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8fa74efa08f97f3/Documentos/UNAM/6TO SEMESTRE/SEGURO DE DAÑOS/NOTA TECNICA/OF_PRIV/FINAL/"/>
    </mc:Choice>
  </mc:AlternateContent>
  <xr:revisionPtr revIDLastSave="22" documentId="8_{1695DBEC-1D76-4300-A6A7-0206DB252B5E}" xr6:coauthVersionLast="47" xr6:coauthVersionMax="47" xr10:uidLastSave="{2A914B9B-B36A-46F2-87A2-830311084351}"/>
  <bookViews>
    <workbookView xWindow="-110" yWindow="-110" windowWidth="19420" windowHeight="11500" firstSheet="3" activeTab="4" xr2:uid="{E57B80D2-9F94-4708-B74D-6FF92B74B5C9}"/>
  </bookViews>
  <sheets>
    <sheet name="Filtros" sheetId="1" r:id="rId1"/>
    <sheet name="Emision" sheetId="2" r:id="rId2"/>
    <sheet name="Suma Asegurada" sheetId="3" r:id="rId3"/>
    <sheet name="Siniestros (Tipo)" sheetId="4" r:id="rId4"/>
    <sheet name="Analisis" sheetId="6" r:id="rId5"/>
    <sheet name="CATALOGOS" sheetId="7" r:id="rId6"/>
    <sheet name="COTIZADOR" sheetId="9" r:id="rId7"/>
  </sheets>
  <externalReferences>
    <externalReference r:id="rId8"/>
  </externalReferences>
  <definedNames>
    <definedName name="_xlnm._FilterDatabase" localSheetId="5" hidden="1">CATALOGOS!$D$1:$D$34</definedName>
    <definedName name="_xlnm._FilterDatabase" localSheetId="6" hidden="1">COTIZADOR!#REF!</definedName>
    <definedName name="_xlnm._FilterDatabase" localSheetId="1" hidden="1">Emision!$A$1:$S$3129</definedName>
    <definedName name="_xlnm._FilterDatabase" localSheetId="3" hidden="1">'Siniestros (Tipo)'!$A$1:$T$1097</definedName>
    <definedName name="_xlnm._FilterDatabase" localSheetId="2" hidden="1">'Suma Asegurada'!$A$1:$K$328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2" i="6" l="1"/>
  <c r="D10" i="9"/>
  <c r="F10" i="9" s="1"/>
  <c r="D13" i="9"/>
  <c r="E13" i="9"/>
  <c r="E10" i="9"/>
  <c r="I13" i="9"/>
  <c r="I10" i="9"/>
  <c r="J1" i="9"/>
  <c r="J2" i="9" s="1"/>
  <c r="J3" i="9" s="1"/>
  <c r="AM2" i="6"/>
  <c r="H12" i="7"/>
  <c r="F13" i="9" l="1"/>
  <c r="J13" i="9" s="1"/>
  <c r="J10" i="9"/>
  <c r="E17" i="9"/>
  <c r="H46" i="6"/>
  <c r="G47" i="6"/>
  <c r="H49" i="6"/>
  <c r="F48" i="6"/>
  <c r="I46" i="6"/>
  <c r="H45" i="6"/>
  <c r="H47" i="6"/>
  <c r="AG3" i="6"/>
  <c r="N32" i="6" s="1"/>
  <c r="AC3" i="6"/>
  <c r="L33" i="6"/>
  <c r="O33" i="6"/>
  <c r="N33" i="6"/>
  <c r="M33" i="6"/>
  <c r="K33" i="6"/>
  <c r="J33" i="6"/>
  <c r="O32" i="6"/>
  <c r="M32" i="6"/>
  <c r="L32" i="6"/>
  <c r="K32" i="6"/>
  <c r="J32" i="6"/>
  <c r="F33" i="6"/>
  <c r="E33" i="6"/>
  <c r="I33" i="6"/>
  <c r="H33" i="6"/>
  <c r="G33" i="6"/>
  <c r="D33" i="6"/>
  <c r="I32" i="6"/>
  <c r="G32" i="6"/>
  <c r="F32" i="6"/>
  <c r="E32" i="6"/>
  <c r="AM8" i="6"/>
  <c r="W27" i="6"/>
  <c r="AA27" i="6"/>
  <c r="Z27" i="6"/>
  <c r="Y27" i="6"/>
  <c r="X27" i="6"/>
  <c r="V27" i="6"/>
  <c r="AA26" i="6"/>
  <c r="Z26" i="6"/>
  <c r="Y26" i="6"/>
  <c r="X26" i="6"/>
  <c r="W26" i="6"/>
  <c r="V26" i="6"/>
  <c r="S26" i="6"/>
  <c r="U26" i="6"/>
  <c r="T26" i="6"/>
  <c r="R26" i="6"/>
  <c r="Q26" i="6"/>
  <c r="U27" i="6"/>
  <c r="T27" i="6"/>
  <c r="S27" i="6"/>
  <c r="R27" i="6"/>
  <c r="Q27" i="6"/>
  <c r="P27" i="6"/>
  <c r="P26" i="6"/>
  <c r="J21" i="6"/>
  <c r="J20" i="6"/>
  <c r="D20" i="6"/>
  <c r="J26" i="6" s="1"/>
  <c r="AM9" i="6"/>
  <c r="AH8" i="6"/>
  <c r="AL8" i="6"/>
  <c r="AK8" i="6"/>
  <c r="AJ8" i="6"/>
  <c r="AI8" i="6"/>
  <c r="AL9" i="6"/>
  <c r="AK9" i="6"/>
  <c r="AJ9" i="6"/>
  <c r="AI9" i="6"/>
  <c r="AH9" i="6"/>
  <c r="AG9" i="6"/>
  <c r="AG8" i="6"/>
  <c r="AD9" i="6"/>
  <c r="AF9" i="6"/>
  <c r="AE9" i="6"/>
  <c r="AC9" i="6"/>
  <c r="AB9" i="6"/>
  <c r="AF8" i="6"/>
  <c r="AE8" i="6"/>
  <c r="AD8" i="6"/>
  <c r="AC8" i="6"/>
  <c r="AB8" i="6"/>
  <c r="AA9" i="6"/>
  <c r="AA8" i="6"/>
  <c r="W9" i="6"/>
  <c r="Z9" i="6"/>
  <c r="Y9" i="6"/>
  <c r="X9" i="6"/>
  <c r="V9" i="6"/>
  <c r="Z8" i="6"/>
  <c r="Y8" i="6"/>
  <c r="X8" i="6"/>
  <c r="W8" i="6"/>
  <c r="V8" i="6"/>
  <c r="AA4" i="6"/>
  <c r="AA3" i="6"/>
  <c r="U2" i="2"/>
  <c r="U3129" i="2"/>
  <c r="U3128" i="2"/>
  <c r="U3127" i="2"/>
  <c r="U3126" i="2"/>
  <c r="U3125" i="2"/>
  <c r="U3124" i="2"/>
  <c r="U3123" i="2"/>
  <c r="U3122" i="2"/>
  <c r="U3121" i="2"/>
  <c r="U3120" i="2"/>
  <c r="U3119" i="2"/>
  <c r="U3118" i="2"/>
  <c r="U3117" i="2"/>
  <c r="U3116" i="2"/>
  <c r="U3115" i="2"/>
  <c r="U3114" i="2"/>
  <c r="U3113" i="2"/>
  <c r="U3112" i="2"/>
  <c r="U3111" i="2"/>
  <c r="U3110" i="2"/>
  <c r="U3109" i="2"/>
  <c r="U3108" i="2"/>
  <c r="U3107" i="2"/>
  <c r="U3106" i="2"/>
  <c r="U3105" i="2"/>
  <c r="U3104" i="2"/>
  <c r="U3103" i="2"/>
  <c r="U3102" i="2"/>
  <c r="U3101" i="2"/>
  <c r="U3100" i="2"/>
  <c r="U3099" i="2"/>
  <c r="U3098" i="2"/>
  <c r="U3097" i="2"/>
  <c r="U3096" i="2"/>
  <c r="U3095" i="2"/>
  <c r="U3094" i="2"/>
  <c r="U3093" i="2"/>
  <c r="U3092" i="2"/>
  <c r="U3091" i="2"/>
  <c r="U3090" i="2"/>
  <c r="U3089" i="2"/>
  <c r="U3088" i="2"/>
  <c r="U3087" i="2"/>
  <c r="U3086" i="2"/>
  <c r="U3085" i="2"/>
  <c r="U3084" i="2"/>
  <c r="U3083" i="2"/>
  <c r="U3082" i="2"/>
  <c r="U3081" i="2"/>
  <c r="U3080" i="2"/>
  <c r="U3079" i="2"/>
  <c r="U3078" i="2"/>
  <c r="U3077" i="2"/>
  <c r="U3076" i="2"/>
  <c r="U3075" i="2"/>
  <c r="U3074" i="2"/>
  <c r="U3073" i="2"/>
  <c r="U3072" i="2"/>
  <c r="U3071" i="2"/>
  <c r="U3070" i="2"/>
  <c r="U3069" i="2"/>
  <c r="U3068" i="2"/>
  <c r="U3067" i="2"/>
  <c r="U3066" i="2"/>
  <c r="U3065" i="2"/>
  <c r="U3064" i="2"/>
  <c r="U3063" i="2"/>
  <c r="U3062" i="2"/>
  <c r="U3061" i="2"/>
  <c r="U3060" i="2"/>
  <c r="U3059" i="2"/>
  <c r="U3058" i="2"/>
  <c r="U3057" i="2"/>
  <c r="U3056" i="2"/>
  <c r="U3055" i="2"/>
  <c r="U3054" i="2"/>
  <c r="U3053" i="2"/>
  <c r="U3052" i="2"/>
  <c r="U3051" i="2"/>
  <c r="U3050" i="2"/>
  <c r="U3049" i="2"/>
  <c r="U3048" i="2"/>
  <c r="U3047" i="2"/>
  <c r="U3046" i="2"/>
  <c r="U3045" i="2"/>
  <c r="U3044" i="2"/>
  <c r="U3043" i="2"/>
  <c r="U3042" i="2"/>
  <c r="U3041" i="2"/>
  <c r="U3040" i="2"/>
  <c r="U3039" i="2"/>
  <c r="U3038" i="2"/>
  <c r="U3037" i="2"/>
  <c r="U3036" i="2"/>
  <c r="U3035" i="2"/>
  <c r="U3034" i="2"/>
  <c r="U3033" i="2"/>
  <c r="U3032" i="2"/>
  <c r="U3031" i="2"/>
  <c r="U3030" i="2"/>
  <c r="U3029" i="2"/>
  <c r="U3028" i="2"/>
  <c r="U3027" i="2"/>
  <c r="U3026" i="2"/>
  <c r="U3025" i="2"/>
  <c r="U3024" i="2"/>
  <c r="U3023" i="2"/>
  <c r="U3022" i="2"/>
  <c r="U3021" i="2"/>
  <c r="U3020" i="2"/>
  <c r="U3019" i="2"/>
  <c r="U3018" i="2"/>
  <c r="U3017" i="2"/>
  <c r="U3016" i="2"/>
  <c r="U3015" i="2"/>
  <c r="U3014" i="2"/>
  <c r="U3013" i="2"/>
  <c r="U3012" i="2"/>
  <c r="U3011" i="2"/>
  <c r="U3010" i="2"/>
  <c r="U3009" i="2"/>
  <c r="U3008" i="2"/>
  <c r="U3007" i="2"/>
  <c r="U3006" i="2"/>
  <c r="U3005" i="2"/>
  <c r="U3004" i="2"/>
  <c r="U3003" i="2"/>
  <c r="U3002" i="2"/>
  <c r="U3001" i="2"/>
  <c r="U3000" i="2"/>
  <c r="U2999" i="2"/>
  <c r="U2998" i="2"/>
  <c r="U2997" i="2"/>
  <c r="U2996" i="2"/>
  <c r="U2995" i="2"/>
  <c r="U2994" i="2"/>
  <c r="U2993" i="2"/>
  <c r="U2992" i="2"/>
  <c r="U2991" i="2"/>
  <c r="U2990" i="2"/>
  <c r="U2989" i="2"/>
  <c r="U2988" i="2"/>
  <c r="U2987" i="2"/>
  <c r="U2986" i="2"/>
  <c r="U2985" i="2"/>
  <c r="U2984" i="2"/>
  <c r="U2983" i="2"/>
  <c r="U2982" i="2"/>
  <c r="U2981" i="2"/>
  <c r="U2980" i="2"/>
  <c r="U2979" i="2"/>
  <c r="U2978" i="2"/>
  <c r="U2977" i="2"/>
  <c r="U2976" i="2"/>
  <c r="U2975" i="2"/>
  <c r="U2974" i="2"/>
  <c r="U2973" i="2"/>
  <c r="U2972" i="2"/>
  <c r="U2971" i="2"/>
  <c r="U2970" i="2"/>
  <c r="U2969" i="2"/>
  <c r="U2968" i="2"/>
  <c r="U2967" i="2"/>
  <c r="U2966" i="2"/>
  <c r="U2965" i="2"/>
  <c r="U2964" i="2"/>
  <c r="U2963" i="2"/>
  <c r="U2962" i="2"/>
  <c r="U2961" i="2"/>
  <c r="U2960" i="2"/>
  <c r="U2959" i="2"/>
  <c r="U2958" i="2"/>
  <c r="U2957" i="2"/>
  <c r="U2956" i="2"/>
  <c r="U2955" i="2"/>
  <c r="U2954" i="2"/>
  <c r="U2953" i="2"/>
  <c r="U2952" i="2"/>
  <c r="U2951" i="2"/>
  <c r="U2950" i="2"/>
  <c r="U2949" i="2"/>
  <c r="U2948" i="2"/>
  <c r="U2947" i="2"/>
  <c r="U2946" i="2"/>
  <c r="U2945" i="2"/>
  <c r="U2944" i="2"/>
  <c r="U2943" i="2"/>
  <c r="U2942" i="2"/>
  <c r="U2941" i="2"/>
  <c r="U2940" i="2"/>
  <c r="U2939" i="2"/>
  <c r="U2938" i="2"/>
  <c r="U2937" i="2"/>
  <c r="U2936" i="2"/>
  <c r="U2935" i="2"/>
  <c r="U2934" i="2"/>
  <c r="U2933" i="2"/>
  <c r="U2932" i="2"/>
  <c r="U2931" i="2"/>
  <c r="U2930" i="2"/>
  <c r="U2929" i="2"/>
  <c r="U2928" i="2"/>
  <c r="U2927" i="2"/>
  <c r="U2926" i="2"/>
  <c r="U2925" i="2"/>
  <c r="U2924" i="2"/>
  <c r="U2923" i="2"/>
  <c r="U2922" i="2"/>
  <c r="U2921" i="2"/>
  <c r="U2920" i="2"/>
  <c r="U2919" i="2"/>
  <c r="U2918" i="2"/>
  <c r="U2917" i="2"/>
  <c r="U2916" i="2"/>
  <c r="U2915" i="2"/>
  <c r="U2914" i="2"/>
  <c r="U2913" i="2"/>
  <c r="U2912" i="2"/>
  <c r="U2911" i="2"/>
  <c r="U2910" i="2"/>
  <c r="U2909" i="2"/>
  <c r="U2908" i="2"/>
  <c r="U2907" i="2"/>
  <c r="U2906" i="2"/>
  <c r="U2905" i="2"/>
  <c r="U2904" i="2"/>
  <c r="U2903" i="2"/>
  <c r="U2902" i="2"/>
  <c r="U2901" i="2"/>
  <c r="U2900" i="2"/>
  <c r="U2899" i="2"/>
  <c r="U2898" i="2"/>
  <c r="U2897" i="2"/>
  <c r="U2896" i="2"/>
  <c r="U2895" i="2"/>
  <c r="U2894" i="2"/>
  <c r="U2893" i="2"/>
  <c r="U2892" i="2"/>
  <c r="U2891" i="2"/>
  <c r="U2890" i="2"/>
  <c r="U2889" i="2"/>
  <c r="U2888" i="2"/>
  <c r="U2887" i="2"/>
  <c r="U2886" i="2"/>
  <c r="U2885" i="2"/>
  <c r="U2884" i="2"/>
  <c r="U2883" i="2"/>
  <c r="U2882" i="2"/>
  <c r="U2881" i="2"/>
  <c r="U2880" i="2"/>
  <c r="U2879" i="2"/>
  <c r="U2878" i="2"/>
  <c r="U2877" i="2"/>
  <c r="U2876" i="2"/>
  <c r="U2875" i="2"/>
  <c r="U2874" i="2"/>
  <c r="U2873" i="2"/>
  <c r="U2872" i="2"/>
  <c r="U2871" i="2"/>
  <c r="U2870" i="2"/>
  <c r="U2869" i="2"/>
  <c r="U2868" i="2"/>
  <c r="U2867" i="2"/>
  <c r="U2866" i="2"/>
  <c r="U2865" i="2"/>
  <c r="U2864" i="2"/>
  <c r="U2863" i="2"/>
  <c r="U2862" i="2"/>
  <c r="U2861" i="2"/>
  <c r="U2860" i="2"/>
  <c r="U2859" i="2"/>
  <c r="U2858" i="2"/>
  <c r="U2857" i="2"/>
  <c r="U2856" i="2"/>
  <c r="U2855" i="2"/>
  <c r="U2854" i="2"/>
  <c r="U2853" i="2"/>
  <c r="U2852" i="2"/>
  <c r="U2851" i="2"/>
  <c r="U2850" i="2"/>
  <c r="U2849" i="2"/>
  <c r="U2848" i="2"/>
  <c r="U2847" i="2"/>
  <c r="U2846" i="2"/>
  <c r="U2845" i="2"/>
  <c r="U2844" i="2"/>
  <c r="U2843" i="2"/>
  <c r="U2842" i="2"/>
  <c r="U2841" i="2"/>
  <c r="U2840" i="2"/>
  <c r="U2839" i="2"/>
  <c r="U2838" i="2"/>
  <c r="U2837" i="2"/>
  <c r="U2836" i="2"/>
  <c r="U2835" i="2"/>
  <c r="U2834" i="2"/>
  <c r="U2833" i="2"/>
  <c r="U2832" i="2"/>
  <c r="U2831" i="2"/>
  <c r="U2830" i="2"/>
  <c r="U2829" i="2"/>
  <c r="U2828" i="2"/>
  <c r="U2827" i="2"/>
  <c r="U2826" i="2"/>
  <c r="U2825" i="2"/>
  <c r="U2824" i="2"/>
  <c r="U2823" i="2"/>
  <c r="U2822" i="2"/>
  <c r="U2821" i="2"/>
  <c r="U2820" i="2"/>
  <c r="U2819" i="2"/>
  <c r="U2818" i="2"/>
  <c r="U2817" i="2"/>
  <c r="U2816" i="2"/>
  <c r="U2815" i="2"/>
  <c r="U2814" i="2"/>
  <c r="U2813" i="2"/>
  <c r="U2812" i="2"/>
  <c r="U2811" i="2"/>
  <c r="U2810" i="2"/>
  <c r="U2809" i="2"/>
  <c r="U2808" i="2"/>
  <c r="U2807" i="2"/>
  <c r="U2806" i="2"/>
  <c r="U2805" i="2"/>
  <c r="U2804" i="2"/>
  <c r="U2803" i="2"/>
  <c r="U2802" i="2"/>
  <c r="U2801" i="2"/>
  <c r="U2800" i="2"/>
  <c r="U2799" i="2"/>
  <c r="U2798" i="2"/>
  <c r="U2797" i="2"/>
  <c r="U2796" i="2"/>
  <c r="U2795" i="2"/>
  <c r="U2794" i="2"/>
  <c r="U2793" i="2"/>
  <c r="U2792" i="2"/>
  <c r="U2791" i="2"/>
  <c r="U2790" i="2"/>
  <c r="U2789" i="2"/>
  <c r="U2788" i="2"/>
  <c r="U2787" i="2"/>
  <c r="U2786" i="2"/>
  <c r="U2785" i="2"/>
  <c r="U2784" i="2"/>
  <c r="U2783" i="2"/>
  <c r="U2782" i="2"/>
  <c r="U2781" i="2"/>
  <c r="U2780" i="2"/>
  <c r="U2779" i="2"/>
  <c r="U2778" i="2"/>
  <c r="U2777" i="2"/>
  <c r="U2776" i="2"/>
  <c r="U2775" i="2"/>
  <c r="U2774" i="2"/>
  <c r="U2773" i="2"/>
  <c r="U2772" i="2"/>
  <c r="U2771" i="2"/>
  <c r="U2770" i="2"/>
  <c r="U2769" i="2"/>
  <c r="U2768" i="2"/>
  <c r="U2767" i="2"/>
  <c r="U2766" i="2"/>
  <c r="U2765" i="2"/>
  <c r="U2764" i="2"/>
  <c r="U2763" i="2"/>
  <c r="U2762" i="2"/>
  <c r="U2761" i="2"/>
  <c r="U2760" i="2"/>
  <c r="U2759" i="2"/>
  <c r="U2758" i="2"/>
  <c r="U2757" i="2"/>
  <c r="U2756" i="2"/>
  <c r="U2755" i="2"/>
  <c r="U2754" i="2"/>
  <c r="U2753" i="2"/>
  <c r="U2752" i="2"/>
  <c r="U2751" i="2"/>
  <c r="U2750" i="2"/>
  <c r="U2749" i="2"/>
  <c r="U2748" i="2"/>
  <c r="U2747" i="2"/>
  <c r="U2746" i="2"/>
  <c r="U2745" i="2"/>
  <c r="U2744" i="2"/>
  <c r="U2743" i="2"/>
  <c r="U2742" i="2"/>
  <c r="U2741" i="2"/>
  <c r="U2740" i="2"/>
  <c r="U2739" i="2"/>
  <c r="U2738" i="2"/>
  <c r="U2737" i="2"/>
  <c r="U2736" i="2"/>
  <c r="U2735" i="2"/>
  <c r="U2734" i="2"/>
  <c r="U2733" i="2"/>
  <c r="U2732" i="2"/>
  <c r="U2731" i="2"/>
  <c r="U2730" i="2"/>
  <c r="U2729" i="2"/>
  <c r="U2728" i="2"/>
  <c r="U2727" i="2"/>
  <c r="U2726" i="2"/>
  <c r="U2725" i="2"/>
  <c r="U2724" i="2"/>
  <c r="U2723" i="2"/>
  <c r="U2722" i="2"/>
  <c r="U2721" i="2"/>
  <c r="U2720" i="2"/>
  <c r="U2719" i="2"/>
  <c r="U2718" i="2"/>
  <c r="U2717" i="2"/>
  <c r="U2716" i="2"/>
  <c r="U2715" i="2"/>
  <c r="U2714" i="2"/>
  <c r="U2713" i="2"/>
  <c r="U2712" i="2"/>
  <c r="U2711" i="2"/>
  <c r="U2710" i="2"/>
  <c r="U2709" i="2"/>
  <c r="U2708" i="2"/>
  <c r="U2707" i="2"/>
  <c r="U2706" i="2"/>
  <c r="U2705" i="2"/>
  <c r="U2704" i="2"/>
  <c r="U2703" i="2"/>
  <c r="U2702" i="2"/>
  <c r="U2701" i="2"/>
  <c r="U2700" i="2"/>
  <c r="U2699" i="2"/>
  <c r="U2698" i="2"/>
  <c r="U2697" i="2"/>
  <c r="U2696" i="2"/>
  <c r="U2695" i="2"/>
  <c r="U2694" i="2"/>
  <c r="U2693" i="2"/>
  <c r="U2692" i="2"/>
  <c r="U2691" i="2"/>
  <c r="U2690" i="2"/>
  <c r="U2689" i="2"/>
  <c r="U2688" i="2"/>
  <c r="U2687" i="2"/>
  <c r="U2686" i="2"/>
  <c r="U2685" i="2"/>
  <c r="U2684" i="2"/>
  <c r="U2683" i="2"/>
  <c r="U2682" i="2"/>
  <c r="U2681" i="2"/>
  <c r="U2680" i="2"/>
  <c r="U2679" i="2"/>
  <c r="U2678" i="2"/>
  <c r="U2677" i="2"/>
  <c r="U2676" i="2"/>
  <c r="U2675" i="2"/>
  <c r="U2674" i="2"/>
  <c r="U2673" i="2"/>
  <c r="U2672" i="2"/>
  <c r="U2671" i="2"/>
  <c r="U2670" i="2"/>
  <c r="U2669" i="2"/>
  <c r="U2668" i="2"/>
  <c r="U2667" i="2"/>
  <c r="U2666" i="2"/>
  <c r="U2665" i="2"/>
  <c r="U2664" i="2"/>
  <c r="U2663" i="2"/>
  <c r="U2662" i="2"/>
  <c r="U2661" i="2"/>
  <c r="U2660" i="2"/>
  <c r="U2659" i="2"/>
  <c r="U2658" i="2"/>
  <c r="U2657" i="2"/>
  <c r="U2656" i="2"/>
  <c r="U2655" i="2"/>
  <c r="U2654" i="2"/>
  <c r="U2653" i="2"/>
  <c r="U2652" i="2"/>
  <c r="U2651" i="2"/>
  <c r="U2650" i="2"/>
  <c r="U2649" i="2"/>
  <c r="U2648" i="2"/>
  <c r="U2647" i="2"/>
  <c r="U2646" i="2"/>
  <c r="U2645" i="2"/>
  <c r="U2644" i="2"/>
  <c r="U2643" i="2"/>
  <c r="U2642" i="2"/>
  <c r="U2641" i="2"/>
  <c r="U2640" i="2"/>
  <c r="U2639" i="2"/>
  <c r="U2638" i="2"/>
  <c r="U2637" i="2"/>
  <c r="U2636" i="2"/>
  <c r="U2635" i="2"/>
  <c r="U2634" i="2"/>
  <c r="U2633" i="2"/>
  <c r="U2632" i="2"/>
  <c r="U2631" i="2"/>
  <c r="U2630" i="2"/>
  <c r="U2629" i="2"/>
  <c r="U2628" i="2"/>
  <c r="U2627" i="2"/>
  <c r="U2626" i="2"/>
  <c r="U2625" i="2"/>
  <c r="U2624" i="2"/>
  <c r="U2623" i="2"/>
  <c r="U2622" i="2"/>
  <c r="U2621" i="2"/>
  <c r="U2620" i="2"/>
  <c r="U2619" i="2"/>
  <c r="U2618" i="2"/>
  <c r="U2617" i="2"/>
  <c r="U2616" i="2"/>
  <c r="U2615" i="2"/>
  <c r="U2614" i="2"/>
  <c r="U2613" i="2"/>
  <c r="U2612" i="2"/>
  <c r="U2611" i="2"/>
  <c r="U2610" i="2"/>
  <c r="U2609" i="2"/>
  <c r="U2608" i="2"/>
  <c r="U2607" i="2"/>
  <c r="U2606" i="2"/>
  <c r="U2605" i="2"/>
  <c r="U2604" i="2"/>
  <c r="U2603" i="2"/>
  <c r="U2602" i="2"/>
  <c r="U2601" i="2"/>
  <c r="U2600" i="2"/>
  <c r="U2599" i="2"/>
  <c r="U2598" i="2"/>
  <c r="U2597" i="2"/>
  <c r="U2596" i="2"/>
  <c r="U2595" i="2"/>
  <c r="U2594" i="2"/>
  <c r="U2593" i="2"/>
  <c r="U2592" i="2"/>
  <c r="U2591" i="2"/>
  <c r="U2590" i="2"/>
  <c r="U2589" i="2"/>
  <c r="U2588" i="2"/>
  <c r="U2587" i="2"/>
  <c r="U2586" i="2"/>
  <c r="U2585" i="2"/>
  <c r="U2584" i="2"/>
  <c r="U2583" i="2"/>
  <c r="U2582" i="2"/>
  <c r="U2581" i="2"/>
  <c r="U2580" i="2"/>
  <c r="U2579" i="2"/>
  <c r="U2578" i="2"/>
  <c r="U2577" i="2"/>
  <c r="U2576" i="2"/>
  <c r="U2575" i="2"/>
  <c r="U2574" i="2"/>
  <c r="U2573" i="2"/>
  <c r="U2572" i="2"/>
  <c r="U2571" i="2"/>
  <c r="U2570" i="2"/>
  <c r="U2569" i="2"/>
  <c r="U2568" i="2"/>
  <c r="U2567" i="2"/>
  <c r="U2566" i="2"/>
  <c r="U2565" i="2"/>
  <c r="U2564" i="2"/>
  <c r="U2563" i="2"/>
  <c r="U2562" i="2"/>
  <c r="U2561" i="2"/>
  <c r="U2560" i="2"/>
  <c r="U2559" i="2"/>
  <c r="U2558" i="2"/>
  <c r="U2557" i="2"/>
  <c r="U2556" i="2"/>
  <c r="U2555" i="2"/>
  <c r="U2554" i="2"/>
  <c r="U2553" i="2"/>
  <c r="U2552" i="2"/>
  <c r="U2551" i="2"/>
  <c r="U2550" i="2"/>
  <c r="U2549" i="2"/>
  <c r="U2548" i="2"/>
  <c r="U2547" i="2"/>
  <c r="U2546" i="2"/>
  <c r="U2545" i="2"/>
  <c r="U2544" i="2"/>
  <c r="U2543" i="2"/>
  <c r="U2542" i="2"/>
  <c r="U2541" i="2"/>
  <c r="U2540" i="2"/>
  <c r="U2539" i="2"/>
  <c r="U2538" i="2"/>
  <c r="U2537" i="2"/>
  <c r="U2536" i="2"/>
  <c r="U2535" i="2"/>
  <c r="U2534" i="2"/>
  <c r="U2533" i="2"/>
  <c r="U2532" i="2"/>
  <c r="U2531" i="2"/>
  <c r="U2530" i="2"/>
  <c r="U2529" i="2"/>
  <c r="U2528" i="2"/>
  <c r="U2527" i="2"/>
  <c r="U2526" i="2"/>
  <c r="U2525" i="2"/>
  <c r="U2524" i="2"/>
  <c r="U2523" i="2"/>
  <c r="U2522" i="2"/>
  <c r="U2521" i="2"/>
  <c r="U2520" i="2"/>
  <c r="U2519" i="2"/>
  <c r="U2518" i="2"/>
  <c r="U2517" i="2"/>
  <c r="U2516" i="2"/>
  <c r="U2515" i="2"/>
  <c r="U2514" i="2"/>
  <c r="U2513" i="2"/>
  <c r="U2512" i="2"/>
  <c r="U2511" i="2"/>
  <c r="U2510" i="2"/>
  <c r="U2509" i="2"/>
  <c r="U2508" i="2"/>
  <c r="U2507" i="2"/>
  <c r="U2506" i="2"/>
  <c r="U2505" i="2"/>
  <c r="U2504" i="2"/>
  <c r="U2503" i="2"/>
  <c r="U2502" i="2"/>
  <c r="U2501" i="2"/>
  <c r="U2500" i="2"/>
  <c r="U2499" i="2"/>
  <c r="U2498" i="2"/>
  <c r="U2497" i="2"/>
  <c r="U2496" i="2"/>
  <c r="U2495" i="2"/>
  <c r="U2494" i="2"/>
  <c r="U2493" i="2"/>
  <c r="U2492" i="2"/>
  <c r="U2491" i="2"/>
  <c r="U2490" i="2"/>
  <c r="U2489" i="2"/>
  <c r="U2488" i="2"/>
  <c r="U2487" i="2"/>
  <c r="U2486" i="2"/>
  <c r="U2485" i="2"/>
  <c r="U2484" i="2"/>
  <c r="U2483" i="2"/>
  <c r="U2482" i="2"/>
  <c r="U2481" i="2"/>
  <c r="U2480" i="2"/>
  <c r="U2479" i="2"/>
  <c r="U2478" i="2"/>
  <c r="U2477" i="2"/>
  <c r="U2476" i="2"/>
  <c r="U2475" i="2"/>
  <c r="U2474" i="2"/>
  <c r="U2473" i="2"/>
  <c r="U2472" i="2"/>
  <c r="U2471" i="2"/>
  <c r="U2470" i="2"/>
  <c r="U2469" i="2"/>
  <c r="U2468" i="2"/>
  <c r="U2467" i="2"/>
  <c r="U2466" i="2"/>
  <c r="U2465" i="2"/>
  <c r="U2464" i="2"/>
  <c r="U2463" i="2"/>
  <c r="U2462" i="2"/>
  <c r="U2461" i="2"/>
  <c r="U2460" i="2"/>
  <c r="U2459" i="2"/>
  <c r="U2458" i="2"/>
  <c r="U2457" i="2"/>
  <c r="U2456" i="2"/>
  <c r="U2455" i="2"/>
  <c r="U2454" i="2"/>
  <c r="U2453" i="2"/>
  <c r="U2452" i="2"/>
  <c r="U2451" i="2"/>
  <c r="U2450" i="2"/>
  <c r="U2449" i="2"/>
  <c r="U2448" i="2"/>
  <c r="U2447" i="2"/>
  <c r="U2446" i="2"/>
  <c r="U2445" i="2"/>
  <c r="U2444" i="2"/>
  <c r="U2443" i="2"/>
  <c r="U2442" i="2"/>
  <c r="U2441" i="2"/>
  <c r="U2440" i="2"/>
  <c r="U2439" i="2"/>
  <c r="U2438" i="2"/>
  <c r="U2437" i="2"/>
  <c r="U2436" i="2"/>
  <c r="U2435" i="2"/>
  <c r="U2434" i="2"/>
  <c r="U2433" i="2"/>
  <c r="U2432" i="2"/>
  <c r="U2431" i="2"/>
  <c r="U2430" i="2"/>
  <c r="U2429" i="2"/>
  <c r="U2428" i="2"/>
  <c r="U2427" i="2"/>
  <c r="U2426" i="2"/>
  <c r="U2425" i="2"/>
  <c r="U2424" i="2"/>
  <c r="U2423" i="2"/>
  <c r="U2422" i="2"/>
  <c r="U2421" i="2"/>
  <c r="U2420" i="2"/>
  <c r="U2419" i="2"/>
  <c r="U2418" i="2"/>
  <c r="U2417" i="2"/>
  <c r="U2416" i="2"/>
  <c r="U2415" i="2"/>
  <c r="U2414" i="2"/>
  <c r="U2413" i="2"/>
  <c r="U2412" i="2"/>
  <c r="U2411" i="2"/>
  <c r="U2410" i="2"/>
  <c r="U2409" i="2"/>
  <c r="U2408" i="2"/>
  <c r="U2407" i="2"/>
  <c r="U2406" i="2"/>
  <c r="U2405" i="2"/>
  <c r="U2404" i="2"/>
  <c r="U2403" i="2"/>
  <c r="U2402" i="2"/>
  <c r="U2401" i="2"/>
  <c r="U2400" i="2"/>
  <c r="U2399" i="2"/>
  <c r="U2398" i="2"/>
  <c r="U2397" i="2"/>
  <c r="U2396" i="2"/>
  <c r="U2395" i="2"/>
  <c r="U2394" i="2"/>
  <c r="U2393" i="2"/>
  <c r="U2392" i="2"/>
  <c r="U2391" i="2"/>
  <c r="U2390" i="2"/>
  <c r="U2389" i="2"/>
  <c r="U2388" i="2"/>
  <c r="U2387" i="2"/>
  <c r="U2386" i="2"/>
  <c r="U2385" i="2"/>
  <c r="U2384" i="2"/>
  <c r="U2383" i="2"/>
  <c r="U2382" i="2"/>
  <c r="U2381" i="2"/>
  <c r="U2380" i="2"/>
  <c r="U2379" i="2"/>
  <c r="U2378" i="2"/>
  <c r="U2377" i="2"/>
  <c r="U2376" i="2"/>
  <c r="U2375" i="2"/>
  <c r="U2374" i="2"/>
  <c r="U2373" i="2"/>
  <c r="U2372" i="2"/>
  <c r="U2371" i="2"/>
  <c r="U2370" i="2"/>
  <c r="U2369" i="2"/>
  <c r="U2368" i="2"/>
  <c r="U2367" i="2"/>
  <c r="U2366" i="2"/>
  <c r="U2365" i="2"/>
  <c r="U2364" i="2"/>
  <c r="U2363" i="2"/>
  <c r="U2362" i="2"/>
  <c r="U2361" i="2"/>
  <c r="U2360" i="2"/>
  <c r="U2359" i="2"/>
  <c r="U2358" i="2"/>
  <c r="U2357" i="2"/>
  <c r="U2356" i="2"/>
  <c r="U2355" i="2"/>
  <c r="U2354" i="2"/>
  <c r="U2353" i="2"/>
  <c r="U2352" i="2"/>
  <c r="U2351" i="2"/>
  <c r="U2350" i="2"/>
  <c r="U2349" i="2"/>
  <c r="U2348" i="2"/>
  <c r="U2347" i="2"/>
  <c r="U2346" i="2"/>
  <c r="U2345" i="2"/>
  <c r="U2344" i="2"/>
  <c r="U2343" i="2"/>
  <c r="U2342" i="2"/>
  <c r="U2341" i="2"/>
  <c r="U2340" i="2"/>
  <c r="U2339" i="2"/>
  <c r="U2338" i="2"/>
  <c r="U2337" i="2"/>
  <c r="U2336" i="2"/>
  <c r="U2335" i="2"/>
  <c r="U2334" i="2"/>
  <c r="U2333" i="2"/>
  <c r="U2332" i="2"/>
  <c r="U2331" i="2"/>
  <c r="U2330" i="2"/>
  <c r="U2329" i="2"/>
  <c r="U2328" i="2"/>
  <c r="U2327" i="2"/>
  <c r="U2326" i="2"/>
  <c r="U2325" i="2"/>
  <c r="U2324" i="2"/>
  <c r="U2323" i="2"/>
  <c r="U2322" i="2"/>
  <c r="U2321" i="2"/>
  <c r="U2320" i="2"/>
  <c r="U2319" i="2"/>
  <c r="U2318" i="2"/>
  <c r="U2317" i="2"/>
  <c r="U2316" i="2"/>
  <c r="U2315" i="2"/>
  <c r="U2314" i="2"/>
  <c r="U2313" i="2"/>
  <c r="U2312" i="2"/>
  <c r="U2311" i="2"/>
  <c r="U2310" i="2"/>
  <c r="U2309" i="2"/>
  <c r="U2308" i="2"/>
  <c r="U2307" i="2"/>
  <c r="U2306" i="2"/>
  <c r="U2305" i="2"/>
  <c r="U2304" i="2"/>
  <c r="U2303" i="2"/>
  <c r="U2302" i="2"/>
  <c r="U2301" i="2"/>
  <c r="U2300" i="2"/>
  <c r="U2299" i="2"/>
  <c r="U2298" i="2"/>
  <c r="U2297" i="2"/>
  <c r="U2296" i="2"/>
  <c r="U2295" i="2"/>
  <c r="U2294" i="2"/>
  <c r="U2293" i="2"/>
  <c r="U2292" i="2"/>
  <c r="U2291" i="2"/>
  <c r="U2290" i="2"/>
  <c r="U2289" i="2"/>
  <c r="U2288" i="2"/>
  <c r="U2287" i="2"/>
  <c r="U2286" i="2"/>
  <c r="U2285" i="2"/>
  <c r="U2284" i="2"/>
  <c r="U2283" i="2"/>
  <c r="U2282" i="2"/>
  <c r="U2281" i="2"/>
  <c r="U2280" i="2"/>
  <c r="U2279" i="2"/>
  <c r="U2278" i="2"/>
  <c r="U2277" i="2"/>
  <c r="U2276" i="2"/>
  <c r="U2275" i="2"/>
  <c r="U2274" i="2"/>
  <c r="U2273" i="2"/>
  <c r="U2272" i="2"/>
  <c r="U2271" i="2"/>
  <c r="U2270" i="2"/>
  <c r="U2269" i="2"/>
  <c r="U2268" i="2"/>
  <c r="U2267" i="2"/>
  <c r="U2266" i="2"/>
  <c r="U2265" i="2"/>
  <c r="U2264" i="2"/>
  <c r="U2263" i="2"/>
  <c r="U2262" i="2"/>
  <c r="U2261" i="2"/>
  <c r="U2260" i="2"/>
  <c r="U2259" i="2"/>
  <c r="U2258" i="2"/>
  <c r="U2257" i="2"/>
  <c r="U2256" i="2"/>
  <c r="U2255" i="2"/>
  <c r="U2254" i="2"/>
  <c r="U2253" i="2"/>
  <c r="U2252" i="2"/>
  <c r="U2251" i="2"/>
  <c r="U2250" i="2"/>
  <c r="U2249" i="2"/>
  <c r="U2248" i="2"/>
  <c r="U2247" i="2"/>
  <c r="U2246" i="2"/>
  <c r="U2245" i="2"/>
  <c r="U2244" i="2"/>
  <c r="U2243" i="2"/>
  <c r="U2242" i="2"/>
  <c r="U2241" i="2"/>
  <c r="U2240" i="2"/>
  <c r="U2239" i="2"/>
  <c r="U2238" i="2"/>
  <c r="U2237" i="2"/>
  <c r="U2236" i="2"/>
  <c r="U2235" i="2"/>
  <c r="U2234" i="2"/>
  <c r="U2233" i="2"/>
  <c r="U2232" i="2"/>
  <c r="U2231" i="2"/>
  <c r="U2230" i="2"/>
  <c r="U2229" i="2"/>
  <c r="U2228" i="2"/>
  <c r="U2227" i="2"/>
  <c r="U2226" i="2"/>
  <c r="U2225" i="2"/>
  <c r="U2224" i="2"/>
  <c r="U2223" i="2"/>
  <c r="U2222" i="2"/>
  <c r="U2221" i="2"/>
  <c r="U2220" i="2"/>
  <c r="U2219" i="2"/>
  <c r="U2218" i="2"/>
  <c r="U2217" i="2"/>
  <c r="U2216" i="2"/>
  <c r="U2215" i="2"/>
  <c r="U2214" i="2"/>
  <c r="U2213" i="2"/>
  <c r="U2212" i="2"/>
  <c r="U2211" i="2"/>
  <c r="U2210" i="2"/>
  <c r="U2209" i="2"/>
  <c r="U2208" i="2"/>
  <c r="U2207" i="2"/>
  <c r="U2206" i="2"/>
  <c r="U2205" i="2"/>
  <c r="U2204" i="2"/>
  <c r="U2203" i="2"/>
  <c r="U2202" i="2"/>
  <c r="U2201" i="2"/>
  <c r="U2200" i="2"/>
  <c r="U2199" i="2"/>
  <c r="U2198" i="2"/>
  <c r="U2197" i="2"/>
  <c r="U2196" i="2"/>
  <c r="U2195" i="2"/>
  <c r="U2194" i="2"/>
  <c r="U2193" i="2"/>
  <c r="U2192" i="2"/>
  <c r="U2191" i="2"/>
  <c r="U2190" i="2"/>
  <c r="U2189" i="2"/>
  <c r="U2188" i="2"/>
  <c r="U2187" i="2"/>
  <c r="U2186" i="2"/>
  <c r="U2185" i="2"/>
  <c r="U2184" i="2"/>
  <c r="U2183" i="2"/>
  <c r="U2182" i="2"/>
  <c r="U2181" i="2"/>
  <c r="U2180" i="2"/>
  <c r="U2179" i="2"/>
  <c r="U2178" i="2"/>
  <c r="U2177" i="2"/>
  <c r="U2176" i="2"/>
  <c r="U2175" i="2"/>
  <c r="U2174" i="2"/>
  <c r="U2173" i="2"/>
  <c r="U2172" i="2"/>
  <c r="U2171" i="2"/>
  <c r="U2170" i="2"/>
  <c r="U2169" i="2"/>
  <c r="U2168" i="2"/>
  <c r="U2167" i="2"/>
  <c r="U2166" i="2"/>
  <c r="U2165" i="2"/>
  <c r="U2164" i="2"/>
  <c r="U2163" i="2"/>
  <c r="U2162" i="2"/>
  <c r="U2161" i="2"/>
  <c r="U2160" i="2"/>
  <c r="U2159" i="2"/>
  <c r="U2158" i="2"/>
  <c r="U2157" i="2"/>
  <c r="U2156" i="2"/>
  <c r="U2155" i="2"/>
  <c r="U2154" i="2"/>
  <c r="U2153" i="2"/>
  <c r="U2152" i="2"/>
  <c r="U2151" i="2"/>
  <c r="U2150" i="2"/>
  <c r="U2149" i="2"/>
  <c r="U2148" i="2"/>
  <c r="U2147" i="2"/>
  <c r="U2146" i="2"/>
  <c r="U2145" i="2"/>
  <c r="U2144" i="2"/>
  <c r="U2143" i="2"/>
  <c r="U2142" i="2"/>
  <c r="U2141" i="2"/>
  <c r="U2140" i="2"/>
  <c r="U2139" i="2"/>
  <c r="U2138" i="2"/>
  <c r="U2137" i="2"/>
  <c r="U2136" i="2"/>
  <c r="U2135" i="2"/>
  <c r="U2134" i="2"/>
  <c r="U2133" i="2"/>
  <c r="U2132" i="2"/>
  <c r="U2131" i="2"/>
  <c r="U2130" i="2"/>
  <c r="U2129" i="2"/>
  <c r="U2128" i="2"/>
  <c r="U2127" i="2"/>
  <c r="U2126" i="2"/>
  <c r="U2125" i="2"/>
  <c r="U2124" i="2"/>
  <c r="U2123" i="2"/>
  <c r="U2122" i="2"/>
  <c r="U2121" i="2"/>
  <c r="U2120" i="2"/>
  <c r="U2119" i="2"/>
  <c r="U2118" i="2"/>
  <c r="U2117" i="2"/>
  <c r="U2116" i="2"/>
  <c r="U2115" i="2"/>
  <c r="U2114" i="2"/>
  <c r="U2113" i="2"/>
  <c r="U2112" i="2"/>
  <c r="U2111" i="2"/>
  <c r="U2110" i="2"/>
  <c r="U2109" i="2"/>
  <c r="U2108" i="2"/>
  <c r="U2107" i="2"/>
  <c r="U2106" i="2"/>
  <c r="U2105" i="2"/>
  <c r="U2104" i="2"/>
  <c r="U2103" i="2"/>
  <c r="U2102" i="2"/>
  <c r="U2101" i="2"/>
  <c r="U2100" i="2"/>
  <c r="U2099" i="2"/>
  <c r="U2098" i="2"/>
  <c r="U2097" i="2"/>
  <c r="U2096" i="2"/>
  <c r="U2095" i="2"/>
  <c r="U2094" i="2"/>
  <c r="U2093" i="2"/>
  <c r="U2092" i="2"/>
  <c r="U2091" i="2"/>
  <c r="U2090" i="2"/>
  <c r="U2089" i="2"/>
  <c r="U2088" i="2"/>
  <c r="U2087" i="2"/>
  <c r="U2086" i="2"/>
  <c r="U2085" i="2"/>
  <c r="U2084" i="2"/>
  <c r="U2083" i="2"/>
  <c r="U2082" i="2"/>
  <c r="U2081" i="2"/>
  <c r="U2080" i="2"/>
  <c r="U2079" i="2"/>
  <c r="U2078" i="2"/>
  <c r="U2077" i="2"/>
  <c r="U2076" i="2"/>
  <c r="U2075" i="2"/>
  <c r="U2074" i="2"/>
  <c r="U2073" i="2"/>
  <c r="U2072" i="2"/>
  <c r="U2071" i="2"/>
  <c r="U2070" i="2"/>
  <c r="U2069" i="2"/>
  <c r="U2068" i="2"/>
  <c r="U2067" i="2"/>
  <c r="U2066" i="2"/>
  <c r="U2065" i="2"/>
  <c r="U2064" i="2"/>
  <c r="U2063" i="2"/>
  <c r="U2062" i="2"/>
  <c r="U2061" i="2"/>
  <c r="U2060" i="2"/>
  <c r="U2059" i="2"/>
  <c r="U2058" i="2"/>
  <c r="U2057" i="2"/>
  <c r="U2056" i="2"/>
  <c r="U2055" i="2"/>
  <c r="U2054" i="2"/>
  <c r="U2053" i="2"/>
  <c r="U2052" i="2"/>
  <c r="U2051" i="2"/>
  <c r="U2050" i="2"/>
  <c r="U2049" i="2"/>
  <c r="U2048" i="2"/>
  <c r="U2047" i="2"/>
  <c r="U2046" i="2"/>
  <c r="U2045" i="2"/>
  <c r="U2044" i="2"/>
  <c r="U2043" i="2"/>
  <c r="U2042" i="2"/>
  <c r="U2041" i="2"/>
  <c r="U2040" i="2"/>
  <c r="U2039" i="2"/>
  <c r="U2038" i="2"/>
  <c r="U2037" i="2"/>
  <c r="U2036" i="2"/>
  <c r="U2035" i="2"/>
  <c r="U2034" i="2"/>
  <c r="U2033" i="2"/>
  <c r="U2032" i="2"/>
  <c r="U2031" i="2"/>
  <c r="U2030" i="2"/>
  <c r="U2029" i="2"/>
  <c r="U2028" i="2"/>
  <c r="U2027" i="2"/>
  <c r="U2026" i="2"/>
  <c r="U2025" i="2"/>
  <c r="U2024" i="2"/>
  <c r="U2023" i="2"/>
  <c r="U2022" i="2"/>
  <c r="U2021" i="2"/>
  <c r="U2020" i="2"/>
  <c r="U2019" i="2"/>
  <c r="U2018" i="2"/>
  <c r="U2017" i="2"/>
  <c r="U2016" i="2"/>
  <c r="U2015" i="2"/>
  <c r="U2014" i="2"/>
  <c r="U2013" i="2"/>
  <c r="U2012" i="2"/>
  <c r="U2011" i="2"/>
  <c r="U2010" i="2"/>
  <c r="U2009" i="2"/>
  <c r="U2008" i="2"/>
  <c r="U2007" i="2"/>
  <c r="U2006" i="2"/>
  <c r="U2005" i="2"/>
  <c r="U2004" i="2"/>
  <c r="U2003" i="2"/>
  <c r="U2002" i="2"/>
  <c r="U2001" i="2"/>
  <c r="U2000" i="2"/>
  <c r="U1999" i="2"/>
  <c r="U1998" i="2"/>
  <c r="U1997" i="2"/>
  <c r="U1996" i="2"/>
  <c r="U1995" i="2"/>
  <c r="U1994" i="2"/>
  <c r="U1993" i="2"/>
  <c r="U1992" i="2"/>
  <c r="U1991" i="2"/>
  <c r="U1990" i="2"/>
  <c r="U1989" i="2"/>
  <c r="U1988" i="2"/>
  <c r="U1987" i="2"/>
  <c r="U1986" i="2"/>
  <c r="U1985" i="2"/>
  <c r="U1984" i="2"/>
  <c r="U1983" i="2"/>
  <c r="U1982" i="2"/>
  <c r="U1981" i="2"/>
  <c r="U1980" i="2"/>
  <c r="U1979" i="2"/>
  <c r="U1978" i="2"/>
  <c r="U1977" i="2"/>
  <c r="U1976" i="2"/>
  <c r="U1975" i="2"/>
  <c r="U1974" i="2"/>
  <c r="U1973" i="2"/>
  <c r="U1972" i="2"/>
  <c r="U1971" i="2"/>
  <c r="U1970" i="2"/>
  <c r="U1969" i="2"/>
  <c r="U1968" i="2"/>
  <c r="U1967" i="2"/>
  <c r="U1966" i="2"/>
  <c r="U1965" i="2"/>
  <c r="U1964" i="2"/>
  <c r="U1963" i="2"/>
  <c r="U1962" i="2"/>
  <c r="U1961" i="2"/>
  <c r="U1960" i="2"/>
  <c r="U1959" i="2"/>
  <c r="U1958" i="2"/>
  <c r="U1957" i="2"/>
  <c r="U1956" i="2"/>
  <c r="U1955" i="2"/>
  <c r="U1954" i="2"/>
  <c r="U1953" i="2"/>
  <c r="U1952" i="2"/>
  <c r="U1951" i="2"/>
  <c r="U1950" i="2"/>
  <c r="U1949" i="2"/>
  <c r="U1948" i="2"/>
  <c r="U1947" i="2"/>
  <c r="U1946" i="2"/>
  <c r="U1945" i="2"/>
  <c r="U1944" i="2"/>
  <c r="U1943" i="2"/>
  <c r="U1942" i="2"/>
  <c r="U1941" i="2"/>
  <c r="U1940" i="2"/>
  <c r="U1939" i="2"/>
  <c r="U1938" i="2"/>
  <c r="U1937" i="2"/>
  <c r="U1936" i="2"/>
  <c r="U1935" i="2"/>
  <c r="U1934" i="2"/>
  <c r="U1933" i="2"/>
  <c r="U1932" i="2"/>
  <c r="U1931" i="2"/>
  <c r="U1930" i="2"/>
  <c r="U1929" i="2"/>
  <c r="U1928" i="2"/>
  <c r="U1927" i="2"/>
  <c r="U1926" i="2"/>
  <c r="U1925" i="2"/>
  <c r="U1924" i="2"/>
  <c r="U1923" i="2"/>
  <c r="U1922" i="2"/>
  <c r="U1921" i="2"/>
  <c r="U1920" i="2"/>
  <c r="U1919" i="2"/>
  <c r="U1918" i="2"/>
  <c r="U1917" i="2"/>
  <c r="U1916" i="2"/>
  <c r="U1915" i="2"/>
  <c r="U1914" i="2"/>
  <c r="U1913" i="2"/>
  <c r="U1912" i="2"/>
  <c r="U1911" i="2"/>
  <c r="U1910" i="2"/>
  <c r="U1909" i="2"/>
  <c r="U1908" i="2"/>
  <c r="U1907" i="2"/>
  <c r="U1906" i="2"/>
  <c r="U1905" i="2"/>
  <c r="U1904" i="2"/>
  <c r="U1903" i="2"/>
  <c r="U1902" i="2"/>
  <c r="U1901" i="2"/>
  <c r="U1900" i="2"/>
  <c r="U1899" i="2"/>
  <c r="U1898" i="2"/>
  <c r="U1897" i="2"/>
  <c r="U1896" i="2"/>
  <c r="U1895" i="2"/>
  <c r="U1894" i="2"/>
  <c r="U1893" i="2"/>
  <c r="U1892" i="2"/>
  <c r="U1891" i="2"/>
  <c r="U1890" i="2"/>
  <c r="U1889" i="2"/>
  <c r="U1888" i="2"/>
  <c r="U1887" i="2"/>
  <c r="U1886" i="2"/>
  <c r="U1885" i="2"/>
  <c r="U1884" i="2"/>
  <c r="U1883" i="2"/>
  <c r="U1882" i="2"/>
  <c r="U1881" i="2"/>
  <c r="U1880" i="2"/>
  <c r="U1879" i="2"/>
  <c r="U1878" i="2"/>
  <c r="U1877" i="2"/>
  <c r="U1876" i="2"/>
  <c r="U1875" i="2"/>
  <c r="U1874" i="2"/>
  <c r="U1873" i="2"/>
  <c r="U1872" i="2"/>
  <c r="U1871" i="2"/>
  <c r="U1870" i="2"/>
  <c r="U1869" i="2"/>
  <c r="U1868" i="2"/>
  <c r="U1867" i="2"/>
  <c r="U1866" i="2"/>
  <c r="U1865" i="2"/>
  <c r="U1864" i="2"/>
  <c r="U1863" i="2"/>
  <c r="U1862" i="2"/>
  <c r="U1861" i="2"/>
  <c r="U1860" i="2"/>
  <c r="U1859" i="2"/>
  <c r="U1858" i="2"/>
  <c r="U1857" i="2"/>
  <c r="U1856" i="2"/>
  <c r="U1855" i="2"/>
  <c r="U1854" i="2"/>
  <c r="U1853" i="2"/>
  <c r="U1852" i="2"/>
  <c r="U1851" i="2"/>
  <c r="U1850" i="2"/>
  <c r="U1849" i="2"/>
  <c r="U1848" i="2"/>
  <c r="U1847" i="2"/>
  <c r="U1846" i="2"/>
  <c r="U1845" i="2"/>
  <c r="U1844" i="2"/>
  <c r="U1843" i="2"/>
  <c r="U1842" i="2"/>
  <c r="U1841" i="2"/>
  <c r="U1840" i="2"/>
  <c r="U1839" i="2"/>
  <c r="U1838" i="2"/>
  <c r="U1837" i="2"/>
  <c r="U1836" i="2"/>
  <c r="U1835" i="2"/>
  <c r="U1834" i="2"/>
  <c r="U1833" i="2"/>
  <c r="U1832" i="2"/>
  <c r="U1831" i="2"/>
  <c r="U1830" i="2"/>
  <c r="U1829" i="2"/>
  <c r="U1828" i="2"/>
  <c r="U1827" i="2"/>
  <c r="U1826" i="2"/>
  <c r="U1825" i="2"/>
  <c r="U1824" i="2"/>
  <c r="U1823" i="2"/>
  <c r="U1822" i="2"/>
  <c r="U1821" i="2"/>
  <c r="U1820" i="2"/>
  <c r="U1819" i="2"/>
  <c r="U1818" i="2"/>
  <c r="U1817" i="2"/>
  <c r="U1816" i="2"/>
  <c r="U1815" i="2"/>
  <c r="U1814" i="2"/>
  <c r="U1813" i="2"/>
  <c r="U1812" i="2"/>
  <c r="U1811" i="2"/>
  <c r="U1810" i="2"/>
  <c r="U1809" i="2"/>
  <c r="U1808" i="2"/>
  <c r="U1807" i="2"/>
  <c r="U1806" i="2"/>
  <c r="U1805" i="2"/>
  <c r="U1804" i="2"/>
  <c r="U1803" i="2"/>
  <c r="U1802" i="2"/>
  <c r="U1801" i="2"/>
  <c r="U1800" i="2"/>
  <c r="U1799" i="2"/>
  <c r="U1798" i="2"/>
  <c r="U1797" i="2"/>
  <c r="U1796" i="2"/>
  <c r="U1795" i="2"/>
  <c r="U1794" i="2"/>
  <c r="U1793" i="2"/>
  <c r="U1792" i="2"/>
  <c r="U1791" i="2"/>
  <c r="U1790" i="2"/>
  <c r="U1789" i="2"/>
  <c r="U1788" i="2"/>
  <c r="U1787" i="2"/>
  <c r="U1786" i="2"/>
  <c r="U1785" i="2"/>
  <c r="U1784" i="2"/>
  <c r="U1783" i="2"/>
  <c r="U1782" i="2"/>
  <c r="U1781" i="2"/>
  <c r="U1780" i="2"/>
  <c r="U1779" i="2"/>
  <c r="U1778" i="2"/>
  <c r="U1777" i="2"/>
  <c r="U1776" i="2"/>
  <c r="U1775" i="2"/>
  <c r="U1774" i="2"/>
  <c r="U1773" i="2"/>
  <c r="U1772" i="2"/>
  <c r="U1771" i="2"/>
  <c r="U1770" i="2"/>
  <c r="U1769" i="2"/>
  <c r="U1768" i="2"/>
  <c r="U1767" i="2"/>
  <c r="U1766" i="2"/>
  <c r="U1765" i="2"/>
  <c r="U1764" i="2"/>
  <c r="U1763" i="2"/>
  <c r="U1762" i="2"/>
  <c r="U1761" i="2"/>
  <c r="U1760" i="2"/>
  <c r="U1759" i="2"/>
  <c r="U1758" i="2"/>
  <c r="U1757" i="2"/>
  <c r="U1756" i="2"/>
  <c r="U1755" i="2"/>
  <c r="U1754" i="2"/>
  <c r="U1753" i="2"/>
  <c r="U1752" i="2"/>
  <c r="U1751" i="2"/>
  <c r="U1750" i="2"/>
  <c r="U1749" i="2"/>
  <c r="U1748" i="2"/>
  <c r="U1747" i="2"/>
  <c r="U1746" i="2"/>
  <c r="U1745" i="2"/>
  <c r="U1744" i="2"/>
  <c r="U1743" i="2"/>
  <c r="U1742" i="2"/>
  <c r="U1741" i="2"/>
  <c r="U1740" i="2"/>
  <c r="U1739" i="2"/>
  <c r="U1738" i="2"/>
  <c r="U1737" i="2"/>
  <c r="U1736" i="2"/>
  <c r="U1735" i="2"/>
  <c r="U1734" i="2"/>
  <c r="U1733" i="2"/>
  <c r="U1732" i="2"/>
  <c r="U1731" i="2"/>
  <c r="U1730" i="2"/>
  <c r="U1729" i="2"/>
  <c r="U1728" i="2"/>
  <c r="U1727" i="2"/>
  <c r="U1726" i="2"/>
  <c r="U1725" i="2"/>
  <c r="U1724" i="2"/>
  <c r="U1723" i="2"/>
  <c r="U1722" i="2"/>
  <c r="U1721" i="2"/>
  <c r="U1720" i="2"/>
  <c r="U1719" i="2"/>
  <c r="U1718" i="2"/>
  <c r="U1717" i="2"/>
  <c r="U1716" i="2"/>
  <c r="U1715" i="2"/>
  <c r="U1714" i="2"/>
  <c r="U1713" i="2"/>
  <c r="U1712" i="2"/>
  <c r="U1711" i="2"/>
  <c r="U1710" i="2"/>
  <c r="U1709" i="2"/>
  <c r="U1708" i="2"/>
  <c r="U1707" i="2"/>
  <c r="U1706" i="2"/>
  <c r="U1705" i="2"/>
  <c r="U1704" i="2"/>
  <c r="U1703" i="2"/>
  <c r="U1702" i="2"/>
  <c r="U1701" i="2"/>
  <c r="U1700" i="2"/>
  <c r="U1699" i="2"/>
  <c r="U1698" i="2"/>
  <c r="U1697" i="2"/>
  <c r="U1696" i="2"/>
  <c r="U1695" i="2"/>
  <c r="U1694" i="2"/>
  <c r="U1693" i="2"/>
  <c r="U1692" i="2"/>
  <c r="U1691" i="2"/>
  <c r="U1690" i="2"/>
  <c r="U1689" i="2"/>
  <c r="U1688" i="2"/>
  <c r="U1687" i="2"/>
  <c r="U1686" i="2"/>
  <c r="U1685" i="2"/>
  <c r="U1684" i="2"/>
  <c r="U1683" i="2"/>
  <c r="U1682" i="2"/>
  <c r="U1681" i="2"/>
  <c r="U1680" i="2"/>
  <c r="U1679" i="2"/>
  <c r="U1678" i="2"/>
  <c r="U1677" i="2"/>
  <c r="U1676" i="2"/>
  <c r="U1675" i="2"/>
  <c r="U1674" i="2"/>
  <c r="U1673" i="2"/>
  <c r="U1672" i="2"/>
  <c r="U1671" i="2"/>
  <c r="U1670" i="2"/>
  <c r="U1669" i="2"/>
  <c r="U1668" i="2"/>
  <c r="U1667" i="2"/>
  <c r="U1666" i="2"/>
  <c r="U1665" i="2"/>
  <c r="U1664" i="2"/>
  <c r="U1663" i="2"/>
  <c r="U1662" i="2"/>
  <c r="U1661" i="2"/>
  <c r="U1660" i="2"/>
  <c r="U1659" i="2"/>
  <c r="U1658" i="2"/>
  <c r="U1657" i="2"/>
  <c r="U1656" i="2"/>
  <c r="U1655" i="2"/>
  <c r="U1654" i="2"/>
  <c r="U1653" i="2"/>
  <c r="U1652" i="2"/>
  <c r="U1651" i="2"/>
  <c r="U1650" i="2"/>
  <c r="U1649" i="2"/>
  <c r="U1648" i="2"/>
  <c r="U1647" i="2"/>
  <c r="U1646" i="2"/>
  <c r="U1645" i="2"/>
  <c r="U1644" i="2"/>
  <c r="U1643" i="2"/>
  <c r="U1642" i="2"/>
  <c r="U1641" i="2"/>
  <c r="U1640" i="2"/>
  <c r="U1639" i="2"/>
  <c r="U1638" i="2"/>
  <c r="U1637" i="2"/>
  <c r="U1636" i="2"/>
  <c r="U1635" i="2"/>
  <c r="U1634" i="2"/>
  <c r="U1633" i="2"/>
  <c r="U1632" i="2"/>
  <c r="U1631" i="2"/>
  <c r="U1630" i="2"/>
  <c r="U1629" i="2"/>
  <c r="U1628" i="2"/>
  <c r="U1627" i="2"/>
  <c r="U1626" i="2"/>
  <c r="U1625" i="2"/>
  <c r="U1624" i="2"/>
  <c r="U1623" i="2"/>
  <c r="U1622" i="2"/>
  <c r="U1621" i="2"/>
  <c r="U1620" i="2"/>
  <c r="U1619" i="2"/>
  <c r="U1618" i="2"/>
  <c r="U1617" i="2"/>
  <c r="U1616" i="2"/>
  <c r="U1615" i="2"/>
  <c r="U1614" i="2"/>
  <c r="U1613" i="2"/>
  <c r="U1612" i="2"/>
  <c r="U1611" i="2"/>
  <c r="U1610" i="2"/>
  <c r="U1609" i="2"/>
  <c r="U1608" i="2"/>
  <c r="U1607" i="2"/>
  <c r="U1606" i="2"/>
  <c r="U1605" i="2"/>
  <c r="U1604" i="2"/>
  <c r="U1603" i="2"/>
  <c r="U1602" i="2"/>
  <c r="U1601" i="2"/>
  <c r="U1600" i="2"/>
  <c r="U1599" i="2"/>
  <c r="U1598" i="2"/>
  <c r="U1597" i="2"/>
  <c r="U1596" i="2"/>
  <c r="U1595" i="2"/>
  <c r="U1594" i="2"/>
  <c r="U1593" i="2"/>
  <c r="U1592" i="2"/>
  <c r="U1591" i="2"/>
  <c r="U1590" i="2"/>
  <c r="U1589" i="2"/>
  <c r="U1588" i="2"/>
  <c r="U1587" i="2"/>
  <c r="U1586" i="2"/>
  <c r="U1585" i="2"/>
  <c r="U1584" i="2"/>
  <c r="U1583" i="2"/>
  <c r="U1582" i="2"/>
  <c r="U1581" i="2"/>
  <c r="U1580" i="2"/>
  <c r="U1579" i="2"/>
  <c r="U1578" i="2"/>
  <c r="U1577" i="2"/>
  <c r="U1576" i="2"/>
  <c r="U1575" i="2"/>
  <c r="U1574" i="2"/>
  <c r="U1573" i="2"/>
  <c r="U1572" i="2"/>
  <c r="U1571" i="2"/>
  <c r="U1570" i="2"/>
  <c r="U1569" i="2"/>
  <c r="U1568" i="2"/>
  <c r="U1567" i="2"/>
  <c r="U1566" i="2"/>
  <c r="U1565" i="2"/>
  <c r="U1564" i="2"/>
  <c r="U1563" i="2"/>
  <c r="U1562" i="2"/>
  <c r="U1561" i="2"/>
  <c r="U1560" i="2"/>
  <c r="U1559" i="2"/>
  <c r="U1558" i="2"/>
  <c r="U1557" i="2"/>
  <c r="U1556" i="2"/>
  <c r="U1555" i="2"/>
  <c r="U1554" i="2"/>
  <c r="U1553" i="2"/>
  <c r="U1552" i="2"/>
  <c r="U1551" i="2"/>
  <c r="U1550" i="2"/>
  <c r="U1549" i="2"/>
  <c r="U1548" i="2"/>
  <c r="U1547" i="2"/>
  <c r="U1546" i="2"/>
  <c r="U1545" i="2"/>
  <c r="U1544" i="2"/>
  <c r="U1543" i="2"/>
  <c r="U1542" i="2"/>
  <c r="U1541" i="2"/>
  <c r="U1540" i="2"/>
  <c r="U1539" i="2"/>
  <c r="U1538" i="2"/>
  <c r="U1537" i="2"/>
  <c r="U1536" i="2"/>
  <c r="U1535" i="2"/>
  <c r="U1534" i="2"/>
  <c r="U1533" i="2"/>
  <c r="U1532" i="2"/>
  <c r="U1531" i="2"/>
  <c r="U1530" i="2"/>
  <c r="U1529" i="2"/>
  <c r="U1528" i="2"/>
  <c r="U1527" i="2"/>
  <c r="U1526" i="2"/>
  <c r="U1525" i="2"/>
  <c r="U1524" i="2"/>
  <c r="U1523" i="2"/>
  <c r="U1522" i="2"/>
  <c r="U1521" i="2"/>
  <c r="U1520" i="2"/>
  <c r="U1519" i="2"/>
  <c r="U1518" i="2"/>
  <c r="U1517" i="2"/>
  <c r="U1516" i="2"/>
  <c r="U1515" i="2"/>
  <c r="U1514" i="2"/>
  <c r="U1513" i="2"/>
  <c r="U1512" i="2"/>
  <c r="U1511" i="2"/>
  <c r="U1510" i="2"/>
  <c r="U1509" i="2"/>
  <c r="U1508" i="2"/>
  <c r="U1507" i="2"/>
  <c r="U1506" i="2"/>
  <c r="U1505" i="2"/>
  <c r="U1504" i="2"/>
  <c r="U1503" i="2"/>
  <c r="U1502" i="2"/>
  <c r="U1501" i="2"/>
  <c r="U1500" i="2"/>
  <c r="U1499" i="2"/>
  <c r="U1498" i="2"/>
  <c r="U1497" i="2"/>
  <c r="U1496" i="2"/>
  <c r="U1495" i="2"/>
  <c r="U1494" i="2"/>
  <c r="U1493" i="2"/>
  <c r="U1492" i="2"/>
  <c r="U1491" i="2"/>
  <c r="U1490" i="2"/>
  <c r="U1489" i="2"/>
  <c r="U1488" i="2"/>
  <c r="U1487" i="2"/>
  <c r="U1486" i="2"/>
  <c r="U1485" i="2"/>
  <c r="U1484" i="2"/>
  <c r="U1483" i="2"/>
  <c r="U1482" i="2"/>
  <c r="U1481" i="2"/>
  <c r="U1480" i="2"/>
  <c r="U1479" i="2"/>
  <c r="U1478" i="2"/>
  <c r="U1477" i="2"/>
  <c r="U1476" i="2"/>
  <c r="U1475" i="2"/>
  <c r="U1474" i="2"/>
  <c r="U1473" i="2"/>
  <c r="U1472" i="2"/>
  <c r="U1471" i="2"/>
  <c r="U1470" i="2"/>
  <c r="U1469" i="2"/>
  <c r="U1468" i="2"/>
  <c r="U1467" i="2"/>
  <c r="U1466" i="2"/>
  <c r="U1465" i="2"/>
  <c r="U1464" i="2"/>
  <c r="U1463" i="2"/>
  <c r="U1462" i="2"/>
  <c r="U1461" i="2"/>
  <c r="U1460" i="2"/>
  <c r="U1459" i="2"/>
  <c r="U1458" i="2"/>
  <c r="U1457" i="2"/>
  <c r="U1456" i="2"/>
  <c r="U1455" i="2"/>
  <c r="U1454" i="2"/>
  <c r="U1453" i="2"/>
  <c r="U1452" i="2"/>
  <c r="U1451" i="2"/>
  <c r="U1450" i="2"/>
  <c r="U1449" i="2"/>
  <c r="U1448" i="2"/>
  <c r="U1447" i="2"/>
  <c r="U1446" i="2"/>
  <c r="U1445" i="2"/>
  <c r="U1444" i="2"/>
  <c r="U1443" i="2"/>
  <c r="U1442" i="2"/>
  <c r="U1441" i="2"/>
  <c r="U1440" i="2"/>
  <c r="U1439" i="2"/>
  <c r="U1438" i="2"/>
  <c r="U1437" i="2"/>
  <c r="U1436" i="2"/>
  <c r="U1435" i="2"/>
  <c r="U1434" i="2"/>
  <c r="U1433" i="2"/>
  <c r="U1432" i="2"/>
  <c r="U1431" i="2"/>
  <c r="U1430" i="2"/>
  <c r="U1429" i="2"/>
  <c r="U1428" i="2"/>
  <c r="U1427" i="2"/>
  <c r="U1426" i="2"/>
  <c r="U1425" i="2"/>
  <c r="U1424" i="2"/>
  <c r="U1423" i="2"/>
  <c r="U1422" i="2"/>
  <c r="U1421" i="2"/>
  <c r="U1420" i="2"/>
  <c r="U1419" i="2"/>
  <c r="U1418" i="2"/>
  <c r="U1417" i="2"/>
  <c r="U1416" i="2"/>
  <c r="U1415" i="2"/>
  <c r="U1414" i="2"/>
  <c r="U1413" i="2"/>
  <c r="U1412" i="2"/>
  <c r="U1411" i="2"/>
  <c r="U1410" i="2"/>
  <c r="U1409" i="2"/>
  <c r="U1408" i="2"/>
  <c r="U1407" i="2"/>
  <c r="U1406" i="2"/>
  <c r="U1405" i="2"/>
  <c r="U1404" i="2"/>
  <c r="U1403" i="2"/>
  <c r="U1402" i="2"/>
  <c r="U1401" i="2"/>
  <c r="U1400" i="2"/>
  <c r="U1399" i="2"/>
  <c r="U1398" i="2"/>
  <c r="U1397" i="2"/>
  <c r="U1396" i="2"/>
  <c r="U1395" i="2"/>
  <c r="U1394" i="2"/>
  <c r="U1393" i="2"/>
  <c r="U1392" i="2"/>
  <c r="U1391" i="2"/>
  <c r="U1390" i="2"/>
  <c r="U1389" i="2"/>
  <c r="U1388" i="2"/>
  <c r="U1387" i="2"/>
  <c r="U1386" i="2"/>
  <c r="U1385" i="2"/>
  <c r="U1384" i="2"/>
  <c r="U1383" i="2"/>
  <c r="U1382" i="2"/>
  <c r="U1381" i="2"/>
  <c r="U1380" i="2"/>
  <c r="U1379" i="2"/>
  <c r="U1378" i="2"/>
  <c r="U1377" i="2"/>
  <c r="U1376" i="2"/>
  <c r="U1375" i="2"/>
  <c r="U1374" i="2"/>
  <c r="U1373" i="2"/>
  <c r="U1372" i="2"/>
  <c r="U1371" i="2"/>
  <c r="U1370" i="2"/>
  <c r="U1369" i="2"/>
  <c r="U1368" i="2"/>
  <c r="U1367" i="2"/>
  <c r="U1366" i="2"/>
  <c r="U1365" i="2"/>
  <c r="U1364" i="2"/>
  <c r="U1363" i="2"/>
  <c r="U1362" i="2"/>
  <c r="U1361" i="2"/>
  <c r="U1360" i="2"/>
  <c r="U1359" i="2"/>
  <c r="U1358" i="2"/>
  <c r="U1357" i="2"/>
  <c r="U1356" i="2"/>
  <c r="U1355" i="2"/>
  <c r="U1354" i="2"/>
  <c r="U1353" i="2"/>
  <c r="U1352" i="2"/>
  <c r="U1351" i="2"/>
  <c r="U1350" i="2"/>
  <c r="U1349" i="2"/>
  <c r="U1348" i="2"/>
  <c r="U1347" i="2"/>
  <c r="U1346" i="2"/>
  <c r="U1345" i="2"/>
  <c r="U1344" i="2"/>
  <c r="U1343" i="2"/>
  <c r="U1342" i="2"/>
  <c r="U1341" i="2"/>
  <c r="U1340" i="2"/>
  <c r="U1339" i="2"/>
  <c r="U1338" i="2"/>
  <c r="U1337" i="2"/>
  <c r="U1336" i="2"/>
  <c r="U1335" i="2"/>
  <c r="U1334" i="2"/>
  <c r="U1333" i="2"/>
  <c r="U1332" i="2"/>
  <c r="U1331" i="2"/>
  <c r="U1330" i="2"/>
  <c r="U1329" i="2"/>
  <c r="U1328" i="2"/>
  <c r="U1327" i="2"/>
  <c r="U1326" i="2"/>
  <c r="U1325" i="2"/>
  <c r="U1324" i="2"/>
  <c r="U1323" i="2"/>
  <c r="U1322" i="2"/>
  <c r="U1321" i="2"/>
  <c r="U1320" i="2"/>
  <c r="U1319" i="2"/>
  <c r="U1318" i="2"/>
  <c r="U1317" i="2"/>
  <c r="U1316" i="2"/>
  <c r="U1315" i="2"/>
  <c r="U1314" i="2"/>
  <c r="U1313" i="2"/>
  <c r="U1312" i="2"/>
  <c r="U1311" i="2"/>
  <c r="U1310" i="2"/>
  <c r="U1309" i="2"/>
  <c r="U1308" i="2"/>
  <c r="U1307" i="2"/>
  <c r="U1306" i="2"/>
  <c r="U1305" i="2"/>
  <c r="U1304" i="2"/>
  <c r="U1303" i="2"/>
  <c r="U1302" i="2"/>
  <c r="U1301" i="2"/>
  <c r="U1300" i="2"/>
  <c r="U1299" i="2"/>
  <c r="U1298" i="2"/>
  <c r="U1297" i="2"/>
  <c r="U1296" i="2"/>
  <c r="U1295" i="2"/>
  <c r="U1294" i="2"/>
  <c r="U1293" i="2"/>
  <c r="U1292" i="2"/>
  <c r="U1291" i="2"/>
  <c r="U1290" i="2"/>
  <c r="U1289" i="2"/>
  <c r="U1288" i="2"/>
  <c r="U1287" i="2"/>
  <c r="U1286" i="2"/>
  <c r="U1285" i="2"/>
  <c r="U1284" i="2"/>
  <c r="U1283" i="2"/>
  <c r="U1282" i="2"/>
  <c r="U1281" i="2"/>
  <c r="U1280" i="2"/>
  <c r="U1279" i="2"/>
  <c r="U1278" i="2"/>
  <c r="U1277" i="2"/>
  <c r="U1276" i="2"/>
  <c r="U1275" i="2"/>
  <c r="U1274" i="2"/>
  <c r="U1273" i="2"/>
  <c r="U1272" i="2"/>
  <c r="U1271" i="2"/>
  <c r="U1270" i="2"/>
  <c r="U1269" i="2"/>
  <c r="U1268" i="2"/>
  <c r="U1267" i="2"/>
  <c r="U1266" i="2"/>
  <c r="U1265" i="2"/>
  <c r="U1264" i="2"/>
  <c r="U1263" i="2"/>
  <c r="U1262" i="2"/>
  <c r="U1261" i="2"/>
  <c r="U1260" i="2"/>
  <c r="U1259" i="2"/>
  <c r="U1258" i="2"/>
  <c r="U1257" i="2"/>
  <c r="U1256" i="2"/>
  <c r="U1255" i="2"/>
  <c r="U1254" i="2"/>
  <c r="U1253" i="2"/>
  <c r="U1252" i="2"/>
  <c r="U1251" i="2"/>
  <c r="U1250" i="2"/>
  <c r="U1249" i="2"/>
  <c r="U1248" i="2"/>
  <c r="U1247" i="2"/>
  <c r="U1246" i="2"/>
  <c r="U1245" i="2"/>
  <c r="U1244" i="2"/>
  <c r="U1243" i="2"/>
  <c r="U1242" i="2"/>
  <c r="U1241" i="2"/>
  <c r="U1240" i="2"/>
  <c r="U1239" i="2"/>
  <c r="U1238" i="2"/>
  <c r="U1237" i="2"/>
  <c r="U1236" i="2"/>
  <c r="U1235" i="2"/>
  <c r="U1234" i="2"/>
  <c r="U1233" i="2"/>
  <c r="U1232" i="2"/>
  <c r="U1231" i="2"/>
  <c r="U1230" i="2"/>
  <c r="U1229" i="2"/>
  <c r="U1228" i="2"/>
  <c r="U1227" i="2"/>
  <c r="U1226" i="2"/>
  <c r="U1225" i="2"/>
  <c r="U1224" i="2"/>
  <c r="U1223" i="2"/>
  <c r="U1222" i="2"/>
  <c r="U1221" i="2"/>
  <c r="U1220" i="2"/>
  <c r="U1219" i="2"/>
  <c r="U1218" i="2"/>
  <c r="U1217" i="2"/>
  <c r="U1216" i="2"/>
  <c r="U1215" i="2"/>
  <c r="U1214" i="2"/>
  <c r="U1213" i="2"/>
  <c r="U1212" i="2"/>
  <c r="U1211" i="2"/>
  <c r="U1210" i="2"/>
  <c r="U1209" i="2"/>
  <c r="U1208" i="2"/>
  <c r="U1207" i="2"/>
  <c r="U1206" i="2"/>
  <c r="U1205" i="2"/>
  <c r="U1204" i="2"/>
  <c r="U1203" i="2"/>
  <c r="U1202" i="2"/>
  <c r="U1201" i="2"/>
  <c r="U1200" i="2"/>
  <c r="U1199" i="2"/>
  <c r="U1198" i="2"/>
  <c r="U1197" i="2"/>
  <c r="U1196" i="2"/>
  <c r="U1195" i="2"/>
  <c r="U1194" i="2"/>
  <c r="U1193" i="2"/>
  <c r="U1192" i="2"/>
  <c r="U1191" i="2"/>
  <c r="U1190" i="2"/>
  <c r="U1189" i="2"/>
  <c r="U1188" i="2"/>
  <c r="U1187" i="2"/>
  <c r="U1186" i="2"/>
  <c r="U1185" i="2"/>
  <c r="U1184" i="2"/>
  <c r="U1183" i="2"/>
  <c r="U1182" i="2"/>
  <c r="U1181" i="2"/>
  <c r="U1180" i="2"/>
  <c r="U1179" i="2"/>
  <c r="U1178" i="2"/>
  <c r="U1177" i="2"/>
  <c r="U1176" i="2"/>
  <c r="U1175" i="2"/>
  <c r="U1174" i="2"/>
  <c r="U1173" i="2"/>
  <c r="U1172" i="2"/>
  <c r="U1171" i="2"/>
  <c r="U1170" i="2"/>
  <c r="U1169" i="2"/>
  <c r="U1168" i="2"/>
  <c r="U1167" i="2"/>
  <c r="U1166" i="2"/>
  <c r="U1165" i="2"/>
  <c r="U1164" i="2"/>
  <c r="U1163" i="2"/>
  <c r="U1162" i="2"/>
  <c r="U1161" i="2"/>
  <c r="U1160" i="2"/>
  <c r="U1159" i="2"/>
  <c r="U1158" i="2"/>
  <c r="U1157" i="2"/>
  <c r="U1156" i="2"/>
  <c r="U1155" i="2"/>
  <c r="U1154" i="2"/>
  <c r="U1153" i="2"/>
  <c r="U1152" i="2"/>
  <c r="U1151" i="2"/>
  <c r="U1150" i="2"/>
  <c r="U1149" i="2"/>
  <c r="U1148" i="2"/>
  <c r="U1147" i="2"/>
  <c r="U1146" i="2"/>
  <c r="U1145" i="2"/>
  <c r="U1144" i="2"/>
  <c r="U1143" i="2"/>
  <c r="U1142" i="2"/>
  <c r="U1141" i="2"/>
  <c r="U1140" i="2"/>
  <c r="U1139" i="2"/>
  <c r="U1138" i="2"/>
  <c r="U1137" i="2"/>
  <c r="U1136" i="2"/>
  <c r="U1135" i="2"/>
  <c r="U1134" i="2"/>
  <c r="U1133" i="2"/>
  <c r="U1132" i="2"/>
  <c r="U1131" i="2"/>
  <c r="U1130" i="2"/>
  <c r="U1129" i="2"/>
  <c r="U1128" i="2"/>
  <c r="U1127" i="2"/>
  <c r="U1126" i="2"/>
  <c r="U1125" i="2"/>
  <c r="U1124" i="2"/>
  <c r="U1123" i="2"/>
  <c r="U1122" i="2"/>
  <c r="U1121" i="2"/>
  <c r="U1120" i="2"/>
  <c r="U1119" i="2"/>
  <c r="U1118" i="2"/>
  <c r="U1117" i="2"/>
  <c r="U1116" i="2"/>
  <c r="U1115" i="2"/>
  <c r="U1114" i="2"/>
  <c r="U1113" i="2"/>
  <c r="U1112" i="2"/>
  <c r="U1111" i="2"/>
  <c r="U1110" i="2"/>
  <c r="U1109" i="2"/>
  <c r="U1108" i="2"/>
  <c r="U1107" i="2"/>
  <c r="U1106" i="2"/>
  <c r="U1105" i="2"/>
  <c r="U1104" i="2"/>
  <c r="U1103" i="2"/>
  <c r="U1102" i="2"/>
  <c r="U1101" i="2"/>
  <c r="U1100" i="2"/>
  <c r="U1099" i="2"/>
  <c r="U1098" i="2"/>
  <c r="U1097" i="2"/>
  <c r="U1096" i="2"/>
  <c r="U1095" i="2"/>
  <c r="U1094" i="2"/>
  <c r="U1093" i="2"/>
  <c r="U1092" i="2"/>
  <c r="U1091" i="2"/>
  <c r="U1090" i="2"/>
  <c r="U1089" i="2"/>
  <c r="U1088" i="2"/>
  <c r="U1087" i="2"/>
  <c r="U1086" i="2"/>
  <c r="U1085" i="2"/>
  <c r="U1084" i="2"/>
  <c r="U1083" i="2"/>
  <c r="U1082" i="2"/>
  <c r="U1081" i="2"/>
  <c r="U1080" i="2"/>
  <c r="U1079" i="2"/>
  <c r="U1078" i="2"/>
  <c r="U1077" i="2"/>
  <c r="U1076" i="2"/>
  <c r="U1075" i="2"/>
  <c r="U1074" i="2"/>
  <c r="U1073" i="2"/>
  <c r="U1072" i="2"/>
  <c r="U1071" i="2"/>
  <c r="U1070" i="2"/>
  <c r="U1069" i="2"/>
  <c r="U1068" i="2"/>
  <c r="U1067" i="2"/>
  <c r="U1066" i="2"/>
  <c r="U1065" i="2"/>
  <c r="U1064" i="2"/>
  <c r="U1063" i="2"/>
  <c r="U1062" i="2"/>
  <c r="U1061" i="2"/>
  <c r="U1060" i="2"/>
  <c r="U1059" i="2"/>
  <c r="U1058" i="2"/>
  <c r="U1057" i="2"/>
  <c r="U1056" i="2"/>
  <c r="U1055" i="2"/>
  <c r="U1054" i="2"/>
  <c r="U1053" i="2"/>
  <c r="U1052" i="2"/>
  <c r="U1051" i="2"/>
  <c r="U1050" i="2"/>
  <c r="U1049" i="2"/>
  <c r="U1048" i="2"/>
  <c r="U1047" i="2"/>
  <c r="U1046" i="2"/>
  <c r="U1045" i="2"/>
  <c r="U1044" i="2"/>
  <c r="U1043" i="2"/>
  <c r="U1042" i="2"/>
  <c r="U1041" i="2"/>
  <c r="U1040" i="2"/>
  <c r="U1039" i="2"/>
  <c r="U1038" i="2"/>
  <c r="U1037" i="2"/>
  <c r="U1036" i="2"/>
  <c r="U1035" i="2"/>
  <c r="U1034" i="2"/>
  <c r="U1033" i="2"/>
  <c r="U1032" i="2"/>
  <c r="U1031" i="2"/>
  <c r="U1030" i="2"/>
  <c r="U1029" i="2"/>
  <c r="U1028" i="2"/>
  <c r="U1027" i="2"/>
  <c r="U1026" i="2"/>
  <c r="U1025" i="2"/>
  <c r="U1024" i="2"/>
  <c r="U1023" i="2"/>
  <c r="U1022" i="2"/>
  <c r="U1021" i="2"/>
  <c r="U1020" i="2"/>
  <c r="U1019" i="2"/>
  <c r="U1018" i="2"/>
  <c r="U1017" i="2"/>
  <c r="U1016" i="2"/>
  <c r="U1015" i="2"/>
  <c r="U1014" i="2"/>
  <c r="U1013" i="2"/>
  <c r="U1012" i="2"/>
  <c r="U1011" i="2"/>
  <c r="U1010" i="2"/>
  <c r="U1009" i="2"/>
  <c r="U1008" i="2"/>
  <c r="U1007" i="2"/>
  <c r="U1006" i="2"/>
  <c r="U1005" i="2"/>
  <c r="U1004" i="2"/>
  <c r="U1003" i="2"/>
  <c r="U1002" i="2"/>
  <c r="U1001" i="2"/>
  <c r="U1000" i="2"/>
  <c r="U999" i="2"/>
  <c r="U998" i="2"/>
  <c r="U997" i="2"/>
  <c r="U996" i="2"/>
  <c r="U995" i="2"/>
  <c r="U994" i="2"/>
  <c r="U993" i="2"/>
  <c r="U992" i="2"/>
  <c r="U991" i="2"/>
  <c r="U990" i="2"/>
  <c r="U989" i="2"/>
  <c r="U988" i="2"/>
  <c r="U987" i="2"/>
  <c r="U986" i="2"/>
  <c r="U985" i="2"/>
  <c r="U984" i="2"/>
  <c r="U983" i="2"/>
  <c r="U982" i="2"/>
  <c r="U981" i="2"/>
  <c r="U980" i="2"/>
  <c r="U979" i="2"/>
  <c r="U978" i="2"/>
  <c r="U977" i="2"/>
  <c r="U976" i="2"/>
  <c r="U975" i="2"/>
  <c r="U974" i="2"/>
  <c r="U973" i="2"/>
  <c r="U972" i="2"/>
  <c r="U971" i="2"/>
  <c r="U970" i="2"/>
  <c r="U969" i="2"/>
  <c r="U968" i="2"/>
  <c r="U967" i="2"/>
  <c r="U966" i="2"/>
  <c r="U965" i="2"/>
  <c r="U964" i="2"/>
  <c r="U963" i="2"/>
  <c r="U962" i="2"/>
  <c r="U961" i="2"/>
  <c r="U960" i="2"/>
  <c r="U959" i="2"/>
  <c r="U958" i="2"/>
  <c r="U957" i="2"/>
  <c r="U956" i="2"/>
  <c r="U955" i="2"/>
  <c r="U954" i="2"/>
  <c r="U953" i="2"/>
  <c r="U952" i="2"/>
  <c r="U951" i="2"/>
  <c r="U950" i="2"/>
  <c r="U949" i="2"/>
  <c r="U948" i="2"/>
  <c r="U947" i="2"/>
  <c r="U946" i="2"/>
  <c r="U945" i="2"/>
  <c r="U944" i="2"/>
  <c r="U943" i="2"/>
  <c r="U942" i="2"/>
  <c r="U941" i="2"/>
  <c r="U940" i="2"/>
  <c r="U939" i="2"/>
  <c r="U938" i="2"/>
  <c r="U937" i="2"/>
  <c r="U936" i="2"/>
  <c r="U935" i="2"/>
  <c r="U934" i="2"/>
  <c r="U933" i="2"/>
  <c r="U932" i="2"/>
  <c r="U931" i="2"/>
  <c r="U930" i="2"/>
  <c r="U929" i="2"/>
  <c r="U928" i="2"/>
  <c r="U927" i="2"/>
  <c r="U926" i="2"/>
  <c r="U925" i="2"/>
  <c r="U924" i="2"/>
  <c r="U923" i="2"/>
  <c r="U922" i="2"/>
  <c r="U921" i="2"/>
  <c r="U920" i="2"/>
  <c r="U919" i="2"/>
  <c r="U918" i="2"/>
  <c r="U917" i="2"/>
  <c r="U916" i="2"/>
  <c r="U915" i="2"/>
  <c r="U914" i="2"/>
  <c r="U913" i="2"/>
  <c r="U912" i="2"/>
  <c r="U911" i="2"/>
  <c r="U910" i="2"/>
  <c r="U909" i="2"/>
  <c r="U908" i="2"/>
  <c r="U907" i="2"/>
  <c r="U906" i="2"/>
  <c r="U905" i="2"/>
  <c r="U904" i="2"/>
  <c r="U903" i="2"/>
  <c r="U902" i="2"/>
  <c r="U901" i="2"/>
  <c r="U900" i="2"/>
  <c r="U899" i="2"/>
  <c r="U898" i="2"/>
  <c r="U897" i="2"/>
  <c r="U896" i="2"/>
  <c r="U895" i="2"/>
  <c r="U894" i="2"/>
  <c r="U893" i="2"/>
  <c r="U892" i="2"/>
  <c r="U891" i="2"/>
  <c r="U890" i="2"/>
  <c r="U889" i="2"/>
  <c r="U888" i="2"/>
  <c r="U887" i="2"/>
  <c r="U886" i="2"/>
  <c r="U885" i="2"/>
  <c r="U884" i="2"/>
  <c r="U883" i="2"/>
  <c r="U882" i="2"/>
  <c r="U881" i="2"/>
  <c r="U880" i="2"/>
  <c r="U879" i="2"/>
  <c r="U878" i="2"/>
  <c r="U877" i="2"/>
  <c r="U876" i="2"/>
  <c r="U875" i="2"/>
  <c r="U874" i="2"/>
  <c r="U873" i="2"/>
  <c r="U872" i="2"/>
  <c r="U871" i="2"/>
  <c r="U870" i="2"/>
  <c r="U869" i="2"/>
  <c r="U868" i="2"/>
  <c r="U867" i="2"/>
  <c r="U866" i="2"/>
  <c r="U865" i="2"/>
  <c r="U864" i="2"/>
  <c r="U863" i="2"/>
  <c r="U862" i="2"/>
  <c r="U861" i="2"/>
  <c r="U860" i="2"/>
  <c r="U859" i="2"/>
  <c r="U858" i="2"/>
  <c r="U857" i="2"/>
  <c r="U856" i="2"/>
  <c r="U855" i="2"/>
  <c r="U854" i="2"/>
  <c r="U853" i="2"/>
  <c r="U852" i="2"/>
  <c r="U851" i="2"/>
  <c r="U850" i="2"/>
  <c r="U849" i="2"/>
  <c r="U848" i="2"/>
  <c r="U847" i="2"/>
  <c r="U846" i="2"/>
  <c r="U845" i="2"/>
  <c r="U844" i="2"/>
  <c r="U843" i="2"/>
  <c r="U842" i="2"/>
  <c r="U841" i="2"/>
  <c r="U840" i="2"/>
  <c r="U839" i="2"/>
  <c r="U838" i="2"/>
  <c r="U837" i="2"/>
  <c r="U836" i="2"/>
  <c r="U835" i="2"/>
  <c r="U834" i="2"/>
  <c r="U833" i="2"/>
  <c r="U832" i="2"/>
  <c r="U831" i="2"/>
  <c r="U830" i="2"/>
  <c r="U829" i="2"/>
  <c r="U828" i="2"/>
  <c r="U827" i="2"/>
  <c r="U826" i="2"/>
  <c r="U825" i="2"/>
  <c r="U824" i="2"/>
  <c r="U823" i="2"/>
  <c r="U822" i="2"/>
  <c r="U821" i="2"/>
  <c r="U820" i="2"/>
  <c r="U819" i="2"/>
  <c r="U818" i="2"/>
  <c r="U817" i="2"/>
  <c r="U816" i="2"/>
  <c r="U815" i="2"/>
  <c r="U814" i="2"/>
  <c r="U813" i="2"/>
  <c r="U812" i="2"/>
  <c r="U811" i="2"/>
  <c r="U810" i="2"/>
  <c r="U809" i="2"/>
  <c r="U808" i="2"/>
  <c r="U807" i="2"/>
  <c r="U806" i="2"/>
  <c r="U805" i="2"/>
  <c r="U804" i="2"/>
  <c r="U803" i="2"/>
  <c r="U802" i="2"/>
  <c r="U801" i="2"/>
  <c r="U800" i="2"/>
  <c r="U799" i="2"/>
  <c r="U798" i="2"/>
  <c r="U797" i="2"/>
  <c r="U796" i="2"/>
  <c r="U795" i="2"/>
  <c r="U794" i="2"/>
  <c r="U793" i="2"/>
  <c r="U792" i="2"/>
  <c r="U791" i="2"/>
  <c r="U790" i="2"/>
  <c r="U789" i="2"/>
  <c r="U788" i="2"/>
  <c r="U787" i="2"/>
  <c r="U786" i="2"/>
  <c r="U785" i="2"/>
  <c r="U784" i="2"/>
  <c r="U783" i="2"/>
  <c r="U782" i="2"/>
  <c r="U781" i="2"/>
  <c r="U780" i="2"/>
  <c r="U779" i="2"/>
  <c r="U778" i="2"/>
  <c r="U777" i="2"/>
  <c r="U776" i="2"/>
  <c r="U775" i="2"/>
  <c r="U774" i="2"/>
  <c r="U773" i="2"/>
  <c r="U772" i="2"/>
  <c r="U771" i="2"/>
  <c r="U770" i="2"/>
  <c r="U769" i="2"/>
  <c r="U768" i="2"/>
  <c r="U767" i="2"/>
  <c r="U766" i="2"/>
  <c r="U765" i="2"/>
  <c r="U764" i="2"/>
  <c r="U763" i="2"/>
  <c r="U762" i="2"/>
  <c r="U761" i="2"/>
  <c r="U760" i="2"/>
  <c r="U759" i="2"/>
  <c r="U758" i="2"/>
  <c r="U757" i="2"/>
  <c r="U756" i="2"/>
  <c r="U755" i="2"/>
  <c r="U754" i="2"/>
  <c r="U753" i="2"/>
  <c r="U752" i="2"/>
  <c r="U751" i="2"/>
  <c r="U750" i="2"/>
  <c r="U749" i="2"/>
  <c r="U748" i="2"/>
  <c r="U747" i="2"/>
  <c r="U746" i="2"/>
  <c r="U745" i="2"/>
  <c r="U744" i="2"/>
  <c r="U743" i="2"/>
  <c r="U742" i="2"/>
  <c r="U741" i="2"/>
  <c r="U740" i="2"/>
  <c r="U739" i="2"/>
  <c r="U738" i="2"/>
  <c r="U737" i="2"/>
  <c r="U736" i="2"/>
  <c r="U735" i="2"/>
  <c r="U734" i="2"/>
  <c r="U733" i="2"/>
  <c r="U732" i="2"/>
  <c r="U731" i="2"/>
  <c r="U730" i="2"/>
  <c r="U729" i="2"/>
  <c r="U728" i="2"/>
  <c r="U727" i="2"/>
  <c r="U726" i="2"/>
  <c r="U725" i="2"/>
  <c r="U724" i="2"/>
  <c r="U723" i="2"/>
  <c r="U722" i="2"/>
  <c r="U721" i="2"/>
  <c r="U720" i="2"/>
  <c r="U719" i="2"/>
  <c r="U718" i="2"/>
  <c r="U717" i="2"/>
  <c r="U716" i="2"/>
  <c r="U715" i="2"/>
  <c r="U714" i="2"/>
  <c r="U713" i="2"/>
  <c r="U712" i="2"/>
  <c r="U711" i="2"/>
  <c r="U710" i="2"/>
  <c r="U709" i="2"/>
  <c r="U708" i="2"/>
  <c r="U707" i="2"/>
  <c r="U706" i="2"/>
  <c r="U705" i="2"/>
  <c r="U704" i="2"/>
  <c r="U703" i="2"/>
  <c r="U702" i="2"/>
  <c r="U701" i="2"/>
  <c r="U700" i="2"/>
  <c r="U699" i="2"/>
  <c r="U698" i="2"/>
  <c r="U697" i="2"/>
  <c r="U696" i="2"/>
  <c r="U695" i="2"/>
  <c r="U694" i="2"/>
  <c r="U693" i="2"/>
  <c r="U692" i="2"/>
  <c r="U691" i="2"/>
  <c r="U690" i="2"/>
  <c r="U689" i="2"/>
  <c r="U688" i="2"/>
  <c r="U687" i="2"/>
  <c r="U686" i="2"/>
  <c r="U685" i="2"/>
  <c r="U684" i="2"/>
  <c r="U683" i="2"/>
  <c r="U682" i="2"/>
  <c r="U681" i="2"/>
  <c r="U680" i="2"/>
  <c r="U679" i="2"/>
  <c r="U678" i="2"/>
  <c r="U677" i="2"/>
  <c r="U676" i="2"/>
  <c r="U675" i="2"/>
  <c r="U674" i="2"/>
  <c r="U673" i="2"/>
  <c r="U672" i="2"/>
  <c r="U671" i="2"/>
  <c r="U670" i="2"/>
  <c r="U669" i="2"/>
  <c r="U668" i="2"/>
  <c r="U667" i="2"/>
  <c r="U666" i="2"/>
  <c r="U665" i="2"/>
  <c r="U664" i="2"/>
  <c r="U663" i="2"/>
  <c r="U662" i="2"/>
  <c r="U661" i="2"/>
  <c r="U660" i="2"/>
  <c r="U659" i="2"/>
  <c r="U658" i="2"/>
  <c r="U657" i="2"/>
  <c r="U656" i="2"/>
  <c r="U655" i="2"/>
  <c r="U654" i="2"/>
  <c r="U653" i="2"/>
  <c r="U652" i="2"/>
  <c r="U651" i="2"/>
  <c r="U650" i="2"/>
  <c r="U649" i="2"/>
  <c r="U648" i="2"/>
  <c r="U647" i="2"/>
  <c r="U646" i="2"/>
  <c r="U645" i="2"/>
  <c r="U644" i="2"/>
  <c r="U643" i="2"/>
  <c r="U642" i="2"/>
  <c r="U641" i="2"/>
  <c r="U640" i="2"/>
  <c r="U639" i="2"/>
  <c r="U638" i="2"/>
  <c r="U637" i="2"/>
  <c r="U636" i="2"/>
  <c r="U635" i="2"/>
  <c r="U634" i="2"/>
  <c r="U633" i="2"/>
  <c r="U632" i="2"/>
  <c r="U631" i="2"/>
  <c r="U630" i="2"/>
  <c r="U629" i="2"/>
  <c r="U628" i="2"/>
  <c r="U627" i="2"/>
  <c r="U626" i="2"/>
  <c r="U625" i="2"/>
  <c r="U624" i="2"/>
  <c r="U623" i="2"/>
  <c r="U622" i="2"/>
  <c r="U621" i="2"/>
  <c r="U620" i="2"/>
  <c r="U619" i="2"/>
  <c r="U618" i="2"/>
  <c r="U617" i="2"/>
  <c r="U616" i="2"/>
  <c r="U615" i="2"/>
  <c r="U614" i="2"/>
  <c r="U613" i="2"/>
  <c r="U612" i="2"/>
  <c r="U611" i="2"/>
  <c r="U610" i="2"/>
  <c r="U609" i="2"/>
  <c r="U608" i="2"/>
  <c r="U607" i="2"/>
  <c r="U606" i="2"/>
  <c r="U605" i="2"/>
  <c r="U604" i="2"/>
  <c r="U603" i="2"/>
  <c r="U602" i="2"/>
  <c r="U601" i="2"/>
  <c r="U600" i="2"/>
  <c r="U599" i="2"/>
  <c r="U598" i="2"/>
  <c r="U597" i="2"/>
  <c r="U596" i="2"/>
  <c r="U595" i="2"/>
  <c r="U594" i="2"/>
  <c r="U593" i="2"/>
  <c r="U592" i="2"/>
  <c r="U591" i="2"/>
  <c r="U590" i="2"/>
  <c r="U589" i="2"/>
  <c r="U588" i="2"/>
  <c r="U587" i="2"/>
  <c r="U586" i="2"/>
  <c r="U585" i="2"/>
  <c r="U584" i="2"/>
  <c r="U583" i="2"/>
  <c r="U582" i="2"/>
  <c r="U581" i="2"/>
  <c r="U580" i="2"/>
  <c r="U579" i="2"/>
  <c r="U578" i="2"/>
  <c r="U577" i="2"/>
  <c r="U576" i="2"/>
  <c r="U575" i="2"/>
  <c r="U574" i="2"/>
  <c r="U573" i="2"/>
  <c r="U572" i="2"/>
  <c r="U571" i="2"/>
  <c r="U570" i="2"/>
  <c r="U569" i="2"/>
  <c r="U568" i="2"/>
  <c r="U567" i="2"/>
  <c r="U566" i="2"/>
  <c r="U565" i="2"/>
  <c r="U564" i="2"/>
  <c r="U563" i="2"/>
  <c r="U562" i="2"/>
  <c r="U561" i="2"/>
  <c r="U560" i="2"/>
  <c r="U559" i="2"/>
  <c r="U558" i="2"/>
  <c r="U557" i="2"/>
  <c r="U556" i="2"/>
  <c r="U555" i="2"/>
  <c r="U554" i="2"/>
  <c r="U553" i="2"/>
  <c r="U552" i="2"/>
  <c r="U551" i="2"/>
  <c r="U550" i="2"/>
  <c r="U549" i="2"/>
  <c r="U548" i="2"/>
  <c r="U547" i="2"/>
  <c r="U546" i="2"/>
  <c r="U545" i="2"/>
  <c r="U544" i="2"/>
  <c r="U543" i="2"/>
  <c r="U542" i="2"/>
  <c r="U541" i="2"/>
  <c r="U540" i="2"/>
  <c r="U539" i="2"/>
  <c r="U538" i="2"/>
  <c r="U537" i="2"/>
  <c r="U536" i="2"/>
  <c r="U535" i="2"/>
  <c r="U534" i="2"/>
  <c r="U533" i="2"/>
  <c r="U532" i="2"/>
  <c r="U531" i="2"/>
  <c r="U530" i="2"/>
  <c r="U529" i="2"/>
  <c r="U528" i="2"/>
  <c r="U527" i="2"/>
  <c r="U526" i="2"/>
  <c r="U525" i="2"/>
  <c r="U524" i="2"/>
  <c r="U523" i="2"/>
  <c r="U522" i="2"/>
  <c r="U521" i="2"/>
  <c r="U520" i="2"/>
  <c r="U519" i="2"/>
  <c r="U518" i="2"/>
  <c r="U517" i="2"/>
  <c r="U516" i="2"/>
  <c r="U515" i="2"/>
  <c r="U514" i="2"/>
  <c r="U513" i="2"/>
  <c r="U512" i="2"/>
  <c r="U511" i="2"/>
  <c r="U510" i="2"/>
  <c r="U509" i="2"/>
  <c r="U508" i="2"/>
  <c r="U507" i="2"/>
  <c r="U506" i="2"/>
  <c r="U505" i="2"/>
  <c r="U504" i="2"/>
  <c r="U503" i="2"/>
  <c r="U502" i="2"/>
  <c r="U501" i="2"/>
  <c r="U500" i="2"/>
  <c r="U499" i="2"/>
  <c r="U498" i="2"/>
  <c r="U497" i="2"/>
  <c r="U496" i="2"/>
  <c r="U495" i="2"/>
  <c r="U494" i="2"/>
  <c r="U493" i="2"/>
  <c r="U492" i="2"/>
  <c r="U491" i="2"/>
  <c r="U490" i="2"/>
  <c r="U489" i="2"/>
  <c r="U488" i="2"/>
  <c r="U487" i="2"/>
  <c r="U486" i="2"/>
  <c r="U485" i="2"/>
  <c r="U484" i="2"/>
  <c r="U483" i="2"/>
  <c r="U482" i="2"/>
  <c r="U481" i="2"/>
  <c r="U480" i="2"/>
  <c r="U479" i="2"/>
  <c r="U478" i="2"/>
  <c r="U477" i="2"/>
  <c r="U476" i="2"/>
  <c r="U475" i="2"/>
  <c r="U474" i="2"/>
  <c r="U473" i="2"/>
  <c r="U472" i="2"/>
  <c r="U471" i="2"/>
  <c r="U470" i="2"/>
  <c r="U469" i="2"/>
  <c r="U468" i="2"/>
  <c r="U467" i="2"/>
  <c r="U466" i="2"/>
  <c r="U465" i="2"/>
  <c r="U464" i="2"/>
  <c r="U463" i="2"/>
  <c r="U462" i="2"/>
  <c r="U461" i="2"/>
  <c r="U460" i="2"/>
  <c r="U459" i="2"/>
  <c r="U458" i="2"/>
  <c r="U457" i="2"/>
  <c r="U456" i="2"/>
  <c r="U455" i="2"/>
  <c r="U454" i="2"/>
  <c r="U453" i="2"/>
  <c r="U452" i="2"/>
  <c r="U451" i="2"/>
  <c r="U450" i="2"/>
  <c r="U449" i="2"/>
  <c r="U448" i="2"/>
  <c r="U447" i="2"/>
  <c r="U446" i="2"/>
  <c r="U445" i="2"/>
  <c r="U444" i="2"/>
  <c r="U443" i="2"/>
  <c r="U442" i="2"/>
  <c r="U441" i="2"/>
  <c r="U440" i="2"/>
  <c r="U439" i="2"/>
  <c r="U438" i="2"/>
  <c r="U437" i="2"/>
  <c r="U436" i="2"/>
  <c r="U435" i="2"/>
  <c r="U434" i="2"/>
  <c r="U433" i="2"/>
  <c r="U432" i="2"/>
  <c r="U431" i="2"/>
  <c r="U430" i="2"/>
  <c r="U429" i="2"/>
  <c r="U428" i="2"/>
  <c r="U427" i="2"/>
  <c r="U426" i="2"/>
  <c r="U425" i="2"/>
  <c r="U424" i="2"/>
  <c r="U423" i="2"/>
  <c r="U422" i="2"/>
  <c r="U421" i="2"/>
  <c r="U420" i="2"/>
  <c r="U419" i="2"/>
  <c r="U418" i="2"/>
  <c r="U417" i="2"/>
  <c r="U416" i="2"/>
  <c r="U415" i="2"/>
  <c r="U414" i="2"/>
  <c r="U413" i="2"/>
  <c r="U412" i="2"/>
  <c r="U411" i="2"/>
  <c r="U410" i="2"/>
  <c r="U409" i="2"/>
  <c r="U408" i="2"/>
  <c r="U407" i="2"/>
  <c r="U406" i="2"/>
  <c r="U405" i="2"/>
  <c r="U404" i="2"/>
  <c r="U403" i="2"/>
  <c r="U402" i="2"/>
  <c r="U401" i="2"/>
  <c r="U400" i="2"/>
  <c r="U399" i="2"/>
  <c r="U398" i="2"/>
  <c r="U397" i="2"/>
  <c r="U396" i="2"/>
  <c r="U395" i="2"/>
  <c r="U394" i="2"/>
  <c r="U393" i="2"/>
  <c r="U392" i="2"/>
  <c r="U391" i="2"/>
  <c r="U390" i="2"/>
  <c r="U389" i="2"/>
  <c r="U388" i="2"/>
  <c r="U387" i="2"/>
  <c r="U386" i="2"/>
  <c r="U385" i="2"/>
  <c r="U384" i="2"/>
  <c r="U383" i="2"/>
  <c r="U382" i="2"/>
  <c r="U381" i="2"/>
  <c r="U380" i="2"/>
  <c r="U379" i="2"/>
  <c r="U378" i="2"/>
  <c r="U377" i="2"/>
  <c r="U376" i="2"/>
  <c r="U375" i="2"/>
  <c r="U374" i="2"/>
  <c r="U373" i="2"/>
  <c r="U372" i="2"/>
  <c r="U371" i="2"/>
  <c r="U370" i="2"/>
  <c r="U369" i="2"/>
  <c r="U368" i="2"/>
  <c r="U367" i="2"/>
  <c r="U366" i="2"/>
  <c r="U365" i="2"/>
  <c r="U364" i="2"/>
  <c r="U363" i="2"/>
  <c r="U362" i="2"/>
  <c r="U361" i="2"/>
  <c r="U360" i="2"/>
  <c r="U359" i="2"/>
  <c r="U358" i="2"/>
  <c r="U357" i="2"/>
  <c r="U356" i="2"/>
  <c r="U355" i="2"/>
  <c r="U354" i="2"/>
  <c r="U353" i="2"/>
  <c r="U352" i="2"/>
  <c r="U351" i="2"/>
  <c r="U350" i="2"/>
  <c r="U349" i="2"/>
  <c r="U348" i="2"/>
  <c r="U347" i="2"/>
  <c r="U346" i="2"/>
  <c r="U345" i="2"/>
  <c r="U344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U328" i="2"/>
  <c r="U327" i="2"/>
  <c r="U326" i="2"/>
  <c r="U325" i="2"/>
  <c r="U324" i="2"/>
  <c r="U323" i="2"/>
  <c r="U322" i="2"/>
  <c r="U321" i="2"/>
  <c r="U320" i="2"/>
  <c r="U319" i="2"/>
  <c r="U318" i="2"/>
  <c r="U317" i="2"/>
  <c r="U316" i="2"/>
  <c r="U315" i="2"/>
  <c r="U314" i="2"/>
  <c r="U313" i="2"/>
  <c r="U312" i="2"/>
  <c r="U311" i="2"/>
  <c r="U310" i="2"/>
  <c r="U309" i="2"/>
  <c r="U308" i="2"/>
  <c r="U307" i="2"/>
  <c r="U306" i="2"/>
  <c r="U305" i="2"/>
  <c r="U304" i="2"/>
  <c r="U303" i="2"/>
  <c r="U302" i="2"/>
  <c r="U301" i="2"/>
  <c r="U300" i="2"/>
  <c r="U299" i="2"/>
  <c r="U298" i="2"/>
  <c r="U297" i="2"/>
  <c r="U296" i="2"/>
  <c r="U295" i="2"/>
  <c r="U294" i="2"/>
  <c r="U293" i="2"/>
  <c r="U292" i="2"/>
  <c r="U291" i="2"/>
  <c r="U290" i="2"/>
  <c r="U289" i="2"/>
  <c r="U288" i="2"/>
  <c r="U287" i="2"/>
  <c r="U286" i="2"/>
  <c r="U285" i="2"/>
  <c r="U284" i="2"/>
  <c r="U283" i="2"/>
  <c r="U282" i="2"/>
  <c r="U281" i="2"/>
  <c r="U280" i="2"/>
  <c r="U279" i="2"/>
  <c r="U278" i="2"/>
  <c r="U277" i="2"/>
  <c r="U276" i="2"/>
  <c r="U275" i="2"/>
  <c r="U274" i="2"/>
  <c r="U273" i="2"/>
  <c r="U272" i="2"/>
  <c r="U271" i="2"/>
  <c r="U270" i="2"/>
  <c r="U269" i="2"/>
  <c r="U268" i="2"/>
  <c r="U267" i="2"/>
  <c r="U266" i="2"/>
  <c r="U265" i="2"/>
  <c r="U264" i="2"/>
  <c r="U263" i="2"/>
  <c r="U262" i="2"/>
  <c r="U261" i="2"/>
  <c r="U260" i="2"/>
  <c r="U259" i="2"/>
  <c r="U258" i="2"/>
  <c r="U257" i="2"/>
  <c r="U256" i="2"/>
  <c r="U255" i="2"/>
  <c r="U254" i="2"/>
  <c r="U253" i="2"/>
  <c r="U252" i="2"/>
  <c r="U251" i="2"/>
  <c r="U250" i="2"/>
  <c r="U249" i="2"/>
  <c r="U248" i="2"/>
  <c r="U247" i="2"/>
  <c r="U246" i="2"/>
  <c r="U245" i="2"/>
  <c r="U244" i="2"/>
  <c r="U243" i="2"/>
  <c r="U242" i="2"/>
  <c r="U241" i="2"/>
  <c r="U240" i="2"/>
  <c r="U239" i="2"/>
  <c r="U238" i="2"/>
  <c r="U237" i="2"/>
  <c r="U236" i="2"/>
  <c r="U235" i="2"/>
  <c r="U234" i="2"/>
  <c r="U233" i="2"/>
  <c r="U232" i="2"/>
  <c r="U231" i="2"/>
  <c r="U230" i="2"/>
  <c r="U229" i="2"/>
  <c r="U228" i="2"/>
  <c r="U227" i="2"/>
  <c r="U226" i="2"/>
  <c r="U225" i="2"/>
  <c r="U224" i="2"/>
  <c r="U223" i="2"/>
  <c r="U222" i="2"/>
  <c r="U221" i="2"/>
  <c r="U220" i="2"/>
  <c r="U219" i="2"/>
  <c r="U218" i="2"/>
  <c r="U217" i="2"/>
  <c r="U216" i="2"/>
  <c r="U215" i="2"/>
  <c r="U214" i="2"/>
  <c r="U213" i="2"/>
  <c r="U212" i="2"/>
  <c r="U211" i="2"/>
  <c r="U210" i="2"/>
  <c r="U209" i="2"/>
  <c r="U208" i="2"/>
  <c r="U207" i="2"/>
  <c r="U206" i="2"/>
  <c r="U205" i="2"/>
  <c r="U204" i="2"/>
  <c r="U203" i="2"/>
  <c r="U202" i="2"/>
  <c r="U201" i="2"/>
  <c r="U200" i="2"/>
  <c r="U199" i="2"/>
  <c r="U198" i="2"/>
  <c r="U197" i="2"/>
  <c r="U196" i="2"/>
  <c r="U195" i="2"/>
  <c r="U194" i="2"/>
  <c r="U193" i="2"/>
  <c r="U192" i="2"/>
  <c r="U191" i="2"/>
  <c r="U190" i="2"/>
  <c r="U189" i="2"/>
  <c r="U188" i="2"/>
  <c r="U187" i="2"/>
  <c r="U186" i="2"/>
  <c r="U185" i="2"/>
  <c r="U184" i="2"/>
  <c r="U183" i="2"/>
  <c r="U182" i="2"/>
  <c r="U181" i="2"/>
  <c r="U180" i="2"/>
  <c r="U179" i="2"/>
  <c r="U178" i="2"/>
  <c r="U177" i="2"/>
  <c r="U176" i="2"/>
  <c r="U175" i="2"/>
  <c r="U174" i="2"/>
  <c r="U173" i="2"/>
  <c r="U172" i="2"/>
  <c r="U171" i="2"/>
  <c r="U170" i="2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2" i="2"/>
  <c r="U151" i="2"/>
  <c r="U150" i="2"/>
  <c r="U149" i="2"/>
  <c r="U148" i="2"/>
  <c r="U147" i="2"/>
  <c r="U146" i="2"/>
  <c r="U145" i="2"/>
  <c r="U144" i="2"/>
  <c r="U143" i="2"/>
  <c r="U142" i="2"/>
  <c r="U141" i="2"/>
  <c r="U140" i="2"/>
  <c r="U139" i="2"/>
  <c r="U138" i="2"/>
  <c r="U137" i="2"/>
  <c r="U136" i="2"/>
  <c r="U135" i="2"/>
  <c r="U134" i="2"/>
  <c r="U133" i="2"/>
  <c r="U132" i="2"/>
  <c r="U131" i="2"/>
  <c r="U130" i="2"/>
  <c r="U129" i="2"/>
  <c r="U128" i="2"/>
  <c r="U127" i="2"/>
  <c r="U126" i="2"/>
  <c r="U125" i="2"/>
  <c r="U124" i="2"/>
  <c r="U123" i="2"/>
  <c r="U122" i="2"/>
  <c r="U121" i="2"/>
  <c r="U120" i="2"/>
  <c r="U119" i="2"/>
  <c r="U118" i="2"/>
  <c r="U117" i="2"/>
  <c r="U116" i="2"/>
  <c r="U115" i="2"/>
  <c r="U114" i="2"/>
  <c r="U113" i="2"/>
  <c r="U112" i="2"/>
  <c r="U111" i="2"/>
  <c r="U110" i="2"/>
  <c r="U109" i="2"/>
  <c r="U108" i="2"/>
  <c r="U107" i="2"/>
  <c r="U106" i="2"/>
  <c r="U105" i="2"/>
  <c r="U104" i="2"/>
  <c r="U103" i="2"/>
  <c r="U102" i="2"/>
  <c r="U101" i="2"/>
  <c r="U100" i="2"/>
  <c r="U99" i="2"/>
  <c r="U98" i="2"/>
  <c r="U97" i="2"/>
  <c r="U96" i="2"/>
  <c r="U95" i="2"/>
  <c r="U94" i="2"/>
  <c r="U93" i="2"/>
  <c r="U92" i="2"/>
  <c r="U91" i="2"/>
  <c r="U90" i="2"/>
  <c r="U89" i="2"/>
  <c r="U88" i="2"/>
  <c r="U87" i="2"/>
  <c r="U86" i="2"/>
  <c r="U85" i="2"/>
  <c r="U84" i="2"/>
  <c r="U83" i="2"/>
  <c r="U82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Y21" i="2"/>
  <c r="U21" i="2"/>
  <c r="V21" i="2" s="1"/>
  <c r="Y20" i="2"/>
  <c r="U20" i="2"/>
  <c r="V20" i="2" s="1"/>
  <c r="Y19" i="2"/>
  <c r="U19" i="2"/>
  <c r="V19" i="2" s="1"/>
  <c r="Y18" i="2"/>
  <c r="V18" i="2"/>
  <c r="U18" i="2"/>
  <c r="U17" i="2"/>
  <c r="V17" i="2" s="1"/>
  <c r="V16" i="2"/>
  <c r="U16" i="2"/>
  <c r="U15" i="2"/>
  <c r="V15" i="2" s="1"/>
  <c r="U14" i="2"/>
  <c r="V14" i="2" s="1"/>
  <c r="Y13" i="2"/>
  <c r="U13" i="2"/>
  <c r="V13" i="2" s="1"/>
  <c r="Y12" i="2"/>
  <c r="U12" i="2"/>
  <c r="V12" i="2" s="1"/>
  <c r="Y11" i="2"/>
  <c r="U11" i="2"/>
  <c r="V11" i="2" s="1"/>
  <c r="Y10" i="2"/>
  <c r="U10" i="2"/>
  <c r="V10" i="2" s="1"/>
  <c r="U9" i="2"/>
  <c r="V9" i="2" s="1"/>
  <c r="U8" i="2"/>
  <c r="V8" i="2" s="1"/>
  <c r="U7" i="2"/>
  <c r="V7" i="2" s="1"/>
  <c r="AC6" i="2"/>
  <c r="AB6" i="2"/>
  <c r="U6" i="2"/>
  <c r="V6" i="2" s="1"/>
  <c r="AC5" i="2"/>
  <c r="AB5" i="2"/>
  <c r="U5" i="2"/>
  <c r="V5" i="2" s="1"/>
  <c r="AC4" i="2"/>
  <c r="AB4" i="2"/>
  <c r="U4" i="2"/>
  <c r="V4" i="2" s="1"/>
  <c r="AC3" i="2"/>
  <c r="AB3" i="2"/>
  <c r="U3" i="2"/>
  <c r="V3" i="2" s="1"/>
  <c r="AC2" i="2"/>
  <c r="AB2" i="2"/>
  <c r="V2" i="2"/>
  <c r="J17" i="9" l="1"/>
  <c r="J19" i="9" s="1"/>
  <c r="J20" i="9" s="1"/>
  <c r="J22" i="9" s="1"/>
  <c r="F17" i="9"/>
  <c r="H32" i="6"/>
  <c r="W2" i="2"/>
  <c r="Z11" i="2"/>
  <c r="Y14" i="2"/>
  <c r="Z13" i="2" s="1"/>
  <c r="Z10" i="2" l="1"/>
  <c r="Z12" i="2"/>
  <c r="AB18" i="2" l="1"/>
  <c r="Z14" i="2"/>
  <c r="I45" i="6" l="1"/>
  <c r="W2" i="4"/>
  <c r="BL9" i="4" l="1"/>
  <c r="BL10" i="4" s="1"/>
  <c r="BL11" i="4" s="1"/>
  <c r="BL12" i="4" s="1"/>
  <c r="BL13" i="4" s="1"/>
  <c r="BL14" i="4" s="1"/>
  <c r="BL15" i="4" s="1"/>
  <c r="BL16" i="4" s="1"/>
  <c r="BL17" i="4" s="1"/>
  <c r="BL18" i="4" s="1"/>
  <c r="BL19" i="4" s="1"/>
  <c r="BL20" i="4" s="1"/>
  <c r="BL21" i="4" s="1"/>
  <c r="BL22" i="4" s="1"/>
  <c r="BL23" i="4" s="1"/>
  <c r="BL24" i="4" s="1"/>
  <c r="BL25" i="4" s="1"/>
  <c r="BL26" i="4" s="1"/>
  <c r="BL27" i="4" s="1"/>
  <c r="BL28" i="4" s="1"/>
  <c r="BL29" i="4" s="1"/>
  <c r="BL30" i="4" s="1"/>
  <c r="BL31" i="4" s="1"/>
  <c r="BL32" i="4" s="1"/>
  <c r="BL33" i="4" s="1"/>
  <c r="BL34" i="4" s="1"/>
  <c r="BL35" i="4" s="1"/>
  <c r="BL36" i="4" s="1"/>
  <c r="BL37" i="4" s="1"/>
  <c r="BL38" i="4" s="1"/>
  <c r="BL39" i="4" s="1"/>
  <c r="BL40" i="4" s="1"/>
  <c r="BL41" i="4" s="1"/>
  <c r="BL42" i="4" s="1"/>
  <c r="BL43" i="4" s="1"/>
  <c r="BL44" i="4" s="1"/>
  <c r="BL45" i="4" s="1"/>
  <c r="BL46" i="4" s="1"/>
  <c r="BL47" i="4" s="1"/>
  <c r="BL48" i="4" s="1"/>
  <c r="BL49" i="4" s="1"/>
  <c r="BL50" i="4" s="1"/>
  <c r="BL51" i="4" s="1"/>
  <c r="BL52" i="4" s="1"/>
  <c r="BL53" i="4" s="1"/>
  <c r="BL54" i="4" s="1"/>
  <c r="BL55" i="4" s="1"/>
  <c r="BL56" i="4" s="1"/>
  <c r="BL57" i="4" s="1"/>
  <c r="BL58" i="4" s="1"/>
  <c r="BL59" i="4" s="1"/>
  <c r="BL60" i="4" s="1"/>
  <c r="BL61" i="4" s="1"/>
  <c r="BL62" i="4" s="1"/>
  <c r="BL63" i="4" s="1"/>
  <c r="BL64" i="4" s="1"/>
  <c r="BL65" i="4" s="1"/>
  <c r="BL66" i="4" s="1"/>
  <c r="BL67" i="4" s="1"/>
  <c r="BL68" i="4" s="1"/>
  <c r="BL69" i="4" s="1"/>
  <c r="BL70" i="4" s="1"/>
  <c r="BL71" i="4" s="1"/>
  <c r="BL72" i="4" s="1"/>
  <c r="BL73" i="4" s="1"/>
  <c r="BL74" i="4" s="1"/>
  <c r="BL75" i="4" s="1"/>
  <c r="BL76" i="4" s="1"/>
  <c r="BL77" i="4" s="1"/>
  <c r="BL78" i="4" s="1"/>
  <c r="BL79" i="4" s="1"/>
  <c r="BL80" i="4" s="1"/>
  <c r="BL81" i="4" s="1"/>
  <c r="BL82" i="4" s="1"/>
  <c r="BL83" i="4" s="1"/>
  <c r="BL84" i="4" s="1"/>
  <c r="BL85" i="4" s="1"/>
  <c r="BL86" i="4" s="1"/>
  <c r="BL87" i="4" s="1"/>
  <c r="BL88" i="4" s="1"/>
  <c r="BL89" i="4" s="1"/>
  <c r="BL90" i="4" s="1"/>
  <c r="BL91" i="4" s="1"/>
  <c r="BL92" i="4" s="1"/>
  <c r="BL93" i="4" s="1"/>
  <c r="BL94" i="4" s="1"/>
  <c r="BL95" i="4" s="1"/>
  <c r="BL96" i="4" s="1"/>
  <c r="BL97" i="4" s="1"/>
  <c r="BL98" i="4" s="1"/>
  <c r="BL99" i="4" s="1"/>
  <c r="BL100" i="4" s="1"/>
  <c r="BL101" i="4" s="1"/>
  <c r="BL102" i="4" s="1"/>
  <c r="BL103" i="4" s="1"/>
  <c r="BL104" i="4" s="1"/>
  <c r="BL105" i="4" s="1"/>
  <c r="BL106" i="4" s="1"/>
  <c r="BL107" i="4" s="1"/>
  <c r="BL108" i="4" s="1"/>
  <c r="BL109" i="4" s="1"/>
  <c r="BL110" i="4" s="1"/>
  <c r="BL111" i="4" s="1"/>
  <c r="BL112" i="4" s="1"/>
  <c r="BL113" i="4" s="1"/>
  <c r="BL114" i="4" s="1"/>
  <c r="BL115" i="4" s="1"/>
  <c r="BL116" i="4" s="1"/>
  <c r="BL117" i="4" s="1"/>
  <c r="BL118" i="4" s="1"/>
  <c r="BL119" i="4" s="1"/>
  <c r="BL120" i="4" s="1"/>
  <c r="BL121" i="4" s="1"/>
  <c r="BL122" i="4" s="1"/>
  <c r="BL123" i="4" s="1"/>
  <c r="BL124" i="4" s="1"/>
  <c r="BL125" i="4" s="1"/>
  <c r="BL126" i="4" s="1"/>
  <c r="BL127" i="4" s="1"/>
  <c r="BL128" i="4" s="1"/>
  <c r="BL129" i="4" s="1"/>
  <c r="BL130" i="4" s="1"/>
  <c r="BL131" i="4" s="1"/>
  <c r="BL132" i="4" s="1"/>
  <c r="BL133" i="4" s="1"/>
  <c r="BL134" i="4" s="1"/>
  <c r="BL135" i="4" s="1"/>
  <c r="BL136" i="4" s="1"/>
  <c r="BL137" i="4" s="1"/>
  <c r="BL138" i="4" s="1"/>
  <c r="BL139" i="4" s="1"/>
  <c r="BL140" i="4" s="1"/>
  <c r="BL141" i="4" s="1"/>
  <c r="BL142" i="4" s="1"/>
  <c r="BL143" i="4" s="1"/>
  <c r="BL144" i="4" s="1"/>
  <c r="BL145" i="4" s="1"/>
  <c r="BL146" i="4" s="1"/>
  <c r="BL147" i="4" s="1"/>
  <c r="BL148" i="4" s="1"/>
  <c r="BL149" i="4" s="1"/>
  <c r="BL150" i="4" s="1"/>
  <c r="BL151" i="4" s="1"/>
  <c r="BL152" i="4" s="1"/>
  <c r="BL153" i="4" s="1"/>
  <c r="BL154" i="4" s="1"/>
  <c r="BL155" i="4" s="1"/>
  <c r="BL156" i="4" s="1"/>
  <c r="BL157" i="4" s="1"/>
  <c r="BL158" i="4" s="1"/>
  <c r="BL159" i="4" s="1"/>
  <c r="BL160" i="4" s="1"/>
  <c r="BL161" i="4" s="1"/>
  <c r="BL162" i="4" s="1"/>
  <c r="BL163" i="4" s="1"/>
  <c r="BL164" i="4" s="1"/>
  <c r="BL165" i="4" s="1"/>
  <c r="BL166" i="4" s="1"/>
  <c r="BL167" i="4" s="1"/>
  <c r="BL168" i="4" s="1"/>
  <c r="BL169" i="4" s="1"/>
  <c r="BL170" i="4" s="1"/>
  <c r="BL171" i="4" s="1"/>
  <c r="BL172" i="4" s="1"/>
  <c r="BL173" i="4" s="1"/>
  <c r="BL174" i="4" s="1"/>
  <c r="BL175" i="4" s="1"/>
  <c r="BL176" i="4" s="1"/>
  <c r="BL177" i="4" s="1"/>
  <c r="BL178" i="4" s="1"/>
  <c r="BL179" i="4" s="1"/>
  <c r="BL180" i="4" s="1"/>
  <c r="BL181" i="4" s="1"/>
  <c r="BL182" i="4" s="1"/>
  <c r="BL183" i="4" s="1"/>
  <c r="BL184" i="4" s="1"/>
  <c r="BL185" i="4" s="1"/>
  <c r="BL186" i="4" s="1"/>
  <c r="BL187" i="4" s="1"/>
  <c r="BL188" i="4" s="1"/>
  <c r="BL189" i="4" s="1"/>
  <c r="BL190" i="4" s="1"/>
  <c r="BL191" i="4" s="1"/>
  <c r="BL192" i="4" s="1"/>
  <c r="BL193" i="4" s="1"/>
  <c r="BL194" i="4" s="1"/>
  <c r="BL195" i="4" s="1"/>
  <c r="BL196" i="4" s="1"/>
  <c r="BL197" i="4" s="1"/>
  <c r="BL198" i="4" s="1"/>
  <c r="BL199" i="4" s="1"/>
  <c r="BL200" i="4" s="1"/>
  <c r="BL201" i="4" s="1"/>
  <c r="BL202" i="4" s="1"/>
  <c r="BL203" i="4" s="1"/>
  <c r="BL204" i="4" s="1"/>
  <c r="BL205" i="4" s="1"/>
  <c r="BL206" i="4" s="1"/>
  <c r="BL207" i="4" s="1"/>
  <c r="BL208" i="4" s="1"/>
  <c r="BL209" i="4" s="1"/>
  <c r="BL210" i="4" s="1"/>
  <c r="BL211" i="4" s="1"/>
  <c r="BL212" i="4" s="1"/>
  <c r="BL213" i="4" s="1"/>
  <c r="BL214" i="4" s="1"/>
  <c r="BL215" i="4" s="1"/>
  <c r="BL216" i="4" s="1"/>
  <c r="BL217" i="4" s="1"/>
  <c r="BL218" i="4" s="1"/>
  <c r="BL219" i="4" s="1"/>
  <c r="BL220" i="4" s="1"/>
  <c r="BL221" i="4" s="1"/>
  <c r="BL222" i="4" s="1"/>
  <c r="BL223" i="4" s="1"/>
  <c r="BL224" i="4" s="1"/>
  <c r="BL225" i="4" s="1"/>
  <c r="BL226" i="4" s="1"/>
  <c r="BL227" i="4" s="1"/>
  <c r="BL228" i="4" s="1"/>
  <c r="BL229" i="4" s="1"/>
  <c r="BL230" i="4" s="1"/>
  <c r="BL231" i="4" s="1"/>
  <c r="BL232" i="4" s="1"/>
  <c r="BL233" i="4" s="1"/>
  <c r="BL234" i="4" s="1"/>
  <c r="BL235" i="4" s="1"/>
  <c r="BL236" i="4" s="1"/>
  <c r="BL237" i="4" s="1"/>
  <c r="BL238" i="4" s="1"/>
  <c r="BL239" i="4" s="1"/>
  <c r="BL240" i="4" s="1"/>
  <c r="BL241" i="4" s="1"/>
  <c r="BL242" i="4" s="1"/>
  <c r="BL243" i="4" s="1"/>
  <c r="BL244" i="4" s="1"/>
  <c r="BL245" i="4" s="1"/>
  <c r="BL246" i="4" s="1"/>
  <c r="BL247" i="4" s="1"/>
  <c r="BL248" i="4" s="1"/>
  <c r="BL249" i="4" s="1"/>
  <c r="BL250" i="4" s="1"/>
  <c r="BL251" i="4" s="1"/>
  <c r="BL252" i="4" s="1"/>
  <c r="BL253" i="4" s="1"/>
  <c r="BL254" i="4" s="1"/>
  <c r="BL255" i="4" s="1"/>
  <c r="BL256" i="4" s="1"/>
  <c r="BL257" i="4" s="1"/>
  <c r="BL258" i="4" s="1"/>
  <c r="BL259" i="4" s="1"/>
  <c r="BL260" i="4" s="1"/>
  <c r="BL261" i="4" s="1"/>
  <c r="BL262" i="4" s="1"/>
  <c r="BL263" i="4" s="1"/>
  <c r="BL264" i="4" s="1"/>
  <c r="BL265" i="4" s="1"/>
  <c r="BL266" i="4" s="1"/>
  <c r="BL267" i="4" s="1"/>
  <c r="BL268" i="4" s="1"/>
  <c r="BL269" i="4" s="1"/>
  <c r="BL270" i="4" s="1"/>
  <c r="BL271" i="4" s="1"/>
  <c r="BL272" i="4" s="1"/>
  <c r="BL273" i="4" s="1"/>
  <c r="BL274" i="4" s="1"/>
  <c r="BL275" i="4" s="1"/>
  <c r="BL276" i="4" s="1"/>
  <c r="BL277" i="4" s="1"/>
  <c r="BL278" i="4" s="1"/>
  <c r="BL279" i="4" s="1"/>
  <c r="BL280" i="4" s="1"/>
  <c r="BL281" i="4" s="1"/>
  <c r="BL282" i="4" s="1"/>
  <c r="BL283" i="4" s="1"/>
  <c r="BL284" i="4" s="1"/>
  <c r="BL285" i="4" s="1"/>
  <c r="BL286" i="4" s="1"/>
  <c r="BL287" i="4" s="1"/>
  <c r="BL288" i="4" s="1"/>
  <c r="BL289" i="4" s="1"/>
  <c r="BL290" i="4" s="1"/>
  <c r="BL291" i="4" s="1"/>
  <c r="BL292" i="4" s="1"/>
  <c r="BL293" i="4" s="1"/>
  <c r="BL294" i="4" s="1"/>
  <c r="BL295" i="4" s="1"/>
  <c r="BL296" i="4" s="1"/>
  <c r="BL297" i="4" s="1"/>
  <c r="BL298" i="4" s="1"/>
  <c r="BL299" i="4" s="1"/>
  <c r="BL300" i="4" s="1"/>
  <c r="BL301" i="4" s="1"/>
  <c r="BL302" i="4" s="1"/>
  <c r="BL303" i="4" s="1"/>
  <c r="BL304" i="4" s="1"/>
  <c r="BL305" i="4" s="1"/>
  <c r="BL306" i="4" s="1"/>
  <c r="BL307" i="4" s="1"/>
  <c r="BL308" i="4" s="1"/>
  <c r="BL309" i="4" s="1"/>
  <c r="BL310" i="4" s="1"/>
  <c r="BL311" i="4" s="1"/>
  <c r="BL312" i="4" s="1"/>
  <c r="BL313" i="4" s="1"/>
  <c r="BL314" i="4" s="1"/>
  <c r="BL315" i="4" s="1"/>
  <c r="BL316" i="4" s="1"/>
  <c r="BL317" i="4" s="1"/>
  <c r="BL318" i="4" s="1"/>
  <c r="BL319" i="4" s="1"/>
  <c r="BL320" i="4" s="1"/>
  <c r="BL321" i="4" s="1"/>
  <c r="BL322" i="4" s="1"/>
  <c r="BL323" i="4" s="1"/>
  <c r="BL324" i="4" s="1"/>
  <c r="BL325" i="4" s="1"/>
  <c r="BL326" i="4" s="1"/>
  <c r="BL327" i="4" s="1"/>
  <c r="BL328" i="4" s="1"/>
  <c r="BL329" i="4" s="1"/>
  <c r="BL330" i="4" s="1"/>
  <c r="BL331" i="4" s="1"/>
  <c r="BL332" i="4" s="1"/>
  <c r="BL333" i="4" s="1"/>
  <c r="BL334" i="4" s="1"/>
  <c r="BL335" i="4" s="1"/>
  <c r="BL336" i="4" s="1"/>
  <c r="BL337" i="4" s="1"/>
  <c r="BL338" i="4" s="1"/>
  <c r="BL339" i="4" s="1"/>
  <c r="BL340" i="4" s="1"/>
  <c r="BL341" i="4" s="1"/>
  <c r="BL342" i="4" s="1"/>
  <c r="BL343" i="4" s="1"/>
  <c r="BL344" i="4" s="1"/>
  <c r="BL345" i="4" s="1"/>
  <c r="BL346" i="4" s="1"/>
  <c r="BL347" i="4" s="1"/>
  <c r="BL348" i="4" s="1"/>
  <c r="BL349" i="4" s="1"/>
  <c r="BL350" i="4" s="1"/>
  <c r="BL351" i="4" s="1"/>
  <c r="BL352" i="4" s="1"/>
  <c r="BL353" i="4" s="1"/>
  <c r="BL354" i="4" s="1"/>
  <c r="BL355" i="4" s="1"/>
  <c r="BL356" i="4" s="1"/>
  <c r="BL357" i="4" s="1"/>
  <c r="BL358" i="4" s="1"/>
  <c r="BL359" i="4" s="1"/>
  <c r="BL360" i="4" s="1"/>
  <c r="BL361" i="4" s="1"/>
  <c r="BL362" i="4" s="1"/>
  <c r="BL363" i="4" s="1"/>
  <c r="BL364" i="4" s="1"/>
  <c r="BL365" i="4" s="1"/>
  <c r="BL366" i="4" s="1"/>
  <c r="BL367" i="4" s="1"/>
  <c r="BL368" i="4" s="1"/>
  <c r="BL369" i="4" s="1"/>
  <c r="BL370" i="4" s="1"/>
  <c r="BL371" i="4" s="1"/>
  <c r="BL372" i="4" s="1"/>
  <c r="BL373" i="4" s="1"/>
  <c r="BL374" i="4" s="1"/>
  <c r="BL375" i="4" s="1"/>
  <c r="BL376" i="4" s="1"/>
  <c r="BL377" i="4" s="1"/>
  <c r="BL378" i="4" s="1"/>
  <c r="BL379" i="4" s="1"/>
  <c r="BL380" i="4" s="1"/>
  <c r="BL381" i="4" s="1"/>
  <c r="BL382" i="4" s="1"/>
  <c r="BL383" i="4" s="1"/>
  <c r="BL384" i="4" s="1"/>
  <c r="BL385" i="4" s="1"/>
  <c r="BL386" i="4" s="1"/>
  <c r="BL387" i="4" s="1"/>
  <c r="BL388" i="4" s="1"/>
  <c r="BL389" i="4" s="1"/>
  <c r="BL390" i="4" s="1"/>
  <c r="BL391" i="4" s="1"/>
  <c r="BL392" i="4" s="1"/>
  <c r="BL393" i="4" s="1"/>
  <c r="BL394" i="4" s="1"/>
  <c r="BL395" i="4" s="1"/>
  <c r="BL396" i="4" s="1"/>
  <c r="BL397" i="4" s="1"/>
  <c r="BL398" i="4" s="1"/>
  <c r="BL399" i="4" s="1"/>
  <c r="BL400" i="4" s="1"/>
  <c r="BL401" i="4" s="1"/>
  <c r="BL402" i="4" s="1"/>
  <c r="BL403" i="4" s="1"/>
  <c r="BL404" i="4" s="1"/>
  <c r="BL405" i="4" s="1"/>
  <c r="BL406" i="4" s="1"/>
  <c r="BL407" i="4" s="1"/>
  <c r="BL408" i="4" s="1"/>
  <c r="BL409" i="4" s="1"/>
  <c r="BL410" i="4" s="1"/>
  <c r="BL411" i="4" s="1"/>
  <c r="BL412" i="4" s="1"/>
  <c r="BL413" i="4" s="1"/>
  <c r="BL414" i="4" s="1"/>
  <c r="BL415" i="4" s="1"/>
  <c r="BL416" i="4" s="1"/>
  <c r="BL417" i="4" s="1"/>
  <c r="BL418" i="4" s="1"/>
  <c r="BL419" i="4" s="1"/>
  <c r="BL420" i="4" s="1"/>
  <c r="BL421" i="4" s="1"/>
  <c r="BL422" i="4" s="1"/>
  <c r="BL423" i="4" s="1"/>
  <c r="BL424" i="4" s="1"/>
  <c r="BL425" i="4" s="1"/>
  <c r="BL426" i="4" s="1"/>
  <c r="BL427" i="4" s="1"/>
  <c r="BL428" i="4" s="1"/>
  <c r="BL429" i="4" s="1"/>
  <c r="BL430" i="4" s="1"/>
  <c r="BL431" i="4" s="1"/>
  <c r="BL432" i="4" s="1"/>
  <c r="BL433" i="4" s="1"/>
  <c r="BL434" i="4" s="1"/>
  <c r="BL435" i="4" s="1"/>
  <c r="BL436" i="4" s="1"/>
  <c r="BL437" i="4" s="1"/>
  <c r="BL438" i="4" s="1"/>
  <c r="BL439" i="4" s="1"/>
  <c r="BL440" i="4" s="1"/>
  <c r="BL441" i="4" s="1"/>
  <c r="BL442" i="4" s="1"/>
  <c r="BL443" i="4" s="1"/>
  <c r="BL444" i="4" s="1"/>
  <c r="BL445" i="4" s="1"/>
  <c r="BL446" i="4" s="1"/>
  <c r="BL447" i="4" s="1"/>
  <c r="BL448" i="4" s="1"/>
  <c r="BL449" i="4" s="1"/>
  <c r="BL450" i="4" s="1"/>
  <c r="BL451" i="4" s="1"/>
  <c r="BL452" i="4" s="1"/>
  <c r="BL453" i="4" s="1"/>
  <c r="BL454" i="4" s="1"/>
  <c r="BL455" i="4" s="1"/>
  <c r="BL456" i="4" s="1"/>
  <c r="BL457" i="4" s="1"/>
  <c r="BL458" i="4" s="1"/>
  <c r="BL459" i="4" s="1"/>
  <c r="BL460" i="4" s="1"/>
  <c r="BL461" i="4" s="1"/>
  <c r="BL462" i="4" s="1"/>
  <c r="BL463" i="4" s="1"/>
  <c r="BL464" i="4" s="1"/>
  <c r="BL465" i="4" s="1"/>
  <c r="BL466" i="4" s="1"/>
  <c r="BL467" i="4" s="1"/>
  <c r="BL468" i="4" s="1"/>
  <c r="BL469" i="4" s="1"/>
  <c r="BL470" i="4" s="1"/>
  <c r="BL471" i="4" s="1"/>
  <c r="BL472" i="4" s="1"/>
  <c r="BL473" i="4" s="1"/>
  <c r="BL474" i="4" s="1"/>
  <c r="BL475" i="4" s="1"/>
  <c r="BL476" i="4" s="1"/>
  <c r="BL477" i="4" s="1"/>
  <c r="BL478" i="4" s="1"/>
  <c r="BL479" i="4" s="1"/>
  <c r="BL480" i="4" s="1"/>
  <c r="BL481" i="4" s="1"/>
  <c r="BL482" i="4" s="1"/>
  <c r="BL483" i="4" s="1"/>
  <c r="BL484" i="4" s="1"/>
  <c r="BL485" i="4" s="1"/>
  <c r="BL486" i="4" s="1"/>
  <c r="BL487" i="4" s="1"/>
  <c r="BL488" i="4" s="1"/>
  <c r="BL489" i="4" s="1"/>
  <c r="BL490" i="4" s="1"/>
  <c r="BL491" i="4" s="1"/>
  <c r="BL492" i="4" s="1"/>
  <c r="BL493" i="4" s="1"/>
  <c r="BL494" i="4" s="1"/>
  <c r="BL495" i="4" s="1"/>
  <c r="BL496" i="4" s="1"/>
  <c r="BL497" i="4" s="1"/>
  <c r="BL498" i="4" s="1"/>
  <c r="BL499" i="4" s="1"/>
  <c r="BL500" i="4" s="1"/>
  <c r="BL501" i="4" s="1"/>
  <c r="BL502" i="4" s="1"/>
  <c r="BL503" i="4" s="1"/>
  <c r="BL504" i="4" s="1"/>
  <c r="BL505" i="4" s="1"/>
  <c r="BL506" i="4" s="1"/>
  <c r="BL507" i="4" s="1"/>
  <c r="BL508" i="4" s="1"/>
  <c r="BL509" i="4" s="1"/>
  <c r="BL510" i="4" s="1"/>
  <c r="BL511" i="4" s="1"/>
  <c r="BL512" i="4" s="1"/>
  <c r="BL513" i="4" s="1"/>
  <c r="BL514" i="4" s="1"/>
  <c r="BL515" i="4" s="1"/>
  <c r="BL516" i="4" s="1"/>
  <c r="BL517" i="4" s="1"/>
  <c r="BL518" i="4" s="1"/>
  <c r="BL519" i="4" s="1"/>
  <c r="BL520" i="4" s="1"/>
  <c r="BL521" i="4" s="1"/>
  <c r="BL522" i="4" s="1"/>
  <c r="BL523" i="4" s="1"/>
  <c r="BL524" i="4" s="1"/>
  <c r="BL525" i="4" s="1"/>
  <c r="BL526" i="4" s="1"/>
  <c r="BL527" i="4" s="1"/>
  <c r="BL528" i="4" s="1"/>
  <c r="BL529" i="4" s="1"/>
  <c r="BL530" i="4" s="1"/>
  <c r="BL531" i="4" s="1"/>
  <c r="BL532" i="4" s="1"/>
  <c r="BL533" i="4" s="1"/>
  <c r="BL534" i="4" s="1"/>
  <c r="BL535" i="4" s="1"/>
  <c r="BL536" i="4" s="1"/>
  <c r="BL537" i="4" s="1"/>
  <c r="BL538" i="4" s="1"/>
  <c r="BL539" i="4" s="1"/>
  <c r="BL540" i="4" s="1"/>
  <c r="BL541" i="4" s="1"/>
  <c r="BL542" i="4" s="1"/>
  <c r="BL543" i="4" s="1"/>
  <c r="BL544" i="4" s="1"/>
  <c r="BL545" i="4" s="1"/>
  <c r="BL546" i="4" s="1"/>
  <c r="BL547" i="4" s="1"/>
  <c r="BL548" i="4" s="1"/>
  <c r="BL549" i="4" s="1"/>
  <c r="BL550" i="4" s="1"/>
  <c r="BL551" i="4" s="1"/>
  <c r="BL552" i="4" s="1"/>
  <c r="BL553" i="4" s="1"/>
  <c r="BL554" i="4" s="1"/>
  <c r="BL555" i="4" s="1"/>
  <c r="BL556" i="4" s="1"/>
  <c r="BL557" i="4" s="1"/>
  <c r="BL558" i="4" s="1"/>
  <c r="BL559" i="4" s="1"/>
  <c r="BL560" i="4" s="1"/>
  <c r="BL561" i="4" s="1"/>
  <c r="BL562" i="4" s="1"/>
  <c r="BL563" i="4" s="1"/>
  <c r="BL564" i="4" s="1"/>
  <c r="BL565" i="4" s="1"/>
  <c r="BL566" i="4" s="1"/>
  <c r="BL567" i="4" s="1"/>
  <c r="BL568" i="4" s="1"/>
  <c r="BL569" i="4" s="1"/>
  <c r="BL570" i="4" s="1"/>
  <c r="BL571" i="4" s="1"/>
  <c r="BL572" i="4" s="1"/>
  <c r="BL573" i="4" s="1"/>
  <c r="BL574" i="4" s="1"/>
  <c r="BL575" i="4" s="1"/>
  <c r="BL576" i="4" s="1"/>
  <c r="BL577" i="4" s="1"/>
  <c r="BL578" i="4" s="1"/>
  <c r="BL579" i="4" s="1"/>
  <c r="BL580" i="4" s="1"/>
  <c r="BL581" i="4" s="1"/>
  <c r="BL582" i="4" s="1"/>
  <c r="BL583" i="4" s="1"/>
  <c r="BL584" i="4" s="1"/>
  <c r="BL585" i="4" s="1"/>
  <c r="BL586" i="4" s="1"/>
  <c r="BL587" i="4" s="1"/>
  <c r="BL588" i="4" s="1"/>
  <c r="BL589" i="4" s="1"/>
  <c r="BL590" i="4" s="1"/>
  <c r="BL591" i="4" s="1"/>
  <c r="BL592" i="4" s="1"/>
  <c r="BL593" i="4" s="1"/>
  <c r="BL594" i="4" s="1"/>
  <c r="BL595" i="4" s="1"/>
  <c r="BL596" i="4" s="1"/>
  <c r="BL597" i="4" s="1"/>
  <c r="BL598" i="4" s="1"/>
  <c r="BL599" i="4" s="1"/>
  <c r="BL600" i="4" s="1"/>
  <c r="BL601" i="4" s="1"/>
  <c r="BL602" i="4" s="1"/>
  <c r="BL603" i="4" s="1"/>
  <c r="BL604" i="4" s="1"/>
  <c r="BL605" i="4" s="1"/>
  <c r="BL606" i="4" s="1"/>
  <c r="BL607" i="4" s="1"/>
  <c r="BL608" i="4" s="1"/>
  <c r="BL609" i="4" s="1"/>
  <c r="BL610" i="4" s="1"/>
  <c r="BL611" i="4" s="1"/>
  <c r="BL612" i="4" s="1"/>
  <c r="BL613" i="4" s="1"/>
  <c r="BL614" i="4" s="1"/>
  <c r="BL615" i="4" s="1"/>
  <c r="BL616" i="4" s="1"/>
  <c r="BL617" i="4" s="1"/>
  <c r="BL618" i="4" s="1"/>
  <c r="BL619" i="4" s="1"/>
  <c r="BL620" i="4" s="1"/>
  <c r="BL621" i="4" s="1"/>
  <c r="BL622" i="4" s="1"/>
  <c r="BL623" i="4" s="1"/>
  <c r="BL624" i="4" s="1"/>
  <c r="BL625" i="4" s="1"/>
  <c r="BL626" i="4" s="1"/>
  <c r="BL627" i="4" s="1"/>
  <c r="BL628" i="4" s="1"/>
  <c r="BL629" i="4" s="1"/>
  <c r="BL630" i="4" s="1"/>
  <c r="BL631" i="4" s="1"/>
  <c r="BL632" i="4" s="1"/>
  <c r="BL633" i="4" s="1"/>
  <c r="BL634" i="4" s="1"/>
  <c r="BL635" i="4" s="1"/>
  <c r="BL636" i="4" s="1"/>
  <c r="BL637" i="4" s="1"/>
  <c r="BL638" i="4" s="1"/>
  <c r="BL639" i="4" s="1"/>
  <c r="BL640" i="4" s="1"/>
  <c r="BL641" i="4" s="1"/>
  <c r="BL642" i="4" s="1"/>
  <c r="BL643" i="4" s="1"/>
  <c r="BL644" i="4" s="1"/>
  <c r="BL645" i="4" s="1"/>
  <c r="BL646" i="4" s="1"/>
  <c r="BL647" i="4" s="1"/>
  <c r="BL648" i="4" s="1"/>
  <c r="BL649" i="4" s="1"/>
  <c r="BL650" i="4" s="1"/>
  <c r="BL651" i="4" s="1"/>
  <c r="BL652" i="4" s="1"/>
  <c r="BL653" i="4" s="1"/>
  <c r="BL654" i="4" s="1"/>
  <c r="BL655" i="4" s="1"/>
  <c r="BL656" i="4" s="1"/>
  <c r="BL657" i="4" s="1"/>
  <c r="BL658" i="4" s="1"/>
  <c r="BL659" i="4" s="1"/>
  <c r="BL660" i="4" s="1"/>
  <c r="BL661" i="4" s="1"/>
  <c r="BL662" i="4" s="1"/>
  <c r="BL663" i="4" s="1"/>
  <c r="BL664" i="4" s="1"/>
  <c r="BL665" i="4" s="1"/>
  <c r="BL666" i="4" s="1"/>
  <c r="BL667" i="4" s="1"/>
  <c r="BL668" i="4" s="1"/>
  <c r="BL669" i="4" s="1"/>
  <c r="BL670" i="4" s="1"/>
  <c r="BL671" i="4" s="1"/>
  <c r="BL672" i="4" s="1"/>
  <c r="BL673" i="4" s="1"/>
  <c r="BL674" i="4" s="1"/>
  <c r="BL675" i="4" s="1"/>
  <c r="BL676" i="4" s="1"/>
  <c r="BL677" i="4" s="1"/>
  <c r="BL678" i="4" s="1"/>
  <c r="BL679" i="4" s="1"/>
  <c r="BL680" i="4" s="1"/>
  <c r="BL681" i="4" s="1"/>
  <c r="BL682" i="4" s="1"/>
  <c r="BL683" i="4" s="1"/>
  <c r="BL684" i="4" s="1"/>
  <c r="BL685" i="4" s="1"/>
  <c r="BL686" i="4" s="1"/>
  <c r="BL687" i="4" s="1"/>
  <c r="BL688" i="4" s="1"/>
  <c r="BL689" i="4" s="1"/>
  <c r="BL690" i="4" s="1"/>
  <c r="BL691" i="4" s="1"/>
  <c r="BL692" i="4" s="1"/>
  <c r="BL693" i="4" s="1"/>
  <c r="BL694" i="4" s="1"/>
  <c r="BL695" i="4" s="1"/>
  <c r="BL696" i="4" s="1"/>
  <c r="BL697" i="4" s="1"/>
  <c r="BL698" i="4" s="1"/>
  <c r="BL699" i="4" s="1"/>
  <c r="BL700" i="4" s="1"/>
  <c r="BL701" i="4" s="1"/>
  <c r="BL702" i="4" s="1"/>
  <c r="BL703" i="4" s="1"/>
  <c r="BL704" i="4" s="1"/>
  <c r="BL705" i="4" s="1"/>
  <c r="BL706" i="4" s="1"/>
  <c r="BL707" i="4" s="1"/>
  <c r="BL708" i="4" s="1"/>
  <c r="BL709" i="4" s="1"/>
  <c r="BL710" i="4" s="1"/>
  <c r="BL711" i="4" s="1"/>
  <c r="BL712" i="4" s="1"/>
  <c r="BL713" i="4" s="1"/>
  <c r="BL714" i="4" s="1"/>
  <c r="BL715" i="4" s="1"/>
  <c r="BL716" i="4" s="1"/>
  <c r="BL717" i="4" s="1"/>
  <c r="BL718" i="4" s="1"/>
  <c r="BL719" i="4" s="1"/>
  <c r="BL720" i="4" s="1"/>
  <c r="BL721" i="4" s="1"/>
  <c r="BL722" i="4" s="1"/>
  <c r="BL723" i="4" s="1"/>
  <c r="BL724" i="4" s="1"/>
  <c r="BL725" i="4" s="1"/>
  <c r="BL726" i="4" s="1"/>
  <c r="BL727" i="4" s="1"/>
  <c r="BL728" i="4" s="1"/>
  <c r="BL729" i="4" s="1"/>
  <c r="BL730" i="4" s="1"/>
  <c r="BL731" i="4" s="1"/>
  <c r="BL732" i="4" s="1"/>
  <c r="BL733" i="4" s="1"/>
  <c r="BL734" i="4" s="1"/>
  <c r="BL735" i="4" s="1"/>
  <c r="BL736" i="4" s="1"/>
  <c r="BL737" i="4" s="1"/>
  <c r="BL738" i="4" s="1"/>
  <c r="BL739" i="4" s="1"/>
  <c r="BL740" i="4" s="1"/>
  <c r="BL741" i="4" s="1"/>
  <c r="BL742" i="4" s="1"/>
  <c r="BL743" i="4" s="1"/>
  <c r="BL744" i="4" s="1"/>
  <c r="BL745" i="4" s="1"/>
  <c r="BL746" i="4" s="1"/>
  <c r="BL747" i="4" s="1"/>
  <c r="BL748" i="4" s="1"/>
  <c r="BL749" i="4" s="1"/>
  <c r="BL750" i="4" s="1"/>
  <c r="BL751" i="4" s="1"/>
  <c r="BL752" i="4" s="1"/>
  <c r="BL753" i="4" s="1"/>
  <c r="BL754" i="4" s="1"/>
  <c r="BL755" i="4" s="1"/>
  <c r="BL756" i="4" s="1"/>
  <c r="BL757" i="4" s="1"/>
  <c r="BL758" i="4" s="1"/>
  <c r="BL759" i="4" s="1"/>
  <c r="BL760" i="4" s="1"/>
  <c r="BL761" i="4" s="1"/>
  <c r="BL762" i="4" s="1"/>
  <c r="BL763" i="4" s="1"/>
  <c r="BL764" i="4" s="1"/>
  <c r="BL765" i="4" s="1"/>
  <c r="BL766" i="4" s="1"/>
  <c r="BL767" i="4" s="1"/>
  <c r="BL768" i="4" s="1"/>
  <c r="BL769" i="4" s="1"/>
  <c r="BL770" i="4" s="1"/>
  <c r="BL771" i="4" s="1"/>
  <c r="BL772" i="4" s="1"/>
  <c r="BL773" i="4" s="1"/>
  <c r="BL774" i="4" s="1"/>
  <c r="BL775" i="4" s="1"/>
  <c r="BL776" i="4" s="1"/>
  <c r="BL777" i="4" s="1"/>
  <c r="BL778" i="4" s="1"/>
  <c r="BL779" i="4" s="1"/>
  <c r="BL780" i="4" s="1"/>
  <c r="BL781" i="4" s="1"/>
  <c r="BL782" i="4" s="1"/>
  <c r="BL783" i="4" s="1"/>
  <c r="BL784" i="4" s="1"/>
  <c r="BL785" i="4" s="1"/>
  <c r="BL786" i="4" s="1"/>
  <c r="BL787" i="4" s="1"/>
  <c r="BL788" i="4" s="1"/>
  <c r="BL789" i="4" s="1"/>
  <c r="BL790" i="4" s="1"/>
  <c r="BL791" i="4" s="1"/>
  <c r="BL792" i="4" s="1"/>
  <c r="BL793" i="4" s="1"/>
  <c r="BL794" i="4" s="1"/>
  <c r="BL795" i="4" s="1"/>
  <c r="BL796" i="4" s="1"/>
  <c r="BL797" i="4" s="1"/>
  <c r="BL798" i="4" s="1"/>
  <c r="BL799" i="4" s="1"/>
  <c r="BL800" i="4" s="1"/>
  <c r="BL801" i="4" s="1"/>
  <c r="BL802" i="4" s="1"/>
  <c r="BL803" i="4" s="1"/>
  <c r="BL804" i="4" s="1"/>
  <c r="BL805" i="4" s="1"/>
  <c r="BL806" i="4" s="1"/>
  <c r="BL807" i="4" s="1"/>
  <c r="BL808" i="4" s="1"/>
  <c r="BL809" i="4" s="1"/>
  <c r="BL810" i="4" s="1"/>
  <c r="BL811" i="4" s="1"/>
  <c r="BL812" i="4" s="1"/>
  <c r="BL813" i="4" s="1"/>
  <c r="BL814" i="4" s="1"/>
  <c r="BL815" i="4" s="1"/>
  <c r="BL816" i="4" s="1"/>
  <c r="BL817" i="4" s="1"/>
  <c r="BL818" i="4" s="1"/>
  <c r="BL819" i="4" s="1"/>
  <c r="BL820" i="4" s="1"/>
  <c r="BL821" i="4" s="1"/>
  <c r="BL822" i="4" s="1"/>
  <c r="BL823" i="4" s="1"/>
  <c r="BL824" i="4" s="1"/>
  <c r="BL825" i="4" s="1"/>
  <c r="BL826" i="4" s="1"/>
  <c r="BL827" i="4" s="1"/>
  <c r="BL828" i="4" s="1"/>
  <c r="BL829" i="4" s="1"/>
  <c r="BL830" i="4" s="1"/>
  <c r="BL831" i="4" s="1"/>
  <c r="BL832" i="4" s="1"/>
  <c r="BL833" i="4" s="1"/>
  <c r="BL834" i="4" s="1"/>
  <c r="BL835" i="4" s="1"/>
  <c r="BL836" i="4" s="1"/>
  <c r="BL837" i="4" s="1"/>
  <c r="BL838" i="4" s="1"/>
  <c r="BL839" i="4" s="1"/>
  <c r="BL840" i="4" s="1"/>
  <c r="BL841" i="4" s="1"/>
  <c r="BL842" i="4" s="1"/>
  <c r="BL843" i="4" s="1"/>
  <c r="BL844" i="4" s="1"/>
  <c r="BL845" i="4" s="1"/>
  <c r="BL846" i="4" s="1"/>
  <c r="BL847" i="4" s="1"/>
  <c r="BL848" i="4" s="1"/>
  <c r="BL849" i="4" s="1"/>
  <c r="BL850" i="4" s="1"/>
  <c r="BL851" i="4" s="1"/>
  <c r="BL852" i="4" s="1"/>
  <c r="BL853" i="4" s="1"/>
  <c r="BL854" i="4" s="1"/>
  <c r="BL855" i="4" s="1"/>
  <c r="BL856" i="4" s="1"/>
  <c r="BL857" i="4" s="1"/>
  <c r="BL858" i="4" s="1"/>
  <c r="BL859" i="4" s="1"/>
  <c r="BL860" i="4" s="1"/>
  <c r="BL861" i="4" s="1"/>
  <c r="BL862" i="4" s="1"/>
  <c r="BL863" i="4" s="1"/>
  <c r="BL864" i="4" s="1"/>
  <c r="BL865" i="4" s="1"/>
  <c r="BL866" i="4" s="1"/>
  <c r="BL867" i="4" s="1"/>
  <c r="BL868" i="4" s="1"/>
  <c r="BL869" i="4" s="1"/>
  <c r="BL870" i="4" s="1"/>
  <c r="BL871" i="4" s="1"/>
  <c r="BL872" i="4" s="1"/>
  <c r="BL873" i="4" s="1"/>
  <c r="BL874" i="4" s="1"/>
  <c r="BL875" i="4" s="1"/>
  <c r="BL876" i="4" s="1"/>
  <c r="BL877" i="4" s="1"/>
  <c r="BL878" i="4" s="1"/>
  <c r="BL879" i="4" s="1"/>
  <c r="BL880" i="4" s="1"/>
  <c r="BL881" i="4" s="1"/>
  <c r="BL882" i="4" s="1"/>
  <c r="BL883" i="4" s="1"/>
  <c r="BL884" i="4" s="1"/>
  <c r="BL885" i="4" s="1"/>
  <c r="BL886" i="4" s="1"/>
  <c r="BL887" i="4" s="1"/>
  <c r="BL888" i="4" s="1"/>
  <c r="BL889" i="4" s="1"/>
  <c r="BL890" i="4" s="1"/>
  <c r="BL891" i="4" s="1"/>
  <c r="BL892" i="4" s="1"/>
  <c r="BL893" i="4" s="1"/>
  <c r="BL894" i="4" s="1"/>
  <c r="BL895" i="4" s="1"/>
  <c r="BL896" i="4" s="1"/>
  <c r="BL897" i="4" s="1"/>
  <c r="BL898" i="4" s="1"/>
  <c r="BL899" i="4" s="1"/>
  <c r="BL900" i="4" s="1"/>
  <c r="BL901" i="4" s="1"/>
  <c r="BL902" i="4" s="1"/>
  <c r="BL903" i="4" s="1"/>
  <c r="BL904" i="4" s="1"/>
  <c r="BL905" i="4" s="1"/>
  <c r="BL906" i="4" s="1"/>
  <c r="BL907" i="4" s="1"/>
  <c r="BL908" i="4" s="1"/>
  <c r="BL909" i="4" s="1"/>
  <c r="BL910" i="4" s="1"/>
  <c r="BL911" i="4" s="1"/>
  <c r="BL912" i="4" s="1"/>
  <c r="BL913" i="4" s="1"/>
  <c r="BL914" i="4" s="1"/>
  <c r="BL915" i="4" s="1"/>
  <c r="BL916" i="4" s="1"/>
  <c r="BL917" i="4" s="1"/>
  <c r="BL918" i="4" s="1"/>
  <c r="BL919" i="4" s="1"/>
  <c r="BL920" i="4" s="1"/>
  <c r="BL921" i="4" s="1"/>
  <c r="BL922" i="4" s="1"/>
  <c r="BL923" i="4" s="1"/>
  <c r="BL924" i="4" s="1"/>
  <c r="BL925" i="4" s="1"/>
  <c r="BL926" i="4" s="1"/>
  <c r="BL927" i="4" s="1"/>
  <c r="BL928" i="4" s="1"/>
  <c r="BL929" i="4" s="1"/>
  <c r="BL930" i="4" s="1"/>
  <c r="BL931" i="4" s="1"/>
  <c r="BL932" i="4" s="1"/>
  <c r="BL933" i="4" s="1"/>
  <c r="BL934" i="4" s="1"/>
  <c r="BL935" i="4" s="1"/>
  <c r="BL936" i="4" s="1"/>
  <c r="BL937" i="4" s="1"/>
  <c r="BL938" i="4" s="1"/>
  <c r="BL939" i="4" s="1"/>
  <c r="BL940" i="4" s="1"/>
  <c r="BL941" i="4" s="1"/>
  <c r="BL942" i="4" s="1"/>
  <c r="BL943" i="4" s="1"/>
  <c r="BL944" i="4" s="1"/>
  <c r="BL945" i="4" s="1"/>
  <c r="BL946" i="4" s="1"/>
  <c r="BL947" i="4" s="1"/>
  <c r="BL948" i="4" s="1"/>
  <c r="BL949" i="4" s="1"/>
  <c r="BL950" i="4" s="1"/>
  <c r="BL951" i="4" s="1"/>
  <c r="BL952" i="4" s="1"/>
  <c r="BL953" i="4" s="1"/>
  <c r="BL954" i="4" s="1"/>
  <c r="BL955" i="4" s="1"/>
  <c r="BL956" i="4" s="1"/>
  <c r="BL957" i="4" s="1"/>
  <c r="BL958" i="4" s="1"/>
  <c r="BL959" i="4" s="1"/>
  <c r="BL960" i="4" s="1"/>
  <c r="BL961" i="4" s="1"/>
  <c r="BL962" i="4" s="1"/>
  <c r="BL963" i="4" s="1"/>
  <c r="BL964" i="4" s="1"/>
  <c r="BL965" i="4" s="1"/>
  <c r="BL966" i="4" s="1"/>
  <c r="BL967" i="4" s="1"/>
  <c r="BL968" i="4" s="1"/>
  <c r="BL969" i="4" s="1"/>
  <c r="BL970" i="4" s="1"/>
  <c r="BL971" i="4" s="1"/>
  <c r="BL972" i="4" s="1"/>
  <c r="BL973" i="4" s="1"/>
  <c r="BL974" i="4" s="1"/>
  <c r="BL975" i="4" s="1"/>
  <c r="BL976" i="4" s="1"/>
  <c r="BL977" i="4" s="1"/>
  <c r="BL978" i="4" s="1"/>
  <c r="BL979" i="4" s="1"/>
  <c r="BL980" i="4" s="1"/>
  <c r="BL981" i="4" s="1"/>
  <c r="BL982" i="4" s="1"/>
  <c r="BL983" i="4" s="1"/>
  <c r="BL984" i="4" s="1"/>
  <c r="BL985" i="4" s="1"/>
  <c r="BL986" i="4" s="1"/>
  <c r="BL987" i="4" s="1"/>
  <c r="BL988" i="4" s="1"/>
  <c r="BL989" i="4" s="1"/>
  <c r="BL990" i="4" s="1"/>
  <c r="BL991" i="4" s="1"/>
  <c r="BL992" i="4" s="1"/>
  <c r="BL993" i="4" s="1"/>
  <c r="BL994" i="4" s="1"/>
  <c r="BL995" i="4" s="1"/>
  <c r="BL996" i="4" s="1"/>
  <c r="BL997" i="4" s="1"/>
  <c r="BL998" i="4" s="1"/>
  <c r="BL999" i="4" s="1"/>
  <c r="BL1000" i="4" s="1"/>
  <c r="BL1001" i="4" s="1"/>
  <c r="BL1002" i="4" s="1"/>
  <c r="BL1003" i="4" s="1"/>
  <c r="BL1004" i="4" s="1"/>
  <c r="BL1005" i="4" s="1"/>
  <c r="BL1006" i="4" s="1"/>
  <c r="BL1007" i="4" s="1"/>
  <c r="BL1008" i="4" s="1"/>
  <c r="BL1009" i="4" s="1"/>
  <c r="BL1010" i="4" s="1"/>
  <c r="BL1011" i="4" s="1"/>
  <c r="BL1012" i="4" s="1"/>
  <c r="BL1013" i="4" s="1"/>
  <c r="BL1014" i="4" s="1"/>
  <c r="BL1015" i="4" s="1"/>
  <c r="BL1016" i="4" s="1"/>
  <c r="BL1017" i="4" s="1"/>
  <c r="BL1018" i="4" s="1"/>
  <c r="BL1019" i="4" s="1"/>
  <c r="BL1020" i="4" s="1"/>
  <c r="BL1021" i="4" s="1"/>
  <c r="BL1022" i="4" s="1"/>
  <c r="BL1023" i="4" s="1"/>
  <c r="BL1024" i="4" s="1"/>
  <c r="BL1025" i="4" s="1"/>
  <c r="BL1026" i="4" s="1"/>
  <c r="BL1027" i="4" s="1"/>
  <c r="BL1028" i="4" s="1"/>
  <c r="BL1029" i="4" s="1"/>
  <c r="BL1030" i="4" s="1"/>
  <c r="BL1031" i="4" s="1"/>
  <c r="BL1032" i="4" s="1"/>
  <c r="BL1033" i="4" s="1"/>
  <c r="BL1034" i="4" s="1"/>
  <c r="BL1035" i="4" s="1"/>
  <c r="BL1036" i="4" s="1"/>
  <c r="BL1037" i="4" s="1"/>
  <c r="BL1038" i="4" s="1"/>
  <c r="BL1039" i="4" s="1"/>
  <c r="BL1040" i="4" s="1"/>
  <c r="BL1041" i="4" s="1"/>
  <c r="BL1042" i="4" s="1"/>
  <c r="BL1043" i="4" s="1"/>
  <c r="BL1044" i="4" s="1"/>
  <c r="BL1045" i="4" s="1"/>
  <c r="BL1046" i="4" s="1"/>
  <c r="BL1047" i="4" s="1"/>
  <c r="BL1048" i="4" s="1"/>
  <c r="BL1049" i="4" s="1"/>
  <c r="BL1050" i="4" s="1"/>
  <c r="BL1051" i="4" s="1"/>
  <c r="BL1052" i="4" s="1"/>
  <c r="BL1053" i="4" s="1"/>
  <c r="BL1054" i="4" s="1"/>
  <c r="BL1055" i="4" s="1"/>
  <c r="BL1056" i="4" s="1"/>
  <c r="BL1057" i="4" s="1"/>
  <c r="BL1058" i="4" s="1"/>
  <c r="BL1059" i="4" s="1"/>
  <c r="BL1060" i="4" s="1"/>
  <c r="BL1061" i="4" s="1"/>
  <c r="BL1062" i="4" s="1"/>
  <c r="BL1063" i="4" s="1"/>
  <c r="BL1064" i="4" s="1"/>
  <c r="BL1065" i="4" s="1"/>
  <c r="BL1066" i="4" s="1"/>
  <c r="BL1067" i="4" s="1"/>
  <c r="BL1068" i="4" s="1"/>
  <c r="BL1069" i="4" s="1"/>
  <c r="BL1070" i="4" s="1"/>
  <c r="BL1071" i="4" s="1"/>
  <c r="BL1072" i="4" s="1"/>
  <c r="BL1073" i="4" s="1"/>
  <c r="BL1074" i="4" s="1"/>
  <c r="BL1075" i="4" s="1"/>
  <c r="BL1076" i="4" s="1"/>
  <c r="BL1077" i="4" s="1"/>
  <c r="BL1078" i="4" s="1"/>
  <c r="BL1079" i="4" s="1"/>
  <c r="BL1080" i="4" s="1"/>
  <c r="BL1081" i="4" s="1"/>
  <c r="BL1082" i="4" s="1"/>
  <c r="BL1083" i="4" s="1"/>
  <c r="BL1084" i="4" s="1"/>
  <c r="BL1085" i="4" s="1"/>
  <c r="BL1086" i="4" s="1"/>
  <c r="BL1087" i="4" s="1"/>
  <c r="BL1088" i="4" s="1"/>
  <c r="BL1089" i="4" s="1"/>
  <c r="BL1090" i="4" s="1"/>
  <c r="BL1091" i="4" s="1"/>
  <c r="BL1092" i="4" s="1"/>
  <c r="BL1093" i="4" s="1"/>
  <c r="BL1094" i="4" s="1"/>
  <c r="BL1095" i="4" s="1"/>
  <c r="BL1096" i="4" s="1"/>
  <c r="BL1097" i="4" s="1"/>
  <c r="BL1098" i="4" s="1"/>
  <c r="BL1099" i="4" s="1"/>
  <c r="BL1100" i="4" s="1"/>
  <c r="BL1101" i="4" s="1"/>
  <c r="BL1102" i="4" s="1"/>
  <c r="BL1103" i="4" s="1"/>
  <c r="BL1104" i="4" s="1"/>
  <c r="BL1105" i="4" s="1"/>
  <c r="BL1106" i="4" s="1"/>
  <c r="BL1107" i="4" s="1"/>
  <c r="BL1108" i="4" s="1"/>
  <c r="BL1109" i="4" s="1"/>
  <c r="BL1110" i="4" s="1"/>
  <c r="BL1111" i="4" s="1"/>
  <c r="BL1112" i="4" s="1"/>
  <c r="BL1113" i="4" s="1"/>
  <c r="BL1114" i="4" s="1"/>
  <c r="BL1115" i="4" s="1"/>
  <c r="BL1116" i="4" s="1"/>
  <c r="BL1117" i="4" s="1"/>
  <c r="BL1118" i="4" s="1"/>
  <c r="BL1119" i="4" s="1"/>
  <c r="BL1120" i="4" s="1"/>
  <c r="BL1121" i="4" s="1"/>
  <c r="BL1122" i="4" s="1"/>
  <c r="BL1123" i="4" s="1"/>
  <c r="BL1124" i="4" s="1"/>
  <c r="BL1125" i="4" s="1"/>
  <c r="BL1126" i="4" s="1"/>
  <c r="BL1127" i="4" s="1"/>
  <c r="BL1128" i="4" s="1"/>
  <c r="BL1129" i="4" s="1"/>
  <c r="BL1130" i="4" s="1"/>
  <c r="BL1131" i="4" s="1"/>
  <c r="BL1132" i="4" s="1"/>
  <c r="BL1133" i="4" s="1"/>
  <c r="BL1134" i="4" s="1"/>
  <c r="BL1135" i="4" s="1"/>
  <c r="BL1136" i="4" s="1"/>
  <c r="BL1137" i="4" s="1"/>
  <c r="BL1138" i="4" s="1"/>
  <c r="BL1139" i="4" s="1"/>
  <c r="BL1140" i="4" s="1"/>
  <c r="BL1141" i="4" s="1"/>
  <c r="BL1142" i="4" s="1"/>
  <c r="BL1143" i="4" s="1"/>
  <c r="BL1144" i="4" s="1"/>
  <c r="BL1145" i="4" s="1"/>
  <c r="BL1146" i="4" s="1"/>
  <c r="BL1147" i="4" s="1"/>
  <c r="BL1148" i="4" s="1"/>
  <c r="BL1149" i="4" s="1"/>
  <c r="BL1150" i="4" s="1"/>
  <c r="BL1151" i="4" s="1"/>
  <c r="BL1152" i="4" s="1"/>
  <c r="BL1153" i="4" s="1"/>
  <c r="BL1154" i="4" s="1"/>
  <c r="BL1155" i="4" s="1"/>
  <c r="BL1156" i="4" s="1"/>
  <c r="BL1157" i="4" s="1"/>
  <c r="BL1158" i="4" s="1"/>
  <c r="BL1159" i="4" s="1"/>
  <c r="BL1160" i="4" s="1"/>
  <c r="BL1161" i="4" s="1"/>
  <c r="BL1162" i="4" s="1"/>
  <c r="BL1163" i="4" s="1"/>
  <c r="BL1164" i="4" s="1"/>
  <c r="BL1165" i="4" s="1"/>
  <c r="BL1166" i="4" s="1"/>
  <c r="BL1167" i="4" s="1"/>
  <c r="BL1168" i="4" s="1"/>
  <c r="BL1169" i="4" s="1"/>
  <c r="BL1170" i="4" s="1"/>
  <c r="BL1171" i="4" s="1"/>
  <c r="BL1172" i="4" s="1"/>
  <c r="BL1173" i="4" s="1"/>
  <c r="BL1174" i="4" s="1"/>
  <c r="BL1175" i="4" s="1"/>
  <c r="BL1176" i="4" s="1"/>
  <c r="BL1177" i="4" s="1"/>
  <c r="BL1178" i="4" s="1"/>
  <c r="BL1179" i="4" s="1"/>
  <c r="BL1180" i="4" s="1"/>
  <c r="BL1181" i="4" s="1"/>
  <c r="BL1182" i="4" s="1"/>
  <c r="BL1183" i="4" s="1"/>
  <c r="BL1184" i="4" s="1"/>
  <c r="BL1185" i="4" s="1"/>
  <c r="BL1186" i="4" s="1"/>
  <c r="BL1187" i="4" s="1"/>
  <c r="BL1188" i="4" s="1"/>
  <c r="BL1189" i="4" s="1"/>
  <c r="BL1190" i="4" s="1"/>
  <c r="BL1191" i="4" s="1"/>
  <c r="BL1192" i="4" s="1"/>
  <c r="BL1193" i="4" s="1"/>
  <c r="BL1194" i="4" s="1"/>
  <c r="BL1195" i="4" s="1"/>
  <c r="BL1196" i="4" s="1"/>
  <c r="BL1197" i="4" s="1"/>
  <c r="BL1198" i="4" s="1"/>
  <c r="BL1199" i="4" s="1"/>
  <c r="BL1200" i="4" s="1"/>
  <c r="BL1201" i="4" s="1"/>
  <c r="BL1202" i="4" s="1"/>
  <c r="BL1203" i="4" s="1"/>
  <c r="BL1204" i="4" s="1"/>
  <c r="BL1205" i="4" s="1"/>
  <c r="BL1206" i="4" s="1"/>
  <c r="BL1207" i="4" s="1"/>
  <c r="BL1208" i="4" s="1"/>
  <c r="BL1209" i="4" s="1"/>
  <c r="BL1210" i="4" s="1"/>
  <c r="BL1211" i="4" s="1"/>
  <c r="BL1212" i="4" s="1"/>
  <c r="BL1213" i="4" s="1"/>
  <c r="BL1214" i="4" s="1"/>
  <c r="BL1215" i="4" s="1"/>
  <c r="BL1216" i="4" s="1"/>
  <c r="BL1217" i="4" s="1"/>
  <c r="BL1218" i="4" s="1"/>
  <c r="BL1219" i="4" s="1"/>
  <c r="BL1220" i="4" s="1"/>
  <c r="BL1221" i="4" s="1"/>
  <c r="BL1222" i="4" s="1"/>
  <c r="BL1223" i="4" s="1"/>
  <c r="BL1224" i="4" s="1"/>
  <c r="BL1225" i="4" s="1"/>
  <c r="BL1226" i="4" s="1"/>
  <c r="BL1227" i="4" s="1"/>
  <c r="BL1228" i="4" s="1"/>
  <c r="BL1229" i="4" s="1"/>
  <c r="BL1230" i="4" s="1"/>
  <c r="BL1231" i="4" s="1"/>
  <c r="BL1232" i="4" s="1"/>
  <c r="BL1233" i="4" s="1"/>
  <c r="BL1234" i="4" s="1"/>
  <c r="BL1235" i="4" s="1"/>
  <c r="BL1236" i="4" s="1"/>
  <c r="BL1237" i="4" s="1"/>
  <c r="BL1238" i="4" s="1"/>
  <c r="BL1239" i="4" s="1"/>
  <c r="BL1240" i="4" s="1"/>
  <c r="BL1241" i="4" s="1"/>
  <c r="BL1242" i="4" s="1"/>
  <c r="BL1243" i="4" s="1"/>
  <c r="BL1244" i="4" s="1"/>
  <c r="BL1245" i="4" s="1"/>
  <c r="BL1246" i="4" s="1"/>
  <c r="BL1247" i="4" s="1"/>
  <c r="BL1248" i="4" s="1"/>
  <c r="BL1249" i="4" s="1"/>
  <c r="BL1250" i="4" s="1"/>
  <c r="BL1251" i="4" s="1"/>
  <c r="BL1252" i="4" s="1"/>
  <c r="BL1253" i="4" s="1"/>
  <c r="BL1254" i="4" s="1"/>
  <c r="BL1255" i="4" s="1"/>
  <c r="BL1256" i="4" s="1"/>
  <c r="BL1257" i="4" s="1"/>
  <c r="BL1258" i="4" s="1"/>
  <c r="BL1259" i="4" s="1"/>
  <c r="BL1260" i="4" s="1"/>
  <c r="BL1261" i="4" s="1"/>
  <c r="BL1262" i="4" s="1"/>
  <c r="BL1263" i="4" s="1"/>
  <c r="BL1264" i="4" s="1"/>
  <c r="BL1265" i="4" s="1"/>
  <c r="BL1266" i="4" s="1"/>
  <c r="BL1267" i="4" s="1"/>
  <c r="BL1268" i="4" s="1"/>
  <c r="BL1269" i="4" s="1"/>
  <c r="BL1270" i="4" s="1"/>
  <c r="BL1271" i="4" s="1"/>
  <c r="BL1272" i="4" s="1"/>
  <c r="BL1273" i="4" s="1"/>
  <c r="BL1274" i="4" s="1"/>
  <c r="BL1275" i="4" s="1"/>
  <c r="BL1276" i="4" s="1"/>
  <c r="BL1277" i="4" s="1"/>
  <c r="BL1278" i="4" s="1"/>
  <c r="BL1279" i="4" s="1"/>
  <c r="BL1280" i="4" s="1"/>
  <c r="BL1281" i="4" s="1"/>
  <c r="BL1282" i="4" s="1"/>
  <c r="BL1283" i="4" s="1"/>
  <c r="BL1284" i="4" s="1"/>
  <c r="BL1285" i="4" s="1"/>
  <c r="BL1286" i="4" s="1"/>
  <c r="BL1287" i="4" s="1"/>
  <c r="BL1288" i="4" s="1"/>
  <c r="BL1289" i="4" s="1"/>
  <c r="BL1290" i="4" s="1"/>
  <c r="BL1291" i="4" s="1"/>
  <c r="BL1292" i="4" s="1"/>
  <c r="BL1293" i="4" s="1"/>
  <c r="BL1294" i="4" s="1"/>
  <c r="BL1295" i="4" s="1"/>
  <c r="BL1296" i="4" s="1"/>
  <c r="BL1297" i="4" s="1"/>
  <c r="BL1298" i="4" s="1"/>
  <c r="BL1299" i="4" s="1"/>
  <c r="BL1300" i="4" s="1"/>
  <c r="BL1301" i="4" s="1"/>
  <c r="BL1302" i="4" s="1"/>
  <c r="BL1303" i="4" s="1"/>
  <c r="BL1304" i="4" s="1"/>
  <c r="BL1305" i="4" s="1"/>
  <c r="BL1306" i="4" s="1"/>
  <c r="BL1307" i="4" s="1"/>
  <c r="BL1308" i="4" s="1"/>
  <c r="BL1309" i="4" s="1"/>
  <c r="BL1310" i="4" s="1"/>
  <c r="BL1311" i="4" s="1"/>
  <c r="BL1312" i="4" s="1"/>
  <c r="BL1313" i="4" s="1"/>
  <c r="BL1314" i="4" s="1"/>
  <c r="BL1315" i="4" s="1"/>
  <c r="BL1316" i="4" s="1"/>
  <c r="BL1317" i="4" s="1"/>
  <c r="BL1318" i="4" s="1"/>
  <c r="BL1319" i="4" s="1"/>
  <c r="BL1320" i="4" s="1"/>
  <c r="BL1321" i="4" s="1"/>
  <c r="BL1322" i="4" s="1"/>
  <c r="BL1323" i="4" s="1"/>
  <c r="BL1324" i="4" s="1"/>
  <c r="BL1325" i="4" s="1"/>
  <c r="BL1326" i="4" s="1"/>
  <c r="BL1327" i="4" s="1"/>
  <c r="BL1328" i="4" s="1"/>
  <c r="BL1329" i="4" s="1"/>
  <c r="BL1330" i="4" s="1"/>
  <c r="BL1331" i="4" s="1"/>
  <c r="BL1332" i="4" s="1"/>
  <c r="BL1333" i="4" s="1"/>
  <c r="BL1334" i="4" s="1"/>
  <c r="BL1335" i="4" s="1"/>
  <c r="BL1336" i="4" s="1"/>
  <c r="BL1337" i="4" s="1"/>
  <c r="BL1338" i="4" s="1"/>
  <c r="BL1339" i="4" s="1"/>
  <c r="BL1340" i="4" s="1"/>
  <c r="BL1341" i="4" s="1"/>
  <c r="BL1342" i="4" s="1"/>
  <c r="BL1343" i="4" s="1"/>
  <c r="BL1344" i="4" s="1"/>
  <c r="BL1345" i="4" s="1"/>
  <c r="BL1346" i="4" s="1"/>
  <c r="BL1347" i="4" s="1"/>
  <c r="BL1348" i="4" s="1"/>
  <c r="BL1349" i="4" s="1"/>
  <c r="BL1350" i="4" s="1"/>
  <c r="BL1351" i="4" s="1"/>
  <c r="BL1352" i="4" s="1"/>
  <c r="BL1353" i="4" s="1"/>
  <c r="BL1354" i="4" s="1"/>
  <c r="BL1355" i="4" s="1"/>
  <c r="BL1356" i="4" s="1"/>
  <c r="BL1357" i="4" s="1"/>
  <c r="BL1358" i="4" s="1"/>
  <c r="BL1359" i="4" s="1"/>
  <c r="BL1360" i="4" s="1"/>
  <c r="BL1361" i="4" s="1"/>
  <c r="BL1362" i="4" s="1"/>
  <c r="BL1363" i="4" s="1"/>
  <c r="BL1364" i="4" s="1"/>
  <c r="BL1365" i="4" s="1"/>
  <c r="BL1366" i="4" s="1"/>
  <c r="BL1367" i="4" s="1"/>
  <c r="BL1368" i="4" s="1"/>
  <c r="BL1369" i="4" s="1"/>
  <c r="BL1370" i="4" s="1"/>
  <c r="BL1371" i="4" s="1"/>
  <c r="BL1372" i="4" s="1"/>
  <c r="BL1373" i="4" s="1"/>
  <c r="BL1374" i="4" s="1"/>
  <c r="BL1375" i="4" s="1"/>
  <c r="BL1376" i="4" s="1"/>
  <c r="BL1377" i="4" s="1"/>
  <c r="BL1378" i="4" s="1"/>
  <c r="BL1379" i="4" s="1"/>
  <c r="BL1380" i="4" s="1"/>
  <c r="BL1381" i="4" s="1"/>
  <c r="BL1382" i="4" s="1"/>
  <c r="BL1383" i="4" s="1"/>
  <c r="BL1384" i="4" s="1"/>
  <c r="BL1385" i="4" s="1"/>
  <c r="BL1386" i="4" s="1"/>
  <c r="BL1387" i="4" s="1"/>
  <c r="BL1388" i="4" s="1"/>
  <c r="BL1389" i="4" s="1"/>
  <c r="BL1390" i="4" s="1"/>
  <c r="BL1391" i="4" s="1"/>
  <c r="BL1392" i="4" s="1"/>
  <c r="BL1393" i="4" s="1"/>
  <c r="BL1394" i="4" s="1"/>
  <c r="BL1395" i="4" s="1"/>
  <c r="BL1396" i="4" s="1"/>
  <c r="BL1397" i="4" s="1"/>
  <c r="BL1398" i="4" s="1"/>
  <c r="BL1399" i="4" s="1"/>
  <c r="BL1400" i="4" s="1"/>
  <c r="BL1401" i="4" s="1"/>
  <c r="BL1402" i="4" s="1"/>
  <c r="BL1403" i="4" s="1"/>
  <c r="BL1404" i="4" s="1"/>
  <c r="BL1405" i="4" s="1"/>
  <c r="BL1406" i="4" s="1"/>
  <c r="BL1407" i="4" s="1"/>
  <c r="BL1408" i="4" s="1"/>
  <c r="BL1409" i="4" s="1"/>
  <c r="BL1410" i="4" s="1"/>
  <c r="BL1411" i="4" s="1"/>
  <c r="BL1412" i="4" s="1"/>
  <c r="BL1413" i="4" s="1"/>
  <c r="BL1414" i="4" s="1"/>
  <c r="BL1415" i="4" s="1"/>
  <c r="BL1416" i="4" s="1"/>
  <c r="BL1417" i="4" s="1"/>
  <c r="BL1418" i="4" s="1"/>
  <c r="BL1419" i="4" s="1"/>
  <c r="BL1420" i="4" s="1"/>
  <c r="BL1421" i="4" s="1"/>
  <c r="BL1422" i="4" s="1"/>
  <c r="BL1423" i="4" s="1"/>
  <c r="BL1424" i="4" s="1"/>
  <c r="BL1425" i="4" s="1"/>
  <c r="BL1426" i="4" s="1"/>
  <c r="BL1427" i="4" s="1"/>
  <c r="BL1428" i="4" s="1"/>
  <c r="BL1429" i="4" s="1"/>
  <c r="BL1430" i="4" s="1"/>
  <c r="BL1431" i="4" s="1"/>
  <c r="BL1432" i="4" s="1"/>
  <c r="BL1433" i="4" s="1"/>
  <c r="BL1434" i="4" s="1"/>
  <c r="BL1435" i="4" s="1"/>
  <c r="BL1436" i="4" s="1"/>
  <c r="BL1437" i="4" s="1"/>
  <c r="BL1438" i="4" s="1"/>
  <c r="BL1439" i="4" s="1"/>
  <c r="BL1440" i="4" s="1"/>
  <c r="BL1441" i="4" s="1"/>
  <c r="BL1442" i="4" s="1"/>
  <c r="BL1443" i="4" s="1"/>
  <c r="BL1444" i="4" s="1"/>
  <c r="BL1445" i="4" s="1"/>
  <c r="BL1446" i="4" s="1"/>
  <c r="BL1447" i="4" s="1"/>
  <c r="BL1448" i="4" s="1"/>
  <c r="BL1449" i="4" s="1"/>
  <c r="BL1450" i="4" s="1"/>
  <c r="BL1451" i="4" s="1"/>
  <c r="BL1452" i="4" s="1"/>
  <c r="BL1453" i="4" s="1"/>
  <c r="BL1454" i="4" s="1"/>
  <c r="BL1455" i="4" s="1"/>
  <c r="BL1456" i="4" s="1"/>
  <c r="BL1457" i="4" s="1"/>
  <c r="BL1458" i="4" s="1"/>
  <c r="BL1459" i="4" s="1"/>
  <c r="BL1460" i="4" s="1"/>
  <c r="BL1461" i="4" s="1"/>
  <c r="BL1462" i="4" s="1"/>
  <c r="BL1463" i="4" s="1"/>
  <c r="BL1464" i="4" s="1"/>
  <c r="BL1465" i="4" s="1"/>
  <c r="BL1466" i="4" s="1"/>
  <c r="BL1467" i="4" s="1"/>
  <c r="BL1468" i="4" s="1"/>
  <c r="BL1469" i="4" s="1"/>
  <c r="BL1470" i="4" s="1"/>
  <c r="BL1471" i="4" s="1"/>
  <c r="BL1472" i="4" s="1"/>
  <c r="BL1473" i="4" s="1"/>
  <c r="BL1474" i="4" s="1"/>
  <c r="BL1475" i="4" s="1"/>
  <c r="BL1476" i="4" s="1"/>
  <c r="BL1477" i="4" s="1"/>
  <c r="BL1478" i="4" s="1"/>
  <c r="BL1479" i="4" s="1"/>
  <c r="BL1480" i="4" s="1"/>
  <c r="BL1481" i="4" s="1"/>
  <c r="BL1482" i="4" s="1"/>
  <c r="BL1483" i="4" s="1"/>
  <c r="BL1484" i="4" s="1"/>
  <c r="BL1485" i="4" s="1"/>
  <c r="BL1486" i="4" s="1"/>
  <c r="BL1487" i="4" s="1"/>
  <c r="BL1488" i="4" s="1"/>
  <c r="BL1489" i="4" s="1"/>
  <c r="BL1490" i="4" s="1"/>
  <c r="BL1491" i="4" s="1"/>
  <c r="BL1492" i="4" s="1"/>
  <c r="BL1493" i="4" s="1"/>
  <c r="BL1494" i="4" s="1"/>
  <c r="BL1495" i="4" s="1"/>
  <c r="BL1496" i="4" s="1"/>
  <c r="BL1497" i="4" s="1"/>
  <c r="BL1498" i="4" s="1"/>
  <c r="BL1499" i="4" s="1"/>
  <c r="BL1500" i="4" s="1"/>
  <c r="BL1501" i="4" s="1"/>
  <c r="BL1502" i="4" s="1"/>
  <c r="BL1503" i="4" s="1"/>
  <c r="BL1504" i="4" s="1"/>
  <c r="BL1505" i="4" s="1"/>
  <c r="BL1506" i="4" s="1"/>
  <c r="BL1507" i="4" s="1"/>
  <c r="BL1508" i="4" s="1"/>
  <c r="BL1509" i="4" s="1"/>
  <c r="BL1510" i="4" s="1"/>
  <c r="BL1511" i="4" s="1"/>
  <c r="BL1512" i="4" s="1"/>
  <c r="BL1513" i="4" s="1"/>
  <c r="BL1514" i="4" s="1"/>
  <c r="BL1515" i="4" s="1"/>
  <c r="BL1516" i="4" s="1"/>
  <c r="BL1517" i="4" s="1"/>
  <c r="BL1518" i="4" s="1"/>
  <c r="BL1519" i="4" s="1"/>
  <c r="BL1520" i="4" s="1"/>
  <c r="BL1521" i="4" s="1"/>
  <c r="BL1522" i="4" s="1"/>
  <c r="BL1523" i="4" s="1"/>
  <c r="BL1524" i="4" s="1"/>
  <c r="BL1525" i="4" s="1"/>
  <c r="BL1526" i="4" s="1"/>
  <c r="BL1527" i="4" s="1"/>
  <c r="BL1528" i="4" s="1"/>
  <c r="BL1529" i="4" s="1"/>
  <c r="BL1530" i="4" s="1"/>
  <c r="BL1531" i="4" s="1"/>
  <c r="BL1532" i="4" s="1"/>
  <c r="BL1533" i="4" s="1"/>
  <c r="BL1534" i="4" s="1"/>
  <c r="BL1535" i="4" s="1"/>
  <c r="BL1536" i="4" s="1"/>
  <c r="BL1537" i="4" s="1"/>
  <c r="BL1538" i="4" s="1"/>
  <c r="BL1539" i="4" s="1"/>
  <c r="BL1540" i="4" s="1"/>
  <c r="BL1541" i="4" s="1"/>
  <c r="BL1542" i="4" s="1"/>
  <c r="BL1543" i="4" s="1"/>
  <c r="BL1544" i="4" s="1"/>
  <c r="BL1545" i="4" s="1"/>
  <c r="BL1546" i="4" s="1"/>
  <c r="BL1547" i="4" s="1"/>
  <c r="BL1548" i="4" s="1"/>
  <c r="BL1549" i="4" s="1"/>
  <c r="BL1550" i="4" s="1"/>
  <c r="BL1551" i="4" s="1"/>
  <c r="BL1552" i="4" s="1"/>
  <c r="BL1553" i="4" s="1"/>
  <c r="BL1554" i="4" s="1"/>
  <c r="BL1555" i="4" s="1"/>
  <c r="BL1556" i="4" s="1"/>
  <c r="BL1557" i="4" s="1"/>
  <c r="BL1558" i="4" s="1"/>
  <c r="BL1559" i="4" s="1"/>
  <c r="BL1560" i="4" s="1"/>
  <c r="BL1561" i="4" s="1"/>
  <c r="BL1562" i="4" s="1"/>
  <c r="BL1563" i="4" s="1"/>
  <c r="BL1564" i="4" s="1"/>
  <c r="BL1565" i="4" s="1"/>
  <c r="BL1566" i="4" s="1"/>
  <c r="BL1567" i="4" s="1"/>
  <c r="BL1568" i="4" s="1"/>
  <c r="BL1569" i="4" s="1"/>
  <c r="BL1570" i="4" s="1"/>
  <c r="BL1571" i="4" s="1"/>
  <c r="BL1572" i="4" s="1"/>
  <c r="BL1573" i="4" s="1"/>
  <c r="BL1574" i="4" s="1"/>
  <c r="BL1575" i="4" s="1"/>
  <c r="BL1576" i="4" s="1"/>
  <c r="BL1577" i="4" s="1"/>
  <c r="BL1578" i="4" s="1"/>
  <c r="BL1579" i="4" s="1"/>
  <c r="BL1580" i="4" s="1"/>
  <c r="BL1581" i="4" s="1"/>
  <c r="BL1582" i="4" s="1"/>
  <c r="BL1583" i="4" s="1"/>
  <c r="BL1584" i="4" s="1"/>
  <c r="BL1585" i="4" s="1"/>
  <c r="BL1586" i="4" s="1"/>
  <c r="BL1587" i="4" s="1"/>
  <c r="BL1588" i="4" s="1"/>
  <c r="BL1589" i="4" s="1"/>
  <c r="BL1590" i="4" s="1"/>
  <c r="BL1591" i="4" s="1"/>
  <c r="BL1592" i="4" s="1"/>
  <c r="BL1593" i="4" s="1"/>
  <c r="BL1594" i="4" s="1"/>
  <c r="BL1595" i="4" s="1"/>
  <c r="BL1596" i="4" s="1"/>
  <c r="BL1597" i="4" s="1"/>
  <c r="BL1598" i="4" s="1"/>
  <c r="BL1599" i="4" s="1"/>
  <c r="BL1600" i="4" s="1"/>
  <c r="BL1601" i="4" s="1"/>
  <c r="BL1602" i="4" s="1"/>
  <c r="BL1603" i="4" s="1"/>
  <c r="BL1604" i="4" s="1"/>
  <c r="BL1605" i="4" s="1"/>
  <c r="BL1606" i="4" s="1"/>
  <c r="BL1607" i="4" s="1"/>
  <c r="BL1608" i="4" s="1"/>
  <c r="BL1609" i="4" s="1"/>
  <c r="BL1610" i="4" s="1"/>
  <c r="BL1611" i="4" s="1"/>
  <c r="BL1612" i="4" s="1"/>
  <c r="BL1613" i="4" s="1"/>
  <c r="BL1614" i="4" s="1"/>
  <c r="BL1615" i="4" s="1"/>
  <c r="BL1616" i="4" s="1"/>
  <c r="BL1617" i="4" s="1"/>
  <c r="BL1618" i="4" s="1"/>
  <c r="BL1619" i="4" s="1"/>
  <c r="BL1620" i="4" s="1"/>
  <c r="BL1621" i="4" s="1"/>
  <c r="BL1622" i="4" s="1"/>
  <c r="BL1623" i="4" s="1"/>
  <c r="BL1624" i="4" s="1"/>
  <c r="BL1625" i="4" s="1"/>
  <c r="BL1626" i="4" s="1"/>
  <c r="BL1627" i="4" s="1"/>
  <c r="BL1628" i="4" s="1"/>
  <c r="BL1629" i="4" s="1"/>
  <c r="BL1630" i="4" s="1"/>
  <c r="BL1631" i="4" s="1"/>
  <c r="BL1632" i="4" s="1"/>
  <c r="BL1633" i="4" s="1"/>
  <c r="BL1634" i="4" s="1"/>
  <c r="BL1635" i="4" s="1"/>
  <c r="BL1636" i="4" s="1"/>
  <c r="BL1637" i="4" s="1"/>
  <c r="BL1638" i="4" s="1"/>
  <c r="BL1639" i="4" s="1"/>
  <c r="BL1640" i="4" s="1"/>
  <c r="BL1641" i="4" s="1"/>
  <c r="BL1642" i="4" s="1"/>
  <c r="BL1643" i="4" s="1"/>
  <c r="BL1644" i="4" s="1"/>
  <c r="BL1645" i="4" s="1"/>
  <c r="BL1646" i="4" s="1"/>
  <c r="BL1647" i="4" s="1"/>
  <c r="BL1648" i="4" s="1"/>
  <c r="BL1649" i="4" s="1"/>
  <c r="BL1650" i="4" s="1"/>
  <c r="BL1651" i="4" s="1"/>
  <c r="BL1652" i="4" s="1"/>
  <c r="BL1653" i="4" s="1"/>
  <c r="BL1654" i="4" s="1"/>
  <c r="BL1655" i="4" s="1"/>
  <c r="BL1656" i="4" s="1"/>
  <c r="BL1657" i="4" s="1"/>
  <c r="BL1658" i="4" s="1"/>
  <c r="BL1659" i="4" s="1"/>
  <c r="BL1660" i="4" s="1"/>
  <c r="BL1661" i="4" s="1"/>
  <c r="BL1662" i="4" s="1"/>
  <c r="BL1663" i="4" s="1"/>
  <c r="BL1664" i="4" s="1"/>
  <c r="BL1665" i="4" s="1"/>
  <c r="BL1666" i="4" s="1"/>
  <c r="BL1667" i="4" s="1"/>
  <c r="BL1668" i="4" s="1"/>
  <c r="BL1669" i="4" s="1"/>
  <c r="BL1670" i="4" s="1"/>
  <c r="BL1671" i="4" s="1"/>
  <c r="BL1672" i="4" s="1"/>
  <c r="BL1673" i="4" s="1"/>
  <c r="BL1674" i="4" s="1"/>
  <c r="BL1675" i="4" s="1"/>
  <c r="BL1676" i="4" s="1"/>
  <c r="BL1677" i="4" s="1"/>
  <c r="BL1678" i="4" s="1"/>
  <c r="BL1679" i="4" s="1"/>
  <c r="BL1680" i="4" s="1"/>
  <c r="BL1681" i="4" s="1"/>
  <c r="BL1682" i="4" s="1"/>
  <c r="BL1683" i="4" s="1"/>
  <c r="BL1684" i="4" s="1"/>
  <c r="BL1685" i="4" s="1"/>
  <c r="BL1686" i="4" s="1"/>
  <c r="BL1687" i="4" s="1"/>
  <c r="BL1688" i="4" s="1"/>
  <c r="BL1689" i="4" s="1"/>
  <c r="BL1690" i="4" s="1"/>
  <c r="BL1691" i="4" s="1"/>
  <c r="BL1692" i="4" s="1"/>
  <c r="BL1693" i="4" s="1"/>
  <c r="BL1694" i="4" s="1"/>
  <c r="BL1695" i="4" s="1"/>
  <c r="BL1696" i="4" s="1"/>
  <c r="BL1697" i="4" s="1"/>
  <c r="BL1698" i="4" s="1"/>
  <c r="BL1699" i="4" s="1"/>
  <c r="BL1700" i="4" s="1"/>
  <c r="BL1701" i="4" s="1"/>
  <c r="BL1702" i="4" s="1"/>
  <c r="BL1703" i="4" s="1"/>
  <c r="BL1704" i="4" s="1"/>
  <c r="BL1705" i="4" s="1"/>
  <c r="BL1706" i="4" s="1"/>
  <c r="BL1707" i="4" s="1"/>
  <c r="BL1708" i="4" s="1"/>
  <c r="BL1709" i="4" s="1"/>
  <c r="BL1710" i="4" s="1"/>
  <c r="BL1711" i="4" s="1"/>
  <c r="BL1712" i="4" s="1"/>
  <c r="BL1713" i="4" s="1"/>
  <c r="BL1714" i="4" s="1"/>
  <c r="BL1715" i="4" s="1"/>
  <c r="BL1716" i="4" s="1"/>
  <c r="BL1717" i="4" s="1"/>
  <c r="BL1718" i="4" s="1"/>
  <c r="BL1719" i="4" s="1"/>
  <c r="BL1720" i="4" s="1"/>
  <c r="BL1721" i="4" s="1"/>
  <c r="BL1722" i="4" s="1"/>
  <c r="BL1723" i="4" s="1"/>
  <c r="BL1724" i="4" s="1"/>
  <c r="BL1725" i="4" s="1"/>
  <c r="BL1726" i="4" s="1"/>
  <c r="BL1727" i="4" s="1"/>
  <c r="BL1728" i="4" s="1"/>
  <c r="BL1729" i="4" s="1"/>
  <c r="BL1730" i="4" s="1"/>
  <c r="BL1731" i="4" s="1"/>
  <c r="BL1732" i="4" s="1"/>
  <c r="BL1733" i="4" s="1"/>
  <c r="BL1734" i="4" s="1"/>
  <c r="BL1735" i="4" s="1"/>
  <c r="BL1736" i="4" s="1"/>
  <c r="BL1737" i="4" s="1"/>
  <c r="BL1738" i="4" s="1"/>
  <c r="BL1739" i="4" s="1"/>
  <c r="BL1740" i="4" s="1"/>
  <c r="BL1741" i="4" s="1"/>
  <c r="BL1742" i="4" s="1"/>
  <c r="BL1743" i="4" s="1"/>
  <c r="BL1744" i="4" s="1"/>
  <c r="BL1745" i="4" s="1"/>
  <c r="BL1746" i="4" s="1"/>
  <c r="BL1747" i="4" s="1"/>
  <c r="BL1748" i="4" s="1"/>
  <c r="BL1749" i="4" s="1"/>
  <c r="BL1750" i="4" s="1"/>
  <c r="BL1751" i="4" s="1"/>
  <c r="BL1752" i="4" s="1"/>
  <c r="BL1753" i="4" s="1"/>
  <c r="BL1754" i="4" s="1"/>
  <c r="BL1755" i="4" s="1"/>
  <c r="BL1756" i="4" s="1"/>
  <c r="BL1757" i="4" s="1"/>
  <c r="BL1758" i="4" s="1"/>
  <c r="BL1759" i="4" s="1"/>
  <c r="BL1760" i="4" s="1"/>
  <c r="BL1761" i="4" s="1"/>
  <c r="BL1762" i="4" s="1"/>
  <c r="BL1763" i="4" s="1"/>
  <c r="BL1764" i="4" s="1"/>
  <c r="BL1765" i="4" s="1"/>
  <c r="BL1766" i="4" s="1"/>
  <c r="BL1767" i="4" s="1"/>
  <c r="BL1768" i="4" s="1"/>
  <c r="BL1769" i="4" s="1"/>
  <c r="BL1770" i="4" s="1"/>
  <c r="BL1771" i="4" s="1"/>
  <c r="BL1772" i="4" s="1"/>
  <c r="BL1773" i="4" s="1"/>
  <c r="BL1774" i="4" s="1"/>
  <c r="BL1775" i="4" s="1"/>
  <c r="BL1776" i="4" s="1"/>
  <c r="BL1777" i="4" s="1"/>
  <c r="BL1778" i="4" s="1"/>
  <c r="BL1779" i="4" s="1"/>
  <c r="BL1780" i="4" s="1"/>
  <c r="BL1781" i="4" s="1"/>
  <c r="BL1782" i="4" s="1"/>
  <c r="BL1783" i="4" s="1"/>
  <c r="BL1784" i="4" s="1"/>
  <c r="BL1785" i="4" s="1"/>
  <c r="BL1786" i="4" s="1"/>
  <c r="BL1787" i="4" s="1"/>
  <c r="BL1788" i="4" s="1"/>
  <c r="BL1789" i="4" s="1"/>
  <c r="BL1790" i="4" s="1"/>
  <c r="BL1791" i="4" s="1"/>
  <c r="BL1792" i="4" s="1"/>
  <c r="BL1793" i="4" s="1"/>
  <c r="BL1794" i="4" s="1"/>
  <c r="BL1795" i="4" s="1"/>
  <c r="BL1796" i="4" s="1"/>
  <c r="BL1797" i="4" s="1"/>
  <c r="BL1798" i="4" s="1"/>
  <c r="BL1799" i="4" s="1"/>
  <c r="BL1800" i="4" s="1"/>
  <c r="BL1801" i="4" s="1"/>
  <c r="BL1802" i="4" s="1"/>
  <c r="BL1803" i="4" s="1"/>
  <c r="BL1804" i="4" s="1"/>
  <c r="BL1805" i="4" s="1"/>
  <c r="BL1806" i="4" s="1"/>
  <c r="BL1807" i="4" s="1"/>
  <c r="BL1808" i="4" s="1"/>
  <c r="BL1809" i="4" s="1"/>
  <c r="BL1810" i="4" s="1"/>
  <c r="BL1811" i="4" s="1"/>
  <c r="BL1812" i="4" s="1"/>
  <c r="BL1813" i="4" s="1"/>
  <c r="BL1814" i="4" s="1"/>
  <c r="BL1815" i="4" s="1"/>
  <c r="BL1816" i="4" s="1"/>
  <c r="BL1817" i="4" s="1"/>
  <c r="BL1818" i="4" s="1"/>
  <c r="BL1819" i="4" s="1"/>
  <c r="BL1820" i="4" s="1"/>
  <c r="BL1821" i="4" s="1"/>
  <c r="BL1822" i="4" s="1"/>
  <c r="BL1823" i="4" s="1"/>
  <c r="BL1824" i="4" s="1"/>
  <c r="BL1825" i="4" s="1"/>
  <c r="BL1826" i="4" s="1"/>
  <c r="BL1827" i="4" s="1"/>
  <c r="BL1828" i="4" s="1"/>
  <c r="BL1829" i="4" s="1"/>
  <c r="BL1830" i="4" s="1"/>
  <c r="BL1831" i="4" s="1"/>
  <c r="BL1832" i="4" s="1"/>
  <c r="BL1833" i="4" s="1"/>
  <c r="BL1834" i="4" s="1"/>
  <c r="BL1835" i="4" s="1"/>
  <c r="BL1836" i="4" s="1"/>
  <c r="BL1837" i="4" s="1"/>
  <c r="BL1838" i="4" s="1"/>
  <c r="BL1839" i="4" s="1"/>
  <c r="BL1840" i="4" s="1"/>
  <c r="BL1841" i="4" s="1"/>
  <c r="BL1842" i="4" s="1"/>
  <c r="BL1843" i="4" s="1"/>
  <c r="BL1844" i="4" s="1"/>
  <c r="BL1845" i="4" s="1"/>
  <c r="BL1846" i="4" s="1"/>
  <c r="BL1847" i="4" s="1"/>
  <c r="BL1848" i="4" s="1"/>
  <c r="BL1849" i="4" s="1"/>
  <c r="BL1850" i="4" s="1"/>
  <c r="BL1851" i="4" s="1"/>
  <c r="BL1852" i="4" s="1"/>
  <c r="BL1853" i="4" s="1"/>
  <c r="BL1854" i="4" s="1"/>
  <c r="BL1855" i="4" s="1"/>
  <c r="BL1856" i="4" s="1"/>
  <c r="BL1857" i="4" s="1"/>
  <c r="BL1858" i="4" s="1"/>
  <c r="BL1859" i="4" s="1"/>
  <c r="BL1860" i="4" s="1"/>
  <c r="BL1861" i="4" s="1"/>
  <c r="BL1862" i="4" s="1"/>
  <c r="BL1863" i="4" s="1"/>
  <c r="BL1864" i="4" s="1"/>
  <c r="BL1865" i="4" s="1"/>
  <c r="BL1866" i="4" s="1"/>
  <c r="BL1867" i="4" s="1"/>
  <c r="BL1868" i="4" s="1"/>
  <c r="BL1869" i="4" s="1"/>
  <c r="BL1870" i="4" s="1"/>
  <c r="BL1871" i="4" s="1"/>
  <c r="BL1872" i="4" s="1"/>
  <c r="BL1873" i="4" s="1"/>
  <c r="BL1874" i="4" s="1"/>
  <c r="BL1875" i="4" s="1"/>
  <c r="BL1876" i="4" s="1"/>
  <c r="BL1877" i="4" s="1"/>
  <c r="BL1878" i="4" s="1"/>
  <c r="BL1879" i="4" s="1"/>
  <c r="BL1880" i="4" s="1"/>
  <c r="BL1881" i="4" s="1"/>
  <c r="BL1882" i="4" s="1"/>
  <c r="BL1883" i="4" s="1"/>
  <c r="BL1884" i="4" s="1"/>
  <c r="BL1885" i="4" s="1"/>
  <c r="BL1886" i="4" s="1"/>
  <c r="BL1887" i="4" s="1"/>
  <c r="BL1888" i="4" s="1"/>
  <c r="BL1889" i="4" s="1"/>
  <c r="BL1890" i="4" s="1"/>
  <c r="BL1891" i="4" s="1"/>
  <c r="BL1892" i="4" s="1"/>
  <c r="BL1893" i="4" s="1"/>
  <c r="BL1894" i="4" s="1"/>
  <c r="BL1895" i="4" s="1"/>
  <c r="BL1896" i="4" s="1"/>
  <c r="BL1897" i="4" s="1"/>
  <c r="BL1898" i="4" s="1"/>
  <c r="BL1899" i="4" s="1"/>
  <c r="BL1900" i="4" s="1"/>
  <c r="BL1901" i="4" s="1"/>
  <c r="BL1902" i="4" s="1"/>
  <c r="BL1903" i="4" s="1"/>
  <c r="BL1904" i="4" s="1"/>
  <c r="BL1905" i="4" s="1"/>
  <c r="BL1906" i="4" s="1"/>
  <c r="BL1907" i="4" s="1"/>
  <c r="BL1908" i="4" s="1"/>
  <c r="BL1909" i="4" s="1"/>
  <c r="BL1910" i="4" s="1"/>
  <c r="BL1911" i="4" s="1"/>
  <c r="BL1912" i="4" s="1"/>
  <c r="BL1913" i="4" s="1"/>
  <c r="BL1914" i="4" s="1"/>
  <c r="BL1915" i="4" s="1"/>
  <c r="BL1916" i="4" s="1"/>
  <c r="BL1917" i="4" s="1"/>
  <c r="BL1918" i="4" s="1"/>
  <c r="BL1919" i="4" s="1"/>
  <c r="BL1920" i="4" s="1"/>
  <c r="BL1921" i="4" s="1"/>
  <c r="BL1922" i="4" s="1"/>
  <c r="BL1923" i="4" s="1"/>
  <c r="BL1924" i="4" s="1"/>
  <c r="BL1925" i="4" s="1"/>
  <c r="BL1926" i="4" s="1"/>
  <c r="BL1927" i="4" s="1"/>
  <c r="BL1928" i="4" s="1"/>
  <c r="BL1929" i="4" s="1"/>
  <c r="BL1930" i="4" s="1"/>
  <c r="BL1931" i="4" s="1"/>
  <c r="BL1932" i="4" s="1"/>
  <c r="BL1933" i="4" s="1"/>
  <c r="BL1934" i="4" s="1"/>
  <c r="BL1935" i="4" s="1"/>
  <c r="BL1936" i="4" s="1"/>
  <c r="BL1937" i="4" s="1"/>
  <c r="BL1938" i="4" s="1"/>
  <c r="BL1939" i="4" s="1"/>
  <c r="BL1940" i="4" s="1"/>
  <c r="BL1941" i="4" s="1"/>
  <c r="BL1942" i="4" s="1"/>
  <c r="BL1943" i="4" s="1"/>
  <c r="BL1944" i="4" s="1"/>
  <c r="BL1945" i="4" s="1"/>
  <c r="BL1946" i="4" s="1"/>
  <c r="BL1947" i="4" s="1"/>
  <c r="BL1948" i="4" s="1"/>
  <c r="BL1949" i="4" s="1"/>
  <c r="BL1950" i="4" s="1"/>
  <c r="BL1951" i="4" s="1"/>
  <c r="BL1952" i="4" s="1"/>
  <c r="BL1953" i="4" s="1"/>
  <c r="BL1954" i="4" s="1"/>
  <c r="BL1955" i="4" s="1"/>
  <c r="BL1956" i="4" s="1"/>
  <c r="BL1957" i="4" s="1"/>
  <c r="BL1958" i="4" s="1"/>
  <c r="BL1959" i="4" s="1"/>
  <c r="BL1960" i="4" s="1"/>
  <c r="BL1961" i="4" s="1"/>
  <c r="BL1962" i="4" s="1"/>
  <c r="BL1963" i="4" s="1"/>
  <c r="BL1964" i="4" s="1"/>
  <c r="BL1965" i="4" s="1"/>
  <c r="BL1966" i="4" s="1"/>
  <c r="BL1967" i="4" s="1"/>
  <c r="BL1968" i="4" s="1"/>
  <c r="BL1969" i="4" s="1"/>
  <c r="BL1970" i="4" s="1"/>
  <c r="BL1971" i="4" s="1"/>
  <c r="BL1972" i="4" s="1"/>
  <c r="BL1973" i="4" s="1"/>
  <c r="BL1974" i="4" s="1"/>
  <c r="BL1975" i="4" s="1"/>
  <c r="BL1976" i="4" s="1"/>
  <c r="BL1977" i="4" s="1"/>
  <c r="BL1978" i="4" s="1"/>
  <c r="BL1979" i="4" s="1"/>
  <c r="BL1980" i="4" s="1"/>
  <c r="BL1981" i="4" s="1"/>
  <c r="BL1982" i="4" s="1"/>
  <c r="BL1983" i="4" s="1"/>
  <c r="BL1984" i="4" s="1"/>
  <c r="BL1985" i="4" s="1"/>
  <c r="BL1986" i="4" s="1"/>
  <c r="BL1987" i="4" s="1"/>
  <c r="BL1988" i="4" s="1"/>
  <c r="BL1989" i="4" s="1"/>
  <c r="BL1990" i="4" s="1"/>
  <c r="BL1991" i="4" s="1"/>
  <c r="BL1992" i="4" s="1"/>
  <c r="BL1993" i="4" s="1"/>
  <c r="BL1994" i="4" s="1"/>
  <c r="BL1995" i="4" s="1"/>
  <c r="BL1996" i="4" s="1"/>
  <c r="BL1997" i="4" s="1"/>
  <c r="BL1998" i="4" s="1"/>
  <c r="BL1999" i="4" s="1"/>
  <c r="BL2000" i="4" s="1"/>
  <c r="BL2001" i="4" s="1"/>
  <c r="BL2002" i="4" s="1"/>
  <c r="BL2003" i="4" s="1"/>
  <c r="BL2004" i="4" s="1"/>
  <c r="BL2005" i="4" s="1"/>
  <c r="BL2006" i="4" s="1"/>
  <c r="BL2007" i="4" s="1"/>
  <c r="BE9" i="4"/>
  <c r="C47" i="6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C95" i="6" s="1"/>
  <c r="C96" i="6" s="1"/>
  <c r="C97" i="6" s="1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C119" i="6" s="1"/>
  <c r="C120" i="6" s="1"/>
  <c r="C121" i="6" s="1"/>
  <c r="C122" i="6" s="1"/>
  <c r="C123" i="6" s="1"/>
  <c r="C124" i="6" s="1"/>
  <c r="C125" i="6" s="1"/>
  <c r="C126" i="6" s="1"/>
  <c r="C127" i="6" s="1"/>
  <c r="C128" i="6" s="1"/>
  <c r="C129" i="6" s="1"/>
  <c r="C130" i="6" s="1"/>
  <c r="C131" i="6" s="1"/>
  <c r="C132" i="6" s="1"/>
  <c r="C133" i="6" s="1"/>
  <c r="C134" i="6" s="1"/>
  <c r="C135" i="6" s="1"/>
  <c r="C136" i="6" s="1"/>
  <c r="C137" i="6" s="1"/>
  <c r="C138" i="6" s="1"/>
  <c r="C139" i="6" s="1"/>
  <c r="C140" i="6" s="1"/>
  <c r="C141" i="6" s="1"/>
  <c r="C142" i="6" s="1"/>
  <c r="C143" i="6" s="1"/>
  <c r="C144" i="6" s="1"/>
  <c r="C145" i="6" s="1"/>
  <c r="C146" i="6" s="1"/>
  <c r="C147" i="6" s="1"/>
  <c r="C148" i="6" s="1"/>
  <c r="C149" i="6" s="1"/>
  <c r="C150" i="6" s="1"/>
  <c r="C151" i="6" s="1"/>
  <c r="C152" i="6" s="1"/>
  <c r="C153" i="6" s="1"/>
  <c r="C154" i="6" s="1"/>
  <c r="C155" i="6" s="1"/>
  <c r="C156" i="6" s="1"/>
  <c r="C157" i="6" s="1"/>
  <c r="C158" i="6" s="1"/>
  <c r="C159" i="6" s="1"/>
  <c r="C160" i="6" s="1"/>
  <c r="C161" i="6" s="1"/>
  <c r="C162" i="6" s="1"/>
  <c r="C163" i="6" s="1"/>
  <c r="C164" i="6" s="1"/>
  <c r="C165" i="6" s="1"/>
  <c r="C166" i="6" s="1"/>
  <c r="C167" i="6" s="1"/>
  <c r="C168" i="6" s="1"/>
  <c r="C169" i="6" s="1"/>
  <c r="C170" i="6" s="1"/>
  <c r="C171" i="6" s="1"/>
  <c r="C172" i="6" s="1"/>
  <c r="C173" i="6" s="1"/>
  <c r="C174" i="6" s="1"/>
  <c r="C175" i="6" s="1"/>
  <c r="C176" i="6" s="1"/>
  <c r="C177" i="6" s="1"/>
  <c r="C178" i="6" s="1"/>
  <c r="C179" i="6" s="1"/>
  <c r="C180" i="6" s="1"/>
  <c r="C181" i="6" s="1"/>
  <c r="C182" i="6" s="1"/>
  <c r="C183" i="6" s="1"/>
  <c r="C184" i="6" s="1"/>
  <c r="C185" i="6" s="1"/>
  <c r="C186" i="6" s="1"/>
  <c r="C187" i="6" s="1"/>
  <c r="C188" i="6" s="1"/>
  <c r="C189" i="6" s="1"/>
  <c r="C190" i="6" s="1"/>
  <c r="C191" i="6" s="1"/>
  <c r="C192" i="6" s="1"/>
  <c r="C193" i="6" s="1"/>
  <c r="C194" i="6" s="1"/>
  <c r="C195" i="6" s="1"/>
  <c r="C196" i="6" s="1"/>
  <c r="C197" i="6" s="1"/>
  <c r="C198" i="6" s="1"/>
  <c r="C199" i="6" s="1"/>
  <c r="C200" i="6" s="1"/>
  <c r="C201" i="6" s="1"/>
  <c r="C202" i="6" s="1"/>
  <c r="C203" i="6" s="1"/>
  <c r="C204" i="6" s="1"/>
  <c r="C205" i="6" s="1"/>
  <c r="C206" i="6" s="1"/>
  <c r="C207" i="6" s="1"/>
  <c r="C208" i="6" s="1"/>
  <c r="C209" i="6" s="1"/>
  <c r="C210" i="6" s="1"/>
  <c r="C211" i="6" s="1"/>
  <c r="C212" i="6" s="1"/>
  <c r="C213" i="6" s="1"/>
  <c r="C214" i="6" s="1"/>
  <c r="C215" i="6" s="1"/>
  <c r="C216" i="6" s="1"/>
  <c r="C217" i="6" s="1"/>
  <c r="C218" i="6" s="1"/>
  <c r="C219" i="6" s="1"/>
  <c r="C220" i="6" s="1"/>
  <c r="C221" i="6" s="1"/>
  <c r="C222" i="6" s="1"/>
  <c r="C223" i="6" s="1"/>
  <c r="C224" i="6" s="1"/>
  <c r="C225" i="6" s="1"/>
  <c r="C226" i="6" s="1"/>
  <c r="C227" i="6" s="1"/>
  <c r="C228" i="6" s="1"/>
  <c r="C229" i="6" s="1"/>
  <c r="C230" i="6" s="1"/>
  <c r="C231" i="6" s="1"/>
  <c r="C232" i="6" s="1"/>
  <c r="C233" i="6" s="1"/>
  <c r="C234" i="6" s="1"/>
  <c r="C235" i="6" s="1"/>
  <c r="C236" i="6" s="1"/>
  <c r="C237" i="6" s="1"/>
  <c r="C238" i="6" s="1"/>
  <c r="C239" i="6" s="1"/>
  <c r="C240" i="6" s="1"/>
  <c r="C241" i="6" s="1"/>
  <c r="C242" i="6" s="1"/>
  <c r="C243" i="6" s="1"/>
  <c r="C244" i="6" s="1"/>
  <c r="C245" i="6" s="1"/>
  <c r="C246" i="6" s="1"/>
  <c r="C247" i="6" s="1"/>
  <c r="C248" i="6" s="1"/>
  <c r="C249" i="6" s="1"/>
  <c r="C250" i="6" s="1"/>
  <c r="C251" i="6" s="1"/>
  <c r="C252" i="6" s="1"/>
  <c r="C253" i="6" s="1"/>
  <c r="C254" i="6" s="1"/>
  <c r="C255" i="6" s="1"/>
  <c r="C256" i="6" s="1"/>
  <c r="C257" i="6" s="1"/>
  <c r="C258" i="6" s="1"/>
  <c r="C259" i="6" s="1"/>
  <c r="C260" i="6" s="1"/>
  <c r="C261" i="6" s="1"/>
  <c r="C262" i="6" s="1"/>
  <c r="C263" i="6" s="1"/>
  <c r="C264" i="6" s="1"/>
  <c r="C265" i="6" s="1"/>
  <c r="C266" i="6" s="1"/>
  <c r="C267" i="6" s="1"/>
  <c r="C268" i="6" s="1"/>
  <c r="C269" i="6" s="1"/>
  <c r="C270" i="6" s="1"/>
  <c r="C271" i="6" s="1"/>
  <c r="C272" i="6" s="1"/>
  <c r="C273" i="6" s="1"/>
  <c r="C274" i="6" s="1"/>
  <c r="C275" i="6" s="1"/>
  <c r="C276" i="6" s="1"/>
  <c r="C277" i="6" s="1"/>
  <c r="C278" i="6" s="1"/>
  <c r="C279" i="6" s="1"/>
  <c r="C280" i="6" s="1"/>
  <c r="C281" i="6" s="1"/>
  <c r="C282" i="6" s="1"/>
  <c r="C283" i="6" s="1"/>
  <c r="C284" i="6" s="1"/>
  <c r="C285" i="6" s="1"/>
  <c r="C286" i="6" s="1"/>
  <c r="C287" i="6" s="1"/>
  <c r="C288" i="6" s="1"/>
  <c r="C289" i="6" s="1"/>
  <c r="C290" i="6" s="1"/>
  <c r="C291" i="6" s="1"/>
  <c r="C292" i="6" s="1"/>
  <c r="C293" i="6" s="1"/>
  <c r="C294" i="6" s="1"/>
  <c r="C295" i="6" s="1"/>
  <c r="C296" i="6" s="1"/>
  <c r="C297" i="6" s="1"/>
  <c r="C298" i="6" s="1"/>
  <c r="C299" i="6" s="1"/>
  <c r="C300" i="6" s="1"/>
  <c r="C301" i="6" s="1"/>
  <c r="C302" i="6" s="1"/>
  <c r="C303" i="6" s="1"/>
  <c r="C304" i="6" s="1"/>
  <c r="C305" i="6" s="1"/>
  <c r="C306" i="6" s="1"/>
  <c r="C307" i="6" s="1"/>
  <c r="C308" i="6" s="1"/>
  <c r="C309" i="6" s="1"/>
  <c r="C310" i="6" s="1"/>
  <c r="C311" i="6" s="1"/>
  <c r="C312" i="6" s="1"/>
  <c r="C313" i="6" s="1"/>
  <c r="C314" i="6" s="1"/>
  <c r="C315" i="6" s="1"/>
  <c r="C316" i="6" s="1"/>
  <c r="C317" i="6" s="1"/>
  <c r="C318" i="6" s="1"/>
  <c r="C319" i="6" s="1"/>
  <c r="C320" i="6" s="1"/>
  <c r="C321" i="6" s="1"/>
  <c r="C322" i="6" s="1"/>
  <c r="C323" i="6" s="1"/>
  <c r="C324" i="6" s="1"/>
  <c r="C325" i="6" s="1"/>
  <c r="C326" i="6" s="1"/>
  <c r="C327" i="6" s="1"/>
  <c r="C328" i="6" s="1"/>
  <c r="C329" i="6" s="1"/>
  <c r="C330" i="6" s="1"/>
  <c r="C331" i="6" s="1"/>
  <c r="C332" i="6" s="1"/>
  <c r="C333" i="6" s="1"/>
  <c r="C334" i="6" s="1"/>
  <c r="C335" i="6" s="1"/>
  <c r="C336" i="6" s="1"/>
  <c r="C337" i="6" s="1"/>
  <c r="C338" i="6" s="1"/>
  <c r="C339" i="6" s="1"/>
  <c r="C340" i="6" s="1"/>
  <c r="C341" i="6" s="1"/>
  <c r="C342" i="6" s="1"/>
  <c r="C343" i="6" s="1"/>
  <c r="C344" i="6" s="1"/>
  <c r="C345" i="6" s="1"/>
  <c r="C346" i="6" s="1"/>
  <c r="C347" i="6" s="1"/>
  <c r="C348" i="6" s="1"/>
  <c r="C349" i="6" s="1"/>
  <c r="C350" i="6" s="1"/>
  <c r="C351" i="6" s="1"/>
  <c r="C352" i="6" s="1"/>
  <c r="C353" i="6" s="1"/>
  <c r="C354" i="6" s="1"/>
  <c r="C355" i="6" s="1"/>
  <c r="C356" i="6" s="1"/>
  <c r="C357" i="6" s="1"/>
  <c r="C358" i="6" s="1"/>
  <c r="C359" i="6" s="1"/>
  <c r="C360" i="6" s="1"/>
  <c r="C361" i="6" s="1"/>
  <c r="C362" i="6" s="1"/>
  <c r="C363" i="6" s="1"/>
  <c r="C364" i="6" s="1"/>
  <c r="C365" i="6" s="1"/>
  <c r="C366" i="6" s="1"/>
  <c r="C367" i="6" s="1"/>
  <c r="C368" i="6" s="1"/>
  <c r="C369" i="6" s="1"/>
  <c r="C370" i="6" s="1"/>
  <c r="C371" i="6" s="1"/>
  <c r="C372" i="6" s="1"/>
  <c r="C373" i="6" s="1"/>
  <c r="C374" i="6" s="1"/>
  <c r="C375" i="6" s="1"/>
  <c r="C376" i="6" s="1"/>
  <c r="C377" i="6" s="1"/>
  <c r="C378" i="6" s="1"/>
  <c r="C379" i="6" s="1"/>
  <c r="C380" i="6" s="1"/>
  <c r="C381" i="6" s="1"/>
  <c r="C382" i="6" s="1"/>
  <c r="C383" i="6" s="1"/>
  <c r="C384" i="6" s="1"/>
  <c r="C385" i="6" s="1"/>
  <c r="C386" i="6" s="1"/>
  <c r="C387" i="6" s="1"/>
  <c r="C388" i="6" s="1"/>
  <c r="C389" i="6" s="1"/>
  <c r="C390" i="6" s="1"/>
  <c r="C391" i="6" s="1"/>
  <c r="C392" i="6" s="1"/>
  <c r="C393" i="6" s="1"/>
  <c r="C394" i="6" s="1"/>
  <c r="C395" i="6" s="1"/>
  <c r="C396" i="6" s="1"/>
  <c r="C397" i="6" s="1"/>
  <c r="C398" i="6" s="1"/>
  <c r="C399" i="6" s="1"/>
  <c r="C400" i="6" s="1"/>
  <c r="C401" i="6" s="1"/>
  <c r="C402" i="6" s="1"/>
  <c r="C403" i="6" s="1"/>
  <c r="C404" i="6" s="1"/>
  <c r="C405" i="6" s="1"/>
  <c r="C406" i="6" s="1"/>
  <c r="C407" i="6" s="1"/>
  <c r="C408" i="6" s="1"/>
  <c r="C409" i="6" s="1"/>
  <c r="C410" i="6" s="1"/>
  <c r="C411" i="6" s="1"/>
  <c r="C412" i="6" s="1"/>
  <c r="C413" i="6" s="1"/>
  <c r="C414" i="6" s="1"/>
  <c r="C415" i="6" s="1"/>
  <c r="C416" i="6" s="1"/>
  <c r="C417" i="6" s="1"/>
  <c r="C418" i="6" s="1"/>
  <c r="C419" i="6" s="1"/>
  <c r="C420" i="6" s="1"/>
  <c r="C421" i="6" s="1"/>
  <c r="C422" i="6" s="1"/>
  <c r="C423" i="6" s="1"/>
  <c r="C424" i="6" s="1"/>
  <c r="C425" i="6" s="1"/>
  <c r="C426" i="6" s="1"/>
  <c r="C427" i="6" s="1"/>
  <c r="C428" i="6" s="1"/>
  <c r="C429" i="6" s="1"/>
  <c r="C430" i="6" s="1"/>
  <c r="C431" i="6" s="1"/>
  <c r="C432" i="6" s="1"/>
  <c r="C433" i="6" s="1"/>
  <c r="C434" i="6" s="1"/>
  <c r="C435" i="6" s="1"/>
  <c r="C436" i="6" s="1"/>
  <c r="C437" i="6" s="1"/>
  <c r="C438" i="6" s="1"/>
  <c r="C439" i="6" s="1"/>
  <c r="C440" i="6" s="1"/>
  <c r="C441" i="6" s="1"/>
  <c r="C442" i="6" s="1"/>
  <c r="C443" i="6" s="1"/>
  <c r="C444" i="6" s="1"/>
  <c r="C445" i="6" s="1"/>
  <c r="C446" i="6" s="1"/>
  <c r="C447" i="6" s="1"/>
  <c r="C448" i="6" s="1"/>
  <c r="C449" i="6" s="1"/>
  <c r="C450" i="6" s="1"/>
  <c r="C451" i="6" s="1"/>
  <c r="C452" i="6" s="1"/>
  <c r="C453" i="6" s="1"/>
  <c r="C454" i="6" s="1"/>
  <c r="C455" i="6" s="1"/>
  <c r="C456" i="6" s="1"/>
  <c r="C457" i="6" s="1"/>
  <c r="C458" i="6" s="1"/>
  <c r="C459" i="6" s="1"/>
  <c r="C460" i="6" s="1"/>
  <c r="C461" i="6" s="1"/>
  <c r="C462" i="6" s="1"/>
  <c r="C463" i="6" s="1"/>
  <c r="C464" i="6" s="1"/>
  <c r="C465" i="6" s="1"/>
  <c r="C466" i="6" s="1"/>
  <c r="C467" i="6" s="1"/>
  <c r="C468" i="6" s="1"/>
  <c r="C469" i="6" s="1"/>
  <c r="C470" i="6" s="1"/>
  <c r="C471" i="6" s="1"/>
  <c r="C472" i="6" s="1"/>
  <c r="C473" i="6" s="1"/>
  <c r="C474" i="6" s="1"/>
  <c r="C475" i="6" s="1"/>
  <c r="C476" i="6" s="1"/>
  <c r="C477" i="6" s="1"/>
  <c r="C478" i="6" s="1"/>
  <c r="C479" i="6" s="1"/>
  <c r="C480" i="6" s="1"/>
  <c r="C481" i="6" s="1"/>
  <c r="C482" i="6" s="1"/>
  <c r="C483" i="6" s="1"/>
  <c r="C484" i="6" s="1"/>
  <c r="C485" i="6" s="1"/>
  <c r="C486" i="6" s="1"/>
  <c r="C487" i="6" s="1"/>
  <c r="C488" i="6" s="1"/>
  <c r="C489" i="6" s="1"/>
  <c r="C490" i="6" s="1"/>
  <c r="C491" i="6" s="1"/>
  <c r="C492" i="6" s="1"/>
  <c r="C493" i="6" s="1"/>
  <c r="C494" i="6" s="1"/>
  <c r="C495" i="6" s="1"/>
  <c r="C496" i="6" s="1"/>
  <c r="C497" i="6" s="1"/>
  <c r="C498" i="6" s="1"/>
  <c r="C499" i="6" s="1"/>
  <c r="C500" i="6" s="1"/>
  <c r="C501" i="6" s="1"/>
  <c r="C502" i="6" s="1"/>
  <c r="C503" i="6" s="1"/>
  <c r="C504" i="6" s="1"/>
  <c r="C505" i="6" s="1"/>
  <c r="C506" i="6" s="1"/>
  <c r="C507" i="6" s="1"/>
  <c r="C508" i="6" s="1"/>
  <c r="C509" i="6" s="1"/>
  <c r="C510" i="6" s="1"/>
  <c r="C511" i="6" s="1"/>
  <c r="C512" i="6" s="1"/>
  <c r="C513" i="6" s="1"/>
  <c r="C514" i="6" s="1"/>
  <c r="C515" i="6" s="1"/>
  <c r="C516" i="6" s="1"/>
  <c r="C517" i="6" s="1"/>
  <c r="C518" i="6" s="1"/>
  <c r="C519" i="6" s="1"/>
  <c r="C520" i="6" s="1"/>
  <c r="C521" i="6" s="1"/>
  <c r="C522" i="6" s="1"/>
  <c r="C523" i="6" s="1"/>
  <c r="C524" i="6" s="1"/>
  <c r="C525" i="6" s="1"/>
  <c r="C526" i="6" s="1"/>
  <c r="C527" i="6" s="1"/>
  <c r="C528" i="6" s="1"/>
  <c r="C529" i="6" s="1"/>
  <c r="C530" i="6" s="1"/>
  <c r="C531" i="6" s="1"/>
  <c r="C532" i="6" s="1"/>
  <c r="C533" i="6" s="1"/>
  <c r="C534" i="6" s="1"/>
  <c r="C535" i="6" s="1"/>
  <c r="C536" i="6" s="1"/>
  <c r="C537" i="6" s="1"/>
  <c r="C538" i="6" s="1"/>
  <c r="C539" i="6" s="1"/>
  <c r="C540" i="6" s="1"/>
  <c r="C541" i="6" s="1"/>
  <c r="C542" i="6" s="1"/>
  <c r="C543" i="6" s="1"/>
  <c r="C544" i="6" s="1"/>
  <c r="C545" i="6" s="1"/>
  <c r="C546" i="6" s="1"/>
  <c r="C547" i="6" s="1"/>
  <c r="C548" i="6" s="1"/>
  <c r="C549" i="6" s="1"/>
  <c r="C550" i="6" s="1"/>
  <c r="C551" i="6" s="1"/>
  <c r="C552" i="6" s="1"/>
  <c r="C553" i="6" s="1"/>
  <c r="C554" i="6" s="1"/>
  <c r="C555" i="6" s="1"/>
  <c r="C556" i="6" s="1"/>
  <c r="C557" i="6" s="1"/>
  <c r="C558" i="6" s="1"/>
  <c r="C559" i="6" s="1"/>
  <c r="C560" i="6" s="1"/>
  <c r="C561" i="6" s="1"/>
  <c r="C562" i="6" s="1"/>
  <c r="C563" i="6" s="1"/>
  <c r="C564" i="6" s="1"/>
  <c r="C565" i="6" s="1"/>
  <c r="C566" i="6" s="1"/>
  <c r="C567" i="6" s="1"/>
  <c r="C568" i="6" s="1"/>
  <c r="C569" i="6" s="1"/>
  <c r="C570" i="6" s="1"/>
  <c r="C571" i="6" s="1"/>
  <c r="C572" i="6" s="1"/>
  <c r="C573" i="6" s="1"/>
  <c r="C574" i="6" s="1"/>
  <c r="C575" i="6" s="1"/>
  <c r="C576" i="6" s="1"/>
  <c r="C577" i="6" s="1"/>
  <c r="C578" i="6" s="1"/>
  <c r="C579" i="6" s="1"/>
  <c r="C580" i="6" s="1"/>
  <c r="C581" i="6" s="1"/>
  <c r="C582" i="6" s="1"/>
  <c r="C583" i="6" s="1"/>
  <c r="C584" i="6" s="1"/>
  <c r="C585" i="6" s="1"/>
  <c r="C586" i="6" s="1"/>
  <c r="C587" i="6" s="1"/>
  <c r="C588" i="6" s="1"/>
  <c r="C589" i="6" s="1"/>
  <c r="C590" i="6" s="1"/>
  <c r="C591" i="6" s="1"/>
  <c r="C592" i="6" s="1"/>
  <c r="C593" i="6" s="1"/>
  <c r="C594" i="6" s="1"/>
  <c r="C595" i="6" s="1"/>
  <c r="C596" i="6" s="1"/>
  <c r="C597" i="6" s="1"/>
  <c r="C598" i="6" s="1"/>
  <c r="C599" i="6" s="1"/>
  <c r="C600" i="6" s="1"/>
  <c r="C601" i="6" s="1"/>
  <c r="C602" i="6" s="1"/>
  <c r="C603" i="6" s="1"/>
  <c r="C604" i="6" s="1"/>
  <c r="C605" i="6" s="1"/>
  <c r="C606" i="6" s="1"/>
  <c r="C607" i="6" s="1"/>
  <c r="C608" i="6" s="1"/>
  <c r="C609" i="6" s="1"/>
  <c r="C610" i="6" s="1"/>
  <c r="C611" i="6" s="1"/>
  <c r="C612" i="6" s="1"/>
  <c r="C613" i="6" s="1"/>
  <c r="C614" i="6" s="1"/>
  <c r="C615" i="6" s="1"/>
  <c r="C616" i="6" s="1"/>
  <c r="C617" i="6" s="1"/>
  <c r="C618" i="6" s="1"/>
  <c r="C619" i="6" s="1"/>
  <c r="C620" i="6" s="1"/>
  <c r="C621" i="6" s="1"/>
  <c r="C622" i="6" s="1"/>
  <c r="C623" i="6" s="1"/>
  <c r="C624" i="6" s="1"/>
  <c r="C625" i="6" s="1"/>
  <c r="C626" i="6" s="1"/>
  <c r="C627" i="6" s="1"/>
  <c r="C628" i="6" s="1"/>
  <c r="C629" i="6" s="1"/>
  <c r="C630" i="6" s="1"/>
  <c r="C631" i="6" s="1"/>
  <c r="C632" i="6" s="1"/>
  <c r="C633" i="6" s="1"/>
  <c r="C634" i="6" s="1"/>
  <c r="C635" i="6" s="1"/>
  <c r="C636" i="6" s="1"/>
  <c r="C637" i="6" s="1"/>
  <c r="C638" i="6" s="1"/>
  <c r="C639" i="6" s="1"/>
  <c r="C640" i="6" s="1"/>
  <c r="C641" i="6" s="1"/>
  <c r="C642" i="6" s="1"/>
  <c r="C643" i="6" s="1"/>
  <c r="C644" i="6" s="1"/>
  <c r="C645" i="6" s="1"/>
  <c r="C646" i="6" s="1"/>
  <c r="C647" i="6" s="1"/>
  <c r="C648" i="6" s="1"/>
  <c r="C649" i="6" s="1"/>
  <c r="C650" i="6" s="1"/>
  <c r="C651" i="6" s="1"/>
  <c r="C652" i="6" s="1"/>
  <c r="C653" i="6" s="1"/>
  <c r="C654" i="6" s="1"/>
  <c r="C655" i="6" s="1"/>
  <c r="C656" i="6" s="1"/>
  <c r="C657" i="6" s="1"/>
  <c r="C658" i="6" s="1"/>
  <c r="C659" i="6" s="1"/>
  <c r="C660" i="6" s="1"/>
  <c r="C661" i="6" s="1"/>
  <c r="C662" i="6" s="1"/>
  <c r="C663" i="6" s="1"/>
  <c r="C664" i="6" s="1"/>
  <c r="C665" i="6" s="1"/>
  <c r="C666" i="6" s="1"/>
  <c r="C667" i="6" s="1"/>
  <c r="C668" i="6" s="1"/>
  <c r="C669" i="6" s="1"/>
  <c r="C670" i="6" s="1"/>
  <c r="C671" i="6" s="1"/>
  <c r="C672" i="6" s="1"/>
  <c r="C673" i="6" s="1"/>
  <c r="C674" i="6" s="1"/>
  <c r="C675" i="6" s="1"/>
  <c r="C676" i="6" s="1"/>
  <c r="C677" i="6" s="1"/>
  <c r="C678" i="6" s="1"/>
  <c r="C679" i="6" s="1"/>
  <c r="C680" i="6" s="1"/>
  <c r="C681" i="6" s="1"/>
  <c r="C682" i="6" s="1"/>
  <c r="C683" i="6" s="1"/>
  <c r="C684" i="6" s="1"/>
  <c r="C685" i="6" s="1"/>
  <c r="C686" i="6" s="1"/>
  <c r="C687" i="6" s="1"/>
  <c r="C688" i="6" s="1"/>
  <c r="C689" i="6" s="1"/>
  <c r="C690" i="6" s="1"/>
  <c r="C691" i="6" s="1"/>
  <c r="C692" i="6" s="1"/>
  <c r="C693" i="6" s="1"/>
  <c r="C694" i="6" s="1"/>
  <c r="C695" i="6" s="1"/>
  <c r="C696" i="6" s="1"/>
  <c r="C697" i="6" s="1"/>
  <c r="C698" i="6" s="1"/>
  <c r="C699" i="6" s="1"/>
  <c r="C700" i="6" s="1"/>
  <c r="C701" i="6" s="1"/>
  <c r="C702" i="6" s="1"/>
  <c r="C703" i="6" s="1"/>
  <c r="C704" i="6" s="1"/>
  <c r="C705" i="6" s="1"/>
  <c r="C706" i="6" s="1"/>
  <c r="C707" i="6" s="1"/>
  <c r="C708" i="6" s="1"/>
  <c r="C709" i="6" s="1"/>
  <c r="C710" i="6" s="1"/>
  <c r="C711" i="6" s="1"/>
  <c r="C712" i="6" s="1"/>
  <c r="C713" i="6" s="1"/>
  <c r="C714" i="6" s="1"/>
  <c r="C715" i="6" s="1"/>
  <c r="C716" i="6" s="1"/>
  <c r="C717" i="6" s="1"/>
  <c r="C718" i="6" s="1"/>
  <c r="C719" i="6" s="1"/>
  <c r="C720" i="6" s="1"/>
  <c r="C721" i="6" s="1"/>
  <c r="C722" i="6" s="1"/>
  <c r="C723" i="6" s="1"/>
  <c r="C724" i="6" s="1"/>
  <c r="C725" i="6" s="1"/>
  <c r="C726" i="6" s="1"/>
  <c r="C727" i="6" s="1"/>
  <c r="C728" i="6" s="1"/>
  <c r="C729" i="6" s="1"/>
  <c r="C730" i="6" s="1"/>
  <c r="C731" i="6" s="1"/>
  <c r="C732" i="6" s="1"/>
  <c r="C733" i="6" s="1"/>
  <c r="C734" i="6" s="1"/>
  <c r="C735" i="6" s="1"/>
  <c r="C736" i="6" s="1"/>
  <c r="C737" i="6" s="1"/>
  <c r="C738" i="6" s="1"/>
  <c r="C739" i="6" s="1"/>
  <c r="C740" i="6" s="1"/>
  <c r="C741" i="6" s="1"/>
  <c r="C742" i="6" s="1"/>
  <c r="C743" i="6" s="1"/>
  <c r="C744" i="6" s="1"/>
  <c r="C745" i="6" s="1"/>
  <c r="C746" i="6" s="1"/>
  <c r="C747" i="6" s="1"/>
  <c r="C748" i="6" s="1"/>
  <c r="C749" i="6" s="1"/>
  <c r="C750" i="6" s="1"/>
  <c r="C751" i="6" s="1"/>
  <c r="C752" i="6" s="1"/>
  <c r="C753" i="6" s="1"/>
  <c r="C754" i="6" s="1"/>
  <c r="C755" i="6" s="1"/>
  <c r="C756" i="6" s="1"/>
  <c r="C757" i="6" s="1"/>
  <c r="C758" i="6" s="1"/>
  <c r="C759" i="6" s="1"/>
  <c r="C760" i="6" s="1"/>
  <c r="C761" i="6" s="1"/>
  <c r="C762" i="6" s="1"/>
  <c r="C763" i="6" s="1"/>
  <c r="C764" i="6" s="1"/>
  <c r="C765" i="6" s="1"/>
  <c r="C766" i="6" s="1"/>
  <c r="C767" i="6" s="1"/>
  <c r="C768" i="6" s="1"/>
  <c r="C769" i="6" s="1"/>
  <c r="C770" i="6" s="1"/>
  <c r="C771" i="6" s="1"/>
  <c r="C772" i="6" s="1"/>
  <c r="C773" i="6" s="1"/>
  <c r="C774" i="6" s="1"/>
  <c r="C775" i="6" s="1"/>
  <c r="C776" i="6" s="1"/>
  <c r="C777" i="6" s="1"/>
  <c r="C778" i="6" s="1"/>
  <c r="C779" i="6" s="1"/>
  <c r="C780" i="6" s="1"/>
  <c r="C781" i="6" s="1"/>
  <c r="C782" i="6" s="1"/>
  <c r="C783" i="6" s="1"/>
  <c r="C784" i="6" s="1"/>
  <c r="C785" i="6" s="1"/>
  <c r="C786" i="6" s="1"/>
  <c r="C787" i="6" s="1"/>
  <c r="C788" i="6" s="1"/>
  <c r="C789" i="6" s="1"/>
  <c r="C790" i="6" s="1"/>
  <c r="C791" i="6" s="1"/>
  <c r="C792" i="6" s="1"/>
  <c r="C793" i="6" s="1"/>
  <c r="C794" i="6" s="1"/>
  <c r="C795" i="6" s="1"/>
  <c r="C796" i="6" s="1"/>
  <c r="C797" i="6" s="1"/>
  <c r="C798" i="6" s="1"/>
  <c r="C799" i="6" s="1"/>
  <c r="C800" i="6" s="1"/>
  <c r="C801" i="6" s="1"/>
  <c r="C802" i="6" s="1"/>
  <c r="C803" i="6" s="1"/>
  <c r="C804" i="6" s="1"/>
  <c r="C805" i="6" s="1"/>
  <c r="C806" i="6" s="1"/>
  <c r="C807" i="6" s="1"/>
  <c r="C808" i="6" s="1"/>
  <c r="C809" i="6" s="1"/>
  <c r="C810" i="6" s="1"/>
  <c r="C811" i="6" s="1"/>
  <c r="C812" i="6" s="1"/>
  <c r="C813" i="6" s="1"/>
  <c r="C814" i="6" s="1"/>
  <c r="C815" i="6" s="1"/>
  <c r="C816" i="6" s="1"/>
  <c r="C817" i="6" s="1"/>
  <c r="C818" i="6" s="1"/>
  <c r="C819" i="6" s="1"/>
  <c r="C820" i="6" s="1"/>
  <c r="C821" i="6" s="1"/>
  <c r="C822" i="6" s="1"/>
  <c r="C823" i="6" s="1"/>
  <c r="C824" i="6" s="1"/>
  <c r="C825" i="6" s="1"/>
  <c r="C826" i="6" s="1"/>
  <c r="C827" i="6" s="1"/>
  <c r="C828" i="6" s="1"/>
  <c r="C829" i="6" s="1"/>
  <c r="C830" i="6" s="1"/>
  <c r="C831" i="6" s="1"/>
  <c r="C832" i="6" s="1"/>
  <c r="C833" i="6" s="1"/>
  <c r="C834" i="6" s="1"/>
  <c r="C835" i="6" s="1"/>
  <c r="C836" i="6" s="1"/>
  <c r="C837" i="6" s="1"/>
  <c r="C838" i="6" s="1"/>
  <c r="C839" i="6" s="1"/>
  <c r="C840" i="6" s="1"/>
  <c r="C841" i="6" s="1"/>
  <c r="C842" i="6" s="1"/>
  <c r="C843" i="6" s="1"/>
  <c r="C844" i="6" s="1"/>
  <c r="C845" i="6" s="1"/>
  <c r="C846" i="6" s="1"/>
  <c r="C847" i="6" s="1"/>
  <c r="C848" i="6" s="1"/>
  <c r="C849" i="6" s="1"/>
  <c r="C850" i="6" s="1"/>
  <c r="C851" i="6" s="1"/>
  <c r="C852" i="6" s="1"/>
  <c r="C853" i="6" s="1"/>
  <c r="C854" i="6" s="1"/>
  <c r="C855" i="6" s="1"/>
  <c r="C856" i="6" s="1"/>
  <c r="C857" i="6" s="1"/>
  <c r="C858" i="6" s="1"/>
  <c r="C859" i="6" s="1"/>
  <c r="C860" i="6" s="1"/>
  <c r="C861" i="6" s="1"/>
  <c r="C862" i="6" s="1"/>
  <c r="C863" i="6" s="1"/>
  <c r="C864" i="6" s="1"/>
  <c r="C865" i="6" s="1"/>
  <c r="C866" i="6" s="1"/>
  <c r="C867" i="6" s="1"/>
  <c r="C868" i="6" s="1"/>
  <c r="C869" i="6" s="1"/>
  <c r="C870" i="6" s="1"/>
  <c r="C871" i="6" s="1"/>
  <c r="C872" i="6" s="1"/>
  <c r="C873" i="6" s="1"/>
  <c r="C874" i="6" s="1"/>
  <c r="C875" i="6" s="1"/>
  <c r="C876" i="6" s="1"/>
  <c r="C877" i="6" s="1"/>
  <c r="C878" i="6" s="1"/>
  <c r="C879" i="6" s="1"/>
  <c r="C880" i="6" s="1"/>
  <c r="C881" i="6" s="1"/>
  <c r="C882" i="6" s="1"/>
  <c r="C883" i="6" s="1"/>
  <c r="C884" i="6" s="1"/>
  <c r="C885" i="6" s="1"/>
  <c r="C886" i="6" s="1"/>
  <c r="C887" i="6" s="1"/>
  <c r="C888" i="6" s="1"/>
  <c r="C889" i="6" s="1"/>
  <c r="C890" i="6" s="1"/>
  <c r="C891" i="6" s="1"/>
  <c r="C892" i="6" s="1"/>
  <c r="C893" i="6" s="1"/>
  <c r="C894" i="6" s="1"/>
  <c r="C895" i="6" s="1"/>
  <c r="C896" i="6" s="1"/>
  <c r="C897" i="6" s="1"/>
  <c r="C898" i="6" s="1"/>
  <c r="C899" i="6" s="1"/>
  <c r="C900" i="6" s="1"/>
  <c r="C901" i="6" s="1"/>
  <c r="C902" i="6" s="1"/>
  <c r="C903" i="6" s="1"/>
  <c r="C904" i="6" s="1"/>
  <c r="C905" i="6" s="1"/>
  <c r="C906" i="6" s="1"/>
  <c r="C907" i="6" s="1"/>
  <c r="C908" i="6" s="1"/>
  <c r="C909" i="6" s="1"/>
  <c r="C910" i="6" s="1"/>
  <c r="C911" i="6" s="1"/>
  <c r="C912" i="6" s="1"/>
  <c r="C913" i="6" s="1"/>
  <c r="C914" i="6" s="1"/>
  <c r="C915" i="6" s="1"/>
  <c r="C916" i="6" s="1"/>
  <c r="C917" i="6" s="1"/>
  <c r="C918" i="6" s="1"/>
  <c r="C919" i="6" s="1"/>
  <c r="C920" i="6" s="1"/>
  <c r="C921" i="6" s="1"/>
  <c r="C922" i="6" s="1"/>
  <c r="C923" i="6" s="1"/>
  <c r="C924" i="6" s="1"/>
  <c r="C925" i="6" s="1"/>
  <c r="C926" i="6" s="1"/>
  <c r="C927" i="6" s="1"/>
  <c r="C928" i="6" s="1"/>
  <c r="C929" i="6" s="1"/>
  <c r="C930" i="6" s="1"/>
  <c r="C931" i="6" s="1"/>
  <c r="C932" i="6" s="1"/>
  <c r="C933" i="6" s="1"/>
  <c r="C934" i="6" s="1"/>
  <c r="C935" i="6" s="1"/>
  <c r="C936" i="6" s="1"/>
  <c r="C937" i="6" s="1"/>
  <c r="C938" i="6" s="1"/>
  <c r="C939" i="6" s="1"/>
  <c r="C940" i="6" s="1"/>
  <c r="C941" i="6" s="1"/>
  <c r="C942" i="6" s="1"/>
  <c r="C943" i="6" s="1"/>
  <c r="C944" i="6" s="1"/>
  <c r="C945" i="6" s="1"/>
  <c r="C946" i="6" s="1"/>
  <c r="C947" i="6" s="1"/>
  <c r="C948" i="6" s="1"/>
  <c r="C949" i="6" s="1"/>
  <c r="C950" i="6" s="1"/>
  <c r="C951" i="6" s="1"/>
  <c r="C952" i="6" s="1"/>
  <c r="C953" i="6" s="1"/>
  <c r="C954" i="6" s="1"/>
  <c r="C955" i="6" s="1"/>
  <c r="C956" i="6" s="1"/>
  <c r="C957" i="6" s="1"/>
  <c r="C958" i="6" s="1"/>
  <c r="C959" i="6" s="1"/>
  <c r="C960" i="6" s="1"/>
  <c r="C961" i="6" s="1"/>
  <c r="C962" i="6" s="1"/>
  <c r="C963" i="6" s="1"/>
  <c r="C964" i="6" s="1"/>
  <c r="C965" i="6" s="1"/>
  <c r="C966" i="6" s="1"/>
  <c r="C967" i="6" s="1"/>
  <c r="C968" i="6" s="1"/>
  <c r="C969" i="6" s="1"/>
  <c r="C970" i="6" s="1"/>
  <c r="C971" i="6" s="1"/>
  <c r="C972" i="6" s="1"/>
  <c r="C973" i="6" s="1"/>
  <c r="C974" i="6" s="1"/>
  <c r="C975" i="6" s="1"/>
  <c r="C976" i="6" s="1"/>
  <c r="C977" i="6" s="1"/>
  <c r="C978" i="6" s="1"/>
  <c r="C979" i="6" s="1"/>
  <c r="C980" i="6" s="1"/>
  <c r="C981" i="6" s="1"/>
  <c r="C982" i="6" s="1"/>
  <c r="C983" i="6" s="1"/>
  <c r="C984" i="6" s="1"/>
  <c r="C985" i="6" s="1"/>
  <c r="C986" i="6" s="1"/>
  <c r="C987" i="6" s="1"/>
  <c r="C988" i="6" s="1"/>
  <c r="C989" i="6" s="1"/>
  <c r="C990" i="6" s="1"/>
  <c r="C991" i="6" s="1"/>
  <c r="C992" i="6" s="1"/>
  <c r="C993" i="6" s="1"/>
  <c r="C994" i="6" s="1"/>
  <c r="C995" i="6" s="1"/>
  <c r="C996" i="6" s="1"/>
  <c r="C997" i="6" s="1"/>
  <c r="C998" i="6" s="1"/>
  <c r="C999" i="6" s="1"/>
  <c r="C1000" i="6" s="1"/>
  <c r="C1001" i="6" s="1"/>
  <c r="C1002" i="6" s="1"/>
  <c r="C1003" i="6" s="1"/>
  <c r="C1004" i="6" s="1"/>
  <c r="C1005" i="6" s="1"/>
  <c r="C1006" i="6" s="1"/>
  <c r="C1007" i="6" s="1"/>
  <c r="C1008" i="6" s="1"/>
  <c r="C1009" i="6" s="1"/>
  <c r="C1010" i="6" s="1"/>
  <c r="C1011" i="6" s="1"/>
  <c r="C1012" i="6" s="1"/>
  <c r="C1013" i="6" s="1"/>
  <c r="C1014" i="6" s="1"/>
  <c r="C1015" i="6" s="1"/>
  <c r="C1016" i="6" s="1"/>
  <c r="C1017" i="6" s="1"/>
  <c r="C1018" i="6" s="1"/>
  <c r="C1019" i="6" s="1"/>
  <c r="C1020" i="6" s="1"/>
  <c r="C1021" i="6" s="1"/>
  <c r="C1022" i="6" s="1"/>
  <c r="C1023" i="6" s="1"/>
  <c r="C1024" i="6" s="1"/>
  <c r="C1025" i="6" s="1"/>
  <c r="C1026" i="6" s="1"/>
  <c r="C1027" i="6" s="1"/>
  <c r="C1028" i="6" s="1"/>
  <c r="C1029" i="6" s="1"/>
  <c r="C1030" i="6" s="1"/>
  <c r="C1031" i="6" s="1"/>
  <c r="C1032" i="6" s="1"/>
  <c r="C1033" i="6" s="1"/>
  <c r="C1034" i="6" s="1"/>
  <c r="C1035" i="6" s="1"/>
  <c r="C1036" i="6" s="1"/>
  <c r="C1037" i="6" s="1"/>
  <c r="C1038" i="6" s="1"/>
  <c r="C1039" i="6" s="1"/>
  <c r="C1040" i="6" s="1"/>
  <c r="C1041" i="6" s="1"/>
  <c r="C1042" i="6" s="1"/>
  <c r="C1043" i="6" s="1"/>
  <c r="C1044" i="6" s="1"/>
  <c r="C1045" i="6" s="1"/>
  <c r="C1046" i="6" s="1"/>
  <c r="C1047" i="6" s="1"/>
  <c r="C1048" i="6" s="1"/>
  <c r="C1049" i="6" s="1"/>
  <c r="C1050" i="6" s="1"/>
  <c r="C1051" i="6" s="1"/>
  <c r="C1052" i="6" s="1"/>
  <c r="C1053" i="6" s="1"/>
  <c r="C1054" i="6" s="1"/>
  <c r="C1055" i="6" s="1"/>
  <c r="C1056" i="6" s="1"/>
  <c r="C1057" i="6" s="1"/>
  <c r="C1058" i="6" s="1"/>
  <c r="C1059" i="6" s="1"/>
  <c r="C1060" i="6" s="1"/>
  <c r="C1061" i="6" s="1"/>
  <c r="C1062" i="6" s="1"/>
  <c r="C1063" i="6" s="1"/>
  <c r="C1064" i="6" s="1"/>
  <c r="C1065" i="6" s="1"/>
  <c r="C1066" i="6" s="1"/>
  <c r="C1067" i="6" s="1"/>
  <c r="C1068" i="6" s="1"/>
  <c r="C1069" i="6" s="1"/>
  <c r="C1070" i="6" s="1"/>
  <c r="C1071" i="6" s="1"/>
  <c r="C1072" i="6" s="1"/>
  <c r="C1073" i="6" s="1"/>
  <c r="C1074" i="6" s="1"/>
  <c r="C1075" i="6" s="1"/>
  <c r="C1076" i="6" s="1"/>
  <c r="C1077" i="6" s="1"/>
  <c r="C1078" i="6" s="1"/>
  <c r="C1079" i="6" s="1"/>
  <c r="C1080" i="6" s="1"/>
  <c r="C1081" i="6" s="1"/>
  <c r="C1082" i="6" s="1"/>
  <c r="C1083" i="6" s="1"/>
  <c r="C1084" i="6" s="1"/>
  <c r="C1085" i="6" s="1"/>
  <c r="C1086" i="6" s="1"/>
  <c r="C1087" i="6" s="1"/>
  <c r="C1088" i="6" s="1"/>
  <c r="C1089" i="6" s="1"/>
  <c r="C1090" i="6" s="1"/>
  <c r="C1091" i="6" s="1"/>
  <c r="C1092" i="6" s="1"/>
  <c r="C1093" i="6" s="1"/>
  <c r="C1094" i="6" s="1"/>
  <c r="C1095" i="6" s="1"/>
  <c r="C1096" i="6" s="1"/>
  <c r="C1097" i="6" s="1"/>
  <c r="C1098" i="6" s="1"/>
  <c r="C1099" i="6" s="1"/>
  <c r="C1100" i="6" s="1"/>
  <c r="C1101" i="6" s="1"/>
  <c r="C1102" i="6" s="1"/>
  <c r="C1103" i="6" s="1"/>
  <c r="C1104" i="6" s="1"/>
  <c r="C1105" i="6" s="1"/>
  <c r="C1106" i="6" s="1"/>
  <c r="C1107" i="6" s="1"/>
  <c r="C1108" i="6" s="1"/>
  <c r="C1109" i="6" s="1"/>
  <c r="C1110" i="6" s="1"/>
  <c r="C1111" i="6" s="1"/>
  <c r="C1112" i="6" s="1"/>
  <c r="C1113" i="6" s="1"/>
  <c r="C1114" i="6" s="1"/>
  <c r="C1115" i="6" s="1"/>
  <c r="C1116" i="6" s="1"/>
  <c r="C1117" i="6" s="1"/>
  <c r="C1118" i="6" s="1"/>
  <c r="C1119" i="6" s="1"/>
  <c r="C1120" i="6" s="1"/>
  <c r="C1121" i="6" s="1"/>
  <c r="C1122" i="6" s="1"/>
  <c r="C1123" i="6" s="1"/>
  <c r="C1124" i="6" s="1"/>
  <c r="C1125" i="6" s="1"/>
  <c r="C1126" i="6" s="1"/>
  <c r="C1127" i="6" s="1"/>
  <c r="C1128" i="6" s="1"/>
  <c r="C1129" i="6" s="1"/>
  <c r="C1130" i="6" s="1"/>
  <c r="C1131" i="6" s="1"/>
  <c r="C1132" i="6" s="1"/>
  <c r="C1133" i="6" s="1"/>
  <c r="C1134" i="6" s="1"/>
  <c r="C1135" i="6" s="1"/>
  <c r="C1136" i="6" s="1"/>
  <c r="C1137" i="6" s="1"/>
  <c r="C1138" i="6" s="1"/>
  <c r="C1139" i="6" s="1"/>
  <c r="C1140" i="6" s="1"/>
  <c r="C1141" i="6" s="1"/>
  <c r="C1142" i="6" s="1"/>
  <c r="C1143" i="6" s="1"/>
  <c r="C1144" i="6" s="1"/>
  <c r="C1145" i="6" s="1"/>
  <c r="C1146" i="6" s="1"/>
  <c r="C1147" i="6" s="1"/>
  <c r="C1148" i="6" s="1"/>
  <c r="C1149" i="6" s="1"/>
  <c r="C1150" i="6" s="1"/>
  <c r="C1151" i="6" s="1"/>
  <c r="C1152" i="6" s="1"/>
  <c r="C1153" i="6" s="1"/>
  <c r="C1154" i="6" s="1"/>
  <c r="C1155" i="6" s="1"/>
  <c r="C1156" i="6" s="1"/>
  <c r="C1157" i="6" s="1"/>
  <c r="C1158" i="6" s="1"/>
  <c r="C1159" i="6" s="1"/>
  <c r="C1160" i="6" s="1"/>
  <c r="C1161" i="6" s="1"/>
  <c r="C1162" i="6" s="1"/>
  <c r="C1163" i="6" s="1"/>
  <c r="C1164" i="6" s="1"/>
  <c r="C1165" i="6" s="1"/>
  <c r="C1166" i="6" s="1"/>
  <c r="C1167" i="6" s="1"/>
  <c r="C1168" i="6" s="1"/>
  <c r="C1169" i="6" s="1"/>
  <c r="C1170" i="6" s="1"/>
  <c r="C1171" i="6" s="1"/>
  <c r="C1172" i="6" s="1"/>
  <c r="C1173" i="6" s="1"/>
  <c r="C1174" i="6" s="1"/>
  <c r="C1175" i="6" s="1"/>
  <c r="C1176" i="6" s="1"/>
  <c r="C1177" i="6" s="1"/>
  <c r="C1178" i="6" s="1"/>
  <c r="C1179" i="6" s="1"/>
  <c r="C1180" i="6" s="1"/>
  <c r="C1181" i="6" s="1"/>
  <c r="C1182" i="6" s="1"/>
  <c r="C1183" i="6" s="1"/>
  <c r="C1184" i="6" s="1"/>
  <c r="C1185" i="6" s="1"/>
  <c r="C1186" i="6" s="1"/>
  <c r="C1187" i="6" s="1"/>
  <c r="C1188" i="6" s="1"/>
  <c r="C1189" i="6" s="1"/>
  <c r="C1190" i="6" s="1"/>
  <c r="C1191" i="6" s="1"/>
  <c r="C1192" i="6" s="1"/>
  <c r="C1193" i="6" s="1"/>
  <c r="C1194" i="6" s="1"/>
  <c r="C1195" i="6" s="1"/>
  <c r="C1196" i="6" s="1"/>
  <c r="C1197" i="6" s="1"/>
  <c r="C1198" i="6" s="1"/>
  <c r="C1199" i="6" s="1"/>
  <c r="C1200" i="6" s="1"/>
  <c r="C1201" i="6" s="1"/>
  <c r="C1202" i="6" s="1"/>
  <c r="C1203" i="6" s="1"/>
  <c r="C1204" i="6" s="1"/>
  <c r="C1205" i="6" s="1"/>
  <c r="C1206" i="6" s="1"/>
  <c r="C1207" i="6" s="1"/>
  <c r="C1208" i="6" s="1"/>
  <c r="C1209" i="6" s="1"/>
  <c r="C1210" i="6" s="1"/>
  <c r="C1211" i="6" s="1"/>
  <c r="C1212" i="6" s="1"/>
  <c r="C1213" i="6" s="1"/>
  <c r="C1214" i="6" s="1"/>
  <c r="C1215" i="6" s="1"/>
  <c r="C1216" i="6" s="1"/>
  <c r="C1217" i="6" s="1"/>
  <c r="C1218" i="6" s="1"/>
  <c r="C1219" i="6" s="1"/>
  <c r="C1220" i="6" s="1"/>
  <c r="C1221" i="6" s="1"/>
  <c r="C1222" i="6" s="1"/>
  <c r="C1223" i="6" s="1"/>
  <c r="C1224" i="6" s="1"/>
  <c r="C1225" i="6" s="1"/>
  <c r="C1226" i="6" s="1"/>
  <c r="C1227" i="6" s="1"/>
  <c r="C1228" i="6" s="1"/>
  <c r="C1229" i="6" s="1"/>
  <c r="C1230" i="6" s="1"/>
  <c r="C1231" i="6" s="1"/>
  <c r="C1232" i="6" s="1"/>
  <c r="C1233" i="6" s="1"/>
  <c r="C1234" i="6" s="1"/>
  <c r="C1235" i="6" s="1"/>
  <c r="C1236" i="6" s="1"/>
  <c r="C1237" i="6" s="1"/>
  <c r="C1238" i="6" s="1"/>
  <c r="C1239" i="6" s="1"/>
  <c r="C1240" i="6" s="1"/>
  <c r="C1241" i="6" s="1"/>
  <c r="C1242" i="6" s="1"/>
  <c r="C1243" i="6" s="1"/>
  <c r="C1244" i="6" s="1"/>
  <c r="C1245" i="6" s="1"/>
  <c r="C1246" i="6" s="1"/>
  <c r="C1247" i="6" s="1"/>
  <c r="C1248" i="6" s="1"/>
  <c r="C1249" i="6" s="1"/>
  <c r="C1250" i="6" s="1"/>
  <c r="C1251" i="6" s="1"/>
  <c r="C1252" i="6" s="1"/>
  <c r="C1253" i="6" s="1"/>
  <c r="C1254" i="6" s="1"/>
  <c r="C1255" i="6" s="1"/>
  <c r="C1256" i="6" s="1"/>
  <c r="C1257" i="6" s="1"/>
  <c r="C1258" i="6" s="1"/>
  <c r="C1259" i="6" s="1"/>
  <c r="C1260" i="6" s="1"/>
  <c r="C1261" i="6" s="1"/>
  <c r="C1262" i="6" s="1"/>
  <c r="C1263" i="6" s="1"/>
  <c r="C1264" i="6" s="1"/>
  <c r="C1265" i="6" s="1"/>
  <c r="C1266" i="6" s="1"/>
  <c r="C1267" i="6" s="1"/>
  <c r="C1268" i="6" s="1"/>
  <c r="C1269" i="6" s="1"/>
  <c r="C1270" i="6" s="1"/>
  <c r="C1271" i="6" s="1"/>
  <c r="C1272" i="6" s="1"/>
  <c r="C1273" i="6" s="1"/>
  <c r="C1274" i="6" s="1"/>
  <c r="C1275" i="6" s="1"/>
  <c r="C1276" i="6" s="1"/>
  <c r="C1277" i="6" s="1"/>
  <c r="C1278" i="6" s="1"/>
  <c r="C1279" i="6" s="1"/>
  <c r="C1280" i="6" s="1"/>
  <c r="C1281" i="6" s="1"/>
  <c r="C1282" i="6" s="1"/>
  <c r="C1283" i="6" s="1"/>
  <c r="C1284" i="6" s="1"/>
  <c r="C1285" i="6" s="1"/>
  <c r="C1286" i="6" s="1"/>
  <c r="C1287" i="6" s="1"/>
  <c r="C1288" i="6" s="1"/>
  <c r="C1289" i="6" s="1"/>
  <c r="C1290" i="6" s="1"/>
  <c r="C1291" i="6" s="1"/>
  <c r="C1292" i="6" s="1"/>
  <c r="C1293" i="6" s="1"/>
  <c r="C1294" i="6" s="1"/>
  <c r="C1295" i="6" s="1"/>
  <c r="C1296" i="6" s="1"/>
  <c r="C1297" i="6" s="1"/>
  <c r="C1298" i="6" s="1"/>
  <c r="C1299" i="6" s="1"/>
  <c r="C1300" i="6" s="1"/>
  <c r="C1301" i="6" s="1"/>
  <c r="C1302" i="6" s="1"/>
  <c r="C1303" i="6" s="1"/>
  <c r="C1304" i="6" s="1"/>
  <c r="C1305" i="6" s="1"/>
  <c r="C1306" i="6" s="1"/>
  <c r="C1307" i="6" s="1"/>
  <c r="C1308" i="6" s="1"/>
  <c r="C1309" i="6" s="1"/>
  <c r="C1310" i="6" s="1"/>
  <c r="C1311" i="6" s="1"/>
  <c r="C1312" i="6" s="1"/>
  <c r="C1313" i="6" s="1"/>
  <c r="C1314" i="6" s="1"/>
  <c r="C1315" i="6" s="1"/>
  <c r="C1316" i="6" s="1"/>
  <c r="C1317" i="6" s="1"/>
  <c r="C1318" i="6" s="1"/>
  <c r="C1319" i="6" s="1"/>
  <c r="C1320" i="6" s="1"/>
  <c r="C1321" i="6" s="1"/>
  <c r="C1322" i="6" s="1"/>
  <c r="C1323" i="6" s="1"/>
  <c r="C1324" i="6" s="1"/>
  <c r="C1325" i="6" s="1"/>
  <c r="C1326" i="6" s="1"/>
  <c r="C1327" i="6" s="1"/>
  <c r="C1328" i="6" s="1"/>
  <c r="C1329" i="6" s="1"/>
  <c r="C1330" i="6" s="1"/>
  <c r="C1331" i="6" s="1"/>
  <c r="C1332" i="6" s="1"/>
  <c r="C1333" i="6" s="1"/>
  <c r="C1334" i="6" s="1"/>
  <c r="C1335" i="6" s="1"/>
  <c r="C1336" i="6" s="1"/>
  <c r="C1337" i="6" s="1"/>
  <c r="C1338" i="6" s="1"/>
  <c r="C1339" i="6" s="1"/>
  <c r="C1340" i="6" s="1"/>
  <c r="C1341" i="6" s="1"/>
  <c r="C1342" i="6" s="1"/>
  <c r="C1343" i="6" s="1"/>
  <c r="C1344" i="6" s="1"/>
  <c r="C1345" i="6" s="1"/>
  <c r="C1346" i="6" s="1"/>
  <c r="C1347" i="6" s="1"/>
  <c r="C1348" i="6" s="1"/>
  <c r="C1349" i="6" s="1"/>
  <c r="C1350" i="6" s="1"/>
  <c r="C1351" i="6" s="1"/>
  <c r="C1352" i="6" s="1"/>
  <c r="C1353" i="6" s="1"/>
  <c r="C1354" i="6" s="1"/>
  <c r="C1355" i="6" s="1"/>
  <c r="C1356" i="6" s="1"/>
  <c r="C1357" i="6" s="1"/>
  <c r="C1358" i="6" s="1"/>
  <c r="C1359" i="6" s="1"/>
  <c r="C1360" i="6" s="1"/>
  <c r="C1361" i="6" s="1"/>
  <c r="C1362" i="6" s="1"/>
  <c r="C1363" i="6" s="1"/>
  <c r="C1364" i="6" s="1"/>
  <c r="C1365" i="6" s="1"/>
  <c r="C1366" i="6" s="1"/>
  <c r="C1367" i="6" s="1"/>
  <c r="C1368" i="6" s="1"/>
  <c r="C1369" i="6" s="1"/>
  <c r="C1370" i="6" s="1"/>
  <c r="C1371" i="6" s="1"/>
  <c r="C1372" i="6" s="1"/>
  <c r="C1373" i="6" s="1"/>
  <c r="C1374" i="6" s="1"/>
  <c r="C1375" i="6" s="1"/>
  <c r="C1376" i="6" s="1"/>
  <c r="C1377" i="6" s="1"/>
  <c r="C1378" i="6" s="1"/>
  <c r="C1379" i="6" s="1"/>
  <c r="C1380" i="6" s="1"/>
  <c r="C1381" i="6" s="1"/>
  <c r="C1382" i="6" s="1"/>
  <c r="C1383" i="6" s="1"/>
  <c r="C1384" i="6" s="1"/>
  <c r="C1385" i="6" s="1"/>
  <c r="C1386" i="6" s="1"/>
  <c r="C1387" i="6" s="1"/>
  <c r="C1388" i="6" s="1"/>
  <c r="C1389" i="6" s="1"/>
  <c r="C1390" i="6" s="1"/>
  <c r="C1391" i="6" s="1"/>
  <c r="C1392" i="6" s="1"/>
  <c r="C1393" i="6" s="1"/>
  <c r="C1394" i="6" s="1"/>
  <c r="C1395" i="6" s="1"/>
  <c r="C1396" i="6" s="1"/>
  <c r="C1397" i="6" s="1"/>
  <c r="C1398" i="6" s="1"/>
  <c r="C1399" i="6" s="1"/>
  <c r="C1400" i="6" s="1"/>
  <c r="C1401" i="6" s="1"/>
  <c r="C1402" i="6" s="1"/>
  <c r="C1403" i="6" s="1"/>
  <c r="C1404" i="6" s="1"/>
  <c r="C1405" i="6" s="1"/>
  <c r="C1406" i="6" s="1"/>
  <c r="C1407" i="6" s="1"/>
  <c r="C1408" i="6" s="1"/>
  <c r="C1409" i="6" s="1"/>
  <c r="C1410" i="6" s="1"/>
  <c r="C1411" i="6" s="1"/>
  <c r="C1412" i="6" s="1"/>
  <c r="C1413" i="6" s="1"/>
  <c r="C1414" i="6" s="1"/>
  <c r="C1415" i="6" s="1"/>
  <c r="C1416" i="6" s="1"/>
  <c r="C1417" i="6" s="1"/>
  <c r="C1418" i="6" s="1"/>
  <c r="C1419" i="6" s="1"/>
  <c r="C1420" i="6" s="1"/>
  <c r="C1421" i="6" s="1"/>
  <c r="C1422" i="6" s="1"/>
  <c r="C1423" i="6" s="1"/>
  <c r="C1424" i="6" s="1"/>
  <c r="C1425" i="6" s="1"/>
  <c r="C1426" i="6" s="1"/>
  <c r="C1427" i="6" s="1"/>
  <c r="C1428" i="6" s="1"/>
  <c r="C1429" i="6" s="1"/>
  <c r="C1430" i="6" s="1"/>
  <c r="C1431" i="6" s="1"/>
  <c r="C1432" i="6" s="1"/>
  <c r="C1433" i="6" s="1"/>
  <c r="C1434" i="6" s="1"/>
  <c r="C1435" i="6" s="1"/>
  <c r="C1436" i="6" s="1"/>
  <c r="C1437" i="6" s="1"/>
  <c r="C1438" i="6" s="1"/>
  <c r="C1439" i="6" s="1"/>
  <c r="C1440" i="6" s="1"/>
  <c r="C1441" i="6" s="1"/>
  <c r="C1442" i="6" s="1"/>
  <c r="C1443" i="6" s="1"/>
  <c r="C1444" i="6" s="1"/>
  <c r="C1445" i="6" s="1"/>
  <c r="C1446" i="6" s="1"/>
  <c r="C1447" i="6" s="1"/>
  <c r="C1448" i="6" s="1"/>
  <c r="C1449" i="6" s="1"/>
  <c r="C1450" i="6" s="1"/>
  <c r="C1451" i="6" s="1"/>
  <c r="C1452" i="6" s="1"/>
  <c r="C1453" i="6" s="1"/>
  <c r="C1454" i="6" s="1"/>
  <c r="C1455" i="6" s="1"/>
  <c r="C1456" i="6" s="1"/>
  <c r="C1457" i="6" s="1"/>
  <c r="C1458" i="6" s="1"/>
  <c r="C1459" i="6" s="1"/>
  <c r="C1460" i="6" s="1"/>
  <c r="C1461" i="6" s="1"/>
  <c r="C1462" i="6" s="1"/>
  <c r="C1463" i="6" s="1"/>
  <c r="C1464" i="6" s="1"/>
  <c r="C1465" i="6" s="1"/>
  <c r="C1466" i="6" s="1"/>
  <c r="C1467" i="6" s="1"/>
  <c r="C1468" i="6" s="1"/>
  <c r="C1469" i="6" s="1"/>
  <c r="C1470" i="6" s="1"/>
  <c r="C1471" i="6" s="1"/>
  <c r="C1472" i="6" s="1"/>
  <c r="C1473" i="6" s="1"/>
  <c r="C1474" i="6" s="1"/>
  <c r="C1475" i="6" s="1"/>
  <c r="C1476" i="6" s="1"/>
  <c r="C1477" i="6" s="1"/>
  <c r="C1478" i="6" s="1"/>
  <c r="C1479" i="6" s="1"/>
  <c r="C1480" i="6" s="1"/>
  <c r="C1481" i="6" s="1"/>
  <c r="C1482" i="6" s="1"/>
  <c r="C1483" i="6" s="1"/>
  <c r="C1484" i="6" s="1"/>
  <c r="C1485" i="6" s="1"/>
  <c r="C1486" i="6" s="1"/>
  <c r="C1487" i="6" s="1"/>
  <c r="C1488" i="6" s="1"/>
  <c r="C1489" i="6" s="1"/>
  <c r="C1490" i="6" s="1"/>
  <c r="C1491" i="6" s="1"/>
  <c r="C1492" i="6" s="1"/>
  <c r="C1493" i="6" s="1"/>
  <c r="C1494" i="6" s="1"/>
  <c r="C1495" i="6" s="1"/>
  <c r="C1496" i="6" s="1"/>
  <c r="C1497" i="6" s="1"/>
  <c r="C1498" i="6" s="1"/>
  <c r="C1499" i="6" s="1"/>
  <c r="C1500" i="6" s="1"/>
  <c r="C1501" i="6" s="1"/>
  <c r="C1502" i="6" s="1"/>
  <c r="C1503" i="6" s="1"/>
  <c r="C1504" i="6" s="1"/>
  <c r="C1505" i="6" s="1"/>
  <c r="C1506" i="6" s="1"/>
  <c r="C1507" i="6" s="1"/>
  <c r="C1508" i="6" s="1"/>
  <c r="C1509" i="6" s="1"/>
  <c r="C1510" i="6" s="1"/>
  <c r="C1511" i="6" s="1"/>
  <c r="C1512" i="6" s="1"/>
  <c r="C1513" i="6" s="1"/>
  <c r="C1514" i="6" s="1"/>
  <c r="C1515" i="6" s="1"/>
  <c r="C1516" i="6" s="1"/>
  <c r="C1517" i="6" s="1"/>
  <c r="C1518" i="6" s="1"/>
  <c r="C1519" i="6" s="1"/>
  <c r="C1520" i="6" s="1"/>
  <c r="C1521" i="6" s="1"/>
  <c r="C1522" i="6" s="1"/>
  <c r="C1523" i="6" s="1"/>
  <c r="C1524" i="6" s="1"/>
  <c r="C1525" i="6" s="1"/>
  <c r="C1526" i="6" s="1"/>
  <c r="C1527" i="6" s="1"/>
  <c r="C1528" i="6" s="1"/>
  <c r="C1529" i="6" s="1"/>
  <c r="C1530" i="6" s="1"/>
  <c r="C1531" i="6" s="1"/>
  <c r="C1532" i="6" s="1"/>
  <c r="C1533" i="6" s="1"/>
  <c r="C1534" i="6" s="1"/>
  <c r="C1535" i="6" s="1"/>
  <c r="C1536" i="6" s="1"/>
  <c r="C1537" i="6" s="1"/>
  <c r="C1538" i="6" s="1"/>
  <c r="C1539" i="6" s="1"/>
  <c r="C1540" i="6" s="1"/>
  <c r="C1541" i="6" s="1"/>
  <c r="C1542" i="6" s="1"/>
  <c r="C1543" i="6" s="1"/>
  <c r="C1544" i="6" s="1"/>
  <c r="C1545" i="6" s="1"/>
  <c r="C1546" i="6" s="1"/>
  <c r="C1547" i="6" s="1"/>
  <c r="C1548" i="6" s="1"/>
  <c r="C1549" i="6" s="1"/>
  <c r="C1550" i="6" s="1"/>
  <c r="C1551" i="6" s="1"/>
  <c r="C1552" i="6" s="1"/>
  <c r="C1553" i="6" s="1"/>
  <c r="C1554" i="6" s="1"/>
  <c r="C1555" i="6" s="1"/>
  <c r="C1556" i="6" s="1"/>
  <c r="C1557" i="6" s="1"/>
  <c r="C1558" i="6" s="1"/>
  <c r="C1559" i="6" s="1"/>
  <c r="C1560" i="6" s="1"/>
  <c r="C1561" i="6" s="1"/>
  <c r="C1562" i="6" s="1"/>
  <c r="C1563" i="6" s="1"/>
  <c r="C1564" i="6" s="1"/>
  <c r="C1565" i="6" s="1"/>
  <c r="C1566" i="6" s="1"/>
  <c r="C1567" i="6" s="1"/>
  <c r="C1568" i="6" s="1"/>
  <c r="C1569" i="6" s="1"/>
  <c r="C1570" i="6" s="1"/>
  <c r="C1571" i="6" s="1"/>
  <c r="C1572" i="6" s="1"/>
  <c r="C1573" i="6" s="1"/>
  <c r="C1574" i="6" s="1"/>
  <c r="C1575" i="6" s="1"/>
  <c r="C1576" i="6" s="1"/>
  <c r="C1577" i="6" s="1"/>
  <c r="C1578" i="6" s="1"/>
  <c r="C1579" i="6" s="1"/>
  <c r="C1580" i="6" s="1"/>
  <c r="C1581" i="6" s="1"/>
  <c r="C1582" i="6" s="1"/>
  <c r="C1583" i="6" s="1"/>
  <c r="C1584" i="6" s="1"/>
  <c r="C1585" i="6" s="1"/>
  <c r="C1586" i="6" s="1"/>
  <c r="C1587" i="6" s="1"/>
  <c r="C1588" i="6" s="1"/>
  <c r="C1589" i="6" s="1"/>
  <c r="C1590" i="6" s="1"/>
  <c r="C1591" i="6" s="1"/>
  <c r="C1592" i="6" s="1"/>
  <c r="C1593" i="6" s="1"/>
  <c r="C1594" i="6" s="1"/>
  <c r="C1595" i="6" s="1"/>
  <c r="C1596" i="6" s="1"/>
  <c r="C1597" i="6" s="1"/>
  <c r="C1598" i="6" s="1"/>
  <c r="C1599" i="6" s="1"/>
  <c r="C1600" i="6" s="1"/>
  <c r="C1601" i="6" s="1"/>
  <c r="C1602" i="6" s="1"/>
  <c r="C1603" i="6" s="1"/>
  <c r="C1604" i="6" s="1"/>
  <c r="C1605" i="6" s="1"/>
  <c r="C1606" i="6" s="1"/>
  <c r="C1607" i="6" s="1"/>
  <c r="C1608" i="6" s="1"/>
  <c r="C1609" i="6" s="1"/>
  <c r="C1610" i="6" s="1"/>
  <c r="C1611" i="6" s="1"/>
  <c r="C1612" i="6" s="1"/>
  <c r="C1613" i="6" s="1"/>
  <c r="C1614" i="6" s="1"/>
  <c r="C1615" i="6" s="1"/>
  <c r="C1616" i="6" s="1"/>
  <c r="C1617" i="6" s="1"/>
  <c r="C1618" i="6" s="1"/>
  <c r="C1619" i="6" s="1"/>
  <c r="C1620" i="6" s="1"/>
  <c r="C1621" i="6" s="1"/>
  <c r="C1622" i="6" s="1"/>
  <c r="C1623" i="6" s="1"/>
  <c r="C1624" i="6" s="1"/>
  <c r="C1625" i="6" s="1"/>
  <c r="C1626" i="6" s="1"/>
  <c r="C1627" i="6" s="1"/>
  <c r="C1628" i="6" s="1"/>
  <c r="C1629" i="6" s="1"/>
  <c r="C1630" i="6" s="1"/>
  <c r="C1631" i="6" s="1"/>
  <c r="C1632" i="6" s="1"/>
  <c r="C1633" i="6" s="1"/>
  <c r="C1634" i="6" s="1"/>
  <c r="C1635" i="6" s="1"/>
  <c r="C1636" i="6" s="1"/>
  <c r="C1637" i="6" s="1"/>
  <c r="C1638" i="6" s="1"/>
  <c r="C1639" i="6" s="1"/>
  <c r="C1640" i="6" s="1"/>
  <c r="C1641" i="6" s="1"/>
  <c r="C1642" i="6" s="1"/>
  <c r="C1643" i="6" s="1"/>
  <c r="C1644" i="6" s="1"/>
  <c r="C1645" i="6" s="1"/>
  <c r="C1646" i="6" s="1"/>
  <c r="C1647" i="6" s="1"/>
  <c r="C1648" i="6" s="1"/>
  <c r="C1649" i="6" s="1"/>
  <c r="C1650" i="6" s="1"/>
  <c r="C1651" i="6" s="1"/>
  <c r="C1652" i="6" s="1"/>
  <c r="C1653" i="6" s="1"/>
  <c r="C1654" i="6" s="1"/>
  <c r="C1655" i="6" s="1"/>
  <c r="C1656" i="6" s="1"/>
  <c r="C1657" i="6" s="1"/>
  <c r="C1658" i="6" s="1"/>
  <c r="C1659" i="6" s="1"/>
  <c r="C1660" i="6" s="1"/>
  <c r="C1661" i="6" s="1"/>
  <c r="C1662" i="6" s="1"/>
  <c r="C1663" i="6" s="1"/>
  <c r="C1664" i="6" s="1"/>
  <c r="C1665" i="6" s="1"/>
  <c r="C1666" i="6" s="1"/>
  <c r="C1667" i="6" s="1"/>
  <c r="C1668" i="6" s="1"/>
  <c r="C1669" i="6" s="1"/>
  <c r="C1670" i="6" s="1"/>
  <c r="C1671" i="6" s="1"/>
  <c r="C1672" i="6" s="1"/>
  <c r="C1673" i="6" s="1"/>
  <c r="C1674" i="6" s="1"/>
  <c r="C1675" i="6" s="1"/>
  <c r="C1676" i="6" s="1"/>
  <c r="C1677" i="6" s="1"/>
  <c r="C1678" i="6" s="1"/>
  <c r="C1679" i="6" s="1"/>
  <c r="C1680" i="6" s="1"/>
  <c r="C1681" i="6" s="1"/>
  <c r="C1682" i="6" s="1"/>
  <c r="C1683" i="6" s="1"/>
  <c r="C1684" i="6" s="1"/>
  <c r="C1685" i="6" s="1"/>
  <c r="C1686" i="6" s="1"/>
  <c r="C1687" i="6" s="1"/>
  <c r="C1688" i="6" s="1"/>
  <c r="C1689" i="6" s="1"/>
  <c r="C1690" i="6" s="1"/>
  <c r="C1691" i="6" s="1"/>
  <c r="C1692" i="6" s="1"/>
  <c r="C1693" i="6" s="1"/>
  <c r="C1694" i="6" s="1"/>
  <c r="C1695" i="6" s="1"/>
  <c r="C1696" i="6" s="1"/>
  <c r="C1697" i="6" s="1"/>
  <c r="C1698" i="6" s="1"/>
  <c r="C1699" i="6" s="1"/>
  <c r="C1700" i="6" s="1"/>
  <c r="C1701" i="6" s="1"/>
  <c r="C1702" i="6" s="1"/>
  <c r="C1703" i="6" s="1"/>
  <c r="C1704" i="6" s="1"/>
  <c r="C1705" i="6" s="1"/>
  <c r="C1706" i="6" s="1"/>
  <c r="C1707" i="6" s="1"/>
  <c r="C1708" i="6" s="1"/>
  <c r="C1709" i="6" s="1"/>
  <c r="C1710" i="6" s="1"/>
  <c r="C1711" i="6" s="1"/>
  <c r="C1712" i="6" s="1"/>
  <c r="C1713" i="6" s="1"/>
  <c r="C1714" i="6" s="1"/>
  <c r="C1715" i="6" s="1"/>
  <c r="C1716" i="6" s="1"/>
  <c r="C1717" i="6" s="1"/>
  <c r="C1718" i="6" s="1"/>
  <c r="C1719" i="6" s="1"/>
  <c r="C1720" i="6" s="1"/>
  <c r="C1721" i="6" s="1"/>
  <c r="C1722" i="6" s="1"/>
  <c r="C1723" i="6" s="1"/>
  <c r="C1724" i="6" s="1"/>
  <c r="C1725" i="6" s="1"/>
  <c r="C1726" i="6" s="1"/>
  <c r="C1727" i="6" s="1"/>
  <c r="C1728" i="6" s="1"/>
  <c r="C1729" i="6" s="1"/>
  <c r="C1730" i="6" s="1"/>
  <c r="C1731" i="6" s="1"/>
  <c r="C1732" i="6" s="1"/>
  <c r="C1733" i="6" s="1"/>
  <c r="C1734" i="6" s="1"/>
  <c r="C1735" i="6" s="1"/>
  <c r="C1736" i="6" s="1"/>
  <c r="C1737" i="6" s="1"/>
  <c r="C1738" i="6" s="1"/>
  <c r="C1739" i="6" s="1"/>
  <c r="C1740" i="6" s="1"/>
  <c r="C1741" i="6" s="1"/>
  <c r="C1742" i="6" s="1"/>
  <c r="C1743" i="6" s="1"/>
  <c r="C1744" i="6" s="1"/>
  <c r="C1745" i="6" s="1"/>
  <c r="C1746" i="6" s="1"/>
  <c r="C1747" i="6" s="1"/>
  <c r="C1748" i="6" s="1"/>
  <c r="C1749" i="6" s="1"/>
  <c r="C1750" i="6" s="1"/>
  <c r="C1751" i="6" s="1"/>
  <c r="C1752" i="6" s="1"/>
  <c r="C1753" i="6" s="1"/>
  <c r="C1754" i="6" s="1"/>
  <c r="C1755" i="6" s="1"/>
  <c r="C1756" i="6" s="1"/>
  <c r="C1757" i="6" s="1"/>
  <c r="C1758" i="6" s="1"/>
  <c r="C1759" i="6" s="1"/>
  <c r="C1760" i="6" s="1"/>
  <c r="C1761" i="6" s="1"/>
  <c r="C1762" i="6" s="1"/>
  <c r="C1763" i="6" s="1"/>
  <c r="C1764" i="6" s="1"/>
  <c r="C1765" i="6" s="1"/>
  <c r="C1766" i="6" s="1"/>
  <c r="C1767" i="6" s="1"/>
  <c r="C1768" i="6" s="1"/>
  <c r="C1769" i="6" s="1"/>
  <c r="C1770" i="6" s="1"/>
  <c r="C1771" i="6" s="1"/>
  <c r="C1772" i="6" s="1"/>
  <c r="C1773" i="6" s="1"/>
  <c r="C1774" i="6" s="1"/>
  <c r="C1775" i="6" s="1"/>
  <c r="C1776" i="6" s="1"/>
  <c r="C1777" i="6" s="1"/>
  <c r="C1778" i="6" s="1"/>
  <c r="C1779" i="6" s="1"/>
  <c r="C1780" i="6" s="1"/>
  <c r="C1781" i="6" s="1"/>
  <c r="C1782" i="6" s="1"/>
  <c r="C1783" i="6" s="1"/>
  <c r="C1784" i="6" s="1"/>
  <c r="C1785" i="6" s="1"/>
  <c r="C1786" i="6" s="1"/>
  <c r="C1787" i="6" s="1"/>
  <c r="C1788" i="6" s="1"/>
  <c r="C1789" i="6" s="1"/>
  <c r="C1790" i="6" s="1"/>
  <c r="C1791" i="6" s="1"/>
  <c r="C1792" i="6" s="1"/>
  <c r="C1793" i="6" s="1"/>
  <c r="C1794" i="6" s="1"/>
  <c r="C1795" i="6" s="1"/>
  <c r="C1796" i="6" s="1"/>
  <c r="C1797" i="6" s="1"/>
  <c r="C1798" i="6" s="1"/>
  <c r="C1799" i="6" s="1"/>
  <c r="C1800" i="6" s="1"/>
  <c r="C1801" i="6" s="1"/>
  <c r="C1802" i="6" s="1"/>
  <c r="C1803" i="6" s="1"/>
  <c r="C1804" i="6" s="1"/>
  <c r="C1805" i="6" s="1"/>
  <c r="C1806" i="6" s="1"/>
  <c r="C1807" i="6" s="1"/>
  <c r="C1808" i="6" s="1"/>
  <c r="C1809" i="6" s="1"/>
  <c r="C1810" i="6" s="1"/>
  <c r="C1811" i="6" s="1"/>
  <c r="C1812" i="6" s="1"/>
  <c r="C1813" i="6" s="1"/>
  <c r="C1814" i="6" s="1"/>
  <c r="C1815" i="6" s="1"/>
  <c r="C1816" i="6" s="1"/>
  <c r="C1817" i="6" s="1"/>
  <c r="C1818" i="6" s="1"/>
  <c r="C1819" i="6" s="1"/>
  <c r="C1820" i="6" s="1"/>
  <c r="C1821" i="6" s="1"/>
  <c r="C1822" i="6" s="1"/>
  <c r="C1823" i="6" s="1"/>
  <c r="C1824" i="6" s="1"/>
  <c r="C1825" i="6" s="1"/>
  <c r="C1826" i="6" s="1"/>
  <c r="C1827" i="6" s="1"/>
  <c r="C1828" i="6" s="1"/>
  <c r="C1829" i="6" s="1"/>
  <c r="C1830" i="6" s="1"/>
  <c r="C1831" i="6" s="1"/>
  <c r="C1832" i="6" s="1"/>
  <c r="C1833" i="6" s="1"/>
  <c r="C1834" i="6" s="1"/>
  <c r="C1835" i="6" s="1"/>
  <c r="C1836" i="6" s="1"/>
  <c r="C1837" i="6" s="1"/>
  <c r="C1838" i="6" s="1"/>
  <c r="C1839" i="6" s="1"/>
  <c r="C1840" i="6" s="1"/>
  <c r="C1841" i="6" s="1"/>
  <c r="C1842" i="6" s="1"/>
  <c r="C1843" i="6" s="1"/>
  <c r="C1844" i="6" s="1"/>
  <c r="C1845" i="6" s="1"/>
  <c r="C1846" i="6" s="1"/>
  <c r="C1847" i="6" s="1"/>
  <c r="C1848" i="6" s="1"/>
  <c r="C1849" i="6" s="1"/>
  <c r="C1850" i="6" s="1"/>
  <c r="C1851" i="6" s="1"/>
  <c r="C1852" i="6" s="1"/>
  <c r="C1853" i="6" s="1"/>
  <c r="C1854" i="6" s="1"/>
  <c r="C1855" i="6" s="1"/>
  <c r="C1856" i="6" s="1"/>
  <c r="C1857" i="6" s="1"/>
  <c r="C1858" i="6" s="1"/>
  <c r="C1859" i="6" s="1"/>
  <c r="C1860" i="6" s="1"/>
  <c r="C1861" i="6" s="1"/>
  <c r="C1862" i="6" s="1"/>
  <c r="C1863" i="6" s="1"/>
  <c r="C1864" i="6" s="1"/>
  <c r="C1865" i="6" s="1"/>
  <c r="C1866" i="6" s="1"/>
  <c r="C1867" i="6" s="1"/>
  <c r="C1868" i="6" s="1"/>
  <c r="C1869" i="6" s="1"/>
  <c r="C1870" i="6" s="1"/>
  <c r="C1871" i="6" s="1"/>
  <c r="C1872" i="6" s="1"/>
  <c r="C1873" i="6" s="1"/>
  <c r="C1874" i="6" s="1"/>
  <c r="C1875" i="6" s="1"/>
  <c r="C1876" i="6" s="1"/>
  <c r="C1877" i="6" s="1"/>
  <c r="C1878" i="6" s="1"/>
  <c r="C1879" i="6" s="1"/>
  <c r="C1880" i="6" s="1"/>
  <c r="C1881" i="6" s="1"/>
  <c r="C1882" i="6" s="1"/>
  <c r="C1883" i="6" s="1"/>
  <c r="C1884" i="6" s="1"/>
  <c r="C1885" i="6" s="1"/>
  <c r="C1886" i="6" s="1"/>
  <c r="C1887" i="6" s="1"/>
  <c r="C1888" i="6" s="1"/>
  <c r="C1889" i="6" s="1"/>
  <c r="C1890" i="6" s="1"/>
  <c r="C1891" i="6" s="1"/>
  <c r="C1892" i="6" s="1"/>
  <c r="C1893" i="6" s="1"/>
  <c r="C1894" i="6" s="1"/>
  <c r="C1895" i="6" s="1"/>
  <c r="C1896" i="6" s="1"/>
  <c r="C1897" i="6" s="1"/>
  <c r="C1898" i="6" s="1"/>
  <c r="C1899" i="6" s="1"/>
  <c r="C1900" i="6" s="1"/>
  <c r="C1901" i="6" s="1"/>
  <c r="C1902" i="6" s="1"/>
  <c r="C1903" i="6" s="1"/>
  <c r="C1904" i="6" s="1"/>
  <c r="C1905" i="6" s="1"/>
  <c r="C1906" i="6" s="1"/>
  <c r="C1907" i="6" s="1"/>
  <c r="C1908" i="6" s="1"/>
  <c r="C1909" i="6" s="1"/>
  <c r="C1910" i="6" s="1"/>
  <c r="C1911" i="6" s="1"/>
  <c r="C1912" i="6" s="1"/>
  <c r="C1913" i="6" s="1"/>
  <c r="C1914" i="6" s="1"/>
  <c r="C1915" i="6" s="1"/>
  <c r="C1916" i="6" s="1"/>
  <c r="C1917" i="6" s="1"/>
  <c r="C1918" i="6" s="1"/>
  <c r="C1919" i="6" s="1"/>
  <c r="C1920" i="6" s="1"/>
  <c r="C1921" i="6" s="1"/>
  <c r="C1922" i="6" s="1"/>
  <c r="C1923" i="6" s="1"/>
  <c r="C1924" i="6" s="1"/>
  <c r="C1925" i="6" s="1"/>
  <c r="C1926" i="6" s="1"/>
  <c r="C1927" i="6" s="1"/>
  <c r="C1928" i="6" s="1"/>
  <c r="C1929" i="6" s="1"/>
  <c r="C1930" i="6" s="1"/>
  <c r="C1931" i="6" s="1"/>
  <c r="C1932" i="6" s="1"/>
  <c r="C1933" i="6" s="1"/>
  <c r="C1934" i="6" s="1"/>
  <c r="C1935" i="6" s="1"/>
  <c r="C1936" i="6" s="1"/>
  <c r="C1937" i="6" s="1"/>
  <c r="C1938" i="6" s="1"/>
  <c r="C1939" i="6" s="1"/>
  <c r="C1940" i="6" s="1"/>
  <c r="C1941" i="6" s="1"/>
  <c r="C1942" i="6" s="1"/>
  <c r="C1943" i="6" s="1"/>
  <c r="C1944" i="6" s="1"/>
  <c r="C1945" i="6" s="1"/>
  <c r="C1946" i="6" s="1"/>
  <c r="C1947" i="6" s="1"/>
  <c r="C1948" i="6" s="1"/>
  <c r="C1949" i="6" s="1"/>
  <c r="C1950" i="6" s="1"/>
  <c r="C1951" i="6" s="1"/>
  <c r="C1952" i="6" s="1"/>
  <c r="C1953" i="6" s="1"/>
  <c r="C1954" i="6" s="1"/>
  <c r="C1955" i="6" s="1"/>
  <c r="C1956" i="6" s="1"/>
  <c r="C1957" i="6" s="1"/>
  <c r="C1958" i="6" s="1"/>
  <c r="C1959" i="6" s="1"/>
  <c r="C1960" i="6" s="1"/>
  <c r="C1961" i="6" s="1"/>
  <c r="C1962" i="6" s="1"/>
  <c r="C1963" i="6" s="1"/>
  <c r="C1964" i="6" s="1"/>
  <c r="C1965" i="6" s="1"/>
  <c r="C1966" i="6" s="1"/>
  <c r="C1967" i="6" s="1"/>
  <c r="C1968" i="6" s="1"/>
  <c r="C1969" i="6" s="1"/>
  <c r="C1970" i="6" s="1"/>
  <c r="C1971" i="6" s="1"/>
  <c r="C1972" i="6" s="1"/>
  <c r="C1973" i="6" s="1"/>
  <c r="C1974" i="6" s="1"/>
  <c r="C1975" i="6" s="1"/>
  <c r="C1976" i="6" s="1"/>
  <c r="C1977" i="6" s="1"/>
  <c r="C1978" i="6" s="1"/>
  <c r="C1979" i="6" s="1"/>
  <c r="C1980" i="6" s="1"/>
  <c r="C1981" i="6" s="1"/>
  <c r="C1982" i="6" s="1"/>
  <c r="C1983" i="6" s="1"/>
  <c r="C1984" i="6" s="1"/>
  <c r="C1985" i="6" s="1"/>
  <c r="C1986" i="6" s="1"/>
  <c r="C1987" i="6" s="1"/>
  <c r="C1988" i="6" s="1"/>
  <c r="C1989" i="6" s="1"/>
  <c r="C1990" i="6" s="1"/>
  <c r="C1991" i="6" s="1"/>
  <c r="C1992" i="6" s="1"/>
  <c r="C1993" i="6" s="1"/>
  <c r="C1994" i="6" s="1"/>
  <c r="C1995" i="6" s="1"/>
  <c r="C1996" i="6" s="1"/>
  <c r="C1997" i="6" s="1"/>
  <c r="C1998" i="6" s="1"/>
  <c r="C1999" i="6" s="1"/>
  <c r="C2000" i="6" s="1"/>
  <c r="C2001" i="6" s="1"/>
  <c r="C2002" i="6" s="1"/>
  <c r="C2003" i="6" s="1"/>
  <c r="C2004" i="6" s="1"/>
  <c r="C2005" i="6" s="1"/>
  <c r="C2006" i="6" s="1"/>
  <c r="C2007" i="6" s="1"/>
  <c r="C2008" i="6" s="1"/>
  <c r="C2009" i="6" s="1"/>
  <c r="C2010" i="6" s="1"/>
  <c r="C2011" i="6" s="1"/>
  <c r="C2012" i="6" s="1"/>
  <c r="C2013" i="6" s="1"/>
  <c r="C2014" i="6" s="1"/>
  <c r="C2015" i="6" s="1"/>
  <c r="C2016" i="6" s="1"/>
  <c r="C2017" i="6" s="1"/>
  <c r="C2018" i="6" s="1"/>
  <c r="C2019" i="6" s="1"/>
  <c r="C2020" i="6" s="1"/>
  <c r="C2021" i="6" s="1"/>
  <c r="C2022" i="6" s="1"/>
  <c r="C2023" i="6" s="1"/>
  <c r="C2024" i="6" s="1"/>
  <c r="C2025" i="6" s="1"/>
  <c r="C2026" i="6" s="1"/>
  <c r="C2027" i="6" s="1"/>
  <c r="C2028" i="6" s="1"/>
  <c r="C2029" i="6" s="1"/>
  <c r="C2030" i="6" s="1"/>
  <c r="C2031" i="6" s="1"/>
  <c r="C2032" i="6" s="1"/>
  <c r="C2033" i="6" s="1"/>
  <c r="C2034" i="6" s="1"/>
  <c r="C2035" i="6" s="1"/>
  <c r="C2036" i="6" s="1"/>
  <c r="C2037" i="6" s="1"/>
  <c r="C2038" i="6" s="1"/>
  <c r="C2039" i="6" s="1"/>
  <c r="C2040" i="6" s="1"/>
  <c r="C2041" i="6" s="1"/>
  <c r="C2042" i="6" s="1"/>
  <c r="C2043" i="6" s="1"/>
  <c r="C2044" i="6" s="1"/>
  <c r="C2045" i="6" s="1"/>
  <c r="C2046" i="6" s="1"/>
  <c r="BE10" i="4" l="1"/>
  <c r="BE11" i="4" s="1"/>
  <c r="BE12" i="4" l="1"/>
  <c r="BE13" i="4" l="1"/>
  <c r="BE14" i="4" l="1"/>
  <c r="BE15" i="4" l="1"/>
  <c r="BE16" i="4" l="1"/>
  <c r="BE17" i="4" l="1"/>
  <c r="BE18" i="4" l="1"/>
  <c r="BE19" i="4" l="1"/>
  <c r="BE20" i="4" l="1"/>
  <c r="BE21" i="4" l="1"/>
  <c r="BE22" i="4" l="1"/>
  <c r="BE23" i="4" l="1"/>
  <c r="BE24" i="4" l="1"/>
  <c r="BE25" i="4" l="1"/>
  <c r="BE26" i="4" l="1"/>
  <c r="BE27" i="4" l="1"/>
  <c r="BE28" i="4" l="1"/>
  <c r="BE29" i="4" l="1"/>
  <c r="BE30" i="4" l="1"/>
  <c r="BE31" i="4" l="1"/>
  <c r="BE32" i="4" l="1"/>
  <c r="BE33" i="4" l="1"/>
  <c r="BE34" i="4" l="1"/>
  <c r="BE35" i="4" l="1"/>
  <c r="BE36" i="4" l="1"/>
  <c r="BE37" i="4" l="1"/>
  <c r="BE38" i="4" l="1"/>
  <c r="BE39" i="4" l="1"/>
  <c r="BE40" i="4" l="1"/>
  <c r="BE41" i="4" l="1"/>
  <c r="BE42" i="4" l="1"/>
  <c r="BE43" i="4" l="1"/>
  <c r="BE44" i="4" l="1"/>
  <c r="BE45" i="4" l="1"/>
  <c r="BE46" i="4" l="1"/>
  <c r="BE47" i="4" l="1"/>
  <c r="BE48" i="4" l="1"/>
  <c r="BE49" i="4" l="1"/>
  <c r="BE50" i="4" l="1"/>
  <c r="BE51" i="4" l="1"/>
  <c r="BE52" i="4" l="1"/>
  <c r="BE53" i="4" l="1"/>
  <c r="BE54" i="4" l="1"/>
  <c r="BE55" i="4" l="1"/>
  <c r="BE56" i="4" l="1"/>
  <c r="BE57" i="4" l="1"/>
  <c r="BE58" i="4" l="1"/>
  <c r="BE59" i="4" l="1"/>
  <c r="BE60" i="4" l="1"/>
  <c r="BE61" i="4" l="1"/>
  <c r="BE62" i="4" l="1"/>
  <c r="BE63" i="4" l="1"/>
  <c r="BE64" i="4" l="1"/>
  <c r="BE65" i="4" l="1"/>
  <c r="BE66" i="4" l="1"/>
  <c r="BE67" i="4" l="1"/>
  <c r="BE68" i="4" l="1"/>
  <c r="BE69" i="4" l="1"/>
  <c r="BE70" i="4" l="1"/>
  <c r="BE71" i="4" l="1"/>
  <c r="BE72" i="4" l="1"/>
  <c r="BE73" i="4" l="1"/>
  <c r="BE74" i="4" l="1"/>
  <c r="BE75" i="4" l="1"/>
  <c r="BE76" i="4" l="1"/>
  <c r="BE77" i="4" l="1"/>
  <c r="BE78" i="4" l="1"/>
  <c r="BE79" i="4" l="1"/>
  <c r="BE80" i="4" l="1"/>
  <c r="BE81" i="4" l="1"/>
  <c r="BE82" i="4" l="1"/>
  <c r="BE83" i="4" l="1"/>
  <c r="BE84" i="4" l="1"/>
  <c r="BE85" i="4" l="1"/>
  <c r="BE86" i="4" l="1"/>
  <c r="BE87" i="4" l="1"/>
  <c r="BE88" i="4" l="1"/>
  <c r="BE89" i="4" l="1"/>
  <c r="BE90" i="4" l="1"/>
  <c r="BE91" i="4" l="1"/>
  <c r="BE92" i="4" l="1"/>
  <c r="BE93" i="4" l="1"/>
  <c r="BE94" i="4" l="1"/>
  <c r="BE95" i="4" l="1"/>
  <c r="BE96" i="4" l="1"/>
  <c r="BE97" i="4" l="1"/>
  <c r="BE98" i="4" l="1"/>
  <c r="BE99" i="4" l="1"/>
  <c r="BE100" i="4" l="1"/>
  <c r="BE101" i="4" l="1"/>
  <c r="BE102" i="4" l="1"/>
  <c r="BE103" i="4" l="1"/>
  <c r="BE104" i="4" l="1"/>
  <c r="BE105" i="4" l="1"/>
  <c r="BE106" i="4" l="1"/>
  <c r="BE107" i="4" l="1"/>
  <c r="BE108" i="4" l="1"/>
  <c r="BE109" i="4" l="1"/>
  <c r="BE110" i="4" l="1"/>
  <c r="BE111" i="4" l="1"/>
  <c r="BE112" i="4" l="1"/>
  <c r="BE113" i="4" l="1"/>
  <c r="BE114" i="4" l="1"/>
  <c r="BE115" i="4" l="1"/>
  <c r="BE116" i="4" l="1"/>
  <c r="BE117" i="4" l="1"/>
  <c r="BE118" i="4" l="1"/>
  <c r="BE119" i="4" l="1"/>
  <c r="BE120" i="4" l="1"/>
  <c r="BE121" i="4" l="1"/>
  <c r="BE122" i="4" l="1"/>
  <c r="BE123" i="4" l="1"/>
  <c r="BE124" i="4" l="1"/>
  <c r="BE125" i="4" l="1"/>
  <c r="BE126" i="4" l="1"/>
  <c r="BE127" i="4" l="1"/>
  <c r="BE128" i="4" l="1"/>
  <c r="BE129" i="4" l="1"/>
  <c r="BE130" i="4" l="1"/>
  <c r="BE131" i="4" l="1"/>
  <c r="BE132" i="4" l="1"/>
  <c r="BE133" i="4" l="1"/>
  <c r="BE134" i="4" l="1"/>
  <c r="BE135" i="4" l="1"/>
  <c r="BE136" i="4" l="1"/>
  <c r="BE137" i="4" l="1"/>
  <c r="BE138" i="4" l="1"/>
  <c r="BE139" i="4" l="1"/>
  <c r="BE140" i="4" l="1"/>
  <c r="BE141" i="4" l="1"/>
  <c r="BE142" i="4" l="1"/>
  <c r="BE143" i="4" l="1"/>
  <c r="BE144" i="4" l="1"/>
  <c r="BE145" i="4" l="1"/>
  <c r="BE146" i="4" l="1"/>
  <c r="BE147" i="4" l="1"/>
  <c r="BE148" i="4" l="1"/>
  <c r="BE149" i="4" l="1"/>
  <c r="BE150" i="4" l="1"/>
  <c r="BE151" i="4" l="1"/>
  <c r="BE152" i="4" l="1"/>
  <c r="BE153" i="4" l="1"/>
  <c r="BE154" i="4" l="1"/>
  <c r="BE155" i="4" l="1"/>
  <c r="BE156" i="4" l="1"/>
  <c r="BE157" i="4" l="1"/>
  <c r="BE158" i="4" l="1"/>
  <c r="BE159" i="4" l="1"/>
  <c r="BE160" i="4" l="1"/>
  <c r="BE161" i="4" l="1"/>
  <c r="BE162" i="4" l="1"/>
  <c r="BE163" i="4" l="1"/>
  <c r="BE164" i="4" l="1"/>
  <c r="BE165" i="4" l="1"/>
  <c r="BE166" i="4" l="1"/>
  <c r="BE167" i="4" l="1"/>
  <c r="BE168" i="4" l="1"/>
  <c r="BE169" i="4" l="1"/>
  <c r="BE170" i="4" l="1"/>
  <c r="BE171" i="4" l="1"/>
  <c r="BE172" i="4" l="1"/>
  <c r="BE173" i="4" l="1"/>
  <c r="BE174" i="4" l="1"/>
  <c r="BE175" i="4" l="1"/>
  <c r="BE176" i="4" l="1"/>
  <c r="BE177" i="4" l="1"/>
  <c r="BE178" i="4" l="1"/>
  <c r="BE179" i="4" l="1"/>
  <c r="BE180" i="4" l="1"/>
  <c r="BE181" i="4" l="1"/>
  <c r="BE182" i="4" l="1"/>
  <c r="BE183" i="4" l="1"/>
  <c r="BE184" i="4" l="1"/>
  <c r="BE185" i="4" l="1"/>
  <c r="BE186" i="4" l="1"/>
  <c r="BE187" i="4" l="1"/>
  <c r="BE188" i="4" l="1"/>
  <c r="BE189" i="4" l="1"/>
  <c r="BE190" i="4" l="1"/>
  <c r="BE191" i="4" l="1"/>
  <c r="BE192" i="4" l="1"/>
  <c r="BE193" i="4" l="1"/>
  <c r="BE194" i="4" l="1"/>
  <c r="BE195" i="4" l="1"/>
  <c r="BE196" i="4" l="1"/>
  <c r="BE197" i="4" l="1"/>
  <c r="BE198" i="4" l="1"/>
  <c r="BE199" i="4" l="1"/>
  <c r="BE200" i="4" l="1"/>
  <c r="BE201" i="4" l="1"/>
  <c r="BE202" i="4" l="1"/>
  <c r="BE203" i="4" l="1"/>
  <c r="BE204" i="4" l="1"/>
  <c r="BE205" i="4" l="1"/>
  <c r="BE206" i="4" l="1"/>
  <c r="BE207" i="4" l="1"/>
  <c r="BE208" i="4" l="1"/>
  <c r="BE209" i="4" l="1"/>
  <c r="BE210" i="4" l="1"/>
  <c r="BE211" i="4" l="1"/>
  <c r="BE212" i="4" l="1"/>
  <c r="BE213" i="4" l="1"/>
  <c r="BE214" i="4" l="1"/>
  <c r="BE215" i="4" l="1"/>
  <c r="BE216" i="4" l="1"/>
  <c r="BE217" i="4" l="1"/>
  <c r="BE218" i="4" l="1"/>
  <c r="BE219" i="4" l="1"/>
  <c r="BE220" i="4" l="1"/>
  <c r="BE221" i="4" l="1"/>
  <c r="BE222" i="4" l="1"/>
  <c r="BE223" i="4" l="1"/>
  <c r="BE224" i="4" l="1"/>
  <c r="BE225" i="4" l="1"/>
  <c r="BE226" i="4" l="1"/>
  <c r="BE227" i="4" l="1"/>
  <c r="BE228" i="4" l="1"/>
  <c r="BE229" i="4" l="1"/>
  <c r="BE230" i="4" l="1"/>
  <c r="BE231" i="4" l="1"/>
  <c r="BE232" i="4" l="1"/>
  <c r="BE233" i="4" l="1"/>
  <c r="BE234" i="4" l="1"/>
  <c r="BE235" i="4" l="1"/>
  <c r="BE236" i="4" l="1"/>
  <c r="BE237" i="4" l="1"/>
  <c r="BE238" i="4" l="1"/>
  <c r="BE239" i="4" l="1"/>
  <c r="BE240" i="4" l="1"/>
  <c r="BE241" i="4" l="1"/>
  <c r="BE242" i="4" l="1"/>
  <c r="BE243" i="4" l="1"/>
  <c r="BE244" i="4" l="1"/>
  <c r="BE245" i="4" l="1"/>
  <c r="BE246" i="4" l="1"/>
  <c r="BE247" i="4" l="1"/>
  <c r="BE248" i="4" l="1"/>
  <c r="BE249" i="4" l="1"/>
  <c r="BE250" i="4" l="1"/>
  <c r="BE251" i="4" l="1"/>
  <c r="BE252" i="4" l="1"/>
  <c r="BE253" i="4" l="1"/>
  <c r="BE254" i="4" l="1"/>
  <c r="BE255" i="4" l="1"/>
  <c r="BE256" i="4" l="1"/>
  <c r="BE257" i="4" l="1"/>
  <c r="BE258" i="4" l="1"/>
  <c r="BE259" i="4" l="1"/>
  <c r="BE260" i="4" l="1"/>
  <c r="BE261" i="4" l="1"/>
  <c r="BE262" i="4" l="1"/>
  <c r="BE263" i="4" l="1"/>
  <c r="BE264" i="4" l="1"/>
  <c r="BE265" i="4" l="1"/>
  <c r="BE266" i="4" l="1"/>
  <c r="BE267" i="4" l="1"/>
  <c r="BE268" i="4" l="1"/>
  <c r="BE269" i="4" l="1"/>
  <c r="BE270" i="4" l="1"/>
  <c r="BE271" i="4" l="1"/>
  <c r="BE272" i="4" l="1"/>
  <c r="BE273" i="4" l="1"/>
  <c r="BE274" i="4" l="1"/>
  <c r="BE275" i="4" l="1"/>
  <c r="BE276" i="4" l="1"/>
  <c r="BE277" i="4" l="1"/>
  <c r="BE278" i="4" l="1"/>
  <c r="BE279" i="4" l="1"/>
  <c r="BE280" i="4" l="1"/>
  <c r="BE281" i="4" l="1"/>
  <c r="BE282" i="4" l="1"/>
  <c r="BE283" i="4" l="1"/>
  <c r="BE284" i="4" l="1"/>
  <c r="BE285" i="4" l="1"/>
  <c r="BE286" i="4" l="1"/>
  <c r="BE287" i="4" l="1"/>
  <c r="BE288" i="4" l="1"/>
  <c r="BE289" i="4" l="1"/>
  <c r="BE290" i="4" l="1"/>
  <c r="BE291" i="4" l="1"/>
  <c r="BE292" i="4" l="1"/>
  <c r="BE293" i="4" l="1"/>
  <c r="BE294" i="4" l="1"/>
  <c r="BE295" i="4" l="1"/>
  <c r="BE296" i="4" l="1"/>
  <c r="BE297" i="4" l="1"/>
  <c r="BE298" i="4" l="1"/>
  <c r="BE299" i="4" l="1"/>
  <c r="BE300" i="4" l="1"/>
  <c r="BE301" i="4" l="1"/>
  <c r="BE302" i="4" l="1"/>
  <c r="BE303" i="4" l="1"/>
  <c r="BE304" i="4" l="1"/>
  <c r="BE305" i="4" l="1"/>
  <c r="BE306" i="4" l="1"/>
  <c r="BE307" i="4" l="1"/>
  <c r="BE308" i="4" l="1"/>
  <c r="BE309" i="4" l="1"/>
  <c r="BE310" i="4" l="1"/>
  <c r="BE311" i="4" l="1"/>
  <c r="BE312" i="4" l="1"/>
  <c r="BE313" i="4" l="1"/>
  <c r="BE314" i="4" l="1"/>
  <c r="BE315" i="4" l="1"/>
  <c r="BE316" i="4" l="1"/>
  <c r="BE317" i="4" l="1"/>
  <c r="BE318" i="4" l="1"/>
  <c r="BE319" i="4" l="1"/>
  <c r="BE320" i="4" l="1"/>
  <c r="BE321" i="4" l="1"/>
  <c r="BE322" i="4" l="1"/>
  <c r="BE323" i="4" l="1"/>
  <c r="BE324" i="4" l="1"/>
  <c r="BE325" i="4" l="1"/>
  <c r="BE326" i="4" l="1"/>
  <c r="BE327" i="4" l="1"/>
  <c r="BE328" i="4" l="1"/>
  <c r="BE329" i="4" l="1"/>
  <c r="BE330" i="4" l="1"/>
  <c r="BE331" i="4" l="1"/>
  <c r="BE332" i="4" l="1"/>
  <c r="BE333" i="4" l="1"/>
  <c r="BE334" i="4" l="1"/>
  <c r="BE335" i="4" l="1"/>
  <c r="BE336" i="4" l="1"/>
  <c r="BE337" i="4" l="1"/>
  <c r="BE338" i="4" l="1"/>
  <c r="BE339" i="4" l="1"/>
  <c r="BE340" i="4" l="1"/>
  <c r="BE341" i="4" l="1"/>
  <c r="BE342" i="4" l="1"/>
  <c r="BE343" i="4" l="1"/>
  <c r="BE344" i="4" l="1"/>
  <c r="BE345" i="4" l="1"/>
  <c r="BE346" i="4" l="1"/>
  <c r="BE347" i="4" l="1"/>
  <c r="BE348" i="4" l="1"/>
  <c r="BE349" i="4" l="1"/>
  <c r="BE350" i="4" l="1"/>
  <c r="BE351" i="4" l="1"/>
  <c r="BE352" i="4" l="1"/>
  <c r="BE353" i="4" l="1"/>
  <c r="BE354" i="4" l="1"/>
  <c r="BE355" i="4" l="1"/>
  <c r="BE356" i="4" l="1"/>
  <c r="BE357" i="4" l="1"/>
  <c r="BE358" i="4" l="1"/>
  <c r="BE359" i="4" l="1"/>
  <c r="BE360" i="4" l="1"/>
  <c r="BE361" i="4" l="1"/>
  <c r="BE362" i="4" l="1"/>
  <c r="BE363" i="4" l="1"/>
  <c r="BE364" i="4" l="1"/>
  <c r="BE365" i="4" l="1"/>
  <c r="BE366" i="4" l="1"/>
  <c r="BE367" i="4" l="1"/>
  <c r="BE368" i="4" l="1"/>
  <c r="BE369" i="4" l="1"/>
  <c r="BE370" i="4" l="1"/>
  <c r="BE371" i="4" l="1"/>
  <c r="BE372" i="4" l="1"/>
  <c r="BE373" i="4" l="1"/>
  <c r="BE374" i="4" l="1"/>
  <c r="BE375" i="4" l="1"/>
  <c r="BE376" i="4" l="1"/>
  <c r="BE377" i="4" l="1"/>
  <c r="BE378" i="4" l="1"/>
  <c r="BE379" i="4" l="1"/>
  <c r="BE380" i="4" l="1"/>
  <c r="BE381" i="4" l="1"/>
  <c r="BE382" i="4" l="1"/>
  <c r="BE383" i="4" l="1"/>
  <c r="BE384" i="4" l="1"/>
  <c r="BE385" i="4" l="1"/>
  <c r="BE386" i="4" l="1"/>
  <c r="BE387" i="4" l="1"/>
  <c r="BE388" i="4" l="1"/>
  <c r="BE389" i="4" l="1"/>
  <c r="BE390" i="4" l="1"/>
  <c r="BE391" i="4" l="1"/>
  <c r="BE392" i="4" l="1"/>
  <c r="BE393" i="4" l="1"/>
  <c r="BE394" i="4" l="1"/>
  <c r="BE395" i="4" l="1"/>
  <c r="BE396" i="4" l="1"/>
  <c r="BE397" i="4" l="1"/>
  <c r="BE398" i="4" l="1"/>
  <c r="BE399" i="4" l="1"/>
  <c r="BE400" i="4" l="1"/>
  <c r="BE401" i="4" l="1"/>
  <c r="BE402" i="4" l="1"/>
  <c r="BE403" i="4" l="1"/>
  <c r="BE404" i="4" l="1"/>
  <c r="BE405" i="4" l="1"/>
  <c r="BE406" i="4" l="1"/>
  <c r="BE407" i="4" l="1"/>
  <c r="BE408" i="4" l="1"/>
  <c r="BE409" i="4" l="1"/>
  <c r="BE410" i="4" l="1"/>
  <c r="BE411" i="4" l="1"/>
  <c r="BE412" i="4" l="1"/>
  <c r="BE413" i="4" l="1"/>
  <c r="BE414" i="4" l="1"/>
  <c r="BE415" i="4" l="1"/>
  <c r="BE416" i="4" l="1"/>
  <c r="BE417" i="4" l="1"/>
  <c r="BE418" i="4" l="1"/>
  <c r="BE419" i="4" l="1"/>
  <c r="BE420" i="4" l="1"/>
  <c r="BE421" i="4" l="1"/>
  <c r="BE422" i="4" l="1"/>
  <c r="BE423" i="4" l="1"/>
  <c r="BE424" i="4" l="1"/>
  <c r="BE425" i="4" l="1"/>
  <c r="BE426" i="4" l="1"/>
  <c r="BE427" i="4" l="1"/>
  <c r="BE428" i="4" l="1"/>
  <c r="BE429" i="4" l="1"/>
  <c r="BE430" i="4" l="1"/>
  <c r="BE431" i="4" l="1"/>
  <c r="BE432" i="4" l="1"/>
  <c r="BE433" i="4" l="1"/>
  <c r="BE434" i="4" l="1"/>
  <c r="BE435" i="4" l="1"/>
  <c r="BE436" i="4" l="1"/>
  <c r="BE437" i="4" l="1"/>
  <c r="BE438" i="4" l="1"/>
  <c r="BE439" i="4" l="1"/>
  <c r="BE440" i="4" l="1"/>
  <c r="BE441" i="4" l="1"/>
  <c r="BE442" i="4" l="1"/>
  <c r="BE443" i="4" l="1"/>
  <c r="BE444" i="4" l="1"/>
  <c r="BE445" i="4" l="1"/>
  <c r="BE446" i="4" l="1"/>
  <c r="BE447" i="4" l="1"/>
  <c r="BE448" i="4" l="1"/>
  <c r="BE449" i="4" l="1"/>
  <c r="BE450" i="4" l="1"/>
  <c r="BE451" i="4" l="1"/>
  <c r="BE452" i="4" l="1"/>
  <c r="BE453" i="4" l="1"/>
  <c r="BE454" i="4" l="1"/>
  <c r="BE455" i="4" l="1"/>
  <c r="BE456" i="4" l="1"/>
  <c r="BE457" i="4" l="1"/>
  <c r="BE458" i="4" l="1"/>
  <c r="BE459" i="4" l="1"/>
  <c r="BE460" i="4" l="1"/>
  <c r="BE461" i="4" l="1"/>
  <c r="BE462" i="4" l="1"/>
  <c r="BE463" i="4" l="1"/>
  <c r="BE464" i="4" l="1"/>
  <c r="BE465" i="4" l="1"/>
  <c r="BE466" i="4" l="1"/>
  <c r="BE467" i="4" l="1"/>
  <c r="BE468" i="4" l="1"/>
  <c r="BE469" i="4" l="1"/>
  <c r="BE470" i="4" l="1"/>
  <c r="BE471" i="4" l="1"/>
  <c r="BE472" i="4" l="1"/>
  <c r="BE473" i="4" l="1"/>
  <c r="BE474" i="4" l="1"/>
  <c r="BE475" i="4" l="1"/>
  <c r="BE476" i="4" l="1"/>
  <c r="BE477" i="4" l="1"/>
  <c r="BE478" i="4" l="1"/>
  <c r="BE479" i="4" l="1"/>
  <c r="BE480" i="4" l="1"/>
  <c r="BE481" i="4" l="1"/>
  <c r="BE482" i="4" l="1"/>
  <c r="BE483" i="4" l="1"/>
  <c r="BE484" i="4" l="1"/>
  <c r="BE485" i="4" l="1"/>
  <c r="BE486" i="4" l="1"/>
  <c r="BE487" i="4" l="1"/>
  <c r="BE488" i="4" l="1"/>
  <c r="BE489" i="4" l="1"/>
  <c r="BE490" i="4" l="1"/>
  <c r="BE491" i="4" l="1"/>
  <c r="BE492" i="4" l="1"/>
  <c r="BE493" i="4" l="1"/>
  <c r="BE494" i="4" l="1"/>
  <c r="BE495" i="4" l="1"/>
  <c r="BE496" i="4" l="1"/>
  <c r="BE497" i="4" l="1"/>
  <c r="BE498" i="4" l="1"/>
  <c r="BE499" i="4" l="1"/>
  <c r="BE500" i="4" l="1"/>
  <c r="BE501" i="4" l="1"/>
  <c r="BE502" i="4" l="1"/>
  <c r="BE503" i="4" l="1"/>
  <c r="BE504" i="4" l="1"/>
  <c r="BE505" i="4" l="1"/>
  <c r="BE506" i="4" l="1"/>
  <c r="BE507" i="4" l="1"/>
  <c r="BE508" i="4" l="1"/>
  <c r="BE509" i="4" l="1"/>
  <c r="BE510" i="4" l="1"/>
  <c r="BE511" i="4" l="1"/>
  <c r="BE512" i="4" l="1"/>
  <c r="BE513" i="4" l="1"/>
  <c r="BE514" i="4" l="1"/>
  <c r="BE515" i="4" l="1"/>
  <c r="BE516" i="4" l="1"/>
  <c r="BE517" i="4" l="1"/>
  <c r="BE518" i="4" l="1"/>
  <c r="BE519" i="4" l="1"/>
  <c r="BE520" i="4" l="1"/>
  <c r="BE521" i="4" l="1"/>
  <c r="BE522" i="4" l="1"/>
  <c r="BE523" i="4" l="1"/>
  <c r="BE524" i="4" l="1"/>
  <c r="BE525" i="4" l="1"/>
  <c r="BE526" i="4" l="1"/>
  <c r="BE527" i="4" l="1"/>
  <c r="BE528" i="4" l="1"/>
  <c r="BE529" i="4" l="1"/>
  <c r="BE530" i="4" l="1"/>
  <c r="BE531" i="4" l="1"/>
  <c r="BE532" i="4" l="1"/>
  <c r="BE533" i="4" l="1"/>
  <c r="BE534" i="4" l="1"/>
  <c r="BE535" i="4" l="1"/>
  <c r="BE536" i="4" l="1"/>
  <c r="BE537" i="4" l="1"/>
  <c r="BE538" i="4" l="1"/>
  <c r="BE539" i="4" l="1"/>
  <c r="BE540" i="4" l="1"/>
  <c r="BE541" i="4" l="1"/>
  <c r="BE542" i="4" l="1"/>
  <c r="BE543" i="4" l="1"/>
  <c r="BE544" i="4" l="1"/>
  <c r="BE545" i="4" l="1"/>
  <c r="BE546" i="4" l="1"/>
  <c r="BE547" i="4" l="1"/>
  <c r="BE548" i="4" l="1"/>
  <c r="BE549" i="4" l="1"/>
  <c r="BE550" i="4" l="1"/>
  <c r="BE551" i="4" l="1"/>
  <c r="BE552" i="4" l="1"/>
  <c r="BE553" i="4" l="1"/>
  <c r="BE554" i="4" l="1"/>
  <c r="BE555" i="4" l="1"/>
  <c r="BE556" i="4" l="1"/>
  <c r="BE557" i="4" l="1"/>
  <c r="BE558" i="4" l="1"/>
  <c r="BE559" i="4" l="1"/>
  <c r="BE560" i="4" l="1"/>
  <c r="BE561" i="4" l="1"/>
  <c r="BE562" i="4" l="1"/>
  <c r="BE563" i="4" l="1"/>
  <c r="BE564" i="4" l="1"/>
  <c r="BE565" i="4" l="1"/>
  <c r="BE566" i="4" l="1"/>
  <c r="BE567" i="4" l="1"/>
  <c r="BE568" i="4" l="1"/>
  <c r="BE569" i="4" l="1"/>
  <c r="BE570" i="4" l="1"/>
  <c r="BE571" i="4" l="1"/>
  <c r="BE572" i="4" l="1"/>
  <c r="BE573" i="4" l="1"/>
  <c r="BE574" i="4" l="1"/>
  <c r="BE575" i="4" l="1"/>
  <c r="BE576" i="4" l="1"/>
  <c r="BE577" i="4" l="1"/>
  <c r="BE578" i="4" l="1"/>
  <c r="BE579" i="4" l="1"/>
  <c r="BE580" i="4" l="1"/>
  <c r="BE581" i="4" l="1"/>
  <c r="BE582" i="4" l="1"/>
  <c r="BE583" i="4" l="1"/>
  <c r="BE584" i="4" l="1"/>
  <c r="BE585" i="4" l="1"/>
  <c r="BE586" i="4" l="1"/>
  <c r="BE587" i="4" l="1"/>
  <c r="BE588" i="4" l="1"/>
  <c r="BE589" i="4" l="1"/>
  <c r="BE590" i="4" l="1"/>
  <c r="BE591" i="4" l="1"/>
  <c r="BE592" i="4" l="1"/>
  <c r="BE593" i="4" l="1"/>
  <c r="BE594" i="4" l="1"/>
  <c r="BE595" i="4" l="1"/>
  <c r="BE596" i="4" l="1"/>
  <c r="BE597" i="4" l="1"/>
  <c r="BE598" i="4" l="1"/>
  <c r="BE599" i="4" l="1"/>
  <c r="BE600" i="4" l="1"/>
  <c r="BE601" i="4" l="1"/>
  <c r="BE602" i="4" l="1"/>
  <c r="BE603" i="4" l="1"/>
  <c r="BE604" i="4" l="1"/>
  <c r="BE605" i="4" l="1"/>
  <c r="BE606" i="4" l="1"/>
  <c r="BE607" i="4" l="1"/>
  <c r="BE608" i="4" l="1"/>
  <c r="BE609" i="4" l="1"/>
  <c r="BE610" i="4" l="1"/>
  <c r="BE611" i="4" l="1"/>
  <c r="BE612" i="4" l="1"/>
  <c r="BE613" i="4" l="1"/>
  <c r="BE614" i="4" l="1"/>
  <c r="BE615" i="4" l="1"/>
  <c r="BE616" i="4" l="1"/>
  <c r="BE617" i="4" l="1"/>
  <c r="BE618" i="4" l="1"/>
  <c r="BE619" i="4" l="1"/>
  <c r="BE620" i="4" l="1"/>
  <c r="BE621" i="4" l="1"/>
  <c r="BE622" i="4" l="1"/>
  <c r="BE623" i="4" l="1"/>
  <c r="BE624" i="4" l="1"/>
  <c r="BE625" i="4" l="1"/>
  <c r="BE626" i="4" l="1"/>
  <c r="BE627" i="4" l="1"/>
  <c r="BE628" i="4" l="1"/>
  <c r="BE629" i="4" l="1"/>
  <c r="BE630" i="4" l="1"/>
  <c r="BE631" i="4" l="1"/>
  <c r="BE632" i="4" l="1"/>
  <c r="BE633" i="4" l="1"/>
  <c r="BE634" i="4" l="1"/>
  <c r="BE635" i="4" l="1"/>
  <c r="BE636" i="4" l="1"/>
  <c r="BE637" i="4" l="1"/>
  <c r="BE638" i="4" l="1"/>
  <c r="BE639" i="4" l="1"/>
  <c r="BE640" i="4" l="1"/>
  <c r="BE641" i="4" l="1"/>
  <c r="BE642" i="4" l="1"/>
  <c r="BE643" i="4" l="1"/>
  <c r="BE644" i="4" l="1"/>
  <c r="BE645" i="4" l="1"/>
  <c r="BE646" i="4" l="1"/>
  <c r="BE647" i="4" l="1"/>
  <c r="BE648" i="4" l="1"/>
  <c r="BE649" i="4" l="1"/>
  <c r="BE650" i="4" l="1"/>
  <c r="BE651" i="4" l="1"/>
  <c r="BE652" i="4" l="1"/>
  <c r="BE653" i="4" l="1"/>
  <c r="BE654" i="4" l="1"/>
  <c r="BE655" i="4" l="1"/>
  <c r="BE656" i="4" l="1"/>
  <c r="BE657" i="4" l="1"/>
  <c r="BE658" i="4" l="1"/>
  <c r="BE659" i="4" l="1"/>
  <c r="BE660" i="4" l="1"/>
  <c r="BE661" i="4" l="1"/>
  <c r="BE662" i="4" l="1"/>
  <c r="BE663" i="4" l="1"/>
  <c r="BE664" i="4" l="1"/>
  <c r="BE665" i="4" l="1"/>
  <c r="BE666" i="4" l="1"/>
  <c r="BE667" i="4" l="1"/>
  <c r="BE668" i="4" l="1"/>
  <c r="BE669" i="4" l="1"/>
  <c r="BE670" i="4" l="1"/>
  <c r="BE671" i="4" l="1"/>
  <c r="BE672" i="4" l="1"/>
  <c r="BE673" i="4" l="1"/>
  <c r="BE674" i="4" l="1"/>
  <c r="BE675" i="4" l="1"/>
  <c r="BE676" i="4" l="1"/>
  <c r="BE677" i="4" l="1"/>
  <c r="BE678" i="4" l="1"/>
  <c r="BE679" i="4" l="1"/>
  <c r="BE680" i="4" l="1"/>
  <c r="BE681" i="4" l="1"/>
  <c r="BE682" i="4" l="1"/>
  <c r="BE683" i="4" l="1"/>
  <c r="BE684" i="4" l="1"/>
  <c r="BE685" i="4" l="1"/>
  <c r="BE686" i="4" l="1"/>
  <c r="BE687" i="4" l="1"/>
  <c r="BE688" i="4" l="1"/>
  <c r="BE689" i="4" l="1"/>
  <c r="BE690" i="4" l="1"/>
  <c r="BE691" i="4" l="1"/>
  <c r="BE692" i="4" l="1"/>
  <c r="BE693" i="4" l="1"/>
  <c r="BE694" i="4" l="1"/>
  <c r="BE695" i="4" l="1"/>
  <c r="BE696" i="4" l="1"/>
  <c r="BE697" i="4" l="1"/>
  <c r="BE698" i="4" l="1"/>
  <c r="BE699" i="4" l="1"/>
  <c r="BE700" i="4" l="1"/>
  <c r="BE701" i="4" l="1"/>
  <c r="BE702" i="4" l="1"/>
  <c r="BE703" i="4" l="1"/>
  <c r="BE704" i="4" l="1"/>
  <c r="BE705" i="4" l="1"/>
  <c r="BE706" i="4" l="1"/>
  <c r="BE707" i="4" l="1"/>
  <c r="BE708" i="4" l="1"/>
  <c r="BE709" i="4" l="1"/>
  <c r="BE710" i="4" l="1"/>
  <c r="BE711" i="4" l="1"/>
  <c r="BE712" i="4" l="1"/>
  <c r="BE713" i="4" l="1"/>
  <c r="BE714" i="4" l="1"/>
  <c r="BE715" i="4" l="1"/>
  <c r="BE716" i="4" l="1"/>
  <c r="BE717" i="4" l="1"/>
  <c r="BE718" i="4" l="1"/>
  <c r="BE719" i="4" l="1"/>
  <c r="BE720" i="4" l="1"/>
  <c r="BE721" i="4" l="1"/>
  <c r="BE722" i="4" l="1"/>
  <c r="BE723" i="4" l="1"/>
  <c r="BE724" i="4" l="1"/>
  <c r="BE725" i="4" l="1"/>
  <c r="BE726" i="4" l="1"/>
  <c r="BE727" i="4" l="1"/>
  <c r="BE728" i="4" l="1"/>
  <c r="BE729" i="4" l="1"/>
  <c r="BE730" i="4" l="1"/>
  <c r="BE731" i="4" l="1"/>
  <c r="BE732" i="4" l="1"/>
  <c r="BE733" i="4" l="1"/>
  <c r="BE734" i="4" l="1"/>
  <c r="BE735" i="4" l="1"/>
  <c r="BE736" i="4" l="1"/>
  <c r="BE737" i="4" l="1"/>
  <c r="BE738" i="4" l="1"/>
  <c r="BE739" i="4" l="1"/>
  <c r="BE740" i="4" l="1"/>
  <c r="BE741" i="4" l="1"/>
  <c r="BE742" i="4" l="1"/>
  <c r="BE743" i="4" l="1"/>
  <c r="BE744" i="4" l="1"/>
  <c r="BE745" i="4" l="1"/>
  <c r="BE746" i="4" l="1"/>
  <c r="BE747" i="4" l="1"/>
  <c r="BE748" i="4" l="1"/>
  <c r="BE749" i="4" l="1"/>
  <c r="BE750" i="4" l="1"/>
  <c r="BE751" i="4" l="1"/>
  <c r="BE752" i="4" l="1"/>
  <c r="BE753" i="4" l="1"/>
  <c r="BE754" i="4" l="1"/>
  <c r="BE755" i="4" l="1"/>
  <c r="BE756" i="4" l="1"/>
  <c r="BE757" i="4" l="1"/>
  <c r="BE758" i="4" l="1"/>
  <c r="BE759" i="4" l="1"/>
  <c r="BE760" i="4" l="1"/>
  <c r="BE761" i="4" l="1"/>
  <c r="BE762" i="4" l="1"/>
  <c r="BE763" i="4" l="1"/>
  <c r="BE764" i="4" l="1"/>
  <c r="BE765" i="4" l="1"/>
  <c r="BE766" i="4" l="1"/>
  <c r="BE767" i="4" l="1"/>
  <c r="BE768" i="4" l="1"/>
  <c r="BE769" i="4" l="1"/>
  <c r="BE770" i="4" l="1"/>
  <c r="BE771" i="4" l="1"/>
  <c r="BE772" i="4" l="1"/>
  <c r="BE773" i="4" l="1"/>
  <c r="BE774" i="4" l="1"/>
  <c r="BE775" i="4" l="1"/>
  <c r="BE776" i="4" l="1"/>
  <c r="BE777" i="4" l="1"/>
  <c r="BE778" i="4" l="1"/>
  <c r="BE779" i="4" l="1"/>
  <c r="BE780" i="4" l="1"/>
  <c r="BE781" i="4" l="1"/>
  <c r="BE782" i="4" l="1"/>
  <c r="BE783" i="4" l="1"/>
  <c r="BE784" i="4" l="1"/>
  <c r="BE785" i="4" l="1"/>
  <c r="BE786" i="4" l="1"/>
  <c r="BE787" i="4" l="1"/>
  <c r="BE788" i="4" l="1"/>
  <c r="BE789" i="4" l="1"/>
  <c r="BE790" i="4" l="1"/>
  <c r="BE791" i="4" l="1"/>
  <c r="BE792" i="4" l="1"/>
  <c r="BE793" i="4" l="1"/>
  <c r="BE794" i="4" l="1"/>
  <c r="BE795" i="4" l="1"/>
  <c r="BE796" i="4" l="1"/>
  <c r="BE797" i="4" l="1"/>
  <c r="BE798" i="4" l="1"/>
  <c r="BE799" i="4" l="1"/>
  <c r="BE800" i="4" l="1"/>
  <c r="BE801" i="4" l="1"/>
  <c r="BE802" i="4" l="1"/>
  <c r="BE803" i="4" l="1"/>
  <c r="BE804" i="4" l="1"/>
  <c r="BE805" i="4" l="1"/>
  <c r="BE806" i="4" l="1"/>
  <c r="BE807" i="4" l="1"/>
  <c r="BE808" i="4" l="1"/>
  <c r="BE809" i="4" l="1"/>
  <c r="BE810" i="4" l="1"/>
  <c r="BE811" i="4" l="1"/>
  <c r="BE812" i="4" l="1"/>
  <c r="BE813" i="4" l="1"/>
  <c r="BE814" i="4" l="1"/>
  <c r="BE815" i="4" l="1"/>
  <c r="BE816" i="4" l="1"/>
  <c r="BE817" i="4" l="1"/>
  <c r="BE818" i="4" l="1"/>
  <c r="BE819" i="4" l="1"/>
  <c r="BE820" i="4" l="1"/>
  <c r="BE821" i="4" l="1"/>
  <c r="BE822" i="4" l="1"/>
  <c r="BE823" i="4" l="1"/>
  <c r="BE824" i="4" l="1"/>
  <c r="BE825" i="4" l="1"/>
  <c r="BE826" i="4" l="1"/>
  <c r="BE827" i="4" l="1"/>
  <c r="BE828" i="4" l="1"/>
  <c r="BE829" i="4" l="1"/>
  <c r="BE830" i="4" l="1"/>
  <c r="BE831" i="4" l="1"/>
  <c r="BE832" i="4" l="1"/>
  <c r="BE833" i="4" l="1"/>
  <c r="BE834" i="4" l="1"/>
  <c r="BE835" i="4" l="1"/>
  <c r="BE836" i="4" l="1"/>
  <c r="BE837" i="4" l="1"/>
  <c r="BE838" i="4" l="1"/>
  <c r="BE839" i="4" l="1"/>
  <c r="BE840" i="4" l="1"/>
  <c r="BE841" i="4" l="1"/>
  <c r="BE842" i="4" l="1"/>
  <c r="BE843" i="4" l="1"/>
  <c r="BE844" i="4" l="1"/>
  <c r="BE845" i="4" l="1"/>
  <c r="BE846" i="4" l="1"/>
  <c r="BE847" i="4" l="1"/>
  <c r="BE848" i="4" l="1"/>
  <c r="BE849" i="4" l="1"/>
  <c r="BE850" i="4" l="1"/>
  <c r="BE851" i="4" l="1"/>
  <c r="BE852" i="4" l="1"/>
  <c r="BE853" i="4" l="1"/>
  <c r="BE854" i="4" l="1"/>
  <c r="BE855" i="4" l="1"/>
  <c r="BE856" i="4" l="1"/>
  <c r="BE857" i="4" l="1"/>
  <c r="BE858" i="4" l="1"/>
  <c r="BE859" i="4" l="1"/>
  <c r="BE860" i="4" l="1"/>
  <c r="BE861" i="4" l="1"/>
  <c r="BE862" i="4" l="1"/>
  <c r="BE863" i="4" l="1"/>
  <c r="BE864" i="4" l="1"/>
  <c r="BE865" i="4" l="1"/>
  <c r="BE866" i="4" l="1"/>
  <c r="BE867" i="4" l="1"/>
  <c r="BE868" i="4" l="1"/>
  <c r="BE869" i="4" l="1"/>
  <c r="BE870" i="4" l="1"/>
  <c r="BE871" i="4" l="1"/>
  <c r="BE872" i="4" l="1"/>
  <c r="BE873" i="4" l="1"/>
  <c r="BE874" i="4" l="1"/>
  <c r="BE875" i="4" l="1"/>
  <c r="BE876" i="4" l="1"/>
  <c r="BE877" i="4" l="1"/>
  <c r="BE878" i="4" l="1"/>
  <c r="BE879" i="4" l="1"/>
  <c r="BE880" i="4" l="1"/>
  <c r="BE881" i="4" l="1"/>
  <c r="BE882" i="4" l="1"/>
  <c r="BE883" i="4" l="1"/>
  <c r="BE884" i="4" l="1"/>
  <c r="BE885" i="4" l="1"/>
  <c r="BE886" i="4" l="1"/>
  <c r="BE887" i="4" l="1"/>
  <c r="BE888" i="4" l="1"/>
  <c r="BE889" i="4" l="1"/>
  <c r="BE890" i="4" l="1"/>
  <c r="BE891" i="4" l="1"/>
  <c r="BE892" i="4" l="1"/>
  <c r="BE893" i="4" l="1"/>
  <c r="BE894" i="4" l="1"/>
  <c r="BE895" i="4" l="1"/>
  <c r="BE896" i="4" l="1"/>
  <c r="BE897" i="4" l="1"/>
  <c r="BE898" i="4" l="1"/>
  <c r="BE899" i="4" l="1"/>
  <c r="BE900" i="4" l="1"/>
  <c r="BE901" i="4" l="1"/>
  <c r="BE902" i="4" l="1"/>
  <c r="BE903" i="4" l="1"/>
  <c r="BE904" i="4" l="1"/>
  <c r="BE905" i="4" l="1"/>
  <c r="BE906" i="4" l="1"/>
  <c r="BE907" i="4" l="1"/>
  <c r="BE908" i="4" l="1"/>
  <c r="BE909" i="4" l="1"/>
  <c r="BE910" i="4" l="1"/>
  <c r="BE911" i="4" l="1"/>
  <c r="BE912" i="4" l="1"/>
  <c r="BE913" i="4" l="1"/>
  <c r="BE914" i="4" l="1"/>
  <c r="BE915" i="4" l="1"/>
  <c r="BE916" i="4" l="1"/>
  <c r="BE917" i="4" l="1"/>
  <c r="BE918" i="4" l="1"/>
  <c r="BE919" i="4" l="1"/>
  <c r="BE920" i="4" l="1"/>
  <c r="BE921" i="4" l="1"/>
  <c r="BE922" i="4" l="1"/>
  <c r="BE923" i="4" l="1"/>
  <c r="BE924" i="4" l="1"/>
  <c r="BE925" i="4" l="1"/>
  <c r="BE926" i="4" l="1"/>
  <c r="BE927" i="4" l="1"/>
  <c r="BE928" i="4" l="1"/>
  <c r="BE929" i="4" l="1"/>
  <c r="BE930" i="4" l="1"/>
  <c r="BE931" i="4" l="1"/>
  <c r="BE932" i="4" l="1"/>
  <c r="BE933" i="4" l="1"/>
  <c r="BE934" i="4" l="1"/>
  <c r="BE935" i="4" l="1"/>
  <c r="BE936" i="4" l="1"/>
  <c r="BE937" i="4" l="1"/>
  <c r="BE938" i="4" l="1"/>
  <c r="BE939" i="4" l="1"/>
  <c r="BE940" i="4" l="1"/>
  <c r="BE941" i="4" l="1"/>
  <c r="BE942" i="4" l="1"/>
  <c r="BE943" i="4" l="1"/>
  <c r="BE944" i="4" l="1"/>
  <c r="BE945" i="4" l="1"/>
  <c r="BE946" i="4" l="1"/>
  <c r="BE947" i="4" l="1"/>
  <c r="BE948" i="4" l="1"/>
  <c r="BE949" i="4" l="1"/>
  <c r="BE950" i="4" l="1"/>
  <c r="BE951" i="4" l="1"/>
  <c r="BE952" i="4" l="1"/>
  <c r="BE953" i="4" l="1"/>
  <c r="BE954" i="4" l="1"/>
  <c r="BE955" i="4" l="1"/>
  <c r="BE956" i="4" l="1"/>
  <c r="BE957" i="4" l="1"/>
  <c r="BE958" i="4" l="1"/>
  <c r="BE959" i="4" l="1"/>
  <c r="BE960" i="4" l="1"/>
  <c r="BE961" i="4" l="1"/>
  <c r="BE962" i="4" l="1"/>
  <c r="BE963" i="4" l="1"/>
  <c r="BE964" i="4" l="1"/>
  <c r="BE965" i="4" l="1"/>
  <c r="BE966" i="4" l="1"/>
  <c r="BE967" i="4" l="1"/>
  <c r="BE968" i="4" l="1"/>
  <c r="BE969" i="4" l="1"/>
  <c r="BE970" i="4" l="1"/>
  <c r="BE971" i="4" l="1"/>
  <c r="BE972" i="4" l="1"/>
  <c r="BE973" i="4" l="1"/>
  <c r="BE974" i="4" l="1"/>
  <c r="BE975" i="4" l="1"/>
  <c r="BE976" i="4" l="1"/>
  <c r="BE977" i="4" l="1"/>
  <c r="BE978" i="4" l="1"/>
  <c r="BE979" i="4" l="1"/>
  <c r="BE980" i="4" l="1"/>
  <c r="BE981" i="4" l="1"/>
  <c r="BE982" i="4" l="1"/>
  <c r="BE983" i="4" l="1"/>
  <c r="BE984" i="4" l="1"/>
  <c r="BE985" i="4" l="1"/>
  <c r="BE986" i="4" l="1"/>
  <c r="BE987" i="4" l="1"/>
  <c r="BE988" i="4" l="1"/>
  <c r="BE989" i="4" l="1"/>
  <c r="BE990" i="4" l="1"/>
  <c r="BE991" i="4" l="1"/>
  <c r="BE992" i="4" l="1"/>
  <c r="BE993" i="4" l="1"/>
  <c r="BE994" i="4" l="1"/>
  <c r="BE995" i="4" l="1"/>
  <c r="BE996" i="4" l="1"/>
  <c r="BE997" i="4" l="1"/>
  <c r="BE998" i="4" l="1"/>
  <c r="BE999" i="4" l="1"/>
  <c r="BE1000" i="4" l="1"/>
  <c r="BE1001" i="4" l="1"/>
  <c r="BE1002" i="4" l="1"/>
  <c r="BE1003" i="4" l="1"/>
  <c r="BE1004" i="4" l="1"/>
  <c r="BE1005" i="4" l="1"/>
  <c r="BE1006" i="4" l="1"/>
  <c r="BE1007" i="4" l="1"/>
  <c r="BE1008" i="4" l="1"/>
  <c r="BE1009" i="4" l="1"/>
  <c r="BE1010" i="4" l="1"/>
  <c r="BE1011" i="4" l="1"/>
  <c r="BE1012" i="4" l="1"/>
  <c r="BE1013" i="4" l="1"/>
  <c r="BE1014" i="4" l="1"/>
  <c r="BE1015" i="4" l="1"/>
  <c r="BE1016" i="4" l="1"/>
  <c r="BE1017" i="4" l="1"/>
  <c r="BE1018" i="4" l="1"/>
  <c r="BE1019" i="4" l="1"/>
  <c r="BE1020" i="4" l="1"/>
  <c r="BE1021" i="4" l="1"/>
  <c r="BE1022" i="4" l="1"/>
  <c r="BE1023" i="4" l="1"/>
  <c r="BE1024" i="4" l="1"/>
  <c r="BE1025" i="4" l="1"/>
  <c r="BE1026" i="4" l="1"/>
  <c r="BE1027" i="4" l="1"/>
  <c r="BE1028" i="4" l="1"/>
  <c r="BE1029" i="4" l="1"/>
  <c r="BE1030" i="4" l="1"/>
  <c r="BE1031" i="4" l="1"/>
  <c r="BE1032" i="4" l="1"/>
  <c r="BE1033" i="4" l="1"/>
  <c r="BE1034" i="4" l="1"/>
  <c r="BE1035" i="4" l="1"/>
  <c r="BE1036" i="4" l="1"/>
  <c r="BE1037" i="4" l="1"/>
  <c r="BE1038" i="4" l="1"/>
  <c r="BE1039" i="4" l="1"/>
  <c r="BE1040" i="4" l="1"/>
  <c r="BE1041" i="4" l="1"/>
  <c r="BE1042" i="4" l="1"/>
  <c r="BE1043" i="4" l="1"/>
  <c r="BE1044" i="4" l="1"/>
  <c r="BE1045" i="4" l="1"/>
  <c r="BE1046" i="4" l="1"/>
  <c r="BE1047" i="4" l="1"/>
  <c r="BE1048" i="4" l="1"/>
  <c r="BE1049" i="4" l="1"/>
  <c r="BE1050" i="4" l="1"/>
  <c r="BE1051" i="4" l="1"/>
  <c r="BE1052" i="4" l="1"/>
  <c r="BE1053" i="4" l="1"/>
  <c r="BE1054" i="4" l="1"/>
  <c r="BE1055" i="4" l="1"/>
  <c r="BE1056" i="4" l="1"/>
  <c r="BE1057" i="4" l="1"/>
  <c r="BE1058" i="4" l="1"/>
  <c r="BE1059" i="4" l="1"/>
  <c r="BE1060" i="4" l="1"/>
  <c r="BE1061" i="4" l="1"/>
  <c r="BE1062" i="4" l="1"/>
  <c r="BE1063" i="4" l="1"/>
  <c r="BE1064" i="4" l="1"/>
  <c r="BE1065" i="4" l="1"/>
  <c r="BE1066" i="4" l="1"/>
  <c r="BE1067" i="4" l="1"/>
  <c r="BE1068" i="4" l="1"/>
  <c r="BE1069" i="4" l="1"/>
  <c r="BE1070" i="4" l="1"/>
  <c r="BE1071" i="4" l="1"/>
  <c r="BE1072" i="4" l="1"/>
  <c r="BE1073" i="4" l="1"/>
  <c r="BE1074" i="4" l="1"/>
  <c r="BE1075" i="4" l="1"/>
  <c r="BE1076" i="4" l="1"/>
  <c r="BE1077" i="4" l="1"/>
  <c r="BE1078" i="4" l="1"/>
  <c r="BE1079" i="4" l="1"/>
  <c r="BE1080" i="4" l="1"/>
  <c r="BE1081" i="4" l="1"/>
  <c r="BE1082" i="4" l="1"/>
  <c r="BE1083" i="4" l="1"/>
  <c r="BE1084" i="4" l="1"/>
  <c r="BE1085" i="4" l="1"/>
  <c r="BE1086" i="4" l="1"/>
  <c r="BE1087" i="4" l="1"/>
  <c r="BE1088" i="4" l="1"/>
  <c r="BE1089" i="4" l="1"/>
  <c r="BE1090" i="4" l="1"/>
  <c r="BE1091" i="4" l="1"/>
  <c r="BE1092" i="4" l="1"/>
  <c r="BE1093" i="4" l="1"/>
  <c r="BE1094" i="4" l="1"/>
  <c r="BE1095" i="4" l="1"/>
  <c r="BE1096" i="4" l="1"/>
  <c r="BE1097" i="4" l="1"/>
  <c r="BE1098" i="4" l="1"/>
  <c r="BE1099" i="4" l="1"/>
  <c r="BE1100" i="4" l="1"/>
  <c r="BE1101" i="4" l="1"/>
  <c r="BE1102" i="4" l="1"/>
  <c r="BE1103" i="4" l="1"/>
  <c r="BE1104" i="4" l="1"/>
  <c r="BE1105" i="4" l="1"/>
  <c r="BE1106" i="4" l="1"/>
  <c r="BE1107" i="4" l="1"/>
  <c r="BE1108" i="4" l="1"/>
  <c r="BE1109" i="4" l="1"/>
  <c r="BE1110" i="4" l="1"/>
  <c r="BE1111" i="4" l="1"/>
  <c r="BE1112" i="4" l="1"/>
  <c r="BE1113" i="4" l="1"/>
  <c r="BE1114" i="4" l="1"/>
  <c r="BE1115" i="4" l="1"/>
  <c r="BE1116" i="4" l="1"/>
  <c r="BE1117" i="4" l="1"/>
  <c r="BE1118" i="4" l="1"/>
  <c r="BE1119" i="4" l="1"/>
  <c r="BE1120" i="4" l="1"/>
  <c r="BE1121" i="4" l="1"/>
  <c r="BE1122" i="4" l="1"/>
  <c r="BE1123" i="4" l="1"/>
  <c r="BE1124" i="4" l="1"/>
  <c r="BE1125" i="4" l="1"/>
  <c r="BE1126" i="4" l="1"/>
  <c r="BE1127" i="4" l="1"/>
  <c r="BE1128" i="4" l="1"/>
  <c r="BE1129" i="4" l="1"/>
  <c r="BE1130" i="4" l="1"/>
  <c r="BE1131" i="4" l="1"/>
  <c r="BE1132" i="4" l="1"/>
  <c r="BE1133" i="4" l="1"/>
  <c r="BE1134" i="4" l="1"/>
  <c r="BE1135" i="4" l="1"/>
  <c r="BE1136" i="4" l="1"/>
  <c r="BE1137" i="4" l="1"/>
  <c r="BE1138" i="4" l="1"/>
  <c r="BE1139" i="4" l="1"/>
  <c r="BE1140" i="4" l="1"/>
  <c r="BE1141" i="4" l="1"/>
  <c r="BE1142" i="4" l="1"/>
  <c r="BE1143" i="4" l="1"/>
  <c r="BE1144" i="4" l="1"/>
  <c r="BE1145" i="4" l="1"/>
  <c r="BE1146" i="4" l="1"/>
  <c r="BE1147" i="4" l="1"/>
  <c r="BE1148" i="4" l="1"/>
  <c r="BE1149" i="4" l="1"/>
  <c r="BE1150" i="4" l="1"/>
  <c r="BE1151" i="4" l="1"/>
  <c r="BE1152" i="4" l="1"/>
  <c r="BE1153" i="4" l="1"/>
  <c r="BE1154" i="4" l="1"/>
  <c r="BE1155" i="4" l="1"/>
  <c r="BE1156" i="4" l="1"/>
  <c r="BE1157" i="4" l="1"/>
  <c r="BE1158" i="4" l="1"/>
  <c r="BE1159" i="4" l="1"/>
  <c r="BE1160" i="4" l="1"/>
  <c r="BE1161" i="4" l="1"/>
  <c r="BE1162" i="4" l="1"/>
  <c r="BE1163" i="4" l="1"/>
  <c r="BE1164" i="4" l="1"/>
  <c r="BE1165" i="4" l="1"/>
  <c r="BE1166" i="4" l="1"/>
  <c r="BE1167" i="4" l="1"/>
  <c r="BE1168" i="4" l="1"/>
  <c r="BE1169" i="4" l="1"/>
  <c r="BE1170" i="4" l="1"/>
  <c r="BE1171" i="4" l="1"/>
  <c r="BE1172" i="4" l="1"/>
  <c r="BE1173" i="4" l="1"/>
  <c r="BE1174" i="4" l="1"/>
  <c r="BE1175" i="4" l="1"/>
  <c r="BE1176" i="4" l="1"/>
  <c r="BE1177" i="4" l="1"/>
  <c r="BE1178" i="4" l="1"/>
  <c r="BE1179" i="4" l="1"/>
  <c r="BE1180" i="4" l="1"/>
  <c r="BE1181" i="4" l="1"/>
  <c r="BE1182" i="4" l="1"/>
  <c r="BE1183" i="4" l="1"/>
  <c r="BE1184" i="4" l="1"/>
  <c r="BE1185" i="4" l="1"/>
  <c r="BE1186" i="4" l="1"/>
  <c r="BE1187" i="4" l="1"/>
  <c r="BE1188" i="4" l="1"/>
  <c r="BE1189" i="4" l="1"/>
  <c r="BE1190" i="4" l="1"/>
  <c r="BE1191" i="4" l="1"/>
  <c r="BE1192" i="4" l="1"/>
  <c r="BE1193" i="4" l="1"/>
  <c r="BE1194" i="4" l="1"/>
  <c r="BE1195" i="4" l="1"/>
  <c r="BE1196" i="4" l="1"/>
  <c r="BE1197" i="4" l="1"/>
  <c r="BE1198" i="4" l="1"/>
  <c r="BE1199" i="4" l="1"/>
  <c r="BE1200" i="4" l="1"/>
  <c r="BE1201" i="4" l="1"/>
  <c r="BE1202" i="4" l="1"/>
  <c r="BE1203" i="4" l="1"/>
  <c r="BE1204" i="4" l="1"/>
  <c r="BE1205" i="4" l="1"/>
  <c r="BE1206" i="4" l="1"/>
  <c r="BE1207" i="4" l="1"/>
  <c r="BE1208" i="4" l="1"/>
  <c r="BE1209" i="4" l="1"/>
  <c r="BE1210" i="4" l="1"/>
  <c r="BE1211" i="4" l="1"/>
  <c r="BE1212" i="4" l="1"/>
  <c r="BE1213" i="4" l="1"/>
  <c r="BE1214" i="4" l="1"/>
  <c r="BE1215" i="4" l="1"/>
  <c r="BE1216" i="4" l="1"/>
  <c r="BE1217" i="4" l="1"/>
  <c r="BE1218" i="4" l="1"/>
  <c r="BE1219" i="4" l="1"/>
  <c r="BE1220" i="4" l="1"/>
  <c r="BE1221" i="4" l="1"/>
  <c r="BE1222" i="4" l="1"/>
  <c r="BE1223" i="4" l="1"/>
  <c r="BE1224" i="4" l="1"/>
  <c r="BE1225" i="4" l="1"/>
  <c r="BE1226" i="4" l="1"/>
  <c r="BE1227" i="4" l="1"/>
  <c r="BE1228" i="4" l="1"/>
  <c r="BE1229" i="4" l="1"/>
  <c r="BE1230" i="4" l="1"/>
  <c r="BE1231" i="4" l="1"/>
  <c r="BE1232" i="4" l="1"/>
  <c r="BE1233" i="4" l="1"/>
  <c r="BE1234" i="4" l="1"/>
  <c r="BE1235" i="4" l="1"/>
  <c r="BE1236" i="4" l="1"/>
  <c r="BE1237" i="4" l="1"/>
  <c r="BE1238" i="4" l="1"/>
  <c r="BE1239" i="4" l="1"/>
  <c r="BE1240" i="4" l="1"/>
  <c r="BE1241" i="4" l="1"/>
  <c r="BE1242" i="4" l="1"/>
  <c r="BE1243" i="4" l="1"/>
  <c r="BE1244" i="4" l="1"/>
  <c r="BE1245" i="4" l="1"/>
  <c r="BE1246" i="4" l="1"/>
  <c r="BE1247" i="4" l="1"/>
  <c r="BE1248" i="4" l="1"/>
  <c r="BE1249" i="4" l="1"/>
  <c r="BE1250" i="4" l="1"/>
  <c r="BE1251" i="4" l="1"/>
  <c r="BE1252" i="4" l="1"/>
  <c r="BE1253" i="4" l="1"/>
  <c r="BE1254" i="4" l="1"/>
  <c r="BE1255" i="4" l="1"/>
  <c r="BE1256" i="4" l="1"/>
  <c r="BE1257" i="4" l="1"/>
  <c r="BE1258" i="4" l="1"/>
  <c r="BE1259" i="4" l="1"/>
  <c r="BE1260" i="4" l="1"/>
  <c r="BE1261" i="4" l="1"/>
  <c r="BE1262" i="4" l="1"/>
  <c r="BE1263" i="4" l="1"/>
  <c r="BE1264" i="4" l="1"/>
  <c r="BE1265" i="4" l="1"/>
  <c r="BE1266" i="4" l="1"/>
  <c r="BE1267" i="4" l="1"/>
  <c r="BE1268" i="4" l="1"/>
  <c r="BE1269" i="4" l="1"/>
  <c r="BE1270" i="4" l="1"/>
  <c r="BE1271" i="4" l="1"/>
  <c r="BE1272" i="4" l="1"/>
  <c r="BE1273" i="4" l="1"/>
  <c r="BE1274" i="4" l="1"/>
  <c r="BE1275" i="4" l="1"/>
  <c r="BE1276" i="4" l="1"/>
  <c r="BE1277" i="4" l="1"/>
  <c r="BE1278" i="4" l="1"/>
  <c r="BE1279" i="4" l="1"/>
  <c r="BE1280" i="4" l="1"/>
  <c r="BE1281" i="4" l="1"/>
  <c r="BE1282" i="4" l="1"/>
  <c r="BE1283" i="4" l="1"/>
  <c r="BE1284" i="4" l="1"/>
  <c r="BE1285" i="4" l="1"/>
  <c r="BE1286" i="4" l="1"/>
  <c r="BE1287" i="4" l="1"/>
  <c r="BE1288" i="4" l="1"/>
  <c r="BE1289" i="4" l="1"/>
  <c r="BE1290" i="4" l="1"/>
  <c r="BE1291" i="4" l="1"/>
  <c r="BE1292" i="4" l="1"/>
  <c r="BE1293" i="4" l="1"/>
  <c r="BE1294" i="4" l="1"/>
  <c r="BE1295" i="4" l="1"/>
  <c r="BE1296" i="4" l="1"/>
  <c r="BE1297" i="4" l="1"/>
  <c r="BE1298" i="4" l="1"/>
  <c r="BE1299" i="4" l="1"/>
  <c r="BE1300" i="4" l="1"/>
  <c r="BE1301" i="4" l="1"/>
  <c r="BE1302" i="4" l="1"/>
  <c r="BE1303" i="4" l="1"/>
  <c r="BE1304" i="4" l="1"/>
  <c r="BE1305" i="4" l="1"/>
  <c r="BE1306" i="4" l="1"/>
  <c r="BE1307" i="4" l="1"/>
  <c r="BE1308" i="4" l="1"/>
  <c r="BE1309" i="4" l="1"/>
  <c r="BE1310" i="4" l="1"/>
  <c r="BE1311" i="4" l="1"/>
  <c r="BE1312" i="4" l="1"/>
  <c r="BE1313" i="4" l="1"/>
  <c r="BE1314" i="4" l="1"/>
  <c r="BE1315" i="4" l="1"/>
  <c r="BE1316" i="4" l="1"/>
  <c r="BE1317" i="4" l="1"/>
  <c r="BE1318" i="4" l="1"/>
  <c r="BE1319" i="4" l="1"/>
  <c r="BE1320" i="4" l="1"/>
  <c r="BE1321" i="4" l="1"/>
  <c r="BE1322" i="4" l="1"/>
  <c r="BE1323" i="4" l="1"/>
  <c r="BE1324" i="4" l="1"/>
  <c r="BE1325" i="4" l="1"/>
  <c r="BE1326" i="4" l="1"/>
  <c r="BE1327" i="4" l="1"/>
  <c r="BE1328" i="4" l="1"/>
  <c r="BE1329" i="4" l="1"/>
  <c r="BE1330" i="4" l="1"/>
  <c r="BE1331" i="4" l="1"/>
  <c r="BE1332" i="4" l="1"/>
  <c r="BE1333" i="4" l="1"/>
  <c r="BE1334" i="4" l="1"/>
  <c r="BE1335" i="4" l="1"/>
  <c r="BE1336" i="4" l="1"/>
  <c r="BE1337" i="4" l="1"/>
  <c r="BE1338" i="4" l="1"/>
  <c r="BE1339" i="4" l="1"/>
  <c r="BE1340" i="4" l="1"/>
  <c r="BE1341" i="4" l="1"/>
  <c r="BE1342" i="4" l="1"/>
  <c r="BE1343" i="4" l="1"/>
  <c r="BE1344" i="4" l="1"/>
  <c r="BE1345" i="4" l="1"/>
  <c r="BE1346" i="4" l="1"/>
  <c r="BE1347" i="4" l="1"/>
  <c r="BE1348" i="4" l="1"/>
  <c r="BE1349" i="4" l="1"/>
  <c r="BE1350" i="4" l="1"/>
  <c r="BE1351" i="4" l="1"/>
  <c r="BE1352" i="4" l="1"/>
  <c r="BE1353" i="4" l="1"/>
  <c r="BE1354" i="4" l="1"/>
  <c r="BE1355" i="4" l="1"/>
  <c r="BE1356" i="4" l="1"/>
  <c r="BE1357" i="4" l="1"/>
  <c r="BE1358" i="4" l="1"/>
  <c r="BE1359" i="4" l="1"/>
  <c r="BE1360" i="4" l="1"/>
  <c r="BE1361" i="4" l="1"/>
  <c r="BE1362" i="4" l="1"/>
  <c r="BE1363" i="4" l="1"/>
  <c r="BE1364" i="4" l="1"/>
  <c r="BE1365" i="4" l="1"/>
  <c r="BE1366" i="4" l="1"/>
  <c r="BE1367" i="4" l="1"/>
  <c r="BE1368" i="4" l="1"/>
  <c r="BE1369" i="4" l="1"/>
  <c r="BE1370" i="4" l="1"/>
  <c r="BE1371" i="4" l="1"/>
  <c r="BE1372" i="4" l="1"/>
  <c r="BE1373" i="4" l="1"/>
  <c r="BE1374" i="4" l="1"/>
  <c r="BE1375" i="4" l="1"/>
  <c r="BE1376" i="4" l="1"/>
  <c r="BE1377" i="4" l="1"/>
  <c r="BE1378" i="4" l="1"/>
  <c r="BE1379" i="4" l="1"/>
  <c r="BE1380" i="4" l="1"/>
  <c r="BE1381" i="4" l="1"/>
  <c r="BE1382" i="4" l="1"/>
  <c r="BE1383" i="4" l="1"/>
  <c r="BE1384" i="4" l="1"/>
  <c r="BE1385" i="4" l="1"/>
  <c r="BE1386" i="4" l="1"/>
  <c r="BE1387" i="4" l="1"/>
  <c r="BE1388" i="4" l="1"/>
  <c r="BE1389" i="4" l="1"/>
  <c r="BE1390" i="4" l="1"/>
  <c r="BE1391" i="4" l="1"/>
  <c r="BE1392" i="4" l="1"/>
  <c r="BE1393" i="4" l="1"/>
  <c r="BE1394" i="4" l="1"/>
  <c r="BE1395" i="4" l="1"/>
  <c r="BE1396" i="4" l="1"/>
  <c r="BE1397" i="4" l="1"/>
  <c r="BE1398" i="4" l="1"/>
  <c r="BE1399" i="4" l="1"/>
  <c r="BE1400" i="4" l="1"/>
  <c r="BE1401" i="4" l="1"/>
  <c r="BE1402" i="4" l="1"/>
  <c r="BE1403" i="4" l="1"/>
  <c r="BE1404" i="4" l="1"/>
  <c r="BE1405" i="4" l="1"/>
  <c r="BE1406" i="4" l="1"/>
  <c r="BE1407" i="4" l="1"/>
  <c r="BE1408" i="4" l="1"/>
  <c r="BE1409" i="4" l="1"/>
  <c r="BE1410" i="4" l="1"/>
  <c r="BE1411" i="4" l="1"/>
  <c r="BE1412" i="4" l="1"/>
  <c r="BE1413" i="4" l="1"/>
  <c r="BE1414" i="4" l="1"/>
  <c r="BE1415" i="4" l="1"/>
  <c r="BE1416" i="4" l="1"/>
  <c r="BE1417" i="4" l="1"/>
  <c r="BE1418" i="4" l="1"/>
  <c r="BE1419" i="4" l="1"/>
  <c r="BE1420" i="4" l="1"/>
  <c r="BE1421" i="4" l="1"/>
  <c r="BE1422" i="4" l="1"/>
  <c r="BE1423" i="4" l="1"/>
  <c r="BE1424" i="4" l="1"/>
  <c r="BE1425" i="4" l="1"/>
  <c r="BE1426" i="4" l="1"/>
  <c r="BE1427" i="4" l="1"/>
  <c r="BE1428" i="4" l="1"/>
  <c r="BE1429" i="4" l="1"/>
  <c r="BE1430" i="4" l="1"/>
  <c r="BE1431" i="4" l="1"/>
  <c r="BE1432" i="4" l="1"/>
  <c r="BE1433" i="4" l="1"/>
  <c r="BE1434" i="4" l="1"/>
  <c r="BE1435" i="4" l="1"/>
  <c r="BE1436" i="4" l="1"/>
  <c r="BE1437" i="4" l="1"/>
  <c r="BE1438" i="4" l="1"/>
  <c r="BE1439" i="4" l="1"/>
  <c r="BE1440" i="4" l="1"/>
  <c r="BE1441" i="4" l="1"/>
  <c r="BE1442" i="4" l="1"/>
  <c r="BE1443" i="4" l="1"/>
  <c r="BE1444" i="4" l="1"/>
  <c r="BE1445" i="4" l="1"/>
  <c r="BE1446" i="4" l="1"/>
  <c r="BE1447" i="4" l="1"/>
  <c r="BE1448" i="4" l="1"/>
  <c r="BE1449" i="4" l="1"/>
  <c r="BE1450" i="4" l="1"/>
  <c r="BE1451" i="4" l="1"/>
  <c r="BE1452" i="4" l="1"/>
  <c r="BE1453" i="4" l="1"/>
  <c r="BE1454" i="4" l="1"/>
  <c r="BE1455" i="4" l="1"/>
  <c r="BE1456" i="4" l="1"/>
  <c r="BE1457" i="4" l="1"/>
  <c r="BE1458" i="4" l="1"/>
  <c r="BE1459" i="4" l="1"/>
  <c r="BE1460" i="4" l="1"/>
  <c r="BE1461" i="4" l="1"/>
  <c r="BE1462" i="4" l="1"/>
  <c r="BE1463" i="4" l="1"/>
  <c r="BE1464" i="4" l="1"/>
  <c r="BE1465" i="4" l="1"/>
  <c r="BE1466" i="4" l="1"/>
  <c r="BE1467" i="4" l="1"/>
  <c r="BE1468" i="4" l="1"/>
  <c r="BE1469" i="4" l="1"/>
  <c r="BE1470" i="4" l="1"/>
  <c r="BE1471" i="4" l="1"/>
  <c r="BE1472" i="4" l="1"/>
  <c r="BE1473" i="4" l="1"/>
  <c r="BE1474" i="4" l="1"/>
  <c r="BE1475" i="4" l="1"/>
  <c r="BE1476" i="4" l="1"/>
  <c r="BE1477" i="4" l="1"/>
  <c r="BE1478" i="4" l="1"/>
  <c r="BE1479" i="4" l="1"/>
  <c r="BE1480" i="4" l="1"/>
  <c r="BE1481" i="4" l="1"/>
  <c r="BE1482" i="4" l="1"/>
  <c r="BE1483" i="4" l="1"/>
  <c r="BE1484" i="4" l="1"/>
  <c r="BE1485" i="4" l="1"/>
  <c r="BE1486" i="4" l="1"/>
  <c r="BE1487" i="4" l="1"/>
  <c r="BE1488" i="4" l="1"/>
  <c r="BE1489" i="4" l="1"/>
  <c r="BE1490" i="4" l="1"/>
  <c r="BE1491" i="4" l="1"/>
  <c r="BE1492" i="4" l="1"/>
  <c r="BE1493" i="4" l="1"/>
  <c r="BE1494" i="4" l="1"/>
  <c r="BE1495" i="4" l="1"/>
  <c r="BE1496" i="4" l="1"/>
  <c r="BE1497" i="4" l="1"/>
  <c r="BE1498" i="4" l="1"/>
  <c r="BE1499" i="4" l="1"/>
  <c r="BE1500" i="4" l="1"/>
  <c r="BE1501" i="4" l="1"/>
  <c r="BE1502" i="4" l="1"/>
  <c r="BE1503" i="4" l="1"/>
  <c r="BE1504" i="4" l="1"/>
  <c r="BE1505" i="4" l="1"/>
  <c r="BE1506" i="4" l="1"/>
  <c r="BE1507" i="4" l="1"/>
  <c r="BE1508" i="4" l="1"/>
  <c r="BE1509" i="4" l="1"/>
  <c r="BE1510" i="4" l="1"/>
  <c r="BE1511" i="4" l="1"/>
  <c r="BE1512" i="4" l="1"/>
  <c r="BE1513" i="4" l="1"/>
  <c r="BE1514" i="4" l="1"/>
  <c r="BE1515" i="4" l="1"/>
  <c r="BE1516" i="4" l="1"/>
  <c r="BE1517" i="4" l="1"/>
  <c r="BE1518" i="4" l="1"/>
  <c r="BE1519" i="4" l="1"/>
  <c r="BE1520" i="4" l="1"/>
  <c r="BE1521" i="4" l="1"/>
  <c r="BE1522" i="4" l="1"/>
  <c r="BE1523" i="4" l="1"/>
  <c r="BE1524" i="4" l="1"/>
  <c r="BE1525" i="4" l="1"/>
  <c r="BE1526" i="4" l="1"/>
  <c r="BE1527" i="4" l="1"/>
  <c r="BE1528" i="4" l="1"/>
  <c r="BE1529" i="4" l="1"/>
  <c r="BE1530" i="4" l="1"/>
  <c r="BE1531" i="4" l="1"/>
  <c r="BE1532" i="4" l="1"/>
  <c r="BE1533" i="4" l="1"/>
  <c r="BE1534" i="4" l="1"/>
  <c r="BE1535" i="4" l="1"/>
  <c r="BE1536" i="4" l="1"/>
  <c r="BE1537" i="4" l="1"/>
  <c r="BE1538" i="4" l="1"/>
  <c r="BE1539" i="4" l="1"/>
  <c r="BE1540" i="4" l="1"/>
  <c r="BE1541" i="4" l="1"/>
  <c r="BE1542" i="4" l="1"/>
  <c r="BE1543" i="4" l="1"/>
  <c r="BE1544" i="4" l="1"/>
  <c r="BE1545" i="4" l="1"/>
  <c r="BE1546" i="4" l="1"/>
  <c r="BE1547" i="4" l="1"/>
  <c r="BE1548" i="4" l="1"/>
  <c r="BE1549" i="4" l="1"/>
  <c r="BE1550" i="4" l="1"/>
  <c r="BE1551" i="4" l="1"/>
  <c r="BE1552" i="4" l="1"/>
  <c r="BE1553" i="4" l="1"/>
  <c r="BE1554" i="4" l="1"/>
  <c r="BE1555" i="4" l="1"/>
  <c r="BE1556" i="4" l="1"/>
  <c r="BE1557" i="4" l="1"/>
  <c r="BE1558" i="4" l="1"/>
  <c r="BE1559" i="4" l="1"/>
  <c r="BE1560" i="4" l="1"/>
  <c r="BE1561" i="4" l="1"/>
  <c r="BE1562" i="4" l="1"/>
  <c r="BE1563" i="4" l="1"/>
  <c r="BE1564" i="4" l="1"/>
  <c r="BE1565" i="4" l="1"/>
  <c r="BE1566" i="4" l="1"/>
  <c r="BE1567" i="4" l="1"/>
  <c r="BE1568" i="4" l="1"/>
  <c r="BE1569" i="4" l="1"/>
  <c r="BE1570" i="4" l="1"/>
  <c r="BE1571" i="4" l="1"/>
  <c r="BE1572" i="4" l="1"/>
  <c r="BE1573" i="4" l="1"/>
  <c r="BE1574" i="4" l="1"/>
  <c r="BE1575" i="4" l="1"/>
  <c r="BE1576" i="4" l="1"/>
  <c r="BE1577" i="4" l="1"/>
  <c r="BE1578" i="4" l="1"/>
  <c r="BE1579" i="4" l="1"/>
  <c r="BE1580" i="4" l="1"/>
  <c r="BE1581" i="4" l="1"/>
  <c r="BE1582" i="4" l="1"/>
  <c r="BE1583" i="4" l="1"/>
  <c r="BE1584" i="4" l="1"/>
  <c r="BE1585" i="4" l="1"/>
  <c r="BE1586" i="4" l="1"/>
  <c r="BE1587" i="4" l="1"/>
  <c r="BE1588" i="4" l="1"/>
  <c r="BE1589" i="4" l="1"/>
  <c r="BE1590" i="4" l="1"/>
  <c r="BE1591" i="4" l="1"/>
  <c r="BE1592" i="4" l="1"/>
  <c r="BE1593" i="4" l="1"/>
  <c r="BE1594" i="4" l="1"/>
  <c r="BE1595" i="4" l="1"/>
  <c r="BE1596" i="4" l="1"/>
  <c r="BE1597" i="4" l="1"/>
  <c r="BE1598" i="4" l="1"/>
  <c r="BE1599" i="4" l="1"/>
  <c r="BE1600" i="4" l="1"/>
  <c r="BE1601" i="4" l="1"/>
  <c r="BE1602" i="4" l="1"/>
  <c r="BE1603" i="4" l="1"/>
  <c r="BE1604" i="4" l="1"/>
  <c r="BE1605" i="4" l="1"/>
  <c r="BE1606" i="4" l="1"/>
  <c r="BE1607" i="4" l="1"/>
  <c r="BE1608" i="4" l="1"/>
  <c r="BE1609" i="4" l="1"/>
  <c r="BE1610" i="4" l="1"/>
  <c r="BE1611" i="4" l="1"/>
  <c r="BE1612" i="4" l="1"/>
  <c r="BE1613" i="4" l="1"/>
  <c r="BE1614" i="4" l="1"/>
  <c r="BE1615" i="4" l="1"/>
  <c r="BE1616" i="4" l="1"/>
  <c r="BE1617" i="4" l="1"/>
  <c r="BE1618" i="4" l="1"/>
  <c r="BE1619" i="4" l="1"/>
  <c r="BE1620" i="4" l="1"/>
  <c r="BE1621" i="4" l="1"/>
  <c r="BE1622" i="4" l="1"/>
  <c r="BE1623" i="4" l="1"/>
  <c r="BE1624" i="4" l="1"/>
  <c r="BE1625" i="4" l="1"/>
  <c r="BE1626" i="4" l="1"/>
  <c r="BE1627" i="4" l="1"/>
  <c r="BE1628" i="4" l="1"/>
  <c r="BE1629" i="4" l="1"/>
  <c r="BE1630" i="4" l="1"/>
  <c r="BE1631" i="4" l="1"/>
  <c r="BE1632" i="4" l="1"/>
  <c r="BE1633" i="4" l="1"/>
  <c r="BE1634" i="4" l="1"/>
  <c r="BE1635" i="4" l="1"/>
  <c r="BE1636" i="4" l="1"/>
  <c r="BE1637" i="4" l="1"/>
  <c r="BE1638" i="4" l="1"/>
  <c r="BE1639" i="4" l="1"/>
  <c r="BE1640" i="4" l="1"/>
  <c r="BE1641" i="4" l="1"/>
  <c r="BE1642" i="4" l="1"/>
  <c r="BE1643" i="4" l="1"/>
  <c r="BE1644" i="4" l="1"/>
  <c r="BE1645" i="4" l="1"/>
  <c r="BE1646" i="4" l="1"/>
  <c r="BE1647" i="4" l="1"/>
  <c r="BE1648" i="4" l="1"/>
  <c r="BE1649" i="4" l="1"/>
  <c r="BE1650" i="4" l="1"/>
  <c r="BE1651" i="4" l="1"/>
  <c r="BE1652" i="4" l="1"/>
  <c r="BE1653" i="4" l="1"/>
  <c r="BE1654" i="4" l="1"/>
  <c r="BE1655" i="4" l="1"/>
  <c r="BE1656" i="4" l="1"/>
  <c r="BE1657" i="4" l="1"/>
  <c r="BE1658" i="4" l="1"/>
  <c r="BE1659" i="4" l="1"/>
  <c r="BE1660" i="4" l="1"/>
  <c r="BE1661" i="4" l="1"/>
  <c r="BE1662" i="4" l="1"/>
  <c r="BE1663" i="4" l="1"/>
  <c r="BE1664" i="4" l="1"/>
  <c r="BE1665" i="4" l="1"/>
  <c r="BE1666" i="4" l="1"/>
  <c r="BE1667" i="4" l="1"/>
  <c r="BE1668" i="4" l="1"/>
  <c r="BE1669" i="4" l="1"/>
  <c r="BE1670" i="4" l="1"/>
  <c r="BE1671" i="4" l="1"/>
  <c r="BE1672" i="4" l="1"/>
  <c r="BE1673" i="4" l="1"/>
  <c r="BE1674" i="4" l="1"/>
  <c r="BE1675" i="4" l="1"/>
  <c r="BE1676" i="4" l="1"/>
  <c r="BE1677" i="4" l="1"/>
  <c r="BE1678" i="4" l="1"/>
  <c r="BE1679" i="4" l="1"/>
  <c r="BE1680" i="4" l="1"/>
  <c r="BE1681" i="4" l="1"/>
  <c r="BE1682" i="4" l="1"/>
  <c r="BE1683" i="4" l="1"/>
  <c r="BE1684" i="4" l="1"/>
  <c r="BE1685" i="4" l="1"/>
  <c r="BE1686" i="4" l="1"/>
  <c r="BE1687" i="4" l="1"/>
  <c r="BE1688" i="4" l="1"/>
  <c r="BE1689" i="4" l="1"/>
  <c r="BE1690" i="4" l="1"/>
  <c r="BE1691" i="4" l="1"/>
  <c r="BE1692" i="4" l="1"/>
  <c r="BE1693" i="4" l="1"/>
  <c r="BE1694" i="4" l="1"/>
  <c r="BE1695" i="4" l="1"/>
  <c r="BE1696" i="4" l="1"/>
  <c r="BE1697" i="4" l="1"/>
  <c r="BE1698" i="4" l="1"/>
  <c r="BE1699" i="4" l="1"/>
  <c r="BE1700" i="4" l="1"/>
  <c r="BE1701" i="4" l="1"/>
  <c r="BE1702" i="4" l="1"/>
  <c r="BE1703" i="4" l="1"/>
  <c r="BE1704" i="4" l="1"/>
  <c r="BE1705" i="4" l="1"/>
  <c r="BE1706" i="4" l="1"/>
  <c r="BE1707" i="4" l="1"/>
  <c r="BE1708" i="4" l="1"/>
  <c r="BE1709" i="4" l="1"/>
  <c r="BE1710" i="4" l="1"/>
  <c r="BE1711" i="4" l="1"/>
  <c r="BE1712" i="4" l="1"/>
  <c r="BE1713" i="4" l="1"/>
  <c r="BE1714" i="4" l="1"/>
  <c r="BE1715" i="4" l="1"/>
  <c r="BE1716" i="4" l="1"/>
  <c r="BE1717" i="4" l="1"/>
  <c r="BE1718" i="4" l="1"/>
  <c r="BE1719" i="4" l="1"/>
  <c r="BE1720" i="4" l="1"/>
  <c r="BE1721" i="4" l="1"/>
  <c r="BE1722" i="4" l="1"/>
  <c r="BE1723" i="4" l="1"/>
  <c r="BE1724" i="4" l="1"/>
  <c r="BE1725" i="4" l="1"/>
  <c r="BE1726" i="4" l="1"/>
  <c r="BE1727" i="4" l="1"/>
  <c r="BE1728" i="4" l="1"/>
  <c r="BE1729" i="4" l="1"/>
  <c r="BE1730" i="4" l="1"/>
  <c r="BE1731" i="4" l="1"/>
  <c r="BE1732" i="4" l="1"/>
  <c r="BE1733" i="4" l="1"/>
  <c r="BE1734" i="4" l="1"/>
  <c r="BE1735" i="4" l="1"/>
  <c r="BE1736" i="4" l="1"/>
  <c r="BE1737" i="4" l="1"/>
  <c r="BE1738" i="4" l="1"/>
  <c r="BE1739" i="4" l="1"/>
  <c r="BE1740" i="4" l="1"/>
  <c r="BE1741" i="4" l="1"/>
  <c r="BE1742" i="4" l="1"/>
  <c r="BE1743" i="4" l="1"/>
  <c r="BE1744" i="4" l="1"/>
  <c r="BE1745" i="4" l="1"/>
  <c r="BE1746" i="4" l="1"/>
  <c r="BE1747" i="4" l="1"/>
  <c r="BE1748" i="4" l="1"/>
  <c r="BE1749" i="4" l="1"/>
  <c r="BE1750" i="4" l="1"/>
  <c r="BE1751" i="4" l="1"/>
  <c r="BE1752" i="4" l="1"/>
  <c r="BE1753" i="4" l="1"/>
  <c r="BE1754" i="4" l="1"/>
  <c r="BE1755" i="4" l="1"/>
  <c r="BE1756" i="4" l="1"/>
  <c r="BE1757" i="4" l="1"/>
  <c r="BE1758" i="4" l="1"/>
  <c r="BE1759" i="4" l="1"/>
  <c r="BE1760" i="4" l="1"/>
  <c r="BE1761" i="4" l="1"/>
  <c r="BE1762" i="4" l="1"/>
  <c r="BE1763" i="4" l="1"/>
  <c r="BE1764" i="4" l="1"/>
  <c r="BE1765" i="4" l="1"/>
  <c r="BE1766" i="4" l="1"/>
  <c r="BE1767" i="4" l="1"/>
  <c r="BE1768" i="4" l="1"/>
  <c r="BE1769" i="4" l="1"/>
  <c r="BE1770" i="4" l="1"/>
  <c r="BE1771" i="4" l="1"/>
  <c r="BE1772" i="4" l="1"/>
  <c r="BE1773" i="4" l="1"/>
  <c r="BE1774" i="4" l="1"/>
  <c r="BE1775" i="4" l="1"/>
  <c r="BE1776" i="4" l="1"/>
  <c r="BE1777" i="4" l="1"/>
  <c r="BE1778" i="4" l="1"/>
  <c r="BE1779" i="4" l="1"/>
  <c r="BE1780" i="4" l="1"/>
  <c r="BE1781" i="4" l="1"/>
  <c r="BE1782" i="4" l="1"/>
  <c r="BE1783" i="4" l="1"/>
  <c r="BE1784" i="4" l="1"/>
  <c r="BE1785" i="4" l="1"/>
  <c r="BE1786" i="4" l="1"/>
  <c r="BE1787" i="4" l="1"/>
  <c r="BE1788" i="4" l="1"/>
  <c r="BE1789" i="4" l="1"/>
  <c r="BE1790" i="4" l="1"/>
  <c r="BE1791" i="4" l="1"/>
  <c r="BE1792" i="4" l="1"/>
  <c r="BE1793" i="4" l="1"/>
  <c r="BE1794" i="4" l="1"/>
  <c r="BE1795" i="4" l="1"/>
  <c r="BE1796" i="4" l="1"/>
  <c r="BE1797" i="4" l="1"/>
  <c r="BE1798" i="4" l="1"/>
  <c r="BE1799" i="4" l="1"/>
  <c r="BE1800" i="4" l="1"/>
  <c r="BE1801" i="4" l="1"/>
  <c r="BE1802" i="4" l="1"/>
  <c r="BE1803" i="4" l="1"/>
  <c r="BE1804" i="4" l="1"/>
  <c r="BE1805" i="4" l="1"/>
  <c r="BE1806" i="4" l="1"/>
  <c r="BE1807" i="4" l="1"/>
  <c r="BE1808" i="4" l="1"/>
  <c r="BE1809" i="4" l="1"/>
  <c r="BE1810" i="4" l="1"/>
  <c r="BE1811" i="4" l="1"/>
  <c r="BE1812" i="4" l="1"/>
  <c r="BE1813" i="4" l="1"/>
  <c r="BE1814" i="4" l="1"/>
  <c r="BE1815" i="4" l="1"/>
  <c r="BE1816" i="4" l="1"/>
  <c r="BE1817" i="4" l="1"/>
  <c r="AA19" i="4"/>
  <c r="W6" i="4"/>
  <c r="X1097" i="4"/>
  <c r="W1097" i="4"/>
  <c r="X1096" i="4"/>
  <c r="W1096" i="4"/>
  <c r="X1095" i="4"/>
  <c r="W1095" i="4"/>
  <c r="X1094" i="4"/>
  <c r="W1094" i="4"/>
  <c r="X1093" i="4"/>
  <c r="W1093" i="4"/>
  <c r="X1092" i="4"/>
  <c r="W1092" i="4"/>
  <c r="X1091" i="4"/>
  <c r="W1091" i="4"/>
  <c r="X1090" i="4"/>
  <c r="W1090" i="4"/>
  <c r="X1089" i="4"/>
  <c r="W1089" i="4"/>
  <c r="X1088" i="4"/>
  <c r="W1088" i="4"/>
  <c r="X1087" i="4"/>
  <c r="W1087" i="4"/>
  <c r="X1086" i="4"/>
  <c r="W1086" i="4"/>
  <c r="X1085" i="4"/>
  <c r="W1085" i="4"/>
  <c r="X1084" i="4"/>
  <c r="W1084" i="4"/>
  <c r="X1083" i="4"/>
  <c r="W1083" i="4"/>
  <c r="X1082" i="4"/>
  <c r="W1082" i="4"/>
  <c r="X1081" i="4"/>
  <c r="W1081" i="4"/>
  <c r="X1080" i="4"/>
  <c r="W1080" i="4"/>
  <c r="X1079" i="4"/>
  <c r="W1079" i="4"/>
  <c r="X1078" i="4"/>
  <c r="W1078" i="4"/>
  <c r="X1077" i="4"/>
  <c r="W1077" i="4"/>
  <c r="X1076" i="4"/>
  <c r="W1076" i="4"/>
  <c r="X1075" i="4"/>
  <c r="W1075" i="4"/>
  <c r="X1074" i="4"/>
  <c r="W1074" i="4"/>
  <c r="X1073" i="4"/>
  <c r="W1073" i="4"/>
  <c r="X1072" i="4"/>
  <c r="W1072" i="4"/>
  <c r="X1071" i="4"/>
  <c r="W1071" i="4"/>
  <c r="X1070" i="4"/>
  <c r="W1070" i="4"/>
  <c r="X1069" i="4"/>
  <c r="W1069" i="4"/>
  <c r="X1068" i="4"/>
  <c r="W1068" i="4"/>
  <c r="X1067" i="4"/>
  <c r="W1067" i="4"/>
  <c r="X1066" i="4"/>
  <c r="W1066" i="4"/>
  <c r="X1065" i="4"/>
  <c r="W1065" i="4"/>
  <c r="X1064" i="4"/>
  <c r="W1064" i="4"/>
  <c r="X1063" i="4"/>
  <c r="W1063" i="4"/>
  <c r="X1062" i="4"/>
  <c r="W1062" i="4"/>
  <c r="X1061" i="4"/>
  <c r="W1061" i="4"/>
  <c r="X1060" i="4"/>
  <c r="W1060" i="4"/>
  <c r="X1059" i="4"/>
  <c r="W1059" i="4"/>
  <c r="X1058" i="4"/>
  <c r="W1058" i="4"/>
  <c r="X1057" i="4"/>
  <c r="W1057" i="4"/>
  <c r="X1056" i="4"/>
  <c r="W1056" i="4"/>
  <c r="X1055" i="4"/>
  <c r="W1055" i="4"/>
  <c r="X1054" i="4"/>
  <c r="W1054" i="4"/>
  <c r="X1053" i="4"/>
  <c r="W1053" i="4"/>
  <c r="X1052" i="4"/>
  <c r="W1052" i="4"/>
  <c r="X1051" i="4"/>
  <c r="W1051" i="4"/>
  <c r="X1050" i="4"/>
  <c r="W1050" i="4"/>
  <c r="X1049" i="4"/>
  <c r="W1049" i="4"/>
  <c r="X1048" i="4"/>
  <c r="W1048" i="4"/>
  <c r="X1047" i="4"/>
  <c r="W1047" i="4"/>
  <c r="X1046" i="4"/>
  <c r="W1046" i="4"/>
  <c r="X1045" i="4"/>
  <c r="W1045" i="4"/>
  <c r="X1044" i="4"/>
  <c r="W1044" i="4"/>
  <c r="X1043" i="4"/>
  <c r="W1043" i="4"/>
  <c r="X1042" i="4"/>
  <c r="W1042" i="4"/>
  <c r="X1041" i="4"/>
  <c r="W1041" i="4"/>
  <c r="X1040" i="4"/>
  <c r="W1040" i="4"/>
  <c r="X1039" i="4"/>
  <c r="W1039" i="4"/>
  <c r="X1038" i="4"/>
  <c r="W1038" i="4"/>
  <c r="X1037" i="4"/>
  <c r="W1037" i="4"/>
  <c r="X1036" i="4"/>
  <c r="W1036" i="4"/>
  <c r="X1035" i="4"/>
  <c r="W1035" i="4"/>
  <c r="X1034" i="4"/>
  <c r="W1034" i="4"/>
  <c r="X1033" i="4"/>
  <c r="W1033" i="4"/>
  <c r="X1032" i="4"/>
  <c r="W1032" i="4"/>
  <c r="X1031" i="4"/>
  <c r="W1031" i="4"/>
  <c r="X1030" i="4"/>
  <c r="W1030" i="4"/>
  <c r="X1029" i="4"/>
  <c r="W1029" i="4"/>
  <c r="X1028" i="4"/>
  <c r="W1028" i="4"/>
  <c r="X1027" i="4"/>
  <c r="W1027" i="4"/>
  <c r="X1026" i="4"/>
  <c r="W1026" i="4"/>
  <c r="X1025" i="4"/>
  <c r="W1025" i="4"/>
  <c r="X1024" i="4"/>
  <c r="W1024" i="4"/>
  <c r="X1023" i="4"/>
  <c r="W1023" i="4"/>
  <c r="X1022" i="4"/>
  <c r="W1022" i="4"/>
  <c r="X1021" i="4"/>
  <c r="W1021" i="4"/>
  <c r="X1020" i="4"/>
  <c r="W1020" i="4"/>
  <c r="X1019" i="4"/>
  <c r="W1019" i="4"/>
  <c r="X1018" i="4"/>
  <c r="W1018" i="4"/>
  <c r="X1017" i="4"/>
  <c r="W1017" i="4"/>
  <c r="X1016" i="4"/>
  <c r="W1016" i="4"/>
  <c r="X1015" i="4"/>
  <c r="W1015" i="4"/>
  <c r="X1014" i="4"/>
  <c r="W1014" i="4"/>
  <c r="X1013" i="4"/>
  <c r="W1013" i="4"/>
  <c r="X1012" i="4"/>
  <c r="W1012" i="4"/>
  <c r="X1011" i="4"/>
  <c r="W1011" i="4"/>
  <c r="X1010" i="4"/>
  <c r="W1010" i="4"/>
  <c r="X1009" i="4"/>
  <c r="W1009" i="4"/>
  <c r="X1008" i="4"/>
  <c r="W1008" i="4"/>
  <c r="X1007" i="4"/>
  <c r="W1007" i="4"/>
  <c r="X1006" i="4"/>
  <c r="W1006" i="4"/>
  <c r="X1005" i="4"/>
  <c r="W1005" i="4"/>
  <c r="X1004" i="4"/>
  <c r="W1004" i="4"/>
  <c r="X1003" i="4"/>
  <c r="W1003" i="4"/>
  <c r="X1002" i="4"/>
  <c r="W1002" i="4"/>
  <c r="X1001" i="4"/>
  <c r="W1001" i="4"/>
  <c r="X1000" i="4"/>
  <c r="W1000" i="4"/>
  <c r="X999" i="4"/>
  <c r="W999" i="4"/>
  <c r="X998" i="4"/>
  <c r="W998" i="4"/>
  <c r="X997" i="4"/>
  <c r="W997" i="4"/>
  <c r="X996" i="4"/>
  <c r="W996" i="4"/>
  <c r="X995" i="4"/>
  <c r="W995" i="4"/>
  <c r="X994" i="4"/>
  <c r="W994" i="4"/>
  <c r="X993" i="4"/>
  <c r="W993" i="4"/>
  <c r="X992" i="4"/>
  <c r="W992" i="4"/>
  <c r="X991" i="4"/>
  <c r="W991" i="4"/>
  <c r="X990" i="4"/>
  <c r="W990" i="4"/>
  <c r="X989" i="4"/>
  <c r="W989" i="4"/>
  <c r="X988" i="4"/>
  <c r="W988" i="4"/>
  <c r="X987" i="4"/>
  <c r="W987" i="4"/>
  <c r="X986" i="4"/>
  <c r="W986" i="4"/>
  <c r="X985" i="4"/>
  <c r="W985" i="4"/>
  <c r="X984" i="4"/>
  <c r="W984" i="4"/>
  <c r="X983" i="4"/>
  <c r="W983" i="4"/>
  <c r="X982" i="4"/>
  <c r="W982" i="4"/>
  <c r="X981" i="4"/>
  <c r="W981" i="4"/>
  <c r="X980" i="4"/>
  <c r="W980" i="4"/>
  <c r="X979" i="4"/>
  <c r="W979" i="4"/>
  <c r="X978" i="4"/>
  <c r="W978" i="4"/>
  <c r="X977" i="4"/>
  <c r="W977" i="4"/>
  <c r="X976" i="4"/>
  <c r="W976" i="4"/>
  <c r="X975" i="4"/>
  <c r="W975" i="4"/>
  <c r="X974" i="4"/>
  <c r="W974" i="4"/>
  <c r="X973" i="4"/>
  <c r="W973" i="4"/>
  <c r="X972" i="4"/>
  <c r="W972" i="4"/>
  <c r="X971" i="4"/>
  <c r="W971" i="4"/>
  <c r="X970" i="4"/>
  <c r="W970" i="4"/>
  <c r="X969" i="4"/>
  <c r="W969" i="4"/>
  <c r="X968" i="4"/>
  <c r="W968" i="4"/>
  <c r="X967" i="4"/>
  <c r="W967" i="4"/>
  <c r="X966" i="4"/>
  <c r="W966" i="4"/>
  <c r="X965" i="4"/>
  <c r="W965" i="4"/>
  <c r="X964" i="4"/>
  <c r="W964" i="4"/>
  <c r="X963" i="4"/>
  <c r="W963" i="4"/>
  <c r="X962" i="4"/>
  <c r="W962" i="4"/>
  <c r="X961" i="4"/>
  <c r="W961" i="4"/>
  <c r="X960" i="4"/>
  <c r="W960" i="4"/>
  <c r="X959" i="4"/>
  <c r="W959" i="4"/>
  <c r="X958" i="4"/>
  <c r="W958" i="4"/>
  <c r="X957" i="4"/>
  <c r="W957" i="4"/>
  <c r="X956" i="4"/>
  <c r="W956" i="4"/>
  <c r="X955" i="4"/>
  <c r="W955" i="4"/>
  <c r="X954" i="4"/>
  <c r="W954" i="4"/>
  <c r="X953" i="4"/>
  <c r="W953" i="4"/>
  <c r="X952" i="4"/>
  <c r="W952" i="4"/>
  <c r="X951" i="4"/>
  <c r="W951" i="4"/>
  <c r="X950" i="4"/>
  <c r="W950" i="4"/>
  <c r="X949" i="4"/>
  <c r="W949" i="4"/>
  <c r="X948" i="4"/>
  <c r="W948" i="4"/>
  <c r="X947" i="4"/>
  <c r="W947" i="4"/>
  <c r="X946" i="4"/>
  <c r="W946" i="4"/>
  <c r="X945" i="4"/>
  <c r="W945" i="4"/>
  <c r="X944" i="4"/>
  <c r="W944" i="4"/>
  <c r="X943" i="4"/>
  <c r="W943" i="4"/>
  <c r="X942" i="4"/>
  <c r="W942" i="4"/>
  <c r="X941" i="4"/>
  <c r="W941" i="4"/>
  <c r="X940" i="4"/>
  <c r="W940" i="4"/>
  <c r="X939" i="4"/>
  <c r="W939" i="4"/>
  <c r="X938" i="4"/>
  <c r="W938" i="4"/>
  <c r="X937" i="4"/>
  <c r="W937" i="4"/>
  <c r="X936" i="4"/>
  <c r="W936" i="4"/>
  <c r="X935" i="4"/>
  <c r="W935" i="4"/>
  <c r="X934" i="4"/>
  <c r="W934" i="4"/>
  <c r="X933" i="4"/>
  <c r="W933" i="4"/>
  <c r="X932" i="4"/>
  <c r="W932" i="4"/>
  <c r="X931" i="4"/>
  <c r="W931" i="4"/>
  <c r="X930" i="4"/>
  <c r="W930" i="4"/>
  <c r="X929" i="4"/>
  <c r="W929" i="4"/>
  <c r="X928" i="4"/>
  <c r="W928" i="4"/>
  <c r="X927" i="4"/>
  <c r="W927" i="4"/>
  <c r="X926" i="4"/>
  <c r="W926" i="4"/>
  <c r="X925" i="4"/>
  <c r="W925" i="4"/>
  <c r="X924" i="4"/>
  <c r="W924" i="4"/>
  <c r="X923" i="4"/>
  <c r="W923" i="4"/>
  <c r="X922" i="4"/>
  <c r="W922" i="4"/>
  <c r="X921" i="4"/>
  <c r="W921" i="4"/>
  <c r="X920" i="4"/>
  <c r="W920" i="4"/>
  <c r="X919" i="4"/>
  <c r="W919" i="4"/>
  <c r="X918" i="4"/>
  <c r="W918" i="4"/>
  <c r="X917" i="4"/>
  <c r="W917" i="4"/>
  <c r="X916" i="4"/>
  <c r="W916" i="4"/>
  <c r="X915" i="4"/>
  <c r="W915" i="4"/>
  <c r="X914" i="4"/>
  <c r="W914" i="4"/>
  <c r="X913" i="4"/>
  <c r="W913" i="4"/>
  <c r="X912" i="4"/>
  <c r="W912" i="4"/>
  <c r="X911" i="4"/>
  <c r="W911" i="4"/>
  <c r="X910" i="4"/>
  <c r="W910" i="4"/>
  <c r="X909" i="4"/>
  <c r="W909" i="4"/>
  <c r="X908" i="4"/>
  <c r="W908" i="4"/>
  <c r="X907" i="4"/>
  <c r="W907" i="4"/>
  <c r="X906" i="4"/>
  <c r="W906" i="4"/>
  <c r="X905" i="4"/>
  <c r="W905" i="4"/>
  <c r="X904" i="4"/>
  <c r="W904" i="4"/>
  <c r="X903" i="4"/>
  <c r="W903" i="4"/>
  <c r="X902" i="4"/>
  <c r="W902" i="4"/>
  <c r="X901" i="4"/>
  <c r="W901" i="4"/>
  <c r="X900" i="4"/>
  <c r="W900" i="4"/>
  <c r="X899" i="4"/>
  <c r="W899" i="4"/>
  <c r="X898" i="4"/>
  <c r="W898" i="4"/>
  <c r="X897" i="4"/>
  <c r="W897" i="4"/>
  <c r="X896" i="4"/>
  <c r="W896" i="4"/>
  <c r="X895" i="4"/>
  <c r="W895" i="4"/>
  <c r="X894" i="4"/>
  <c r="W894" i="4"/>
  <c r="X893" i="4"/>
  <c r="W893" i="4"/>
  <c r="X892" i="4"/>
  <c r="W892" i="4"/>
  <c r="X891" i="4"/>
  <c r="W891" i="4"/>
  <c r="X890" i="4"/>
  <c r="W890" i="4"/>
  <c r="X889" i="4"/>
  <c r="W889" i="4"/>
  <c r="X888" i="4"/>
  <c r="W888" i="4"/>
  <c r="X887" i="4"/>
  <c r="W887" i="4"/>
  <c r="X886" i="4"/>
  <c r="W886" i="4"/>
  <c r="X885" i="4"/>
  <c r="W885" i="4"/>
  <c r="X884" i="4"/>
  <c r="W884" i="4"/>
  <c r="X883" i="4"/>
  <c r="W883" i="4"/>
  <c r="X882" i="4"/>
  <c r="W882" i="4"/>
  <c r="X881" i="4"/>
  <c r="W881" i="4"/>
  <c r="X880" i="4"/>
  <c r="W880" i="4"/>
  <c r="X879" i="4"/>
  <c r="W879" i="4"/>
  <c r="X878" i="4"/>
  <c r="W878" i="4"/>
  <c r="X877" i="4"/>
  <c r="W877" i="4"/>
  <c r="X876" i="4"/>
  <c r="W876" i="4"/>
  <c r="X875" i="4"/>
  <c r="W875" i="4"/>
  <c r="X874" i="4"/>
  <c r="W874" i="4"/>
  <c r="X873" i="4"/>
  <c r="W873" i="4"/>
  <c r="X872" i="4"/>
  <c r="W872" i="4"/>
  <c r="X871" i="4"/>
  <c r="W871" i="4"/>
  <c r="X870" i="4"/>
  <c r="W870" i="4"/>
  <c r="X869" i="4"/>
  <c r="W869" i="4"/>
  <c r="X868" i="4"/>
  <c r="W868" i="4"/>
  <c r="X867" i="4"/>
  <c r="W867" i="4"/>
  <c r="X866" i="4"/>
  <c r="W866" i="4"/>
  <c r="X865" i="4"/>
  <c r="W865" i="4"/>
  <c r="X864" i="4"/>
  <c r="W864" i="4"/>
  <c r="X863" i="4"/>
  <c r="W863" i="4"/>
  <c r="X862" i="4"/>
  <c r="W862" i="4"/>
  <c r="X861" i="4"/>
  <c r="W861" i="4"/>
  <c r="X860" i="4"/>
  <c r="W860" i="4"/>
  <c r="X859" i="4"/>
  <c r="W859" i="4"/>
  <c r="X858" i="4"/>
  <c r="W858" i="4"/>
  <c r="X857" i="4"/>
  <c r="W857" i="4"/>
  <c r="X856" i="4"/>
  <c r="W856" i="4"/>
  <c r="X855" i="4"/>
  <c r="W855" i="4"/>
  <c r="X854" i="4"/>
  <c r="W854" i="4"/>
  <c r="X853" i="4"/>
  <c r="W853" i="4"/>
  <c r="X852" i="4"/>
  <c r="W852" i="4"/>
  <c r="X851" i="4"/>
  <c r="W851" i="4"/>
  <c r="X850" i="4"/>
  <c r="W850" i="4"/>
  <c r="X849" i="4"/>
  <c r="W849" i="4"/>
  <c r="X848" i="4"/>
  <c r="W848" i="4"/>
  <c r="X847" i="4"/>
  <c r="W847" i="4"/>
  <c r="X846" i="4"/>
  <c r="W846" i="4"/>
  <c r="X845" i="4"/>
  <c r="W845" i="4"/>
  <c r="X844" i="4"/>
  <c r="W844" i="4"/>
  <c r="X843" i="4"/>
  <c r="W843" i="4"/>
  <c r="X842" i="4"/>
  <c r="W842" i="4"/>
  <c r="X841" i="4"/>
  <c r="W841" i="4"/>
  <c r="X840" i="4"/>
  <c r="W840" i="4"/>
  <c r="X839" i="4"/>
  <c r="W839" i="4"/>
  <c r="X838" i="4"/>
  <c r="W838" i="4"/>
  <c r="X837" i="4"/>
  <c r="W837" i="4"/>
  <c r="X836" i="4"/>
  <c r="W836" i="4"/>
  <c r="X835" i="4"/>
  <c r="W835" i="4"/>
  <c r="X834" i="4"/>
  <c r="W834" i="4"/>
  <c r="X833" i="4"/>
  <c r="W833" i="4"/>
  <c r="X832" i="4"/>
  <c r="W832" i="4"/>
  <c r="X831" i="4"/>
  <c r="W831" i="4"/>
  <c r="X830" i="4"/>
  <c r="W830" i="4"/>
  <c r="X829" i="4"/>
  <c r="W829" i="4"/>
  <c r="X828" i="4"/>
  <c r="W828" i="4"/>
  <c r="X827" i="4"/>
  <c r="W827" i="4"/>
  <c r="X826" i="4"/>
  <c r="W826" i="4"/>
  <c r="X825" i="4"/>
  <c r="W825" i="4"/>
  <c r="X824" i="4"/>
  <c r="W824" i="4"/>
  <c r="X823" i="4"/>
  <c r="W823" i="4"/>
  <c r="X822" i="4"/>
  <c r="W822" i="4"/>
  <c r="X821" i="4"/>
  <c r="W821" i="4"/>
  <c r="X820" i="4"/>
  <c r="W820" i="4"/>
  <c r="X819" i="4"/>
  <c r="W819" i="4"/>
  <c r="X818" i="4"/>
  <c r="W818" i="4"/>
  <c r="X817" i="4"/>
  <c r="W817" i="4"/>
  <c r="X816" i="4"/>
  <c r="W816" i="4"/>
  <c r="X815" i="4"/>
  <c r="W815" i="4"/>
  <c r="X814" i="4"/>
  <c r="W814" i="4"/>
  <c r="X813" i="4"/>
  <c r="W813" i="4"/>
  <c r="X812" i="4"/>
  <c r="W812" i="4"/>
  <c r="X811" i="4"/>
  <c r="W811" i="4"/>
  <c r="X810" i="4"/>
  <c r="W810" i="4"/>
  <c r="X809" i="4"/>
  <c r="W809" i="4"/>
  <c r="X808" i="4"/>
  <c r="W808" i="4"/>
  <c r="X807" i="4"/>
  <c r="W807" i="4"/>
  <c r="X806" i="4"/>
  <c r="W806" i="4"/>
  <c r="X805" i="4"/>
  <c r="W805" i="4"/>
  <c r="X804" i="4"/>
  <c r="W804" i="4"/>
  <c r="X803" i="4"/>
  <c r="W803" i="4"/>
  <c r="X802" i="4"/>
  <c r="W802" i="4"/>
  <c r="X801" i="4"/>
  <c r="W801" i="4"/>
  <c r="X800" i="4"/>
  <c r="W800" i="4"/>
  <c r="X799" i="4"/>
  <c r="W799" i="4"/>
  <c r="X798" i="4"/>
  <c r="W798" i="4"/>
  <c r="X797" i="4"/>
  <c r="W797" i="4"/>
  <c r="X796" i="4"/>
  <c r="W796" i="4"/>
  <c r="X795" i="4"/>
  <c r="W795" i="4"/>
  <c r="X794" i="4"/>
  <c r="W794" i="4"/>
  <c r="X793" i="4"/>
  <c r="W793" i="4"/>
  <c r="X792" i="4"/>
  <c r="W792" i="4"/>
  <c r="X791" i="4"/>
  <c r="W791" i="4"/>
  <c r="X790" i="4"/>
  <c r="W790" i="4"/>
  <c r="X789" i="4"/>
  <c r="W789" i="4"/>
  <c r="X788" i="4"/>
  <c r="W788" i="4"/>
  <c r="X787" i="4"/>
  <c r="W787" i="4"/>
  <c r="X786" i="4"/>
  <c r="W786" i="4"/>
  <c r="X785" i="4"/>
  <c r="W785" i="4"/>
  <c r="X784" i="4"/>
  <c r="W784" i="4"/>
  <c r="X783" i="4"/>
  <c r="W783" i="4"/>
  <c r="X782" i="4"/>
  <c r="W782" i="4"/>
  <c r="X781" i="4"/>
  <c r="W781" i="4"/>
  <c r="X780" i="4"/>
  <c r="W780" i="4"/>
  <c r="X779" i="4"/>
  <c r="W779" i="4"/>
  <c r="X778" i="4"/>
  <c r="W778" i="4"/>
  <c r="X777" i="4"/>
  <c r="W777" i="4"/>
  <c r="X776" i="4"/>
  <c r="W776" i="4"/>
  <c r="X775" i="4"/>
  <c r="W775" i="4"/>
  <c r="X774" i="4"/>
  <c r="W774" i="4"/>
  <c r="X773" i="4"/>
  <c r="W773" i="4"/>
  <c r="X772" i="4"/>
  <c r="W772" i="4"/>
  <c r="X771" i="4"/>
  <c r="W771" i="4"/>
  <c r="X770" i="4"/>
  <c r="W770" i="4"/>
  <c r="X769" i="4"/>
  <c r="W769" i="4"/>
  <c r="X768" i="4"/>
  <c r="W768" i="4"/>
  <c r="X767" i="4"/>
  <c r="W767" i="4"/>
  <c r="X766" i="4"/>
  <c r="W766" i="4"/>
  <c r="X765" i="4"/>
  <c r="W765" i="4"/>
  <c r="X764" i="4"/>
  <c r="W764" i="4"/>
  <c r="X763" i="4"/>
  <c r="W763" i="4"/>
  <c r="X762" i="4"/>
  <c r="W762" i="4"/>
  <c r="X761" i="4"/>
  <c r="W761" i="4"/>
  <c r="X760" i="4"/>
  <c r="W760" i="4"/>
  <c r="X759" i="4"/>
  <c r="W759" i="4"/>
  <c r="X758" i="4"/>
  <c r="W758" i="4"/>
  <c r="X757" i="4"/>
  <c r="W757" i="4"/>
  <c r="X756" i="4"/>
  <c r="W756" i="4"/>
  <c r="X755" i="4"/>
  <c r="W755" i="4"/>
  <c r="X754" i="4"/>
  <c r="W754" i="4"/>
  <c r="X753" i="4"/>
  <c r="W753" i="4"/>
  <c r="X752" i="4"/>
  <c r="W752" i="4"/>
  <c r="X751" i="4"/>
  <c r="W751" i="4"/>
  <c r="X750" i="4"/>
  <c r="W750" i="4"/>
  <c r="X749" i="4"/>
  <c r="W749" i="4"/>
  <c r="X748" i="4"/>
  <c r="W748" i="4"/>
  <c r="X747" i="4"/>
  <c r="W747" i="4"/>
  <c r="X746" i="4"/>
  <c r="W746" i="4"/>
  <c r="X745" i="4"/>
  <c r="W745" i="4"/>
  <c r="X744" i="4"/>
  <c r="W744" i="4"/>
  <c r="X743" i="4"/>
  <c r="W743" i="4"/>
  <c r="X742" i="4"/>
  <c r="W742" i="4"/>
  <c r="X741" i="4"/>
  <c r="W741" i="4"/>
  <c r="X740" i="4"/>
  <c r="W740" i="4"/>
  <c r="X739" i="4"/>
  <c r="W739" i="4"/>
  <c r="X738" i="4"/>
  <c r="W738" i="4"/>
  <c r="X737" i="4"/>
  <c r="W737" i="4"/>
  <c r="X736" i="4"/>
  <c r="W736" i="4"/>
  <c r="X735" i="4"/>
  <c r="W735" i="4"/>
  <c r="X734" i="4"/>
  <c r="W734" i="4"/>
  <c r="X733" i="4"/>
  <c r="W733" i="4"/>
  <c r="X732" i="4"/>
  <c r="W732" i="4"/>
  <c r="X731" i="4"/>
  <c r="W731" i="4"/>
  <c r="X730" i="4"/>
  <c r="W730" i="4"/>
  <c r="X729" i="4"/>
  <c r="W729" i="4"/>
  <c r="X728" i="4"/>
  <c r="W728" i="4"/>
  <c r="X727" i="4"/>
  <c r="W727" i="4"/>
  <c r="X726" i="4"/>
  <c r="W726" i="4"/>
  <c r="X725" i="4"/>
  <c r="W725" i="4"/>
  <c r="X724" i="4"/>
  <c r="W724" i="4"/>
  <c r="X723" i="4"/>
  <c r="W723" i="4"/>
  <c r="X722" i="4"/>
  <c r="W722" i="4"/>
  <c r="X721" i="4"/>
  <c r="W721" i="4"/>
  <c r="X720" i="4"/>
  <c r="W720" i="4"/>
  <c r="X719" i="4"/>
  <c r="W719" i="4"/>
  <c r="X718" i="4"/>
  <c r="W718" i="4"/>
  <c r="X717" i="4"/>
  <c r="W717" i="4"/>
  <c r="X716" i="4"/>
  <c r="W716" i="4"/>
  <c r="X715" i="4"/>
  <c r="W715" i="4"/>
  <c r="X714" i="4"/>
  <c r="W714" i="4"/>
  <c r="X713" i="4"/>
  <c r="W713" i="4"/>
  <c r="X712" i="4"/>
  <c r="W712" i="4"/>
  <c r="X711" i="4"/>
  <c r="W711" i="4"/>
  <c r="X710" i="4"/>
  <c r="W710" i="4"/>
  <c r="X709" i="4"/>
  <c r="W709" i="4"/>
  <c r="X708" i="4"/>
  <c r="W708" i="4"/>
  <c r="X707" i="4"/>
  <c r="W707" i="4"/>
  <c r="X706" i="4"/>
  <c r="W706" i="4"/>
  <c r="X705" i="4"/>
  <c r="W705" i="4"/>
  <c r="X704" i="4"/>
  <c r="W704" i="4"/>
  <c r="X703" i="4"/>
  <c r="W703" i="4"/>
  <c r="X702" i="4"/>
  <c r="W702" i="4"/>
  <c r="X701" i="4"/>
  <c r="W701" i="4"/>
  <c r="X700" i="4"/>
  <c r="W700" i="4"/>
  <c r="X699" i="4"/>
  <c r="W699" i="4"/>
  <c r="X698" i="4"/>
  <c r="W698" i="4"/>
  <c r="X697" i="4"/>
  <c r="W697" i="4"/>
  <c r="X696" i="4"/>
  <c r="W696" i="4"/>
  <c r="X695" i="4"/>
  <c r="W695" i="4"/>
  <c r="X694" i="4"/>
  <c r="W694" i="4"/>
  <c r="X693" i="4"/>
  <c r="W693" i="4"/>
  <c r="X692" i="4"/>
  <c r="W692" i="4"/>
  <c r="X691" i="4"/>
  <c r="W691" i="4"/>
  <c r="X690" i="4"/>
  <c r="W690" i="4"/>
  <c r="X689" i="4"/>
  <c r="W689" i="4"/>
  <c r="X688" i="4"/>
  <c r="W688" i="4"/>
  <c r="X687" i="4"/>
  <c r="W687" i="4"/>
  <c r="X686" i="4"/>
  <c r="W686" i="4"/>
  <c r="X685" i="4"/>
  <c r="W685" i="4"/>
  <c r="X684" i="4"/>
  <c r="W684" i="4"/>
  <c r="X683" i="4"/>
  <c r="W683" i="4"/>
  <c r="X682" i="4"/>
  <c r="W682" i="4"/>
  <c r="X681" i="4"/>
  <c r="W681" i="4"/>
  <c r="X680" i="4"/>
  <c r="W680" i="4"/>
  <c r="X679" i="4"/>
  <c r="W679" i="4"/>
  <c r="X678" i="4"/>
  <c r="W678" i="4"/>
  <c r="X677" i="4"/>
  <c r="W677" i="4"/>
  <c r="X676" i="4"/>
  <c r="W676" i="4"/>
  <c r="X675" i="4"/>
  <c r="W675" i="4"/>
  <c r="X674" i="4"/>
  <c r="W674" i="4"/>
  <c r="X673" i="4"/>
  <c r="W673" i="4"/>
  <c r="X672" i="4"/>
  <c r="W672" i="4"/>
  <c r="X671" i="4"/>
  <c r="W671" i="4"/>
  <c r="X670" i="4"/>
  <c r="W670" i="4"/>
  <c r="X669" i="4"/>
  <c r="W669" i="4"/>
  <c r="X668" i="4"/>
  <c r="W668" i="4"/>
  <c r="X667" i="4"/>
  <c r="W667" i="4"/>
  <c r="X666" i="4"/>
  <c r="W666" i="4"/>
  <c r="X665" i="4"/>
  <c r="W665" i="4"/>
  <c r="X664" i="4"/>
  <c r="W664" i="4"/>
  <c r="X663" i="4"/>
  <c r="W663" i="4"/>
  <c r="X662" i="4"/>
  <c r="W662" i="4"/>
  <c r="X661" i="4"/>
  <c r="W661" i="4"/>
  <c r="X660" i="4"/>
  <c r="W660" i="4"/>
  <c r="X659" i="4"/>
  <c r="W659" i="4"/>
  <c r="X658" i="4"/>
  <c r="W658" i="4"/>
  <c r="X657" i="4"/>
  <c r="W657" i="4"/>
  <c r="X656" i="4"/>
  <c r="W656" i="4"/>
  <c r="X655" i="4"/>
  <c r="W655" i="4"/>
  <c r="X654" i="4"/>
  <c r="W654" i="4"/>
  <c r="X653" i="4"/>
  <c r="W653" i="4"/>
  <c r="X652" i="4"/>
  <c r="W652" i="4"/>
  <c r="X651" i="4"/>
  <c r="W651" i="4"/>
  <c r="X650" i="4"/>
  <c r="W650" i="4"/>
  <c r="X649" i="4"/>
  <c r="W649" i="4"/>
  <c r="X648" i="4"/>
  <c r="W648" i="4"/>
  <c r="X647" i="4"/>
  <c r="W647" i="4"/>
  <c r="X646" i="4"/>
  <c r="W646" i="4"/>
  <c r="X645" i="4"/>
  <c r="W645" i="4"/>
  <c r="X644" i="4"/>
  <c r="W644" i="4"/>
  <c r="X643" i="4"/>
  <c r="W643" i="4"/>
  <c r="X642" i="4"/>
  <c r="W642" i="4"/>
  <c r="X641" i="4"/>
  <c r="W641" i="4"/>
  <c r="X640" i="4"/>
  <c r="W640" i="4"/>
  <c r="X639" i="4"/>
  <c r="W639" i="4"/>
  <c r="X638" i="4"/>
  <c r="W638" i="4"/>
  <c r="X637" i="4"/>
  <c r="W637" i="4"/>
  <c r="X636" i="4"/>
  <c r="W636" i="4"/>
  <c r="X635" i="4"/>
  <c r="W635" i="4"/>
  <c r="X634" i="4"/>
  <c r="W634" i="4"/>
  <c r="X633" i="4"/>
  <c r="W633" i="4"/>
  <c r="X632" i="4"/>
  <c r="W632" i="4"/>
  <c r="X631" i="4"/>
  <c r="W631" i="4"/>
  <c r="X630" i="4"/>
  <c r="W630" i="4"/>
  <c r="X629" i="4"/>
  <c r="W629" i="4"/>
  <c r="X628" i="4"/>
  <c r="W628" i="4"/>
  <c r="X627" i="4"/>
  <c r="W627" i="4"/>
  <c r="X626" i="4"/>
  <c r="W626" i="4"/>
  <c r="X625" i="4"/>
  <c r="W625" i="4"/>
  <c r="X624" i="4"/>
  <c r="W624" i="4"/>
  <c r="X623" i="4"/>
  <c r="W623" i="4"/>
  <c r="X622" i="4"/>
  <c r="W622" i="4"/>
  <c r="X621" i="4"/>
  <c r="W621" i="4"/>
  <c r="X620" i="4"/>
  <c r="W620" i="4"/>
  <c r="X619" i="4"/>
  <c r="W619" i="4"/>
  <c r="X618" i="4"/>
  <c r="W618" i="4"/>
  <c r="X617" i="4"/>
  <c r="W617" i="4"/>
  <c r="X616" i="4"/>
  <c r="W616" i="4"/>
  <c r="X615" i="4"/>
  <c r="W615" i="4"/>
  <c r="X614" i="4"/>
  <c r="W614" i="4"/>
  <c r="X613" i="4"/>
  <c r="W613" i="4"/>
  <c r="X612" i="4"/>
  <c r="W612" i="4"/>
  <c r="X611" i="4"/>
  <c r="W611" i="4"/>
  <c r="X610" i="4"/>
  <c r="W610" i="4"/>
  <c r="X609" i="4"/>
  <c r="W609" i="4"/>
  <c r="X608" i="4"/>
  <c r="W608" i="4"/>
  <c r="X607" i="4"/>
  <c r="W607" i="4"/>
  <c r="X606" i="4"/>
  <c r="W606" i="4"/>
  <c r="X605" i="4"/>
  <c r="W605" i="4"/>
  <c r="X604" i="4"/>
  <c r="W604" i="4"/>
  <c r="X603" i="4"/>
  <c r="W603" i="4"/>
  <c r="X602" i="4"/>
  <c r="W602" i="4"/>
  <c r="X601" i="4"/>
  <c r="W601" i="4"/>
  <c r="X600" i="4"/>
  <c r="W600" i="4"/>
  <c r="X599" i="4"/>
  <c r="W599" i="4"/>
  <c r="X598" i="4"/>
  <c r="W598" i="4"/>
  <c r="X597" i="4"/>
  <c r="W597" i="4"/>
  <c r="X596" i="4"/>
  <c r="W596" i="4"/>
  <c r="X595" i="4"/>
  <c r="W595" i="4"/>
  <c r="X594" i="4"/>
  <c r="W594" i="4"/>
  <c r="X593" i="4"/>
  <c r="W593" i="4"/>
  <c r="X592" i="4"/>
  <c r="W592" i="4"/>
  <c r="X591" i="4"/>
  <c r="W591" i="4"/>
  <c r="X590" i="4"/>
  <c r="W590" i="4"/>
  <c r="X589" i="4"/>
  <c r="W589" i="4"/>
  <c r="X588" i="4"/>
  <c r="W588" i="4"/>
  <c r="X587" i="4"/>
  <c r="W587" i="4"/>
  <c r="X586" i="4"/>
  <c r="W586" i="4"/>
  <c r="X585" i="4"/>
  <c r="W585" i="4"/>
  <c r="X584" i="4"/>
  <c r="W584" i="4"/>
  <c r="X583" i="4"/>
  <c r="W583" i="4"/>
  <c r="X582" i="4"/>
  <c r="W582" i="4"/>
  <c r="X581" i="4"/>
  <c r="W581" i="4"/>
  <c r="X580" i="4"/>
  <c r="W580" i="4"/>
  <c r="X579" i="4"/>
  <c r="W579" i="4"/>
  <c r="X578" i="4"/>
  <c r="W578" i="4"/>
  <c r="X577" i="4"/>
  <c r="W577" i="4"/>
  <c r="X576" i="4"/>
  <c r="W576" i="4"/>
  <c r="X575" i="4"/>
  <c r="W575" i="4"/>
  <c r="X574" i="4"/>
  <c r="W574" i="4"/>
  <c r="X573" i="4"/>
  <c r="W573" i="4"/>
  <c r="X572" i="4"/>
  <c r="W572" i="4"/>
  <c r="X571" i="4"/>
  <c r="W571" i="4"/>
  <c r="X570" i="4"/>
  <c r="W570" i="4"/>
  <c r="X569" i="4"/>
  <c r="W569" i="4"/>
  <c r="X568" i="4"/>
  <c r="W568" i="4"/>
  <c r="X567" i="4"/>
  <c r="W567" i="4"/>
  <c r="X566" i="4"/>
  <c r="W566" i="4"/>
  <c r="X565" i="4"/>
  <c r="W565" i="4"/>
  <c r="X564" i="4"/>
  <c r="W564" i="4"/>
  <c r="X563" i="4"/>
  <c r="W563" i="4"/>
  <c r="X562" i="4"/>
  <c r="W562" i="4"/>
  <c r="X561" i="4"/>
  <c r="W561" i="4"/>
  <c r="X560" i="4"/>
  <c r="W560" i="4"/>
  <c r="X559" i="4"/>
  <c r="W559" i="4"/>
  <c r="X558" i="4"/>
  <c r="W558" i="4"/>
  <c r="X557" i="4"/>
  <c r="W557" i="4"/>
  <c r="X556" i="4"/>
  <c r="W556" i="4"/>
  <c r="X555" i="4"/>
  <c r="W555" i="4"/>
  <c r="X554" i="4"/>
  <c r="W554" i="4"/>
  <c r="X553" i="4"/>
  <c r="W553" i="4"/>
  <c r="X552" i="4"/>
  <c r="W552" i="4"/>
  <c r="X551" i="4"/>
  <c r="W551" i="4"/>
  <c r="X550" i="4"/>
  <c r="W550" i="4"/>
  <c r="X549" i="4"/>
  <c r="W549" i="4"/>
  <c r="X548" i="4"/>
  <c r="W548" i="4"/>
  <c r="X547" i="4"/>
  <c r="W547" i="4"/>
  <c r="X546" i="4"/>
  <c r="W546" i="4"/>
  <c r="X545" i="4"/>
  <c r="W545" i="4"/>
  <c r="X544" i="4"/>
  <c r="W544" i="4"/>
  <c r="X543" i="4"/>
  <c r="W543" i="4"/>
  <c r="X542" i="4"/>
  <c r="W542" i="4"/>
  <c r="X541" i="4"/>
  <c r="W541" i="4"/>
  <c r="X540" i="4"/>
  <c r="W540" i="4"/>
  <c r="X539" i="4"/>
  <c r="W539" i="4"/>
  <c r="X538" i="4"/>
  <c r="W538" i="4"/>
  <c r="X537" i="4"/>
  <c r="W537" i="4"/>
  <c r="X536" i="4"/>
  <c r="W536" i="4"/>
  <c r="X535" i="4"/>
  <c r="W535" i="4"/>
  <c r="X534" i="4"/>
  <c r="W534" i="4"/>
  <c r="X533" i="4"/>
  <c r="W533" i="4"/>
  <c r="X532" i="4"/>
  <c r="W532" i="4"/>
  <c r="X531" i="4"/>
  <c r="W531" i="4"/>
  <c r="X530" i="4"/>
  <c r="W530" i="4"/>
  <c r="X529" i="4"/>
  <c r="W529" i="4"/>
  <c r="X528" i="4"/>
  <c r="W528" i="4"/>
  <c r="X527" i="4"/>
  <c r="W527" i="4"/>
  <c r="X526" i="4"/>
  <c r="W526" i="4"/>
  <c r="X525" i="4"/>
  <c r="W525" i="4"/>
  <c r="X524" i="4"/>
  <c r="W524" i="4"/>
  <c r="X523" i="4"/>
  <c r="W523" i="4"/>
  <c r="X522" i="4"/>
  <c r="W522" i="4"/>
  <c r="X521" i="4"/>
  <c r="W521" i="4"/>
  <c r="X520" i="4"/>
  <c r="W520" i="4"/>
  <c r="X519" i="4"/>
  <c r="W519" i="4"/>
  <c r="X518" i="4"/>
  <c r="W518" i="4"/>
  <c r="X517" i="4"/>
  <c r="W517" i="4"/>
  <c r="X516" i="4"/>
  <c r="W516" i="4"/>
  <c r="X515" i="4"/>
  <c r="W515" i="4"/>
  <c r="X514" i="4"/>
  <c r="W514" i="4"/>
  <c r="X513" i="4"/>
  <c r="W513" i="4"/>
  <c r="X512" i="4"/>
  <c r="W512" i="4"/>
  <c r="X511" i="4"/>
  <c r="W511" i="4"/>
  <c r="X510" i="4"/>
  <c r="W510" i="4"/>
  <c r="X509" i="4"/>
  <c r="W509" i="4"/>
  <c r="X508" i="4"/>
  <c r="W508" i="4"/>
  <c r="X507" i="4"/>
  <c r="W507" i="4"/>
  <c r="X506" i="4"/>
  <c r="W506" i="4"/>
  <c r="X505" i="4"/>
  <c r="W505" i="4"/>
  <c r="X504" i="4"/>
  <c r="W504" i="4"/>
  <c r="X503" i="4"/>
  <c r="W503" i="4"/>
  <c r="X502" i="4"/>
  <c r="W502" i="4"/>
  <c r="X501" i="4"/>
  <c r="W501" i="4"/>
  <c r="X500" i="4"/>
  <c r="W500" i="4"/>
  <c r="X499" i="4"/>
  <c r="W499" i="4"/>
  <c r="X498" i="4"/>
  <c r="W498" i="4"/>
  <c r="X497" i="4"/>
  <c r="W497" i="4"/>
  <c r="X496" i="4"/>
  <c r="W496" i="4"/>
  <c r="X495" i="4"/>
  <c r="W495" i="4"/>
  <c r="X494" i="4"/>
  <c r="W494" i="4"/>
  <c r="X493" i="4"/>
  <c r="W493" i="4"/>
  <c r="X492" i="4"/>
  <c r="W492" i="4"/>
  <c r="X491" i="4"/>
  <c r="W491" i="4"/>
  <c r="X490" i="4"/>
  <c r="W490" i="4"/>
  <c r="X489" i="4"/>
  <c r="W489" i="4"/>
  <c r="X488" i="4"/>
  <c r="W488" i="4"/>
  <c r="X487" i="4"/>
  <c r="W487" i="4"/>
  <c r="X486" i="4"/>
  <c r="W486" i="4"/>
  <c r="X485" i="4"/>
  <c r="W485" i="4"/>
  <c r="X484" i="4"/>
  <c r="W484" i="4"/>
  <c r="X483" i="4"/>
  <c r="W483" i="4"/>
  <c r="X482" i="4"/>
  <c r="W482" i="4"/>
  <c r="X481" i="4"/>
  <c r="W481" i="4"/>
  <c r="X480" i="4"/>
  <c r="W480" i="4"/>
  <c r="X479" i="4"/>
  <c r="W479" i="4"/>
  <c r="X478" i="4"/>
  <c r="W478" i="4"/>
  <c r="X477" i="4"/>
  <c r="W477" i="4"/>
  <c r="X476" i="4"/>
  <c r="W476" i="4"/>
  <c r="X475" i="4"/>
  <c r="W475" i="4"/>
  <c r="X474" i="4"/>
  <c r="W474" i="4"/>
  <c r="X473" i="4"/>
  <c r="W473" i="4"/>
  <c r="X472" i="4"/>
  <c r="W472" i="4"/>
  <c r="X471" i="4"/>
  <c r="W471" i="4"/>
  <c r="X470" i="4"/>
  <c r="W470" i="4"/>
  <c r="X469" i="4"/>
  <c r="W469" i="4"/>
  <c r="X468" i="4"/>
  <c r="W468" i="4"/>
  <c r="X467" i="4"/>
  <c r="W467" i="4"/>
  <c r="X466" i="4"/>
  <c r="W466" i="4"/>
  <c r="X465" i="4"/>
  <c r="W465" i="4"/>
  <c r="X464" i="4"/>
  <c r="W464" i="4"/>
  <c r="X463" i="4"/>
  <c r="W463" i="4"/>
  <c r="X462" i="4"/>
  <c r="W462" i="4"/>
  <c r="X461" i="4"/>
  <c r="W461" i="4"/>
  <c r="X460" i="4"/>
  <c r="W460" i="4"/>
  <c r="X459" i="4"/>
  <c r="W459" i="4"/>
  <c r="X458" i="4"/>
  <c r="W458" i="4"/>
  <c r="X457" i="4"/>
  <c r="W457" i="4"/>
  <c r="X456" i="4"/>
  <c r="W456" i="4"/>
  <c r="X455" i="4"/>
  <c r="W455" i="4"/>
  <c r="X454" i="4"/>
  <c r="W454" i="4"/>
  <c r="X453" i="4"/>
  <c r="W453" i="4"/>
  <c r="X452" i="4"/>
  <c r="W452" i="4"/>
  <c r="X451" i="4"/>
  <c r="W451" i="4"/>
  <c r="X450" i="4"/>
  <c r="W450" i="4"/>
  <c r="X449" i="4"/>
  <c r="W449" i="4"/>
  <c r="X448" i="4"/>
  <c r="W448" i="4"/>
  <c r="X447" i="4"/>
  <c r="W447" i="4"/>
  <c r="X446" i="4"/>
  <c r="W446" i="4"/>
  <c r="X445" i="4"/>
  <c r="W445" i="4"/>
  <c r="X444" i="4"/>
  <c r="W444" i="4"/>
  <c r="X443" i="4"/>
  <c r="W443" i="4"/>
  <c r="X442" i="4"/>
  <c r="W442" i="4"/>
  <c r="X441" i="4"/>
  <c r="W441" i="4"/>
  <c r="X440" i="4"/>
  <c r="W440" i="4"/>
  <c r="X439" i="4"/>
  <c r="W439" i="4"/>
  <c r="X438" i="4"/>
  <c r="W438" i="4"/>
  <c r="X437" i="4"/>
  <c r="W437" i="4"/>
  <c r="X436" i="4"/>
  <c r="W436" i="4"/>
  <c r="X435" i="4"/>
  <c r="W435" i="4"/>
  <c r="X434" i="4"/>
  <c r="W434" i="4"/>
  <c r="X433" i="4"/>
  <c r="W433" i="4"/>
  <c r="X432" i="4"/>
  <c r="W432" i="4"/>
  <c r="X431" i="4"/>
  <c r="W431" i="4"/>
  <c r="X430" i="4"/>
  <c r="W430" i="4"/>
  <c r="X429" i="4"/>
  <c r="W429" i="4"/>
  <c r="X428" i="4"/>
  <c r="W428" i="4"/>
  <c r="X427" i="4"/>
  <c r="W427" i="4"/>
  <c r="X426" i="4"/>
  <c r="W426" i="4"/>
  <c r="X425" i="4"/>
  <c r="W425" i="4"/>
  <c r="X424" i="4"/>
  <c r="W424" i="4"/>
  <c r="X423" i="4"/>
  <c r="W423" i="4"/>
  <c r="X422" i="4"/>
  <c r="W422" i="4"/>
  <c r="X421" i="4"/>
  <c r="W421" i="4"/>
  <c r="X420" i="4"/>
  <c r="W420" i="4"/>
  <c r="X419" i="4"/>
  <c r="W419" i="4"/>
  <c r="X418" i="4"/>
  <c r="W418" i="4"/>
  <c r="X417" i="4"/>
  <c r="W417" i="4"/>
  <c r="X416" i="4"/>
  <c r="W416" i="4"/>
  <c r="X415" i="4"/>
  <c r="W415" i="4"/>
  <c r="X414" i="4"/>
  <c r="W414" i="4"/>
  <c r="X413" i="4"/>
  <c r="W413" i="4"/>
  <c r="X412" i="4"/>
  <c r="W412" i="4"/>
  <c r="X411" i="4"/>
  <c r="W411" i="4"/>
  <c r="X410" i="4"/>
  <c r="W410" i="4"/>
  <c r="X409" i="4"/>
  <c r="W409" i="4"/>
  <c r="X408" i="4"/>
  <c r="W408" i="4"/>
  <c r="X407" i="4"/>
  <c r="W407" i="4"/>
  <c r="X406" i="4"/>
  <c r="W406" i="4"/>
  <c r="X405" i="4"/>
  <c r="W405" i="4"/>
  <c r="X404" i="4"/>
  <c r="W404" i="4"/>
  <c r="X403" i="4"/>
  <c r="W403" i="4"/>
  <c r="X402" i="4"/>
  <c r="W402" i="4"/>
  <c r="X401" i="4"/>
  <c r="W401" i="4"/>
  <c r="X400" i="4"/>
  <c r="W400" i="4"/>
  <c r="X399" i="4"/>
  <c r="W399" i="4"/>
  <c r="X398" i="4"/>
  <c r="W398" i="4"/>
  <c r="X397" i="4"/>
  <c r="W397" i="4"/>
  <c r="X396" i="4"/>
  <c r="W396" i="4"/>
  <c r="X395" i="4"/>
  <c r="W395" i="4"/>
  <c r="X394" i="4"/>
  <c r="W394" i="4"/>
  <c r="X393" i="4"/>
  <c r="W393" i="4"/>
  <c r="X392" i="4"/>
  <c r="W392" i="4"/>
  <c r="X391" i="4"/>
  <c r="W391" i="4"/>
  <c r="X390" i="4"/>
  <c r="W390" i="4"/>
  <c r="X389" i="4"/>
  <c r="W389" i="4"/>
  <c r="X388" i="4"/>
  <c r="W388" i="4"/>
  <c r="X387" i="4"/>
  <c r="W387" i="4"/>
  <c r="X386" i="4"/>
  <c r="W386" i="4"/>
  <c r="X385" i="4"/>
  <c r="W385" i="4"/>
  <c r="X384" i="4"/>
  <c r="W384" i="4"/>
  <c r="X383" i="4"/>
  <c r="W383" i="4"/>
  <c r="X382" i="4"/>
  <c r="W382" i="4"/>
  <c r="X381" i="4"/>
  <c r="W381" i="4"/>
  <c r="X380" i="4"/>
  <c r="W380" i="4"/>
  <c r="X379" i="4"/>
  <c r="W379" i="4"/>
  <c r="X378" i="4"/>
  <c r="W378" i="4"/>
  <c r="X377" i="4"/>
  <c r="W377" i="4"/>
  <c r="X376" i="4"/>
  <c r="W376" i="4"/>
  <c r="X375" i="4"/>
  <c r="W375" i="4"/>
  <c r="X374" i="4"/>
  <c r="W374" i="4"/>
  <c r="X373" i="4"/>
  <c r="W373" i="4"/>
  <c r="X372" i="4"/>
  <c r="W372" i="4"/>
  <c r="X371" i="4"/>
  <c r="W371" i="4"/>
  <c r="X370" i="4"/>
  <c r="W370" i="4"/>
  <c r="X369" i="4"/>
  <c r="W369" i="4"/>
  <c r="X368" i="4"/>
  <c r="W368" i="4"/>
  <c r="X367" i="4"/>
  <c r="W367" i="4"/>
  <c r="X366" i="4"/>
  <c r="W366" i="4"/>
  <c r="X365" i="4"/>
  <c r="W365" i="4"/>
  <c r="X364" i="4"/>
  <c r="W364" i="4"/>
  <c r="X363" i="4"/>
  <c r="W363" i="4"/>
  <c r="X362" i="4"/>
  <c r="W362" i="4"/>
  <c r="X361" i="4"/>
  <c r="W361" i="4"/>
  <c r="X360" i="4"/>
  <c r="W360" i="4"/>
  <c r="X359" i="4"/>
  <c r="W359" i="4"/>
  <c r="X358" i="4"/>
  <c r="W358" i="4"/>
  <c r="X357" i="4"/>
  <c r="W357" i="4"/>
  <c r="X356" i="4"/>
  <c r="W356" i="4"/>
  <c r="X355" i="4"/>
  <c r="W355" i="4"/>
  <c r="X354" i="4"/>
  <c r="W354" i="4"/>
  <c r="X353" i="4"/>
  <c r="W353" i="4"/>
  <c r="X352" i="4"/>
  <c r="W352" i="4"/>
  <c r="X351" i="4"/>
  <c r="W351" i="4"/>
  <c r="X350" i="4"/>
  <c r="W350" i="4"/>
  <c r="X349" i="4"/>
  <c r="W349" i="4"/>
  <c r="X348" i="4"/>
  <c r="W348" i="4"/>
  <c r="X347" i="4"/>
  <c r="W347" i="4"/>
  <c r="X346" i="4"/>
  <c r="W346" i="4"/>
  <c r="X345" i="4"/>
  <c r="W345" i="4"/>
  <c r="X344" i="4"/>
  <c r="W344" i="4"/>
  <c r="X343" i="4"/>
  <c r="W343" i="4"/>
  <c r="X342" i="4"/>
  <c r="W342" i="4"/>
  <c r="X341" i="4"/>
  <c r="W341" i="4"/>
  <c r="X340" i="4"/>
  <c r="W340" i="4"/>
  <c r="X339" i="4"/>
  <c r="W339" i="4"/>
  <c r="X338" i="4"/>
  <c r="W338" i="4"/>
  <c r="X337" i="4"/>
  <c r="W337" i="4"/>
  <c r="X336" i="4"/>
  <c r="W336" i="4"/>
  <c r="X335" i="4"/>
  <c r="W335" i="4"/>
  <c r="X334" i="4"/>
  <c r="W334" i="4"/>
  <c r="X333" i="4"/>
  <c r="W333" i="4"/>
  <c r="X332" i="4"/>
  <c r="W332" i="4"/>
  <c r="X331" i="4"/>
  <c r="W331" i="4"/>
  <c r="X330" i="4"/>
  <c r="W330" i="4"/>
  <c r="X329" i="4"/>
  <c r="W329" i="4"/>
  <c r="X328" i="4"/>
  <c r="W328" i="4"/>
  <c r="X327" i="4"/>
  <c r="W327" i="4"/>
  <c r="X326" i="4"/>
  <c r="W326" i="4"/>
  <c r="X325" i="4"/>
  <c r="W325" i="4"/>
  <c r="X324" i="4"/>
  <c r="W324" i="4"/>
  <c r="X323" i="4"/>
  <c r="W323" i="4"/>
  <c r="X322" i="4"/>
  <c r="W322" i="4"/>
  <c r="X321" i="4"/>
  <c r="W321" i="4"/>
  <c r="X320" i="4"/>
  <c r="W320" i="4"/>
  <c r="X319" i="4"/>
  <c r="W319" i="4"/>
  <c r="X318" i="4"/>
  <c r="W318" i="4"/>
  <c r="X317" i="4"/>
  <c r="W317" i="4"/>
  <c r="X316" i="4"/>
  <c r="W316" i="4"/>
  <c r="X315" i="4"/>
  <c r="W315" i="4"/>
  <c r="X314" i="4"/>
  <c r="W314" i="4"/>
  <c r="X313" i="4"/>
  <c r="W313" i="4"/>
  <c r="X312" i="4"/>
  <c r="W312" i="4"/>
  <c r="X311" i="4"/>
  <c r="W311" i="4"/>
  <c r="X310" i="4"/>
  <c r="W310" i="4"/>
  <c r="X309" i="4"/>
  <c r="W309" i="4"/>
  <c r="X308" i="4"/>
  <c r="W308" i="4"/>
  <c r="X307" i="4"/>
  <c r="W307" i="4"/>
  <c r="X306" i="4"/>
  <c r="W306" i="4"/>
  <c r="X305" i="4"/>
  <c r="W305" i="4"/>
  <c r="X304" i="4"/>
  <c r="W304" i="4"/>
  <c r="X303" i="4"/>
  <c r="W303" i="4"/>
  <c r="X302" i="4"/>
  <c r="W302" i="4"/>
  <c r="X301" i="4"/>
  <c r="W301" i="4"/>
  <c r="X300" i="4"/>
  <c r="W300" i="4"/>
  <c r="X299" i="4"/>
  <c r="W299" i="4"/>
  <c r="X298" i="4"/>
  <c r="W298" i="4"/>
  <c r="X297" i="4"/>
  <c r="W297" i="4"/>
  <c r="X296" i="4"/>
  <c r="W296" i="4"/>
  <c r="X295" i="4"/>
  <c r="W295" i="4"/>
  <c r="X294" i="4"/>
  <c r="W294" i="4"/>
  <c r="X293" i="4"/>
  <c r="W293" i="4"/>
  <c r="X292" i="4"/>
  <c r="W292" i="4"/>
  <c r="X291" i="4"/>
  <c r="W291" i="4"/>
  <c r="X290" i="4"/>
  <c r="W290" i="4"/>
  <c r="X289" i="4"/>
  <c r="W289" i="4"/>
  <c r="X288" i="4"/>
  <c r="W288" i="4"/>
  <c r="X287" i="4"/>
  <c r="W287" i="4"/>
  <c r="X286" i="4"/>
  <c r="W286" i="4"/>
  <c r="X285" i="4"/>
  <c r="W285" i="4"/>
  <c r="X284" i="4"/>
  <c r="W284" i="4"/>
  <c r="X283" i="4"/>
  <c r="W283" i="4"/>
  <c r="X282" i="4"/>
  <c r="W282" i="4"/>
  <c r="X281" i="4"/>
  <c r="W281" i="4"/>
  <c r="X280" i="4"/>
  <c r="W280" i="4"/>
  <c r="X279" i="4"/>
  <c r="W279" i="4"/>
  <c r="X278" i="4"/>
  <c r="W278" i="4"/>
  <c r="X277" i="4"/>
  <c r="W277" i="4"/>
  <c r="X276" i="4"/>
  <c r="W276" i="4"/>
  <c r="X275" i="4"/>
  <c r="W275" i="4"/>
  <c r="X274" i="4"/>
  <c r="W274" i="4"/>
  <c r="X273" i="4"/>
  <c r="W273" i="4"/>
  <c r="X272" i="4"/>
  <c r="W272" i="4"/>
  <c r="X271" i="4"/>
  <c r="W271" i="4"/>
  <c r="X270" i="4"/>
  <c r="W270" i="4"/>
  <c r="X269" i="4"/>
  <c r="W269" i="4"/>
  <c r="X268" i="4"/>
  <c r="W268" i="4"/>
  <c r="X267" i="4"/>
  <c r="W267" i="4"/>
  <c r="X266" i="4"/>
  <c r="W266" i="4"/>
  <c r="X265" i="4"/>
  <c r="W265" i="4"/>
  <c r="X264" i="4"/>
  <c r="W264" i="4"/>
  <c r="X263" i="4"/>
  <c r="W263" i="4"/>
  <c r="X262" i="4"/>
  <c r="W262" i="4"/>
  <c r="X261" i="4"/>
  <c r="W261" i="4"/>
  <c r="X260" i="4"/>
  <c r="W260" i="4"/>
  <c r="X259" i="4"/>
  <c r="W259" i="4"/>
  <c r="X258" i="4"/>
  <c r="W258" i="4"/>
  <c r="X257" i="4"/>
  <c r="W257" i="4"/>
  <c r="X256" i="4"/>
  <c r="W256" i="4"/>
  <c r="X255" i="4"/>
  <c r="W255" i="4"/>
  <c r="X254" i="4"/>
  <c r="W254" i="4"/>
  <c r="X253" i="4"/>
  <c r="W253" i="4"/>
  <c r="X252" i="4"/>
  <c r="W252" i="4"/>
  <c r="X251" i="4"/>
  <c r="W251" i="4"/>
  <c r="X250" i="4"/>
  <c r="W250" i="4"/>
  <c r="X249" i="4"/>
  <c r="W249" i="4"/>
  <c r="X248" i="4"/>
  <c r="W248" i="4"/>
  <c r="X247" i="4"/>
  <c r="W247" i="4"/>
  <c r="X246" i="4"/>
  <c r="W246" i="4"/>
  <c r="X245" i="4"/>
  <c r="W245" i="4"/>
  <c r="X244" i="4"/>
  <c r="W244" i="4"/>
  <c r="X243" i="4"/>
  <c r="W243" i="4"/>
  <c r="X242" i="4"/>
  <c r="W242" i="4"/>
  <c r="X241" i="4"/>
  <c r="W241" i="4"/>
  <c r="X240" i="4"/>
  <c r="W240" i="4"/>
  <c r="X239" i="4"/>
  <c r="W239" i="4"/>
  <c r="X238" i="4"/>
  <c r="W238" i="4"/>
  <c r="X237" i="4"/>
  <c r="W237" i="4"/>
  <c r="X236" i="4"/>
  <c r="W236" i="4"/>
  <c r="X235" i="4"/>
  <c r="W235" i="4"/>
  <c r="X234" i="4"/>
  <c r="W234" i="4"/>
  <c r="X233" i="4"/>
  <c r="W233" i="4"/>
  <c r="X232" i="4"/>
  <c r="W232" i="4"/>
  <c r="X231" i="4"/>
  <c r="W231" i="4"/>
  <c r="X230" i="4"/>
  <c r="W230" i="4"/>
  <c r="X229" i="4"/>
  <c r="W229" i="4"/>
  <c r="X228" i="4"/>
  <c r="W228" i="4"/>
  <c r="X227" i="4"/>
  <c r="W227" i="4"/>
  <c r="X226" i="4"/>
  <c r="W226" i="4"/>
  <c r="X225" i="4"/>
  <c r="W225" i="4"/>
  <c r="X224" i="4"/>
  <c r="W224" i="4"/>
  <c r="X223" i="4"/>
  <c r="W223" i="4"/>
  <c r="X222" i="4"/>
  <c r="W222" i="4"/>
  <c r="X221" i="4"/>
  <c r="W221" i="4"/>
  <c r="X220" i="4"/>
  <c r="W220" i="4"/>
  <c r="X219" i="4"/>
  <c r="W219" i="4"/>
  <c r="X218" i="4"/>
  <c r="W218" i="4"/>
  <c r="X217" i="4"/>
  <c r="W217" i="4"/>
  <c r="X216" i="4"/>
  <c r="W216" i="4"/>
  <c r="X215" i="4"/>
  <c r="W215" i="4"/>
  <c r="X214" i="4"/>
  <c r="W214" i="4"/>
  <c r="X213" i="4"/>
  <c r="W213" i="4"/>
  <c r="X212" i="4"/>
  <c r="W212" i="4"/>
  <c r="X211" i="4"/>
  <c r="W211" i="4"/>
  <c r="X210" i="4"/>
  <c r="W210" i="4"/>
  <c r="X209" i="4"/>
  <c r="W209" i="4"/>
  <c r="X208" i="4"/>
  <c r="W208" i="4"/>
  <c r="X207" i="4"/>
  <c r="W207" i="4"/>
  <c r="X206" i="4"/>
  <c r="W206" i="4"/>
  <c r="X205" i="4"/>
  <c r="W205" i="4"/>
  <c r="X204" i="4"/>
  <c r="W204" i="4"/>
  <c r="X203" i="4"/>
  <c r="W203" i="4"/>
  <c r="X202" i="4"/>
  <c r="W202" i="4"/>
  <c r="X201" i="4"/>
  <c r="W201" i="4"/>
  <c r="X200" i="4"/>
  <c r="W200" i="4"/>
  <c r="X199" i="4"/>
  <c r="W199" i="4"/>
  <c r="X198" i="4"/>
  <c r="W198" i="4"/>
  <c r="X197" i="4"/>
  <c r="W197" i="4"/>
  <c r="X196" i="4"/>
  <c r="W196" i="4"/>
  <c r="X195" i="4"/>
  <c r="W195" i="4"/>
  <c r="X194" i="4"/>
  <c r="W194" i="4"/>
  <c r="X193" i="4"/>
  <c r="W193" i="4"/>
  <c r="X192" i="4"/>
  <c r="W192" i="4"/>
  <c r="X191" i="4"/>
  <c r="W191" i="4"/>
  <c r="X190" i="4"/>
  <c r="W190" i="4"/>
  <c r="X189" i="4"/>
  <c r="W189" i="4"/>
  <c r="X188" i="4"/>
  <c r="W188" i="4"/>
  <c r="X187" i="4"/>
  <c r="W187" i="4"/>
  <c r="X186" i="4"/>
  <c r="W186" i="4"/>
  <c r="X185" i="4"/>
  <c r="W185" i="4"/>
  <c r="X184" i="4"/>
  <c r="W184" i="4"/>
  <c r="X183" i="4"/>
  <c r="W183" i="4"/>
  <c r="X182" i="4"/>
  <c r="W182" i="4"/>
  <c r="X181" i="4"/>
  <c r="W181" i="4"/>
  <c r="X180" i="4"/>
  <c r="W180" i="4"/>
  <c r="X179" i="4"/>
  <c r="W179" i="4"/>
  <c r="X178" i="4"/>
  <c r="W178" i="4"/>
  <c r="X177" i="4"/>
  <c r="W177" i="4"/>
  <c r="X176" i="4"/>
  <c r="W176" i="4"/>
  <c r="X175" i="4"/>
  <c r="W175" i="4"/>
  <c r="X174" i="4"/>
  <c r="W174" i="4"/>
  <c r="X173" i="4"/>
  <c r="W173" i="4"/>
  <c r="X172" i="4"/>
  <c r="W172" i="4"/>
  <c r="X171" i="4"/>
  <c r="W171" i="4"/>
  <c r="X170" i="4"/>
  <c r="W170" i="4"/>
  <c r="X169" i="4"/>
  <c r="W169" i="4"/>
  <c r="X168" i="4"/>
  <c r="W168" i="4"/>
  <c r="X167" i="4"/>
  <c r="W167" i="4"/>
  <c r="X166" i="4"/>
  <c r="W166" i="4"/>
  <c r="X165" i="4"/>
  <c r="W165" i="4"/>
  <c r="X164" i="4"/>
  <c r="W164" i="4"/>
  <c r="X163" i="4"/>
  <c r="W163" i="4"/>
  <c r="X162" i="4"/>
  <c r="W162" i="4"/>
  <c r="X161" i="4"/>
  <c r="W161" i="4"/>
  <c r="X160" i="4"/>
  <c r="W160" i="4"/>
  <c r="X159" i="4"/>
  <c r="W159" i="4"/>
  <c r="X158" i="4"/>
  <c r="W158" i="4"/>
  <c r="X157" i="4"/>
  <c r="W157" i="4"/>
  <c r="X156" i="4"/>
  <c r="W156" i="4"/>
  <c r="X155" i="4"/>
  <c r="W155" i="4"/>
  <c r="X154" i="4"/>
  <c r="W154" i="4"/>
  <c r="X153" i="4"/>
  <c r="W153" i="4"/>
  <c r="X152" i="4"/>
  <c r="W152" i="4"/>
  <c r="X151" i="4"/>
  <c r="W151" i="4"/>
  <c r="X150" i="4"/>
  <c r="W150" i="4"/>
  <c r="X149" i="4"/>
  <c r="W149" i="4"/>
  <c r="X148" i="4"/>
  <c r="W148" i="4"/>
  <c r="X147" i="4"/>
  <c r="W147" i="4"/>
  <c r="X146" i="4"/>
  <c r="W146" i="4"/>
  <c r="X145" i="4"/>
  <c r="W145" i="4"/>
  <c r="X144" i="4"/>
  <c r="W144" i="4"/>
  <c r="X143" i="4"/>
  <c r="W143" i="4"/>
  <c r="X142" i="4"/>
  <c r="W142" i="4"/>
  <c r="X141" i="4"/>
  <c r="W141" i="4"/>
  <c r="X140" i="4"/>
  <c r="W140" i="4"/>
  <c r="X139" i="4"/>
  <c r="W139" i="4"/>
  <c r="X138" i="4"/>
  <c r="W138" i="4"/>
  <c r="X137" i="4"/>
  <c r="W137" i="4"/>
  <c r="X136" i="4"/>
  <c r="W136" i="4"/>
  <c r="X135" i="4"/>
  <c r="W135" i="4"/>
  <c r="X134" i="4"/>
  <c r="W134" i="4"/>
  <c r="X133" i="4"/>
  <c r="W133" i="4"/>
  <c r="X132" i="4"/>
  <c r="W132" i="4"/>
  <c r="X131" i="4"/>
  <c r="W131" i="4"/>
  <c r="X130" i="4"/>
  <c r="W130" i="4"/>
  <c r="X129" i="4"/>
  <c r="W129" i="4"/>
  <c r="X128" i="4"/>
  <c r="W128" i="4"/>
  <c r="X127" i="4"/>
  <c r="W127" i="4"/>
  <c r="X126" i="4"/>
  <c r="W126" i="4"/>
  <c r="X125" i="4"/>
  <c r="W125" i="4"/>
  <c r="X124" i="4"/>
  <c r="W124" i="4"/>
  <c r="X123" i="4"/>
  <c r="W123" i="4"/>
  <c r="X122" i="4"/>
  <c r="W122" i="4"/>
  <c r="X121" i="4"/>
  <c r="W121" i="4"/>
  <c r="X120" i="4"/>
  <c r="W120" i="4"/>
  <c r="X119" i="4"/>
  <c r="W119" i="4"/>
  <c r="X118" i="4"/>
  <c r="W118" i="4"/>
  <c r="X117" i="4"/>
  <c r="W117" i="4"/>
  <c r="X116" i="4"/>
  <c r="W116" i="4"/>
  <c r="X115" i="4"/>
  <c r="W115" i="4"/>
  <c r="X114" i="4"/>
  <c r="W114" i="4"/>
  <c r="X113" i="4"/>
  <c r="W113" i="4"/>
  <c r="X112" i="4"/>
  <c r="W112" i="4"/>
  <c r="X111" i="4"/>
  <c r="W111" i="4"/>
  <c r="X110" i="4"/>
  <c r="W110" i="4"/>
  <c r="X109" i="4"/>
  <c r="W109" i="4"/>
  <c r="X108" i="4"/>
  <c r="W108" i="4"/>
  <c r="X107" i="4"/>
  <c r="W107" i="4"/>
  <c r="X106" i="4"/>
  <c r="W106" i="4"/>
  <c r="X105" i="4"/>
  <c r="W105" i="4"/>
  <c r="X104" i="4"/>
  <c r="W104" i="4"/>
  <c r="X103" i="4"/>
  <c r="W103" i="4"/>
  <c r="X102" i="4"/>
  <c r="W102" i="4"/>
  <c r="X101" i="4"/>
  <c r="W101" i="4"/>
  <c r="X100" i="4"/>
  <c r="W100" i="4"/>
  <c r="X99" i="4"/>
  <c r="W99" i="4"/>
  <c r="X98" i="4"/>
  <c r="W98" i="4"/>
  <c r="X97" i="4"/>
  <c r="W97" i="4"/>
  <c r="X96" i="4"/>
  <c r="W96" i="4"/>
  <c r="X95" i="4"/>
  <c r="W95" i="4"/>
  <c r="X94" i="4"/>
  <c r="W94" i="4"/>
  <c r="X93" i="4"/>
  <c r="W93" i="4"/>
  <c r="X92" i="4"/>
  <c r="W92" i="4"/>
  <c r="X91" i="4"/>
  <c r="W91" i="4"/>
  <c r="X90" i="4"/>
  <c r="W90" i="4"/>
  <c r="X89" i="4"/>
  <c r="W89" i="4"/>
  <c r="X88" i="4"/>
  <c r="W88" i="4"/>
  <c r="X87" i="4"/>
  <c r="W87" i="4"/>
  <c r="X86" i="4"/>
  <c r="W86" i="4"/>
  <c r="X85" i="4"/>
  <c r="W85" i="4"/>
  <c r="X84" i="4"/>
  <c r="W84" i="4"/>
  <c r="X83" i="4"/>
  <c r="W83" i="4"/>
  <c r="X82" i="4"/>
  <c r="W82" i="4"/>
  <c r="X81" i="4"/>
  <c r="W81" i="4"/>
  <c r="X80" i="4"/>
  <c r="W80" i="4"/>
  <c r="X79" i="4"/>
  <c r="W79" i="4"/>
  <c r="X78" i="4"/>
  <c r="W78" i="4"/>
  <c r="X77" i="4"/>
  <c r="W77" i="4"/>
  <c r="X76" i="4"/>
  <c r="W76" i="4"/>
  <c r="X75" i="4"/>
  <c r="W75" i="4"/>
  <c r="X74" i="4"/>
  <c r="W74" i="4"/>
  <c r="X73" i="4"/>
  <c r="W73" i="4"/>
  <c r="X72" i="4"/>
  <c r="W72" i="4"/>
  <c r="X71" i="4"/>
  <c r="W71" i="4"/>
  <c r="X70" i="4"/>
  <c r="W70" i="4"/>
  <c r="X69" i="4"/>
  <c r="W69" i="4"/>
  <c r="X68" i="4"/>
  <c r="W68" i="4"/>
  <c r="X67" i="4"/>
  <c r="W67" i="4"/>
  <c r="X66" i="4"/>
  <c r="W66" i="4"/>
  <c r="X65" i="4"/>
  <c r="W65" i="4"/>
  <c r="X64" i="4"/>
  <c r="W64" i="4"/>
  <c r="X63" i="4"/>
  <c r="W63" i="4"/>
  <c r="X62" i="4"/>
  <c r="W62" i="4"/>
  <c r="X61" i="4"/>
  <c r="W61" i="4"/>
  <c r="X60" i="4"/>
  <c r="W60" i="4"/>
  <c r="X59" i="4"/>
  <c r="W59" i="4"/>
  <c r="X58" i="4"/>
  <c r="W58" i="4"/>
  <c r="X57" i="4"/>
  <c r="W57" i="4"/>
  <c r="X56" i="4"/>
  <c r="W56" i="4"/>
  <c r="X55" i="4"/>
  <c r="W55" i="4"/>
  <c r="X54" i="4"/>
  <c r="W54" i="4"/>
  <c r="X53" i="4"/>
  <c r="W53" i="4"/>
  <c r="X52" i="4"/>
  <c r="W52" i="4"/>
  <c r="X51" i="4"/>
  <c r="W51" i="4"/>
  <c r="X50" i="4"/>
  <c r="W50" i="4"/>
  <c r="X49" i="4"/>
  <c r="W49" i="4"/>
  <c r="X48" i="4"/>
  <c r="W48" i="4"/>
  <c r="X47" i="4"/>
  <c r="W47" i="4"/>
  <c r="X46" i="4"/>
  <c r="W46" i="4"/>
  <c r="X45" i="4"/>
  <c r="W45" i="4"/>
  <c r="X44" i="4"/>
  <c r="W44" i="4"/>
  <c r="X43" i="4"/>
  <c r="W43" i="4"/>
  <c r="X42" i="4"/>
  <c r="W42" i="4"/>
  <c r="X41" i="4"/>
  <c r="W41" i="4"/>
  <c r="X40" i="4"/>
  <c r="W40" i="4"/>
  <c r="X39" i="4"/>
  <c r="W39" i="4"/>
  <c r="X38" i="4"/>
  <c r="W38" i="4"/>
  <c r="X37" i="4"/>
  <c r="W37" i="4"/>
  <c r="X36" i="4"/>
  <c r="W36" i="4"/>
  <c r="X35" i="4"/>
  <c r="W35" i="4"/>
  <c r="X34" i="4"/>
  <c r="W34" i="4"/>
  <c r="X33" i="4"/>
  <c r="W33" i="4"/>
  <c r="X32" i="4"/>
  <c r="W32" i="4"/>
  <c r="X31" i="4"/>
  <c r="W31" i="4"/>
  <c r="X30" i="4"/>
  <c r="W30" i="4"/>
  <c r="X29" i="4"/>
  <c r="W29" i="4"/>
  <c r="X28" i="4"/>
  <c r="W28" i="4"/>
  <c r="X27" i="4"/>
  <c r="W27" i="4"/>
  <c r="X26" i="4"/>
  <c r="W26" i="4"/>
  <c r="X25" i="4"/>
  <c r="W25" i="4"/>
  <c r="X24" i="4"/>
  <c r="W24" i="4"/>
  <c r="X23" i="4"/>
  <c r="W23" i="4"/>
  <c r="X22" i="4"/>
  <c r="W22" i="4"/>
  <c r="X21" i="4"/>
  <c r="W21" i="4"/>
  <c r="X20" i="4"/>
  <c r="W20" i="4"/>
  <c r="X19" i="4"/>
  <c r="W19" i="4"/>
  <c r="X18" i="4"/>
  <c r="W18" i="4"/>
  <c r="X17" i="4"/>
  <c r="W17" i="4"/>
  <c r="X16" i="4"/>
  <c r="W16" i="4"/>
  <c r="X15" i="4"/>
  <c r="W15" i="4"/>
  <c r="X14" i="4"/>
  <c r="W14" i="4"/>
  <c r="X13" i="4"/>
  <c r="W13" i="4"/>
  <c r="X12" i="4"/>
  <c r="W12" i="4"/>
  <c r="X11" i="4"/>
  <c r="W11" i="4"/>
  <c r="X10" i="4"/>
  <c r="W10" i="4"/>
  <c r="X9" i="4"/>
  <c r="W9" i="4"/>
  <c r="X8" i="4"/>
  <c r="W8" i="4"/>
  <c r="X7" i="4"/>
  <c r="W7" i="4"/>
  <c r="X6" i="4"/>
  <c r="X5" i="4"/>
  <c r="W5" i="4"/>
  <c r="X4" i="4"/>
  <c r="W4" i="4"/>
  <c r="X3" i="4"/>
  <c r="W3" i="4"/>
  <c r="X2" i="4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2" i="3"/>
  <c r="J2" i="7"/>
  <c r="AG8" i="4" l="1"/>
  <c r="AG18" i="4" s="1"/>
  <c r="AH18" i="4" s="1"/>
  <c r="AC10" i="4"/>
  <c r="AJ18" i="4" s="1"/>
  <c r="AK18" i="4" s="1"/>
  <c r="AB10" i="4"/>
  <c r="AE18" i="4" s="1"/>
  <c r="AF18" i="4" s="1"/>
  <c r="BE1818" i="4"/>
  <c r="AB3" i="4"/>
  <c r="AB7" i="4"/>
  <c r="AC3" i="4"/>
  <c r="AC7" i="4"/>
  <c r="AB4" i="4"/>
  <c r="AB8" i="4"/>
  <c r="AC4" i="4"/>
  <c r="AC8" i="4"/>
  <c r="AB5" i="4"/>
  <c r="AB9" i="4"/>
  <c r="AC5" i="4"/>
  <c r="AC9" i="4"/>
  <c r="AB2" i="4"/>
  <c r="AB6" i="4"/>
  <c r="AB12" i="4" s="1"/>
  <c r="AB19" i="4" s="1"/>
  <c r="AC19" i="4" s="1"/>
  <c r="AC2" i="4"/>
  <c r="AC6" i="4"/>
  <c r="BJ4" i="4" l="1"/>
  <c r="BF1818" i="4" s="1"/>
  <c r="BF15" i="4"/>
  <c r="BF23" i="4"/>
  <c r="BF27" i="4"/>
  <c r="BF59" i="4"/>
  <c r="BF67" i="4"/>
  <c r="BF79" i="4"/>
  <c r="BF83" i="4"/>
  <c r="BF91" i="4"/>
  <c r="BF99" i="4"/>
  <c r="BF103" i="4"/>
  <c r="BF107" i="4"/>
  <c r="BF109" i="4"/>
  <c r="BF110" i="4"/>
  <c r="BF115" i="4"/>
  <c r="BF118" i="4"/>
  <c r="BF119" i="4"/>
  <c r="BF123" i="4"/>
  <c r="BF125" i="4"/>
  <c r="BF126" i="4"/>
  <c r="BF131" i="4"/>
  <c r="BF134" i="4"/>
  <c r="BF135" i="4"/>
  <c r="BF139" i="4"/>
  <c r="BF141" i="4"/>
  <c r="BF142" i="4"/>
  <c r="BF147" i="4"/>
  <c r="BF150" i="4"/>
  <c r="BF151" i="4"/>
  <c r="BF155" i="4"/>
  <c r="BF157" i="4"/>
  <c r="BF158" i="4"/>
  <c r="BF163" i="4"/>
  <c r="BF165" i="4"/>
  <c r="BF166" i="4"/>
  <c r="BF167" i="4"/>
  <c r="BF171" i="4"/>
  <c r="BF173" i="4"/>
  <c r="BF174" i="4"/>
  <c r="BF179" i="4"/>
  <c r="BF181" i="4"/>
  <c r="BF182" i="4"/>
  <c r="BF183" i="4"/>
  <c r="BF187" i="4"/>
  <c r="BF189" i="4"/>
  <c r="BF190" i="4"/>
  <c r="BF195" i="4"/>
  <c r="BF197" i="4"/>
  <c r="BF198" i="4"/>
  <c r="BF199" i="4"/>
  <c r="BF203" i="4"/>
  <c r="BF205" i="4"/>
  <c r="BF206" i="4"/>
  <c r="BF211" i="4"/>
  <c r="BF212" i="4"/>
  <c r="BF213" i="4"/>
  <c r="BF214" i="4"/>
  <c r="BF215" i="4"/>
  <c r="BF216" i="4"/>
  <c r="BF219" i="4"/>
  <c r="BF221" i="4"/>
  <c r="BF222" i="4"/>
  <c r="BF223" i="4"/>
  <c r="BF224" i="4"/>
  <c r="BF227" i="4"/>
  <c r="BF228" i="4"/>
  <c r="BF229" i="4"/>
  <c r="BF230" i="4"/>
  <c r="BF231" i="4"/>
  <c r="BF232" i="4"/>
  <c r="BF233" i="4"/>
  <c r="BF234" i="4"/>
  <c r="BF235" i="4"/>
  <c r="BF236" i="4"/>
  <c r="BF237" i="4"/>
  <c r="BF238" i="4"/>
  <c r="BF239" i="4"/>
  <c r="BF240" i="4"/>
  <c r="BF241" i="4"/>
  <c r="BF242" i="4"/>
  <c r="BF243" i="4"/>
  <c r="BF244" i="4"/>
  <c r="BF245" i="4"/>
  <c r="BF246" i="4"/>
  <c r="BF247" i="4"/>
  <c r="BF248" i="4"/>
  <c r="BF249" i="4"/>
  <c r="BF250" i="4"/>
  <c r="BF251" i="4"/>
  <c r="BF252" i="4"/>
  <c r="BF253" i="4"/>
  <c r="BF254" i="4"/>
  <c r="BF255" i="4"/>
  <c r="BF256" i="4"/>
  <c r="BF257" i="4"/>
  <c r="BF258" i="4"/>
  <c r="BF259" i="4"/>
  <c r="BF260" i="4"/>
  <c r="BF261" i="4"/>
  <c r="BF262" i="4"/>
  <c r="BF263" i="4"/>
  <c r="BF264" i="4"/>
  <c r="BF265" i="4"/>
  <c r="BF266" i="4"/>
  <c r="BF267" i="4"/>
  <c r="BF268" i="4"/>
  <c r="BF269" i="4"/>
  <c r="BF270" i="4"/>
  <c r="BF271" i="4"/>
  <c r="BF272" i="4"/>
  <c r="BF273" i="4"/>
  <c r="BF274" i="4"/>
  <c r="BF275" i="4"/>
  <c r="BF276" i="4"/>
  <c r="BF277" i="4"/>
  <c r="BF278" i="4"/>
  <c r="BF279" i="4"/>
  <c r="BF280" i="4"/>
  <c r="BF281" i="4"/>
  <c r="BF282" i="4"/>
  <c r="BF283" i="4"/>
  <c r="BF284" i="4"/>
  <c r="BF285" i="4"/>
  <c r="BF286" i="4"/>
  <c r="BF287" i="4"/>
  <c r="BF288" i="4"/>
  <c r="BF289" i="4"/>
  <c r="BF290" i="4"/>
  <c r="BF291" i="4"/>
  <c r="BF292" i="4"/>
  <c r="BF293" i="4"/>
  <c r="BF294" i="4"/>
  <c r="BF295" i="4"/>
  <c r="BF296" i="4"/>
  <c r="BF297" i="4"/>
  <c r="BF298" i="4"/>
  <c r="BF299" i="4"/>
  <c r="BF300" i="4"/>
  <c r="BF301" i="4"/>
  <c r="BF302" i="4"/>
  <c r="BF303" i="4"/>
  <c r="BF304" i="4"/>
  <c r="BF305" i="4"/>
  <c r="BF306" i="4"/>
  <c r="BF307" i="4"/>
  <c r="BF308" i="4"/>
  <c r="BF309" i="4"/>
  <c r="BF310" i="4"/>
  <c r="BF311" i="4"/>
  <c r="BF312" i="4"/>
  <c r="BF313" i="4"/>
  <c r="BF314" i="4"/>
  <c r="BF315" i="4"/>
  <c r="BF316" i="4"/>
  <c r="BF317" i="4"/>
  <c r="BF318" i="4"/>
  <c r="BF319" i="4"/>
  <c r="BF320" i="4"/>
  <c r="BF321" i="4"/>
  <c r="BF322" i="4"/>
  <c r="BF323" i="4"/>
  <c r="BF324" i="4"/>
  <c r="BF325" i="4"/>
  <c r="BF326" i="4"/>
  <c r="BF327" i="4"/>
  <c r="BF328" i="4"/>
  <c r="BF329" i="4"/>
  <c r="BF330" i="4"/>
  <c r="BF331" i="4"/>
  <c r="BF332" i="4"/>
  <c r="BF333" i="4"/>
  <c r="BF334" i="4"/>
  <c r="BF335" i="4"/>
  <c r="BF336" i="4"/>
  <c r="BF337" i="4"/>
  <c r="BF338" i="4"/>
  <c r="BF339" i="4"/>
  <c r="BF340" i="4"/>
  <c r="BF341" i="4"/>
  <c r="BF342" i="4"/>
  <c r="BF343" i="4"/>
  <c r="BF344" i="4"/>
  <c r="BF345" i="4"/>
  <c r="BF346" i="4"/>
  <c r="BF347" i="4"/>
  <c r="BF348" i="4"/>
  <c r="BF349" i="4"/>
  <c r="BF350" i="4"/>
  <c r="BF351" i="4"/>
  <c r="BF352" i="4"/>
  <c r="BF353" i="4"/>
  <c r="BF354" i="4"/>
  <c r="BF355" i="4"/>
  <c r="BF356" i="4"/>
  <c r="BF357" i="4"/>
  <c r="BF358" i="4"/>
  <c r="BF359" i="4"/>
  <c r="BF360" i="4"/>
  <c r="BF361" i="4"/>
  <c r="BF362" i="4"/>
  <c r="BF363" i="4"/>
  <c r="BF364" i="4"/>
  <c r="BF365" i="4"/>
  <c r="BF366" i="4"/>
  <c r="BF367" i="4"/>
  <c r="BF368" i="4"/>
  <c r="BF369" i="4"/>
  <c r="BF370" i="4"/>
  <c r="BF371" i="4"/>
  <c r="BF372" i="4"/>
  <c r="BF373" i="4"/>
  <c r="BF374" i="4"/>
  <c r="BF375" i="4"/>
  <c r="BF376" i="4"/>
  <c r="BF377" i="4"/>
  <c r="BF378" i="4"/>
  <c r="BF379" i="4"/>
  <c r="BF380" i="4"/>
  <c r="BF381" i="4"/>
  <c r="BF382" i="4"/>
  <c r="BF383" i="4"/>
  <c r="BF384" i="4"/>
  <c r="BF385" i="4"/>
  <c r="BF386" i="4"/>
  <c r="BF387" i="4"/>
  <c r="BF388" i="4"/>
  <c r="BF389" i="4"/>
  <c r="BF390" i="4"/>
  <c r="BF391" i="4"/>
  <c r="BF392" i="4"/>
  <c r="BF393" i="4"/>
  <c r="BF394" i="4"/>
  <c r="BF395" i="4"/>
  <c r="BF396" i="4"/>
  <c r="BF397" i="4"/>
  <c r="BF398" i="4"/>
  <c r="BF399" i="4"/>
  <c r="BF400" i="4"/>
  <c r="BF401" i="4"/>
  <c r="BF402" i="4"/>
  <c r="BF403" i="4"/>
  <c r="BF404" i="4"/>
  <c r="BF405" i="4"/>
  <c r="BF406" i="4"/>
  <c r="BF407" i="4"/>
  <c r="BF408" i="4"/>
  <c r="BF409" i="4"/>
  <c r="BF410" i="4"/>
  <c r="BF411" i="4"/>
  <c r="BF412" i="4"/>
  <c r="BF413" i="4"/>
  <c r="BF414" i="4"/>
  <c r="BF415" i="4"/>
  <c r="BF416" i="4"/>
  <c r="BF417" i="4"/>
  <c r="BF418" i="4"/>
  <c r="BF419" i="4"/>
  <c r="BF420" i="4"/>
  <c r="BF421" i="4"/>
  <c r="BF422" i="4"/>
  <c r="BF423" i="4"/>
  <c r="BF424" i="4"/>
  <c r="BF425" i="4"/>
  <c r="BF426" i="4"/>
  <c r="BF427" i="4"/>
  <c r="BF428" i="4"/>
  <c r="BF429" i="4"/>
  <c r="BF430" i="4"/>
  <c r="BF431" i="4"/>
  <c r="BF432" i="4"/>
  <c r="BF433" i="4"/>
  <c r="BF434" i="4"/>
  <c r="BF435" i="4"/>
  <c r="BF436" i="4"/>
  <c r="BF437" i="4"/>
  <c r="BF438" i="4"/>
  <c r="BF439" i="4"/>
  <c r="BF440" i="4"/>
  <c r="BF441" i="4"/>
  <c r="BF442" i="4"/>
  <c r="BF443" i="4"/>
  <c r="BF444" i="4"/>
  <c r="BF445" i="4"/>
  <c r="BF446" i="4"/>
  <c r="BF447" i="4"/>
  <c r="BF448" i="4"/>
  <c r="BF449" i="4"/>
  <c r="BF450" i="4"/>
  <c r="BF451" i="4"/>
  <c r="BF452" i="4"/>
  <c r="BF453" i="4"/>
  <c r="BF454" i="4"/>
  <c r="BF455" i="4"/>
  <c r="BF456" i="4"/>
  <c r="BF457" i="4"/>
  <c r="BF458" i="4"/>
  <c r="BF459" i="4"/>
  <c r="BF460" i="4"/>
  <c r="BF461" i="4"/>
  <c r="BF462" i="4"/>
  <c r="BF463" i="4"/>
  <c r="BF464" i="4"/>
  <c r="BF465" i="4"/>
  <c r="BF466" i="4"/>
  <c r="BF467" i="4"/>
  <c r="BF468" i="4"/>
  <c r="BF469" i="4"/>
  <c r="BF470" i="4"/>
  <c r="BF471" i="4"/>
  <c r="BF472" i="4"/>
  <c r="BF473" i="4"/>
  <c r="BF474" i="4"/>
  <c r="BF475" i="4"/>
  <c r="BF476" i="4"/>
  <c r="BF477" i="4"/>
  <c r="BF478" i="4"/>
  <c r="BF479" i="4"/>
  <c r="BF480" i="4"/>
  <c r="BF481" i="4"/>
  <c r="BF482" i="4"/>
  <c r="BF483" i="4"/>
  <c r="BF484" i="4"/>
  <c r="BF485" i="4"/>
  <c r="BF486" i="4"/>
  <c r="BF487" i="4"/>
  <c r="BF488" i="4"/>
  <c r="BF489" i="4"/>
  <c r="BF490" i="4"/>
  <c r="BF491" i="4"/>
  <c r="BF492" i="4"/>
  <c r="BF493" i="4"/>
  <c r="BF494" i="4"/>
  <c r="BF495" i="4"/>
  <c r="BF496" i="4"/>
  <c r="BF497" i="4"/>
  <c r="BF498" i="4"/>
  <c r="BF499" i="4"/>
  <c r="BF500" i="4"/>
  <c r="BF501" i="4"/>
  <c r="BF502" i="4"/>
  <c r="BF503" i="4"/>
  <c r="BF504" i="4"/>
  <c r="BF505" i="4"/>
  <c r="BF506" i="4"/>
  <c r="BF507" i="4"/>
  <c r="BF508" i="4"/>
  <c r="BF509" i="4"/>
  <c r="BF510" i="4"/>
  <c r="BF511" i="4"/>
  <c r="BF512" i="4"/>
  <c r="BF513" i="4"/>
  <c r="BF514" i="4"/>
  <c r="BF515" i="4"/>
  <c r="BF516" i="4"/>
  <c r="BF517" i="4"/>
  <c r="BF518" i="4"/>
  <c r="BF519" i="4"/>
  <c r="BF520" i="4"/>
  <c r="BF521" i="4"/>
  <c r="BF522" i="4"/>
  <c r="BF523" i="4"/>
  <c r="BF524" i="4"/>
  <c r="BF525" i="4"/>
  <c r="BF526" i="4"/>
  <c r="BF527" i="4"/>
  <c r="BF528" i="4"/>
  <c r="BF529" i="4"/>
  <c r="BF530" i="4"/>
  <c r="BF531" i="4"/>
  <c r="BF532" i="4"/>
  <c r="BF533" i="4"/>
  <c r="BF534" i="4"/>
  <c r="BF535" i="4"/>
  <c r="BF536" i="4"/>
  <c r="BF537" i="4"/>
  <c r="BF538" i="4"/>
  <c r="BF539" i="4"/>
  <c r="BF540" i="4"/>
  <c r="BF541" i="4"/>
  <c r="BF542" i="4"/>
  <c r="BF543" i="4"/>
  <c r="BF544" i="4"/>
  <c r="BF545" i="4"/>
  <c r="BF546" i="4"/>
  <c r="BF547" i="4"/>
  <c r="BF548" i="4"/>
  <c r="BF549" i="4"/>
  <c r="BF550" i="4"/>
  <c r="BF551" i="4"/>
  <c r="BF552" i="4"/>
  <c r="BF553" i="4"/>
  <c r="BF554" i="4"/>
  <c r="BF555" i="4"/>
  <c r="BF556" i="4"/>
  <c r="BF557" i="4"/>
  <c r="BF558" i="4"/>
  <c r="BF559" i="4"/>
  <c r="BF560" i="4"/>
  <c r="BF561" i="4"/>
  <c r="BF562" i="4"/>
  <c r="BF563" i="4"/>
  <c r="BF564" i="4"/>
  <c r="BF565" i="4"/>
  <c r="BF566" i="4"/>
  <c r="BF567" i="4"/>
  <c r="BF568" i="4"/>
  <c r="BF569" i="4"/>
  <c r="BF570" i="4"/>
  <c r="BF571" i="4"/>
  <c r="BF572" i="4"/>
  <c r="BF573" i="4"/>
  <c r="BF574" i="4"/>
  <c r="BF575" i="4"/>
  <c r="BF576" i="4"/>
  <c r="BF577" i="4"/>
  <c r="BF578" i="4"/>
  <c r="BF579" i="4"/>
  <c r="BF580" i="4"/>
  <c r="BF581" i="4"/>
  <c r="BF582" i="4"/>
  <c r="BF583" i="4"/>
  <c r="BF584" i="4"/>
  <c r="BF585" i="4"/>
  <c r="BF586" i="4"/>
  <c r="BF587" i="4"/>
  <c r="BF588" i="4"/>
  <c r="BF589" i="4"/>
  <c r="BF590" i="4"/>
  <c r="BF591" i="4"/>
  <c r="BF592" i="4"/>
  <c r="BF593" i="4"/>
  <c r="BF594" i="4"/>
  <c r="BF595" i="4"/>
  <c r="BF596" i="4"/>
  <c r="BF597" i="4"/>
  <c r="BF598" i="4"/>
  <c r="BF599" i="4"/>
  <c r="BF600" i="4"/>
  <c r="BF601" i="4"/>
  <c r="BF602" i="4"/>
  <c r="BF603" i="4"/>
  <c r="BF604" i="4"/>
  <c r="BF605" i="4"/>
  <c r="BF606" i="4"/>
  <c r="BF607" i="4"/>
  <c r="BF608" i="4"/>
  <c r="BF609" i="4"/>
  <c r="BF610" i="4"/>
  <c r="BF611" i="4"/>
  <c r="BF612" i="4"/>
  <c r="BF613" i="4"/>
  <c r="BF614" i="4"/>
  <c r="BF615" i="4"/>
  <c r="BF616" i="4"/>
  <c r="BF617" i="4"/>
  <c r="BF618" i="4"/>
  <c r="BF619" i="4"/>
  <c r="BF620" i="4"/>
  <c r="BF621" i="4"/>
  <c r="BF622" i="4"/>
  <c r="BF623" i="4"/>
  <c r="BF624" i="4"/>
  <c r="BF625" i="4"/>
  <c r="BF626" i="4"/>
  <c r="BF627" i="4"/>
  <c r="BF628" i="4"/>
  <c r="BF629" i="4"/>
  <c r="BF630" i="4"/>
  <c r="BF631" i="4"/>
  <c r="BF632" i="4"/>
  <c r="BF633" i="4"/>
  <c r="BF634" i="4"/>
  <c r="BF635" i="4"/>
  <c r="BF636" i="4"/>
  <c r="BF637" i="4"/>
  <c r="BF638" i="4"/>
  <c r="BF639" i="4"/>
  <c r="BF640" i="4"/>
  <c r="BF641" i="4"/>
  <c r="BF642" i="4"/>
  <c r="BF643" i="4"/>
  <c r="BF644" i="4"/>
  <c r="BF645" i="4"/>
  <c r="BF646" i="4"/>
  <c r="BF647" i="4"/>
  <c r="BF648" i="4"/>
  <c r="BF649" i="4"/>
  <c r="BF650" i="4"/>
  <c r="BF651" i="4"/>
  <c r="BF652" i="4"/>
  <c r="BF653" i="4"/>
  <c r="BF654" i="4"/>
  <c r="BF655" i="4"/>
  <c r="BF656" i="4"/>
  <c r="BF657" i="4"/>
  <c r="BF658" i="4"/>
  <c r="BF659" i="4"/>
  <c r="BF660" i="4"/>
  <c r="BF661" i="4"/>
  <c r="BF662" i="4"/>
  <c r="BF663" i="4"/>
  <c r="BF664" i="4"/>
  <c r="BF665" i="4"/>
  <c r="BF666" i="4"/>
  <c r="BF667" i="4"/>
  <c r="BF668" i="4"/>
  <c r="BF669" i="4"/>
  <c r="BF670" i="4"/>
  <c r="BF671" i="4"/>
  <c r="BF672" i="4"/>
  <c r="BF673" i="4"/>
  <c r="BF674" i="4"/>
  <c r="BF675" i="4"/>
  <c r="BF676" i="4"/>
  <c r="BF677" i="4"/>
  <c r="BF678" i="4"/>
  <c r="BF679" i="4"/>
  <c r="BF680" i="4"/>
  <c r="BF681" i="4"/>
  <c r="BF682" i="4"/>
  <c r="BF683" i="4"/>
  <c r="BF684" i="4"/>
  <c r="BF685" i="4"/>
  <c r="BF686" i="4"/>
  <c r="BF687" i="4"/>
  <c r="BF688" i="4"/>
  <c r="BF689" i="4"/>
  <c r="BF690" i="4"/>
  <c r="BF691" i="4"/>
  <c r="BF692" i="4"/>
  <c r="BF693" i="4"/>
  <c r="BF694" i="4"/>
  <c r="BF695" i="4"/>
  <c r="BF696" i="4"/>
  <c r="BF697" i="4"/>
  <c r="BF698" i="4"/>
  <c r="BF699" i="4"/>
  <c r="BF700" i="4"/>
  <c r="BF701" i="4"/>
  <c r="BF702" i="4"/>
  <c r="BF703" i="4"/>
  <c r="BF704" i="4"/>
  <c r="BF705" i="4"/>
  <c r="BF706" i="4"/>
  <c r="BF707" i="4"/>
  <c r="BF708" i="4"/>
  <c r="BF709" i="4"/>
  <c r="BF710" i="4"/>
  <c r="BF711" i="4"/>
  <c r="BF712" i="4"/>
  <c r="BF713" i="4"/>
  <c r="BF714" i="4"/>
  <c r="BF715" i="4"/>
  <c r="BF716" i="4"/>
  <c r="BF717" i="4"/>
  <c r="BF718" i="4"/>
  <c r="BF719" i="4"/>
  <c r="BF720" i="4"/>
  <c r="BF721" i="4"/>
  <c r="BF722" i="4"/>
  <c r="BF723" i="4"/>
  <c r="BF724" i="4"/>
  <c r="BF725" i="4"/>
  <c r="BF726" i="4"/>
  <c r="BF727" i="4"/>
  <c r="BF728" i="4"/>
  <c r="BF729" i="4"/>
  <c r="BF730" i="4"/>
  <c r="BF731" i="4"/>
  <c r="BF732" i="4"/>
  <c r="BF733" i="4"/>
  <c r="BF734" i="4"/>
  <c r="BF735" i="4"/>
  <c r="BF736" i="4"/>
  <c r="BF737" i="4"/>
  <c r="BF738" i="4"/>
  <c r="BF739" i="4"/>
  <c r="BF740" i="4"/>
  <c r="BF741" i="4"/>
  <c r="BF742" i="4"/>
  <c r="BF743" i="4"/>
  <c r="BF744" i="4"/>
  <c r="BF745" i="4"/>
  <c r="BF746" i="4"/>
  <c r="BF747" i="4"/>
  <c r="BF748" i="4"/>
  <c r="BF749" i="4"/>
  <c r="BF750" i="4"/>
  <c r="BF751" i="4"/>
  <c r="BF752" i="4"/>
  <c r="BF753" i="4"/>
  <c r="BF754" i="4"/>
  <c r="BF755" i="4"/>
  <c r="BF756" i="4"/>
  <c r="BF757" i="4"/>
  <c r="BF758" i="4"/>
  <c r="BF759" i="4"/>
  <c r="BF760" i="4"/>
  <c r="BF761" i="4"/>
  <c r="BF762" i="4"/>
  <c r="BF763" i="4"/>
  <c r="BF764" i="4"/>
  <c r="BF765" i="4"/>
  <c r="BF766" i="4"/>
  <c r="BF767" i="4"/>
  <c r="BF768" i="4"/>
  <c r="BF769" i="4"/>
  <c r="BF770" i="4"/>
  <c r="BF771" i="4"/>
  <c r="BF772" i="4"/>
  <c r="BF773" i="4"/>
  <c r="BF774" i="4"/>
  <c r="BF775" i="4"/>
  <c r="BF776" i="4"/>
  <c r="BF777" i="4"/>
  <c r="BF778" i="4"/>
  <c r="BF779" i="4"/>
  <c r="BF780" i="4"/>
  <c r="BF781" i="4"/>
  <c r="BF782" i="4"/>
  <c r="BF783" i="4"/>
  <c r="BF784" i="4"/>
  <c r="BF785" i="4"/>
  <c r="BF786" i="4"/>
  <c r="BF787" i="4"/>
  <c r="BF788" i="4"/>
  <c r="BF789" i="4"/>
  <c r="BF790" i="4"/>
  <c r="BF791" i="4"/>
  <c r="BF792" i="4"/>
  <c r="BF793" i="4"/>
  <c r="BF794" i="4"/>
  <c r="BF795" i="4"/>
  <c r="BF796" i="4"/>
  <c r="BF797" i="4"/>
  <c r="BF798" i="4"/>
  <c r="BF799" i="4"/>
  <c r="BF800" i="4"/>
  <c r="BF801" i="4"/>
  <c r="BF802" i="4"/>
  <c r="BF803" i="4"/>
  <c r="BF804" i="4"/>
  <c r="BF805" i="4"/>
  <c r="BF806" i="4"/>
  <c r="BF807" i="4"/>
  <c r="BF808" i="4"/>
  <c r="BF809" i="4"/>
  <c r="BF810" i="4"/>
  <c r="BF811" i="4"/>
  <c r="BF812" i="4"/>
  <c r="BF813" i="4"/>
  <c r="BF814" i="4"/>
  <c r="BF815" i="4"/>
  <c r="BF816" i="4"/>
  <c r="BF817" i="4"/>
  <c r="BF818" i="4"/>
  <c r="BF819" i="4"/>
  <c r="BF820" i="4"/>
  <c r="BF821" i="4"/>
  <c r="BF822" i="4"/>
  <c r="BF823" i="4"/>
  <c r="BF824" i="4"/>
  <c r="BF825" i="4"/>
  <c r="BF826" i="4"/>
  <c r="BF827" i="4"/>
  <c r="BF828" i="4"/>
  <c r="BF829" i="4"/>
  <c r="BF830" i="4"/>
  <c r="BF831" i="4"/>
  <c r="BF832" i="4"/>
  <c r="BF833" i="4"/>
  <c r="BF834" i="4"/>
  <c r="BF835" i="4"/>
  <c r="BF836" i="4"/>
  <c r="BF837" i="4"/>
  <c r="BF838" i="4"/>
  <c r="BF839" i="4"/>
  <c r="BF840" i="4"/>
  <c r="BF841" i="4"/>
  <c r="BF842" i="4"/>
  <c r="BF843" i="4"/>
  <c r="BF844" i="4"/>
  <c r="BF845" i="4"/>
  <c r="BF846" i="4"/>
  <c r="BF847" i="4"/>
  <c r="BF848" i="4"/>
  <c r="BF849" i="4"/>
  <c r="BF850" i="4"/>
  <c r="BF851" i="4"/>
  <c r="BF852" i="4"/>
  <c r="BF853" i="4"/>
  <c r="BF854" i="4"/>
  <c r="BF855" i="4"/>
  <c r="BF856" i="4"/>
  <c r="BF857" i="4"/>
  <c r="BF858" i="4"/>
  <c r="BF859" i="4"/>
  <c r="BF860" i="4"/>
  <c r="BF861" i="4"/>
  <c r="BF862" i="4"/>
  <c r="BF863" i="4"/>
  <c r="BF864" i="4"/>
  <c r="BF865" i="4"/>
  <c r="BF866" i="4"/>
  <c r="BF867" i="4"/>
  <c r="BF868" i="4"/>
  <c r="BF869" i="4"/>
  <c r="BF870" i="4"/>
  <c r="BF871" i="4"/>
  <c r="BF872" i="4"/>
  <c r="BF873" i="4"/>
  <c r="BF874" i="4"/>
  <c r="BF875" i="4"/>
  <c r="BF876" i="4"/>
  <c r="BF877" i="4"/>
  <c r="BF878" i="4"/>
  <c r="BF879" i="4"/>
  <c r="BF880" i="4"/>
  <c r="BF881" i="4"/>
  <c r="BF882" i="4"/>
  <c r="BF883" i="4"/>
  <c r="BF884" i="4"/>
  <c r="BF885" i="4"/>
  <c r="BF886" i="4"/>
  <c r="BF887" i="4"/>
  <c r="BF888" i="4"/>
  <c r="BF889" i="4"/>
  <c r="BF890" i="4"/>
  <c r="BF891" i="4"/>
  <c r="BF892" i="4"/>
  <c r="BF893" i="4"/>
  <c r="BF894" i="4"/>
  <c r="BF895" i="4"/>
  <c r="BF896" i="4"/>
  <c r="BF897" i="4"/>
  <c r="BF898" i="4"/>
  <c r="BF899" i="4"/>
  <c r="BF900" i="4"/>
  <c r="BF901" i="4"/>
  <c r="BF902" i="4"/>
  <c r="BF903" i="4"/>
  <c r="BF904" i="4"/>
  <c r="BF905" i="4"/>
  <c r="BF906" i="4"/>
  <c r="BF907" i="4"/>
  <c r="BF908" i="4"/>
  <c r="BF909" i="4"/>
  <c r="BF910" i="4"/>
  <c r="BF911" i="4"/>
  <c r="BF912" i="4"/>
  <c r="BF913" i="4"/>
  <c r="BF914" i="4"/>
  <c r="BF915" i="4"/>
  <c r="BF916" i="4"/>
  <c r="BF917" i="4"/>
  <c r="BF918" i="4"/>
  <c r="BF919" i="4"/>
  <c r="BF920" i="4"/>
  <c r="BF921" i="4"/>
  <c r="BF922" i="4"/>
  <c r="BF923" i="4"/>
  <c r="BF924" i="4"/>
  <c r="BF925" i="4"/>
  <c r="BF926" i="4"/>
  <c r="BF927" i="4"/>
  <c r="BF928" i="4"/>
  <c r="BF929" i="4"/>
  <c r="BF930" i="4"/>
  <c r="BF931" i="4"/>
  <c r="BF932" i="4"/>
  <c r="BF933" i="4"/>
  <c r="BF934" i="4"/>
  <c r="BF935" i="4"/>
  <c r="BF936" i="4"/>
  <c r="BF937" i="4"/>
  <c r="BF938" i="4"/>
  <c r="BF939" i="4"/>
  <c r="BF940" i="4"/>
  <c r="BF941" i="4"/>
  <c r="BF942" i="4"/>
  <c r="BF943" i="4"/>
  <c r="BF944" i="4"/>
  <c r="BF945" i="4"/>
  <c r="BF946" i="4"/>
  <c r="BF947" i="4"/>
  <c r="BF948" i="4"/>
  <c r="BF949" i="4"/>
  <c r="BF950" i="4"/>
  <c r="BF951" i="4"/>
  <c r="BF952" i="4"/>
  <c r="BF953" i="4"/>
  <c r="BF954" i="4"/>
  <c r="BF955" i="4"/>
  <c r="BF956" i="4"/>
  <c r="BF957" i="4"/>
  <c r="BF958" i="4"/>
  <c r="BF959" i="4"/>
  <c r="BF960" i="4"/>
  <c r="BF961" i="4"/>
  <c r="BF962" i="4"/>
  <c r="BF963" i="4"/>
  <c r="BF964" i="4"/>
  <c r="BF965" i="4"/>
  <c r="BF966" i="4"/>
  <c r="BF967" i="4"/>
  <c r="BF968" i="4"/>
  <c r="BF969" i="4"/>
  <c r="BF970" i="4"/>
  <c r="BF971" i="4"/>
  <c r="BF972" i="4"/>
  <c r="BF973" i="4"/>
  <c r="BF974" i="4"/>
  <c r="BF975" i="4"/>
  <c r="BF976" i="4"/>
  <c r="BF977" i="4"/>
  <c r="BF978" i="4"/>
  <c r="BF979" i="4"/>
  <c r="BF980" i="4"/>
  <c r="BF981" i="4"/>
  <c r="BF982" i="4"/>
  <c r="BF983" i="4"/>
  <c r="BF984" i="4"/>
  <c r="BF985" i="4"/>
  <c r="BF986" i="4"/>
  <c r="BF987" i="4"/>
  <c r="BF988" i="4"/>
  <c r="BF989" i="4"/>
  <c r="BF990" i="4"/>
  <c r="BF991" i="4"/>
  <c r="BF992" i="4"/>
  <c r="BF993" i="4"/>
  <c r="BF994" i="4"/>
  <c r="BF995" i="4"/>
  <c r="BF996" i="4"/>
  <c r="BF997" i="4"/>
  <c r="BF998" i="4"/>
  <c r="BF999" i="4"/>
  <c r="BF1000" i="4"/>
  <c r="BF1001" i="4"/>
  <c r="BF1002" i="4"/>
  <c r="BF1003" i="4"/>
  <c r="BF1004" i="4"/>
  <c r="BF1005" i="4"/>
  <c r="BF1006" i="4"/>
  <c r="BF1007" i="4"/>
  <c r="BF1008" i="4"/>
  <c r="BF1009" i="4"/>
  <c r="BF1010" i="4"/>
  <c r="BF1011" i="4"/>
  <c r="BF1012" i="4"/>
  <c r="BF1013" i="4"/>
  <c r="BF1014" i="4"/>
  <c r="BF1015" i="4"/>
  <c r="BF1016" i="4"/>
  <c r="BF1017" i="4"/>
  <c r="BF1018" i="4"/>
  <c r="BF1019" i="4"/>
  <c r="BF1020" i="4"/>
  <c r="BF1021" i="4"/>
  <c r="BF1022" i="4"/>
  <c r="BF1023" i="4"/>
  <c r="BF1024" i="4"/>
  <c r="BF1025" i="4"/>
  <c r="BF1026" i="4"/>
  <c r="BF1027" i="4"/>
  <c r="BF1028" i="4"/>
  <c r="BF1029" i="4"/>
  <c r="BF1030" i="4"/>
  <c r="BF1031" i="4"/>
  <c r="BF1032" i="4"/>
  <c r="BF1033" i="4"/>
  <c r="BF1034" i="4"/>
  <c r="BF1035" i="4"/>
  <c r="BF1036" i="4"/>
  <c r="BF1037" i="4"/>
  <c r="BF1038" i="4"/>
  <c r="BF1039" i="4"/>
  <c r="BF1040" i="4"/>
  <c r="BF1041" i="4"/>
  <c r="BF1042" i="4"/>
  <c r="BF1043" i="4"/>
  <c r="BF1044" i="4"/>
  <c r="BF1045" i="4"/>
  <c r="BF1046" i="4"/>
  <c r="BF1047" i="4"/>
  <c r="BF1048" i="4"/>
  <c r="BF1049" i="4"/>
  <c r="BF1050" i="4"/>
  <c r="BF1051" i="4"/>
  <c r="BF1052" i="4"/>
  <c r="BF1053" i="4"/>
  <c r="BF1054" i="4"/>
  <c r="BF1055" i="4"/>
  <c r="BF1056" i="4"/>
  <c r="BF1057" i="4"/>
  <c r="BF1058" i="4"/>
  <c r="BF1059" i="4"/>
  <c r="BF1060" i="4"/>
  <c r="BF1061" i="4"/>
  <c r="BF1062" i="4"/>
  <c r="BF1063" i="4"/>
  <c r="BF1064" i="4"/>
  <c r="BF1065" i="4"/>
  <c r="BF1066" i="4"/>
  <c r="BF1067" i="4"/>
  <c r="BF1068" i="4"/>
  <c r="BF1069" i="4"/>
  <c r="BF1070" i="4"/>
  <c r="BF1071" i="4"/>
  <c r="BF1072" i="4"/>
  <c r="BF1073" i="4"/>
  <c r="BF1074" i="4"/>
  <c r="BF1075" i="4"/>
  <c r="BF1076" i="4"/>
  <c r="BF1077" i="4"/>
  <c r="BF1078" i="4"/>
  <c r="BF1079" i="4"/>
  <c r="BF1080" i="4"/>
  <c r="BF1081" i="4"/>
  <c r="BF1082" i="4"/>
  <c r="BF1083" i="4"/>
  <c r="BF1084" i="4"/>
  <c r="BF1085" i="4"/>
  <c r="BF1086" i="4"/>
  <c r="BF1087" i="4"/>
  <c r="BF1088" i="4"/>
  <c r="BF1089" i="4"/>
  <c r="BF1090" i="4"/>
  <c r="BF1091" i="4"/>
  <c r="BF1092" i="4"/>
  <c r="BF1093" i="4"/>
  <c r="BF1094" i="4"/>
  <c r="BF1095" i="4"/>
  <c r="BF1096" i="4"/>
  <c r="BF1097" i="4"/>
  <c r="BF1098" i="4"/>
  <c r="BF1099" i="4"/>
  <c r="BF1100" i="4"/>
  <c r="BF1101" i="4"/>
  <c r="BF1102" i="4"/>
  <c r="BF1103" i="4"/>
  <c r="BF1104" i="4"/>
  <c r="BF1105" i="4"/>
  <c r="BF1106" i="4"/>
  <c r="BF1107" i="4"/>
  <c r="BF1108" i="4"/>
  <c r="BF1109" i="4"/>
  <c r="BF1110" i="4"/>
  <c r="BF1111" i="4"/>
  <c r="BF1112" i="4"/>
  <c r="BF1113" i="4"/>
  <c r="BF1114" i="4"/>
  <c r="BF1115" i="4"/>
  <c r="BF1116" i="4"/>
  <c r="BF1117" i="4"/>
  <c r="BF1118" i="4"/>
  <c r="BF1119" i="4"/>
  <c r="BF1120" i="4"/>
  <c r="BF1121" i="4"/>
  <c r="BF1122" i="4"/>
  <c r="BF1123" i="4"/>
  <c r="BF1124" i="4"/>
  <c r="BF1125" i="4"/>
  <c r="BF1126" i="4"/>
  <c r="BF1127" i="4"/>
  <c r="BF1128" i="4"/>
  <c r="BF1129" i="4"/>
  <c r="BF1130" i="4"/>
  <c r="BF1131" i="4"/>
  <c r="BF1132" i="4"/>
  <c r="BF1133" i="4"/>
  <c r="BF1134" i="4"/>
  <c r="BF1135" i="4"/>
  <c r="BF1136" i="4"/>
  <c r="BF1137" i="4"/>
  <c r="BF1138" i="4"/>
  <c r="BF1139" i="4"/>
  <c r="BF1140" i="4"/>
  <c r="BF1141" i="4"/>
  <c r="BF1142" i="4"/>
  <c r="BF1143" i="4"/>
  <c r="BF1144" i="4"/>
  <c r="BF1145" i="4"/>
  <c r="BF1146" i="4"/>
  <c r="BF1147" i="4"/>
  <c r="BF1148" i="4"/>
  <c r="BF1149" i="4"/>
  <c r="BF1150" i="4"/>
  <c r="BF1151" i="4"/>
  <c r="BF1152" i="4"/>
  <c r="BF1153" i="4"/>
  <c r="BF1154" i="4"/>
  <c r="BF1155" i="4"/>
  <c r="BF1156" i="4"/>
  <c r="BF1157" i="4"/>
  <c r="BF1158" i="4"/>
  <c r="BF1159" i="4"/>
  <c r="BF1160" i="4"/>
  <c r="BF1161" i="4"/>
  <c r="BF1162" i="4"/>
  <c r="BF1163" i="4"/>
  <c r="BF1164" i="4"/>
  <c r="BF1165" i="4"/>
  <c r="BF1166" i="4"/>
  <c r="BF1167" i="4"/>
  <c r="BF1168" i="4"/>
  <c r="BF1169" i="4"/>
  <c r="BF1170" i="4"/>
  <c r="BF1171" i="4"/>
  <c r="BF1172" i="4"/>
  <c r="BF1173" i="4"/>
  <c r="BF1174" i="4"/>
  <c r="BF1175" i="4"/>
  <c r="BF1176" i="4"/>
  <c r="BF1177" i="4"/>
  <c r="BF1178" i="4"/>
  <c r="BF1179" i="4"/>
  <c r="BF1180" i="4"/>
  <c r="BF1181" i="4"/>
  <c r="BF1182" i="4"/>
  <c r="BF1183" i="4"/>
  <c r="BF1184" i="4"/>
  <c r="BF1185" i="4"/>
  <c r="BF1186" i="4"/>
  <c r="BF1187" i="4"/>
  <c r="BF1188" i="4"/>
  <c r="BF1189" i="4"/>
  <c r="BF1190" i="4"/>
  <c r="BF1191" i="4"/>
  <c r="BF1192" i="4"/>
  <c r="BF1193" i="4"/>
  <c r="BF1194" i="4"/>
  <c r="BF1195" i="4"/>
  <c r="BF1196" i="4"/>
  <c r="BF1197" i="4"/>
  <c r="BF1198" i="4"/>
  <c r="BF1199" i="4"/>
  <c r="BF1200" i="4"/>
  <c r="BF1201" i="4"/>
  <c r="BF1202" i="4"/>
  <c r="BF1203" i="4"/>
  <c r="BF1204" i="4"/>
  <c r="BF1205" i="4"/>
  <c r="BF1206" i="4"/>
  <c r="BF1207" i="4"/>
  <c r="BF1208" i="4"/>
  <c r="BF1209" i="4"/>
  <c r="BF1210" i="4"/>
  <c r="BF1211" i="4"/>
  <c r="BF1212" i="4"/>
  <c r="BF1213" i="4"/>
  <c r="BF1214" i="4"/>
  <c r="BF1215" i="4"/>
  <c r="BF1216" i="4"/>
  <c r="BF1217" i="4"/>
  <c r="BF1218" i="4"/>
  <c r="BF1219" i="4"/>
  <c r="BF1220" i="4"/>
  <c r="BF1221" i="4"/>
  <c r="BF1222" i="4"/>
  <c r="BF1223" i="4"/>
  <c r="BF1224" i="4"/>
  <c r="BF1225" i="4"/>
  <c r="BF1226" i="4"/>
  <c r="BF1227" i="4"/>
  <c r="BF1228" i="4"/>
  <c r="BF1229" i="4"/>
  <c r="BF1230" i="4"/>
  <c r="BF1231" i="4"/>
  <c r="BF1232" i="4"/>
  <c r="BF1233" i="4"/>
  <c r="BF1234" i="4"/>
  <c r="BF1235" i="4"/>
  <c r="BF1236" i="4"/>
  <c r="BF1237" i="4"/>
  <c r="BF1238" i="4"/>
  <c r="BF1239" i="4"/>
  <c r="BF1240" i="4"/>
  <c r="BF1241" i="4"/>
  <c r="BF1242" i="4"/>
  <c r="BF1243" i="4"/>
  <c r="BF1244" i="4"/>
  <c r="BF1245" i="4"/>
  <c r="BF1246" i="4"/>
  <c r="BF1247" i="4"/>
  <c r="BF1248" i="4"/>
  <c r="BF1249" i="4"/>
  <c r="BF1250" i="4"/>
  <c r="BF1251" i="4"/>
  <c r="BF1252" i="4"/>
  <c r="BF1253" i="4"/>
  <c r="BF1254" i="4"/>
  <c r="BF1255" i="4"/>
  <c r="BF1256" i="4"/>
  <c r="BF1257" i="4"/>
  <c r="BF1258" i="4"/>
  <c r="BF1259" i="4"/>
  <c r="BF1260" i="4"/>
  <c r="BF1261" i="4"/>
  <c r="BF1262" i="4"/>
  <c r="BF1263" i="4"/>
  <c r="BF1264" i="4"/>
  <c r="BF1265" i="4"/>
  <c r="BF1266" i="4"/>
  <c r="BF1267" i="4"/>
  <c r="BF1268" i="4"/>
  <c r="BF1269" i="4"/>
  <c r="BF1270" i="4"/>
  <c r="BF1271" i="4"/>
  <c r="BF1272" i="4"/>
  <c r="BF1273" i="4"/>
  <c r="BF1274" i="4"/>
  <c r="BF1275" i="4"/>
  <c r="BF1276" i="4"/>
  <c r="BF1277" i="4"/>
  <c r="BF1278" i="4"/>
  <c r="BF1279" i="4"/>
  <c r="BF1280" i="4"/>
  <c r="BF1281" i="4"/>
  <c r="BF1282" i="4"/>
  <c r="BF1283" i="4"/>
  <c r="BF1284" i="4"/>
  <c r="BF1285" i="4"/>
  <c r="BF1286" i="4"/>
  <c r="BF1287" i="4"/>
  <c r="BF1288" i="4"/>
  <c r="BF1289" i="4"/>
  <c r="BF1290" i="4"/>
  <c r="BF1291" i="4"/>
  <c r="BF1292" i="4"/>
  <c r="BF1293" i="4"/>
  <c r="BF1294" i="4"/>
  <c r="BF1295" i="4"/>
  <c r="BF1296" i="4"/>
  <c r="BF1297" i="4"/>
  <c r="BF1298" i="4"/>
  <c r="BF1299" i="4"/>
  <c r="BF1300" i="4"/>
  <c r="BF1301" i="4"/>
  <c r="BF1302" i="4"/>
  <c r="BF1303" i="4"/>
  <c r="BF1304" i="4"/>
  <c r="BF1305" i="4"/>
  <c r="BF1306" i="4"/>
  <c r="BF1307" i="4"/>
  <c r="BF1308" i="4"/>
  <c r="BF1309" i="4"/>
  <c r="BF1310" i="4"/>
  <c r="BF1311" i="4"/>
  <c r="BF1312" i="4"/>
  <c r="BF1313" i="4"/>
  <c r="BF1314" i="4"/>
  <c r="BF1315" i="4"/>
  <c r="BF1316" i="4"/>
  <c r="BF1317" i="4"/>
  <c r="BF1318" i="4"/>
  <c r="BF1319" i="4"/>
  <c r="BF1320" i="4"/>
  <c r="BF1321" i="4"/>
  <c r="BF1322" i="4"/>
  <c r="BF1323" i="4"/>
  <c r="BF1324" i="4"/>
  <c r="BF1325" i="4"/>
  <c r="BF1326" i="4"/>
  <c r="BF1327" i="4"/>
  <c r="BF1328" i="4"/>
  <c r="BF1329" i="4"/>
  <c r="BF1330" i="4"/>
  <c r="BF1331" i="4"/>
  <c r="BF1332" i="4"/>
  <c r="BF1333" i="4"/>
  <c r="BF1334" i="4"/>
  <c r="BF1335" i="4"/>
  <c r="BF1336" i="4"/>
  <c r="BF1337" i="4"/>
  <c r="BF1338" i="4"/>
  <c r="BF1339" i="4"/>
  <c r="BF1340" i="4"/>
  <c r="BF1341" i="4"/>
  <c r="BF1342" i="4"/>
  <c r="BF1343" i="4"/>
  <c r="BF1344" i="4"/>
  <c r="BF1345" i="4"/>
  <c r="BF1346" i="4"/>
  <c r="BF1347" i="4"/>
  <c r="BF1348" i="4"/>
  <c r="BF1349" i="4"/>
  <c r="BF1350" i="4"/>
  <c r="BF1351" i="4"/>
  <c r="BF1352" i="4"/>
  <c r="BF1353" i="4"/>
  <c r="BF1354" i="4"/>
  <c r="BF1355" i="4"/>
  <c r="BF1356" i="4"/>
  <c r="BF1357" i="4"/>
  <c r="BF1358" i="4"/>
  <c r="BF1359" i="4"/>
  <c r="BF1360" i="4"/>
  <c r="BF1361" i="4"/>
  <c r="BF1362" i="4"/>
  <c r="BF1363" i="4"/>
  <c r="BF1364" i="4"/>
  <c r="BF1365" i="4"/>
  <c r="BF1366" i="4"/>
  <c r="BF1367" i="4"/>
  <c r="BF1368" i="4"/>
  <c r="BF1369" i="4"/>
  <c r="BF1370" i="4"/>
  <c r="BF1371" i="4"/>
  <c r="BF1372" i="4"/>
  <c r="BF1373" i="4"/>
  <c r="BF1374" i="4"/>
  <c r="BF1375" i="4"/>
  <c r="BF1376" i="4"/>
  <c r="BF1377" i="4"/>
  <c r="BF1378" i="4"/>
  <c r="BF1379" i="4"/>
  <c r="BF1380" i="4"/>
  <c r="BF1381" i="4"/>
  <c r="BF1382" i="4"/>
  <c r="BF1383" i="4"/>
  <c r="BF1384" i="4"/>
  <c r="BF1385" i="4"/>
  <c r="BF1386" i="4"/>
  <c r="BF1387" i="4"/>
  <c r="BF1388" i="4"/>
  <c r="BF1389" i="4"/>
  <c r="BF1390" i="4"/>
  <c r="BF1391" i="4"/>
  <c r="BF1392" i="4"/>
  <c r="BF1393" i="4"/>
  <c r="BF1394" i="4"/>
  <c r="BF1395" i="4"/>
  <c r="BF1396" i="4"/>
  <c r="BF1397" i="4"/>
  <c r="BF1398" i="4"/>
  <c r="BF1399" i="4"/>
  <c r="BF1400" i="4"/>
  <c r="BF1401" i="4"/>
  <c r="BF1402" i="4"/>
  <c r="BF1403" i="4"/>
  <c r="BF1404" i="4"/>
  <c r="BF1405" i="4"/>
  <c r="BF1406" i="4"/>
  <c r="BF1407" i="4"/>
  <c r="BF1408" i="4"/>
  <c r="BF1409" i="4"/>
  <c r="BF1410" i="4"/>
  <c r="BF1411" i="4"/>
  <c r="BF1412" i="4"/>
  <c r="BF1413" i="4"/>
  <c r="BF1414" i="4"/>
  <c r="BF1415" i="4"/>
  <c r="BF1416" i="4"/>
  <c r="BF1417" i="4"/>
  <c r="BF1418" i="4"/>
  <c r="BF1419" i="4"/>
  <c r="BF1420" i="4"/>
  <c r="BF1421" i="4"/>
  <c r="BF1422" i="4"/>
  <c r="BF1423" i="4"/>
  <c r="BF1424" i="4"/>
  <c r="BF1425" i="4"/>
  <c r="BF1426" i="4"/>
  <c r="BF1427" i="4"/>
  <c r="BF1428" i="4"/>
  <c r="BF1429" i="4"/>
  <c r="BF1430" i="4"/>
  <c r="BF1431" i="4"/>
  <c r="BF1432" i="4"/>
  <c r="BF1433" i="4"/>
  <c r="BF1434" i="4"/>
  <c r="BF1435" i="4"/>
  <c r="BF1436" i="4"/>
  <c r="BF1437" i="4"/>
  <c r="BF1438" i="4"/>
  <c r="BF1439" i="4"/>
  <c r="BF1440" i="4"/>
  <c r="BF1441" i="4"/>
  <c r="BF1442" i="4"/>
  <c r="BF1443" i="4"/>
  <c r="BF1444" i="4"/>
  <c r="BF1445" i="4"/>
  <c r="BF1446" i="4"/>
  <c r="BF1447" i="4"/>
  <c r="BF1448" i="4"/>
  <c r="BF1449" i="4"/>
  <c r="BF1450" i="4"/>
  <c r="BF1451" i="4"/>
  <c r="BF1452" i="4"/>
  <c r="BF1453" i="4"/>
  <c r="BF1454" i="4"/>
  <c r="BF1455" i="4"/>
  <c r="BF1456" i="4"/>
  <c r="BF1457" i="4"/>
  <c r="BF1458" i="4"/>
  <c r="BF1459" i="4"/>
  <c r="BF1460" i="4"/>
  <c r="BF1461" i="4"/>
  <c r="BF1462" i="4"/>
  <c r="BF1463" i="4"/>
  <c r="BF1464" i="4"/>
  <c r="BF1465" i="4"/>
  <c r="BF1466" i="4"/>
  <c r="BF1467" i="4"/>
  <c r="BF1468" i="4"/>
  <c r="BF1469" i="4"/>
  <c r="BF1470" i="4"/>
  <c r="BF1471" i="4"/>
  <c r="BF1472" i="4"/>
  <c r="BF1473" i="4"/>
  <c r="BF1474" i="4"/>
  <c r="BF1475" i="4"/>
  <c r="BF1476" i="4"/>
  <c r="BF1477" i="4"/>
  <c r="BF1478" i="4"/>
  <c r="BF1479" i="4"/>
  <c r="BF1480" i="4"/>
  <c r="BF1481" i="4"/>
  <c r="BF1482" i="4"/>
  <c r="BF1483" i="4"/>
  <c r="BF1484" i="4"/>
  <c r="BF1485" i="4"/>
  <c r="BF1486" i="4"/>
  <c r="BF1487" i="4"/>
  <c r="BF1488" i="4"/>
  <c r="BF1489" i="4"/>
  <c r="BF1490" i="4"/>
  <c r="BF1491" i="4"/>
  <c r="BF1492" i="4"/>
  <c r="BF1493" i="4"/>
  <c r="BF1494" i="4"/>
  <c r="BF1495" i="4"/>
  <c r="BF1496" i="4"/>
  <c r="BF1497" i="4"/>
  <c r="BF1498" i="4"/>
  <c r="BF1499" i="4"/>
  <c r="BF1500" i="4"/>
  <c r="BF1501" i="4"/>
  <c r="BF1502" i="4"/>
  <c r="BF1503" i="4"/>
  <c r="BF1504" i="4"/>
  <c r="BF1505" i="4"/>
  <c r="BF1506" i="4"/>
  <c r="BF1507" i="4"/>
  <c r="BF1508" i="4"/>
  <c r="BF1509" i="4"/>
  <c r="BF1510" i="4"/>
  <c r="BF1511" i="4"/>
  <c r="BF1512" i="4"/>
  <c r="BF1513" i="4"/>
  <c r="BF1514" i="4"/>
  <c r="BF1515" i="4"/>
  <c r="BF1516" i="4"/>
  <c r="BF1517" i="4"/>
  <c r="BF1518" i="4"/>
  <c r="BF1519" i="4"/>
  <c r="BF1520" i="4"/>
  <c r="BF1521" i="4"/>
  <c r="BF1522" i="4"/>
  <c r="BF1523" i="4"/>
  <c r="BF1524" i="4"/>
  <c r="BF1525" i="4"/>
  <c r="BF1526" i="4"/>
  <c r="BF1527" i="4"/>
  <c r="BF1528" i="4"/>
  <c r="BF1529" i="4"/>
  <c r="BF1530" i="4"/>
  <c r="BF1531" i="4"/>
  <c r="BF1532" i="4"/>
  <c r="BF1533" i="4"/>
  <c r="BF1534" i="4"/>
  <c r="BF1535" i="4"/>
  <c r="BF1536" i="4"/>
  <c r="BF1537" i="4"/>
  <c r="BF1538" i="4"/>
  <c r="BF1539" i="4"/>
  <c r="BF1540" i="4"/>
  <c r="BF1541" i="4"/>
  <c r="BF1542" i="4"/>
  <c r="BF1543" i="4"/>
  <c r="BF1544" i="4"/>
  <c r="BF1545" i="4"/>
  <c r="BF1546" i="4"/>
  <c r="BF1547" i="4"/>
  <c r="BF1548" i="4"/>
  <c r="BF1549" i="4"/>
  <c r="BF1550" i="4"/>
  <c r="BF1551" i="4"/>
  <c r="BF1552" i="4"/>
  <c r="BF1553" i="4"/>
  <c r="BF1554" i="4"/>
  <c r="BF1555" i="4"/>
  <c r="BF1556" i="4"/>
  <c r="BF1557" i="4"/>
  <c r="BF1558" i="4"/>
  <c r="BF1559" i="4"/>
  <c r="BF1560" i="4"/>
  <c r="BF1561" i="4"/>
  <c r="BF1562" i="4"/>
  <c r="BF1563" i="4"/>
  <c r="BF1564" i="4"/>
  <c r="BF1565" i="4"/>
  <c r="BF1566" i="4"/>
  <c r="BF1567" i="4"/>
  <c r="BF1568" i="4"/>
  <c r="BF1569" i="4"/>
  <c r="BF1570" i="4"/>
  <c r="BF1571" i="4"/>
  <c r="BF1572" i="4"/>
  <c r="BF1573" i="4"/>
  <c r="BF1574" i="4"/>
  <c r="BF1575" i="4"/>
  <c r="BF1576" i="4"/>
  <c r="BF1577" i="4"/>
  <c r="BF1578" i="4"/>
  <c r="BF1579" i="4"/>
  <c r="BF1580" i="4"/>
  <c r="BF1581" i="4"/>
  <c r="BF1582" i="4"/>
  <c r="BF1583" i="4"/>
  <c r="BF1584" i="4"/>
  <c r="BF1585" i="4"/>
  <c r="BF1586" i="4"/>
  <c r="BF1587" i="4"/>
  <c r="BF1588" i="4"/>
  <c r="BF1589" i="4"/>
  <c r="BF1590" i="4"/>
  <c r="BF1591" i="4"/>
  <c r="BF1592" i="4"/>
  <c r="BF1593" i="4"/>
  <c r="BF1594" i="4"/>
  <c r="BF1595" i="4"/>
  <c r="BF1596" i="4"/>
  <c r="BF1597" i="4"/>
  <c r="BF1598" i="4"/>
  <c r="BF1599" i="4"/>
  <c r="BF1600" i="4"/>
  <c r="BF1601" i="4"/>
  <c r="BF1602" i="4"/>
  <c r="BF1603" i="4"/>
  <c r="BF1604" i="4"/>
  <c r="BF1605" i="4"/>
  <c r="BF1606" i="4"/>
  <c r="BF1607" i="4"/>
  <c r="BF1608" i="4"/>
  <c r="BF1609" i="4"/>
  <c r="BF1610" i="4"/>
  <c r="BF1611" i="4"/>
  <c r="BF1612" i="4"/>
  <c r="BF1613" i="4"/>
  <c r="BF1614" i="4"/>
  <c r="BF1615" i="4"/>
  <c r="BF1616" i="4"/>
  <c r="BF1617" i="4"/>
  <c r="BF1618" i="4"/>
  <c r="BF1619" i="4"/>
  <c r="BF1620" i="4"/>
  <c r="BF1621" i="4"/>
  <c r="BF1622" i="4"/>
  <c r="BF1623" i="4"/>
  <c r="BF1624" i="4"/>
  <c r="BF1625" i="4"/>
  <c r="BF1626" i="4"/>
  <c r="BF1627" i="4"/>
  <c r="BF1628" i="4"/>
  <c r="BF1629" i="4"/>
  <c r="BF1630" i="4"/>
  <c r="BF1631" i="4"/>
  <c r="BF1632" i="4"/>
  <c r="BF1633" i="4"/>
  <c r="BF1634" i="4"/>
  <c r="BF1635" i="4"/>
  <c r="BF1636" i="4"/>
  <c r="BF1637" i="4"/>
  <c r="BF1638" i="4"/>
  <c r="BF1639" i="4"/>
  <c r="BF1640" i="4"/>
  <c r="BF1641" i="4"/>
  <c r="BF1642" i="4"/>
  <c r="BF1643" i="4"/>
  <c r="BF1644" i="4"/>
  <c r="BF1645" i="4"/>
  <c r="BF1646" i="4"/>
  <c r="BF1647" i="4"/>
  <c r="BF1648" i="4"/>
  <c r="BF1649" i="4"/>
  <c r="BF1650" i="4"/>
  <c r="BF1651" i="4"/>
  <c r="BF1652" i="4"/>
  <c r="BF1653" i="4"/>
  <c r="BF1654" i="4"/>
  <c r="BF1655" i="4"/>
  <c r="BF1656" i="4"/>
  <c r="BF1657" i="4"/>
  <c r="BF1658" i="4"/>
  <c r="BF1659" i="4"/>
  <c r="BF1660" i="4"/>
  <c r="BF1661" i="4"/>
  <c r="BF1662" i="4"/>
  <c r="BF1663" i="4"/>
  <c r="BF1664" i="4"/>
  <c r="BF1665" i="4"/>
  <c r="BF1666" i="4"/>
  <c r="BF1667" i="4"/>
  <c r="BF1668" i="4"/>
  <c r="BF1669" i="4"/>
  <c r="BF1670" i="4"/>
  <c r="BF1671" i="4"/>
  <c r="BF1672" i="4"/>
  <c r="BF1673" i="4"/>
  <c r="BF1674" i="4"/>
  <c r="BF1675" i="4"/>
  <c r="BF1676" i="4"/>
  <c r="BF1677" i="4"/>
  <c r="BF1678" i="4"/>
  <c r="BF1679" i="4"/>
  <c r="BF1680" i="4"/>
  <c r="BF1681" i="4"/>
  <c r="BF1682" i="4"/>
  <c r="BF1683" i="4"/>
  <c r="BF1684" i="4"/>
  <c r="BF1685" i="4"/>
  <c r="BF1686" i="4"/>
  <c r="BF1687" i="4"/>
  <c r="BF1688" i="4"/>
  <c r="BF1689" i="4"/>
  <c r="BF1690" i="4"/>
  <c r="BF1691" i="4"/>
  <c r="BF1692" i="4"/>
  <c r="BF1693" i="4"/>
  <c r="BF1694" i="4"/>
  <c r="BF1695" i="4"/>
  <c r="BF1696" i="4"/>
  <c r="BF1697" i="4"/>
  <c r="BF1698" i="4"/>
  <c r="BF1699" i="4"/>
  <c r="BF1700" i="4"/>
  <c r="BF1701" i="4"/>
  <c r="BF1702" i="4"/>
  <c r="BF1703" i="4"/>
  <c r="BF1704" i="4"/>
  <c r="BF1705" i="4"/>
  <c r="BF1706" i="4"/>
  <c r="BF1707" i="4"/>
  <c r="BF1708" i="4"/>
  <c r="BF1709" i="4"/>
  <c r="BF1710" i="4"/>
  <c r="BF1711" i="4"/>
  <c r="BF1712" i="4"/>
  <c r="BF1713" i="4"/>
  <c r="BF1714" i="4"/>
  <c r="BF1715" i="4"/>
  <c r="BF1716" i="4"/>
  <c r="BF1717" i="4"/>
  <c r="BF1718" i="4"/>
  <c r="BF1719" i="4"/>
  <c r="BF1720" i="4"/>
  <c r="BF1721" i="4"/>
  <c r="BF1722" i="4"/>
  <c r="BF1723" i="4"/>
  <c r="BF1724" i="4"/>
  <c r="BF1725" i="4"/>
  <c r="BF1726" i="4"/>
  <c r="BF1727" i="4"/>
  <c r="BF1728" i="4"/>
  <c r="BF1729" i="4"/>
  <c r="BF1730" i="4"/>
  <c r="BF1731" i="4"/>
  <c r="BF1732" i="4"/>
  <c r="BF1733" i="4"/>
  <c r="BF1734" i="4"/>
  <c r="BF1735" i="4"/>
  <c r="BF1736" i="4"/>
  <c r="BF1737" i="4"/>
  <c r="BF1738" i="4"/>
  <c r="BF1739" i="4"/>
  <c r="BF1740" i="4"/>
  <c r="BF1741" i="4"/>
  <c r="BF1742" i="4"/>
  <c r="BF1743" i="4"/>
  <c r="BF1744" i="4"/>
  <c r="BF1745" i="4"/>
  <c r="BF1746" i="4"/>
  <c r="BF1747" i="4"/>
  <c r="BF1748" i="4"/>
  <c r="BF1749" i="4"/>
  <c r="BF1750" i="4"/>
  <c r="BF1751" i="4"/>
  <c r="BF1752" i="4"/>
  <c r="BF1753" i="4"/>
  <c r="BF1754" i="4"/>
  <c r="BF1755" i="4"/>
  <c r="BF1756" i="4"/>
  <c r="BF1757" i="4"/>
  <c r="BF1758" i="4"/>
  <c r="BF1759" i="4"/>
  <c r="BF1760" i="4"/>
  <c r="BF1761" i="4"/>
  <c r="BF1762" i="4"/>
  <c r="BF1763" i="4"/>
  <c r="BF1764" i="4"/>
  <c r="BF1765" i="4"/>
  <c r="BF1766" i="4"/>
  <c r="BF1767" i="4"/>
  <c r="BF1768" i="4"/>
  <c r="BF1769" i="4"/>
  <c r="BF1770" i="4"/>
  <c r="BF1771" i="4"/>
  <c r="BF1772" i="4"/>
  <c r="BF1773" i="4"/>
  <c r="BF1774" i="4"/>
  <c r="BF1775" i="4"/>
  <c r="BF1776" i="4"/>
  <c r="BF1777" i="4"/>
  <c r="BF1778" i="4"/>
  <c r="BF1779" i="4"/>
  <c r="BF1780" i="4"/>
  <c r="BF1781" i="4"/>
  <c r="BF1782" i="4"/>
  <c r="BF1783" i="4"/>
  <c r="BF1784" i="4"/>
  <c r="BF1785" i="4"/>
  <c r="BF1786" i="4"/>
  <c r="BF1787" i="4"/>
  <c r="BF1788" i="4"/>
  <c r="BF1789" i="4"/>
  <c r="BF1790" i="4"/>
  <c r="BF1791" i="4"/>
  <c r="BF1792" i="4"/>
  <c r="BF1793" i="4"/>
  <c r="BF1794" i="4"/>
  <c r="BF1795" i="4"/>
  <c r="BF1796" i="4"/>
  <c r="BF1797" i="4"/>
  <c r="BF1798" i="4"/>
  <c r="BF1799" i="4"/>
  <c r="BF1800" i="4"/>
  <c r="BF1801" i="4"/>
  <c r="BF1802" i="4"/>
  <c r="BF1803" i="4"/>
  <c r="BF1804" i="4"/>
  <c r="BF1805" i="4"/>
  <c r="BF1806" i="4"/>
  <c r="BF1807" i="4"/>
  <c r="BF1808" i="4"/>
  <c r="BF1809" i="4"/>
  <c r="BF1810" i="4"/>
  <c r="BF1811" i="4"/>
  <c r="BF1812" i="4"/>
  <c r="BF1813" i="4"/>
  <c r="BF1814" i="4"/>
  <c r="BF1815" i="4"/>
  <c r="BF1816" i="4"/>
  <c r="BF1817" i="4"/>
  <c r="BG1817" i="4" s="1"/>
  <c r="BE1819" i="4"/>
  <c r="BF1819" i="4" s="1"/>
  <c r="AG19" i="4"/>
  <c r="AH19" i="4" s="1"/>
  <c r="AJ19" i="4"/>
  <c r="AK19" i="4" s="1"/>
  <c r="AB20" i="4"/>
  <c r="AJ20" i="4" s="1"/>
  <c r="AA20" i="4"/>
  <c r="AE19" i="4"/>
  <c r="AF19" i="4" s="1"/>
  <c r="BF78" i="4" l="1"/>
  <c r="BF77" i="4"/>
  <c r="BF14" i="4"/>
  <c r="BF149" i="4"/>
  <c r="BF133" i="4"/>
  <c r="BF117" i="4"/>
  <c r="BF95" i="4"/>
  <c r="BF61" i="4"/>
  <c r="BH61" i="4" s="1"/>
  <c r="BF220" i="4"/>
  <c r="BF207" i="4"/>
  <c r="BF191" i="4"/>
  <c r="BF175" i="4"/>
  <c r="BF159" i="4"/>
  <c r="BF143" i="4"/>
  <c r="BF127" i="4"/>
  <c r="BF111" i="4"/>
  <c r="BH111" i="4" s="1"/>
  <c r="BF87" i="4"/>
  <c r="BF55" i="4"/>
  <c r="BF46" i="4"/>
  <c r="BF45" i="4"/>
  <c r="BF43" i="4"/>
  <c r="BF63" i="4"/>
  <c r="BF39" i="4"/>
  <c r="BF62" i="4"/>
  <c r="BH62" i="4" s="1"/>
  <c r="BF35" i="4"/>
  <c r="BF31" i="4"/>
  <c r="BF94" i="4"/>
  <c r="BF75" i="4"/>
  <c r="BF51" i="4"/>
  <c r="BF30" i="4"/>
  <c r="BF93" i="4"/>
  <c r="BF71" i="4"/>
  <c r="BG71" i="4" s="1"/>
  <c r="BF47" i="4"/>
  <c r="BF29" i="4"/>
  <c r="BF13" i="4"/>
  <c r="BF10" i="4"/>
  <c r="BF102" i="4"/>
  <c r="BF86" i="4"/>
  <c r="BF70" i="4"/>
  <c r="BF54" i="4"/>
  <c r="BH54" i="4" s="1"/>
  <c r="BF38" i="4"/>
  <c r="BF22" i="4"/>
  <c r="BH23" i="4" s="1"/>
  <c r="BF101" i="4"/>
  <c r="BF85" i="4"/>
  <c r="BF69" i="4"/>
  <c r="BF53" i="4"/>
  <c r="BF37" i="4"/>
  <c r="BF21" i="4"/>
  <c r="BH21" i="4" s="1"/>
  <c r="BF19" i="4"/>
  <c r="BF204" i="4"/>
  <c r="BH205" i="4" s="1"/>
  <c r="BF196" i="4"/>
  <c r="BF188" i="4"/>
  <c r="BF180" i="4"/>
  <c r="BF172" i="4"/>
  <c r="BF164" i="4"/>
  <c r="BH165" i="4" s="1"/>
  <c r="BF156" i="4"/>
  <c r="BH157" i="4" s="1"/>
  <c r="BF148" i="4"/>
  <c r="BG148" i="4" s="1"/>
  <c r="BF140" i="4"/>
  <c r="BH140" i="4" s="1"/>
  <c r="BF132" i="4"/>
  <c r="BF124" i="4"/>
  <c r="BF116" i="4"/>
  <c r="BF108" i="4"/>
  <c r="BF100" i="4"/>
  <c r="BF92" i="4"/>
  <c r="BH93" i="4" s="1"/>
  <c r="BF84" i="4"/>
  <c r="BG84" i="4" s="1"/>
  <c r="BF76" i="4"/>
  <c r="BH77" i="4" s="1"/>
  <c r="BF68" i="4"/>
  <c r="BF60" i="4"/>
  <c r="BF52" i="4"/>
  <c r="BF44" i="4"/>
  <c r="BF36" i="4"/>
  <c r="BF28" i="4"/>
  <c r="BG28" i="4" s="1"/>
  <c r="BF20" i="4"/>
  <c r="BG20" i="4" s="1"/>
  <c r="BF12" i="4"/>
  <c r="BH13" i="4" s="1"/>
  <c r="BF226" i="4"/>
  <c r="BF218" i="4"/>
  <c r="BF210" i="4"/>
  <c r="BF202" i="4"/>
  <c r="BF194" i="4"/>
  <c r="BF186" i="4"/>
  <c r="BH187" i="4" s="1"/>
  <c r="BF178" i="4"/>
  <c r="BH179" i="4" s="1"/>
  <c r="BF170" i="4"/>
  <c r="BF162" i="4"/>
  <c r="BF154" i="4"/>
  <c r="BF146" i="4"/>
  <c r="BF138" i="4"/>
  <c r="BF130" i="4"/>
  <c r="BF122" i="4"/>
  <c r="BH123" i="4" s="1"/>
  <c r="BF114" i="4"/>
  <c r="BH115" i="4" s="1"/>
  <c r="BF106" i="4"/>
  <c r="BF98" i="4"/>
  <c r="BF90" i="4"/>
  <c r="BF82" i="4"/>
  <c r="BF74" i="4"/>
  <c r="BF66" i="4"/>
  <c r="BF58" i="4"/>
  <c r="BF50" i="4"/>
  <c r="BG50" i="4" s="1"/>
  <c r="BF42" i="4"/>
  <c r="BF34" i="4"/>
  <c r="BF26" i="4"/>
  <c r="BF18" i="4"/>
  <c r="BF11" i="4"/>
  <c r="BF225" i="4"/>
  <c r="BF217" i="4"/>
  <c r="BH217" i="4" s="1"/>
  <c r="BF209" i="4"/>
  <c r="BF201" i="4"/>
  <c r="BF193" i="4"/>
  <c r="BF185" i="4"/>
  <c r="BF177" i="4"/>
  <c r="BF169" i="4"/>
  <c r="BF161" i="4"/>
  <c r="BF153" i="4"/>
  <c r="BG153" i="4" s="1"/>
  <c r="BF145" i="4"/>
  <c r="BF137" i="4"/>
  <c r="BG137" i="4" s="1"/>
  <c r="BF129" i="4"/>
  <c r="BF121" i="4"/>
  <c r="BF113" i="4"/>
  <c r="BF105" i="4"/>
  <c r="BF97" i="4"/>
  <c r="BF89" i="4"/>
  <c r="BG89" i="4" s="1"/>
  <c r="BF81" i="4"/>
  <c r="BF73" i="4"/>
  <c r="BF65" i="4"/>
  <c r="BF57" i="4"/>
  <c r="BF49" i="4"/>
  <c r="BF41" i="4"/>
  <c r="BF33" i="4"/>
  <c r="BG33" i="4" s="1"/>
  <c r="BF25" i="4"/>
  <c r="BG25" i="4" s="1"/>
  <c r="BF17" i="4"/>
  <c r="BF9" i="4"/>
  <c r="BH10" i="4" s="1"/>
  <c r="BF208" i="4"/>
  <c r="BF200" i="4"/>
  <c r="BF192" i="4"/>
  <c r="BF184" i="4"/>
  <c r="BF176" i="4"/>
  <c r="BF168" i="4"/>
  <c r="BG168" i="4" s="1"/>
  <c r="BF160" i="4"/>
  <c r="BG160" i="4" s="1"/>
  <c r="BF152" i="4"/>
  <c r="BH152" i="4" s="1"/>
  <c r="BF144" i="4"/>
  <c r="BF136" i="4"/>
  <c r="BF128" i="4"/>
  <c r="BF120" i="4"/>
  <c r="BF112" i="4"/>
  <c r="BF104" i="4"/>
  <c r="BG104" i="4" s="1"/>
  <c r="BF96" i="4"/>
  <c r="BG96" i="4" s="1"/>
  <c r="BF88" i="4"/>
  <c r="BG88" i="4" s="1"/>
  <c r="BF80" i="4"/>
  <c r="BF72" i="4"/>
  <c r="BF64" i="4"/>
  <c r="BF56" i="4"/>
  <c r="BF48" i="4"/>
  <c r="BH49" i="4" s="1"/>
  <c r="BF40" i="4"/>
  <c r="BG40" i="4" s="1"/>
  <c r="BF32" i="4"/>
  <c r="BG32" i="4" s="1"/>
  <c r="BF24" i="4"/>
  <c r="BF16" i="4"/>
  <c r="BF8" i="4"/>
  <c r="BH8" i="4" s="1"/>
  <c r="AK20" i="4"/>
  <c r="BH1810" i="4"/>
  <c r="BG1810" i="4"/>
  <c r="BH1802" i="4"/>
  <c r="BG1802" i="4"/>
  <c r="BH1794" i="4"/>
  <c r="BG1794" i="4"/>
  <c r="BH1786" i="4"/>
  <c r="BG1786" i="4"/>
  <c r="BH1778" i="4"/>
  <c r="BG1778" i="4"/>
  <c r="BH1770" i="4"/>
  <c r="BG1770" i="4"/>
  <c r="BH1762" i="4"/>
  <c r="BG1762" i="4"/>
  <c r="BH1754" i="4"/>
  <c r="BG1754" i="4"/>
  <c r="BH1746" i="4"/>
  <c r="BG1746" i="4"/>
  <c r="BH1738" i="4"/>
  <c r="BG1738" i="4"/>
  <c r="BH1730" i="4"/>
  <c r="BG1730" i="4"/>
  <c r="BH1722" i="4"/>
  <c r="BG1722" i="4"/>
  <c r="BH1714" i="4"/>
  <c r="BG1714" i="4"/>
  <c r="BH1706" i="4"/>
  <c r="BG1706" i="4"/>
  <c r="BH1698" i="4"/>
  <c r="BG1698" i="4"/>
  <c r="BH1690" i="4"/>
  <c r="BG1690" i="4"/>
  <c r="BH1682" i="4"/>
  <c r="BG1682" i="4"/>
  <c r="BH1674" i="4"/>
  <c r="BG1674" i="4"/>
  <c r="BH1666" i="4"/>
  <c r="BG1666" i="4"/>
  <c r="BH1658" i="4"/>
  <c r="BG1658" i="4"/>
  <c r="BH1650" i="4"/>
  <c r="BG1650" i="4"/>
  <c r="BH1642" i="4"/>
  <c r="BG1642" i="4"/>
  <c r="BH1634" i="4"/>
  <c r="BG1634" i="4"/>
  <c r="BH1626" i="4"/>
  <c r="BG1626" i="4"/>
  <c r="BH1618" i="4"/>
  <c r="BG1618" i="4"/>
  <c r="BH1610" i="4"/>
  <c r="BG1610" i="4"/>
  <c r="BH1602" i="4"/>
  <c r="BG1602" i="4"/>
  <c r="BH1594" i="4"/>
  <c r="BG1594" i="4"/>
  <c r="BH1586" i="4"/>
  <c r="BG1586" i="4"/>
  <c r="BH1578" i="4"/>
  <c r="BG1578" i="4"/>
  <c r="BH1570" i="4"/>
  <c r="BG1570" i="4"/>
  <c r="BH1562" i="4"/>
  <c r="BG1562" i="4"/>
  <c r="BH1554" i="4"/>
  <c r="BG1554" i="4"/>
  <c r="BH1546" i="4"/>
  <c r="BG1546" i="4"/>
  <c r="BH1538" i="4"/>
  <c r="BG1538" i="4"/>
  <c r="BH1530" i="4"/>
  <c r="BG1530" i="4"/>
  <c r="BH1522" i="4"/>
  <c r="BG1522" i="4"/>
  <c r="BH1514" i="4"/>
  <c r="BG1514" i="4"/>
  <c r="BH1506" i="4"/>
  <c r="BG1506" i="4"/>
  <c r="BH1498" i="4"/>
  <c r="BG1498" i="4"/>
  <c r="BH1490" i="4"/>
  <c r="BG1490" i="4"/>
  <c r="BH1482" i="4"/>
  <c r="BG1482" i="4"/>
  <c r="BG1474" i="4"/>
  <c r="BH1474" i="4"/>
  <c r="BH1466" i="4"/>
  <c r="BG1466" i="4"/>
  <c r="BG1458" i="4"/>
  <c r="BH1458" i="4"/>
  <c r="BH1450" i="4"/>
  <c r="BG1450" i="4"/>
  <c r="BH1442" i="4"/>
  <c r="BG1442" i="4"/>
  <c r="BH1434" i="4"/>
  <c r="BG1434" i="4"/>
  <c r="BH1426" i="4"/>
  <c r="BG1426" i="4"/>
  <c r="BH1418" i="4"/>
  <c r="BG1418" i="4"/>
  <c r="BG1410" i="4"/>
  <c r="BH1410" i="4"/>
  <c r="BH1402" i="4"/>
  <c r="BG1402" i="4"/>
  <c r="BH1394" i="4"/>
  <c r="BG1394" i="4"/>
  <c r="BH1386" i="4"/>
  <c r="BG1386" i="4"/>
  <c r="BH1378" i="4"/>
  <c r="BG1378" i="4"/>
  <c r="BH1370" i="4"/>
  <c r="BG1370" i="4"/>
  <c r="BH1362" i="4"/>
  <c r="BG1362" i="4"/>
  <c r="BH1354" i="4"/>
  <c r="BG1354" i="4"/>
  <c r="BH1346" i="4"/>
  <c r="BG1346" i="4"/>
  <c r="BH1338" i="4"/>
  <c r="BG1338" i="4"/>
  <c r="BH1330" i="4"/>
  <c r="BG1330" i="4"/>
  <c r="BH1322" i="4"/>
  <c r="BG1322" i="4"/>
  <c r="BH1314" i="4"/>
  <c r="BG1314" i="4"/>
  <c r="BH1306" i="4"/>
  <c r="BG1306" i="4"/>
  <c r="BH1298" i="4"/>
  <c r="BG1298" i="4"/>
  <c r="BH1290" i="4"/>
  <c r="BG1290" i="4"/>
  <c r="BH1282" i="4"/>
  <c r="BG1282" i="4"/>
  <c r="BH1274" i="4"/>
  <c r="BG1274" i="4"/>
  <c r="BH1266" i="4"/>
  <c r="BG1266" i="4"/>
  <c r="BH1258" i="4"/>
  <c r="BG1258" i="4"/>
  <c r="BH1250" i="4"/>
  <c r="BG1250" i="4"/>
  <c r="BH1242" i="4"/>
  <c r="BG1242" i="4"/>
  <c r="BH1234" i="4"/>
  <c r="BG1234" i="4"/>
  <c r="BH1226" i="4"/>
  <c r="BG1226" i="4"/>
  <c r="BH1218" i="4"/>
  <c r="BG1218" i="4"/>
  <c r="BH1210" i="4"/>
  <c r="BG1210" i="4"/>
  <c r="BH1202" i="4"/>
  <c r="BG1202" i="4"/>
  <c r="BH1194" i="4"/>
  <c r="BG1194" i="4"/>
  <c r="BH1186" i="4"/>
  <c r="BG1186" i="4"/>
  <c r="BH1178" i="4"/>
  <c r="BG1178" i="4"/>
  <c r="BH1170" i="4"/>
  <c r="BG1170" i="4"/>
  <c r="BH1162" i="4"/>
  <c r="BG1162" i="4"/>
  <c r="BH1154" i="4"/>
  <c r="BG1154" i="4"/>
  <c r="BH1146" i="4"/>
  <c r="BG1146" i="4"/>
  <c r="BH1138" i="4"/>
  <c r="BG1138" i="4"/>
  <c r="BH1130" i="4"/>
  <c r="BG1130" i="4"/>
  <c r="BH1122" i="4"/>
  <c r="BG1122" i="4"/>
  <c r="BH1114" i="4"/>
  <c r="BG1114" i="4"/>
  <c r="BH1106" i="4"/>
  <c r="BG1106" i="4"/>
  <c r="BH1098" i="4"/>
  <c r="BG1098" i="4"/>
  <c r="BH1090" i="4"/>
  <c r="BG1090" i="4"/>
  <c r="BH1082" i="4"/>
  <c r="BG1082" i="4"/>
  <c r="BH1074" i="4"/>
  <c r="BG1074" i="4"/>
  <c r="BH1066" i="4"/>
  <c r="BG1066" i="4"/>
  <c r="BH1058" i="4"/>
  <c r="BG1058" i="4"/>
  <c r="BH1050" i="4"/>
  <c r="BG1050" i="4"/>
  <c r="BH1042" i="4"/>
  <c r="BG1042" i="4"/>
  <c r="BH1034" i="4"/>
  <c r="BG1034" i="4"/>
  <c r="BH1026" i="4"/>
  <c r="BG1026" i="4"/>
  <c r="BH1018" i="4"/>
  <c r="BG1018" i="4"/>
  <c r="BH1010" i="4"/>
  <c r="BG1010" i="4"/>
  <c r="BH1002" i="4"/>
  <c r="BG1002" i="4"/>
  <c r="BH994" i="4"/>
  <c r="BG994" i="4"/>
  <c r="BH986" i="4"/>
  <c r="BG986" i="4"/>
  <c r="BH978" i="4"/>
  <c r="BG978" i="4"/>
  <c r="BH970" i="4"/>
  <c r="BG970" i="4"/>
  <c r="BH962" i="4"/>
  <c r="BG962" i="4"/>
  <c r="BH954" i="4"/>
  <c r="BG954" i="4"/>
  <c r="BH946" i="4"/>
  <c r="BG946" i="4"/>
  <c r="BH938" i="4"/>
  <c r="BG938" i="4"/>
  <c r="BH930" i="4"/>
  <c r="BG930" i="4"/>
  <c r="BH922" i="4"/>
  <c r="BG922" i="4"/>
  <c r="BH914" i="4"/>
  <c r="BG914" i="4"/>
  <c r="BH906" i="4"/>
  <c r="BG906" i="4"/>
  <c r="BH898" i="4"/>
  <c r="BG898" i="4"/>
  <c r="BH890" i="4"/>
  <c r="BG890" i="4"/>
  <c r="BH882" i="4"/>
  <c r="BG882" i="4"/>
  <c r="BH874" i="4"/>
  <c r="BG874" i="4"/>
  <c r="BH866" i="4"/>
  <c r="BG866" i="4"/>
  <c r="BH858" i="4"/>
  <c r="BG858" i="4"/>
  <c r="BH850" i="4"/>
  <c r="BG850" i="4"/>
  <c r="BH842" i="4"/>
  <c r="BG842" i="4"/>
  <c r="BH834" i="4"/>
  <c r="BG834" i="4"/>
  <c r="BH826" i="4"/>
  <c r="BG826" i="4"/>
  <c r="BH818" i="4"/>
  <c r="BG818" i="4"/>
  <c r="BH810" i="4"/>
  <c r="BG810" i="4"/>
  <c r="BH802" i="4"/>
  <c r="BG802" i="4"/>
  <c r="BH794" i="4"/>
  <c r="BG794" i="4"/>
  <c r="BH786" i="4"/>
  <c r="BG786" i="4"/>
  <c r="BH778" i="4"/>
  <c r="BG778" i="4"/>
  <c r="BH770" i="4"/>
  <c r="BG770" i="4"/>
  <c r="BH762" i="4"/>
  <c r="BG762" i="4"/>
  <c r="BH754" i="4"/>
  <c r="BG754" i="4"/>
  <c r="BH746" i="4"/>
  <c r="BG746" i="4"/>
  <c r="BH738" i="4"/>
  <c r="BG738" i="4"/>
  <c r="BH730" i="4"/>
  <c r="BG730" i="4"/>
  <c r="BH722" i="4"/>
  <c r="BG722" i="4"/>
  <c r="BH714" i="4"/>
  <c r="BG714" i="4"/>
  <c r="BH706" i="4"/>
  <c r="BG706" i="4"/>
  <c r="BH698" i="4"/>
  <c r="BG698" i="4"/>
  <c r="BH690" i="4"/>
  <c r="BG690" i="4"/>
  <c r="BH682" i="4"/>
  <c r="BG682" i="4"/>
  <c r="BH674" i="4"/>
  <c r="BG674" i="4"/>
  <c r="BH666" i="4"/>
  <c r="BG666" i="4"/>
  <c r="BH658" i="4"/>
  <c r="BG658" i="4"/>
  <c r="BH650" i="4"/>
  <c r="BG650" i="4"/>
  <c r="BH642" i="4"/>
  <c r="BG642" i="4"/>
  <c r="BH634" i="4"/>
  <c r="BG634" i="4"/>
  <c r="BH626" i="4"/>
  <c r="BG626" i="4"/>
  <c r="BH618" i="4"/>
  <c r="BG618" i="4"/>
  <c r="BH610" i="4"/>
  <c r="BG610" i="4"/>
  <c r="BH602" i="4"/>
  <c r="BG602" i="4"/>
  <c r="BH594" i="4"/>
  <c r="BG594" i="4"/>
  <c r="BH586" i="4"/>
  <c r="BG586" i="4"/>
  <c r="BH578" i="4"/>
  <c r="BG578" i="4"/>
  <c r="BH570" i="4"/>
  <c r="BG570" i="4"/>
  <c r="BH562" i="4"/>
  <c r="BG562" i="4"/>
  <c r="BH554" i="4"/>
  <c r="BG554" i="4"/>
  <c r="BH546" i="4"/>
  <c r="BG546" i="4"/>
  <c r="BH538" i="4"/>
  <c r="BG538" i="4"/>
  <c r="BH530" i="4"/>
  <c r="BG530" i="4"/>
  <c r="BH522" i="4"/>
  <c r="BG522" i="4"/>
  <c r="BH514" i="4"/>
  <c r="BG514" i="4"/>
  <c r="BH506" i="4"/>
  <c r="BG506" i="4"/>
  <c r="BH498" i="4"/>
  <c r="BG498" i="4"/>
  <c r="BH490" i="4"/>
  <c r="BG490" i="4"/>
  <c r="BH482" i="4"/>
  <c r="BG482" i="4"/>
  <c r="BH474" i="4"/>
  <c r="BG474" i="4"/>
  <c r="BH466" i="4"/>
  <c r="BG466" i="4"/>
  <c r="BH458" i="4"/>
  <c r="BG458" i="4"/>
  <c r="BH450" i="4"/>
  <c r="BG450" i="4"/>
  <c r="BH442" i="4"/>
  <c r="BG442" i="4"/>
  <c r="BH434" i="4"/>
  <c r="BG434" i="4"/>
  <c r="BH426" i="4"/>
  <c r="BG426" i="4"/>
  <c r="BH418" i="4"/>
  <c r="BG418" i="4"/>
  <c r="BH410" i="4"/>
  <c r="BG410" i="4"/>
  <c r="BH402" i="4"/>
  <c r="BG402" i="4"/>
  <c r="BH394" i="4"/>
  <c r="BG394" i="4"/>
  <c r="BH386" i="4"/>
  <c r="BG386" i="4"/>
  <c r="BH378" i="4"/>
  <c r="BG378" i="4"/>
  <c r="BH370" i="4"/>
  <c r="BG370" i="4"/>
  <c r="BH362" i="4"/>
  <c r="BG362" i="4"/>
  <c r="BH354" i="4"/>
  <c r="BG354" i="4"/>
  <c r="BH346" i="4"/>
  <c r="BG346" i="4"/>
  <c r="BH338" i="4"/>
  <c r="BG338" i="4"/>
  <c r="BH330" i="4"/>
  <c r="BG330" i="4"/>
  <c r="BH322" i="4"/>
  <c r="BG322" i="4"/>
  <c r="BH314" i="4"/>
  <c r="BG314" i="4"/>
  <c r="BH306" i="4"/>
  <c r="BG306" i="4"/>
  <c r="BH298" i="4"/>
  <c r="BG298" i="4"/>
  <c r="BH290" i="4"/>
  <c r="BG290" i="4"/>
  <c r="BH282" i="4"/>
  <c r="BG282" i="4"/>
  <c r="BH274" i="4"/>
  <c r="BG274" i="4"/>
  <c r="BH266" i="4"/>
  <c r="BG266" i="4"/>
  <c r="BH258" i="4"/>
  <c r="BG258" i="4"/>
  <c r="BH250" i="4"/>
  <c r="BG250" i="4"/>
  <c r="BH242" i="4"/>
  <c r="BG242" i="4"/>
  <c r="BH234" i="4"/>
  <c r="BG234" i="4"/>
  <c r="BG226" i="4"/>
  <c r="BG218" i="4"/>
  <c r="BG210" i="4"/>
  <c r="BG202" i="4"/>
  <c r="BG162" i="4"/>
  <c r="BG154" i="4"/>
  <c r="BG146" i="4"/>
  <c r="BG138" i="4"/>
  <c r="BG98" i="4"/>
  <c r="BG90" i="4"/>
  <c r="BG82" i="4"/>
  <c r="BG74" i="4"/>
  <c r="BG34" i="4"/>
  <c r="BG26" i="4"/>
  <c r="BG18" i="4"/>
  <c r="BG1803" i="4"/>
  <c r="BH1803" i="4"/>
  <c r="BH1763" i="4"/>
  <c r="BG1763" i="4"/>
  <c r="BH1723" i="4"/>
  <c r="BG1723" i="4"/>
  <c r="BH1675" i="4"/>
  <c r="BG1675" i="4"/>
  <c r="BH1635" i="4"/>
  <c r="BG1635" i="4"/>
  <c r="BH1587" i="4"/>
  <c r="BG1587" i="4"/>
  <c r="BH1547" i="4"/>
  <c r="BG1547" i="4"/>
  <c r="BH1507" i="4"/>
  <c r="BG1507" i="4"/>
  <c r="BG1467" i="4"/>
  <c r="BH1467" i="4"/>
  <c r="BH1419" i="4"/>
  <c r="BG1419" i="4"/>
  <c r="BH1379" i="4"/>
  <c r="BG1379" i="4"/>
  <c r="BH1339" i="4"/>
  <c r="BG1339" i="4"/>
  <c r="BH1299" i="4"/>
  <c r="BG1299" i="4"/>
  <c r="BH1267" i="4"/>
  <c r="BG1267" i="4"/>
  <c r="BH1227" i="4"/>
  <c r="BG1227" i="4"/>
  <c r="BH1187" i="4"/>
  <c r="BG1187" i="4"/>
  <c r="BH1147" i="4"/>
  <c r="BG1147" i="4"/>
  <c r="BH1099" i="4"/>
  <c r="BG1099" i="4"/>
  <c r="BH1059" i="4"/>
  <c r="BG1059" i="4"/>
  <c r="BH1019" i="4"/>
  <c r="BG1019" i="4"/>
  <c r="BH979" i="4"/>
  <c r="BG979" i="4"/>
  <c r="BH939" i="4"/>
  <c r="BG939" i="4"/>
  <c r="BH899" i="4"/>
  <c r="BG899" i="4"/>
  <c r="BH859" i="4"/>
  <c r="BG859" i="4"/>
  <c r="BH819" i="4"/>
  <c r="BG819" i="4"/>
  <c r="BH779" i="4"/>
  <c r="BG779" i="4"/>
  <c r="BG731" i="4"/>
  <c r="BH731" i="4"/>
  <c r="BH683" i="4"/>
  <c r="BG683" i="4"/>
  <c r="BH635" i="4"/>
  <c r="BG635" i="4"/>
  <c r="BH595" i="4"/>
  <c r="BG595" i="4"/>
  <c r="BH547" i="4"/>
  <c r="BG547" i="4"/>
  <c r="BH507" i="4"/>
  <c r="BG507" i="4"/>
  <c r="BH491" i="4"/>
  <c r="BG491" i="4"/>
  <c r="BH451" i="4"/>
  <c r="BG451" i="4"/>
  <c r="BH419" i="4"/>
  <c r="BG419" i="4"/>
  <c r="BH379" i="4"/>
  <c r="BG379" i="4"/>
  <c r="BH339" i="4"/>
  <c r="BG339" i="4"/>
  <c r="BH299" i="4"/>
  <c r="BG299" i="4"/>
  <c r="BH259" i="4"/>
  <c r="BG259" i="4"/>
  <c r="BH219" i="4"/>
  <c r="BG219" i="4"/>
  <c r="BG179" i="4"/>
  <c r="BH139" i="4"/>
  <c r="BG139" i="4"/>
  <c r="BH83" i="4"/>
  <c r="BG83" i="4"/>
  <c r="BH11" i="4"/>
  <c r="BG11" i="4"/>
  <c r="BH1809" i="4"/>
  <c r="BG1809" i="4"/>
  <c r="BH1801" i="4"/>
  <c r="BG1801" i="4"/>
  <c r="BH1793" i="4"/>
  <c r="BG1793" i="4"/>
  <c r="BH1785" i="4"/>
  <c r="BG1785" i="4"/>
  <c r="BH1777" i="4"/>
  <c r="BG1777" i="4"/>
  <c r="BH1769" i="4"/>
  <c r="BG1769" i="4"/>
  <c r="BH1761" i="4"/>
  <c r="BG1761" i="4"/>
  <c r="BH1753" i="4"/>
  <c r="BG1753" i="4"/>
  <c r="BH1745" i="4"/>
  <c r="BG1745" i="4"/>
  <c r="BH1737" i="4"/>
  <c r="BG1737" i="4"/>
  <c r="BH1729" i="4"/>
  <c r="BG1729" i="4"/>
  <c r="BH1721" i="4"/>
  <c r="BG1721" i="4"/>
  <c r="BH1713" i="4"/>
  <c r="BG1713" i="4"/>
  <c r="BH1705" i="4"/>
  <c r="BG1705" i="4"/>
  <c r="BH1697" i="4"/>
  <c r="BG1697" i="4"/>
  <c r="BH1689" i="4"/>
  <c r="BG1689" i="4"/>
  <c r="BH1681" i="4"/>
  <c r="BG1681" i="4"/>
  <c r="BH1673" i="4"/>
  <c r="BG1673" i="4"/>
  <c r="BH1665" i="4"/>
  <c r="BG1665" i="4"/>
  <c r="BH1657" i="4"/>
  <c r="BG1657" i="4"/>
  <c r="BH1649" i="4"/>
  <c r="BG1649" i="4"/>
  <c r="BG1641" i="4"/>
  <c r="BH1641" i="4"/>
  <c r="BH1633" i="4"/>
  <c r="BG1633" i="4"/>
  <c r="BG1625" i="4"/>
  <c r="BH1625" i="4"/>
  <c r="BH1617" i="4"/>
  <c r="BG1617" i="4"/>
  <c r="BH1609" i="4"/>
  <c r="BG1609" i="4"/>
  <c r="BH1601" i="4"/>
  <c r="BG1601" i="4"/>
  <c r="BG1593" i="4"/>
  <c r="BH1593" i="4"/>
  <c r="BH1585" i="4"/>
  <c r="BG1585" i="4"/>
  <c r="BG1577" i="4"/>
  <c r="BH1577" i="4"/>
  <c r="BH1569" i="4"/>
  <c r="BG1569" i="4"/>
  <c r="BG1561" i="4"/>
  <c r="BH1561" i="4"/>
  <c r="BH1553" i="4"/>
  <c r="BG1553" i="4"/>
  <c r="BG1545" i="4"/>
  <c r="BH1545" i="4"/>
  <c r="BH1537" i="4"/>
  <c r="BG1537" i="4"/>
  <c r="BH1529" i="4"/>
  <c r="BG1529" i="4"/>
  <c r="BH1521" i="4"/>
  <c r="BG1521" i="4"/>
  <c r="BG1513" i="4"/>
  <c r="BH1513" i="4"/>
  <c r="BH1505" i="4"/>
  <c r="BG1505" i="4"/>
  <c r="BG1497" i="4"/>
  <c r="BH1497" i="4"/>
  <c r="BH1489" i="4"/>
  <c r="BG1489" i="4"/>
  <c r="BH1481" i="4"/>
  <c r="BG1481" i="4"/>
  <c r="BH1473" i="4"/>
  <c r="BG1473" i="4"/>
  <c r="BG1465" i="4"/>
  <c r="BH1465" i="4"/>
  <c r="BH1457" i="4"/>
  <c r="BG1457" i="4"/>
  <c r="BH1449" i="4"/>
  <c r="BG1449" i="4"/>
  <c r="BH1441" i="4"/>
  <c r="BG1441" i="4"/>
  <c r="BH1433" i="4"/>
  <c r="BG1433" i="4"/>
  <c r="BH1425" i="4"/>
  <c r="BG1425" i="4"/>
  <c r="BH1417" i="4"/>
  <c r="BG1417" i="4"/>
  <c r="BH1409" i="4"/>
  <c r="BG1409" i="4"/>
  <c r="BH1401" i="4"/>
  <c r="BG1401" i="4"/>
  <c r="BH1393" i="4"/>
  <c r="BG1393" i="4"/>
  <c r="BH1385" i="4"/>
  <c r="BG1385" i="4"/>
  <c r="BH1377" i="4"/>
  <c r="BG1377" i="4"/>
  <c r="BH1369" i="4"/>
  <c r="BG1369" i="4"/>
  <c r="BH1361" i="4"/>
  <c r="BG1361" i="4"/>
  <c r="BH1353" i="4"/>
  <c r="BG1353" i="4"/>
  <c r="BH1345" i="4"/>
  <c r="BG1345" i="4"/>
  <c r="BH1337" i="4"/>
  <c r="BG1337" i="4"/>
  <c r="BH1329" i="4"/>
  <c r="BG1329" i="4"/>
  <c r="BH1321" i="4"/>
  <c r="BG1321" i="4"/>
  <c r="BH1313" i="4"/>
  <c r="BG1313" i="4"/>
  <c r="BH1305" i="4"/>
  <c r="BG1305" i="4"/>
  <c r="BH1297" i="4"/>
  <c r="BG1297" i="4"/>
  <c r="BH1289" i="4"/>
  <c r="BG1289" i="4"/>
  <c r="BH1281" i="4"/>
  <c r="BG1281" i="4"/>
  <c r="BH1273" i="4"/>
  <c r="BG1273" i="4"/>
  <c r="BH1265" i="4"/>
  <c r="BG1265" i="4"/>
  <c r="BH1257" i="4"/>
  <c r="BG1257" i="4"/>
  <c r="BH1249" i="4"/>
  <c r="BG1249" i="4"/>
  <c r="BH1241" i="4"/>
  <c r="BG1241" i="4"/>
  <c r="BH1233" i="4"/>
  <c r="BG1233" i="4"/>
  <c r="BH1225" i="4"/>
  <c r="BG1225" i="4"/>
  <c r="BH1217" i="4"/>
  <c r="BG1217" i="4"/>
  <c r="BH1209" i="4"/>
  <c r="BG1209" i="4"/>
  <c r="BH1201" i="4"/>
  <c r="BG1201" i="4"/>
  <c r="BH1193" i="4"/>
  <c r="BG1193" i="4"/>
  <c r="BH1185" i="4"/>
  <c r="BG1185" i="4"/>
  <c r="BH1177" i="4"/>
  <c r="BG1177" i="4"/>
  <c r="BH1169" i="4"/>
  <c r="BG1169" i="4"/>
  <c r="BH1161" i="4"/>
  <c r="BG1161" i="4"/>
  <c r="BH1153" i="4"/>
  <c r="BG1153" i="4"/>
  <c r="BH1145" i="4"/>
  <c r="BG1145" i="4"/>
  <c r="BH1137" i="4"/>
  <c r="BG1137" i="4"/>
  <c r="BH1129" i="4"/>
  <c r="BG1129" i="4"/>
  <c r="BH1121" i="4"/>
  <c r="BG1121" i="4"/>
  <c r="BH1113" i="4"/>
  <c r="BG1113" i="4"/>
  <c r="BH1105" i="4"/>
  <c r="BG1105" i="4"/>
  <c r="BH1097" i="4"/>
  <c r="BG1097" i="4"/>
  <c r="BH1089" i="4"/>
  <c r="BG1089" i="4"/>
  <c r="BH1081" i="4"/>
  <c r="BG1081" i="4"/>
  <c r="BH1073" i="4"/>
  <c r="BG1073" i="4"/>
  <c r="BH1065" i="4"/>
  <c r="BG1065" i="4"/>
  <c r="BH1057" i="4"/>
  <c r="BG1057" i="4"/>
  <c r="BH1049" i="4"/>
  <c r="BG1049" i="4"/>
  <c r="BH1041" i="4"/>
  <c r="BG1041" i="4"/>
  <c r="BH1033" i="4"/>
  <c r="BG1033" i="4"/>
  <c r="BH1025" i="4"/>
  <c r="BG1025" i="4"/>
  <c r="BH1017" i="4"/>
  <c r="BG1017" i="4"/>
  <c r="BH1009" i="4"/>
  <c r="BG1009" i="4"/>
  <c r="BH1001" i="4"/>
  <c r="BG1001" i="4"/>
  <c r="BH993" i="4"/>
  <c r="BG993" i="4"/>
  <c r="BH985" i="4"/>
  <c r="BG985" i="4"/>
  <c r="BH977" i="4"/>
  <c r="BG977" i="4"/>
  <c r="BH969" i="4"/>
  <c r="BG969" i="4"/>
  <c r="BH961" i="4"/>
  <c r="BG961" i="4"/>
  <c r="BH953" i="4"/>
  <c r="BG953" i="4"/>
  <c r="BH945" i="4"/>
  <c r="BG945" i="4"/>
  <c r="BH937" i="4"/>
  <c r="BG937" i="4"/>
  <c r="BH929" i="4"/>
  <c r="BG929" i="4"/>
  <c r="BH921" i="4"/>
  <c r="BG921" i="4"/>
  <c r="BH913" i="4"/>
  <c r="BG913" i="4"/>
  <c r="BH905" i="4"/>
  <c r="BG905" i="4"/>
  <c r="BH897" i="4"/>
  <c r="BG897" i="4"/>
  <c r="BH889" i="4"/>
  <c r="BG889" i="4"/>
  <c r="BH881" i="4"/>
  <c r="BG881" i="4"/>
  <c r="BH873" i="4"/>
  <c r="BG873" i="4"/>
  <c r="BH865" i="4"/>
  <c r="BG865" i="4"/>
  <c r="BH857" i="4"/>
  <c r="BG857" i="4"/>
  <c r="BH849" i="4"/>
  <c r="BG849" i="4"/>
  <c r="BH841" i="4"/>
  <c r="BG841" i="4"/>
  <c r="BH833" i="4"/>
  <c r="BG833" i="4"/>
  <c r="BH825" i="4"/>
  <c r="BG825" i="4"/>
  <c r="BH817" i="4"/>
  <c r="BG817" i="4"/>
  <c r="BH809" i="4"/>
  <c r="BG809" i="4"/>
  <c r="BH801" i="4"/>
  <c r="BG801" i="4"/>
  <c r="BH793" i="4"/>
  <c r="BG793" i="4"/>
  <c r="BH785" i="4"/>
  <c r="BG785" i="4"/>
  <c r="BH777" i="4"/>
  <c r="BG777" i="4"/>
  <c r="BH769" i="4"/>
  <c r="BG769" i="4"/>
  <c r="BH761" i="4"/>
  <c r="BG761" i="4"/>
  <c r="BH753" i="4"/>
  <c r="BG753" i="4"/>
  <c r="BH745" i="4"/>
  <c r="BG745" i="4"/>
  <c r="BH737" i="4"/>
  <c r="BG737" i="4"/>
  <c r="BH729" i="4"/>
  <c r="BG729" i="4"/>
  <c r="BH721" i="4"/>
  <c r="BG721" i="4"/>
  <c r="BH713" i="4"/>
  <c r="BG713" i="4"/>
  <c r="BH705" i="4"/>
  <c r="BG705" i="4"/>
  <c r="BH697" i="4"/>
  <c r="BG697" i="4"/>
  <c r="BH689" i="4"/>
  <c r="BG689" i="4"/>
  <c r="BH681" i="4"/>
  <c r="BG681" i="4"/>
  <c r="BH673" i="4"/>
  <c r="BG673" i="4"/>
  <c r="BH665" i="4"/>
  <c r="BG665" i="4"/>
  <c r="BH657" i="4"/>
  <c r="BG657" i="4"/>
  <c r="BH649" i="4"/>
  <c r="BG649" i="4"/>
  <c r="BH641" i="4"/>
  <c r="BG641" i="4"/>
  <c r="BH633" i="4"/>
  <c r="BG633" i="4"/>
  <c r="BH625" i="4"/>
  <c r="BG625" i="4"/>
  <c r="BH617" i="4"/>
  <c r="BG617" i="4"/>
  <c r="BH609" i="4"/>
  <c r="BG609" i="4"/>
  <c r="BH601" i="4"/>
  <c r="BG601" i="4"/>
  <c r="BH593" i="4"/>
  <c r="BG593" i="4"/>
  <c r="BH585" i="4"/>
  <c r="BG585" i="4"/>
  <c r="BH577" i="4"/>
  <c r="BG577" i="4"/>
  <c r="BH569" i="4"/>
  <c r="BG569" i="4"/>
  <c r="BH561" i="4"/>
  <c r="BG561" i="4"/>
  <c r="BH553" i="4"/>
  <c r="BG553" i="4"/>
  <c r="BH545" i="4"/>
  <c r="BG545" i="4"/>
  <c r="BH537" i="4"/>
  <c r="BG537" i="4"/>
  <c r="BH529" i="4"/>
  <c r="BG529" i="4"/>
  <c r="BH521" i="4"/>
  <c r="BG521" i="4"/>
  <c r="BH513" i="4"/>
  <c r="BG513" i="4"/>
  <c r="BH505" i="4"/>
  <c r="BG505" i="4"/>
  <c r="BH497" i="4"/>
  <c r="BG497" i="4"/>
  <c r="BH489" i="4"/>
  <c r="BG489" i="4"/>
  <c r="BH481" i="4"/>
  <c r="BG481" i="4"/>
  <c r="BH473" i="4"/>
  <c r="BG473" i="4"/>
  <c r="BH465" i="4"/>
  <c r="BG465" i="4"/>
  <c r="BH457" i="4"/>
  <c r="BG457" i="4"/>
  <c r="BH449" i="4"/>
  <c r="BG449" i="4"/>
  <c r="BH441" i="4"/>
  <c r="BG441" i="4"/>
  <c r="BH433" i="4"/>
  <c r="BG433" i="4"/>
  <c r="BH425" i="4"/>
  <c r="BG425" i="4"/>
  <c r="BH417" i="4"/>
  <c r="BG417" i="4"/>
  <c r="BH409" i="4"/>
  <c r="BG409" i="4"/>
  <c r="BH401" i="4"/>
  <c r="BG401" i="4"/>
  <c r="BH393" i="4"/>
  <c r="BG393" i="4"/>
  <c r="BH385" i="4"/>
  <c r="BG385" i="4"/>
  <c r="BH377" i="4"/>
  <c r="BG377" i="4"/>
  <c r="BH369" i="4"/>
  <c r="BG369" i="4"/>
  <c r="BH361" i="4"/>
  <c r="BG361" i="4"/>
  <c r="BH353" i="4"/>
  <c r="BG353" i="4"/>
  <c r="BH345" i="4"/>
  <c r="BG345" i="4"/>
  <c r="BH337" i="4"/>
  <c r="BG337" i="4"/>
  <c r="BH329" i="4"/>
  <c r="BG329" i="4"/>
  <c r="BH321" i="4"/>
  <c r="BG321" i="4"/>
  <c r="BH313" i="4"/>
  <c r="BG313" i="4"/>
  <c r="BH305" i="4"/>
  <c r="BG305" i="4"/>
  <c r="BH297" i="4"/>
  <c r="BG297" i="4"/>
  <c r="BH289" i="4"/>
  <c r="BG289" i="4"/>
  <c r="BH281" i="4"/>
  <c r="BG281" i="4"/>
  <c r="BH273" i="4"/>
  <c r="BG273" i="4"/>
  <c r="BH265" i="4"/>
  <c r="BG265" i="4"/>
  <c r="BH257" i="4"/>
  <c r="BG257" i="4"/>
  <c r="BH249" i="4"/>
  <c r="BG249" i="4"/>
  <c r="BH241" i="4"/>
  <c r="BG241" i="4"/>
  <c r="BH233" i="4"/>
  <c r="BG233" i="4"/>
  <c r="BH193" i="4"/>
  <c r="BG193" i="4"/>
  <c r="BH185" i="4"/>
  <c r="BG185" i="4"/>
  <c r="BG177" i="4"/>
  <c r="BG169" i="4"/>
  <c r="BH137" i="4"/>
  <c r="BH129" i="4"/>
  <c r="BG129" i="4"/>
  <c r="BH121" i="4"/>
  <c r="BG121" i="4"/>
  <c r="BG113" i="4"/>
  <c r="BG105" i="4"/>
  <c r="BH65" i="4"/>
  <c r="BG65" i="4"/>
  <c r="BH57" i="4"/>
  <c r="BG57" i="4"/>
  <c r="BG49" i="4"/>
  <c r="BG41" i="4"/>
  <c r="BG10" i="4"/>
  <c r="BH1795" i="4"/>
  <c r="BG1795" i="4"/>
  <c r="BH1755" i="4"/>
  <c r="BG1755" i="4"/>
  <c r="BH1715" i="4"/>
  <c r="BG1715" i="4"/>
  <c r="BH1667" i="4"/>
  <c r="BG1667" i="4"/>
  <c r="BH1619" i="4"/>
  <c r="BG1619" i="4"/>
  <c r="BH1555" i="4"/>
  <c r="BG1555" i="4"/>
  <c r="BH1515" i="4"/>
  <c r="BG1515" i="4"/>
  <c r="BH1483" i="4"/>
  <c r="BG1483" i="4"/>
  <c r="BH1443" i="4"/>
  <c r="BG1443" i="4"/>
  <c r="BG1403" i="4"/>
  <c r="BH1403" i="4"/>
  <c r="BH1363" i="4"/>
  <c r="BG1363" i="4"/>
  <c r="BG1323" i="4"/>
  <c r="BH1323" i="4"/>
  <c r="BH1283" i="4"/>
  <c r="BG1283" i="4"/>
  <c r="BH1243" i="4"/>
  <c r="BG1243" i="4"/>
  <c r="BH1203" i="4"/>
  <c r="BG1203" i="4"/>
  <c r="BH1163" i="4"/>
  <c r="BG1163" i="4"/>
  <c r="BH1115" i="4"/>
  <c r="BG1115" i="4"/>
  <c r="BH1075" i="4"/>
  <c r="BG1075" i="4"/>
  <c r="BH1043" i="4"/>
  <c r="BG1043" i="4"/>
  <c r="BH1011" i="4"/>
  <c r="BG1011" i="4"/>
  <c r="BH987" i="4"/>
  <c r="BG987" i="4"/>
  <c r="BH955" i="4"/>
  <c r="BG955" i="4"/>
  <c r="BH915" i="4"/>
  <c r="BG915" i="4"/>
  <c r="BH875" i="4"/>
  <c r="BG875" i="4"/>
  <c r="BH835" i="4"/>
  <c r="BG835" i="4"/>
  <c r="BH803" i="4"/>
  <c r="BG803" i="4"/>
  <c r="BH763" i="4"/>
  <c r="BG763" i="4"/>
  <c r="BG723" i="4"/>
  <c r="BH723" i="4"/>
  <c r="BG691" i="4"/>
  <c r="BH691" i="4"/>
  <c r="BH659" i="4"/>
  <c r="BG659" i="4"/>
  <c r="BH619" i="4"/>
  <c r="BG619" i="4"/>
  <c r="BH571" i="4"/>
  <c r="BG571" i="4"/>
  <c r="BH531" i="4"/>
  <c r="BG531" i="4"/>
  <c r="BH483" i="4"/>
  <c r="BG483" i="4"/>
  <c r="BH443" i="4"/>
  <c r="BG443" i="4"/>
  <c r="BH403" i="4"/>
  <c r="BG403" i="4"/>
  <c r="BH363" i="4"/>
  <c r="BG363" i="4"/>
  <c r="BH323" i="4"/>
  <c r="BG323" i="4"/>
  <c r="BH283" i="4"/>
  <c r="BG283" i="4"/>
  <c r="BH251" i="4"/>
  <c r="BG251" i="4"/>
  <c r="BH211" i="4"/>
  <c r="BG211" i="4"/>
  <c r="BH163" i="4"/>
  <c r="BG163" i="4"/>
  <c r="BG123" i="4"/>
  <c r="BH91" i="4"/>
  <c r="BG91" i="4"/>
  <c r="BG51" i="4"/>
  <c r="BH19" i="4"/>
  <c r="BG19" i="4"/>
  <c r="AC20" i="4"/>
  <c r="BH1816" i="4"/>
  <c r="BG1816" i="4"/>
  <c r="BH1808" i="4"/>
  <c r="BG1808" i="4"/>
  <c r="BH1800" i="4"/>
  <c r="BG1800" i="4"/>
  <c r="BH1792" i="4"/>
  <c r="BG1792" i="4"/>
  <c r="BH1784" i="4"/>
  <c r="BG1784" i="4"/>
  <c r="BH1776" i="4"/>
  <c r="BG1776" i="4"/>
  <c r="BH1768" i="4"/>
  <c r="BG1768" i="4"/>
  <c r="BH1760" i="4"/>
  <c r="BG1760" i="4"/>
  <c r="BH1752" i="4"/>
  <c r="BG1752" i="4"/>
  <c r="BH1744" i="4"/>
  <c r="BG1744" i="4"/>
  <c r="BH1736" i="4"/>
  <c r="BG1736" i="4"/>
  <c r="BH1728" i="4"/>
  <c r="BG1728" i="4"/>
  <c r="BH1720" i="4"/>
  <c r="BG1720" i="4"/>
  <c r="BH1712" i="4"/>
  <c r="BG1712" i="4"/>
  <c r="BH1704" i="4"/>
  <c r="BG1704" i="4"/>
  <c r="BH1696" i="4"/>
  <c r="BG1696" i="4"/>
  <c r="BH1688" i="4"/>
  <c r="BG1688" i="4"/>
  <c r="BH1680" i="4"/>
  <c r="BG1680" i="4"/>
  <c r="BH1672" i="4"/>
  <c r="BG1672" i="4"/>
  <c r="BH1664" i="4"/>
  <c r="BG1664" i="4"/>
  <c r="BH1656" i="4"/>
  <c r="BG1656" i="4"/>
  <c r="BH1648" i="4"/>
  <c r="BG1648" i="4"/>
  <c r="BH1640" i="4"/>
  <c r="BG1640" i="4"/>
  <c r="BH1632" i="4"/>
  <c r="BG1632" i="4"/>
  <c r="BH1624" i="4"/>
  <c r="BG1624" i="4"/>
  <c r="BH1616" i="4"/>
  <c r="BG1616" i="4"/>
  <c r="BH1608" i="4"/>
  <c r="BG1608" i="4"/>
  <c r="BH1600" i="4"/>
  <c r="BG1600" i="4"/>
  <c r="BH1592" i="4"/>
  <c r="BG1592" i="4"/>
  <c r="BH1584" i="4"/>
  <c r="BG1584" i="4"/>
  <c r="BH1576" i="4"/>
  <c r="BG1576" i="4"/>
  <c r="BH1568" i="4"/>
  <c r="BG1568" i="4"/>
  <c r="BH1560" i="4"/>
  <c r="BG1560" i="4"/>
  <c r="BH1552" i="4"/>
  <c r="BG1552" i="4"/>
  <c r="BH1544" i="4"/>
  <c r="BG1544" i="4"/>
  <c r="BH1536" i="4"/>
  <c r="BG1536" i="4"/>
  <c r="BH1528" i="4"/>
  <c r="BG1528" i="4"/>
  <c r="BH1520" i="4"/>
  <c r="BG1520" i="4"/>
  <c r="BH1512" i="4"/>
  <c r="BG1512" i="4"/>
  <c r="BH1504" i="4"/>
  <c r="BG1504" i="4"/>
  <c r="BH1496" i="4"/>
  <c r="BG1496" i="4"/>
  <c r="BH1488" i="4"/>
  <c r="BG1488" i="4"/>
  <c r="BH1480" i="4"/>
  <c r="BG1480" i="4"/>
  <c r="BH1472" i="4"/>
  <c r="BG1472" i="4"/>
  <c r="BH1464" i="4"/>
  <c r="BG1464" i="4"/>
  <c r="BH1456" i="4"/>
  <c r="BG1456" i="4"/>
  <c r="BH1448" i="4"/>
  <c r="BG1448" i="4"/>
  <c r="BH1440" i="4"/>
  <c r="BG1440" i="4"/>
  <c r="BH1432" i="4"/>
  <c r="BG1432" i="4"/>
  <c r="BH1424" i="4"/>
  <c r="BG1424" i="4"/>
  <c r="BH1416" i="4"/>
  <c r="BG1416" i="4"/>
  <c r="BH1408" i="4"/>
  <c r="BG1408" i="4"/>
  <c r="BH1400" i="4"/>
  <c r="BG1400" i="4"/>
  <c r="BH1392" i="4"/>
  <c r="BG1392" i="4"/>
  <c r="BH1384" i="4"/>
  <c r="BG1384" i="4"/>
  <c r="BH1376" i="4"/>
  <c r="BG1376" i="4"/>
  <c r="BH1368" i="4"/>
  <c r="BG1368" i="4"/>
  <c r="BH1360" i="4"/>
  <c r="BG1360" i="4"/>
  <c r="BH1352" i="4"/>
  <c r="BG1352" i="4"/>
  <c r="BH1344" i="4"/>
  <c r="BG1344" i="4"/>
  <c r="BH1336" i="4"/>
  <c r="BG1336" i="4"/>
  <c r="BH1328" i="4"/>
  <c r="BG1328" i="4"/>
  <c r="BH1320" i="4"/>
  <c r="BG1320" i="4"/>
  <c r="BH1312" i="4"/>
  <c r="BG1312" i="4"/>
  <c r="BH1304" i="4"/>
  <c r="BG1304" i="4"/>
  <c r="BH1296" i="4"/>
  <c r="BG1296" i="4"/>
  <c r="BH1288" i="4"/>
  <c r="BG1288" i="4"/>
  <c r="BH1280" i="4"/>
  <c r="BG1280" i="4"/>
  <c r="BH1272" i="4"/>
  <c r="BG1272" i="4"/>
  <c r="BH1264" i="4"/>
  <c r="BG1264" i="4"/>
  <c r="BH1256" i="4"/>
  <c r="BG1256" i="4"/>
  <c r="BH1248" i="4"/>
  <c r="BG1248" i="4"/>
  <c r="BH1240" i="4"/>
  <c r="BG1240" i="4"/>
  <c r="BH1232" i="4"/>
  <c r="BG1232" i="4"/>
  <c r="BH1224" i="4"/>
  <c r="BG1224" i="4"/>
  <c r="BH1216" i="4"/>
  <c r="BG1216" i="4"/>
  <c r="BH1208" i="4"/>
  <c r="BG1208" i="4"/>
  <c r="BH1200" i="4"/>
  <c r="BG1200" i="4"/>
  <c r="BH1192" i="4"/>
  <c r="BG1192" i="4"/>
  <c r="BH1184" i="4"/>
  <c r="BG1184" i="4"/>
  <c r="BH1176" i="4"/>
  <c r="BG1176" i="4"/>
  <c r="BH1168" i="4"/>
  <c r="BG1168" i="4"/>
  <c r="BH1160" i="4"/>
  <c r="BG1160" i="4"/>
  <c r="BH1152" i="4"/>
  <c r="BG1152" i="4"/>
  <c r="BH1144" i="4"/>
  <c r="BG1144" i="4"/>
  <c r="BH1136" i="4"/>
  <c r="BG1136" i="4"/>
  <c r="BH1128" i="4"/>
  <c r="BG1128" i="4"/>
  <c r="BH1120" i="4"/>
  <c r="BG1120" i="4"/>
  <c r="BH1112" i="4"/>
  <c r="BG1112" i="4"/>
  <c r="BH1104" i="4"/>
  <c r="BG1104" i="4"/>
  <c r="BH1096" i="4"/>
  <c r="BG1096" i="4"/>
  <c r="BH1088" i="4"/>
  <c r="BG1088" i="4"/>
  <c r="BH1080" i="4"/>
  <c r="BG1080" i="4"/>
  <c r="BH1072" i="4"/>
  <c r="BG1072" i="4"/>
  <c r="BH1064" i="4"/>
  <c r="BG1064" i="4"/>
  <c r="BH1056" i="4"/>
  <c r="BG1056" i="4"/>
  <c r="BH1048" i="4"/>
  <c r="BG1048" i="4"/>
  <c r="BH1040" i="4"/>
  <c r="BG1040" i="4"/>
  <c r="BH1032" i="4"/>
  <c r="BG1032" i="4"/>
  <c r="BH1024" i="4"/>
  <c r="BG1024" i="4"/>
  <c r="BH1016" i="4"/>
  <c r="BG1016" i="4"/>
  <c r="BH1008" i="4"/>
  <c r="BG1008" i="4"/>
  <c r="BH1000" i="4"/>
  <c r="BG1000" i="4"/>
  <c r="BH992" i="4"/>
  <c r="BG992" i="4"/>
  <c r="BH984" i="4"/>
  <c r="BG984" i="4"/>
  <c r="BH976" i="4"/>
  <c r="BG976" i="4"/>
  <c r="BH968" i="4"/>
  <c r="BG968" i="4"/>
  <c r="BH960" i="4"/>
  <c r="BG960" i="4"/>
  <c r="BH952" i="4"/>
  <c r="BG952" i="4"/>
  <c r="BH944" i="4"/>
  <c r="BG944" i="4"/>
  <c r="BH936" i="4"/>
  <c r="BG936" i="4"/>
  <c r="BH928" i="4"/>
  <c r="BG928" i="4"/>
  <c r="BH920" i="4"/>
  <c r="BG920" i="4"/>
  <c r="BH912" i="4"/>
  <c r="BG912" i="4"/>
  <c r="BH904" i="4"/>
  <c r="BG904" i="4"/>
  <c r="BH896" i="4"/>
  <c r="BG896" i="4"/>
  <c r="BH888" i="4"/>
  <c r="BG888" i="4"/>
  <c r="BH880" i="4"/>
  <c r="BG880" i="4"/>
  <c r="BH872" i="4"/>
  <c r="BG872" i="4"/>
  <c r="BH864" i="4"/>
  <c r="BG864" i="4"/>
  <c r="BH856" i="4"/>
  <c r="BG856" i="4"/>
  <c r="BH848" i="4"/>
  <c r="BG848" i="4"/>
  <c r="BH840" i="4"/>
  <c r="BG840" i="4"/>
  <c r="BH832" i="4"/>
  <c r="BG832" i="4"/>
  <c r="BH824" i="4"/>
  <c r="BG824" i="4"/>
  <c r="BH816" i="4"/>
  <c r="BG816" i="4"/>
  <c r="BH808" i="4"/>
  <c r="BG808" i="4"/>
  <c r="BH800" i="4"/>
  <c r="BG800" i="4"/>
  <c r="BH792" i="4"/>
  <c r="BG792" i="4"/>
  <c r="BH784" i="4"/>
  <c r="BG784" i="4"/>
  <c r="BH776" i="4"/>
  <c r="BG776" i="4"/>
  <c r="BH768" i="4"/>
  <c r="BG768" i="4"/>
  <c r="BH760" i="4"/>
  <c r="BG760" i="4"/>
  <c r="BH752" i="4"/>
  <c r="BG752" i="4"/>
  <c r="BH744" i="4"/>
  <c r="BG744" i="4"/>
  <c r="BH736" i="4"/>
  <c r="BG736" i="4"/>
  <c r="BH728" i="4"/>
  <c r="BG728" i="4"/>
  <c r="BH720" i="4"/>
  <c r="BG720" i="4"/>
  <c r="BH712" i="4"/>
  <c r="BG712" i="4"/>
  <c r="BH704" i="4"/>
  <c r="BG704" i="4"/>
  <c r="BH696" i="4"/>
  <c r="BG696" i="4"/>
  <c r="BH688" i="4"/>
  <c r="BG688" i="4"/>
  <c r="BH680" i="4"/>
  <c r="BG680" i="4"/>
  <c r="BH672" i="4"/>
  <c r="BG672" i="4"/>
  <c r="BH664" i="4"/>
  <c r="BG664" i="4"/>
  <c r="BH656" i="4"/>
  <c r="BG656" i="4"/>
  <c r="BH648" i="4"/>
  <c r="BG648" i="4"/>
  <c r="BH640" i="4"/>
  <c r="BG640" i="4"/>
  <c r="BH632" i="4"/>
  <c r="BG632" i="4"/>
  <c r="BH624" i="4"/>
  <c r="BG624" i="4"/>
  <c r="BH616" i="4"/>
  <c r="BG616" i="4"/>
  <c r="BH608" i="4"/>
  <c r="BG608" i="4"/>
  <c r="BH600" i="4"/>
  <c r="BG600" i="4"/>
  <c r="BH592" i="4"/>
  <c r="BG592" i="4"/>
  <c r="BH584" i="4"/>
  <c r="BG584" i="4"/>
  <c r="BH576" i="4"/>
  <c r="BG576" i="4"/>
  <c r="BH568" i="4"/>
  <c r="BG568" i="4"/>
  <c r="BH560" i="4"/>
  <c r="BG560" i="4"/>
  <c r="BH552" i="4"/>
  <c r="BG552" i="4"/>
  <c r="BH544" i="4"/>
  <c r="BG544" i="4"/>
  <c r="BH536" i="4"/>
  <c r="BG536" i="4"/>
  <c r="BH528" i="4"/>
  <c r="BG528" i="4"/>
  <c r="BH520" i="4"/>
  <c r="BG520" i="4"/>
  <c r="BH512" i="4"/>
  <c r="BG512" i="4"/>
  <c r="BH504" i="4"/>
  <c r="BG504" i="4"/>
  <c r="BH496" i="4"/>
  <c r="BG496" i="4"/>
  <c r="BH488" i="4"/>
  <c r="BG488" i="4"/>
  <c r="BH480" i="4"/>
  <c r="BG480" i="4"/>
  <c r="BH472" i="4"/>
  <c r="BG472" i="4"/>
  <c r="BH464" i="4"/>
  <c r="BG464" i="4"/>
  <c r="BH456" i="4"/>
  <c r="BG456" i="4"/>
  <c r="BH448" i="4"/>
  <c r="BG448" i="4"/>
  <c r="BH440" i="4"/>
  <c r="BG440" i="4"/>
  <c r="BH432" i="4"/>
  <c r="BG432" i="4"/>
  <c r="BH424" i="4"/>
  <c r="BG424" i="4"/>
  <c r="BH416" i="4"/>
  <c r="BG416" i="4"/>
  <c r="BH408" i="4"/>
  <c r="BG408" i="4"/>
  <c r="BH400" i="4"/>
  <c r="BG400" i="4"/>
  <c r="BH392" i="4"/>
  <c r="BG392" i="4"/>
  <c r="BH384" i="4"/>
  <c r="BG384" i="4"/>
  <c r="BH376" i="4"/>
  <c r="BG376" i="4"/>
  <c r="BH368" i="4"/>
  <c r="BG368" i="4"/>
  <c r="BH360" i="4"/>
  <c r="BG360" i="4"/>
  <c r="BH352" i="4"/>
  <c r="BG352" i="4"/>
  <c r="BH344" i="4"/>
  <c r="BG344" i="4"/>
  <c r="BH336" i="4"/>
  <c r="BG336" i="4"/>
  <c r="BH328" i="4"/>
  <c r="BG328" i="4"/>
  <c r="BH320" i="4"/>
  <c r="BG320" i="4"/>
  <c r="BH312" i="4"/>
  <c r="BG312" i="4"/>
  <c r="BH304" i="4"/>
  <c r="BG304" i="4"/>
  <c r="BH296" i="4"/>
  <c r="BG296" i="4"/>
  <c r="BH288" i="4"/>
  <c r="BG288" i="4"/>
  <c r="BH280" i="4"/>
  <c r="BG280" i="4"/>
  <c r="BH272" i="4"/>
  <c r="BG272" i="4"/>
  <c r="BH264" i="4"/>
  <c r="BG264" i="4"/>
  <c r="BH256" i="4"/>
  <c r="BG256" i="4"/>
  <c r="BH248" i="4"/>
  <c r="BG248" i="4"/>
  <c r="BH240" i="4"/>
  <c r="BG240" i="4"/>
  <c r="BH232" i="4"/>
  <c r="BG232" i="4"/>
  <c r="BH224" i="4"/>
  <c r="BG224" i="4"/>
  <c r="BH216" i="4"/>
  <c r="BG216" i="4"/>
  <c r="BH208" i="4"/>
  <c r="BG208" i="4"/>
  <c r="BH200" i="4"/>
  <c r="BG200" i="4"/>
  <c r="BH192" i="4"/>
  <c r="BG192" i="4"/>
  <c r="BH184" i="4"/>
  <c r="BG184" i="4"/>
  <c r="BH176" i="4"/>
  <c r="BH144" i="4"/>
  <c r="BG144" i="4"/>
  <c r="BH136" i="4"/>
  <c r="BG136" i="4"/>
  <c r="BH128" i="4"/>
  <c r="BG128" i="4"/>
  <c r="BH120" i="4"/>
  <c r="BG120" i="4"/>
  <c r="BH88" i="4"/>
  <c r="BH80" i="4"/>
  <c r="BG80" i="4"/>
  <c r="BH72" i="4"/>
  <c r="BG72" i="4"/>
  <c r="BH64" i="4"/>
  <c r="BG64" i="4"/>
  <c r="BH56" i="4"/>
  <c r="BG56" i="4"/>
  <c r="BH16" i="4"/>
  <c r="BG16" i="4"/>
  <c r="BG8" i="4"/>
  <c r="BG1771" i="4"/>
  <c r="BH1771" i="4"/>
  <c r="BH1731" i="4"/>
  <c r="BG1731" i="4"/>
  <c r="BH1691" i="4"/>
  <c r="BG1691" i="4"/>
  <c r="BH1651" i="4"/>
  <c r="BG1651" i="4"/>
  <c r="BH1611" i="4"/>
  <c r="BG1611" i="4"/>
  <c r="BH1579" i="4"/>
  <c r="BG1579" i="4"/>
  <c r="BH1539" i="4"/>
  <c r="BG1539" i="4"/>
  <c r="BH1499" i="4"/>
  <c r="BG1499" i="4"/>
  <c r="BH1459" i="4"/>
  <c r="BG1459" i="4"/>
  <c r="BH1427" i="4"/>
  <c r="BG1427" i="4"/>
  <c r="BH1395" i="4"/>
  <c r="BG1395" i="4"/>
  <c r="BH1355" i="4"/>
  <c r="BG1355" i="4"/>
  <c r="BH1307" i="4"/>
  <c r="BG1307" i="4"/>
  <c r="BH1259" i="4"/>
  <c r="BG1259" i="4"/>
  <c r="BH1219" i="4"/>
  <c r="BG1219" i="4"/>
  <c r="BH1171" i="4"/>
  <c r="BG1171" i="4"/>
  <c r="BH1131" i="4"/>
  <c r="BG1131" i="4"/>
  <c r="BH1091" i="4"/>
  <c r="BG1091" i="4"/>
  <c r="BH1035" i="4"/>
  <c r="BG1035" i="4"/>
  <c r="BH971" i="4"/>
  <c r="BG971" i="4"/>
  <c r="BH931" i="4"/>
  <c r="BG931" i="4"/>
  <c r="BH891" i="4"/>
  <c r="BG891" i="4"/>
  <c r="BH851" i="4"/>
  <c r="BG851" i="4"/>
  <c r="BH811" i="4"/>
  <c r="BG811" i="4"/>
  <c r="BH771" i="4"/>
  <c r="BG771" i="4"/>
  <c r="BH739" i="4"/>
  <c r="BG739" i="4"/>
  <c r="BH707" i="4"/>
  <c r="BG707" i="4"/>
  <c r="BH667" i="4"/>
  <c r="BG667" i="4"/>
  <c r="BH627" i="4"/>
  <c r="BG627" i="4"/>
  <c r="BH587" i="4"/>
  <c r="BG587" i="4"/>
  <c r="BH555" i="4"/>
  <c r="BG555" i="4"/>
  <c r="BH515" i="4"/>
  <c r="BG515" i="4"/>
  <c r="BH499" i="4"/>
  <c r="BG499" i="4"/>
  <c r="BH459" i="4"/>
  <c r="BG459" i="4"/>
  <c r="BH427" i="4"/>
  <c r="BG427" i="4"/>
  <c r="BH387" i="4"/>
  <c r="BG387" i="4"/>
  <c r="BH347" i="4"/>
  <c r="BG347" i="4"/>
  <c r="BH307" i="4"/>
  <c r="BG307" i="4"/>
  <c r="BH267" i="4"/>
  <c r="BG267" i="4"/>
  <c r="BH227" i="4"/>
  <c r="BG227" i="4"/>
  <c r="BG187" i="4"/>
  <c r="BH147" i="4"/>
  <c r="BG147" i="4"/>
  <c r="BG115" i="4"/>
  <c r="BH75" i="4"/>
  <c r="BG75" i="4"/>
  <c r="BH35" i="4"/>
  <c r="BG35" i="4"/>
  <c r="AE20" i="4"/>
  <c r="AF20" i="4" s="1"/>
  <c r="BH1815" i="4"/>
  <c r="BG1815" i="4"/>
  <c r="BH1807" i="4"/>
  <c r="BG1807" i="4"/>
  <c r="BH1799" i="4"/>
  <c r="BG1799" i="4"/>
  <c r="BH1791" i="4"/>
  <c r="BG1791" i="4"/>
  <c r="BH1783" i="4"/>
  <c r="BG1783" i="4"/>
  <c r="BH1775" i="4"/>
  <c r="BG1775" i="4"/>
  <c r="BH1767" i="4"/>
  <c r="BG1767" i="4"/>
  <c r="BH1759" i="4"/>
  <c r="BG1759" i="4"/>
  <c r="BH1751" i="4"/>
  <c r="BG1751" i="4"/>
  <c r="BH1743" i="4"/>
  <c r="BG1743" i="4"/>
  <c r="BH1735" i="4"/>
  <c r="BG1735" i="4"/>
  <c r="BH1727" i="4"/>
  <c r="BG1727" i="4"/>
  <c r="BH1719" i="4"/>
  <c r="BG1719" i="4"/>
  <c r="BH1711" i="4"/>
  <c r="BG1711" i="4"/>
  <c r="BH1703" i="4"/>
  <c r="BG1703" i="4"/>
  <c r="BH1695" i="4"/>
  <c r="BG1695" i="4"/>
  <c r="BH1687" i="4"/>
  <c r="BG1687" i="4"/>
  <c r="BH1679" i="4"/>
  <c r="BG1679" i="4"/>
  <c r="BH1671" i="4"/>
  <c r="BG1671" i="4"/>
  <c r="BH1663" i="4"/>
  <c r="BG1663" i="4"/>
  <c r="BH1655" i="4"/>
  <c r="BG1655" i="4"/>
  <c r="BH1647" i="4"/>
  <c r="BG1647" i="4"/>
  <c r="BH1639" i="4"/>
  <c r="BG1639" i="4"/>
  <c r="BH1631" i="4"/>
  <c r="BG1631" i="4"/>
  <c r="BH1623" i="4"/>
  <c r="BG1623" i="4"/>
  <c r="BH1615" i="4"/>
  <c r="BG1615" i="4"/>
  <c r="BH1607" i="4"/>
  <c r="BG1607" i="4"/>
  <c r="BH1599" i="4"/>
  <c r="BG1599" i="4"/>
  <c r="BH1591" i="4"/>
  <c r="BG1591" i="4"/>
  <c r="BH1583" i="4"/>
  <c r="BG1583" i="4"/>
  <c r="BH1575" i="4"/>
  <c r="BG1575" i="4"/>
  <c r="BH1567" i="4"/>
  <c r="BG1567" i="4"/>
  <c r="BH1559" i="4"/>
  <c r="BG1559" i="4"/>
  <c r="BH1551" i="4"/>
  <c r="BG1551" i="4"/>
  <c r="BH1543" i="4"/>
  <c r="BG1543" i="4"/>
  <c r="BH1535" i="4"/>
  <c r="BG1535" i="4"/>
  <c r="BH1527" i="4"/>
  <c r="BG1527" i="4"/>
  <c r="BH1519" i="4"/>
  <c r="BG1519" i="4"/>
  <c r="BH1511" i="4"/>
  <c r="BG1511" i="4"/>
  <c r="BH1503" i="4"/>
  <c r="BG1503" i="4"/>
  <c r="BH1495" i="4"/>
  <c r="BG1495" i="4"/>
  <c r="BH1487" i="4"/>
  <c r="BG1487" i="4"/>
  <c r="BH1479" i="4"/>
  <c r="BG1479" i="4"/>
  <c r="BH1471" i="4"/>
  <c r="BG1471" i="4"/>
  <c r="BH1463" i="4"/>
  <c r="BG1463" i="4"/>
  <c r="BH1455" i="4"/>
  <c r="BG1455" i="4"/>
  <c r="BH1447" i="4"/>
  <c r="BG1447" i="4"/>
  <c r="BH1439" i="4"/>
  <c r="BG1439" i="4"/>
  <c r="BH1431" i="4"/>
  <c r="BG1431" i="4"/>
  <c r="BH1423" i="4"/>
  <c r="BG1423" i="4"/>
  <c r="BH1415" i="4"/>
  <c r="BG1415" i="4"/>
  <c r="BH1407" i="4"/>
  <c r="BG1407" i="4"/>
  <c r="BH1399" i="4"/>
  <c r="BG1399" i="4"/>
  <c r="BH1391" i="4"/>
  <c r="BG1391" i="4"/>
  <c r="BH1383" i="4"/>
  <c r="BG1383" i="4"/>
  <c r="BH1375" i="4"/>
  <c r="BG1375" i="4"/>
  <c r="BH1367" i="4"/>
  <c r="BG1367" i="4"/>
  <c r="BH1359" i="4"/>
  <c r="BG1359" i="4"/>
  <c r="BH1351" i="4"/>
  <c r="BG1351" i="4"/>
  <c r="BH1343" i="4"/>
  <c r="BG1343" i="4"/>
  <c r="BH1335" i="4"/>
  <c r="BG1335" i="4"/>
  <c r="BH1327" i="4"/>
  <c r="BG1327" i="4"/>
  <c r="BH1319" i="4"/>
  <c r="BG1319" i="4"/>
  <c r="BH1311" i="4"/>
  <c r="BG1311" i="4"/>
  <c r="BH1303" i="4"/>
  <c r="BG1303" i="4"/>
  <c r="BH1295" i="4"/>
  <c r="BG1295" i="4"/>
  <c r="BH1287" i="4"/>
  <c r="BG1287" i="4"/>
  <c r="BH1279" i="4"/>
  <c r="BG1279" i="4"/>
  <c r="BH1271" i="4"/>
  <c r="BG1271" i="4"/>
  <c r="BH1263" i="4"/>
  <c r="BG1263" i="4"/>
  <c r="BH1255" i="4"/>
  <c r="BG1255" i="4"/>
  <c r="BH1247" i="4"/>
  <c r="BG1247" i="4"/>
  <c r="BH1239" i="4"/>
  <c r="BG1239" i="4"/>
  <c r="BH1231" i="4"/>
  <c r="BG1231" i="4"/>
  <c r="BH1223" i="4"/>
  <c r="BG1223" i="4"/>
  <c r="BH1215" i="4"/>
  <c r="BG1215" i="4"/>
  <c r="BH1207" i="4"/>
  <c r="BG1207" i="4"/>
  <c r="BH1199" i="4"/>
  <c r="BG1199" i="4"/>
  <c r="BH1191" i="4"/>
  <c r="BG1191" i="4"/>
  <c r="BH1183" i="4"/>
  <c r="BG1183" i="4"/>
  <c r="BH1175" i="4"/>
  <c r="BG1175" i="4"/>
  <c r="BH1167" i="4"/>
  <c r="BG1167" i="4"/>
  <c r="BH1159" i="4"/>
  <c r="BG1159" i="4"/>
  <c r="BH1151" i="4"/>
  <c r="BG1151" i="4"/>
  <c r="BH1143" i="4"/>
  <c r="BG1143" i="4"/>
  <c r="BH1135" i="4"/>
  <c r="BG1135" i="4"/>
  <c r="BH1127" i="4"/>
  <c r="BG1127" i="4"/>
  <c r="BH1119" i="4"/>
  <c r="BG1119" i="4"/>
  <c r="BH1111" i="4"/>
  <c r="BG1111" i="4"/>
  <c r="BH1103" i="4"/>
  <c r="BG1103" i="4"/>
  <c r="BH1095" i="4"/>
  <c r="BG1095" i="4"/>
  <c r="BH1087" i="4"/>
  <c r="BG1087" i="4"/>
  <c r="BH1079" i="4"/>
  <c r="BG1079" i="4"/>
  <c r="BH1071" i="4"/>
  <c r="BG1071" i="4"/>
  <c r="BH1063" i="4"/>
  <c r="BG1063" i="4"/>
  <c r="BH1055" i="4"/>
  <c r="BG1055" i="4"/>
  <c r="BH1047" i="4"/>
  <c r="BG1047" i="4"/>
  <c r="BH1039" i="4"/>
  <c r="BG1039" i="4"/>
  <c r="BH1031" i="4"/>
  <c r="BG1031" i="4"/>
  <c r="BH1023" i="4"/>
  <c r="BG1023" i="4"/>
  <c r="BH1015" i="4"/>
  <c r="BG1015" i="4"/>
  <c r="BH1007" i="4"/>
  <c r="BG1007" i="4"/>
  <c r="BH999" i="4"/>
  <c r="BG999" i="4"/>
  <c r="BH991" i="4"/>
  <c r="BG991" i="4"/>
  <c r="BH983" i="4"/>
  <c r="BG983" i="4"/>
  <c r="BH975" i="4"/>
  <c r="BG975" i="4"/>
  <c r="BH967" i="4"/>
  <c r="BG967" i="4"/>
  <c r="BH959" i="4"/>
  <c r="BG959" i="4"/>
  <c r="BH951" i="4"/>
  <c r="BG951" i="4"/>
  <c r="BH943" i="4"/>
  <c r="BG943" i="4"/>
  <c r="BH935" i="4"/>
  <c r="BG935" i="4"/>
  <c r="BH927" i="4"/>
  <c r="BG927" i="4"/>
  <c r="BH919" i="4"/>
  <c r="BG919" i="4"/>
  <c r="BH911" i="4"/>
  <c r="BG911" i="4"/>
  <c r="BH903" i="4"/>
  <c r="BG903" i="4"/>
  <c r="BH895" i="4"/>
  <c r="BG895" i="4"/>
  <c r="BH887" i="4"/>
  <c r="BG887" i="4"/>
  <c r="BH879" i="4"/>
  <c r="BG879" i="4"/>
  <c r="BH871" i="4"/>
  <c r="BG871" i="4"/>
  <c r="BH863" i="4"/>
  <c r="BG863" i="4"/>
  <c r="BH855" i="4"/>
  <c r="BG855" i="4"/>
  <c r="BH847" i="4"/>
  <c r="BG847" i="4"/>
  <c r="BH839" i="4"/>
  <c r="BG839" i="4"/>
  <c r="BH831" i="4"/>
  <c r="BG831" i="4"/>
  <c r="BH823" i="4"/>
  <c r="BG823" i="4"/>
  <c r="BH815" i="4"/>
  <c r="BG815" i="4"/>
  <c r="BH807" i="4"/>
  <c r="BG807" i="4"/>
  <c r="BH799" i="4"/>
  <c r="BG799" i="4"/>
  <c r="BH791" i="4"/>
  <c r="BG791" i="4"/>
  <c r="BH783" i="4"/>
  <c r="BG783" i="4"/>
  <c r="BH775" i="4"/>
  <c r="BG775" i="4"/>
  <c r="BH767" i="4"/>
  <c r="BG767" i="4"/>
  <c r="BH759" i="4"/>
  <c r="BG759" i="4"/>
  <c r="BH751" i="4"/>
  <c r="BG751" i="4"/>
  <c r="BH743" i="4"/>
  <c r="BG743" i="4"/>
  <c r="BH735" i="4"/>
  <c r="BG735" i="4"/>
  <c r="BH727" i="4"/>
  <c r="BG727" i="4"/>
  <c r="BH719" i="4"/>
  <c r="BG719" i="4"/>
  <c r="BH711" i="4"/>
  <c r="BG711" i="4"/>
  <c r="BH703" i="4"/>
  <c r="BG703" i="4"/>
  <c r="BH695" i="4"/>
  <c r="BG695" i="4"/>
  <c r="BH687" i="4"/>
  <c r="BG687" i="4"/>
  <c r="BH679" i="4"/>
  <c r="BG679" i="4"/>
  <c r="BH671" i="4"/>
  <c r="BG671" i="4"/>
  <c r="BH663" i="4"/>
  <c r="BG663" i="4"/>
  <c r="BH655" i="4"/>
  <c r="BG655" i="4"/>
  <c r="BH647" i="4"/>
  <c r="BG647" i="4"/>
  <c r="BH639" i="4"/>
  <c r="BG639" i="4"/>
  <c r="BH631" i="4"/>
  <c r="BG631" i="4"/>
  <c r="BH623" i="4"/>
  <c r="BG623" i="4"/>
  <c r="BH615" i="4"/>
  <c r="BG615" i="4"/>
  <c r="BH607" i="4"/>
  <c r="BG607" i="4"/>
  <c r="BH599" i="4"/>
  <c r="BG599" i="4"/>
  <c r="BH591" i="4"/>
  <c r="BG591" i="4"/>
  <c r="BH583" i="4"/>
  <c r="BG583" i="4"/>
  <c r="BH575" i="4"/>
  <c r="BG575" i="4"/>
  <c r="BH567" i="4"/>
  <c r="BG567" i="4"/>
  <c r="BH559" i="4"/>
  <c r="BG559" i="4"/>
  <c r="BH551" i="4"/>
  <c r="BG551" i="4"/>
  <c r="BH543" i="4"/>
  <c r="BG543" i="4"/>
  <c r="BH535" i="4"/>
  <c r="BG535" i="4"/>
  <c r="BH527" i="4"/>
  <c r="BG527" i="4"/>
  <c r="BG519" i="4"/>
  <c r="BH519" i="4"/>
  <c r="BG511" i="4"/>
  <c r="BH511" i="4"/>
  <c r="BH503" i="4"/>
  <c r="BG503" i="4"/>
  <c r="BH495" i="4"/>
  <c r="BG495" i="4"/>
  <c r="BH487" i="4"/>
  <c r="BG487" i="4"/>
  <c r="BH479" i="4"/>
  <c r="BG479" i="4"/>
  <c r="BH471" i="4"/>
  <c r="BG471" i="4"/>
  <c r="BH463" i="4"/>
  <c r="BG463" i="4"/>
  <c r="BG455" i="4"/>
  <c r="BH455" i="4"/>
  <c r="BH447" i="4"/>
  <c r="BG447" i="4"/>
  <c r="BH439" i="4"/>
  <c r="BG439" i="4"/>
  <c r="BH431" i="4"/>
  <c r="BG431" i="4"/>
  <c r="BH423" i="4"/>
  <c r="BG423" i="4"/>
  <c r="BH415" i="4"/>
  <c r="BG415" i="4"/>
  <c r="BH407" i="4"/>
  <c r="BG407" i="4"/>
  <c r="BH399" i="4"/>
  <c r="BG399" i="4"/>
  <c r="BH391" i="4"/>
  <c r="BG391" i="4"/>
  <c r="BH383" i="4"/>
  <c r="BG383" i="4"/>
  <c r="BH375" i="4"/>
  <c r="BG375" i="4"/>
  <c r="BH367" i="4"/>
  <c r="BG367" i="4"/>
  <c r="BH359" i="4"/>
  <c r="BG359" i="4"/>
  <c r="BH351" i="4"/>
  <c r="BG351" i="4"/>
  <c r="BH343" i="4"/>
  <c r="BG343" i="4"/>
  <c r="BH335" i="4"/>
  <c r="BG335" i="4"/>
  <c r="BH327" i="4"/>
  <c r="BG327" i="4"/>
  <c r="BH319" i="4"/>
  <c r="BG319" i="4"/>
  <c r="BH311" i="4"/>
  <c r="BG311" i="4"/>
  <c r="BH303" i="4"/>
  <c r="BG303" i="4"/>
  <c r="BH295" i="4"/>
  <c r="BG295" i="4"/>
  <c r="BH287" i="4"/>
  <c r="BG287" i="4"/>
  <c r="BH279" i="4"/>
  <c r="BG279" i="4"/>
  <c r="BH271" i="4"/>
  <c r="BG271" i="4"/>
  <c r="BG263" i="4"/>
  <c r="BH263" i="4"/>
  <c r="BG255" i="4"/>
  <c r="BH255" i="4"/>
  <c r="BH247" i="4"/>
  <c r="BG247" i="4"/>
  <c r="BH239" i="4"/>
  <c r="BG239" i="4"/>
  <c r="BH231" i="4"/>
  <c r="BG231" i="4"/>
  <c r="BH223" i="4"/>
  <c r="BG223" i="4"/>
  <c r="BH215" i="4"/>
  <c r="BG215" i="4"/>
  <c r="BH207" i="4"/>
  <c r="BG207" i="4"/>
  <c r="BG199" i="4"/>
  <c r="BH199" i="4"/>
  <c r="BH191" i="4"/>
  <c r="BG191" i="4"/>
  <c r="BH183" i="4"/>
  <c r="BG183" i="4"/>
  <c r="BH175" i="4"/>
  <c r="BG175" i="4"/>
  <c r="BH167" i="4"/>
  <c r="BG167" i="4"/>
  <c r="BH159" i="4"/>
  <c r="BG159" i="4"/>
  <c r="BH151" i="4"/>
  <c r="BG151" i="4"/>
  <c r="BH143" i="4"/>
  <c r="BG143" i="4"/>
  <c r="BH135" i="4"/>
  <c r="BG135" i="4"/>
  <c r="BH127" i="4"/>
  <c r="BG127" i="4"/>
  <c r="BH119" i="4"/>
  <c r="BG119" i="4"/>
  <c r="BH103" i="4"/>
  <c r="BG103" i="4"/>
  <c r="BH95" i="4"/>
  <c r="BG95" i="4"/>
  <c r="BH87" i="4"/>
  <c r="BG87" i="4"/>
  <c r="BH79" i="4"/>
  <c r="BG79" i="4"/>
  <c r="BH71" i="4"/>
  <c r="BG63" i="4"/>
  <c r="BG55" i="4"/>
  <c r="BH47" i="4"/>
  <c r="BG47" i="4"/>
  <c r="BH39" i="4"/>
  <c r="BG39" i="4"/>
  <c r="BH31" i="4"/>
  <c r="BG31" i="4"/>
  <c r="BG23" i="4"/>
  <c r="BH15" i="4"/>
  <c r="BG15" i="4"/>
  <c r="BH1818" i="4"/>
  <c r="BG1818" i="4"/>
  <c r="BH1811" i="4"/>
  <c r="BG1811" i="4"/>
  <c r="BH1779" i="4"/>
  <c r="BG1779" i="4"/>
  <c r="BH1739" i="4"/>
  <c r="BG1739" i="4"/>
  <c r="BH1699" i="4"/>
  <c r="BG1699" i="4"/>
  <c r="BH1659" i="4"/>
  <c r="BG1659" i="4"/>
  <c r="BH1627" i="4"/>
  <c r="BG1627" i="4"/>
  <c r="BH1595" i="4"/>
  <c r="BG1595" i="4"/>
  <c r="BH1563" i="4"/>
  <c r="BG1563" i="4"/>
  <c r="BH1531" i="4"/>
  <c r="BG1531" i="4"/>
  <c r="BH1491" i="4"/>
  <c r="BG1491" i="4"/>
  <c r="BH1451" i="4"/>
  <c r="BG1451" i="4"/>
  <c r="BH1411" i="4"/>
  <c r="BG1411" i="4"/>
  <c r="BH1371" i="4"/>
  <c r="BG1371" i="4"/>
  <c r="BH1331" i="4"/>
  <c r="BG1331" i="4"/>
  <c r="BH1291" i="4"/>
  <c r="BG1291" i="4"/>
  <c r="BH1251" i="4"/>
  <c r="BG1251" i="4"/>
  <c r="BH1211" i="4"/>
  <c r="BG1211" i="4"/>
  <c r="BH1179" i="4"/>
  <c r="BG1179" i="4"/>
  <c r="BH1139" i="4"/>
  <c r="BG1139" i="4"/>
  <c r="BH1107" i="4"/>
  <c r="BG1107" i="4"/>
  <c r="BH1067" i="4"/>
  <c r="BG1067" i="4"/>
  <c r="BH1027" i="4"/>
  <c r="BG1027" i="4"/>
  <c r="BH1003" i="4"/>
  <c r="BG1003" i="4"/>
  <c r="BH963" i="4"/>
  <c r="BG963" i="4"/>
  <c r="BH923" i="4"/>
  <c r="BG923" i="4"/>
  <c r="BH883" i="4"/>
  <c r="BG883" i="4"/>
  <c r="BH843" i="4"/>
  <c r="BG843" i="4"/>
  <c r="BH795" i="4"/>
  <c r="BG795" i="4"/>
  <c r="BG747" i="4"/>
  <c r="BH747" i="4"/>
  <c r="BG699" i="4"/>
  <c r="BH699" i="4"/>
  <c r="BH651" i="4"/>
  <c r="BG651" i="4"/>
  <c r="BH603" i="4"/>
  <c r="BG603" i="4"/>
  <c r="BH563" i="4"/>
  <c r="BG563" i="4"/>
  <c r="BH523" i="4"/>
  <c r="BG523" i="4"/>
  <c r="BH467" i="4"/>
  <c r="BG467" i="4"/>
  <c r="BH411" i="4"/>
  <c r="BG411" i="4"/>
  <c r="BH371" i="4"/>
  <c r="BG371" i="4"/>
  <c r="BH331" i="4"/>
  <c r="BG331" i="4"/>
  <c r="BH291" i="4"/>
  <c r="BG291" i="4"/>
  <c r="BH243" i="4"/>
  <c r="BG243" i="4"/>
  <c r="BH195" i="4"/>
  <c r="BG195" i="4"/>
  <c r="BH155" i="4"/>
  <c r="BG155" i="4"/>
  <c r="BG107" i="4"/>
  <c r="BH67" i="4"/>
  <c r="BG67" i="4"/>
  <c r="BH43" i="4"/>
  <c r="BG43" i="4"/>
  <c r="AG20" i="4"/>
  <c r="AH20" i="4" s="1"/>
  <c r="BH1814" i="4"/>
  <c r="BG1814" i="4"/>
  <c r="BH1806" i="4"/>
  <c r="BG1806" i="4"/>
  <c r="BH1798" i="4"/>
  <c r="BG1798" i="4"/>
  <c r="BH1790" i="4"/>
  <c r="BG1790" i="4"/>
  <c r="BH1782" i="4"/>
  <c r="BG1782" i="4"/>
  <c r="BH1774" i="4"/>
  <c r="BG1774" i="4"/>
  <c r="BH1766" i="4"/>
  <c r="BG1766" i="4"/>
  <c r="BH1758" i="4"/>
  <c r="BG1758" i="4"/>
  <c r="BH1750" i="4"/>
  <c r="BG1750" i="4"/>
  <c r="BH1742" i="4"/>
  <c r="BG1742" i="4"/>
  <c r="BH1734" i="4"/>
  <c r="BG1734" i="4"/>
  <c r="BH1726" i="4"/>
  <c r="BG1726" i="4"/>
  <c r="BH1718" i="4"/>
  <c r="BG1718" i="4"/>
  <c r="BH1710" i="4"/>
  <c r="BG1710" i="4"/>
  <c r="BH1702" i="4"/>
  <c r="BG1702" i="4"/>
  <c r="BH1694" i="4"/>
  <c r="BG1694" i="4"/>
  <c r="BH1686" i="4"/>
  <c r="BG1686" i="4"/>
  <c r="BH1678" i="4"/>
  <c r="BG1678" i="4"/>
  <c r="BH1670" i="4"/>
  <c r="BG1670" i="4"/>
  <c r="BH1662" i="4"/>
  <c r="BG1662" i="4"/>
  <c r="BH1654" i="4"/>
  <c r="BG1654" i="4"/>
  <c r="BH1646" i="4"/>
  <c r="BG1646" i="4"/>
  <c r="BH1638" i="4"/>
  <c r="BG1638" i="4"/>
  <c r="BH1630" i="4"/>
  <c r="BG1630" i="4"/>
  <c r="BH1622" i="4"/>
  <c r="BG1622" i="4"/>
  <c r="BH1614" i="4"/>
  <c r="BG1614" i="4"/>
  <c r="BH1606" i="4"/>
  <c r="BG1606" i="4"/>
  <c r="BH1598" i="4"/>
  <c r="BG1598" i="4"/>
  <c r="BH1590" i="4"/>
  <c r="BG1590" i="4"/>
  <c r="BH1582" i="4"/>
  <c r="BG1582" i="4"/>
  <c r="BH1574" i="4"/>
  <c r="BG1574" i="4"/>
  <c r="BH1566" i="4"/>
  <c r="BG1566" i="4"/>
  <c r="BH1558" i="4"/>
  <c r="BG1558" i="4"/>
  <c r="BH1550" i="4"/>
  <c r="BG1550" i="4"/>
  <c r="BH1542" i="4"/>
  <c r="BG1542" i="4"/>
  <c r="BH1534" i="4"/>
  <c r="BG1534" i="4"/>
  <c r="BH1526" i="4"/>
  <c r="BG1526" i="4"/>
  <c r="BH1518" i="4"/>
  <c r="BG1518" i="4"/>
  <c r="BH1510" i="4"/>
  <c r="BG1510" i="4"/>
  <c r="BH1502" i="4"/>
  <c r="BG1502" i="4"/>
  <c r="BH1494" i="4"/>
  <c r="BG1494" i="4"/>
  <c r="BH1486" i="4"/>
  <c r="BG1486" i="4"/>
  <c r="BH1478" i="4"/>
  <c r="BG1478" i="4"/>
  <c r="BH1470" i="4"/>
  <c r="BG1470" i="4"/>
  <c r="BH1462" i="4"/>
  <c r="BG1462" i="4"/>
  <c r="BH1454" i="4"/>
  <c r="BG1454" i="4"/>
  <c r="BH1446" i="4"/>
  <c r="BG1446" i="4"/>
  <c r="BH1438" i="4"/>
  <c r="BG1438" i="4"/>
  <c r="BH1430" i="4"/>
  <c r="BG1430" i="4"/>
  <c r="BH1422" i="4"/>
  <c r="BG1422" i="4"/>
  <c r="BH1414" i="4"/>
  <c r="BG1414" i="4"/>
  <c r="BH1406" i="4"/>
  <c r="BG1406" i="4"/>
  <c r="BH1398" i="4"/>
  <c r="BG1398" i="4"/>
  <c r="BH1390" i="4"/>
  <c r="BG1390" i="4"/>
  <c r="BH1382" i="4"/>
  <c r="BG1382" i="4"/>
  <c r="BH1374" i="4"/>
  <c r="BG1374" i="4"/>
  <c r="BH1366" i="4"/>
  <c r="BG1366" i="4"/>
  <c r="BH1358" i="4"/>
  <c r="BG1358" i="4"/>
  <c r="BH1350" i="4"/>
  <c r="BG1350" i="4"/>
  <c r="BH1342" i="4"/>
  <c r="BG1342" i="4"/>
  <c r="BH1334" i="4"/>
  <c r="BG1334" i="4"/>
  <c r="BH1326" i="4"/>
  <c r="BG1326" i="4"/>
  <c r="BH1318" i="4"/>
  <c r="BG1318" i="4"/>
  <c r="BH1310" i="4"/>
  <c r="BG1310" i="4"/>
  <c r="BH1302" i="4"/>
  <c r="BG1302" i="4"/>
  <c r="BH1294" i="4"/>
  <c r="BG1294" i="4"/>
  <c r="BH1286" i="4"/>
  <c r="BG1286" i="4"/>
  <c r="BH1278" i="4"/>
  <c r="BG1278" i="4"/>
  <c r="BH1270" i="4"/>
  <c r="BG1270" i="4"/>
  <c r="BH1262" i="4"/>
  <c r="BG1262" i="4"/>
  <c r="BH1254" i="4"/>
  <c r="BG1254" i="4"/>
  <c r="BH1246" i="4"/>
  <c r="BG1246" i="4"/>
  <c r="BH1238" i="4"/>
  <c r="BG1238" i="4"/>
  <c r="BH1230" i="4"/>
  <c r="BG1230" i="4"/>
  <c r="BH1222" i="4"/>
  <c r="BG1222" i="4"/>
  <c r="BH1214" i="4"/>
  <c r="BG1214" i="4"/>
  <c r="BH1206" i="4"/>
  <c r="BG1206" i="4"/>
  <c r="BH1198" i="4"/>
  <c r="BG1198" i="4"/>
  <c r="BH1190" i="4"/>
  <c r="BG1190" i="4"/>
  <c r="BH1182" i="4"/>
  <c r="BG1182" i="4"/>
  <c r="BH1174" i="4"/>
  <c r="BG1174" i="4"/>
  <c r="BH1166" i="4"/>
  <c r="BG1166" i="4"/>
  <c r="BH1158" i="4"/>
  <c r="BG1158" i="4"/>
  <c r="BH1150" i="4"/>
  <c r="BG1150" i="4"/>
  <c r="BH1142" i="4"/>
  <c r="BG1142" i="4"/>
  <c r="BH1134" i="4"/>
  <c r="BG1134" i="4"/>
  <c r="BH1126" i="4"/>
  <c r="BG1126" i="4"/>
  <c r="BH1118" i="4"/>
  <c r="BG1118" i="4"/>
  <c r="BH1110" i="4"/>
  <c r="BG1110" i="4"/>
  <c r="BH1102" i="4"/>
  <c r="BG1102" i="4"/>
  <c r="BH1094" i="4"/>
  <c r="BG1094" i="4"/>
  <c r="BH1086" i="4"/>
  <c r="BG1086" i="4"/>
  <c r="BH1078" i="4"/>
  <c r="BG1078" i="4"/>
  <c r="BH1070" i="4"/>
  <c r="BG1070" i="4"/>
  <c r="BH1062" i="4"/>
  <c r="BG1062" i="4"/>
  <c r="BH1054" i="4"/>
  <c r="BG1054" i="4"/>
  <c r="BH1046" i="4"/>
  <c r="BG1046" i="4"/>
  <c r="BH1038" i="4"/>
  <c r="BG1038" i="4"/>
  <c r="BH1030" i="4"/>
  <c r="BG1030" i="4"/>
  <c r="BH1022" i="4"/>
  <c r="BG1022" i="4"/>
  <c r="BH1014" i="4"/>
  <c r="BG1014" i="4"/>
  <c r="BH1006" i="4"/>
  <c r="BG1006" i="4"/>
  <c r="BH998" i="4"/>
  <c r="BG998" i="4"/>
  <c r="BH990" i="4"/>
  <c r="BG990" i="4"/>
  <c r="BH982" i="4"/>
  <c r="BG982" i="4"/>
  <c r="BH974" i="4"/>
  <c r="BG974" i="4"/>
  <c r="BH966" i="4"/>
  <c r="BG966" i="4"/>
  <c r="BH958" i="4"/>
  <c r="BG958" i="4"/>
  <c r="BH950" i="4"/>
  <c r="BG950" i="4"/>
  <c r="BH942" i="4"/>
  <c r="BG942" i="4"/>
  <c r="BH934" i="4"/>
  <c r="BG934" i="4"/>
  <c r="BH926" i="4"/>
  <c r="BG926" i="4"/>
  <c r="BH918" i="4"/>
  <c r="BG918" i="4"/>
  <c r="BH910" i="4"/>
  <c r="BG910" i="4"/>
  <c r="BH902" i="4"/>
  <c r="BG902" i="4"/>
  <c r="BH894" i="4"/>
  <c r="BG894" i="4"/>
  <c r="BH886" i="4"/>
  <c r="BG886" i="4"/>
  <c r="BH878" i="4"/>
  <c r="BG878" i="4"/>
  <c r="BH870" i="4"/>
  <c r="BG870" i="4"/>
  <c r="BH862" i="4"/>
  <c r="BG862" i="4"/>
  <c r="BH854" i="4"/>
  <c r="BG854" i="4"/>
  <c r="BH846" i="4"/>
  <c r="BG846" i="4"/>
  <c r="BH838" i="4"/>
  <c r="BG838" i="4"/>
  <c r="BH830" i="4"/>
  <c r="BG830" i="4"/>
  <c r="BH822" i="4"/>
  <c r="BG822" i="4"/>
  <c r="BH814" i="4"/>
  <c r="BG814" i="4"/>
  <c r="BH806" i="4"/>
  <c r="BG806" i="4"/>
  <c r="BH798" i="4"/>
  <c r="BG798" i="4"/>
  <c r="BH790" i="4"/>
  <c r="BG790" i="4"/>
  <c r="BH782" i="4"/>
  <c r="BG782" i="4"/>
  <c r="BH774" i="4"/>
  <c r="BG774" i="4"/>
  <c r="BH766" i="4"/>
  <c r="BG766" i="4"/>
  <c r="BH758" i="4"/>
  <c r="BG758" i="4"/>
  <c r="BH750" i="4"/>
  <c r="BG750" i="4"/>
  <c r="BH742" i="4"/>
  <c r="BG742" i="4"/>
  <c r="BH734" i="4"/>
  <c r="BG734" i="4"/>
  <c r="BH726" i="4"/>
  <c r="BG726" i="4"/>
  <c r="BH718" i="4"/>
  <c r="BG718" i="4"/>
  <c r="BH710" i="4"/>
  <c r="BG710" i="4"/>
  <c r="BH702" i="4"/>
  <c r="BG702" i="4"/>
  <c r="BH694" i="4"/>
  <c r="BG694" i="4"/>
  <c r="BH686" i="4"/>
  <c r="BG686" i="4"/>
  <c r="BH678" i="4"/>
  <c r="BG678" i="4"/>
  <c r="BH670" i="4"/>
  <c r="BG670" i="4"/>
  <c r="BH662" i="4"/>
  <c r="BG662" i="4"/>
  <c r="BH654" i="4"/>
  <c r="BG654" i="4"/>
  <c r="BH646" i="4"/>
  <c r="BG646" i="4"/>
  <c r="BH638" i="4"/>
  <c r="BG638" i="4"/>
  <c r="BH630" i="4"/>
  <c r="BG630" i="4"/>
  <c r="BH622" i="4"/>
  <c r="BG622" i="4"/>
  <c r="BH614" i="4"/>
  <c r="BG614" i="4"/>
  <c r="BH606" i="4"/>
  <c r="BG606" i="4"/>
  <c r="BH598" i="4"/>
  <c r="BG598" i="4"/>
  <c r="BH590" i="4"/>
  <c r="BG590" i="4"/>
  <c r="BH582" i="4"/>
  <c r="BG582" i="4"/>
  <c r="BH574" i="4"/>
  <c r="BG574" i="4"/>
  <c r="BH566" i="4"/>
  <c r="BG566" i="4"/>
  <c r="BH558" i="4"/>
  <c r="BG558" i="4"/>
  <c r="BH550" i="4"/>
  <c r="BG550" i="4"/>
  <c r="BH542" i="4"/>
  <c r="BG542" i="4"/>
  <c r="BH534" i="4"/>
  <c r="BG534" i="4"/>
  <c r="BH526" i="4"/>
  <c r="BG526" i="4"/>
  <c r="BH518" i="4"/>
  <c r="BG518" i="4"/>
  <c r="BH510" i="4"/>
  <c r="BG510" i="4"/>
  <c r="BH502" i="4"/>
  <c r="BG502" i="4"/>
  <c r="BH494" i="4"/>
  <c r="BG494" i="4"/>
  <c r="BH486" i="4"/>
  <c r="BG486" i="4"/>
  <c r="BH478" i="4"/>
  <c r="BG478" i="4"/>
  <c r="BH470" i="4"/>
  <c r="BG470" i="4"/>
  <c r="BH462" i="4"/>
  <c r="BG462" i="4"/>
  <c r="BH454" i="4"/>
  <c r="BG454" i="4"/>
  <c r="BH446" i="4"/>
  <c r="BG446" i="4"/>
  <c r="BH438" i="4"/>
  <c r="BG438" i="4"/>
  <c r="BH430" i="4"/>
  <c r="BG430" i="4"/>
  <c r="BH422" i="4"/>
  <c r="BG422" i="4"/>
  <c r="BH414" i="4"/>
  <c r="BG414" i="4"/>
  <c r="BH406" i="4"/>
  <c r="BG406" i="4"/>
  <c r="BH398" i="4"/>
  <c r="BG398" i="4"/>
  <c r="BH390" i="4"/>
  <c r="BG390" i="4"/>
  <c r="BH382" i="4"/>
  <c r="BG382" i="4"/>
  <c r="BH374" i="4"/>
  <c r="BG374" i="4"/>
  <c r="BH366" i="4"/>
  <c r="BG366" i="4"/>
  <c r="BH358" i="4"/>
  <c r="BG358" i="4"/>
  <c r="BH350" i="4"/>
  <c r="BG350" i="4"/>
  <c r="BH342" i="4"/>
  <c r="BG342" i="4"/>
  <c r="BH334" i="4"/>
  <c r="BG334" i="4"/>
  <c r="BH326" i="4"/>
  <c r="BG326" i="4"/>
  <c r="BH318" i="4"/>
  <c r="BG318" i="4"/>
  <c r="BH310" i="4"/>
  <c r="BG310" i="4"/>
  <c r="BH302" i="4"/>
  <c r="BG302" i="4"/>
  <c r="BH294" i="4"/>
  <c r="BG294" i="4"/>
  <c r="BH286" i="4"/>
  <c r="BG286" i="4"/>
  <c r="BH278" i="4"/>
  <c r="BG278" i="4"/>
  <c r="BH270" i="4"/>
  <c r="BG270" i="4"/>
  <c r="BH262" i="4"/>
  <c r="BG262" i="4"/>
  <c r="BH254" i="4"/>
  <c r="BG254" i="4"/>
  <c r="BH246" i="4"/>
  <c r="BG246" i="4"/>
  <c r="BH238" i="4"/>
  <c r="BG238" i="4"/>
  <c r="BH230" i="4"/>
  <c r="BG230" i="4"/>
  <c r="BH222" i="4"/>
  <c r="BG222" i="4"/>
  <c r="BH214" i="4"/>
  <c r="BG214" i="4"/>
  <c r="BH206" i="4"/>
  <c r="BG206" i="4"/>
  <c r="BH198" i="4"/>
  <c r="BG198" i="4"/>
  <c r="BH190" i="4"/>
  <c r="BG190" i="4"/>
  <c r="BH182" i="4"/>
  <c r="BG182" i="4"/>
  <c r="BH174" i="4"/>
  <c r="BG174" i="4"/>
  <c r="BH166" i="4"/>
  <c r="BG166" i="4"/>
  <c r="BH158" i="4"/>
  <c r="BG158" i="4"/>
  <c r="BH150" i="4"/>
  <c r="BG150" i="4"/>
  <c r="BH142" i="4"/>
  <c r="BG142" i="4"/>
  <c r="BH134" i="4"/>
  <c r="BG134" i="4"/>
  <c r="BH126" i="4"/>
  <c r="BG126" i="4"/>
  <c r="BH118" i="4"/>
  <c r="BG118" i="4"/>
  <c r="BH110" i="4"/>
  <c r="BG110" i="4"/>
  <c r="BH102" i="4"/>
  <c r="BG102" i="4"/>
  <c r="BH94" i="4"/>
  <c r="BG94" i="4"/>
  <c r="BH86" i="4"/>
  <c r="BG86" i="4"/>
  <c r="BH78" i="4"/>
  <c r="BG78" i="4"/>
  <c r="BH70" i="4"/>
  <c r="BG70" i="4"/>
  <c r="BH46" i="4"/>
  <c r="BG46" i="4"/>
  <c r="BH38" i="4"/>
  <c r="BG38" i="4"/>
  <c r="BH30" i="4"/>
  <c r="BG30" i="4"/>
  <c r="BH14" i="4"/>
  <c r="BG14" i="4"/>
  <c r="BE1820" i="4"/>
  <c r="BF1820" i="4" s="1"/>
  <c r="BH1813" i="4"/>
  <c r="BG1813" i="4"/>
  <c r="BH1805" i="4"/>
  <c r="BG1805" i="4"/>
  <c r="BH1797" i="4"/>
  <c r="BG1797" i="4"/>
  <c r="BH1789" i="4"/>
  <c r="BG1789" i="4"/>
  <c r="BH1781" i="4"/>
  <c r="BG1781" i="4"/>
  <c r="BH1773" i="4"/>
  <c r="BG1773" i="4"/>
  <c r="BH1765" i="4"/>
  <c r="BG1765" i="4"/>
  <c r="BH1757" i="4"/>
  <c r="BG1757" i="4"/>
  <c r="BH1749" i="4"/>
  <c r="BG1749" i="4"/>
  <c r="BH1741" i="4"/>
  <c r="BG1741" i="4"/>
  <c r="BH1733" i="4"/>
  <c r="BG1733" i="4"/>
  <c r="BH1725" i="4"/>
  <c r="BG1725" i="4"/>
  <c r="BH1717" i="4"/>
  <c r="BG1717" i="4"/>
  <c r="BH1709" i="4"/>
  <c r="BG1709" i="4"/>
  <c r="BH1701" i="4"/>
  <c r="BG1701" i="4"/>
  <c r="BH1693" i="4"/>
  <c r="BG1693" i="4"/>
  <c r="BH1685" i="4"/>
  <c r="BG1685" i="4"/>
  <c r="BH1677" i="4"/>
  <c r="BG1677" i="4"/>
  <c r="BH1669" i="4"/>
  <c r="BG1669" i="4"/>
  <c r="BH1661" i="4"/>
  <c r="BG1661" i="4"/>
  <c r="BH1653" i="4"/>
  <c r="BG1653" i="4"/>
  <c r="BH1645" i="4"/>
  <c r="BG1645" i="4"/>
  <c r="BH1637" i="4"/>
  <c r="BG1637" i="4"/>
  <c r="BH1629" i="4"/>
  <c r="BG1629" i="4"/>
  <c r="BH1621" i="4"/>
  <c r="BG1621" i="4"/>
  <c r="BH1613" i="4"/>
  <c r="BG1613" i="4"/>
  <c r="BH1605" i="4"/>
  <c r="BG1605" i="4"/>
  <c r="BH1597" i="4"/>
  <c r="BG1597" i="4"/>
  <c r="BH1589" i="4"/>
  <c r="BG1589" i="4"/>
  <c r="BH1581" i="4"/>
  <c r="BG1581" i="4"/>
  <c r="BH1573" i="4"/>
  <c r="BG1573" i="4"/>
  <c r="BH1565" i="4"/>
  <c r="BG1565" i="4"/>
  <c r="BH1557" i="4"/>
  <c r="BG1557" i="4"/>
  <c r="BH1549" i="4"/>
  <c r="BG1549" i="4"/>
  <c r="BH1541" i="4"/>
  <c r="BG1541" i="4"/>
  <c r="BH1533" i="4"/>
  <c r="BG1533" i="4"/>
  <c r="BH1525" i="4"/>
  <c r="BG1525" i="4"/>
  <c r="BH1517" i="4"/>
  <c r="BG1517" i="4"/>
  <c r="BH1509" i="4"/>
  <c r="BG1509" i="4"/>
  <c r="BH1501" i="4"/>
  <c r="BG1501" i="4"/>
  <c r="BH1493" i="4"/>
  <c r="BG1493" i="4"/>
  <c r="BH1485" i="4"/>
  <c r="BG1485" i="4"/>
  <c r="BH1477" i="4"/>
  <c r="BG1477" i="4"/>
  <c r="BH1469" i="4"/>
  <c r="BG1469" i="4"/>
  <c r="BH1461" i="4"/>
  <c r="BG1461" i="4"/>
  <c r="BH1453" i="4"/>
  <c r="BG1453" i="4"/>
  <c r="BH1445" i="4"/>
  <c r="BG1445" i="4"/>
  <c r="BH1437" i="4"/>
  <c r="BG1437" i="4"/>
  <c r="BH1429" i="4"/>
  <c r="BG1429" i="4"/>
  <c r="BH1421" i="4"/>
  <c r="BG1421" i="4"/>
  <c r="BH1413" i="4"/>
  <c r="BG1413" i="4"/>
  <c r="BH1405" i="4"/>
  <c r="BG1405" i="4"/>
  <c r="BH1397" i="4"/>
  <c r="BG1397" i="4"/>
  <c r="BH1389" i="4"/>
  <c r="BG1389" i="4"/>
  <c r="BH1381" i="4"/>
  <c r="BG1381" i="4"/>
  <c r="BH1373" i="4"/>
  <c r="BG1373" i="4"/>
  <c r="BH1365" i="4"/>
  <c r="BG1365" i="4"/>
  <c r="BH1357" i="4"/>
  <c r="BG1357" i="4"/>
  <c r="BH1349" i="4"/>
  <c r="BG1349" i="4"/>
  <c r="BH1341" i="4"/>
  <c r="BG1341" i="4"/>
  <c r="BH1333" i="4"/>
  <c r="BG1333" i="4"/>
  <c r="BH1325" i="4"/>
  <c r="BG1325" i="4"/>
  <c r="BH1317" i="4"/>
  <c r="BG1317" i="4"/>
  <c r="BH1309" i="4"/>
  <c r="BG1309" i="4"/>
  <c r="BH1301" i="4"/>
  <c r="BG1301" i="4"/>
  <c r="BH1293" i="4"/>
  <c r="BG1293" i="4"/>
  <c r="BH1285" i="4"/>
  <c r="BG1285" i="4"/>
  <c r="BH1277" i="4"/>
  <c r="BG1277" i="4"/>
  <c r="BH1269" i="4"/>
  <c r="BG1269" i="4"/>
  <c r="BH1261" i="4"/>
  <c r="BG1261" i="4"/>
  <c r="BH1253" i="4"/>
  <c r="BG1253" i="4"/>
  <c r="BH1245" i="4"/>
  <c r="BG1245" i="4"/>
  <c r="BH1237" i="4"/>
  <c r="BG1237" i="4"/>
  <c r="BH1229" i="4"/>
  <c r="BG1229" i="4"/>
  <c r="BH1221" i="4"/>
  <c r="BG1221" i="4"/>
  <c r="BH1213" i="4"/>
  <c r="BG1213" i="4"/>
  <c r="BH1205" i="4"/>
  <c r="BG1205" i="4"/>
  <c r="BH1197" i="4"/>
  <c r="BG1197" i="4"/>
  <c r="BH1189" i="4"/>
  <c r="BG1189" i="4"/>
  <c r="BH1181" i="4"/>
  <c r="BG1181" i="4"/>
  <c r="BH1173" i="4"/>
  <c r="BG1173" i="4"/>
  <c r="BH1165" i="4"/>
  <c r="BG1165" i="4"/>
  <c r="BH1157" i="4"/>
  <c r="BG1157" i="4"/>
  <c r="BH1149" i="4"/>
  <c r="BG1149" i="4"/>
  <c r="BH1141" i="4"/>
  <c r="BG1141" i="4"/>
  <c r="BH1133" i="4"/>
  <c r="BG1133" i="4"/>
  <c r="BH1125" i="4"/>
  <c r="BG1125" i="4"/>
  <c r="BH1117" i="4"/>
  <c r="BG1117" i="4"/>
  <c r="BH1109" i="4"/>
  <c r="BG1109" i="4"/>
  <c r="BH1101" i="4"/>
  <c r="BG1101" i="4"/>
  <c r="BH1093" i="4"/>
  <c r="BG1093" i="4"/>
  <c r="BH1085" i="4"/>
  <c r="BG1085" i="4"/>
  <c r="BH1077" i="4"/>
  <c r="BG1077" i="4"/>
  <c r="BH1069" i="4"/>
  <c r="BG1069" i="4"/>
  <c r="BH1061" i="4"/>
  <c r="BG1061" i="4"/>
  <c r="BH1053" i="4"/>
  <c r="BG1053" i="4"/>
  <c r="BH1045" i="4"/>
  <c r="BG1045" i="4"/>
  <c r="BH1037" i="4"/>
  <c r="BG1037" i="4"/>
  <c r="BH1029" i="4"/>
  <c r="BG1029" i="4"/>
  <c r="BH1021" i="4"/>
  <c r="BG1021" i="4"/>
  <c r="BH1013" i="4"/>
  <c r="BG1013" i="4"/>
  <c r="BH1005" i="4"/>
  <c r="BG1005" i="4"/>
  <c r="BH997" i="4"/>
  <c r="BG997" i="4"/>
  <c r="BH989" i="4"/>
  <c r="BG989" i="4"/>
  <c r="BH981" i="4"/>
  <c r="BG981" i="4"/>
  <c r="BH973" i="4"/>
  <c r="BG973" i="4"/>
  <c r="BH965" i="4"/>
  <c r="BG965" i="4"/>
  <c r="BH957" i="4"/>
  <c r="BG957" i="4"/>
  <c r="BH949" i="4"/>
  <c r="BG949" i="4"/>
  <c r="BH941" i="4"/>
  <c r="BG941" i="4"/>
  <c r="BH933" i="4"/>
  <c r="BG933" i="4"/>
  <c r="BH925" i="4"/>
  <c r="BG925" i="4"/>
  <c r="BH917" i="4"/>
  <c r="BG917" i="4"/>
  <c r="BH909" i="4"/>
  <c r="BG909" i="4"/>
  <c r="BH901" i="4"/>
  <c r="BG901" i="4"/>
  <c r="BH893" i="4"/>
  <c r="BG893" i="4"/>
  <c r="BH885" i="4"/>
  <c r="BG885" i="4"/>
  <c r="BH877" i="4"/>
  <c r="BG877" i="4"/>
  <c r="BH869" i="4"/>
  <c r="BG869" i="4"/>
  <c r="BH861" i="4"/>
  <c r="BG861" i="4"/>
  <c r="BH853" i="4"/>
  <c r="BG853" i="4"/>
  <c r="BH845" i="4"/>
  <c r="BG845" i="4"/>
  <c r="BH837" i="4"/>
  <c r="BG837" i="4"/>
  <c r="BH829" i="4"/>
  <c r="BG829" i="4"/>
  <c r="BH821" i="4"/>
  <c r="BG821" i="4"/>
  <c r="BH813" i="4"/>
  <c r="BG813" i="4"/>
  <c r="BH805" i="4"/>
  <c r="BG805" i="4"/>
  <c r="BH797" i="4"/>
  <c r="BG797" i="4"/>
  <c r="BH789" i="4"/>
  <c r="BG789" i="4"/>
  <c r="BH781" i="4"/>
  <c r="BG781" i="4"/>
  <c r="BH773" i="4"/>
  <c r="BG773" i="4"/>
  <c r="BH765" i="4"/>
  <c r="BG765" i="4"/>
  <c r="BH757" i="4"/>
  <c r="BG757" i="4"/>
  <c r="BH749" i="4"/>
  <c r="BG749" i="4"/>
  <c r="BH741" i="4"/>
  <c r="BG741" i="4"/>
  <c r="BH733" i="4"/>
  <c r="BG733" i="4"/>
  <c r="BH725" i="4"/>
  <c r="BG725" i="4"/>
  <c r="BH717" i="4"/>
  <c r="BG717" i="4"/>
  <c r="BH709" i="4"/>
  <c r="BG709" i="4"/>
  <c r="BH701" i="4"/>
  <c r="BG701" i="4"/>
  <c r="BH693" i="4"/>
  <c r="BG693" i="4"/>
  <c r="BH685" i="4"/>
  <c r="BG685" i="4"/>
  <c r="BH677" i="4"/>
  <c r="BG677" i="4"/>
  <c r="BH669" i="4"/>
  <c r="BG669" i="4"/>
  <c r="BH661" i="4"/>
  <c r="BG661" i="4"/>
  <c r="BH653" i="4"/>
  <c r="BG653" i="4"/>
  <c r="BH645" i="4"/>
  <c r="BG645" i="4"/>
  <c r="BH637" i="4"/>
  <c r="BG637" i="4"/>
  <c r="BH629" i="4"/>
  <c r="BG629" i="4"/>
  <c r="BH621" i="4"/>
  <c r="BG621" i="4"/>
  <c r="BH613" i="4"/>
  <c r="BG613" i="4"/>
  <c r="BH605" i="4"/>
  <c r="BG605" i="4"/>
  <c r="BH597" i="4"/>
  <c r="BG597" i="4"/>
  <c r="BH589" i="4"/>
  <c r="BG589" i="4"/>
  <c r="BH581" i="4"/>
  <c r="BG581" i="4"/>
  <c r="BH573" i="4"/>
  <c r="BG573" i="4"/>
  <c r="BH565" i="4"/>
  <c r="BG565" i="4"/>
  <c r="BH557" i="4"/>
  <c r="BG557" i="4"/>
  <c r="BH549" i="4"/>
  <c r="BG549" i="4"/>
  <c r="BH541" i="4"/>
  <c r="BG541" i="4"/>
  <c r="BH533" i="4"/>
  <c r="BG533" i="4"/>
  <c r="BH525" i="4"/>
  <c r="BG525" i="4"/>
  <c r="BH517" i="4"/>
  <c r="BG517" i="4"/>
  <c r="BH509" i="4"/>
  <c r="BG509" i="4"/>
  <c r="BH501" i="4"/>
  <c r="BG501" i="4"/>
  <c r="BH493" i="4"/>
  <c r="BG493" i="4"/>
  <c r="BH485" i="4"/>
  <c r="BG485" i="4"/>
  <c r="BH477" i="4"/>
  <c r="BG477" i="4"/>
  <c r="BH469" i="4"/>
  <c r="BG469" i="4"/>
  <c r="BH461" i="4"/>
  <c r="BG461" i="4"/>
  <c r="BH453" i="4"/>
  <c r="BG453" i="4"/>
  <c r="BH445" i="4"/>
  <c r="BG445" i="4"/>
  <c r="BH437" i="4"/>
  <c r="BG437" i="4"/>
  <c r="BH429" i="4"/>
  <c r="BG429" i="4"/>
  <c r="BH421" i="4"/>
  <c r="BG421" i="4"/>
  <c r="BH413" i="4"/>
  <c r="BG413" i="4"/>
  <c r="BH405" i="4"/>
  <c r="BG405" i="4"/>
  <c r="BH397" i="4"/>
  <c r="BG397" i="4"/>
  <c r="BH389" i="4"/>
  <c r="BG389" i="4"/>
  <c r="BH381" i="4"/>
  <c r="BG381" i="4"/>
  <c r="BH373" i="4"/>
  <c r="BG373" i="4"/>
  <c r="BH365" i="4"/>
  <c r="BG365" i="4"/>
  <c r="BH357" i="4"/>
  <c r="BG357" i="4"/>
  <c r="BH349" i="4"/>
  <c r="BG349" i="4"/>
  <c r="BH341" i="4"/>
  <c r="BG341" i="4"/>
  <c r="BH333" i="4"/>
  <c r="BG333" i="4"/>
  <c r="BH325" i="4"/>
  <c r="BG325" i="4"/>
  <c r="BH317" i="4"/>
  <c r="BG317" i="4"/>
  <c r="BH309" i="4"/>
  <c r="BG309" i="4"/>
  <c r="BH301" i="4"/>
  <c r="BG301" i="4"/>
  <c r="BH293" i="4"/>
  <c r="BG293" i="4"/>
  <c r="BH285" i="4"/>
  <c r="BG285" i="4"/>
  <c r="BH277" i="4"/>
  <c r="BG277" i="4"/>
  <c r="BH269" i="4"/>
  <c r="BG269" i="4"/>
  <c r="BH261" i="4"/>
  <c r="BG261" i="4"/>
  <c r="BH253" i="4"/>
  <c r="BG253" i="4"/>
  <c r="BH245" i="4"/>
  <c r="BG245" i="4"/>
  <c r="BH237" i="4"/>
  <c r="BG237" i="4"/>
  <c r="BH229" i="4"/>
  <c r="BG229" i="4"/>
  <c r="BH221" i="4"/>
  <c r="BG221" i="4"/>
  <c r="BH213" i="4"/>
  <c r="BG213" i="4"/>
  <c r="BG205" i="4"/>
  <c r="BH197" i="4"/>
  <c r="BG197" i="4"/>
  <c r="BH189" i="4"/>
  <c r="BG189" i="4"/>
  <c r="BH181" i="4"/>
  <c r="BG181" i="4"/>
  <c r="BH173" i="4"/>
  <c r="BG173" i="4"/>
  <c r="BG165" i="4"/>
  <c r="BG157" i="4"/>
  <c r="BG149" i="4"/>
  <c r="BG141" i="4"/>
  <c r="BH133" i="4"/>
  <c r="BG133" i="4"/>
  <c r="BH125" i="4"/>
  <c r="BG125" i="4"/>
  <c r="BH117" i="4"/>
  <c r="BG117" i="4"/>
  <c r="BH109" i="4"/>
  <c r="BG109" i="4"/>
  <c r="BG101" i="4"/>
  <c r="BG93" i="4"/>
  <c r="BG85" i="4"/>
  <c r="BG77" i="4"/>
  <c r="BH69" i="4"/>
  <c r="BG69" i="4"/>
  <c r="BH53" i="4"/>
  <c r="BG53" i="4"/>
  <c r="BH45" i="4"/>
  <c r="BG45" i="4"/>
  <c r="BH37" i="4"/>
  <c r="BG37" i="4"/>
  <c r="BG29" i="4"/>
  <c r="BG13" i="4"/>
  <c r="BH1787" i="4"/>
  <c r="BG1787" i="4"/>
  <c r="BH1747" i="4"/>
  <c r="BG1747" i="4"/>
  <c r="BH1707" i="4"/>
  <c r="BG1707" i="4"/>
  <c r="BH1683" i="4"/>
  <c r="BG1683" i="4"/>
  <c r="BH1643" i="4"/>
  <c r="BG1643" i="4"/>
  <c r="BH1603" i="4"/>
  <c r="BG1603" i="4"/>
  <c r="BH1571" i="4"/>
  <c r="BG1571" i="4"/>
  <c r="BH1523" i="4"/>
  <c r="BG1523" i="4"/>
  <c r="BH1475" i="4"/>
  <c r="BG1475" i="4"/>
  <c r="BH1435" i="4"/>
  <c r="BG1435" i="4"/>
  <c r="BG1387" i="4"/>
  <c r="BH1387" i="4"/>
  <c r="BH1347" i="4"/>
  <c r="BG1347" i="4"/>
  <c r="BH1315" i="4"/>
  <c r="BG1315" i="4"/>
  <c r="BH1275" i="4"/>
  <c r="BG1275" i="4"/>
  <c r="BH1235" i="4"/>
  <c r="BG1235" i="4"/>
  <c r="BH1195" i="4"/>
  <c r="BG1195" i="4"/>
  <c r="BH1155" i="4"/>
  <c r="BG1155" i="4"/>
  <c r="BH1123" i="4"/>
  <c r="BG1123" i="4"/>
  <c r="BH1083" i="4"/>
  <c r="BG1083" i="4"/>
  <c r="BH1051" i="4"/>
  <c r="BG1051" i="4"/>
  <c r="BH995" i="4"/>
  <c r="BG995" i="4"/>
  <c r="BH947" i="4"/>
  <c r="BG947" i="4"/>
  <c r="BH907" i="4"/>
  <c r="BG907" i="4"/>
  <c r="BH867" i="4"/>
  <c r="BG867" i="4"/>
  <c r="BH827" i="4"/>
  <c r="BG827" i="4"/>
  <c r="BH787" i="4"/>
  <c r="BG787" i="4"/>
  <c r="BG755" i="4"/>
  <c r="BH755" i="4"/>
  <c r="BG715" i="4"/>
  <c r="BH715" i="4"/>
  <c r="BH675" i="4"/>
  <c r="BG675" i="4"/>
  <c r="BH643" i="4"/>
  <c r="BG643" i="4"/>
  <c r="BH611" i="4"/>
  <c r="BG611" i="4"/>
  <c r="BH579" i="4"/>
  <c r="BG579" i="4"/>
  <c r="BH539" i="4"/>
  <c r="BG539" i="4"/>
  <c r="BH475" i="4"/>
  <c r="BG475" i="4"/>
  <c r="BH435" i="4"/>
  <c r="BG435" i="4"/>
  <c r="BH395" i="4"/>
  <c r="BG395" i="4"/>
  <c r="BH355" i="4"/>
  <c r="BG355" i="4"/>
  <c r="BH315" i="4"/>
  <c r="BG315" i="4"/>
  <c r="BH275" i="4"/>
  <c r="BG275" i="4"/>
  <c r="BH235" i="4"/>
  <c r="BG235" i="4"/>
  <c r="BH203" i="4"/>
  <c r="BG203" i="4"/>
  <c r="BG171" i="4"/>
  <c r="BG131" i="4"/>
  <c r="BH99" i="4"/>
  <c r="BG99" i="4"/>
  <c r="BG59" i="4"/>
  <c r="BH27" i="4"/>
  <c r="BG27" i="4"/>
  <c r="BH1812" i="4"/>
  <c r="BG1812" i="4"/>
  <c r="BH1804" i="4"/>
  <c r="BG1804" i="4"/>
  <c r="BH1796" i="4"/>
  <c r="BG1796" i="4"/>
  <c r="BH1788" i="4"/>
  <c r="BG1788" i="4"/>
  <c r="BH1780" i="4"/>
  <c r="BG1780" i="4"/>
  <c r="BH1772" i="4"/>
  <c r="BG1772" i="4"/>
  <c r="BH1764" i="4"/>
  <c r="BG1764" i="4"/>
  <c r="BH1756" i="4"/>
  <c r="BG1756" i="4"/>
  <c r="BH1748" i="4"/>
  <c r="BG1748" i="4"/>
  <c r="BH1740" i="4"/>
  <c r="BG1740" i="4"/>
  <c r="BH1732" i="4"/>
  <c r="BG1732" i="4"/>
  <c r="BH1724" i="4"/>
  <c r="BG1724" i="4"/>
  <c r="BH1716" i="4"/>
  <c r="BG1716" i="4"/>
  <c r="BH1708" i="4"/>
  <c r="BG1708" i="4"/>
  <c r="BH1700" i="4"/>
  <c r="BG1700" i="4"/>
  <c r="BH1692" i="4"/>
  <c r="BG1692" i="4"/>
  <c r="BH1684" i="4"/>
  <c r="BG1684" i="4"/>
  <c r="BH1676" i="4"/>
  <c r="BG1676" i="4"/>
  <c r="BH1668" i="4"/>
  <c r="BG1668" i="4"/>
  <c r="BH1660" i="4"/>
  <c r="BG1660" i="4"/>
  <c r="BH1652" i="4"/>
  <c r="BG1652" i="4"/>
  <c r="BH1644" i="4"/>
  <c r="BG1644" i="4"/>
  <c r="BH1636" i="4"/>
  <c r="BG1636" i="4"/>
  <c r="BH1628" i="4"/>
  <c r="BG1628" i="4"/>
  <c r="BH1620" i="4"/>
  <c r="BG1620" i="4"/>
  <c r="BH1612" i="4"/>
  <c r="BG1612" i="4"/>
  <c r="BH1604" i="4"/>
  <c r="BG1604" i="4"/>
  <c r="BH1596" i="4"/>
  <c r="BG1596" i="4"/>
  <c r="BH1588" i="4"/>
  <c r="BG1588" i="4"/>
  <c r="BH1580" i="4"/>
  <c r="BG1580" i="4"/>
  <c r="BH1572" i="4"/>
  <c r="BG1572" i="4"/>
  <c r="BH1564" i="4"/>
  <c r="BG1564" i="4"/>
  <c r="BH1556" i="4"/>
  <c r="BG1556" i="4"/>
  <c r="BH1548" i="4"/>
  <c r="BG1548" i="4"/>
  <c r="BH1540" i="4"/>
  <c r="BG1540" i="4"/>
  <c r="BH1532" i="4"/>
  <c r="BG1532" i="4"/>
  <c r="BH1524" i="4"/>
  <c r="BG1524" i="4"/>
  <c r="BH1516" i="4"/>
  <c r="BG1516" i="4"/>
  <c r="BH1508" i="4"/>
  <c r="BG1508" i="4"/>
  <c r="BH1500" i="4"/>
  <c r="BG1500" i="4"/>
  <c r="BH1492" i="4"/>
  <c r="BG1492" i="4"/>
  <c r="BH1484" i="4"/>
  <c r="BG1484" i="4"/>
  <c r="BH1476" i="4"/>
  <c r="BG1476" i="4"/>
  <c r="BH1468" i="4"/>
  <c r="BG1468" i="4"/>
  <c r="BH1460" i="4"/>
  <c r="BG1460" i="4"/>
  <c r="BH1452" i="4"/>
  <c r="BG1452" i="4"/>
  <c r="BH1444" i="4"/>
  <c r="BG1444" i="4"/>
  <c r="BH1436" i="4"/>
  <c r="BG1436" i="4"/>
  <c r="BH1428" i="4"/>
  <c r="BG1428" i="4"/>
  <c r="BH1420" i="4"/>
  <c r="BG1420" i="4"/>
  <c r="BH1412" i="4"/>
  <c r="BG1412" i="4"/>
  <c r="BH1404" i="4"/>
  <c r="BG1404" i="4"/>
  <c r="BH1396" i="4"/>
  <c r="BG1396" i="4"/>
  <c r="BH1388" i="4"/>
  <c r="BG1388" i="4"/>
  <c r="BH1380" i="4"/>
  <c r="BG1380" i="4"/>
  <c r="BH1372" i="4"/>
  <c r="BG1372" i="4"/>
  <c r="BH1364" i="4"/>
  <c r="BG1364" i="4"/>
  <c r="BH1356" i="4"/>
  <c r="BG1356" i="4"/>
  <c r="BH1348" i="4"/>
  <c r="BG1348" i="4"/>
  <c r="BH1340" i="4"/>
  <c r="BG1340" i="4"/>
  <c r="BH1332" i="4"/>
  <c r="BG1332" i="4"/>
  <c r="BH1324" i="4"/>
  <c r="BG1324" i="4"/>
  <c r="BH1316" i="4"/>
  <c r="BG1316" i="4"/>
  <c r="BH1308" i="4"/>
  <c r="BG1308" i="4"/>
  <c r="BH1300" i="4"/>
  <c r="BG1300" i="4"/>
  <c r="BH1292" i="4"/>
  <c r="BG1292" i="4"/>
  <c r="BH1284" i="4"/>
  <c r="BG1284" i="4"/>
  <c r="BH1276" i="4"/>
  <c r="BG1276" i="4"/>
  <c r="BH1268" i="4"/>
  <c r="BG1268" i="4"/>
  <c r="BH1260" i="4"/>
  <c r="BG1260" i="4"/>
  <c r="BH1252" i="4"/>
  <c r="BG1252" i="4"/>
  <c r="BH1244" i="4"/>
  <c r="BG1244" i="4"/>
  <c r="BH1236" i="4"/>
  <c r="BG1236" i="4"/>
  <c r="BH1228" i="4"/>
  <c r="BG1228" i="4"/>
  <c r="BH1220" i="4"/>
  <c r="BG1220" i="4"/>
  <c r="BH1212" i="4"/>
  <c r="BG1212" i="4"/>
  <c r="BH1204" i="4"/>
  <c r="BG1204" i="4"/>
  <c r="BH1196" i="4"/>
  <c r="BG1196" i="4"/>
  <c r="BH1188" i="4"/>
  <c r="BG1188" i="4"/>
  <c r="BH1180" i="4"/>
  <c r="BG1180" i="4"/>
  <c r="BH1172" i="4"/>
  <c r="BG1172" i="4"/>
  <c r="BH1164" i="4"/>
  <c r="BG1164" i="4"/>
  <c r="BH1156" i="4"/>
  <c r="BG1156" i="4"/>
  <c r="BH1148" i="4"/>
  <c r="BG1148" i="4"/>
  <c r="BH1140" i="4"/>
  <c r="BG1140" i="4"/>
  <c r="BH1132" i="4"/>
  <c r="BG1132" i="4"/>
  <c r="BH1124" i="4"/>
  <c r="BG1124" i="4"/>
  <c r="BH1116" i="4"/>
  <c r="BG1116" i="4"/>
  <c r="BH1108" i="4"/>
  <c r="BG1108" i="4"/>
  <c r="BH1100" i="4"/>
  <c r="BG1100" i="4"/>
  <c r="BH1092" i="4"/>
  <c r="BG1092" i="4"/>
  <c r="BH1084" i="4"/>
  <c r="BG1084" i="4"/>
  <c r="BH1076" i="4"/>
  <c r="BG1076" i="4"/>
  <c r="BH1068" i="4"/>
  <c r="BG1068" i="4"/>
  <c r="BH1060" i="4"/>
  <c r="BG1060" i="4"/>
  <c r="BH1052" i="4"/>
  <c r="BG1052" i="4"/>
  <c r="BH1044" i="4"/>
  <c r="BG1044" i="4"/>
  <c r="BH1036" i="4"/>
  <c r="BG1036" i="4"/>
  <c r="BH1028" i="4"/>
  <c r="BG1028" i="4"/>
  <c r="BH1020" i="4"/>
  <c r="BG1020" i="4"/>
  <c r="BH1012" i="4"/>
  <c r="BG1012" i="4"/>
  <c r="BH1004" i="4"/>
  <c r="BG1004" i="4"/>
  <c r="BH996" i="4"/>
  <c r="BG996" i="4"/>
  <c r="BH988" i="4"/>
  <c r="BG988" i="4"/>
  <c r="BH980" i="4"/>
  <c r="BG980" i="4"/>
  <c r="BH972" i="4"/>
  <c r="BG972" i="4"/>
  <c r="BH964" i="4"/>
  <c r="BG964" i="4"/>
  <c r="BH956" i="4"/>
  <c r="BG956" i="4"/>
  <c r="BH948" i="4"/>
  <c r="BG948" i="4"/>
  <c r="BH940" i="4"/>
  <c r="BG940" i="4"/>
  <c r="BH932" i="4"/>
  <c r="BG932" i="4"/>
  <c r="BH924" i="4"/>
  <c r="BG924" i="4"/>
  <c r="BH916" i="4"/>
  <c r="BG916" i="4"/>
  <c r="BH908" i="4"/>
  <c r="BG908" i="4"/>
  <c r="BH900" i="4"/>
  <c r="BG900" i="4"/>
  <c r="BH892" i="4"/>
  <c r="BG892" i="4"/>
  <c r="BH884" i="4"/>
  <c r="BG884" i="4"/>
  <c r="BH876" i="4"/>
  <c r="BG876" i="4"/>
  <c r="BH868" i="4"/>
  <c r="BG868" i="4"/>
  <c r="BG860" i="4"/>
  <c r="BH860" i="4"/>
  <c r="BH852" i="4"/>
  <c r="BG852" i="4"/>
  <c r="BH844" i="4"/>
  <c r="BG844" i="4"/>
  <c r="BH836" i="4"/>
  <c r="BG836" i="4"/>
  <c r="BG828" i="4"/>
  <c r="BH828" i="4"/>
  <c r="BH820" i="4"/>
  <c r="BG820" i="4"/>
  <c r="BH812" i="4"/>
  <c r="BG812" i="4"/>
  <c r="BH804" i="4"/>
  <c r="BG804" i="4"/>
  <c r="BG796" i="4"/>
  <c r="BH796" i="4"/>
  <c r="BH788" i="4"/>
  <c r="BG788" i="4"/>
  <c r="BH780" i="4"/>
  <c r="BG780" i="4"/>
  <c r="BH772" i="4"/>
  <c r="BG772" i="4"/>
  <c r="BH764" i="4"/>
  <c r="BG764" i="4"/>
  <c r="BG756" i="4"/>
  <c r="BH756" i="4"/>
  <c r="BG748" i="4"/>
  <c r="BH748" i="4"/>
  <c r="BH740" i="4"/>
  <c r="BG740" i="4"/>
  <c r="BG732" i="4"/>
  <c r="BH732" i="4"/>
  <c r="BG724" i="4"/>
  <c r="BH724" i="4"/>
  <c r="BG716" i="4"/>
  <c r="BH716" i="4"/>
  <c r="BH708" i="4"/>
  <c r="BG708" i="4"/>
  <c r="BG700" i="4"/>
  <c r="BH700" i="4"/>
  <c r="BG692" i="4"/>
  <c r="BH692" i="4"/>
  <c r="BH684" i="4"/>
  <c r="BG684" i="4"/>
  <c r="BH676" i="4"/>
  <c r="BG676" i="4"/>
  <c r="BH668" i="4"/>
  <c r="BG668" i="4"/>
  <c r="BH660" i="4"/>
  <c r="BG660" i="4"/>
  <c r="BH652" i="4"/>
  <c r="BG652" i="4"/>
  <c r="BH644" i="4"/>
  <c r="BG644" i="4"/>
  <c r="BH636" i="4"/>
  <c r="BG636" i="4"/>
  <c r="BH628" i="4"/>
  <c r="BG628" i="4"/>
  <c r="BH620" i="4"/>
  <c r="BG620" i="4"/>
  <c r="BH612" i="4"/>
  <c r="BG612" i="4"/>
  <c r="BH604" i="4"/>
  <c r="BG604" i="4"/>
  <c r="BH596" i="4"/>
  <c r="BG596" i="4"/>
  <c r="BH588" i="4"/>
  <c r="BG588" i="4"/>
  <c r="BH580" i="4"/>
  <c r="BG580" i="4"/>
  <c r="BH572" i="4"/>
  <c r="BG572" i="4"/>
  <c r="BH564" i="4"/>
  <c r="BG564" i="4"/>
  <c r="BH556" i="4"/>
  <c r="BG556" i="4"/>
  <c r="BH548" i="4"/>
  <c r="BG548" i="4"/>
  <c r="BH540" i="4"/>
  <c r="BG540" i="4"/>
  <c r="BH532" i="4"/>
  <c r="BG532" i="4"/>
  <c r="BH524" i="4"/>
  <c r="BG524" i="4"/>
  <c r="BH516" i="4"/>
  <c r="BG516" i="4"/>
  <c r="BH508" i="4"/>
  <c r="BG508" i="4"/>
  <c r="BH500" i="4"/>
  <c r="BG500" i="4"/>
  <c r="BH492" i="4"/>
  <c r="BG492" i="4"/>
  <c r="BH484" i="4"/>
  <c r="BG484" i="4"/>
  <c r="BH476" i="4"/>
  <c r="BG476" i="4"/>
  <c r="BH468" i="4"/>
  <c r="BG468" i="4"/>
  <c r="BH460" i="4"/>
  <c r="BG460" i="4"/>
  <c r="BH452" i="4"/>
  <c r="BG452" i="4"/>
  <c r="BH444" i="4"/>
  <c r="BG444" i="4"/>
  <c r="BH436" i="4"/>
  <c r="BG436" i="4"/>
  <c r="BH428" i="4"/>
  <c r="BG428" i="4"/>
  <c r="BH420" i="4"/>
  <c r="BG420" i="4"/>
  <c r="BH412" i="4"/>
  <c r="BG412" i="4"/>
  <c r="BH404" i="4"/>
  <c r="BG404" i="4"/>
  <c r="BH396" i="4"/>
  <c r="BG396" i="4"/>
  <c r="BH388" i="4"/>
  <c r="BG388" i="4"/>
  <c r="BH380" i="4"/>
  <c r="BG380" i="4"/>
  <c r="BH372" i="4"/>
  <c r="BG372" i="4"/>
  <c r="BH364" i="4"/>
  <c r="BG364" i="4"/>
  <c r="BH356" i="4"/>
  <c r="BG356" i="4"/>
  <c r="BH348" i="4"/>
  <c r="BG348" i="4"/>
  <c r="BH340" i="4"/>
  <c r="BG340" i="4"/>
  <c r="BH332" i="4"/>
  <c r="BG332" i="4"/>
  <c r="BH324" i="4"/>
  <c r="BG324" i="4"/>
  <c r="BH316" i="4"/>
  <c r="BG316" i="4"/>
  <c r="BH308" i="4"/>
  <c r="BG308" i="4"/>
  <c r="BH300" i="4"/>
  <c r="BG300" i="4"/>
  <c r="BH292" i="4"/>
  <c r="BG292" i="4"/>
  <c r="BH284" i="4"/>
  <c r="BG284" i="4"/>
  <c r="BH276" i="4"/>
  <c r="BG276" i="4"/>
  <c r="BH268" i="4"/>
  <c r="BG268" i="4"/>
  <c r="BH260" i="4"/>
  <c r="BG260" i="4"/>
  <c r="BH252" i="4"/>
  <c r="BG252" i="4"/>
  <c r="BH244" i="4"/>
  <c r="BG244" i="4"/>
  <c r="BH236" i="4"/>
  <c r="BG236" i="4"/>
  <c r="BH228" i="4"/>
  <c r="BG228" i="4"/>
  <c r="BH220" i="4"/>
  <c r="BG220" i="4"/>
  <c r="BH212" i="4"/>
  <c r="BG212" i="4"/>
  <c r="BH204" i="4"/>
  <c r="BH196" i="4"/>
  <c r="BG196" i="4"/>
  <c r="BH188" i="4"/>
  <c r="BG188" i="4"/>
  <c r="BH180" i="4"/>
  <c r="BG180" i="4"/>
  <c r="BH172" i="4"/>
  <c r="BG172" i="4"/>
  <c r="BH164" i="4"/>
  <c r="BH132" i="4"/>
  <c r="BG132" i="4"/>
  <c r="BH124" i="4"/>
  <c r="BG124" i="4"/>
  <c r="BH116" i="4"/>
  <c r="BG116" i="4"/>
  <c r="BH108" i="4"/>
  <c r="BG108" i="4"/>
  <c r="BH76" i="4"/>
  <c r="BG76" i="4"/>
  <c r="BH68" i="4"/>
  <c r="BG68" i="4"/>
  <c r="BH60" i="4"/>
  <c r="BG60" i="4"/>
  <c r="BH52" i="4"/>
  <c r="BG52" i="4"/>
  <c r="BH44" i="4"/>
  <c r="BG44" i="4"/>
  <c r="BH36" i="4"/>
  <c r="BG36" i="4"/>
  <c r="BH1817" i="4"/>
  <c r="AB21" i="4"/>
  <c r="AJ21" i="4" s="1"/>
  <c r="AK21" i="4" s="1"/>
  <c r="AA21" i="4"/>
  <c r="D15" i="6"/>
  <c r="E15" i="6"/>
  <c r="F15" i="6"/>
  <c r="G15" i="6"/>
  <c r="H15" i="6"/>
  <c r="E14" i="6"/>
  <c r="F14" i="6"/>
  <c r="G14" i="6"/>
  <c r="H14" i="6"/>
  <c r="D14" i="6"/>
  <c r="I14" i="6" s="1"/>
  <c r="P9" i="6"/>
  <c r="Q9" i="6"/>
  <c r="R9" i="6"/>
  <c r="S9" i="6"/>
  <c r="T9" i="6"/>
  <c r="Q8" i="6"/>
  <c r="R8" i="6"/>
  <c r="S8" i="6"/>
  <c r="T8" i="6"/>
  <c r="P8" i="6"/>
  <c r="J9" i="6"/>
  <c r="K9" i="6"/>
  <c r="L9" i="6"/>
  <c r="M9" i="6"/>
  <c r="N9" i="6"/>
  <c r="K8" i="6"/>
  <c r="L8" i="6"/>
  <c r="M8" i="6"/>
  <c r="N8" i="6"/>
  <c r="J8" i="6"/>
  <c r="D9" i="6"/>
  <c r="E9" i="6"/>
  <c r="F9" i="6"/>
  <c r="G9" i="6"/>
  <c r="H9" i="6"/>
  <c r="E8" i="6"/>
  <c r="F8" i="6"/>
  <c r="G8" i="6"/>
  <c r="H8" i="6"/>
  <c r="D8" i="6"/>
  <c r="D4" i="6"/>
  <c r="P4" i="6"/>
  <c r="Q4" i="6"/>
  <c r="R4" i="6"/>
  <c r="S4" i="6"/>
  <c r="T4" i="6"/>
  <c r="Q3" i="6"/>
  <c r="R3" i="6"/>
  <c r="S3" i="6"/>
  <c r="T3" i="6"/>
  <c r="P3" i="6"/>
  <c r="J4" i="6"/>
  <c r="K4" i="6"/>
  <c r="L4" i="6"/>
  <c r="M4" i="6"/>
  <c r="N4" i="6"/>
  <c r="K3" i="6"/>
  <c r="L3" i="6"/>
  <c r="M3" i="6"/>
  <c r="N3" i="6"/>
  <c r="J3" i="6"/>
  <c r="E4" i="6"/>
  <c r="F4" i="6"/>
  <c r="G4" i="6"/>
  <c r="H4" i="6"/>
  <c r="E3" i="6"/>
  <c r="F3" i="6"/>
  <c r="G3" i="6"/>
  <c r="H3" i="6"/>
  <c r="D3" i="6"/>
  <c r="BG111" i="4" l="1"/>
  <c r="BG92" i="4"/>
  <c r="BG21" i="4"/>
  <c r="BG217" i="4"/>
  <c r="BG156" i="4"/>
  <c r="BG61" i="4"/>
  <c r="BG54" i="4"/>
  <c r="BH55" i="4"/>
  <c r="BG62" i="4"/>
  <c r="BH63" i="4"/>
  <c r="BG9" i="4"/>
  <c r="BH112" i="4"/>
  <c r="BH89" i="4"/>
  <c r="BH17" i="4"/>
  <c r="BH81" i="4"/>
  <c r="BH145" i="4"/>
  <c r="BH209" i="4"/>
  <c r="BH26" i="4"/>
  <c r="BH90" i="4"/>
  <c r="BH154" i="4"/>
  <c r="BH218" i="4"/>
  <c r="BH58" i="4"/>
  <c r="BH186" i="4"/>
  <c r="BH29" i="4"/>
  <c r="BH177" i="4"/>
  <c r="BH98" i="4"/>
  <c r="BH162" i="4"/>
  <c r="BH226" i="4"/>
  <c r="BH66" i="4"/>
  <c r="BH130" i="4"/>
  <c r="BH194" i="4"/>
  <c r="BH101" i="4"/>
  <c r="BH25" i="4"/>
  <c r="BH74" i="4"/>
  <c r="BH202" i="4"/>
  <c r="BH42" i="4"/>
  <c r="BH106" i="4"/>
  <c r="BH170" i="4"/>
  <c r="BH171" i="4"/>
  <c r="BH141" i="4"/>
  <c r="BG201" i="4"/>
  <c r="BG12" i="4"/>
  <c r="BG140" i="4"/>
  <c r="BG152" i="4"/>
  <c r="BH153" i="4"/>
  <c r="BH201" i="4"/>
  <c r="BG170" i="4"/>
  <c r="BH12" i="4"/>
  <c r="BG106" i="4"/>
  <c r="BG22" i="4"/>
  <c r="BH107" i="4"/>
  <c r="BG24" i="4"/>
  <c r="BG42" i="4"/>
  <c r="BH22" i="4"/>
  <c r="BH24" i="4"/>
  <c r="BG73" i="4"/>
  <c r="BG204" i="4"/>
  <c r="BH73" i="4"/>
  <c r="BH138" i="4"/>
  <c r="BH48" i="4"/>
  <c r="BG97" i="4"/>
  <c r="BG225" i="4"/>
  <c r="BG194" i="4"/>
  <c r="BG164" i="4"/>
  <c r="BG176" i="4"/>
  <c r="BH225" i="4"/>
  <c r="BH34" i="4"/>
  <c r="BH113" i="4"/>
  <c r="BG100" i="4"/>
  <c r="BG112" i="4"/>
  <c r="BG161" i="4"/>
  <c r="BG66" i="4"/>
  <c r="BH131" i="4"/>
  <c r="BH100" i="4"/>
  <c r="BG130" i="4"/>
  <c r="BG48" i="4"/>
  <c r="BH9" i="4"/>
  <c r="BH96" i="4"/>
  <c r="BH41" i="4"/>
  <c r="BH105" i="4"/>
  <c r="BH169" i="4"/>
  <c r="BH148" i="4"/>
  <c r="BH32" i="4"/>
  <c r="BH84" i="4"/>
  <c r="BH20" i="4"/>
  <c r="BH149" i="4"/>
  <c r="BH85" i="4"/>
  <c r="BH160" i="4"/>
  <c r="BG178" i="4"/>
  <c r="BH28" i="4"/>
  <c r="BH92" i="4"/>
  <c r="BH156" i="4"/>
  <c r="BH40" i="4"/>
  <c r="BH104" i="4"/>
  <c r="BH168" i="4"/>
  <c r="BH18" i="4"/>
  <c r="BH50" i="4"/>
  <c r="BH82" i="4"/>
  <c r="BH114" i="4"/>
  <c r="BH146" i="4"/>
  <c r="BH178" i="4"/>
  <c r="BH210" i="4"/>
  <c r="BH51" i="4"/>
  <c r="BH33" i="4"/>
  <c r="BH97" i="4"/>
  <c r="BH161" i="4"/>
  <c r="BG58" i="4"/>
  <c r="BG122" i="4"/>
  <c r="BG186" i="4"/>
  <c r="BH59" i="4"/>
  <c r="BH122" i="4"/>
  <c r="BG114" i="4"/>
  <c r="BG17" i="4"/>
  <c r="BG81" i="4"/>
  <c r="BG145" i="4"/>
  <c r="BG209" i="4"/>
  <c r="AC21" i="4"/>
  <c r="AA22" i="4"/>
  <c r="AE21" i="4"/>
  <c r="AF21" i="4" s="1"/>
  <c r="BH1819" i="4"/>
  <c r="BG1819" i="4"/>
  <c r="BE1821" i="4"/>
  <c r="BF1821" i="4" s="1"/>
  <c r="AB22" i="4"/>
  <c r="AJ22" i="4" s="1"/>
  <c r="AK22" i="4" s="1"/>
  <c r="AG21" i="4"/>
  <c r="AH21" i="4" s="1"/>
  <c r="V3" i="6"/>
  <c r="Y3" i="6"/>
  <c r="W3" i="6"/>
  <c r="Z3" i="6"/>
  <c r="Z4" i="6"/>
  <c r="X3" i="6"/>
  <c r="Y4" i="6"/>
  <c r="D21" i="6"/>
  <c r="U4" i="6"/>
  <c r="AC4" i="6"/>
  <c r="AF3" i="6"/>
  <c r="AE3" i="6"/>
  <c r="V4" i="6"/>
  <c r="W4" i="6"/>
  <c r="AF4" i="6"/>
  <c r="I3" i="6"/>
  <c r="AE4" i="6"/>
  <c r="O9" i="6"/>
  <c r="G46" i="6" s="1"/>
  <c r="I15" i="6"/>
  <c r="I4" i="6"/>
  <c r="F21" i="6"/>
  <c r="L20" i="6"/>
  <c r="R21" i="6"/>
  <c r="O3" i="6"/>
  <c r="AL2" i="6" s="1"/>
  <c r="E21" i="6"/>
  <c r="K20" i="6"/>
  <c r="P20" i="6"/>
  <c r="Q21" i="6"/>
  <c r="O4" i="6"/>
  <c r="N21" i="6"/>
  <c r="T20" i="6"/>
  <c r="P21" i="6"/>
  <c r="H20" i="6"/>
  <c r="AD3" i="6"/>
  <c r="G20" i="6"/>
  <c r="I8" i="6"/>
  <c r="M21" i="6"/>
  <c r="S20" i="6"/>
  <c r="U8" i="6"/>
  <c r="X4" i="6"/>
  <c r="AG4" i="6"/>
  <c r="F20" i="6"/>
  <c r="I9" i="6"/>
  <c r="L21" i="6"/>
  <c r="S33" i="6"/>
  <c r="R20" i="6"/>
  <c r="U9" i="6"/>
  <c r="U3" i="6"/>
  <c r="E20" i="6"/>
  <c r="K21" i="6"/>
  <c r="Q20" i="6"/>
  <c r="N20" i="6"/>
  <c r="T21" i="6"/>
  <c r="H21" i="6"/>
  <c r="AD4" i="6"/>
  <c r="G21" i="6"/>
  <c r="M20" i="6"/>
  <c r="O8" i="6"/>
  <c r="F46" i="6" s="1"/>
  <c r="S21" i="6"/>
  <c r="G50" i="6" l="1"/>
  <c r="G58" i="6"/>
  <c r="I58" i="6" s="1"/>
  <c r="G66" i="6"/>
  <c r="I66" i="6" s="1"/>
  <c r="G74" i="6"/>
  <c r="I74" i="6" s="1"/>
  <c r="G82" i="6"/>
  <c r="I82" i="6" s="1"/>
  <c r="G90" i="6"/>
  <c r="I90" i="6" s="1"/>
  <c r="G98" i="6"/>
  <c r="I98" i="6" s="1"/>
  <c r="G106" i="6"/>
  <c r="I106" i="6" s="1"/>
  <c r="G114" i="6"/>
  <c r="I114" i="6" s="1"/>
  <c r="G122" i="6"/>
  <c r="I122" i="6" s="1"/>
  <c r="G130" i="6"/>
  <c r="I130" i="6" s="1"/>
  <c r="G138" i="6"/>
  <c r="I138" i="6" s="1"/>
  <c r="G146" i="6"/>
  <c r="I146" i="6" s="1"/>
  <c r="G154" i="6"/>
  <c r="I154" i="6" s="1"/>
  <c r="G162" i="6"/>
  <c r="I162" i="6" s="1"/>
  <c r="G170" i="6"/>
  <c r="I170" i="6" s="1"/>
  <c r="G178" i="6"/>
  <c r="I178" i="6" s="1"/>
  <c r="G186" i="6"/>
  <c r="I186" i="6" s="1"/>
  <c r="G194" i="6"/>
  <c r="I194" i="6" s="1"/>
  <c r="G202" i="6"/>
  <c r="I202" i="6" s="1"/>
  <c r="G210" i="6"/>
  <c r="I210" i="6" s="1"/>
  <c r="G218" i="6"/>
  <c r="I218" i="6" s="1"/>
  <c r="G226" i="6"/>
  <c r="I226" i="6" s="1"/>
  <c r="G234" i="6"/>
  <c r="I234" i="6" s="1"/>
  <c r="G242" i="6"/>
  <c r="I242" i="6" s="1"/>
  <c r="G250" i="6"/>
  <c r="I250" i="6" s="1"/>
  <c r="G258" i="6"/>
  <c r="I258" i="6" s="1"/>
  <c r="G266" i="6"/>
  <c r="I266" i="6" s="1"/>
  <c r="G274" i="6"/>
  <c r="I274" i="6" s="1"/>
  <c r="G282" i="6"/>
  <c r="I282" i="6" s="1"/>
  <c r="G290" i="6"/>
  <c r="I290" i="6" s="1"/>
  <c r="G298" i="6"/>
  <c r="I298" i="6" s="1"/>
  <c r="G306" i="6"/>
  <c r="I306" i="6" s="1"/>
  <c r="G314" i="6"/>
  <c r="I314" i="6" s="1"/>
  <c r="G322" i="6"/>
  <c r="I322" i="6" s="1"/>
  <c r="G330" i="6"/>
  <c r="I330" i="6" s="1"/>
  <c r="G338" i="6"/>
  <c r="I338" i="6" s="1"/>
  <c r="G346" i="6"/>
  <c r="I346" i="6" s="1"/>
  <c r="G354" i="6"/>
  <c r="I354" i="6" s="1"/>
  <c r="G362" i="6"/>
  <c r="I362" i="6" s="1"/>
  <c r="G370" i="6"/>
  <c r="I370" i="6" s="1"/>
  <c r="G378" i="6"/>
  <c r="I378" i="6" s="1"/>
  <c r="G386" i="6"/>
  <c r="I386" i="6" s="1"/>
  <c r="G394" i="6"/>
  <c r="I394" i="6" s="1"/>
  <c r="G402" i="6"/>
  <c r="I402" i="6" s="1"/>
  <c r="G410" i="6"/>
  <c r="I410" i="6" s="1"/>
  <c r="G418" i="6"/>
  <c r="I418" i="6" s="1"/>
  <c r="G426" i="6"/>
  <c r="I426" i="6" s="1"/>
  <c r="G434" i="6"/>
  <c r="I434" i="6" s="1"/>
  <c r="G442" i="6"/>
  <c r="I442" i="6" s="1"/>
  <c r="G450" i="6"/>
  <c r="I450" i="6" s="1"/>
  <c r="G458" i="6"/>
  <c r="I458" i="6" s="1"/>
  <c r="G466" i="6"/>
  <c r="I466" i="6" s="1"/>
  <c r="G474" i="6"/>
  <c r="I474" i="6" s="1"/>
  <c r="G482" i="6"/>
  <c r="I482" i="6" s="1"/>
  <c r="G490" i="6"/>
  <c r="I490" i="6" s="1"/>
  <c r="G498" i="6"/>
  <c r="I498" i="6" s="1"/>
  <c r="G506" i="6"/>
  <c r="I506" i="6" s="1"/>
  <c r="G514" i="6"/>
  <c r="I514" i="6" s="1"/>
  <c r="G522" i="6"/>
  <c r="I522" i="6" s="1"/>
  <c r="G530" i="6"/>
  <c r="I530" i="6" s="1"/>
  <c r="G538" i="6"/>
  <c r="I538" i="6" s="1"/>
  <c r="G546" i="6"/>
  <c r="I546" i="6" s="1"/>
  <c r="G554" i="6"/>
  <c r="I554" i="6" s="1"/>
  <c r="G562" i="6"/>
  <c r="I562" i="6" s="1"/>
  <c r="G570" i="6"/>
  <c r="I570" i="6" s="1"/>
  <c r="G578" i="6"/>
  <c r="I578" i="6" s="1"/>
  <c r="G586" i="6"/>
  <c r="I586" i="6" s="1"/>
  <c r="G594" i="6"/>
  <c r="I594" i="6" s="1"/>
  <c r="G602" i="6"/>
  <c r="I602" i="6" s="1"/>
  <c r="G610" i="6"/>
  <c r="I610" i="6" s="1"/>
  <c r="G618" i="6"/>
  <c r="I618" i="6" s="1"/>
  <c r="G626" i="6"/>
  <c r="I626" i="6" s="1"/>
  <c r="G634" i="6"/>
  <c r="I634" i="6" s="1"/>
  <c r="G642" i="6"/>
  <c r="I642" i="6" s="1"/>
  <c r="G650" i="6"/>
  <c r="I650" i="6" s="1"/>
  <c r="G658" i="6"/>
  <c r="I658" i="6" s="1"/>
  <c r="G666" i="6"/>
  <c r="I666" i="6" s="1"/>
  <c r="G674" i="6"/>
  <c r="I674" i="6" s="1"/>
  <c r="G682" i="6"/>
  <c r="I682" i="6" s="1"/>
  <c r="G51" i="6"/>
  <c r="I51" i="6" s="1"/>
  <c r="G59" i="6"/>
  <c r="I59" i="6" s="1"/>
  <c r="G67" i="6"/>
  <c r="I67" i="6" s="1"/>
  <c r="G75" i="6"/>
  <c r="I75" i="6" s="1"/>
  <c r="G83" i="6"/>
  <c r="I83" i="6" s="1"/>
  <c r="G91" i="6"/>
  <c r="I91" i="6" s="1"/>
  <c r="G99" i="6"/>
  <c r="I99" i="6" s="1"/>
  <c r="G107" i="6"/>
  <c r="I107" i="6" s="1"/>
  <c r="G115" i="6"/>
  <c r="I115" i="6" s="1"/>
  <c r="G123" i="6"/>
  <c r="I123" i="6" s="1"/>
  <c r="G131" i="6"/>
  <c r="I131" i="6" s="1"/>
  <c r="G139" i="6"/>
  <c r="I139" i="6" s="1"/>
  <c r="G147" i="6"/>
  <c r="I147" i="6" s="1"/>
  <c r="G155" i="6"/>
  <c r="I155" i="6" s="1"/>
  <c r="G163" i="6"/>
  <c r="I163" i="6" s="1"/>
  <c r="G171" i="6"/>
  <c r="I171" i="6" s="1"/>
  <c r="G179" i="6"/>
  <c r="I179" i="6" s="1"/>
  <c r="G187" i="6"/>
  <c r="I187" i="6" s="1"/>
  <c r="G195" i="6"/>
  <c r="I195" i="6" s="1"/>
  <c r="G203" i="6"/>
  <c r="I203" i="6" s="1"/>
  <c r="G211" i="6"/>
  <c r="I211" i="6" s="1"/>
  <c r="G219" i="6"/>
  <c r="I219" i="6" s="1"/>
  <c r="G227" i="6"/>
  <c r="I227" i="6" s="1"/>
  <c r="G235" i="6"/>
  <c r="I235" i="6" s="1"/>
  <c r="G243" i="6"/>
  <c r="I243" i="6" s="1"/>
  <c r="G251" i="6"/>
  <c r="I251" i="6" s="1"/>
  <c r="G259" i="6"/>
  <c r="I259" i="6" s="1"/>
  <c r="G267" i="6"/>
  <c r="I267" i="6" s="1"/>
  <c r="G275" i="6"/>
  <c r="I275" i="6" s="1"/>
  <c r="G283" i="6"/>
  <c r="I283" i="6" s="1"/>
  <c r="G291" i="6"/>
  <c r="I291" i="6" s="1"/>
  <c r="G299" i="6"/>
  <c r="I299" i="6" s="1"/>
  <c r="G307" i="6"/>
  <c r="I307" i="6" s="1"/>
  <c r="G315" i="6"/>
  <c r="I315" i="6" s="1"/>
  <c r="G323" i="6"/>
  <c r="I323" i="6" s="1"/>
  <c r="G331" i="6"/>
  <c r="I331" i="6" s="1"/>
  <c r="G339" i="6"/>
  <c r="I339" i="6" s="1"/>
  <c r="G347" i="6"/>
  <c r="I347" i="6" s="1"/>
  <c r="G355" i="6"/>
  <c r="I355" i="6" s="1"/>
  <c r="G363" i="6"/>
  <c r="I363" i="6" s="1"/>
  <c r="G371" i="6"/>
  <c r="I371" i="6" s="1"/>
  <c r="G379" i="6"/>
  <c r="I379" i="6" s="1"/>
  <c r="G387" i="6"/>
  <c r="I387" i="6" s="1"/>
  <c r="G395" i="6"/>
  <c r="I395" i="6" s="1"/>
  <c r="G403" i="6"/>
  <c r="I403" i="6" s="1"/>
  <c r="G411" i="6"/>
  <c r="I411" i="6" s="1"/>
  <c r="G419" i="6"/>
  <c r="I419" i="6" s="1"/>
  <c r="G427" i="6"/>
  <c r="I427" i="6" s="1"/>
  <c r="G435" i="6"/>
  <c r="I435" i="6" s="1"/>
  <c r="G443" i="6"/>
  <c r="I443" i="6" s="1"/>
  <c r="G451" i="6"/>
  <c r="I451" i="6" s="1"/>
  <c r="G459" i="6"/>
  <c r="I459" i="6" s="1"/>
  <c r="G467" i="6"/>
  <c r="I467" i="6" s="1"/>
  <c r="G475" i="6"/>
  <c r="I475" i="6" s="1"/>
  <c r="G483" i="6"/>
  <c r="I483" i="6" s="1"/>
  <c r="G491" i="6"/>
  <c r="I491" i="6" s="1"/>
  <c r="G499" i="6"/>
  <c r="I499" i="6" s="1"/>
  <c r="G507" i="6"/>
  <c r="I507" i="6" s="1"/>
  <c r="G515" i="6"/>
  <c r="I515" i="6" s="1"/>
  <c r="G523" i="6"/>
  <c r="I523" i="6" s="1"/>
  <c r="G531" i="6"/>
  <c r="I531" i="6" s="1"/>
  <c r="G539" i="6"/>
  <c r="I539" i="6" s="1"/>
  <c r="G547" i="6"/>
  <c r="I547" i="6" s="1"/>
  <c r="G555" i="6"/>
  <c r="I555" i="6" s="1"/>
  <c r="G563" i="6"/>
  <c r="I563" i="6" s="1"/>
  <c r="G571" i="6"/>
  <c r="I571" i="6" s="1"/>
  <c r="G579" i="6"/>
  <c r="I579" i="6" s="1"/>
  <c r="G587" i="6"/>
  <c r="I587" i="6" s="1"/>
  <c r="G595" i="6"/>
  <c r="I595" i="6" s="1"/>
  <c r="G603" i="6"/>
  <c r="I603" i="6" s="1"/>
  <c r="G611" i="6"/>
  <c r="I611" i="6" s="1"/>
  <c r="G619" i="6"/>
  <c r="I619" i="6" s="1"/>
  <c r="G627" i="6"/>
  <c r="I627" i="6" s="1"/>
  <c r="G635" i="6"/>
  <c r="I635" i="6" s="1"/>
  <c r="G643" i="6"/>
  <c r="I643" i="6" s="1"/>
  <c r="G651" i="6"/>
  <c r="I651" i="6" s="1"/>
  <c r="G659" i="6"/>
  <c r="I659" i="6" s="1"/>
  <c r="G667" i="6"/>
  <c r="I667" i="6" s="1"/>
  <c r="G675" i="6"/>
  <c r="I675" i="6" s="1"/>
  <c r="G683" i="6"/>
  <c r="I683" i="6" s="1"/>
  <c r="G691" i="6"/>
  <c r="I691" i="6" s="1"/>
  <c r="G699" i="6"/>
  <c r="I699" i="6" s="1"/>
  <c r="G707" i="6"/>
  <c r="I707" i="6" s="1"/>
  <c r="G715" i="6"/>
  <c r="I715" i="6" s="1"/>
  <c r="G723" i="6"/>
  <c r="I723" i="6" s="1"/>
  <c r="G731" i="6"/>
  <c r="I731" i="6" s="1"/>
  <c r="G739" i="6"/>
  <c r="I739" i="6" s="1"/>
  <c r="G747" i="6"/>
  <c r="I747" i="6" s="1"/>
  <c r="G755" i="6"/>
  <c r="I755" i="6" s="1"/>
  <c r="G763" i="6"/>
  <c r="I763" i="6" s="1"/>
  <c r="G771" i="6"/>
  <c r="I771" i="6" s="1"/>
  <c r="G779" i="6"/>
  <c r="I779" i="6" s="1"/>
  <c r="G787" i="6"/>
  <c r="I787" i="6" s="1"/>
  <c r="G795" i="6"/>
  <c r="I795" i="6" s="1"/>
  <c r="G803" i="6"/>
  <c r="I803" i="6" s="1"/>
  <c r="G811" i="6"/>
  <c r="I811" i="6" s="1"/>
  <c r="G819" i="6"/>
  <c r="I819" i="6" s="1"/>
  <c r="G827" i="6"/>
  <c r="I827" i="6" s="1"/>
  <c r="G835" i="6"/>
  <c r="I835" i="6" s="1"/>
  <c r="G843" i="6"/>
  <c r="I843" i="6" s="1"/>
  <c r="G851" i="6"/>
  <c r="I851" i="6" s="1"/>
  <c r="G859" i="6"/>
  <c r="I859" i="6" s="1"/>
  <c r="G867" i="6"/>
  <c r="I867" i="6" s="1"/>
  <c r="G875" i="6"/>
  <c r="I875" i="6" s="1"/>
  <c r="G883" i="6"/>
  <c r="I883" i="6" s="1"/>
  <c r="G891" i="6"/>
  <c r="I891" i="6" s="1"/>
  <c r="G899" i="6"/>
  <c r="I899" i="6" s="1"/>
  <c r="G907" i="6"/>
  <c r="I907" i="6" s="1"/>
  <c r="G915" i="6"/>
  <c r="I915" i="6" s="1"/>
  <c r="G923" i="6"/>
  <c r="I923" i="6" s="1"/>
  <c r="G931" i="6"/>
  <c r="I931" i="6" s="1"/>
  <c r="G939" i="6"/>
  <c r="I939" i="6" s="1"/>
  <c r="G947" i="6"/>
  <c r="I947" i="6" s="1"/>
  <c r="G955" i="6"/>
  <c r="I955" i="6" s="1"/>
  <c r="G963" i="6"/>
  <c r="I963" i="6" s="1"/>
  <c r="G971" i="6"/>
  <c r="I971" i="6" s="1"/>
  <c r="G979" i="6"/>
  <c r="I979" i="6" s="1"/>
  <c r="G987" i="6"/>
  <c r="I987" i="6" s="1"/>
  <c r="G995" i="6"/>
  <c r="I995" i="6" s="1"/>
  <c r="G1003" i="6"/>
  <c r="I1003" i="6" s="1"/>
  <c r="G1011" i="6"/>
  <c r="I1011" i="6" s="1"/>
  <c r="G1019" i="6"/>
  <c r="I1019" i="6" s="1"/>
  <c r="G1027" i="6"/>
  <c r="I1027" i="6" s="1"/>
  <c r="G1035" i="6"/>
  <c r="I1035" i="6" s="1"/>
  <c r="G1043" i="6"/>
  <c r="I1043" i="6" s="1"/>
  <c r="G1051" i="6"/>
  <c r="I1051" i="6" s="1"/>
  <c r="G1059" i="6"/>
  <c r="I1059" i="6" s="1"/>
  <c r="G1067" i="6"/>
  <c r="I1067" i="6" s="1"/>
  <c r="G1075" i="6"/>
  <c r="I1075" i="6" s="1"/>
  <c r="G1083" i="6"/>
  <c r="I1083" i="6" s="1"/>
  <c r="G1091" i="6"/>
  <c r="I1091" i="6" s="1"/>
  <c r="G1099" i="6"/>
  <c r="I1099" i="6" s="1"/>
  <c r="G1107" i="6"/>
  <c r="I1107" i="6" s="1"/>
  <c r="G1115" i="6"/>
  <c r="I1115" i="6" s="1"/>
  <c r="G1123" i="6"/>
  <c r="I1123" i="6" s="1"/>
  <c r="G1131" i="6"/>
  <c r="I1131" i="6" s="1"/>
  <c r="G1139" i="6"/>
  <c r="I1139" i="6" s="1"/>
  <c r="G1147" i="6"/>
  <c r="I1147" i="6" s="1"/>
  <c r="G1155" i="6"/>
  <c r="I1155" i="6" s="1"/>
  <c r="G1163" i="6"/>
  <c r="I1163" i="6" s="1"/>
  <c r="G1171" i="6"/>
  <c r="I1171" i="6" s="1"/>
  <c r="G1179" i="6"/>
  <c r="I1179" i="6" s="1"/>
  <c r="G1187" i="6"/>
  <c r="I1187" i="6" s="1"/>
  <c r="G1195" i="6"/>
  <c r="I1195" i="6" s="1"/>
  <c r="G1203" i="6"/>
  <c r="I1203" i="6" s="1"/>
  <c r="G1211" i="6"/>
  <c r="I1211" i="6" s="1"/>
  <c r="G1219" i="6"/>
  <c r="I1219" i="6" s="1"/>
  <c r="G1227" i="6"/>
  <c r="I1227" i="6" s="1"/>
  <c r="G1235" i="6"/>
  <c r="I1235" i="6" s="1"/>
  <c r="G1243" i="6"/>
  <c r="I1243" i="6" s="1"/>
  <c r="G1251" i="6"/>
  <c r="I1251" i="6" s="1"/>
  <c r="G1259" i="6"/>
  <c r="I1259" i="6" s="1"/>
  <c r="G1267" i="6"/>
  <c r="I1267" i="6" s="1"/>
  <c r="G1275" i="6"/>
  <c r="I1275" i="6" s="1"/>
  <c r="G1283" i="6"/>
  <c r="I1283" i="6" s="1"/>
  <c r="G1291" i="6"/>
  <c r="I1291" i="6" s="1"/>
  <c r="G1299" i="6"/>
  <c r="I1299" i="6" s="1"/>
  <c r="G1307" i="6"/>
  <c r="I1307" i="6" s="1"/>
  <c r="G1315" i="6"/>
  <c r="I1315" i="6" s="1"/>
  <c r="G1323" i="6"/>
  <c r="I1323" i="6" s="1"/>
  <c r="G1331" i="6"/>
  <c r="I1331" i="6" s="1"/>
  <c r="G1339" i="6"/>
  <c r="I1339" i="6" s="1"/>
  <c r="G1347" i="6"/>
  <c r="I1347" i="6" s="1"/>
  <c r="G1355" i="6"/>
  <c r="I1355" i="6" s="1"/>
  <c r="G1363" i="6"/>
  <c r="I1363" i="6" s="1"/>
  <c r="G1371" i="6"/>
  <c r="I1371" i="6" s="1"/>
  <c r="G1379" i="6"/>
  <c r="I1379" i="6" s="1"/>
  <c r="G1387" i="6"/>
  <c r="I1387" i="6" s="1"/>
  <c r="G1395" i="6"/>
  <c r="I1395" i="6" s="1"/>
  <c r="G1403" i="6"/>
  <c r="I1403" i="6" s="1"/>
  <c r="G1411" i="6"/>
  <c r="I1411" i="6" s="1"/>
  <c r="G1419" i="6"/>
  <c r="I1419" i="6" s="1"/>
  <c r="G1427" i="6"/>
  <c r="I1427" i="6" s="1"/>
  <c r="G1435" i="6"/>
  <c r="I1435" i="6" s="1"/>
  <c r="G1443" i="6"/>
  <c r="I1443" i="6" s="1"/>
  <c r="G1451" i="6"/>
  <c r="I1451" i="6" s="1"/>
  <c r="G1459" i="6"/>
  <c r="I1459" i="6" s="1"/>
  <c r="G1467" i="6"/>
  <c r="I1467" i="6" s="1"/>
  <c r="G1475" i="6"/>
  <c r="I1475" i="6" s="1"/>
  <c r="G1483" i="6"/>
  <c r="I1483" i="6" s="1"/>
  <c r="G1491" i="6"/>
  <c r="I1491" i="6" s="1"/>
  <c r="G1499" i="6"/>
  <c r="I1499" i="6" s="1"/>
  <c r="G1507" i="6"/>
  <c r="I1507" i="6" s="1"/>
  <c r="G1515" i="6"/>
  <c r="I1515" i="6" s="1"/>
  <c r="G1523" i="6"/>
  <c r="I1523" i="6" s="1"/>
  <c r="G1531" i="6"/>
  <c r="I1531" i="6" s="1"/>
  <c r="G1539" i="6"/>
  <c r="I1539" i="6" s="1"/>
  <c r="G1547" i="6"/>
  <c r="I1547" i="6" s="1"/>
  <c r="G1555" i="6"/>
  <c r="I1555" i="6" s="1"/>
  <c r="G1563" i="6"/>
  <c r="I1563" i="6" s="1"/>
  <c r="G1571" i="6"/>
  <c r="I1571" i="6" s="1"/>
  <c r="G1579" i="6"/>
  <c r="I1579" i="6" s="1"/>
  <c r="G1587" i="6"/>
  <c r="I1587" i="6" s="1"/>
  <c r="G1595" i="6"/>
  <c r="I1595" i="6" s="1"/>
  <c r="G1603" i="6"/>
  <c r="I1603" i="6" s="1"/>
  <c r="G1611" i="6"/>
  <c r="I1611" i="6" s="1"/>
  <c r="G1619" i="6"/>
  <c r="I1619" i="6" s="1"/>
  <c r="G1627" i="6"/>
  <c r="I1627" i="6" s="1"/>
  <c r="G52" i="6"/>
  <c r="I52" i="6" s="1"/>
  <c r="G60" i="6"/>
  <c r="I60" i="6" s="1"/>
  <c r="G68" i="6"/>
  <c r="I68" i="6" s="1"/>
  <c r="G76" i="6"/>
  <c r="I76" i="6" s="1"/>
  <c r="G84" i="6"/>
  <c r="I84" i="6" s="1"/>
  <c r="G92" i="6"/>
  <c r="I92" i="6" s="1"/>
  <c r="G100" i="6"/>
  <c r="I100" i="6" s="1"/>
  <c r="G108" i="6"/>
  <c r="I108" i="6" s="1"/>
  <c r="G116" i="6"/>
  <c r="I116" i="6" s="1"/>
  <c r="G124" i="6"/>
  <c r="I124" i="6" s="1"/>
  <c r="G132" i="6"/>
  <c r="I132" i="6" s="1"/>
  <c r="G140" i="6"/>
  <c r="I140" i="6" s="1"/>
  <c r="G148" i="6"/>
  <c r="I148" i="6" s="1"/>
  <c r="G156" i="6"/>
  <c r="I156" i="6" s="1"/>
  <c r="G164" i="6"/>
  <c r="I164" i="6" s="1"/>
  <c r="G172" i="6"/>
  <c r="I172" i="6" s="1"/>
  <c r="G180" i="6"/>
  <c r="I180" i="6" s="1"/>
  <c r="G188" i="6"/>
  <c r="I188" i="6" s="1"/>
  <c r="G196" i="6"/>
  <c r="I196" i="6" s="1"/>
  <c r="G204" i="6"/>
  <c r="I204" i="6" s="1"/>
  <c r="G212" i="6"/>
  <c r="I212" i="6" s="1"/>
  <c r="G220" i="6"/>
  <c r="I220" i="6" s="1"/>
  <c r="G228" i="6"/>
  <c r="I228" i="6" s="1"/>
  <c r="G236" i="6"/>
  <c r="I236" i="6" s="1"/>
  <c r="G244" i="6"/>
  <c r="I244" i="6" s="1"/>
  <c r="G252" i="6"/>
  <c r="I252" i="6" s="1"/>
  <c r="G260" i="6"/>
  <c r="I260" i="6" s="1"/>
  <c r="G268" i="6"/>
  <c r="I268" i="6" s="1"/>
  <c r="G276" i="6"/>
  <c r="I276" i="6" s="1"/>
  <c r="G284" i="6"/>
  <c r="I284" i="6" s="1"/>
  <c r="G292" i="6"/>
  <c r="I292" i="6" s="1"/>
  <c r="G300" i="6"/>
  <c r="I300" i="6" s="1"/>
  <c r="G308" i="6"/>
  <c r="I308" i="6" s="1"/>
  <c r="G316" i="6"/>
  <c r="I316" i="6" s="1"/>
  <c r="G324" i="6"/>
  <c r="I324" i="6" s="1"/>
  <c r="G332" i="6"/>
  <c r="I332" i="6" s="1"/>
  <c r="G340" i="6"/>
  <c r="I340" i="6" s="1"/>
  <c r="G348" i="6"/>
  <c r="I348" i="6" s="1"/>
  <c r="G356" i="6"/>
  <c r="I356" i="6" s="1"/>
  <c r="G364" i="6"/>
  <c r="I364" i="6" s="1"/>
  <c r="G372" i="6"/>
  <c r="I372" i="6" s="1"/>
  <c r="G380" i="6"/>
  <c r="I380" i="6" s="1"/>
  <c r="G388" i="6"/>
  <c r="I388" i="6" s="1"/>
  <c r="G396" i="6"/>
  <c r="I396" i="6" s="1"/>
  <c r="G404" i="6"/>
  <c r="I404" i="6" s="1"/>
  <c r="G412" i="6"/>
  <c r="I412" i="6" s="1"/>
  <c r="G420" i="6"/>
  <c r="I420" i="6" s="1"/>
  <c r="G428" i="6"/>
  <c r="I428" i="6" s="1"/>
  <c r="G436" i="6"/>
  <c r="I436" i="6" s="1"/>
  <c r="G444" i="6"/>
  <c r="I444" i="6" s="1"/>
  <c r="G452" i="6"/>
  <c r="I452" i="6" s="1"/>
  <c r="G460" i="6"/>
  <c r="I460" i="6" s="1"/>
  <c r="G468" i="6"/>
  <c r="I468" i="6" s="1"/>
  <c r="G476" i="6"/>
  <c r="I476" i="6" s="1"/>
  <c r="G484" i="6"/>
  <c r="I484" i="6" s="1"/>
  <c r="G492" i="6"/>
  <c r="I492" i="6" s="1"/>
  <c r="G500" i="6"/>
  <c r="I500" i="6" s="1"/>
  <c r="G508" i="6"/>
  <c r="I508" i="6" s="1"/>
  <c r="G516" i="6"/>
  <c r="I516" i="6" s="1"/>
  <c r="G524" i="6"/>
  <c r="I524" i="6" s="1"/>
  <c r="G532" i="6"/>
  <c r="I532" i="6" s="1"/>
  <c r="G540" i="6"/>
  <c r="I540" i="6" s="1"/>
  <c r="G548" i="6"/>
  <c r="I548" i="6" s="1"/>
  <c r="G556" i="6"/>
  <c r="I556" i="6" s="1"/>
  <c r="G564" i="6"/>
  <c r="I564" i="6" s="1"/>
  <c r="G572" i="6"/>
  <c r="I572" i="6" s="1"/>
  <c r="G580" i="6"/>
  <c r="I580" i="6" s="1"/>
  <c r="G588" i="6"/>
  <c r="I588" i="6" s="1"/>
  <c r="G596" i="6"/>
  <c r="I596" i="6" s="1"/>
  <c r="G604" i="6"/>
  <c r="I604" i="6" s="1"/>
  <c r="G612" i="6"/>
  <c r="I612" i="6" s="1"/>
  <c r="G620" i="6"/>
  <c r="I620" i="6" s="1"/>
  <c r="G628" i="6"/>
  <c r="I628" i="6" s="1"/>
  <c r="G636" i="6"/>
  <c r="I636" i="6" s="1"/>
  <c r="G644" i="6"/>
  <c r="I644" i="6" s="1"/>
  <c r="G652" i="6"/>
  <c r="I652" i="6" s="1"/>
  <c r="G660" i="6"/>
  <c r="I660" i="6" s="1"/>
  <c r="G668" i="6"/>
  <c r="I668" i="6" s="1"/>
  <c r="G676" i="6"/>
  <c r="I676" i="6" s="1"/>
  <c r="G684" i="6"/>
  <c r="I684" i="6" s="1"/>
  <c r="G53" i="6"/>
  <c r="I53" i="6" s="1"/>
  <c r="G61" i="6"/>
  <c r="I61" i="6" s="1"/>
  <c r="G69" i="6"/>
  <c r="I69" i="6" s="1"/>
  <c r="G77" i="6"/>
  <c r="I77" i="6" s="1"/>
  <c r="G85" i="6"/>
  <c r="I85" i="6" s="1"/>
  <c r="G93" i="6"/>
  <c r="I93" i="6" s="1"/>
  <c r="G101" i="6"/>
  <c r="I101" i="6" s="1"/>
  <c r="G109" i="6"/>
  <c r="I109" i="6" s="1"/>
  <c r="G117" i="6"/>
  <c r="I117" i="6" s="1"/>
  <c r="G125" i="6"/>
  <c r="I125" i="6" s="1"/>
  <c r="G133" i="6"/>
  <c r="I133" i="6" s="1"/>
  <c r="G141" i="6"/>
  <c r="I141" i="6" s="1"/>
  <c r="G149" i="6"/>
  <c r="I149" i="6" s="1"/>
  <c r="G157" i="6"/>
  <c r="I157" i="6" s="1"/>
  <c r="G165" i="6"/>
  <c r="I165" i="6" s="1"/>
  <c r="G173" i="6"/>
  <c r="I173" i="6" s="1"/>
  <c r="G181" i="6"/>
  <c r="I181" i="6" s="1"/>
  <c r="G189" i="6"/>
  <c r="I189" i="6" s="1"/>
  <c r="G197" i="6"/>
  <c r="I197" i="6" s="1"/>
  <c r="G205" i="6"/>
  <c r="I205" i="6" s="1"/>
  <c r="G213" i="6"/>
  <c r="I213" i="6" s="1"/>
  <c r="G221" i="6"/>
  <c r="I221" i="6" s="1"/>
  <c r="G229" i="6"/>
  <c r="I229" i="6" s="1"/>
  <c r="G237" i="6"/>
  <c r="I237" i="6" s="1"/>
  <c r="G245" i="6"/>
  <c r="I245" i="6" s="1"/>
  <c r="G253" i="6"/>
  <c r="I253" i="6" s="1"/>
  <c r="G261" i="6"/>
  <c r="I261" i="6" s="1"/>
  <c r="G269" i="6"/>
  <c r="I269" i="6" s="1"/>
  <c r="G277" i="6"/>
  <c r="I277" i="6" s="1"/>
  <c r="G285" i="6"/>
  <c r="I285" i="6" s="1"/>
  <c r="G293" i="6"/>
  <c r="I293" i="6" s="1"/>
  <c r="G301" i="6"/>
  <c r="I301" i="6" s="1"/>
  <c r="G309" i="6"/>
  <c r="I309" i="6" s="1"/>
  <c r="G317" i="6"/>
  <c r="I317" i="6" s="1"/>
  <c r="G325" i="6"/>
  <c r="I325" i="6" s="1"/>
  <c r="G333" i="6"/>
  <c r="I333" i="6" s="1"/>
  <c r="G341" i="6"/>
  <c r="I341" i="6" s="1"/>
  <c r="G349" i="6"/>
  <c r="I349" i="6" s="1"/>
  <c r="G357" i="6"/>
  <c r="I357" i="6" s="1"/>
  <c r="G365" i="6"/>
  <c r="I365" i="6" s="1"/>
  <c r="G373" i="6"/>
  <c r="I373" i="6" s="1"/>
  <c r="G381" i="6"/>
  <c r="I381" i="6" s="1"/>
  <c r="G389" i="6"/>
  <c r="I389" i="6" s="1"/>
  <c r="G397" i="6"/>
  <c r="I397" i="6" s="1"/>
  <c r="G405" i="6"/>
  <c r="I405" i="6" s="1"/>
  <c r="G413" i="6"/>
  <c r="I413" i="6" s="1"/>
  <c r="G421" i="6"/>
  <c r="I421" i="6" s="1"/>
  <c r="G429" i="6"/>
  <c r="I429" i="6" s="1"/>
  <c r="G437" i="6"/>
  <c r="I437" i="6" s="1"/>
  <c r="G445" i="6"/>
  <c r="I445" i="6" s="1"/>
  <c r="G453" i="6"/>
  <c r="I453" i="6" s="1"/>
  <c r="G461" i="6"/>
  <c r="I461" i="6" s="1"/>
  <c r="G469" i="6"/>
  <c r="I469" i="6" s="1"/>
  <c r="G477" i="6"/>
  <c r="I477" i="6" s="1"/>
  <c r="G485" i="6"/>
  <c r="I485" i="6" s="1"/>
  <c r="G493" i="6"/>
  <c r="I493" i="6" s="1"/>
  <c r="G501" i="6"/>
  <c r="I501" i="6" s="1"/>
  <c r="G509" i="6"/>
  <c r="I509" i="6" s="1"/>
  <c r="G517" i="6"/>
  <c r="I517" i="6" s="1"/>
  <c r="G525" i="6"/>
  <c r="I525" i="6" s="1"/>
  <c r="G533" i="6"/>
  <c r="I533" i="6" s="1"/>
  <c r="G541" i="6"/>
  <c r="I541" i="6" s="1"/>
  <c r="G549" i="6"/>
  <c r="I549" i="6" s="1"/>
  <c r="G557" i="6"/>
  <c r="I557" i="6" s="1"/>
  <c r="G565" i="6"/>
  <c r="I565" i="6" s="1"/>
  <c r="G573" i="6"/>
  <c r="I573" i="6" s="1"/>
  <c r="G581" i="6"/>
  <c r="I581" i="6" s="1"/>
  <c r="G589" i="6"/>
  <c r="I589" i="6" s="1"/>
  <c r="G597" i="6"/>
  <c r="I597" i="6" s="1"/>
  <c r="G605" i="6"/>
  <c r="I605" i="6" s="1"/>
  <c r="G613" i="6"/>
  <c r="I613" i="6" s="1"/>
  <c r="G621" i="6"/>
  <c r="I621" i="6" s="1"/>
  <c r="G629" i="6"/>
  <c r="I629" i="6" s="1"/>
  <c r="G637" i="6"/>
  <c r="I637" i="6" s="1"/>
  <c r="G645" i="6"/>
  <c r="I645" i="6" s="1"/>
  <c r="G653" i="6"/>
  <c r="I653" i="6" s="1"/>
  <c r="G661" i="6"/>
  <c r="I661" i="6" s="1"/>
  <c r="G669" i="6"/>
  <c r="I669" i="6" s="1"/>
  <c r="G677" i="6"/>
  <c r="I677" i="6" s="1"/>
  <c r="G685" i="6"/>
  <c r="I685" i="6" s="1"/>
  <c r="G693" i="6"/>
  <c r="I693" i="6" s="1"/>
  <c r="G55" i="6"/>
  <c r="I55" i="6" s="1"/>
  <c r="G63" i="6"/>
  <c r="I63" i="6" s="1"/>
  <c r="G71" i="6"/>
  <c r="I71" i="6" s="1"/>
  <c r="G79" i="6"/>
  <c r="I79" i="6" s="1"/>
  <c r="G87" i="6"/>
  <c r="I87" i="6" s="1"/>
  <c r="G95" i="6"/>
  <c r="I95" i="6" s="1"/>
  <c r="G103" i="6"/>
  <c r="I103" i="6" s="1"/>
  <c r="G111" i="6"/>
  <c r="I111" i="6" s="1"/>
  <c r="G119" i="6"/>
  <c r="I119" i="6" s="1"/>
  <c r="G127" i="6"/>
  <c r="I127" i="6" s="1"/>
  <c r="G135" i="6"/>
  <c r="I135" i="6" s="1"/>
  <c r="G143" i="6"/>
  <c r="I143" i="6" s="1"/>
  <c r="G151" i="6"/>
  <c r="I151" i="6" s="1"/>
  <c r="G159" i="6"/>
  <c r="I159" i="6" s="1"/>
  <c r="G167" i="6"/>
  <c r="I167" i="6" s="1"/>
  <c r="G175" i="6"/>
  <c r="I175" i="6" s="1"/>
  <c r="G183" i="6"/>
  <c r="I183" i="6" s="1"/>
  <c r="G191" i="6"/>
  <c r="I191" i="6" s="1"/>
  <c r="G199" i="6"/>
  <c r="I199" i="6" s="1"/>
  <c r="G207" i="6"/>
  <c r="I207" i="6" s="1"/>
  <c r="G215" i="6"/>
  <c r="I215" i="6" s="1"/>
  <c r="G223" i="6"/>
  <c r="I223" i="6" s="1"/>
  <c r="G231" i="6"/>
  <c r="I231" i="6" s="1"/>
  <c r="G239" i="6"/>
  <c r="I239" i="6" s="1"/>
  <c r="G247" i="6"/>
  <c r="I247" i="6" s="1"/>
  <c r="G255" i="6"/>
  <c r="I255" i="6" s="1"/>
  <c r="G263" i="6"/>
  <c r="I263" i="6" s="1"/>
  <c r="G271" i="6"/>
  <c r="I271" i="6" s="1"/>
  <c r="G279" i="6"/>
  <c r="I279" i="6" s="1"/>
  <c r="G287" i="6"/>
  <c r="I287" i="6" s="1"/>
  <c r="G295" i="6"/>
  <c r="I295" i="6" s="1"/>
  <c r="G303" i="6"/>
  <c r="I303" i="6" s="1"/>
  <c r="G311" i="6"/>
  <c r="I311" i="6" s="1"/>
  <c r="G319" i="6"/>
  <c r="I319" i="6" s="1"/>
  <c r="G327" i="6"/>
  <c r="I327" i="6" s="1"/>
  <c r="G335" i="6"/>
  <c r="I335" i="6" s="1"/>
  <c r="G343" i="6"/>
  <c r="I343" i="6" s="1"/>
  <c r="G351" i="6"/>
  <c r="I351" i="6" s="1"/>
  <c r="G359" i="6"/>
  <c r="I359" i="6" s="1"/>
  <c r="G367" i="6"/>
  <c r="I367" i="6" s="1"/>
  <c r="G375" i="6"/>
  <c r="I375" i="6" s="1"/>
  <c r="G383" i="6"/>
  <c r="I383" i="6" s="1"/>
  <c r="G391" i="6"/>
  <c r="I391" i="6" s="1"/>
  <c r="G399" i="6"/>
  <c r="I399" i="6" s="1"/>
  <c r="G407" i="6"/>
  <c r="I407" i="6" s="1"/>
  <c r="G415" i="6"/>
  <c r="I415" i="6" s="1"/>
  <c r="G423" i="6"/>
  <c r="I423" i="6" s="1"/>
  <c r="G431" i="6"/>
  <c r="I431" i="6" s="1"/>
  <c r="G439" i="6"/>
  <c r="I439" i="6" s="1"/>
  <c r="G447" i="6"/>
  <c r="I447" i="6" s="1"/>
  <c r="G455" i="6"/>
  <c r="I455" i="6" s="1"/>
  <c r="G463" i="6"/>
  <c r="I463" i="6" s="1"/>
  <c r="G471" i="6"/>
  <c r="I471" i="6" s="1"/>
  <c r="G479" i="6"/>
  <c r="I479" i="6" s="1"/>
  <c r="G487" i="6"/>
  <c r="I487" i="6" s="1"/>
  <c r="G495" i="6"/>
  <c r="I495" i="6" s="1"/>
  <c r="G503" i="6"/>
  <c r="I503" i="6" s="1"/>
  <c r="G511" i="6"/>
  <c r="I511" i="6" s="1"/>
  <c r="G519" i="6"/>
  <c r="I519" i="6" s="1"/>
  <c r="G527" i="6"/>
  <c r="I527" i="6" s="1"/>
  <c r="G535" i="6"/>
  <c r="I535" i="6" s="1"/>
  <c r="G543" i="6"/>
  <c r="I543" i="6" s="1"/>
  <c r="G551" i="6"/>
  <c r="I551" i="6" s="1"/>
  <c r="G559" i="6"/>
  <c r="I559" i="6" s="1"/>
  <c r="G567" i="6"/>
  <c r="I567" i="6" s="1"/>
  <c r="G575" i="6"/>
  <c r="I575" i="6" s="1"/>
  <c r="G583" i="6"/>
  <c r="I583" i="6" s="1"/>
  <c r="G591" i="6"/>
  <c r="I591" i="6" s="1"/>
  <c r="G599" i="6"/>
  <c r="I599" i="6" s="1"/>
  <c r="G607" i="6"/>
  <c r="I607" i="6" s="1"/>
  <c r="G615" i="6"/>
  <c r="I615" i="6" s="1"/>
  <c r="G623" i="6"/>
  <c r="I623" i="6" s="1"/>
  <c r="G631" i="6"/>
  <c r="I631" i="6" s="1"/>
  <c r="G639" i="6"/>
  <c r="I639" i="6" s="1"/>
  <c r="G647" i="6"/>
  <c r="I647" i="6" s="1"/>
  <c r="G655" i="6"/>
  <c r="I655" i="6" s="1"/>
  <c r="G663" i="6"/>
  <c r="I663" i="6" s="1"/>
  <c r="G671" i="6"/>
  <c r="I671" i="6" s="1"/>
  <c r="G679" i="6"/>
  <c r="I679" i="6" s="1"/>
  <c r="G687" i="6"/>
  <c r="I687" i="6" s="1"/>
  <c r="G695" i="6"/>
  <c r="I695" i="6" s="1"/>
  <c r="G703" i="6"/>
  <c r="I703" i="6" s="1"/>
  <c r="G711" i="6"/>
  <c r="I711" i="6" s="1"/>
  <c r="G719" i="6"/>
  <c r="I719" i="6" s="1"/>
  <c r="G727" i="6"/>
  <c r="I727" i="6" s="1"/>
  <c r="G735" i="6"/>
  <c r="I735" i="6" s="1"/>
  <c r="G743" i="6"/>
  <c r="I743" i="6" s="1"/>
  <c r="G751" i="6"/>
  <c r="I751" i="6" s="1"/>
  <c r="G759" i="6"/>
  <c r="I759" i="6" s="1"/>
  <c r="G767" i="6"/>
  <c r="I767" i="6" s="1"/>
  <c r="G775" i="6"/>
  <c r="I775" i="6" s="1"/>
  <c r="G783" i="6"/>
  <c r="I783" i="6" s="1"/>
  <c r="G791" i="6"/>
  <c r="I791" i="6" s="1"/>
  <c r="G799" i="6"/>
  <c r="I799" i="6" s="1"/>
  <c r="G807" i="6"/>
  <c r="I807" i="6" s="1"/>
  <c r="G815" i="6"/>
  <c r="I815" i="6" s="1"/>
  <c r="G823" i="6"/>
  <c r="I823" i="6" s="1"/>
  <c r="G831" i="6"/>
  <c r="I831" i="6" s="1"/>
  <c r="G839" i="6"/>
  <c r="I839" i="6" s="1"/>
  <c r="G847" i="6"/>
  <c r="I847" i="6" s="1"/>
  <c r="G855" i="6"/>
  <c r="I855" i="6" s="1"/>
  <c r="G863" i="6"/>
  <c r="I863" i="6" s="1"/>
  <c r="G871" i="6"/>
  <c r="I871" i="6" s="1"/>
  <c r="G879" i="6"/>
  <c r="I879" i="6" s="1"/>
  <c r="G887" i="6"/>
  <c r="I887" i="6" s="1"/>
  <c r="G895" i="6"/>
  <c r="I895" i="6" s="1"/>
  <c r="G903" i="6"/>
  <c r="I903" i="6" s="1"/>
  <c r="G911" i="6"/>
  <c r="I911" i="6" s="1"/>
  <c r="G919" i="6"/>
  <c r="I919" i="6" s="1"/>
  <c r="G927" i="6"/>
  <c r="I927" i="6" s="1"/>
  <c r="G935" i="6"/>
  <c r="I935" i="6" s="1"/>
  <c r="G943" i="6"/>
  <c r="I943" i="6" s="1"/>
  <c r="G951" i="6"/>
  <c r="I951" i="6" s="1"/>
  <c r="G959" i="6"/>
  <c r="I959" i="6" s="1"/>
  <c r="G967" i="6"/>
  <c r="I967" i="6" s="1"/>
  <c r="G975" i="6"/>
  <c r="I975" i="6" s="1"/>
  <c r="G983" i="6"/>
  <c r="I983" i="6" s="1"/>
  <c r="G991" i="6"/>
  <c r="I991" i="6" s="1"/>
  <c r="G999" i="6"/>
  <c r="I999" i="6" s="1"/>
  <c r="G1007" i="6"/>
  <c r="I1007" i="6" s="1"/>
  <c r="G1015" i="6"/>
  <c r="I1015" i="6" s="1"/>
  <c r="G1023" i="6"/>
  <c r="I1023" i="6" s="1"/>
  <c r="G1031" i="6"/>
  <c r="I1031" i="6" s="1"/>
  <c r="G1039" i="6"/>
  <c r="I1039" i="6" s="1"/>
  <c r="G1047" i="6"/>
  <c r="I1047" i="6" s="1"/>
  <c r="G1055" i="6"/>
  <c r="I1055" i="6" s="1"/>
  <c r="G1063" i="6"/>
  <c r="I1063" i="6" s="1"/>
  <c r="G1071" i="6"/>
  <c r="I1071" i="6" s="1"/>
  <c r="G1079" i="6"/>
  <c r="I1079" i="6" s="1"/>
  <c r="G1087" i="6"/>
  <c r="I1087" i="6" s="1"/>
  <c r="G1095" i="6"/>
  <c r="I1095" i="6" s="1"/>
  <c r="G1103" i="6"/>
  <c r="I1103" i="6" s="1"/>
  <c r="G1111" i="6"/>
  <c r="I1111" i="6" s="1"/>
  <c r="G1119" i="6"/>
  <c r="I1119" i="6" s="1"/>
  <c r="G1127" i="6"/>
  <c r="I1127" i="6" s="1"/>
  <c r="G1135" i="6"/>
  <c r="I1135" i="6" s="1"/>
  <c r="G1143" i="6"/>
  <c r="I1143" i="6" s="1"/>
  <c r="G1151" i="6"/>
  <c r="I1151" i="6" s="1"/>
  <c r="G1159" i="6"/>
  <c r="I1159" i="6" s="1"/>
  <c r="G1167" i="6"/>
  <c r="I1167" i="6" s="1"/>
  <c r="G1175" i="6"/>
  <c r="I1175" i="6" s="1"/>
  <c r="G1183" i="6"/>
  <c r="I1183" i="6" s="1"/>
  <c r="G1191" i="6"/>
  <c r="I1191" i="6" s="1"/>
  <c r="G1199" i="6"/>
  <c r="I1199" i="6" s="1"/>
  <c r="G1207" i="6"/>
  <c r="I1207" i="6" s="1"/>
  <c r="G1215" i="6"/>
  <c r="I1215" i="6" s="1"/>
  <c r="G1223" i="6"/>
  <c r="I1223" i="6" s="1"/>
  <c r="G1231" i="6"/>
  <c r="I1231" i="6" s="1"/>
  <c r="G1239" i="6"/>
  <c r="I1239" i="6" s="1"/>
  <c r="G1247" i="6"/>
  <c r="I1247" i="6" s="1"/>
  <c r="G1255" i="6"/>
  <c r="I1255" i="6" s="1"/>
  <c r="G1263" i="6"/>
  <c r="I1263" i="6" s="1"/>
  <c r="G1271" i="6"/>
  <c r="I1271" i="6" s="1"/>
  <c r="G1279" i="6"/>
  <c r="I1279" i="6" s="1"/>
  <c r="G1287" i="6"/>
  <c r="I1287" i="6" s="1"/>
  <c r="G1295" i="6"/>
  <c r="I1295" i="6" s="1"/>
  <c r="G1303" i="6"/>
  <c r="I1303" i="6" s="1"/>
  <c r="G1311" i="6"/>
  <c r="I1311" i="6" s="1"/>
  <c r="G1319" i="6"/>
  <c r="I1319" i="6" s="1"/>
  <c r="G1327" i="6"/>
  <c r="I1327" i="6" s="1"/>
  <c r="G1335" i="6"/>
  <c r="I1335" i="6" s="1"/>
  <c r="G1343" i="6"/>
  <c r="I1343" i="6" s="1"/>
  <c r="G1351" i="6"/>
  <c r="I1351" i="6" s="1"/>
  <c r="G1359" i="6"/>
  <c r="I1359" i="6" s="1"/>
  <c r="G1367" i="6"/>
  <c r="I1367" i="6" s="1"/>
  <c r="G1375" i="6"/>
  <c r="I1375" i="6" s="1"/>
  <c r="G1383" i="6"/>
  <c r="I1383" i="6" s="1"/>
  <c r="G1391" i="6"/>
  <c r="I1391" i="6" s="1"/>
  <c r="G1399" i="6"/>
  <c r="I1399" i="6" s="1"/>
  <c r="G1407" i="6"/>
  <c r="I1407" i="6" s="1"/>
  <c r="G1415" i="6"/>
  <c r="I1415" i="6" s="1"/>
  <c r="G1423" i="6"/>
  <c r="I1423" i="6" s="1"/>
  <c r="G1431" i="6"/>
  <c r="I1431" i="6" s="1"/>
  <c r="G1439" i="6"/>
  <c r="I1439" i="6" s="1"/>
  <c r="G1447" i="6"/>
  <c r="I1447" i="6" s="1"/>
  <c r="G1455" i="6"/>
  <c r="I1455" i="6" s="1"/>
  <c r="G1463" i="6"/>
  <c r="I1463" i="6" s="1"/>
  <c r="G1471" i="6"/>
  <c r="I1471" i="6" s="1"/>
  <c r="G1479" i="6"/>
  <c r="I1479" i="6" s="1"/>
  <c r="G1487" i="6"/>
  <c r="I1487" i="6" s="1"/>
  <c r="G1495" i="6"/>
  <c r="I1495" i="6" s="1"/>
  <c r="G1503" i="6"/>
  <c r="I1503" i="6" s="1"/>
  <c r="G1511" i="6"/>
  <c r="I1511" i="6" s="1"/>
  <c r="G1519" i="6"/>
  <c r="I1519" i="6" s="1"/>
  <c r="G1527" i="6"/>
  <c r="I1527" i="6" s="1"/>
  <c r="G1535" i="6"/>
  <c r="I1535" i="6" s="1"/>
  <c r="G1543" i="6"/>
  <c r="I1543" i="6" s="1"/>
  <c r="G1551" i="6"/>
  <c r="I1551" i="6" s="1"/>
  <c r="G1559" i="6"/>
  <c r="I1559" i="6" s="1"/>
  <c r="G1567" i="6"/>
  <c r="I1567" i="6" s="1"/>
  <c r="G1575" i="6"/>
  <c r="I1575" i="6" s="1"/>
  <c r="G1583" i="6"/>
  <c r="I1583" i="6" s="1"/>
  <c r="G1591" i="6"/>
  <c r="I1591" i="6" s="1"/>
  <c r="G1599" i="6"/>
  <c r="I1599" i="6" s="1"/>
  <c r="G1607" i="6"/>
  <c r="I1607" i="6" s="1"/>
  <c r="G1615" i="6"/>
  <c r="I1615" i="6" s="1"/>
  <c r="G1623" i="6"/>
  <c r="I1623" i="6" s="1"/>
  <c r="G56" i="6"/>
  <c r="I56" i="6" s="1"/>
  <c r="G78" i="6"/>
  <c r="I78" i="6" s="1"/>
  <c r="G97" i="6"/>
  <c r="I97" i="6" s="1"/>
  <c r="G120" i="6"/>
  <c r="I120" i="6" s="1"/>
  <c r="G142" i="6"/>
  <c r="I142" i="6" s="1"/>
  <c r="G161" i="6"/>
  <c r="I161" i="6" s="1"/>
  <c r="G184" i="6"/>
  <c r="I184" i="6" s="1"/>
  <c r="G206" i="6"/>
  <c r="I206" i="6" s="1"/>
  <c r="G225" i="6"/>
  <c r="I225" i="6" s="1"/>
  <c r="G248" i="6"/>
  <c r="I248" i="6" s="1"/>
  <c r="G270" i="6"/>
  <c r="I270" i="6" s="1"/>
  <c r="G289" i="6"/>
  <c r="I289" i="6" s="1"/>
  <c r="G312" i="6"/>
  <c r="I312" i="6" s="1"/>
  <c r="G334" i="6"/>
  <c r="I334" i="6" s="1"/>
  <c r="G353" i="6"/>
  <c r="I353" i="6" s="1"/>
  <c r="G376" i="6"/>
  <c r="I376" i="6" s="1"/>
  <c r="G398" i="6"/>
  <c r="I398" i="6" s="1"/>
  <c r="G417" i="6"/>
  <c r="I417" i="6" s="1"/>
  <c r="G440" i="6"/>
  <c r="I440" i="6" s="1"/>
  <c r="G462" i="6"/>
  <c r="I462" i="6" s="1"/>
  <c r="G481" i="6"/>
  <c r="I481" i="6" s="1"/>
  <c r="G504" i="6"/>
  <c r="I504" i="6" s="1"/>
  <c r="G526" i="6"/>
  <c r="I526" i="6" s="1"/>
  <c r="G545" i="6"/>
  <c r="I545" i="6" s="1"/>
  <c r="G568" i="6"/>
  <c r="I568" i="6" s="1"/>
  <c r="G590" i="6"/>
  <c r="I590" i="6" s="1"/>
  <c r="G609" i="6"/>
  <c r="I609" i="6" s="1"/>
  <c r="G632" i="6"/>
  <c r="I632" i="6" s="1"/>
  <c r="G654" i="6"/>
  <c r="I654" i="6" s="1"/>
  <c r="G673" i="6"/>
  <c r="I673" i="6" s="1"/>
  <c r="G692" i="6"/>
  <c r="I692" i="6" s="1"/>
  <c r="G704" i="6"/>
  <c r="I704" i="6" s="1"/>
  <c r="G714" i="6"/>
  <c r="I714" i="6" s="1"/>
  <c r="G725" i="6"/>
  <c r="I725" i="6" s="1"/>
  <c r="G736" i="6"/>
  <c r="I736" i="6" s="1"/>
  <c r="G746" i="6"/>
  <c r="I746" i="6" s="1"/>
  <c r="G757" i="6"/>
  <c r="I757" i="6" s="1"/>
  <c r="G768" i="6"/>
  <c r="I768" i="6" s="1"/>
  <c r="G778" i="6"/>
  <c r="I778" i="6" s="1"/>
  <c r="G789" i="6"/>
  <c r="I789" i="6" s="1"/>
  <c r="G800" i="6"/>
  <c r="I800" i="6" s="1"/>
  <c r="G810" i="6"/>
  <c r="I810" i="6" s="1"/>
  <c r="G821" i="6"/>
  <c r="I821" i="6" s="1"/>
  <c r="G832" i="6"/>
  <c r="I832" i="6" s="1"/>
  <c r="G842" i="6"/>
  <c r="I842" i="6" s="1"/>
  <c r="G853" i="6"/>
  <c r="I853" i="6" s="1"/>
  <c r="G864" i="6"/>
  <c r="I864" i="6" s="1"/>
  <c r="G874" i="6"/>
  <c r="I874" i="6" s="1"/>
  <c r="G885" i="6"/>
  <c r="I885" i="6" s="1"/>
  <c r="G896" i="6"/>
  <c r="I896" i="6" s="1"/>
  <c r="G906" i="6"/>
  <c r="I906" i="6" s="1"/>
  <c r="G917" i="6"/>
  <c r="I917" i="6" s="1"/>
  <c r="G928" i="6"/>
  <c r="I928" i="6" s="1"/>
  <c r="G938" i="6"/>
  <c r="I938" i="6" s="1"/>
  <c r="G949" i="6"/>
  <c r="I949" i="6" s="1"/>
  <c r="G960" i="6"/>
  <c r="I960" i="6" s="1"/>
  <c r="G970" i="6"/>
  <c r="I970" i="6" s="1"/>
  <c r="G981" i="6"/>
  <c r="I981" i="6" s="1"/>
  <c r="G992" i="6"/>
  <c r="I992" i="6" s="1"/>
  <c r="G1002" i="6"/>
  <c r="I1002" i="6" s="1"/>
  <c r="G1013" i="6"/>
  <c r="I1013" i="6" s="1"/>
  <c r="G1024" i="6"/>
  <c r="I1024" i="6" s="1"/>
  <c r="G1034" i="6"/>
  <c r="I1034" i="6" s="1"/>
  <c r="G1045" i="6"/>
  <c r="I1045" i="6" s="1"/>
  <c r="G1056" i="6"/>
  <c r="I1056" i="6" s="1"/>
  <c r="G1066" i="6"/>
  <c r="I1066" i="6" s="1"/>
  <c r="G1077" i="6"/>
  <c r="I1077" i="6" s="1"/>
  <c r="G1088" i="6"/>
  <c r="I1088" i="6" s="1"/>
  <c r="G1098" i="6"/>
  <c r="I1098" i="6" s="1"/>
  <c r="G1109" i="6"/>
  <c r="I1109" i="6" s="1"/>
  <c r="G1120" i="6"/>
  <c r="I1120" i="6" s="1"/>
  <c r="G1130" i="6"/>
  <c r="I1130" i="6" s="1"/>
  <c r="G1141" i="6"/>
  <c r="I1141" i="6" s="1"/>
  <c r="G1152" i="6"/>
  <c r="I1152" i="6" s="1"/>
  <c r="G1162" i="6"/>
  <c r="I1162" i="6" s="1"/>
  <c r="G1173" i="6"/>
  <c r="I1173" i="6" s="1"/>
  <c r="G1184" i="6"/>
  <c r="I1184" i="6" s="1"/>
  <c r="G1194" i="6"/>
  <c r="I1194" i="6" s="1"/>
  <c r="G1205" i="6"/>
  <c r="I1205" i="6" s="1"/>
  <c r="G1216" i="6"/>
  <c r="I1216" i="6" s="1"/>
  <c r="G1226" i="6"/>
  <c r="I1226" i="6" s="1"/>
  <c r="G1237" i="6"/>
  <c r="I1237" i="6" s="1"/>
  <c r="G1248" i="6"/>
  <c r="I1248" i="6" s="1"/>
  <c r="G1258" i="6"/>
  <c r="I1258" i="6" s="1"/>
  <c r="G1269" i="6"/>
  <c r="I1269" i="6" s="1"/>
  <c r="G1280" i="6"/>
  <c r="I1280" i="6" s="1"/>
  <c r="G1290" i="6"/>
  <c r="I1290" i="6" s="1"/>
  <c r="G1301" i="6"/>
  <c r="I1301" i="6" s="1"/>
  <c r="G1312" i="6"/>
  <c r="I1312" i="6" s="1"/>
  <c r="G1322" i="6"/>
  <c r="I1322" i="6" s="1"/>
  <c r="G1333" i="6"/>
  <c r="I1333" i="6" s="1"/>
  <c r="G1344" i="6"/>
  <c r="I1344" i="6" s="1"/>
  <c r="G1354" i="6"/>
  <c r="I1354" i="6" s="1"/>
  <c r="G1365" i="6"/>
  <c r="I1365" i="6" s="1"/>
  <c r="G1376" i="6"/>
  <c r="I1376" i="6" s="1"/>
  <c r="G1386" i="6"/>
  <c r="I1386" i="6" s="1"/>
  <c r="G1397" i="6"/>
  <c r="I1397" i="6" s="1"/>
  <c r="G1408" i="6"/>
  <c r="I1408" i="6" s="1"/>
  <c r="G1418" i="6"/>
  <c r="I1418" i="6" s="1"/>
  <c r="G1429" i="6"/>
  <c r="I1429" i="6" s="1"/>
  <c r="G1440" i="6"/>
  <c r="I1440" i="6" s="1"/>
  <c r="G1450" i="6"/>
  <c r="I1450" i="6" s="1"/>
  <c r="G1461" i="6"/>
  <c r="I1461" i="6" s="1"/>
  <c r="G1472" i="6"/>
  <c r="I1472" i="6" s="1"/>
  <c r="G1482" i="6"/>
  <c r="I1482" i="6" s="1"/>
  <c r="G1493" i="6"/>
  <c r="I1493" i="6" s="1"/>
  <c r="G1504" i="6"/>
  <c r="I1504" i="6" s="1"/>
  <c r="G1514" i="6"/>
  <c r="I1514" i="6" s="1"/>
  <c r="G1525" i="6"/>
  <c r="I1525" i="6" s="1"/>
  <c r="G1536" i="6"/>
  <c r="I1536" i="6" s="1"/>
  <c r="G1546" i="6"/>
  <c r="I1546" i="6" s="1"/>
  <c r="G1557" i="6"/>
  <c r="I1557" i="6" s="1"/>
  <c r="G1568" i="6"/>
  <c r="I1568" i="6" s="1"/>
  <c r="G1578" i="6"/>
  <c r="I1578" i="6" s="1"/>
  <c r="G1589" i="6"/>
  <c r="I1589" i="6" s="1"/>
  <c r="G1600" i="6"/>
  <c r="I1600" i="6" s="1"/>
  <c r="G1610" i="6"/>
  <c r="I1610" i="6" s="1"/>
  <c r="G1621" i="6"/>
  <c r="I1621" i="6" s="1"/>
  <c r="G1631" i="6"/>
  <c r="I1631" i="6" s="1"/>
  <c r="G1639" i="6"/>
  <c r="I1639" i="6" s="1"/>
  <c r="G1647" i="6"/>
  <c r="I1647" i="6" s="1"/>
  <c r="G1655" i="6"/>
  <c r="I1655" i="6" s="1"/>
  <c r="G1663" i="6"/>
  <c r="I1663" i="6" s="1"/>
  <c r="G1671" i="6"/>
  <c r="I1671" i="6" s="1"/>
  <c r="G1679" i="6"/>
  <c r="I1679" i="6" s="1"/>
  <c r="G1687" i="6"/>
  <c r="I1687" i="6" s="1"/>
  <c r="G1695" i="6"/>
  <c r="I1695" i="6" s="1"/>
  <c r="G1703" i="6"/>
  <c r="I1703" i="6" s="1"/>
  <c r="G1711" i="6"/>
  <c r="I1711" i="6" s="1"/>
  <c r="G1719" i="6"/>
  <c r="I1719" i="6" s="1"/>
  <c r="G1727" i="6"/>
  <c r="I1727" i="6" s="1"/>
  <c r="G1735" i="6"/>
  <c r="I1735" i="6" s="1"/>
  <c r="G1743" i="6"/>
  <c r="I1743" i="6" s="1"/>
  <c r="G1751" i="6"/>
  <c r="I1751" i="6" s="1"/>
  <c r="G1759" i="6"/>
  <c r="I1759" i="6" s="1"/>
  <c r="G1767" i="6"/>
  <c r="I1767" i="6" s="1"/>
  <c r="G1775" i="6"/>
  <c r="I1775" i="6" s="1"/>
  <c r="G1783" i="6"/>
  <c r="I1783" i="6" s="1"/>
  <c r="G1791" i="6"/>
  <c r="I1791" i="6" s="1"/>
  <c r="G1799" i="6"/>
  <c r="I1799" i="6" s="1"/>
  <c r="G1807" i="6"/>
  <c r="I1807" i="6" s="1"/>
  <c r="G1815" i="6"/>
  <c r="I1815" i="6" s="1"/>
  <c r="G1823" i="6"/>
  <c r="I1823" i="6" s="1"/>
  <c r="G1831" i="6"/>
  <c r="I1831" i="6" s="1"/>
  <c r="G1839" i="6"/>
  <c r="I1839" i="6" s="1"/>
  <c r="G1847" i="6"/>
  <c r="I1847" i="6" s="1"/>
  <c r="G1855" i="6"/>
  <c r="I1855" i="6" s="1"/>
  <c r="G1863" i="6"/>
  <c r="I1863" i="6" s="1"/>
  <c r="G1871" i="6"/>
  <c r="I1871" i="6" s="1"/>
  <c r="G1879" i="6"/>
  <c r="I1879" i="6" s="1"/>
  <c r="G1887" i="6"/>
  <c r="I1887" i="6" s="1"/>
  <c r="G1895" i="6"/>
  <c r="I1895" i="6" s="1"/>
  <c r="G1903" i="6"/>
  <c r="I1903" i="6" s="1"/>
  <c r="G1911" i="6"/>
  <c r="I1911" i="6" s="1"/>
  <c r="G1919" i="6"/>
  <c r="I1919" i="6" s="1"/>
  <c r="G1927" i="6"/>
  <c r="I1927" i="6" s="1"/>
  <c r="G1935" i="6"/>
  <c r="I1935" i="6" s="1"/>
  <c r="G1943" i="6"/>
  <c r="I1943" i="6" s="1"/>
  <c r="G1951" i="6"/>
  <c r="I1951" i="6" s="1"/>
  <c r="G1959" i="6"/>
  <c r="I1959" i="6" s="1"/>
  <c r="G1967" i="6"/>
  <c r="I1967" i="6" s="1"/>
  <c r="G1975" i="6"/>
  <c r="I1975" i="6" s="1"/>
  <c r="G1983" i="6"/>
  <c r="I1983" i="6" s="1"/>
  <c r="G1991" i="6"/>
  <c r="I1991" i="6" s="1"/>
  <c r="G1999" i="6"/>
  <c r="I1999" i="6" s="1"/>
  <c r="G2007" i="6"/>
  <c r="I2007" i="6" s="1"/>
  <c r="G2015" i="6"/>
  <c r="I2015" i="6" s="1"/>
  <c r="G2023" i="6"/>
  <c r="I2023" i="6" s="1"/>
  <c r="G2031" i="6"/>
  <c r="I2031" i="6" s="1"/>
  <c r="G2039" i="6"/>
  <c r="I2039" i="6" s="1"/>
  <c r="G57" i="6"/>
  <c r="I57" i="6" s="1"/>
  <c r="G80" i="6"/>
  <c r="I80" i="6" s="1"/>
  <c r="G102" i="6"/>
  <c r="I102" i="6" s="1"/>
  <c r="G121" i="6"/>
  <c r="I121" i="6" s="1"/>
  <c r="G144" i="6"/>
  <c r="I144" i="6" s="1"/>
  <c r="G166" i="6"/>
  <c r="I166" i="6" s="1"/>
  <c r="G185" i="6"/>
  <c r="I185" i="6" s="1"/>
  <c r="G208" i="6"/>
  <c r="I208" i="6" s="1"/>
  <c r="G230" i="6"/>
  <c r="I230" i="6" s="1"/>
  <c r="G249" i="6"/>
  <c r="I249" i="6" s="1"/>
  <c r="G272" i="6"/>
  <c r="I272" i="6" s="1"/>
  <c r="G294" i="6"/>
  <c r="I294" i="6" s="1"/>
  <c r="G313" i="6"/>
  <c r="I313" i="6" s="1"/>
  <c r="G336" i="6"/>
  <c r="I336" i="6" s="1"/>
  <c r="G358" i="6"/>
  <c r="I358" i="6" s="1"/>
  <c r="G377" i="6"/>
  <c r="I377" i="6" s="1"/>
  <c r="G400" i="6"/>
  <c r="I400" i="6" s="1"/>
  <c r="G422" i="6"/>
  <c r="I422" i="6" s="1"/>
  <c r="G441" i="6"/>
  <c r="I441" i="6" s="1"/>
  <c r="G464" i="6"/>
  <c r="I464" i="6" s="1"/>
  <c r="G486" i="6"/>
  <c r="I486" i="6" s="1"/>
  <c r="G505" i="6"/>
  <c r="I505" i="6" s="1"/>
  <c r="G528" i="6"/>
  <c r="I528" i="6" s="1"/>
  <c r="G550" i="6"/>
  <c r="I550" i="6" s="1"/>
  <c r="G569" i="6"/>
  <c r="I569" i="6" s="1"/>
  <c r="G592" i="6"/>
  <c r="I592" i="6" s="1"/>
  <c r="G614" i="6"/>
  <c r="I614" i="6" s="1"/>
  <c r="G633" i="6"/>
  <c r="I633" i="6" s="1"/>
  <c r="G656" i="6"/>
  <c r="I656" i="6" s="1"/>
  <c r="G678" i="6"/>
  <c r="I678" i="6" s="1"/>
  <c r="G694" i="6"/>
  <c r="I694" i="6" s="1"/>
  <c r="G705" i="6"/>
  <c r="I705" i="6" s="1"/>
  <c r="G716" i="6"/>
  <c r="I716" i="6" s="1"/>
  <c r="G726" i="6"/>
  <c r="I726" i="6" s="1"/>
  <c r="G737" i="6"/>
  <c r="I737" i="6" s="1"/>
  <c r="G748" i="6"/>
  <c r="I748" i="6" s="1"/>
  <c r="G758" i="6"/>
  <c r="I758" i="6" s="1"/>
  <c r="G769" i="6"/>
  <c r="I769" i="6" s="1"/>
  <c r="G780" i="6"/>
  <c r="I780" i="6" s="1"/>
  <c r="G790" i="6"/>
  <c r="I790" i="6" s="1"/>
  <c r="G801" i="6"/>
  <c r="I801" i="6" s="1"/>
  <c r="G812" i="6"/>
  <c r="I812" i="6" s="1"/>
  <c r="G822" i="6"/>
  <c r="I822" i="6" s="1"/>
  <c r="G833" i="6"/>
  <c r="I833" i="6" s="1"/>
  <c r="G844" i="6"/>
  <c r="I844" i="6" s="1"/>
  <c r="G854" i="6"/>
  <c r="I854" i="6" s="1"/>
  <c r="G865" i="6"/>
  <c r="I865" i="6" s="1"/>
  <c r="G876" i="6"/>
  <c r="I876" i="6" s="1"/>
  <c r="G886" i="6"/>
  <c r="I886" i="6" s="1"/>
  <c r="G897" i="6"/>
  <c r="I897" i="6" s="1"/>
  <c r="G908" i="6"/>
  <c r="I908" i="6" s="1"/>
  <c r="G918" i="6"/>
  <c r="I918" i="6" s="1"/>
  <c r="G929" i="6"/>
  <c r="I929" i="6" s="1"/>
  <c r="G940" i="6"/>
  <c r="I940" i="6" s="1"/>
  <c r="G950" i="6"/>
  <c r="I950" i="6" s="1"/>
  <c r="G961" i="6"/>
  <c r="I961" i="6" s="1"/>
  <c r="G972" i="6"/>
  <c r="I972" i="6" s="1"/>
  <c r="G982" i="6"/>
  <c r="I982" i="6" s="1"/>
  <c r="G993" i="6"/>
  <c r="I993" i="6" s="1"/>
  <c r="G1004" i="6"/>
  <c r="I1004" i="6" s="1"/>
  <c r="G1014" i="6"/>
  <c r="I1014" i="6" s="1"/>
  <c r="G1025" i="6"/>
  <c r="I1025" i="6" s="1"/>
  <c r="G1036" i="6"/>
  <c r="I1036" i="6" s="1"/>
  <c r="G1046" i="6"/>
  <c r="I1046" i="6" s="1"/>
  <c r="G1057" i="6"/>
  <c r="I1057" i="6" s="1"/>
  <c r="G1068" i="6"/>
  <c r="I1068" i="6" s="1"/>
  <c r="G1078" i="6"/>
  <c r="I1078" i="6" s="1"/>
  <c r="G1089" i="6"/>
  <c r="I1089" i="6" s="1"/>
  <c r="G1100" i="6"/>
  <c r="I1100" i="6" s="1"/>
  <c r="G1110" i="6"/>
  <c r="I1110" i="6" s="1"/>
  <c r="G1121" i="6"/>
  <c r="I1121" i="6" s="1"/>
  <c r="G1132" i="6"/>
  <c r="I1132" i="6" s="1"/>
  <c r="G1142" i="6"/>
  <c r="I1142" i="6" s="1"/>
  <c r="G1153" i="6"/>
  <c r="I1153" i="6" s="1"/>
  <c r="G1164" i="6"/>
  <c r="I1164" i="6" s="1"/>
  <c r="G1174" i="6"/>
  <c r="I1174" i="6" s="1"/>
  <c r="G1185" i="6"/>
  <c r="I1185" i="6" s="1"/>
  <c r="G1196" i="6"/>
  <c r="I1196" i="6" s="1"/>
  <c r="G1206" i="6"/>
  <c r="I1206" i="6" s="1"/>
  <c r="G1217" i="6"/>
  <c r="I1217" i="6" s="1"/>
  <c r="G1228" i="6"/>
  <c r="I1228" i="6" s="1"/>
  <c r="G1238" i="6"/>
  <c r="I1238" i="6" s="1"/>
  <c r="G1249" i="6"/>
  <c r="I1249" i="6" s="1"/>
  <c r="G1260" i="6"/>
  <c r="I1260" i="6" s="1"/>
  <c r="G1270" i="6"/>
  <c r="I1270" i="6" s="1"/>
  <c r="G1281" i="6"/>
  <c r="I1281" i="6" s="1"/>
  <c r="G1292" i="6"/>
  <c r="I1292" i="6" s="1"/>
  <c r="G1302" i="6"/>
  <c r="I1302" i="6" s="1"/>
  <c r="G1313" i="6"/>
  <c r="I1313" i="6" s="1"/>
  <c r="G1324" i="6"/>
  <c r="I1324" i="6" s="1"/>
  <c r="G1334" i="6"/>
  <c r="I1334" i="6" s="1"/>
  <c r="G1345" i="6"/>
  <c r="I1345" i="6" s="1"/>
  <c r="G1356" i="6"/>
  <c r="I1356" i="6" s="1"/>
  <c r="G1366" i="6"/>
  <c r="I1366" i="6" s="1"/>
  <c r="G1377" i="6"/>
  <c r="I1377" i="6" s="1"/>
  <c r="G1388" i="6"/>
  <c r="I1388" i="6" s="1"/>
  <c r="G1398" i="6"/>
  <c r="I1398" i="6" s="1"/>
  <c r="G1409" i="6"/>
  <c r="I1409" i="6" s="1"/>
  <c r="G1420" i="6"/>
  <c r="I1420" i="6" s="1"/>
  <c r="G1430" i="6"/>
  <c r="I1430" i="6" s="1"/>
  <c r="G1441" i="6"/>
  <c r="I1441" i="6" s="1"/>
  <c r="G1452" i="6"/>
  <c r="I1452" i="6" s="1"/>
  <c r="G1462" i="6"/>
  <c r="I1462" i="6" s="1"/>
  <c r="G1473" i="6"/>
  <c r="I1473" i="6" s="1"/>
  <c r="G1484" i="6"/>
  <c r="I1484" i="6" s="1"/>
  <c r="G1494" i="6"/>
  <c r="I1494" i="6" s="1"/>
  <c r="G1505" i="6"/>
  <c r="I1505" i="6" s="1"/>
  <c r="G1516" i="6"/>
  <c r="I1516" i="6" s="1"/>
  <c r="G1526" i="6"/>
  <c r="I1526" i="6" s="1"/>
  <c r="G1537" i="6"/>
  <c r="I1537" i="6" s="1"/>
  <c r="G1548" i="6"/>
  <c r="I1548" i="6" s="1"/>
  <c r="G1558" i="6"/>
  <c r="I1558" i="6" s="1"/>
  <c r="G1569" i="6"/>
  <c r="I1569" i="6" s="1"/>
  <c r="G1580" i="6"/>
  <c r="I1580" i="6" s="1"/>
  <c r="G1590" i="6"/>
  <c r="I1590" i="6" s="1"/>
  <c r="G1601" i="6"/>
  <c r="I1601" i="6" s="1"/>
  <c r="G1612" i="6"/>
  <c r="I1612" i="6" s="1"/>
  <c r="G1622" i="6"/>
  <c r="I1622" i="6" s="1"/>
  <c r="G1632" i="6"/>
  <c r="I1632" i="6" s="1"/>
  <c r="G1640" i="6"/>
  <c r="I1640" i="6" s="1"/>
  <c r="G1648" i="6"/>
  <c r="I1648" i="6" s="1"/>
  <c r="G1656" i="6"/>
  <c r="I1656" i="6" s="1"/>
  <c r="G1664" i="6"/>
  <c r="I1664" i="6" s="1"/>
  <c r="G1672" i="6"/>
  <c r="I1672" i="6" s="1"/>
  <c r="G1680" i="6"/>
  <c r="I1680" i="6" s="1"/>
  <c r="G1688" i="6"/>
  <c r="I1688" i="6" s="1"/>
  <c r="G1696" i="6"/>
  <c r="I1696" i="6" s="1"/>
  <c r="G62" i="6"/>
  <c r="I62" i="6" s="1"/>
  <c r="G81" i="6"/>
  <c r="I81" i="6" s="1"/>
  <c r="G104" i="6"/>
  <c r="I104" i="6" s="1"/>
  <c r="G126" i="6"/>
  <c r="I126" i="6" s="1"/>
  <c r="G145" i="6"/>
  <c r="I145" i="6" s="1"/>
  <c r="G168" i="6"/>
  <c r="I168" i="6" s="1"/>
  <c r="G190" i="6"/>
  <c r="I190" i="6" s="1"/>
  <c r="G209" i="6"/>
  <c r="I209" i="6" s="1"/>
  <c r="G232" i="6"/>
  <c r="I232" i="6" s="1"/>
  <c r="G254" i="6"/>
  <c r="I254" i="6" s="1"/>
  <c r="G273" i="6"/>
  <c r="I273" i="6" s="1"/>
  <c r="G296" i="6"/>
  <c r="I296" i="6" s="1"/>
  <c r="G318" i="6"/>
  <c r="I318" i="6" s="1"/>
  <c r="G337" i="6"/>
  <c r="I337" i="6" s="1"/>
  <c r="G360" i="6"/>
  <c r="I360" i="6" s="1"/>
  <c r="G382" i="6"/>
  <c r="I382" i="6" s="1"/>
  <c r="G401" i="6"/>
  <c r="I401" i="6" s="1"/>
  <c r="G424" i="6"/>
  <c r="I424" i="6" s="1"/>
  <c r="G446" i="6"/>
  <c r="I446" i="6" s="1"/>
  <c r="G465" i="6"/>
  <c r="I465" i="6" s="1"/>
  <c r="G488" i="6"/>
  <c r="I488" i="6" s="1"/>
  <c r="G510" i="6"/>
  <c r="I510" i="6" s="1"/>
  <c r="G529" i="6"/>
  <c r="I529" i="6" s="1"/>
  <c r="G552" i="6"/>
  <c r="I552" i="6" s="1"/>
  <c r="G574" i="6"/>
  <c r="I574" i="6" s="1"/>
  <c r="G593" i="6"/>
  <c r="I593" i="6" s="1"/>
  <c r="G616" i="6"/>
  <c r="I616" i="6" s="1"/>
  <c r="G638" i="6"/>
  <c r="I638" i="6" s="1"/>
  <c r="G657" i="6"/>
  <c r="I657" i="6" s="1"/>
  <c r="G680" i="6"/>
  <c r="I680" i="6" s="1"/>
  <c r="G696" i="6"/>
  <c r="I696" i="6" s="1"/>
  <c r="G706" i="6"/>
  <c r="I706" i="6" s="1"/>
  <c r="G717" i="6"/>
  <c r="I717" i="6" s="1"/>
  <c r="G728" i="6"/>
  <c r="I728" i="6" s="1"/>
  <c r="G738" i="6"/>
  <c r="I738" i="6" s="1"/>
  <c r="G749" i="6"/>
  <c r="I749" i="6" s="1"/>
  <c r="G760" i="6"/>
  <c r="I760" i="6" s="1"/>
  <c r="G770" i="6"/>
  <c r="I770" i="6" s="1"/>
  <c r="G781" i="6"/>
  <c r="I781" i="6" s="1"/>
  <c r="G792" i="6"/>
  <c r="I792" i="6" s="1"/>
  <c r="G802" i="6"/>
  <c r="I802" i="6" s="1"/>
  <c r="G813" i="6"/>
  <c r="I813" i="6" s="1"/>
  <c r="G824" i="6"/>
  <c r="I824" i="6" s="1"/>
  <c r="G834" i="6"/>
  <c r="I834" i="6" s="1"/>
  <c r="G845" i="6"/>
  <c r="I845" i="6" s="1"/>
  <c r="G856" i="6"/>
  <c r="I856" i="6" s="1"/>
  <c r="G866" i="6"/>
  <c r="I866" i="6" s="1"/>
  <c r="G877" i="6"/>
  <c r="I877" i="6" s="1"/>
  <c r="G888" i="6"/>
  <c r="I888" i="6" s="1"/>
  <c r="G898" i="6"/>
  <c r="I898" i="6" s="1"/>
  <c r="G909" i="6"/>
  <c r="I909" i="6" s="1"/>
  <c r="G920" i="6"/>
  <c r="I920" i="6" s="1"/>
  <c r="G930" i="6"/>
  <c r="I930" i="6" s="1"/>
  <c r="G941" i="6"/>
  <c r="I941" i="6" s="1"/>
  <c r="G952" i="6"/>
  <c r="I952" i="6" s="1"/>
  <c r="G962" i="6"/>
  <c r="I962" i="6" s="1"/>
  <c r="G973" i="6"/>
  <c r="I973" i="6" s="1"/>
  <c r="G984" i="6"/>
  <c r="I984" i="6" s="1"/>
  <c r="G994" i="6"/>
  <c r="I994" i="6" s="1"/>
  <c r="G1005" i="6"/>
  <c r="I1005" i="6" s="1"/>
  <c r="G1016" i="6"/>
  <c r="I1016" i="6" s="1"/>
  <c r="G1026" i="6"/>
  <c r="I1026" i="6" s="1"/>
  <c r="G1037" i="6"/>
  <c r="I1037" i="6" s="1"/>
  <c r="G1048" i="6"/>
  <c r="I1048" i="6" s="1"/>
  <c r="G1058" i="6"/>
  <c r="I1058" i="6" s="1"/>
  <c r="G1069" i="6"/>
  <c r="I1069" i="6" s="1"/>
  <c r="G1080" i="6"/>
  <c r="I1080" i="6" s="1"/>
  <c r="G1090" i="6"/>
  <c r="I1090" i="6" s="1"/>
  <c r="G1101" i="6"/>
  <c r="I1101" i="6" s="1"/>
  <c r="G1112" i="6"/>
  <c r="I1112" i="6" s="1"/>
  <c r="G1122" i="6"/>
  <c r="I1122" i="6" s="1"/>
  <c r="G1133" i="6"/>
  <c r="I1133" i="6" s="1"/>
  <c r="G1144" i="6"/>
  <c r="I1144" i="6" s="1"/>
  <c r="G1154" i="6"/>
  <c r="I1154" i="6" s="1"/>
  <c r="G1165" i="6"/>
  <c r="I1165" i="6" s="1"/>
  <c r="G1176" i="6"/>
  <c r="I1176" i="6" s="1"/>
  <c r="G1186" i="6"/>
  <c r="I1186" i="6" s="1"/>
  <c r="G1197" i="6"/>
  <c r="I1197" i="6" s="1"/>
  <c r="G1208" i="6"/>
  <c r="I1208" i="6" s="1"/>
  <c r="G1218" i="6"/>
  <c r="I1218" i="6" s="1"/>
  <c r="G1229" i="6"/>
  <c r="I1229" i="6" s="1"/>
  <c r="G1240" i="6"/>
  <c r="I1240" i="6" s="1"/>
  <c r="G1250" i="6"/>
  <c r="I1250" i="6" s="1"/>
  <c r="G1261" i="6"/>
  <c r="I1261" i="6" s="1"/>
  <c r="G1272" i="6"/>
  <c r="I1272" i="6" s="1"/>
  <c r="G1282" i="6"/>
  <c r="I1282" i="6" s="1"/>
  <c r="G1293" i="6"/>
  <c r="I1293" i="6" s="1"/>
  <c r="G1304" i="6"/>
  <c r="I1304" i="6" s="1"/>
  <c r="G1314" i="6"/>
  <c r="I1314" i="6" s="1"/>
  <c r="G1325" i="6"/>
  <c r="I1325" i="6" s="1"/>
  <c r="G1336" i="6"/>
  <c r="I1336" i="6" s="1"/>
  <c r="G1346" i="6"/>
  <c r="I1346" i="6" s="1"/>
  <c r="G1357" i="6"/>
  <c r="I1357" i="6" s="1"/>
  <c r="G1368" i="6"/>
  <c r="I1368" i="6" s="1"/>
  <c r="G1378" i="6"/>
  <c r="I1378" i="6" s="1"/>
  <c r="G1389" i="6"/>
  <c r="I1389" i="6" s="1"/>
  <c r="G1400" i="6"/>
  <c r="I1400" i="6" s="1"/>
  <c r="G1410" i="6"/>
  <c r="I1410" i="6" s="1"/>
  <c r="G1421" i="6"/>
  <c r="I1421" i="6" s="1"/>
  <c r="G1432" i="6"/>
  <c r="I1432" i="6" s="1"/>
  <c r="G1442" i="6"/>
  <c r="I1442" i="6" s="1"/>
  <c r="G1453" i="6"/>
  <c r="I1453" i="6" s="1"/>
  <c r="G1464" i="6"/>
  <c r="I1464" i="6" s="1"/>
  <c r="G1474" i="6"/>
  <c r="I1474" i="6" s="1"/>
  <c r="G1485" i="6"/>
  <c r="I1485" i="6" s="1"/>
  <c r="G1496" i="6"/>
  <c r="I1496" i="6" s="1"/>
  <c r="G1506" i="6"/>
  <c r="I1506" i="6" s="1"/>
  <c r="G1517" i="6"/>
  <c r="I1517" i="6" s="1"/>
  <c r="G1528" i="6"/>
  <c r="I1528" i="6" s="1"/>
  <c r="G1538" i="6"/>
  <c r="I1538" i="6" s="1"/>
  <c r="G1549" i="6"/>
  <c r="I1549" i="6" s="1"/>
  <c r="G1560" i="6"/>
  <c r="I1560" i="6" s="1"/>
  <c r="G1570" i="6"/>
  <c r="I1570" i="6" s="1"/>
  <c r="G1581" i="6"/>
  <c r="I1581" i="6" s="1"/>
  <c r="G1592" i="6"/>
  <c r="I1592" i="6" s="1"/>
  <c r="G1602" i="6"/>
  <c r="I1602" i="6" s="1"/>
  <c r="G1613" i="6"/>
  <c r="I1613" i="6" s="1"/>
  <c r="G1624" i="6"/>
  <c r="I1624" i="6" s="1"/>
  <c r="G1633" i="6"/>
  <c r="I1633" i="6" s="1"/>
  <c r="G1641" i="6"/>
  <c r="I1641" i="6" s="1"/>
  <c r="G1649" i="6"/>
  <c r="I1649" i="6" s="1"/>
  <c r="G1657" i="6"/>
  <c r="I1657" i="6" s="1"/>
  <c r="G1665" i="6"/>
  <c r="I1665" i="6" s="1"/>
  <c r="G1673" i="6"/>
  <c r="I1673" i="6" s="1"/>
  <c r="G1681" i="6"/>
  <c r="I1681" i="6" s="1"/>
  <c r="G1689" i="6"/>
  <c r="I1689" i="6" s="1"/>
  <c r="G1697" i="6"/>
  <c r="I1697" i="6" s="1"/>
  <c r="G1705" i="6"/>
  <c r="I1705" i="6" s="1"/>
  <c r="G1713" i="6"/>
  <c r="I1713" i="6" s="1"/>
  <c r="G1721" i="6"/>
  <c r="I1721" i="6" s="1"/>
  <c r="G1729" i="6"/>
  <c r="I1729" i="6" s="1"/>
  <c r="G1737" i="6"/>
  <c r="I1737" i="6" s="1"/>
  <c r="G1745" i="6"/>
  <c r="I1745" i="6" s="1"/>
  <c r="G1753" i="6"/>
  <c r="I1753" i="6" s="1"/>
  <c r="G1761" i="6"/>
  <c r="I1761" i="6" s="1"/>
  <c r="G1769" i="6"/>
  <c r="I1769" i="6" s="1"/>
  <c r="G1777" i="6"/>
  <c r="I1777" i="6" s="1"/>
  <c r="G1785" i="6"/>
  <c r="I1785" i="6" s="1"/>
  <c r="G1793" i="6"/>
  <c r="I1793" i="6" s="1"/>
  <c r="G1801" i="6"/>
  <c r="I1801" i="6" s="1"/>
  <c r="G1809" i="6"/>
  <c r="I1809" i="6" s="1"/>
  <c r="G1817" i="6"/>
  <c r="I1817" i="6" s="1"/>
  <c r="G1825" i="6"/>
  <c r="I1825" i="6" s="1"/>
  <c r="G1833" i="6"/>
  <c r="I1833" i="6" s="1"/>
  <c r="G1841" i="6"/>
  <c r="I1841" i="6" s="1"/>
  <c r="G1849" i="6"/>
  <c r="I1849" i="6" s="1"/>
  <c r="G1857" i="6"/>
  <c r="I1857" i="6" s="1"/>
  <c r="G1865" i="6"/>
  <c r="I1865" i="6" s="1"/>
  <c r="G1873" i="6"/>
  <c r="I1873" i="6" s="1"/>
  <c r="G1881" i="6"/>
  <c r="I1881" i="6" s="1"/>
  <c r="G1889" i="6"/>
  <c r="I1889" i="6" s="1"/>
  <c r="G1897" i="6"/>
  <c r="I1897" i="6" s="1"/>
  <c r="G1905" i="6"/>
  <c r="I1905" i="6" s="1"/>
  <c r="G1913" i="6"/>
  <c r="I1913" i="6" s="1"/>
  <c r="G1921" i="6"/>
  <c r="I1921" i="6" s="1"/>
  <c r="G1929" i="6"/>
  <c r="I1929" i="6" s="1"/>
  <c r="G1937" i="6"/>
  <c r="I1937" i="6" s="1"/>
  <c r="G1945" i="6"/>
  <c r="I1945" i="6" s="1"/>
  <c r="G1953" i="6"/>
  <c r="I1953" i="6" s="1"/>
  <c r="G1961" i="6"/>
  <c r="I1961" i="6" s="1"/>
  <c r="G1969" i="6"/>
  <c r="I1969" i="6" s="1"/>
  <c r="G1977" i="6"/>
  <c r="I1977" i="6" s="1"/>
  <c r="G1985" i="6"/>
  <c r="I1985" i="6" s="1"/>
  <c r="G1993" i="6"/>
  <c r="I1993" i="6" s="1"/>
  <c r="G2001" i="6"/>
  <c r="I2001" i="6" s="1"/>
  <c r="G2009" i="6"/>
  <c r="I2009" i="6" s="1"/>
  <c r="G2017" i="6"/>
  <c r="I2017" i="6" s="1"/>
  <c r="G2025" i="6"/>
  <c r="I2025" i="6" s="1"/>
  <c r="G2033" i="6"/>
  <c r="I2033" i="6" s="1"/>
  <c r="G2041" i="6"/>
  <c r="I2041" i="6" s="1"/>
  <c r="G64" i="6"/>
  <c r="I64" i="6" s="1"/>
  <c r="G86" i="6"/>
  <c r="I86" i="6" s="1"/>
  <c r="G105" i="6"/>
  <c r="I105" i="6" s="1"/>
  <c r="G128" i="6"/>
  <c r="I128" i="6" s="1"/>
  <c r="G150" i="6"/>
  <c r="I150" i="6" s="1"/>
  <c r="G169" i="6"/>
  <c r="I169" i="6" s="1"/>
  <c r="G192" i="6"/>
  <c r="I192" i="6" s="1"/>
  <c r="G214" i="6"/>
  <c r="I214" i="6" s="1"/>
  <c r="G233" i="6"/>
  <c r="I233" i="6" s="1"/>
  <c r="G256" i="6"/>
  <c r="I256" i="6" s="1"/>
  <c r="G278" i="6"/>
  <c r="I278" i="6" s="1"/>
  <c r="G297" i="6"/>
  <c r="I297" i="6" s="1"/>
  <c r="G320" i="6"/>
  <c r="I320" i="6" s="1"/>
  <c r="G342" i="6"/>
  <c r="I342" i="6" s="1"/>
  <c r="G361" i="6"/>
  <c r="I361" i="6" s="1"/>
  <c r="G384" i="6"/>
  <c r="I384" i="6" s="1"/>
  <c r="G406" i="6"/>
  <c r="I406" i="6" s="1"/>
  <c r="G425" i="6"/>
  <c r="I425" i="6" s="1"/>
  <c r="G448" i="6"/>
  <c r="I448" i="6" s="1"/>
  <c r="G470" i="6"/>
  <c r="I470" i="6" s="1"/>
  <c r="G489" i="6"/>
  <c r="I489" i="6" s="1"/>
  <c r="G512" i="6"/>
  <c r="I512" i="6" s="1"/>
  <c r="G534" i="6"/>
  <c r="I534" i="6" s="1"/>
  <c r="G553" i="6"/>
  <c r="I553" i="6" s="1"/>
  <c r="G576" i="6"/>
  <c r="I576" i="6" s="1"/>
  <c r="G598" i="6"/>
  <c r="I598" i="6" s="1"/>
  <c r="G617" i="6"/>
  <c r="I617" i="6" s="1"/>
  <c r="G640" i="6"/>
  <c r="I640" i="6" s="1"/>
  <c r="G662" i="6"/>
  <c r="I662" i="6" s="1"/>
  <c r="G681" i="6"/>
  <c r="I681" i="6" s="1"/>
  <c r="G697" i="6"/>
  <c r="I697" i="6" s="1"/>
  <c r="G708" i="6"/>
  <c r="I708" i="6" s="1"/>
  <c r="G718" i="6"/>
  <c r="I718" i="6" s="1"/>
  <c r="G729" i="6"/>
  <c r="I729" i="6" s="1"/>
  <c r="G740" i="6"/>
  <c r="I740" i="6" s="1"/>
  <c r="G750" i="6"/>
  <c r="I750" i="6" s="1"/>
  <c r="G761" i="6"/>
  <c r="I761" i="6" s="1"/>
  <c r="G772" i="6"/>
  <c r="I772" i="6" s="1"/>
  <c r="G782" i="6"/>
  <c r="I782" i="6" s="1"/>
  <c r="G793" i="6"/>
  <c r="I793" i="6" s="1"/>
  <c r="G804" i="6"/>
  <c r="I804" i="6" s="1"/>
  <c r="G814" i="6"/>
  <c r="I814" i="6" s="1"/>
  <c r="G825" i="6"/>
  <c r="I825" i="6" s="1"/>
  <c r="G836" i="6"/>
  <c r="I836" i="6" s="1"/>
  <c r="G846" i="6"/>
  <c r="I846" i="6" s="1"/>
  <c r="G857" i="6"/>
  <c r="I857" i="6" s="1"/>
  <c r="G868" i="6"/>
  <c r="I868" i="6" s="1"/>
  <c r="G878" i="6"/>
  <c r="I878" i="6" s="1"/>
  <c r="G889" i="6"/>
  <c r="I889" i="6" s="1"/>
  <c r="G900" i="6"/>
  <c r="I900" i="6" s="1"/>
  <c r="G910" i="6"/>
  <c r="I910" i="6" s="1"/>
  <c r="G921" i="6"/>
  <c r="I921" i="6" s="1"/>
  <c r="G932" i="6"/>
  <c r="I932" i="6" s="1"/>
  <c r="G942" i="6"/>
  <c r="I942" i="6" s="1"/>
  <c r="G953" i="6"/>
  <c r="I953" i="6" s="1"/>
  <c r="G964" i="6"/>
  <c r="I964" i="6" s="1"/>
  <c r="G974" i="6"/>
  <c r="I974" i="6" s="1"/>
  <c r="G985" i="6"/>
  <c r="I985" i="6" s="1"/>
  <c r="G996" i="6"/>
  <c r="I996" i="6" s="1"/>
  <c r="G1006" i="6"/>
  <c r="I1006" i="6" s="1"/>
  <c r="G1017" i="6"/>
  <c r="I1017" i="6" s="1"/>
  <c r="G1028" i="6"/>
  <c r="I1028" i="6" s="1"/>
  <c r="G1038" i="6"/>
  <c r="I1038" i="6" s="1"/>
  <c r="G1049" i="6"/>
  <c r="I1049" i="6" s="1"/>
  <c r="G1060" i="6"/>
  <c r="I1060" i="6" s="1"/>
  <c r="G1070" i="6"/>
  <c r="I1070" i="6" s="1"/>
  <c r="G1081" i="6"/>
  <c r="I1081" i="6" s="1"/>
  <c r="G1092" i="6"/>
  <c r="I1092" i="6" s="1"/>
  <c r="G1102" i="6"/>
  <c r="I1102" i="6" s="1"/>
  <c r="G1113" i="6"/>
  <c r="I1113" i="6" s="1"/>
  <c r="G1124" i="6"/>
  <c r="I1124" i="6" s="1"/>
  <c r="G1134" i="6"/>
  <c r="I1134" i="6" s="1"/>
  <c r="G1145" i="6"/>
  <c r="I1145" i="6" s="1"/>
  <c r="G1156" i="6"/>
  <c r="I1156" i="6" s="1"/>
  <c r="G1166" i="6"/>
  <c r="I1166" i="6" s="1"/>
  <c r="G1177" i="6"/>
  <c r="I1177" i="6" s="1"/>
  <c r="G1188" i="6"/>
  <c r="I1188" i="6" s="1"/>
  <c r="G1198" i="6"/>
  <c r="I1198" i="6" s="1"/>
  <c r="G1209" i="6"/>
  <c r="I1209" i="6" s="1"/>
  <c r="G1220" i="6"/>
  <c r="I1220" i="6" s="1"/>
  <c r="G1230" i="6"/>
  <c r="I1230" i="6" s="1"/>
  <c r="G1241" i="6"/>
  <c r="I1241" i="6" s="1"/>
  <c r="G1252" i="6"/>
  <c r="I1252" i="6" s="1"/>
  <c r="G1262" i="6"/>
  <c r="I1262" i="6" s="1"/>
  <c r="G1273" i="6"/>
  <c r="I1273" i="6" s="1"/>
  <c r="G1284" i="6"/>
  <c r="I1284" i="6" s="1"/>
  <c r="G1294" i="6"/>
  <c r="I1294" i="6" s="1"/>
  <c r="G1305" i="6"/>
  <c r="I1305" i="6" s="1"/>
  <c r="G1316" i="6"/>
  <c r="I1316" i="6" s="1"/>
  <c r="G1326" i="6"/>
  <c r="I1326" i="6" s="1"/>
  <c r="G1337" i="6"/>
  <c r="I1337" i="6" s="1"/>
  <c r="G1348" i="6"/>
  <c r="I1348" i="6" s="1"/>
  <c r="G1358" i="6"/>
  <c r="I1358" i="6" s="1"/>
  <c r="G1369" i="6"/>
  <c r="I1369" i="6" s="1"/>
  <c r="G1380" i="6"/>
  <c r="I1380" i="6" s="1"/>
  <c r="G1390" i="6"/>
  <c r="I1390" i="6" s="1"/>
  <c r="G1401" i="6"/>
  <c r="I1401" i="6" s="1"/>
  <c r="G1412" i="6"/>
  <c r="I1412" i="6" s="1"/>
  <c r="G1422" i="6"/>
  <c r="I1422" i="6" s="1"/>
  <c r="G1433" i="6"/>
  <c r="I1433" i="6" s="1"/>
  <c r="G1444" i="6"/>
  <c r="I1444" i="6" s="1"/>
  <c r="G1454" i="6"/>
  <c r="I1454" i="6" s="1"/>
  <c r="G1465" i="6"/>
  <c r="I1465" i="6" s="1"/>
  <c r="G1476" i="6"/>
  <c r="I1476" i="6" s="1"/>
  <c r="G1486" i="6"/>
  <c r="I1486" i="6" s="1"/>
  <c r="G1497" i="6"/>
  <c r="I1497" i="6" s="1"/>
  <c r="G1508" i="6"/>
  <c r="I1508" i="6" s="1"/>
  <c r="G1518" i="6"/>
  <c r="I1518" i="6" s="1"/>
  <c r="G1529" i="6"/>
  <c r="I1529" i="6" s="1"/>
  <c r="G1540" i="6"/>
  <c r="I1540" i="6" s="1"/>
  <c r="G1550" i="6"/>
  <c r="I1550" i="6" s="1"/>
  <c r="G1561" i="6"/>
  <c r="I1561" i="6" s="1"/>
  <c r="G1572" i="6"/>
  <c r="I1572" i="6" s="1"/>
  <c r="G1582" i="6"/>
  <c r="I1582" i="6" s="1"/>
  <c r="G1593" i="6"/>
  <c r="I1593" i="6" s="1"/>
  <c r="G1604" i="6"/>
  <c r="I1604" i="6" s="1"/>
  <c r="G1614" i="6"/>
  <c r="I1614" i="6" s="1"/>
  <c r="G1625" i="6"/>
  <c r="I1625" i="6" s="1"/>
  <c r="G1634" i="6"/>
  <c r="I1634" i="6" s="1"/>
  <c r="G1642" i="6"/>
  <c r="I1642" i="6" s="1"/>
  <c r="G1650" i="6"/>
  <c r="I1650" i="6" s="1"/>
  <c r="G1658" i="6"/>
  <c r="I1658" i="6" s="1"/>
  <c r="G1666" i="6"/>
  <c r="I1666" i="6" s="1"/>
  <c r="G1674" i="6"/>
  <c r="I1674" i="6" s="1"/>
  <c r="G1682" i="6"/>
  <c r="I1682" i="6" s="1"/>
  <c r="G1690" i="6"/>
  <c r="I1690" i="6" s="1"/>
  <c r="G1698" i="6"/>
  <c r="I1698" i="6" s="1"/>
  <c r="G1706" i="6"/>
  <c r="I1706" i="6" s="1"/>
  <c r="G1714" i="6"/>
  <c r="I1714" i="6" s="1"/>
  <c r="G1722" i="6"/>
  <c r="I1722" i="6" s="1"/>
  <c r="G1730" i="6"/>
  <c r="I1730" i="6" s="1"/>
  <c r="G1738" i="6"/>
  <c r="I1738" i="6" s="1"/>
  <c r="G1746" i="6"/>
  <c r="I1746" i="6" s="1"/>
  <c r="G1754" i="6"/>
  <c r="I1754" i="6" s="1"/>
  <c r="G1762" i="6"/>
  <c r="I1762" i="6" s="1"/>
  <c r="G1770" i="6"/>
  <c r="I1770" i="6" s="1"/>
  <c r="G1778" i="6"/>
  <c r="I1778" i="6" s="1"/>
  <c r="G1786" i="6"/>
  <c r="I1786" i="6" s="1"/>
  <c r="G1794" i="6"/>
  <c r="I1794" i="6" s="1"/>
  <c r="G1802" i="6"/>
  <c r="I1802" i="6" s="1"/>
  <c r="G1810" i="6"/>
  <c r="I1810" i="6" s="1"/>
  <c r="G1818" i="6"/>
  <c r="I1818" i="6" s="1"/>
  <c r="G1826" i="6"/>
  <c r="I1826" i="6" s="1"/>
  <c r="G1834" i="6"/>
  <c r="I1834" i="6" s="1"/>
  <c r="G1842" i="6"/>
  <c r="I1842" i="6" s="1"/>
  <c r="G1850" i="6"/>
  <c r="I1850" i="6" s="1"/>
  <c r="G1858" i="6"/>
  <c r="I1858" i="6" s="1"/>
  <c r="G1866" i="6"/>
  <c r="I1866" i="6" s="1"/>
  <c r="G1874" i="6"/>
  <c r="I1874" i="6" s="1"/>
  <c r="G1882" i="6"/>
  <c r="I1882" i="6" s="1"/>
  <c r="G1890" i="6"/>
  <c r="I1890" i="6" s="1"/>
  <c r="G1898" i="6"/>
  <c r="I1898" i="6" s="1"/>
  <c r="G1906" i="6"/>
  <c r="I1906" i="6" s="1"/>
  <c r="G1914" i="6"/>
  <c r="I1914" i="6" s="1"/>
  <c r="G1922" i="6"/>
  <c r="I1922" i="6" s="1"/>
  <c r="G1930" i="6"/>
  <c r="I1930" i="6" s="1"/>
  <c r="G1938" i="6"/>
  <c r="I1938" i="6" s="1"/>
  <c r="G1946" i="6"/>
  <c r="I1946" i="6" s="1"/>
  <c r="G1954" i="6"/>
  <c r="I1954" i="6" s="1"/>
  <c r="G1962" i="6"/>
  <c r="I1962" i="6" s="1"/>
  <c r="G1970" i="6"/>
  <c r="I1970" i="6" s="1"/>
  <c r="G1978" i="6"/>
  <c r="I1978" i="6" s="1"/>
  <c r="G1986" i="6"/>
  <c r="I1986" i="6" s="1"/>
  <c r="G1994" i="6"/>
  <c r="I1994" i="6" s="1"/>
  <c r="G2002" i="6"/>
  <c r="I2002" i="6" s="1"/>
  <c r="G2010" i="6"/>
  <c r="I2010" i="6" s="1"/>
  <c r="G2018" i="6"/>
  <c r="I2018" i="6" s="1"/>
  <c r="G2026" i="6"/>
  <c r="I2026" i="6" s="1"/>
  <c r="G2034" i="6"/>
  <c r="I2034" i="6" s="1"/>
  <c r="G2042" i="6"/>
  <c r="I2042" i="6" s="1"/>
  <c r="G48" i="6"/>
  <c r="I48" i="6" s="1"/>
  <c r="G70" i="6"/>
  <c r="I70" i="6" s="1"/>
  <c r="G89" i="6"/>
  <c r="I89" i="6" s="1"/>
  <c r="G112" i="6"/>
  <c r="I112" i="6" s="1"/>
  <c r="G134" i="6"/>
  <c r="I134" i="6" s="1"/>
  <c r="G153" i="6"/>
  <c r="I153" i="6" s="1"/>
  <c r="G176" i="6"/>
  <c r="I176" i="6" s="1"/>
  <c r="G198" i="6"/>
  <c r="I198" i="6" s="1"/>
  <c r="G217" i="6"/>
  <c r="I217" i="6" s="1"/>
  <c r="G240" i="6"/>
  <c r="I240" i="6" s="1"/>
  <c r="G262" i="6"/>
  <c r="I262" i="6" s="1"/>
  <c r="G281" i="6"/>
  <c r="I281" i="6" s="1"/>
  <c r="G304" i="6"/>
  <c r="I304" i="6" s="1"/>
  <c r="G326" i="6"/>
  <c r="I326" i="6" s="1"/>
  <c r="G345" i="6"/>
  <c r="I345" i="6" s="1"/>
  <c r="G368" i="6"/>
  <c r="I368" i="6" s="1"/>
  <c r="G390" i="6"/>
  <c r="I390" i="6" s="1"/>
  <c r="G409" i="6"/>
  <c r="I409" i="6" s="1"/>
  <c r="G432" i="6"/>
  <c r="I432" i="6" s="1"/>
  <c r="G454" i="6"/>
  <c r="I454" i="6" s="1"/>
  <c r="G473" i="6"/>
  <c r="I473" i="6" s="1"/>
  <c r="G496" i="6"/>
  <c r="I496" i="6" s="1"/>
  <c r="G518" i="6"/>
  <c r="I518" i="6" s="1"/>
  <c r="G537" i="6"/>
  <c r="I537" i="6" s="1"/>
  <c r="G560" i="6"/>
  <c r="I560" i="6" s="1"/>
  <c r="G582" i="6"/>
  <c r="I582" i="6" s="1"/>
  <c r="G601" i="6"/>
  <c r="I601" i="6" s="1"/>
  <c r="G624" i="6"/>
  <c r="I624" i="6" s="1"/>
  <c r="G646" i="6"/>
  <c r="I646" i="6" s="1"/>
  <c r="G665" i="6"/>
  <c r="I665" i="6" s="1"/>
  <c r="G688" i="6"/>
  <c r="I688" i="6" s="1"/>
  <c r="G700" i="6"/>
  <c r="I700" i="6" s="1"/>
  <c r="G710" i="6"/>
  <c r="I710" i="6" s="1"/>
  <c r="G721" i="6"/>
  <c r="I721" i="6" s="1"/>
  <c r="G732" i="6"/>
  <c r="I732" i="6" s="1"/>
  <c r="G742" i="6"/>
  <c r="I742" i="6" s="1"/>
  <c r="G753" i="6"/>
  <c r="I753" i="6" s="1"/>
  <c r="G764" i="6"/>
  <c r="I764" i="6" s="1"/>
  <c r="G774" i="6"/>
  <c r="I774" i="6" s="1"/>
  <c r="G785" i="6"/>
  <c r="I785" i="6" s="1"/>
  <c r="G796" i="6"/>
  <c r="I796" i="6" s="1"/>
  <c r="G806" i="6"/>
  <c r="I806" i="6" s="1"/>
  <c r="G817" i="6"/>
  <c r="I817" i="6" s="1"/>
  <c r="G828" i="6"/>
  <c r="I828" i="6" s="1"/>
  <c r="G838" i="6"/>
  <c r="I838" i="6" s="1"/>
  <c r="G849" i="6"/>
  <c r="I849" i="6" s="1"/>
  <c r="G860" i="6"/>
  <c r="I860" i="6" s="1"/>
  <c r="G870" i="6"/>
  <c r="I870" i="6" s="1"/>
  <c r="G881" i="6"/>
  <c r="I881" i="6" s="1"/>
  <c r="G892" i="6"/>
  <c r="I892" i="6" s="1"/>
  <c r="G902" i="6"/>
  <c r="I902" i="6" s="1"/>
  <c r="G913" i="6"/>
  <c r="I913" i="6" s="1"/>
  <c r="G924" i="6"/>
  <c r="I924" i="6" s="1"/>
  <c r="G934" i="6"/>
  <c r="I934" i="6" s="1"/>
  <c r="G945" i="6"/>
  <c r="I945" i="6" s="1"/>
  <c r="G956" i="6"/>
  <c r="I956" i="6" s="1"/>
  <c r="G966" i="6"/>
  <c r="I966" i="6" s="1"/>
  <c r="G977" i="6"/>
  <c r="I977" i="6" s="1"/>
  <c r="G988" i="6"/>
  <c r="I988" i="6" s="1"/>
  <c r="G998" i="6"/>
  <c r="I998" i="6" s="1"/>
  <c r="G1009" i="6"/>
  <c r="I1009" i="6" s="1"/>
  <c r="G1020" i="6"/>
  <c r="I1020" i="6" s="1"/>
  <c r="G1030" i="6"/>
  <c r="I1030" i="6" s="1"/>
  <c r="G1041" i="6"/>
  <c r="I1041" i="6" s="1"/>
  <c r="G1052" i="6"/>
  <c r="I1052" i="6" s="1"/>
  <c r="G1062" i="6"/>
  <c r="I1062" i="6" s="1"/>
  <c r="G1073" i="6"/>
  <c r="I1073" i="6" s="1"/>
  <c r="G1084" i="6"/>
  <c r="I1084" i="6" s="1"/>
  <c r="G1094" i="6"/>
  <c r="I1094" i="6" s="1"/>
  <c r="G1105" i="6"/>
  <c r="I1105" i="6" s="1"/>
  <c r="G1116" i="6"/>
  <c r="I1116" i="6" s="1"/>
  <c r="G1126" i="6"/>
  <c r="I1126" i="6" s="1"/>
  <c r="G1137" i="6"/>
  <c r="I1137" i="6" s="1"/>
  <c r="G1148" i="6"/>
  <c r="I1148" i="6" s="1"/>
  <c r="G1158" i="6"/>
  <c r="I1158" i="6" s="1"/>
  <c r="G1169" i="6"/>
  <c r="I1169" i="6" s="1"/>
  <c r="G1180" i="6"/>
  <c r="I1180" i="6" s="1"/>
  <c r="G1190" i="6"/>
  <c r="I1190" i="6" s="1"/>
  <c r="G1201" i="6"/>
  <c r="I1201" i="6" s="1"/>
  <c r="G1212" i="6"/>
  <c r="I1212" i="6" s="1"/>
  <c r="G1222" i="6"/>
  <c r="I1222" i="6" s="1"/>
  <c r="G1233" i="6"/>
  <c r="I1233" i="6" s="1"/>
  <c r="G1244" i="6"/>
  <c r="I1244" i="6" s="1"/>
  <c r="G1254" i="6"/>
  <c r="I1254" i="6" s="1"/>
  <c r="G1265" i="6"/>
  <c r="I1265" i="6" s="1"/>
  <c r="G1276" i="6"/>
  <c r="I1276" i="6" s="1"/>
  <c r="G1286" i="6"/>
  <c r="I1286" i="6" s="1"/>
  <c r="G1297" i="6"/>
  <c r="I1297" i="6" s="1"/>
  <c r="G1308" i="6"/>
  <c r="I1308" i="6" s="1"/>
  <c r="G1318" i="6"/>
  <c r="I1318" i="6" s="1"/>
  <c r="G1329" i="6"/>
  <c r="I1329" i="6" s="1"/>
  <c r="G1340" i="6"/>
  <c r="I1340" i="6" s="1"/>
  <c r="G1350" i="6"/>
  <c r="I1350" i="6" s="1"/>
  <c r="G1361" i="6"/>
  <c r="I1361" i="6" s="1"/>
  <c r="G1372" i="6"/>
  <c r="I1372" i="6" s="1"/>
  <c r="G1382" i="6"/>
  <c r="I1382" i="6" s="1"/>
  <c r="G1393" i="6"/>
  <c r="I1393" i="6" s="1"/>
  <c r="G1404" i="6"/>
  <c r="I1404" i="6" s="1"/>
  <c r="G1414" i="6"/>
  <c r="I1414" i="6" s="1"/>
  <c r="G1425" i="6"/>
  <c r="I1425" i="6" s="1"/>
  <c r="G1436" i="6"/>
  <c r="I1436" i="6" s="1"/>
  <c r="G1446" i="6"/>
  <c r="I1446" i="6" s="1"/>
  <c r="G1457" i="6"/>
  <c r="I1457" i="6" s="1"/>
  <c r="G1468" i="6"/>
  <c r="I1468" i="6" s="1"/>
  <c r="G1478" i="6"/>
  <c r="I1478" i="6" s="1"/>
  <c r="G1489" i="6"/>
  <c r="I1489" i="6" s="1"/>
  <c r="G1500" i="6"/>
  <c r="I1500" i="6" s="1"/>
  <c r="G1510" i="6"/>
  <c r="I1510" i="6" s="1"/>
  <c r="G1521" i="6"/>
  <c r="I1521" i="6" s="1"/>
  <c r="G1532" i="6"/>
  <c r="I1532" i="6" s="1"/>
  <c r="G1542" i="6"/>
  <c r="I1542" i="6" s="1"/>
  <c r="G1553" i="6"/>
  <c r="I1553" i="6" s="1"/>
  <c r="G1564" i="6"/>
  <c r="I1564" i="6" s="1"/>
  <c r="G1574" i="6"/>
  <c r="I1574" i="6" s="1"/>
  <c r="G1585" i="6"/>
  <c r="I1585" i="6" s="1"/>
  <c r="G1596" i="6"/>
  <c r="I1596" i="6" s="1"/>
  <c r="G1606" i="6"/>
  <c r="I1606" i="6" s="1"/>
  <c r="G1617" i="6"/>
  <c r="I1617" i="6" s="1"/>
  <c r="G1628" i="6"/>
  <c r="I1628" i="6" s="1"/>
  <c r="G1636" i="6"/>
  <c r="I1636" i="6" s="1"/>
  <c r="G1644" i="6"/>
  <c r="I1644" i="6" s="1"/>
  <c r="G1652" i="6"/>
  <c r="I1652" i="6" s="1"/>
  <c r="G1660" i="6"/>
  <c r="I1660" i="6" s="1"/>
  <c r="G1668" i="6"/>
  <c r="I1668" i="6" s="1"/>
  <c r="G1676" i="6"/>
  <c r="I1676" i="6" s="1"/>
  <c r="G1684" i="6"/>
  <c r="I1684" i="6" s="1"/>
  <c r="G1692" i="6"/>
  <c r="I1692" i="6" s="1"/>
  <c r="G1700" i="6"/>
  <c r="I1700" i="6" s="1"/>
  <c r="G1708" i="6"/>
  <c r="I1708" i="6" s="1"/>
  <c r="G1716" i="6"/>
  <c r="I1716" i="6" s="1"/>
  <c r="G1724" i="6"/>
  <c r="I1724" i="6" s="1"/>
  <c r="G1732" i="6"/>
  <c r="I1732" i="6" s="1"/>
  <c r="G1740" i="6"/>
  <c r="I1740" i="6" s="1"/>
  <c r="G1748" i="6"/>
  <c r="I1748" i="6" s="1"/>
  <c r="G1756" i="6"/>
  <c r="I1756" i="6" s="1"/>
  <c r="G1764" i="6"/>
  <c r="I1764" i="6" s="1"/>
  <c r="G1772" i="6"/>
  <c r="I1772" i="6" s="1"/>
  <c r="G1780" i="6"/>
  <c r="I1780" i="6" s="1"/>
  <c r="G1788" i="6"/>
  <c r="I1788" i="6" s="1"/>
  <c r="G1796" i="6"/>
  <c r="I1796" i="6" s="1"/>
  <c r="G1804" i="6"/>
  <c r="I1804" i="6" s="1"/>
  <c r="G1812" i="6"/>
  <c r="I1812" i="6" s="1"/>
  <c r="G1820" i="6"/>
  <c r="I1820" i="6" s="1"/>
  <c r="G1828" i="6"/>
  <c r="I1828" i="6" s="1"/>
  <c r="G1836" i="6"/>
  <c r="I1836" i="6" s="1"/>
  <c r="G1844" i="6"/>
  <c r="I1844" i="6" s="1"/>
  <c r="G1852" i="6"/>
  <c r="I1852" i="6" s="1"/>
  <c r="G1860" i="6"/>
  <c r="I1860" i="6" s="1"/>
  <c r="G1868" i="6"/>
  <c r="I1868" i="6" s="1"/>
  <c r="G1876" i="6"/>
  <c r="I1876" i="6" s="1"/>
  <c r="G1884" i="6"/>
  <c r="I1884" i="6" s="1"/>
  <c r="G1892" i="6"/>
  <c r="I1892" i="6" s="1"/>
  <c r="G1900" i="6"/>
  <c r="I1900" i="6" s="1"/>
  <c r="G1908" i="6"/>
  <c r="I1908" i="6" s="1"/>
  <c r="G1916" i="6"/>
  <c r="I1916" i="6" s="1"/>
  <c r="G1924" i="6"/>
  <c r="I1924" i="6" s="1"/>
  <c r="G1932" i="6"/>
  <c r="I1932" i="6" s="1"/>
  <c r="G1940" i="6"/>
  <c r="I1940" i="6" s="1"/>
  <c r="G1948" i="6"/>
  <c r="I1948" i="6" s="1"/>
  <c r="G1956" i="6"/>
  <c r="I1956" i="6" s="1"/>
  <c r="G1964" i="6"/>
  <c r="I1964" i="6" s="1"/>
  <c r="G1972" i="6"/>
  <c r="I1972" i="6" s="1"/>
  <c r="G1980" i="6"/>
  <c r="I1980" i="6" s="1"/>
  <c r="G1988" i="6"/>
  <c r="I1988" i="6" s="1"/>
  <c r="G1996" i="6"/>
  <c r="I1996" i="6" s="1"/>
  <c r="G2004" i="6"/>
  <c r="I2004" i="6" s="1"/>
  <c r="G2012" i="6"/>
  <c r="I2012" i="6" s="1"/>
  <c r="G2020" i="6"/>
  <c r="I2020" i="6" s="1"/>
  <c r="G2028" i="6"/>
  <c r="I2028" i="6" s="1"/>
  <c r="G2036" i="6"/>
  <c r="I2036" i="6" s="1"/>
  <c r="G2044" i="6"/>
  <c r="I2044" i="6" s="1"/>
  <c r="G72" i="6"/>
  <c r="I72" i="6" s="1"/>
  <c r="G129" i="6"/>
  <c r="I129" i="6" s="1"/>
  <c r="G182" i="6"/>
  <c r="I182" i="6" s="1"/>
  <c r="G241" i="6"/>
  <c r="I241" i="6" s="1"/>
  <c r="G302" i="6"/>
  <c r="I302" i="6" s="1"/>
  <c r="G352" i="6"/>
  <c r="I352" i="6" s="1"/>
  <c r="G414" i="6"/>
  <c r="I414" i="6" s="1"/>
  <c r="G472" i="6"/>
  <c r="I472" i="6" s="1"/>
  <c r="G521" i="6"/>
  <c r="I521" i="6" s="1"/>
  <c r="G584" i="6"/>
  <c r="I584" i="6" s="1"/>
  <c r="G641" i="6"/>
  <c r="I641" i="6" s="1"/>
  <c r="G690" i="6"/>
  <c r="I690" i="6" s="1"/>
  <c r="G722" i="6"/>
  <c r="I722" i="6" s="1"/>
  <c r="G752" i="6"/>
  <c r="I752" i="6" s="1"/>
  <c r="G777" i="6"/>
  <c r="I777" i="6" s="1"/>
  <c r="G808" i="6"/>
  <c r="I808" i="6" s="1"/>
  <c r="G837" i="6"/>
  <c r="I837" i="6" s="1"/>
  <c r="G862" i="6"/>
  <c r="I862" i="6" s="1"/>
  <c r="G893" i="6"/>
  <c r="I893" i="6" s="1"/>
  <c r="G922" i="6"/>
  <c r="I922" i="6" s="1"/>
  <c r="G948" i="6"/>
  <c r="I948" i="6" s="1"/>
  <c r="G978" i="6"/>
  <c r="I978" i="6" s="1"/>
  <c r="G1008" i="6"/>
  <c r="I1008" i="6" s="1"/>
  <c r="G1033" i="6"/>
  <c r="I1033" i="6" s="1"/>
  <c r="G1064" i="6"/>
  <c r="I1064" i="6" s="1"/>
  <c r="G1093" i="6"/>
  <c r="I1093" i="6" s="1"/>
  <c r="G1118" i="6"/>
  <c r="I1118" i="6" s="1"/>
  <c r="G1149" i="6"/>
  <c r="I1149" i="6" s="1"/>
  <c r="G1178" i="6"/>
  <c r="I1178" i="6" s="1"/>
  <c r="G1204" i="6"/>
  <c r="I1204" i="6" s="1"/>
  <c r="G1234" i="6"/>
  <c r="I1234" i="6" s="1"/>
  <c r="G1264" i="6"/>
  <c r="I1264" i="6" s="1"/>
  <c r="G1289" i="6"/>
  <c r="I1289" i="6" s="1"/>
  <c r="G1320" i="6"/>
  <c r="I1320" i="6" s="1"/>
  <c r="G1349" i="6"/>
  <c r="I1349" i="6" s="1"/>
  <c r="G1374" i="6"/>
  <c r="I1374" i="6" s="1"/>
  <c r="G1405" i="6"/>
  <c r="I1405" i="6" s="1"/>
  <c r="G1434" i="6"/>
  <c r="I1434" i="6" s="1"/>
  <c r="G1460" i="6"/>
  <c r="I1460" i="6" s="1"/>
  <c r="G1490" i="6"/>
  <c r="I1490" i="6" s="1"/>
  <c r="G1520" i="6"/>
  <c r="I1520" i="6" s="1"/>
  <c r="G1545" i="6"/>
  <c r="I1545" i="6" s="1"/>
  <c r="G1576" i="6"/>
  <c r="I1576" i="6" s="1"/>
  <c r="G1605" i="6"/>
  <c r="I1605" i="6" s="1"/>
  <c r="G1630" i="6"/>
  <c r="I1630" i="6" s="1"/>
  <c r="G1653" i="6"/>
  <c r="I1653" i="6" s="1"/>
  <c r="G1675" i="6"/>
  <c r="I1675" i="6" s="1"/>
  <c r="G1694" i="6"/>
  <c r="I1694" i="6" s="1"/>
  <c r="G1712" i="6"/>
  <c r="I1712" i="6" s="1"/>
  <c r="G1728" i="6"/>
  <c r="I1728" i="6" s="1"/>
  <c r="G1744" i="6"/>
  <c r="I1744" i="6" s="1"/>
  <c r="G1760" i="6"/>
  <c r="I1760" i="6" s="1"/>
  <c r="G1776" i="6"/>
  <c r="I1776" i="6" s="1"/>
  <c r="G1792" i="6"/>
  <c r="I1792" i="6" s="1"/>
  <c r="G1808" i="6"/>
  <c r="I1808" i="6" s="1"/>
  <c r="G1824" i="6"/>
  <c r="I1824" i="6" s="1"/>
  <c r="G1840" i="6"/>
  <c r="I1840" i="6" s="1"/>
  <c r="G1856" i="6"/>
  <c r="I1856" i="6" s="1"/>
  <c r="G1872" i="6"/>
  <c r="I1872" i="6" s="1"/>
  <c r="G1888" i="6"/>
  <c r="I1888" i="6" s="1"/>
  <c r="G1904" i="6"/>
  <c r="I1904" i="6" s="1"/>
  <c r="G1920" i="6"/>
  <c r="I1920" i="6" s="1"/>
  <c r="G1936" i="6"/>
  <c r="I1936" i="6" s="1"/>
  <c r="G1952" i="6"/>
  <c r="I1952" i="6" s="1"/>
  <c r="G1968" i="6"/>
  <c r="I1968" i="6" s="1"/>
  <c r="G1984" i="6"/>
  <c r="I1984" i="6" s="1"/>
  <c r="G2000" i="6"/>
  <c r="I2000" i="6" s="1"/>
  <c r="G2016" i="6"/>
  <c r="I2016" i="6" s="1"/>
  <c r="G2032" i="6"/>
  <c r="I2032" i="6" s="1"/>
  <c r="G73" i="6"/>
  <c r="I73" i="6" s="1"/>
  <c r="G136" i="6"/>
  <c r="I136" i="6" s="1"/>
  <c r="G193" i="6"/>
  <c r="I193" i="6" s="1"/>
  <c r="G246" i="6"/>
  <c r="I246" i="6" s="1"/>
  <c r="G305" i="6"/>
  <c r="I305" i="6" s="1"/>
  <c r="G366" i="6"/>
  <c r="I366" i="6" s="1"/>
  <c r="G416" i="6"/>
  <c r="I416" i="6" s="1"/>
  <c r="G478" i="6"/>
  <c r="I478" i="6" s="1"/>
  <c r="G536" i="6"/>
  <c r="I536" i="6" s="1"/>
  <c r="G585" i="6"/>
  <c r="I585" i="6" s="1"/>
  <c r="G648" i="6"/>
  <c r="I648" i="6" s="1"/>
  <c r="G698" i="6"/>
  <c r="I698" i="6" s="1"/>
  <c r="G724" i="6"/>
  <c r="I724" i="6" s="1"/>
  <c r="G754" i="6"/>
  <c r="I754" i="6" s="1"/>
  <c r="G784" i="6"/>
  <c r="I784" i="6" s="1"/>
  <c r="G809" i="6"/>
  <c r="I809" i="6" s="1"/>
  <c r="G840" i="6"/>
  <c r="I840" i="6" s="1"/>
  <c r="G869" i="6"/>
  <c r="I869" i="6" s="1"/>
  <c r="G894" i="6"/>
  <c r="I894" i="6" s="1"/>
  <c r="G925" i="6"/>
  <c r="I925" i="6" s="1"/>
  <c r="G954" i="6"/>
  <c r="I954" i="6" s="1"/>
  <c r="G980" i="6"/>
  <c r="I980" i="6" s="1"/>
  <c r="G1010" i="6"/>
  <c r="I1010" i="6" s="1"/>
  <c r="G1040" i="6"/>
  <c r="I1040" i="6" s="1"/>
  <c r="G1065" i="6"/>
  <c r="I1065" i="6" s="1"/>
  <c r="G1096" i="6"/>
  <c r="I1096" i="6" s="1"/>
  <c r="G1125" i="6"/>
  <c r="I1125" i="6" s="1"/>
  <c r="G1150" i="6"/>
  <c r="I1150" i="6" s="1"/>
  <c r="G1181" i="6"/>
  <c r="I1181" i="6" s="1"/>
  <c r="G1210" i="6"/>
  <c r="I1210" i="6" s="1"/>
  <c r="G1236" i="6"/>
  <c r="I1236" i="6" s="1"/>
  <c r="G1266" i="6"/>
  <c r="I1266" i="6" s="1"/>
  <c r="G1296" i="6"/>
  <c r="I1296" i="6" s="1"/>
  <c r="G1321" i="6"/>
  <c r="I1321" i="6" s="1"/>
  <c r="G1352" i="6"/>
  <c r="I1352" i="6" s="1"/>
  <c r="G1381" i="6"/>
  <c r="I1381" i="6" s="1"/>
  <c r="G1406" i="6"/>
  <c r="I1406" i="6" s="1"/>
  <c r="G1437" i="6"/>
  <c r="I1437" i="6" s="1"/>
  <c r="G1466" i="6"/>
  <c r="I1466" i="6" s="1"/>
  <c r="G1492" i="6"/>
  <c r="I1492" i="6" s="1"/>
  <c r="G1522" i="6"/>
  <c r="I1522" i="6" s="1"/>
  <c r="G1552" i="6"/>
  <c r="I1552" i="6" s="1"/>
  <c r="G1577" i="6"/>
  <c r="I1577" i="6" s="1"/>
  <c r="G1608" i="6"/>
  <c r="I1608" i="6" s="1"/>
  <c r="G1635" i="6"/>
  <c r="I1635" i="6" s="1"/>
  <c r="G1654" i="6"/>
  <c r="I1654" i="6" s="1"/>
  <c r="G1677" i="6"/>
  <c r="I1677" i="6" s="1"/>
  <c r="G1699" i="6"/>
  <c r="I1699" i="6" s="1"/>
  <c r="G1715" i="6"/>
  <c r="I1715" i="6" s="1"/>
  <c r="G1731" i="6"/>
  <c r="I1731" i="6" s="1"/>
  <c r="G1747" i="6"/>
  <c r="I1747" i="6" s="1"/>
  <c r="G1763" i="6"/>
  <c r="I1763" i="6" s="1"/>
  <c r="G1779" i="6"/>
  <c r="I1779" i="6" s="1"/>
  <c r="G1795" i="6"/>
  <c r="I1795" i="6" s="1"/>
  <c r="G1811" i="6"/>
  <c r="I1811" i="6" s="1"/>
  <c r="G1827" i="6"/>
  <c r="I1827" i="6" s="1"/>
  <c r="G1843" i="6"/>
  <c r="I1843" i="6" s="1"/>
  <c r="G1859" i="6"/>
  <c r="I1859" i="6" s="1"/>
  <c r="G1875" i="6"/>
  <c r="I1875" i="6" s="1"/>
  <c r="G1891" i="6"/>
  <c r="I1891" i="6" s="1"/>
  <c r="G1907" i="6"/>
  <c r="I1907" i="6" s="1"/>
  <c r="G1923" i="6"/>
  <c r="I1923" i="6" s="1"/>
  <c r="G1939" i="6"/>
  <c r="I1939" i="6" s="1"/>
  <c r="G1955" i="6"/>
  <c r="I1955" i="6" s="1"/>
  <c r="G1971" i="6"/>
  <c r="I1971" i="6" s="1"/>
  <c r="G1987" i="6"/>
  <c r="I1987" i="6" s="1"/>
  <c r="G2003" i="6"/>
  <c r="I2003" i="6" s="1"/>
  <c r="G2019" i="6"/>
  <c r="I2019" i="6" s="1"/>
  <c r="G2035" i="6"/>
  <c r="I2035" i="6" s="1"/>
  <c r="G88" i="6"/>
  <c r="I88" i="6" s="1"/>
  <c r="G137" i="6"/>
  <c r="I137" i="6" s="1"/>
  <c r="G200" i="6"/>
  <c r="I200" i="6" s="1"/>
  <c r="G257" i="6"/>
  <c r="I257" i="6" s="1"/>
  <c r="G310" i="6"/>
  <c r="I310" i="6" s="1"/>
  <c r="G369" i="6"/>
  <c r="I369" i="6" s="1"/>
  <c r="G430" i="6"/>
  <c r="I430" i="6" s="1"/>
  <c r="G480" i="6"/>
  <c r="I480" i="6" s="1"/>
  <c r="G542" i="6"/>
  <c r="I542" i="6" s="1"/>
  <c r="G600" i="6"/>
  <c r="I600" i="6" s="1"/>
  <c r="G649" i="6"/>
  <c r="I649" i="6" s="1"/>
  <c r="G701" i="6"/>
  <c r="I701" i="6" s="1"/>
  <c r="G730" i="6"/>
  <c r="I730" i="6" s="1"/>
  <c r="G756" i="6"/>
  <c r="I756" i="6" s="1"/>
  <c r="G786" i="6"/>
  <c r="I786" i="6" s="1"/>
  <c r="G816" i="6"/>
  <c r="I816" i="6" s="1"/>
  <c r="G841" i="6"/>
  <c r="I841" i="6" s="1"/>
  <c r="G872" i="6"/>
  <c r="I872" i="6" s="1"/>
  <c r="G901" i="6"/>
  <c r="I901" i="6" s="1"/>
  <c r="G926" i="6"/>
  <c r="I926" i="6" s="1"/>
  <c r="G957" i="6"/>
  <c r="I957" i="6" s="1"/>
  <c r="G986" i="6"/>
  <c r="I986" i="6" s="1"/>
  <c r="G1012" i="6"/>
  <c r="I1012" i="6" s="1"/>
  <c r="G1042" i="6"/>
  <c r="I1042" i="6" s="1"/>
  <c r="G1072" i="6"/>
  <c r="I1072" i="6" s="1"/>
  <c r="G1097" i="6"/>
  <c r="I1097" i="6" s="1"/>
  <c r="G1128" i="6"/>
  <c r="I1128" i="6" s="1"/>
  <c r="G1157" i="6"/>
  <c r="I1157" i="6" s="1"/>
  <c r="G1182" i="6"/>
  <c r="I1182" i="6" s="1"/>
  <c r="G1213" i="6"/>
  <c r="I1213" i="6" s="1"/>
  <c r="G1242" i="6"/>
  <c r="I1242" i="6" s="1"/>
  <c r="G1268" i="6"/>
  <c r="I1268" i="6" s="1"/>
  <c r="G1298" i="6"/>
  <c r="I1298" i="6" s="1"/>
  <c r="G1328" i="6"/>
  <c r="I1328" i="6" s="1"/>
  <c r="G1353" i="6"/>
  <c r="I1353" i="6" s="1"/>
  <c r="G1384" i="6"/>
  <c r="I1384" i="6" s="1"/>
  <c r="G1413" i="6"/>
  <c r="I1413" i="6" s="1"/>
  <c r="G1438" i="6"/>
  <c r="I1438" i="6" s="1"/>
  <c r="G1469" i="6"/>
  <c r="I1469" i="6" s="1"/>
  <c r="G1498" i="6"/>
  <c r="I1498" i="6" s="1"/>
  <c r="G1524" i="6"/>
  <c r="I1524" i="6" s="1"/>
  <c r="G1554" i="6"/>
  <c r="I1554" i="6" s="1"/>
  <c r="G1584" i="6"/>
  <c r="I1584" i="6" s="1"/>
  <c r="G1609" i="6"/>
  <c r="I1609" i="6" s="1"/>
  <c r="G1637" i="6"/>
  <c r="I1637" i="6" s="1"/>
  <c r="G1659" i="6"/>
  <c r="I1659" i="6" s="1"/>
  <c r="G1678" i="6"/>
  <c r="I1678" i="6" s="1"/>
  <c r="G1701" i="6"/>
  <c r="I1701" i="6" s="1"/>
  <c r="G1717" i="6"/>
  <c r="I1717" i="6" s="1"/>
  <c r="G1733" i="6"/>
  <c r="I1733" i="6" s="1"/>
  <c r="G1749" i="6"/>
  <c r="I1749" i="6" s="1"/>
  <c r="G1765" i="6"/>
  <c r="I1765" i="6" s="1"/>
  <c r="G1781" i="6"/>
  <c r="I1781" i="6" s="1"/>
  <c r="G1797" i="6"/>
  <c r="I1797" i="6" s="1"/>
  <c r="G1813" i="6"/>
  <c r="I1813" i="6" s="1"/>
  <c r="G1829" i="6"/>
  <c r="I1829" i="6" s="1"/>
  <c r="G1845" i="6"/>
  <c r="I1845" i="6" s="1"/>
  <c r="G1861" i="6"/>
  <c r="I1861" i="6" s="1"/>
  <c r="G1877" i="6"/>
  <c r="I1877" i="6" s="1"/>
  <c r="G1893" i="6"/>
  <c r="I1893" i="6" s="1"/>
  <c r="G1909" i="6"/>
  <c r="I1909" i="6" s="1"/>
  <c r="G1925" i="6"/>
  <c r="I1925" i="6" s="1"/>
  <c r="G1941" i="6"/>
  <c r="I1941" i="6" s="1"/>
  <c r="G1957" i="6"/>
  <c r="I1957" i="6" s="1"/>
  <c r="G1973" i="6"/>
  <c r="I1973" i="6" s="1"/>
  <c r="G1989" i="6"/>
  <c r="I1989" i="6" s="1"/>
  <c r="G2005" i="6"/>
  <c r="I2005" i="6" s="1"/>
  <c r="G2021" i="6"/>
  <c r="I2021" i="6" s="1"/>
  <c r="G2037" i="6"/>
  <c r="I2037" i="6" s="1"/>
  <c r="G158" i="6"/>
  <c r="I158" i="6" s="1"/>
  <c r="G265" i="6"/>
  <c r="I265" i="6" s="1"/>
  <c r="G385" i="6"/>
  <c r="I385" i="6" s="1"/>
  <c r="G497" i="6"/>
  <c r="I497" i="6" s="1"/>
  <c r="G608" i="6"/>
  <c r="I608" i="6" s="1"/>
  <c r="G709" i="6"/>
  <c r="I709" i="6" s="1"/>
  <c r="G765" i="6"/>
  <c r="I765" i="6" s="1"/>
  <c r="G820" i="6"/>
  <c r="I820" i="6" s="1"/>
  <c r="G880" i="6"/>
  <c r="I880" i="6" s="1"/>
  <c r="G936" i="6"/>
  <c r="I936" i="6" s="1"/>
  <c r="G990" i="6"/>
  <c r="I990" i="6" s="1"/>
  <c r="G1050" i="6"/>
  <c r="I1050" i="6" s="1"/>
  <c r="G1106" i="6"/>
  <c r="I1106" i="6" s="1"/>
  <c r="G1161" i="6"/>
  <c r="I1161" i="6" s="1"/>
  <c r="G1246" i="6"/>
  <c r="I1246" i="6" s="1"/>
  <c r="G1306" i="6"/>
  <c r="I1306" i="6" s="1"/>
  <c r="G1362" i="6"/>
  <c r="I1362" i="6" s="1"/>
  <c r="G1417" i="6"/>
  <c r="I1417" i="6" s="1"/>
  <c r="G1477" i="6"/>
  <c r="I1477" i="6" s="1"/>
  <c r="G1533" i="6"/>
  <c r="I1533" i="6" s="1"/>
  <c r="G1588" i="6"/>
  <c r="I1588" i="6" s="1"/>
  <c r="G1685" i="6"/>
  <c r="I1685" i="6" s="1"/>
  <c r="G1720" i="6"/>
  <c r="I1720" i="6" s="1"/>
  <c r="G1752" i="6"/>
  <c r="I1752" i="6" s="1"/>
  <c r="G1784" i="6"/>
  <c r="I1784" i="6" s="1"/>
  <c r="G1816" i="6"/>
  <c r="I1816" i="6" s="1"/>
  <c r="G1848" i="6"/>
  <c r="I1848" i="6" s="1"/>
  <c r="G1880" i="6"/>
  <c r="I1880" i="6" s="1"/>
  <c r="G1912" i="6"/>
  <c r="I1912" i="6" s="1"/>
  <c r="G1944" i="6"/>
  <c r="I1944" i="6" s="1"/>
  <c r="G1976" i="6"/>
  <c r="I1976" i="6" s="1"/>
  <c r="G2008" i="6"/>
  <c r="I2008" i="6" s="1"/>
  <c r="G2040" i="6"/>
  <c r="I2040" i="6" s="1"/>
  <c r="G94" i="6"/>
  <c r="I94" i="6" s="1"/>
  <c r="G152" i="6"/>
  <c r="I152" i="6" s="1"/>
  <c r="G201" i="6"/>
  <c r="I201" i="6" s="1"/>
  <c r="G264" i="6"/>
  <c r="I264" i="6" s="1"/>
  <c r="G321" i="6"/>
  <c r="I321" i="6" s="1"/>
  <c r="G374" i="6"/>
  <c r="I374" i="6" s="1"/>
  <c r="G433" i="6"/>
  <c r="I433" i="6" s="1"/>
  <c r="G494" i="6"/>
  <c r="I494" i="6" s="1"/>
  <c r="G544" i="6"/>
  <c r="I544" i="6" s="1"/>
  <c r="G606" i="6"/>
  <c r="I606" i="6" s="1"/>
  <c r="G664" i="6"/>
  <c r="I664" i="6" s="1"/>
  <c r="G702" i="6"/>
  <c r="I702" i="6" s="1"/>
  <c r="G733" i="6"/>
  <c r="I733" i="6" s="1"/>
  <c r="G762" i="6"/>
  <c r="I762" i="6" s="1"/>
  <c r="G788" i="6"/>
  <c r="I788" i="6" s="1"/>
  <c r="G818" i="6"/>
  <c r="I818" i="6" s="1"/>
  <c r="G848" i="6"/>
  <c r="I848" i="6" s="1"/>
  <c r="G873" i="6"/>
  <c r="I873" i="6" s="1"/>
  <c r="G904" i="6"/>
  <c r="I904" i="6" s="1"/>
  <c r="G933" i="6"/>
  <c r="I933" i="6" s="1"/>
  <c r="G958" i="6"/>
  <c r="I958" i="6" s="1"/>
  <c r="G989" i="6"/>
  <c r="I989" i="6" s="1"/>
  <c r="G1018" i="6"/>
  <c r="I1018" i="6" s="1"/>
  <c r="G1044" i="6"/>
  <c r="I1044" i="6" s="1"/>
  <c r="G1074" i="6"/>
  <c r="I1074" i="6" s="1"/>
  <c r="G1104" i="6"/>
  <c r="I1104" i="6" s="1"/>
  <c r="G1129" i="6"/>
  <c r="I1129" i="6" s="1"/>
  <c r="G1160" i="6"/>
  <c r="I1160" i="6" s="1"/>
  <c r="G1189" i="6"/>
  <c r="I1189" i="6" s="1"/>
  <c r="G1214" i="6"/>
  <c r="I1214" i="6" s="1"/>
  <c r="G1245" i="6"/>
  <c r="I1245" i="6" s="1"/>
  <c r="G1274" i="6"/>
  <c r="I1274" i="6" s="1"/>
  <c r="G1300" i="6"/>
  <c r="I1300" i="6" s="1"/>
  <c r="G1330" i="6"/>
  <c r="I1330" i="6" s="1"/>
  <c r="G1360" i="6"/>
  <c r="I1360" i="6" s="1"/>
  <c r="G1385" i="6"/>
  <c r="I1385" i="6" s="1"/>
  <c r="G1416" i="6"/>
  <c r="I1416" i="6" s="1"/>
  <c r="G1445" i="6"/>
  <c r="I1445" i="6" s="1"/>
  <c r="G1470" i="6"/>
  <c r="I1470" i="6" s="1"/>
  <c r="G1501" i="6"/>
  <c r="I1501" i="6" s="1"/>
  <c r="G1530" i="6"/>
  <c r="I1530" i="6" s="1"/>
  <c r="G1556" i="6"/>
  <c r="I1556" i="6" s="1"/>
  <c r="G1586" i="6"/>
  <c r="I1586" i="6" s="1"/>
  <c r="G1616" i="6"/>
  <c r="I1616" i="6" s="1"/>
  <c r="G1638" i="6"/>
  <c r="I1638" i="6" s="1"/>
  <c r="G1661" i="6"/>
  <c r="I1661" i="6" s="1"/>
  <c r="G1683" i="6"/>
  <c r="I1683" i="6" s="1"/>
  <c r="G1702" i="6"/>
  <c r="I1702" i="6" s="1"/>
  <c r="G1718" i="6"/>
  <c r="I1718" i="6" s="1"/>
  <c r="G1734" i="6"/>
  <c r="I1734" i="6" s="1"/>
  <c r="G1750" i="6"/>
  <c r="I1750" i="6" s="1"/>
  <c r="G1766" i="6"/>
  <c r="I1766" i="6" s="1"/>
  <c r="G1782" i="6"/>
  <c r="I1782" i="6" s="1"/>
  <c r="G1798" i="6"/>
  <c r="I1798" i="6" s="1"/>
  <c r="G1814" i="6"/>
  <c r="I1814" i="6" s="1"/>
  <c r="G1830" i="6"/>
  <c r="I1830" i="6" s="1"/>
  <c r="G1846" i="6"/>
  <c r="I1846" i="6" s="1"/>
  <c r="G1862" i="6"/>
  <c r="I1862" i="6" s="1"/>
  <c r="G1878" i="6"/>
  <c r="I1878" i="6" s="1"/>
  <c r="G1894" i="6"/>
  <c r="I1894" i="6" s="1"/>
  <c r="G1910" i="6"/>
  <c r="I1910" i="6" s="1"/>
  <c r="G1926" i="6"/>
  <c r="I1926" i="6" s="1"/>
  <c r="G1942" i="6"/>
  <c r="I1942" i="6" s="1"/>
  <c r="G1958" i="6"/>
  <c r="I1958" i="6" s="1"/>
  <c r="G1974" i="6"/>
  <c r="I1974" i="6" s="1"/>
  <c r="G1990" i="6"/>
  <c r="I1990" i="6" s="1"/>
  <c r="G2006" i="6"/>
  <c r="I2006" i="6" s="1"/>
  <c r="G2022" i="6"/>
  <c r="I2022" i="6" s="1"/>
  <c r="G2038" i="6"/>
  <c r="I2038" i="6" s="1"/>
  <c r="G96" i="6"/>
  <c r="I96" i="6" s="1"/>
  <c r="G216" i="6"/>
  <c r="I216" i="6" s="1"/>
  <c r="G328" i="6"/>
  <c r="I328" i="6" s="1"/>
  <c r="G438" i="6"/>
  <c r="I438" i="6" s="1"/>
  <c r="G558" i="6"/>
  <c r="I558" i="6" s="1"/>
  <c r="G670" i="6"/>
  <c r="I670" i="6" s="1"/>
  <c r="G734" i="6"/>
  <c r="I734" i="6" s="1"/>
  <c r="G794" i="6"/>
  <c r="I794" i="6" s="1"/>
  <c r="G850" i="6"/>
  <c r="I850" i="6" s="1"/>
  <c r="G905" i="6"/>
  <c r="I905" i="6" s="1"/>
  <c r="G965" i="6"/>
  <c r="I965" i="6" s="1"/>
  <c r="G1021" i="6"/>
  <c r="I1021" i="6" s="1"/>
  <c r="G1076" i="6"/>
  <c r="I1076" i="6" s="1"/>
  <c r="G1136" i="6"/>
  <c r="I1136" i="6" s="1"/>
  <c r="G1192" i="6"/>
  <c r="I1192" i="6" s="1"/>
  <c r="G1277" i="6"/>
  <c r="I1277" i="6" s="1"/>
  <c r="G1332" i="6"/>
  <c r="I1332" i="6" s="1"/>
  <c r="G1392" i="6"/>
  <c r="I1392" i="6" s="1"/>
  <c r="G1448" i="6"/>
  <c r="I1448" i="6" s="1"/>
  <c r="G1502" i="6"/>
  <c r="I1502" i="6" s="1"/>
  <c r="G1562" i="6"/>
  <c r="I1562" i="6" s="1"/>
  <c r="G1618" i="6"/>
  <c r="I1618" i="6" s="1"/>
  <c r="G1643" i="6"/>
  <c r="I1643" i="6" s="1"/>
  <c r="G1662" i="6"/>
  <c r="I1662" i="6" s="1"/>
  <c r="G1704" i="6"/>
  <c r="I1704" i="6" s="1"/>
  <c r="G1736" i="6"/>
  <c r="I1736" i="6" s="1"/>
  <c r="G1768" i="6"/>
  <c r="I1768" i="6" s="1"/>
  <c r="G1800" i="6"/>
  <c r="I1800" i="6" s="1"/>
  <c r="G1832" i="6"/>
  <c r="I1832" i="6" s="1"/>
  <c r="G1864" i="6"/>
  <c r="I1864" i="6" s="1"/>
  <c r="G1896" i="6"/>
  <c r="I1896" i="6" s="1"/>
  <c r="G1928" i="6"/>
  <c r="I1928" i="6" s="1"/>
  <c r="G1960" i="6"/>
  <c r="I1960" i="6" s="1"/>
  <c r="G1992" i="6"/>
  <c r="I1992" i="6" s="1"/>
  <c r="G2024" i="6"/>
  <c r="I2024" i="6" s="1"/>
  <c r="G49" i="6"/>
  <c r="I49" i="6" s="1"/>
  <c r="G110" i="6"/>
  <c r="I110" i="6" s="1"/>
  <c r="G160" i="6"/>
  <c r="I160" i="6" s="1"/>
  <c r="G222" i="6"/>
  <c r="I222" i="6" s="1"/>
  <c r="G280" i="6"/>
  <c r="I280" i="6" s="1"/>
  <c r="G329" i="6"/>
  <c r="I329" i="6" s="1"/>
  <c r="G392" i="6"/>
  <c r="I392" i="6" s="1"/>
  <c r="G449" i="6"/>
  <c r="I449" i="6" s="1"/>
  <c r="G502" i="6"/>
  <c r="I502" i="6" s="1"/>
  <c r="G561" i="6"/>
  <c r="I561" i="6" s="1"/>
  <c r="G622" i="6"/>
  <c r="I622" i="6" s="1"/>
  <c r="G672" i="6"/>
  <c r="I672" i="6" s="1"/>
  <c r="G712" i="6"/>
  <c r="I712" i="6" s="1"/>
  <c r="G741" i="6"/>
  <c r="I741" i="6" s="1"/>
  <c r="G766" i="6"/>
  <c r="I766" i="6" s="1"/>
  <c r="G797" i="6"/>
  <c r="I797" i="6" s="1"/>
  <c r="G826" i="6"/>
  <c r="I826" i="6" s="1"/>
  <c r="G852" i="6"/>
  <c r="I852" i="6" s="1"/>
  <c r="G882" i="6"/>
  <c r="I882" i="6" s="1"/>
  <c r="G912" i="6"/>
  <c r="I912" i="6" s="1"/>
  <c r="G937" i="6"/>
  <c r="I937" i="6" s="1"/>
  <c r="G968" i="6"/>
  <c r="I968" i="6" s="1"/>
  <c r="G997" i="6"/>
  <c r="I997" i="6" s="1"/>
  <c r="G1022" i="6"/>
  <c r="I1022" i="6" s="1"/>
  <c r="G1053" i="6"/>
  <c r="I1053" i="6" s="1"/>
  <c r="G1082" i="6"/>
  <c r="I1082" i="6" s="1"/>
  <c r="G1108" i="6"/>
  <c r="I1108" i="6" s="1"/>
  <c r="G1138" i="6"/>
  <c r="I1138" i="6" s="1"/>
  <c r="G1168" i="6"/>
  <c r="I1168" i="6" s="1"/>
  <c r="G1193" i="6"/>
  <c r="I1193" i="6" s="1"/>
  <c r="G1224" i="6"/>
  <c r="I1224" i="6" s="1"/>
  <c r="G1253" i="6"/>
  <c r="I1253" i="6" s="1"/>
  <c r="G1278" i="6"/>
  <c r="I1278" i="6" s="1"/>
  <c r="G1309" i="6"/>
  <c r="I1309" i="6" s="1"/>
  <c r="G1338" i="6"/>
  <c r="I1338" i="6" s="1"/>
  <c r="G1364" i="6"/>
  <c r="I1364" i="6" s="1"/>
  <c r="G1394" i="6"/>
  <c r="I1394" i="6" s="1"/>
  <c r="G1424" i="6"/>
  <c r="I1424" i="6" s="1"/>
  <c r="G1449" i="6"/>
  <c r="I1449" i="6" s="1"/>
  <c r="G1480" i="6"/>
  <c r="I1480" i="6" s="1"/>
  <c r="G1509" i="6"/>
  <c r="I1509" i="6" s="1"/>
  <c r="G1534" i="6"/>
  <c r="I1534" i="6" s="1"/>
  <c r="G1565" i="6"/>
  <c r="I1565" i="6" s="1"/>
  <c r="G1594" i="6"/>
  <c r="I1594" i="6" s="1"/>
  <c r="G1620" i="6"/>
  <c r="I1620" i="6" s="1"/>
  <c r="G1645" i="6"/>
  <c r="I1645" i="6" s="1"/>
  <c r="G1667" i="6"/>
  <c r="I1667" i="6" s="1"/>
  <c r="G1686" i="6"/>
  <c r="I1686" i="6" s="1"/>
  <c r="G1707" i="6"/>
  <c r="I1707" i="6" s="1"/>
  <c r="G1723" i="6"/>
  <c r="I1723" i="6" s="1"/>
  <c r="G1739" i="6"/>
  <c r="I1739" i="6" s="1"/>
  <c r="G1755" i="6"/>
  <c r="I1755" i="6" s="1"/>
  <c r="G1771" i="6"/>
  <c r="I1771" i="6" s="1"/>
  <c r="G1787" i="6"/>
  <c r="I1787" i="6" s="1"/>
  <c r="G1803" i="6"/>
  <c r="I1803" i="6" s="1"/>
  <c r="G1819" i="6"/>
  <c r="I1819" i="6" s="1"/>
  <c r="G1835" i="6"/>
  <c r="I1835" i="6" s="1"/>
  <c r="G1851" i="6"/>
  <c r="I1851" i="6" s="1"/>
  <c r="G1867" i="6"/>
  <c r="I1867" i="6" s="1"/>
  <c r="G1883" i="6"/>
  <c r="I1883" i="6" s="1"/>
  <c r="G1899" i="6"/>
  <c r="I1899" i="6" s="1"/>
  <c r="G1915" i="6"/>
  <c r="I1915" i="6" s="1"/>
  <c r="G1931" i="6"/>
  <c r="I1931" i="6" s="1"/>
  <c r="G1947" i="6"/>
  <c r="I1947" i="6" s="1"/>
  <c r="G1963" i="6"/>
  <c r="I1963" i="6" s="1"/>
  <c r="G1979" i="6"/>
  <c r="I1979" i="6" s="1"/>
  <c r="G1995" i="6"/>
  <c r="I1995" i="6" s="1"/>
  <c r="G2011" i="6"/>
  <c r="I2011" i="6" s="1"/>
  <c r="G224" i="6"/>
  <c r="I224" i="6" s="1"/>
  <c r="G456" i="6"/>
  <c r="I456" i="6" s="1"/>
  <c r="G686" i="6"/>
  <c r="I686" i="6" s="1"/>
  <c r="G798" i="6"/>
  <c r="I798" i="6" s="1"/>
  <c r="G914" i="6"/>
  <c r="I914" i="6" s="1"/>
  <c r="G1029" i="6"/>
  <c r="I1029" i="6" s="1"/>
  <c r="G1140" i="6"/>
  <c r="I1140" i="6" s="1"/>
  <c r="G1232" i="6"/>
  <c r="I1232" i="6" s="1"/>
  <c r="G1342" i="6"/>
  <c r="I1342" i="6" s="1"/>
  <c r="G1458" i="6"/>
  <c r="I1458" i="6" s="1"/>
  <c r="G1573" i="6"/>
  <c r="I1573" i="6" s="1"/>
  <c r="G1670" i="6"/>
  <c r="I1670" i="6" s="1"/>
  <c r="G1742" i="6"/>
  <c r="I1742" i="6" s="1"/>
  <c r="G1806" i="6"/>
  <c r="I1806" i="6" s="1"/>
  <c r="G1870" i="6"/>
  <c r="I1870" i="6" s="1"/>
  <c r="G1934" i="6"/>
  <c r="I1934" i="6" s="1"/>
  <c r="G1998" i="6"/>
  <c r="I1998" i="6" s="1"/>
  <c r="G2046" i="6"/>
  <c r="I2046" i="6" s="1"/>
  <c r="G238" i="6"/>
  <c r="I238" i="6" s="1"/>
  <c r="G457" i="6"/>
  <c r="I457" i="6" s="1"/>
  <c r="G689" i="6"/>
  <c r="I689" i="6" s="1"/>
  <c r="G805" i="6"/>
  <c r="I805" i="6" s="1"/>
  <c r="G916" i="6"/>
  <c r="I916" i="6" s="1"/>
  <c r="G1032" i="6"/>
  <c r="I1032" i="6" s="1"/>
  <c r="G1146" i="6"/>
  <c r="I1146" i="6" s="1"/>
  <c r="G1256" i="6"/>
  <c r="I1256" i="6" s="1"/>
  <c r="G1370" i="6"/>
  <c r="I1370" i="6" s="1"/>
  <c r="G1481" i="6"/>
  <c r="I1481" i="6" s="1"/>
  <c r="G1597" i="6"/>
  <c r="I1597" i="6" s="1"/>
  <c r="G1691" i="6"/>
  <c r="I1691" i="6" s="1"/>
  <c r="G1757" i="6"/>
  <c r="I1757" i="6" s="1"/>
  <c r="G1821" i="6"/>
  <c r="I1821" i="6" s="1"/>
  <c r="G1885" i="6"/>
  <c r="I1885" i="6" s="1"/>
  <c r="G1949" i="6"/>
  <c r="I1949" i="6" s="1"/>
  <c r="G2013" i="6"/>
  <c r="I2013" i="6" s="1"/>
  <c r="G54" i="6"/>
  <c r="I54" i="6" s="1"/>
  <c r="G286" i="6"/>
  <c r="I286" i="6" s="1"/>
  <c r="G513" i="6"/>
  <c r="I513" i="6" s="1"/>
  <c r="G713" i="6"/>
  <c r="I713" i="6" s="1"/>
  <c r="G829" i="6"/>
  <c r="I829" i="6" s="1"/>
  <c r="G944" i="6"/>
  <c r="I944" i="6" s="1"/>
  <c r="G1054" i="6"/>
  <c r="I1054" i="6" s="1"/>
  <c r="G1170" i="6"/>
  <c r="I1170" i="6" s="1"/>
  <c r="G1257" i="6"/>
  <c r="I1257" i="6" s="1"/>
  <c r="G1373" i="6"/>
  <c r="I1373" i="6" s="1"/>
  <c r="G1488" i="6"/>
  <c r="I1488" i="6" s="1"/>
  <c r="G1598" i="6"/>
  <c r="I1598" i="6" s="1"/>
  <c r="G1693" i="6"/>
  <c r="I1693" i="6" s="1"/>
  <c r="G1758" i="6"/>
  <c r="I1758" i="6" s="1"/>
  <c r="G1822" i="6"/>
  <c r="I1822" i="6" s="1"/>
  <c r="G1886" i="6"/>
  <c r="I1886" i="6" s="1"/>
  <c r="G1950" i="6"/>
  <c r="I1950" i="6" s="1"/>
  <c r="G2014" i="6"/>
  <c r="I2014" i="6" s="1"/>
  <c r="G113" i="6"/>
  <c r="I113" i="6" s="1"/>
  <c r="G344" i="6"/>
  <c r="I344" i="6" s="1"/>
  <c r="G566" i="6"/>
  <c r="I566" i="6" s="1"/>
  <c r="G744" i="6"/>
  <c r="I744" i="6" s="1"/>
  <c r="G858" i="6"/>
  <c r="I858" i="6" s="1"/>
  <c r="G969" i="6"/>
  <c r="I969" i="6" s="1"/>
  <c r="G1085" i="6"/>
  <c r="I1085" i="6" s="1"/>
  <c r="G1200" i="6"/>
  <c r="I1200" i="6" s="1"/>
  <c r="G1288" i="6"/>
  <c r="I1288" i="6" s="1"/>
  <c r="G1402" i="6"/>
  <c r="I1402" i="6" s="1"/>
  <c r="G1513" i="6"/>
  <c r="I1513" i="6" s="1"/>
  <c r="G1629" i="6"/>
  <c r="I1629" i="6" s="1"/>
  <c r="G1774" i="6"/>
  <c r="I1774" i="6" s="1"/>
  <c r="G1838" i="6"/>
  <c r="I1838" i="6" s="1"/>
  <c r="G1902" i="6"/>
  <c r="I1902" i="6" s="1"/>
  <c r="G1966" i="6"/>
  <c r="I1966" i="6" s="1"/>
  <c r="G1997" i="6"/>
  <c r="I1997" i="6" s="1"/>
  <c r="G65" i="6"/>
  <c r="I65" i="6" s="1"/>
  <c r="G288" i="6"/>
  <c r="I288" i="6" s="1"/>
  <c r="G520" i="6"/>
  <c r="I520" i="6" s="1"/>
  <c r="G720" i="6"/>
  <c r="I720" i="6" s="1"/>
  <c r="G830" i="6"/>
  <c r="I830" i="6" s="1"/>
  <c r="G946" i="6"/>
  <c r="I946" i="6" s="1"/>
  <c r="G1061" i="6"/>
  <c r="I1061" i="6" s="1"/>
  <c r="G1172" i="6"/>
  <c r="I1172" i="6" s="1"/>
  <c r="G1285" i="6"/>
  <c r="I1285" i="6" s="1"/>
  <c r="G1396" i="6"/>
  <c r="I1396" i="6" s="1"/>
  <c r="G1512" i="6"/>
  <c r="I1512" i="6" s="1"/>
  <c r="G1626" i="6"/>
  <c r="I1626" i="6" s="1"/>
  <c r="G1709" i="6"/>
  <c r="I1709" i="6" s="1"/>
  <c r="G1773" i="6"/>
  <c r="I1773" i="6" s="1"/>
  <c r="G1837" i="6"/>
  <c r="I1837" i="6" s="1"/>
  <c r="G1901" i="6"/>
  <c r="I1901" i="6" s="1"/>
  <c r="G1965" i="6"/>
  <c r="I1965" i="6" s="1"/>
  <c r="G2027" i="6"/>
  <c r="I2027" i="6" s="1"/>
  <c r="G1710" i="6"/>
  <c r="I1710" i="6" s="1"/>
  <c r="G2029" i="6"/>
  <c r="I2029" i="6" s="1"/>
  <c r="G2045" i="6"/>
  <c r="I2045" i="6" s="1"/>
  <c r="G118" i="6"/>
  <c r="I118" i="6" s="1"/>
  <c r="G350" i="6"/>
  <c r="I350" i="6" s="1"/>
  <c r="G577" i="6"/>
  <c r="I577" i="6" s="1"/>
  <c r="G745" i="6"/>
  <c r="I745" i="6" s="1"/>
  <c r="G861" i="6"/>
  <c r="I861" i="6" s="1"/>
  <c r="G976" i="6"/>
  <c r="I976" i="6" s="1"/>
  <c r="G1086" i="6"/>
  <c r="I1086" i="6" s="1"/>
  <c r="G1202" i="6"/>
  <c r="I1202" i="6" s="1"/>
  <c r="G1310" i="6"/>
  <c r="I1310" i="6" s="1"/>
  <c r="G1426" i="6"/>
  <c r="I1426" i="6" s="1"/>
  <c r="G1541" i="6"/>
  <c r="I1541" i="6" s="1"/>
  <c r="G1646" i="6"/>
  <c r="I1646" i="6" s="1"/>
  <c r="G1725" i="6"/>
  <c r="I1725" i="6" s="1"/>
  <c r="G1789" i="6"/>
  <c r="I1789" i="6" s="1"/>
  <c r="G1853" i="6"/>
  <c r="I1853" i="6" s="1"/>
  <c r="G1917" i="6"/>
  <c r="I1917" i="6" s="1"/>
  <c r="G1981" i="6"/>
  <c r="I1981" i="6" s="1"/>
  <c r="G2030" i="6"/>
  <c r="I2030" i="6" s="1"/>
  <c r="G174" i="6"/>
  <c r="I174" i="6" s="1"/>
  <c r="G393" i="6"/>
  <c r="I393" i="6" s="1"/>
  <c r="G625" i="6"/>
  <c r="I625" i="6" s="1"/>
  <c r="G773" i="6"/>
  <c r="I773" i="6" s="1"/>
  <c r="G884" i="6"/>
  <c r="I884" i="6" s="1"/>
  <c r="G1000" i="6"/>
  <c r="I1000" i="6" s="1"/>
  <c r="G1114" i="6"/>
  <c r="I1114" i="6" s="1"/>
  <c r="G1221" i="6"/>
  <c r="I1221" i="6" s="1"/>
  <c r="G1317" i="6"/>
  <c r="I1317" i="6" s="1"/>
  <c r="G1428" i="6"/>
  <c r="I1428" i="6" s="1"/>
  <c r="G1544" i="6"/>
  <c r="I1544" i="6" s="1"/>
  <c r="G1651" i="6"/>
  <c r="I1651" i="6" s="1"/>
  <c r="G1726" i="6"/>
  <c r="I1726" i="6" s="1"/>
  <c r="G1790" i="6"/>
  <c r="I1790" i="6" s="1"/>
  <c r="G1854" i="6"/>
  <c r="I1854" i="6" s="1"/>
  <c r="G1918" i="6"/>
  <c r="I1918" i="6" s="1"/>
  <c r="G1982" i="6"/>
  <c r="I1982" i="6" s="1"/>
  <c r="G2043" i="6"/>
  <c r="I2043" i="6" s="1"/>
  <c r="G177" i="6"/>
  <c r="I177" i="6" s="1"/>
  <c r="G408" i="6"/>
  <c r="I408" i="6" s="1"/>
  <c r="G630" i="6"/>
  <c r="I630" i="6" s="1"/>
  <c r="G776" i="6"/>
  <c r="I776" i="6" s="1"/>
  <c r="G890" i="6"/>
  <c r="I890" i="6" s="1"/>
  <c r="G1001" i="6"/>
  <c r="I1001" i="6" s="1"/>
  <c r="G1117" i="6"/>
  <c r="I1117" i="6" s="1"/>
  <c r="G1225" i="6"/>
  <c r="I1225" i="6" s="1"/>
  <c r="G1341" i="6"/>
  <c r="I1341" i="6" s="1"/>
  <c r="G1456" i="6"/>
  <c r="I1456" i="6" s="1"/>
  <c r="G1566" i="6"/>
  <c r="I1566" i="6" s="1"/>
  <c r="G1669" i="6"/>
  <c r="I1669" i="6" s="1"/>
  <c r="G1741" i="6"/>
  <c r="I1741" i="6" s="1"/>
  <c r="G1805" i="6"/>
  <c r="I1805" i="6" s="1"/>
  <c r="G1869" i="6"/>
  <c r="I1869" i="6" s="1"/>
  <c r="G1933" i="6"/>
  <c r="I1933" i="6" s="1"/>
  <c r="F55" i="6"/>
  <c r="F63" i="6"/>
  <c r="F71" i="6"/>
  <c r="F79" i="6"/>
  <c r="F87" i="6"/>
  <c r="F95" i="6"/>
  <c r="H95" i="6" s="1"/>
  <c r="F103" i="6"/>
  <c r="F111" i="6"/>
  <c r="H111" i="6" s="1"/>
  <c r="F119" i="6"/>
  <c r="F127" i="6"/>
  <c r="H127" i="6" s="1"/>
  <c r="F135" i="6"/>
  <c r="F143" i="6"/>
  <c r="F151" i="6"/>
  <c r="H151" i="6" s="1"/>
  <c r="F159" i="6"/>
  <c r="H159" i="6" s="1"/>
  <c r="F167" i="6"/>
  <c r="H167" i="6" s="1"/>
  <c r="F175" i="6"/>
  <c r="H175" i="6" s="1"/>
  <c r="F183" i="6"/>
  <c r="H183" i="6" s="1"/>
  <c r="F191" i="6"/>
  <c r="H191" i="6" s="1"/>
  <c r="F199" i="6"/>
  <c r="F207" i="6"/>
  <c r="F215" i="6"/>
  <c r="H215" i="6" s="1"/>
  <c r="F223" i="6"/>
  <c r="H223" i="6" s="1"/>
  <c r="F231" i="6"/>
  <c r="H231" i="6" s="1"/>
  <c r="F239" i="6"/>
  <c r="H239" i="6" s="1"/>
  <c r="F247" i="6"/>
  <c r="H247" i="6" s="1"/>
  <c r="F255" i="6"/>
  <c r="H255" i="6" s="1"/>
  <c r="F263" i="6"/>
  <c r="F271" i="6"/>
  <c r="F279" i="6"/>
  <c r="H279" i="6" s="1"/>
  <c r="F287" i="6"/>
  <c r="H287" i="6" s="1"/>
  <c r="F295" i="6"/>
  <c r="H295" i="6" s="1"/>
  <c r="F303" i="6"/>
  <c r="H303" i="6" s="1"/>
  <c r="F311" i="6"/>
  <c r="H311" i="6" s="1"/>
  <c r="F319" i="6"/>
  <c r="H319" i="6" s="1"/>
  <c r="F327" i="6"/>
  <c r="F335" i="6"/>
  <c r="F343" i="6"/>
  <c r="H343" i="6" s="1"/>
  <c r="F351" i="6"/>
  <c r="H351" i="6" s="1"/>
  <c r="F359" i="6"/>
  <c r="H359" i="6" s="1"/>
  <c r="F367" i="6"/>
  <c r="H367" i="6" s="1"/>
  <c r="F375" i="6"/>
  <c r="H375" i="6" s="1"/>
  <c r="F383" i="6"/>
  <c r="H383" i="6" s="1"/>
  <c r="F391" i="6"/>
  <c r="F399" i="6"/>
  <c r="F407" i="6"/>
  <c r="H407" i="6" s="1"/>
  <c r="F415" i="6"/>
  <c r="H415" i="6" s="1"/>
  <c r="F423" i="6"/>
  <c r="H423" i="6" s="1"/>
  <c r="F431" i="6"/>
  <c r="H431" i="6" s="1"/>
  <c r="F439" i="6"/>
  <c r="H439" i="6" s="1"/>
  <c r="F447" i="6"/>
  <c r="H447" i="6" s="1"/>
  <c r="F455" i="6"/>
  <c r="F463" i="6"/>
  <c r="F471" i="6"/>
  <c r="H471" i="6" s="1"/>
  <c r="F479" i="6"/>
  <c r="H479" i="6" s="1"/>
  <c r="F487" i="6"/>
  <c r="H487" i="6" s="1"/>
  <c r="F49" i="6"/>
  <c r="F57" i="6"/>
  <c r="H57" i="6" s="1"/>
  <c r="F65" i="6"/>
  <c r="H65" i="6" s="1"/>
  <c r="F73" i="6"/>
  <c r="F81" i="6"/>
  <c r="F89" i="6"/>
  <c r="H89" i="6" s="1"/>
  <c r="F97" i="6"/>
  <c r="H97" i="6" s="1"/>
  <c r="F105" i="6"/>
  <c r="H105" i="6" s="1"/>
  <c r="F113" i="6"/>
  <c r="H113" i="6" s="1"/>
  <c r="F121" i="6"/>
  <c r="H121" i="6" s="1"/>
  <c r="F129" i="6"/>
  <c r="H129" i="6" s="1"/>
  <c r="F137" i="6"/>
  <c r="F145" i="6"/>
  <c r="F153" i="6"/>
  <c r="H153" i="6" s="1"/>
  <c r="F161" i="6"/>
  <c r="H161" i="6" s="1"/>
  <c r="F169" i="6"/>
  <c r="H169" i="6" s="1"/>
  <c r="F177" i="6"/>
  <c r="H177" i="6" s="1"/>
  <c r="F185" i="6"/>
  <c r="H185" i="6" s="1"/>
  <c r="F193" i="6"/>
  <c r="H193" i="6" s="1"/>
  <c r="F201" i="6"/>
  <c r="F209" i="6"/>
  <c r="F217" i="6"/>
  <c r="H217" i="6" s="1"/>
  <c r="F225" i="6"/>
  <c r="H225" i="6" s="1"/>
  <c r="F233" i="6"/>
  <c r="H233" i="6" s="1"/>
  <c r="F241" i="6"/>
  <c r="H241" i="6" s="1"/>
  <c r="F249" i="6"/>
  <c r="H249" i="6" s="1"/>
  <c r="F257" i="6"/>
  <c r="H257" i="6" s="1"/>
  <c r="F265" i="6"/>
  <c r="F273" i="6"/>
  <c r="F281" i="6"/>
  <c r="H281" i="6" s="1"/>
  <c r="F289" i="6"/>
  <c r="H289" i="6" s="1"/>
  <c r="F297" i="6"/>
  <c r="H297" i="6" s="1"/>
  <c r="F305" i="6"/>
  <c r="H305" i="6" s="1"/>
  <c r="F313" i="6"/>
  <c r="H313" i="6" s="1"/>
  <c r="F321" i="6"/>
  <c r="H321" i="6" s="1"/>
  <c r="F329" i="6"/>
  <c r="F337" i="6"/>
  <c r="F345" i="6"/>
  <c r="H345" i="6" s="1"/>
  <c r="F353" i="6"/>
  <c r="H353" i="6" s="1"/>
  <c r="F361" i="6"/>
  <c r="H361" i="6" s="1"/>
  <c r="F369" i="6"/>
  <c r="H369" i="6" s="1"/>
  <c r="F377" i="6"/>
  <c r="H377" i="6" s="1"/>
  <c r="F385" i="6"/>
  <c r="H385" i="6" s="1"/>
  <c r="F393" i="6"/>
  <c r="F401" i="6"/>
  <c r="F409" i="6"/>
  <c r="H409" i="6" s="1"/>
  <c r="F417" i="6"/>
  <c r="H417" i="6" s="1"/>
  <c r="F425" i="6"/>
  <c r="H425" i="6" s="1"/>
  <c r="F433" i="6"/>
  <c r="H433" i="6" s="1"/>
  <c r="F441" i="6"/>
  <c r="H441" i="6" s="1"/>
  <c r="F449" i="6"/>
  <c r="H449" i="6" s="1"/>
  <c r="F457" i="6"/>
  <c r="F465" i="6"/>
  <c r="F473" i="6"/>
  <c r="H473" i="6" s="1"/>
  <c r="F481" i="6"/>
  <c r="H481" i="6" s="1"/>
  <c r="F489" i="6"/>
  <c r="H489" i="6" s="1"/>
  <c r="F497" i="6"/>
  <c r="H497" i="6" s="1"/>
  <c r="F505" i="6"/>
  <c r="H505" i="6" s="1"/>
  <c r="F513" i="6"/>
  <c r="H513" i="6" s="1"/>
  <c r="F521" i="6"/>
  <c r="F529" i="6"/>
  <c r="F537" i="6"/>
  <c r="H537" i="6" s="1"/>
  <c r="F545" i="6"/>
  <c r="H545" i="6" s="1"/>
  <c r="F553" i="6"/>
  <c r="H553" i="6" s="1"/>
  <c r="F561" i="6"/>
  <c r="H561" i="6" s="1"/>
  <c r="F50" i="6"/>
  <c r="H50" i="6" s="1"/>
  <c r="F58" i="6"/>
  <c r="H58" i="6" s="1"/>
  <c r="F66" i="6"/>
  <c r="F74" i="6"/>
  <c r="F82" i="6"/>
  <c r="H82" i="6" s="1"/>
  <c r="F90" i="6"/>
  <c r="H90" i="6" s="1"/>
  <c r="F98" i="6"/>
  <c r="H98" i="6" s="1"/>
  <c r="F106" i="6"/>
  <c r="H106" i="6" s="1"/>
  <c r="F114" i="6"/>
  <c r="H114" i="6" s="1"/>
  <c r="F122" i="6"/>
  <c r="H122" i="6" s="1"/>
  <c r="F130" i="6"/>
  <c r="F138" i="6"/>
  <c r="F146" i="6"/>
  <c r="H146" i="6" s="1"/>
  <c r="F154" i="6"/>
  <c r="H154" i="6" s="1"/>
  <c r="F162" i="6"/>
  <c r="H162" i="6" s="1"/>
  <c r="F170" i="6"/>
  <c r="H170" i="6" s="1"/>
  <c r="F178" i="6"/>
  <c r="H178" i="6" s="1"/>
  <c r="F186" i="6"/>
  <c r="H186" i="6" s="1"/>
  <c r="F194" i="6"/>
  <c r="F202" i="6"/>
  <c r="F210" i="6"/>
  <c r="H210" i="6" s="1"/>
  <c r="F218" i="6"/>
  <c r="H218" i="6" s="1"/>
  <c r="F226" i="6"/>
  <c r="H226" i="6" s="1"/>
  <c r="F234" i="6"/>
  <c r="H234" i="6" s="1"/>
  <c r="F242" i="6"/>
  <c r="H242" i="6" s="1"/>
  <c r="F250" i="6"/>
  <c r="H250" i="6" s="1"/>
  <c r="F258" i="6"/>
  <c r="F266" i="6"/>
  <c r="F274" i="6"/>
  <c r="H274" i="6" s="1"/>
  <c r="F282" i="6"/>
  <c r="H282" i="6" s="1"/>
  <c r="F290" i="6"/>
  <c r="H290" i="6" s="1"/>
  <c r="F298" i="6"/>
  <c r="H298" i="6" s="1"/>
  <c r="F306" i="6"/>
  <c r="H306" i="6" s="1"/>
  <c r="F314" i="6"/>
  <c r="H314" i="6" s="1"/>
  <c r="F322" i="6"/>
  <c r="F330" i="6"/>
  <c r="F338" i="6"/>
  <c r="H338" i="6" s="1"/>
  <c r="F346" i="6"/>
  <c r="H346" i="6" s="1"/>
  <c r="F354" i="6"/>
  <c r="H354" i="6" s="1"/>
  <c r="F362" i="6"/>
  <c r="H362" i="6" s="1"/>
  <c r="F370" i="6"/>
  <c r="H370" i="6" s="1"/>
  <c r="F378" i="6"/>
  <c r="H378" i="6" s="1"/>
  <c r="F386" i="6"/>
  <c r="F394" i="6"/>
  <c r="F402" i="6"/>
  <c r="H402" i="6" s="1"/>
  <c r="F410" i="6"/>
  <c r="H410" i="6" s="1"/>
  <c r="F418" i="6"/>
  <c r="H418" i="6" s="1"/>
  <c r="F426" i="6"/>
  <c r="H426" i="6" s="1"/>
  <c r="F434" i="6"/>
  <c r="H434" i="6" s="1"/>
  <c r="F442" i="6"/>
  <c r="H442" i="6" s="1"/>
  <c r="F450" i="6"/>
  <c r="F458" i="6"/>
  <c r="F466" i="6"/>
  <c r="H466" i="6" s="1"/>
  <c r="F474" i="6"/>
  <c r="H474" i="6" s="1"/>
  <c r="F482" i="6"/>
  <c r="H482" i="6" s="1"/>
  <c r="F490" i="6"/>
  <c r="H490" i="6" s="1"/>
  <c r="F498" i="6"/>
  <c r="H498" i="6" s="1"/>
  <c r="F506" i="6"/>
  <c r="H506" i="6" s="1"/>
  <c r="F514" i="6"/>
  <c r="F522" i="6"/>
  <c r="F530" i="6"/>
  <c r="H530" i="6" s="1"/>
  <c r="F538" i="6"/>
  <c r="H538" i="6" s="1"/>
  <c r="F546" i="6"/>
  <c r="H546" i="6" s="1"/>
  <c r="F554" i="6"/>
  <c r="H554" i="6" s="1"/>
  <c r="F562" i="6"/>
  <c r="H562" i="6" s="1"/>
  <c r="F52" i="6"/>
  <c r="H52" i="6" s="1"/>
  <c r="F60" i="6"/>
  <c r="F68" i="6"/>
  <c r="F76" i="6"/>
  <c r="H76" i="6" s="1"/>
  <c r="F84" i="6"/>
  <c r="H84" i="6" s="1"/>
  <c r="F92" i="6"/>
  <c r="H92" i="6" s="1"/>
  <c r="F100" i="6"/>
  <c r="H100" i="6" s="1"/>
  <c r="F108" i="6"/>
  <c r="H108" i="6" s="1"/>
  <c r="F116" i="6"/>
  <c r="H116" i="6" s="1"/>
  <c r="F124" i="6"/>
  <c r="F132" i="6"/>
  <c r="F140" i="6"/>
  <c r="H140" i="6" s="1"/>
  <c r="F148" i="6"/>
  <c r="H148" i="6" s="1"/>
  <c r="F156" i="6"/>
  <c r="H156" i="6" s="1"/>
  <c r="F164" i="6"/>
  <c r="H164" i="6" s="1"/>
  <c r="F172" i="6"/>
  <c r="H172" i="6" s="1"/>
  <c r="F180" i="6"/>
  <c r="H180" i="6" s="1"/>
  <c r="F188" i="6"/>
  <c r="F196" i="6"/>
  <c r="F204" i="6"/>
  <c r="H204" i="6" s="1"/>
  <c r="F212" i="6"/>
  <c r="H212" i="6" s="1"/>
  <c r="F220" i="6"/>
  <c r="H220" i="6" s="1"/>
  <c r="F228" i="6"/>
  <c r="H228" i="6" s="1"/>
  <c r="F236" i="6"/>
  <c r="H236" i="6" s="1"/>
  <c r="F244" i="6"/>
  <c r="H244" i="6" s="1"/>
  <c r="F252" i="6"/>
  <c r="F260" i="6"/>
  <c r="F268" i="6"/>
  <c r="H268" i="6" s="1"/>
  <c r="F276" i="6"/>
  <c r="H276" i="6" s="1"/>
  <c r="F284" i="6"/>
  <c r="H284" i="6" s="1"/>
  <c r="F292" i="6"/>
  <c r="H292" i="6" s="1"/>
  <c r="F300" i="6"/>
  <c r="H300" i="6" s="1"/>
  <c r="F308" i="6"/>
  <c r="H308" i="6" s="1"/>
  <c r="F316" i="6"/>
  <c r="F324" i="6"/>
  <c r="F332" i="6"/>
  <c r="H332" i="6" s="1"/>
  <c r="F340" i="6"/>
  <c r="H340" i="6" s="1"/>
  <c r="F348" i="6"/>
  <c r="H348" i="6" s="1"/>
  <c r="F356" i="6"/>
  <c r="H356" i="6" s="1"/>
  <c r="F364" i="6"/>
  <c r="H364" i="6" s="1"/>
  <c r="F372" i="6"/>
  <c r="H372" i="6" s="1"/>
  <c r="F380" i="6"/>
  <c r="F388" i="6"/>
  <c r="F396" i="6"/>
  <c r="H396" i="6" s="1"/>
  <c r="F404" i="6"/>
  <c r="H404" i="6" s="1"/>
  <c r="F412" i="6"/>
  <c r="H412" i="6" s="1"/>
  <c r="F420" i="6"/>
  <c r="H420" i="6" s="1"/>
  <c r="F428" i="6"/>
  <c r="H428" i="6" s="1"/>
  <c r="F436" i="6"/>
  <c r="H436" i="6" s="1"/>
  <c r="F444" i="6"/>
  <c r="F452" i="6"/>
  <c r="F460" i="6"/>
  <c r="H460" i="6" s="1"/>
  <c r="F468" i="6"/>
  <c r="H468" i="6" s="1"/>
  <c r="F476" i="6"/>
  <c r="H476" i="6" s="1"/>
  <c r="F484" i="6"/>
  <c r="H484" i="6" s="1"/>
  <c r="F492" i="6"/>
  <c r="H492" i="6" s="1"/>
  <c r="F500" i="6"/>
  <c r="H500" i="6" s="1"/>
  <c r="F508" i="6"/>
  <c r="F516" i="6"/>
  <c r="F524" i="6"/>
  <c r="H524" i="6" s="1"/>
  <c r="F532" i="6"/>
  <c r="H532" i="6" s="1"/>
  <c r="F540" i="6"/>
  <c r="H540" i="6" s="1"/>
  <c r="F548" i="6"/>
  <c r="H548" i="6" s="1"/>
  <c r="F556" i="6"/>
  <c r="H556" i="6" s="1"/>
  <c r="F564" i="6"/>
  <c r="H564" i="6" s="1"/>
  <c r="F572" i="6"/>
  <c r="F580" i="6"/>
  <c r="F588" i="6"/>
  <c r="H588" i="6" s="1"/>
  <c r="F596" i="6"/>
  <c r="H596" i="6" s="1"/>
  <c r="F604" i="6"/>
  <c r="H604" i="6" s="1"/>
  <c r="F612" i="6"/>
  <c r="H612" i="6" s="1"/>
  <c r="F620" i="6"/>
  <c r="H620" i="6" s="1"/>
  <c r="F628" i="6"/>
  <c r="H628" i="6" s="1"/>
  <c r="F636" i="6"/>
  <c r="F644" i="6"/>
  <c r="F652" i="6"/>
  <c r="H652" i="6" s="1"/>
  <c r="F660" i="6"/>
  <c r="H660" i="6" s="1"/>
  <c r="F668" i="6"/>
  <c r="H668" i="6" s="1"/>
  <c r="F676" i="6"/>
  <c r="H676" i="6" s="1"/>
  <c r="F684" i="6"/>
  <c r="H684" i="6" s="1"/>
  <c r="F692" i="6"/>
  <c r="H692" i="6" s="1"/>
  <c r="F700" i="6"/>
  <c r="F708" i="6"/>
  <c r="F716" i="6"/>
  <c r="H716" i="6" s="1"/>
  <c r="F724" i="6"/>
  <c r="H724" i="6" s="1"/>
  <c r="F732" i="6"/>
  <c r="H732" i="6" s="1"/>
  <c r="F740" i="6"/>
  <c r="H740" i="6" s="1"/>
  <c r="F748" i="6"/>
  <c r="H748" i="6" s="1"/>
  <c r="F756" i="6"/>
  <c r="H756" i="6" s="1"/>
  <c r="F764" i="6"/>
  <c r="F772" i="6"/>
  <c r="F780" i="6"/>
  <c r="H780" i="6" s="1"/>
  <c r="F788" i="6"/>
  <c r="H788" i="6" s="1"/>
  <c r="F796" i="6"/>
  <c r="H796" i="6" s="1"/>
  <c r="F804" i="6"/>
  <c r="H804" i="6" s="1"/>
  <c r="F812" i="6"/>
  <c r="H812" i="6" s="1"/>
  <c r="F820" i="6"/>
  <c r="H820" i="6" s="1"/>
  <c r="F828" i="6"/>
  <c r="F836" i="6"/>
  <c r="F844" i="6"/>
  <c r="H844" i="6" s="1"/>
  <c r="F852" i="6"/>
  <c r="H852" i="6" s="1"/>
  <c r="F860" i="6"/>
  <c r="H860" i="6" s="1"/>
  <c r="F868" i="6"/>
  <c r="H868" i="6" s="1"/>
  <c r="F876" i="6"/>
  <c r="H876" i="6" s="1"/>
  <c r="F884" i="6"/>
  <c r="H884" i="6" s="1"/>
  <c r="F892" i="6"/>
  <c r="F900" i="6"/>
  <c r="F908" i="6"/>
  <c r="H908" i="6" s="1"/>
  <c r="F916" i="6"/>
  <c r="H916" i="6" s="1"/>
  <c r="F924" i="6"/>
  <c r="H924" i="6" s="1"/>
  <c r="F932" i="6"/>
  <c r="H932" i="6" s="1"/>
  <c r="F940" i="6"/>
  <c r="H940" i="6" s="1"/>
  <c r="F948" i="6"/>
  <c r="H948" i="6" s="1"/>
  <c r="F956" i="6"/>
  <c r="F964" i="6"/>
  <c r="F972" i="6"/>
  <c r="H972" i="6" s="1"/>
  <c r="F980" i="6"/>
  <c r="H980" i="6" s="1"/>
  <c r="F988" i="6"/>
  <c r="H988" i="6" s="1"/>
  <c r="F996" i="6"/>
  <c r="H996" i="6" s="1"/>
  <c r="F1004" i="6"/>
  <c r="H1004" i="6" s="1"/>
  <c r="F1012" i="6"/>
  <c r="H1012" i="6" s="1"/>
  <c r="F1020" i="6"/>
  <c r="F1028" i="6"/>
  <c r="F1036" i="6"/>
  <c r="H1036" i="6" s="1"/>
  <c r="F1044" i="6"/>
  <c r="H1044" i="6" s="1"/>
  <c r="F1052" i="6"/>
  <c r="H1052" i="6" s="1"/>
  <c r="F1060" i="6"/>
  <c r="H1060" i="6" s="1"/>
  <c r="F1068" i="6"/>
  <c r="H1068" i="6" s="1"/>
  <c r="F1076" i="6"/>
  <c r="H1076" i="6" s="1"/>
  <c r="F1084" i="6"/>
  <c r="F1092" i="6"/>
  <c r="F1100" i="6"/>
  <c r="H1100" i="6" s="1"/>
  <c r="F1108" i="6"/>
  <c r="H1108" i="6" s="1"/>
  <c r="F1116" i="6"/>
  <c r="H1116" i="6" s="1"/>
  <c r="F1124" i="6"/>
  <c r="H1124" i="6" s="1"/>
  <c r="F1132" i="6"/>
  <c r="H1132" i="6" s="1"/>
  <c r="F1140" i="6"/>
  <c r="H1140" i="6" s="1"/>
  <c r="F64" i="6"/>
  <c r="F80" i="6"/>
  <c r="H80" i="6" s="1"/>
  <c r="F96" i="6"/>
  <c r="H96" i="6" s="1"/>
  <c r="F112" i="6"/>
  <c r="H112" i="6" s="1"/>
  <c r="F128" i="6"/>
  <c r="H128" i="6" s="1"/>
  <c r="F144" i="6"/>
  <c r="H144" i="6" s="1"/>
  <c r="F160" i="6"/>
  <c r="H160" i="6" s="1"/>
  <c r="F176" i="6"/>
  <c r="F192" i="6"/>
  <c r="F208" i="6"/>
  <c r="H208" i="6" s="1"/>
  <c r="F224" i="6"/>
  <c r="H224" i="6" s="1"/>
  <c r="F240" i="6"/>
  <c r="H240" i="6" s="1"/>
  <c r="F256" i="6"/>
  <c r="H256" i="6" s="1"/>
  <c r="F272" i="6"/>
  <c r="H272" i="6" s="1"/>
  <c r="F288" i="6"/>
  <c r="H288" i="6" s="1"/>
  <c r="F304" i="6"/>
  <c r="F320" i="6"/>
  <c r="F336" i="6"/>
  <c r="H336" i="6" s="1"/>
  <c r="F352" i="6"/>
  <c r="H352" i="6" s="1"/>
  <c r="F368" i="6"/>
  <c r="H368" i="6" s="1"/>
  <c r="F384" i="6"/>
  <c r="H384" i="6" s="1"/>
  <c r="F400" i="6"/>
  <c r="H400" i="6" s="1"/>
  <c r="F416" i="6"/>
  <c r="H416" i="6" s="1"/>
  <c r="F432" i="6"/>
  <c r="F448" i="6"/>
  <c r="F464" i="6"/>
  <c r="H464" i="6" s="1"/>
  <c r="F480" i="6"/>
  <c r="H480" i="6" s="1"/>
  <c r="F495" i="6"/>
  <c r="H495" i="6" s="1"/>
  <c r="F509" i="6"/>
  <c r="H509" i="6" s="1"/>
  <c r="F520" i="6"/>
  <c r="H520" i="6" s="1"/>
  <c r="F534" i="6"/>
  <c r="H534" i="6" s="1"/>
  <c r="F547" i="6"/>
  <c r="F559" i="6"/>
  <c r="F570" i="6"/>
  <c r="H570" i="6" s="1"/>
  <c r="F579" i="6"/>
  <c r="H579" i="6" s="1"/>
  <c r="F589" i="6"/>
  <c r="H589" i="6" s="1"/>
  <c r="F598" i="6"/>
  <c r="H598" i="6" s="1"/>
  <c r="F607" i="6"/>
  <c r="H607" i="6" s="1"/>
  <c r="F616" i="6"/>
  <c r="H616" i="6" s="1"/>
  <c r="F625" i="6"/>
  <c r="F634" i="6"/>
  <c r="F643" i="6"/>
  <c r="H643" i="6" s="1"/>
  <c r="F653" i="6"/>
  <c r="H653" i="6" s="1"/>
  <c r="F662" i="6"/>
  <c r="H662" i="6" s="1"/>
  <c r="F671" i="6"/>
  <c r="H671" i="6" s="1"/>
  <c r="F680" i="6"/>
  <c r="H680" i="6" s="1"/>
  <c r="F689" i="6"/>
  <c r="H689" i="6" s="1"/>
  <c r="F698" i="6"/>
  <c r="F707" i="6"/>
  <c r="F717" i="6"/>
  <c r="H717" i="6" s="1"/>
  <c r="F726" i="6"/>
  <c r="H726" i="6" s="1"/>
  <c r="F735" i="6"/>
  <c r="H735" i="6" s="1"/>
  <c r="F744" i="6"/>
  <c r="H744" i="6" s="1"/>
  <c r="F753" i="6"/>
  <c r="H753" i="6" s="1"/>
  <c r="F762" i="6"/>
  <c r="H762" i="6" s="1"/>
  <c r="F771" i="6"/>
  <c r="F781" i="6"/>
  <c r="F790" i="6"/>
  <c r="H790" i="6" s="1"/>
  <c r="F799" i="6"/>
  <c r="H799" i="6" s="1"/>
  <c r="F808" i="6"/>
  <c r="H808" i="6" s="1"/>
  <c r="F817" i="6"/>
  <c r="H817" i="6" s="1"/>
  <c r="F826" i="6"/>
  <c r="H826" i="6" s="1"/>
  <c r="F835" i="6"/>
  <c r="H835" i="6" s="1"/>
  <c r="F845" i="6"/>
  <c r="F854" i="6"/>
  <c r="F863" i="6"/>
  <c r="H863" i="6" s="1"/>
  <c r="F872" i="6"/>
  <c r="H872" i="6" s="1"/>
  <c r="F881" i="6"/>
  <c r="H881" i="6" s="1"/>
  <c r="F890" i="6"/>
  <c r="H890" i="6" s="1"/>
  <c r="F899" i="6"/>
  <c r="H899" i="6" s="1"/>
  <c r="F909" i="6"/>
  <c r="H909" i="6" s="1"/>
  <c r="F918" i="6"/>
  <c r="H918" i="6" s="1"/>
  <c r="F927" i="6"/>
  <c r="H927" i="6" s="1"/>
  <c r="F936" i="6"/>
  <c r="H936" i="6" s="1"/>
  <c r="F945" i="6"/>
  <c r="H945" i="6" s="1"/>
  <c r="F954" i="6"/>
  <c r="H954" i="6" s="1"/>
  <c r="F963" i="6"/>
  <c r="H963" i="6" s="1"/>
  <c r="F973" i="6"/>
  <c r="H973" i="6" s="1"/>
  <c r="F982" i="6"/>
  <c r="H982" i="6" s="1"/>
  <c r="F991" i="6"/>
  <c r="H991" i="6" s="1"/>
  <c r="F1000" i="6"/>
  <c r="H1000" i="6" s="1"/>
  <c r="F1009" i="6"/>
  <c r="H1009" i="6" s="1"/>
  <c r="F1018" i="6"/>
  <c r="H1018" i="6" s="1"/>
  <c r="F1027" i="6"/>
  <c r="H1027" i="6" s="1"/>
  <c r="F1037" i="6"/>
  <c r="H1037" i="6" s="1"/>
  <c r="F1046" i="6"/>
  <c r="H1046" i="6" s="1"/>
  <c r="F1055" i="6"/>
  <c r="H1055" i="6" s="1"/>
  <c r="F1064" i="6"/>
  <c r="H1064" i="6" s="1"/>
  <c r="F1073" i="6"/>
  <c r="H1073" i="6" s="1"/>
  <c r="F1082" i="6"/>
  <c r="H1082" i="6" s="1"/>
  <c r="F1091" i="6"/>
  <c r="H1091" i="6" s="1"/>
  <c r="F1101" i="6"/>
  <c r="H1101" i="6" s="1"/>
  <c r="F1110" i="6"/>
  <c r="H1110" i="6" s="1"/>
  <c r="F1119" i="6"/>
  <c r="H1119" i="6" s="1"/>
  <c r="F1128" i="6"/>
  <c r="H1128" i="6" s="1"/>
  <c r="F1137" i="6"/>
  <c r="H1137" i="6" s="1"/>
  <c r="F1146" i="6"/>
  <c r="H1146" i="6" s="1"/>
  <c r="F1154" i="6"/>
  <c r="H1154" i="6" s="1"/>
  <c r="F1162" i="6"/>
  <c r="H1162" i="6" s="1"/>
  <c r="F1170" i="6"/>
  <c r="H1170" i="6" s="1"/>
  <c r="F1178" i="6"/>
  <c r="H1178" i="6" s="1"/>
  <c r="F1186" i="6"/>
  <c r="H1186" i="6" s="1"/>
  <c r="F1194" i="6"/>
  <c r="H1194" i="6" s="1"/>
  <c r="F1202" i="6"/>
  <c r="H1202" i="6" s="1"/>
  <c r="F1210" i="6"/>
  <c r="H1210" i="6" s="1"/>
  <c r="F1218" i="6"/>
  <c r="H1218" i="6" s="1"/>
  <c r="F1226" i="6"/>
  <c r="H1226" i="6" s="1"/>
  <c r="F1234" i="6"/>
  <c r="H1234" i="6" s="1"/>
  <c r="F1242" i="6"/>
  <c r="H1242" i="6" s="1"/>
  <c r="F1250" i="6"/>
  <c r="H1250" i="6" s="1"/>
  <c r="F1258" i="6"/>
  <c r="H1258" i="6" s="1"/>
  <c r="F1266" i="6"/>
  <c r="H1266" i="6" s="1"/>
  <c r="F1274" i="6"/>
  <c r="H1274" i="6" s="1"/>
  <c r="F1282" i="6"/>
  <c r="H1282" i="6" s="1"/>
  <c r="F1290" i="6"/>
  <c r="H1290" i="6" s="1"/>
  <c r="F1298" i="6"/>
  <c r="H1298" i="6" s="1"/>
  <c r="F1306" i="6"/>
  <c r="H1306" i="6" s="1"/>
  <c r="F1314" i="6"/>
  <c r="H1314" i="6" s="1"/>
  <c r="F1322" i="6"/>
  <c r="H1322" i="6" s="1"/>
  <c r="F1330" i="6"/>
  <c r="H1330" i="6" s="1"/>
  <c r="F1338" i="6"/>
  <c r="H1338" i="6" s="1"/>
  <c r="F1346" i="6"/>
  <c r="H1346" i="6" s="1"/>
  <c r="F1354" i="6"/>
  <c r="H1354" i="6" s="1"/>
  <c r="F1362" i="6"/>
  <c r="H1362" i="6" s="1"/>
  <c r="F1370" i="6"/>
  <c r="H1370" i="6" s="1"/>
  <c r="F1378" i="6"/>
  <c r="H1378" i="6" s="1"/>
  <c r="F1386" i="6"/>
  <c r="H1386" i="6" s="1"/>
  <c r="F1394" i="6"/>
  <c r="H1394" i="6" s="1"/>
  <c r="F1402" i="6"/>
  <c r="H1402" i="6" s="1"/>
  <c r="F1410" i="6"/>
  <c r="H1410" i="6" s="1"/>
  <c r="F1418" i="6"/>
  <c r="H1418" i="6" s="1"/>
  <c r="F1426" i="6"/>
  <c r="H1426" i="6" s="1"/>
  <c r="F1434" i="6"/>
  <c r="H1434" i="6" s="1"/>
  <c r="F1442" i="6"/>
  <c r="H1442" i="6" s="1"/>
  <c r="F1450" i="6"/>
  <c r="H1450" i="6" s="1"/>
  <c r="F1458" i="6"/>
  <c r="H1458" i="6" s="1"/>
  <c r="F1466" i="6"/>
  <c r="H1466" i="6" s="1"/>
  <c r="F1474" i="6"/>
  <c r="H1474" i="6" s="1"/>
  <c r="F1482" i="6"/>
  <c r="H1482" i="6" s="1"/>
  <c r="F1490" i="6"/>
  <c r="H1490" i="6" s="1"/>
  <c r="F1498" i="6"/>
  <c r="H1498" i="6" s="1"/>
  <c r="F1506" i="6"/>
  <c r="H1506" i="6" s="1"/>
  <c r="F1514" i="6"/>
  <c r="H1514" i="6" s="1"/>
  <c r="F1522" i="6"/>
  <c r="H1522" i="6" s="1"/>
  <c r="F1530" i="6"/>
  <c r="H1530" i="6" s="1"/>
  <c r="F1538" i="6"/>
  <c r="H1538" i="6" s="1"/>
  <c r="F1546" i="6"/>
  <c r="H1546" i="6" s="1"/>
  <c r="F1554" i="6"/>
  <c r="H1554" i="6" s="1"/>
  <c r="F1562" i="6"/>
  <c r="H1562" i="6" s="1"/>
  <c r="F1570" i="6"/>
  <c r="H1570" i="6" s="1"/>
  <c r="F1578" i="6"/>
  <c r="H1578" i="6" s="1"/>
  <c r="F1586" i="6"/>
  <c r="H1586" i="6" s="1"/>
  <c r="F1594" i="6"/>
  <c r="H1594" i="6" s="1"/>
  <c r="F1602" i="6"/>
  <c r="H1602" i="6" s="1"/>
  <c r="F1610" i="6"/>
  <c r="H1610" i="6" s="1"/>
  <c r="F1618" i="6"/>
  <c r="H1618" i="6" s="1"/>
  <c r="F1626" i="6"/>
  <c r="H1626" i="6" s="1"/>
  <c r="F1634" i="6"/>
  <c r="H1634" i="6" s="1"/>
  <c r="F1642" i="6"/>
  <c r="H1642" i="6" s="1"/>
  <c r="F1650" i="6"/>
  <c r="H1650" i="6" s="1"/>
  <c r="F1658" i="6"/>
  <c r="H1658" i="6" s="1"/>
  <c r="F1666" i="6"/>
  <c r="H1666" i="6" s="1"/>
  <c r="F1674" i="6"/>
  <c r="H1674" i="6" s="1"/>
  <c r="F1682" i="6"/>
  <c r="H1682" i="6" s="1"/>
  <c r="F1690" i="6"/>
  <c r="H1690" i="6" s="1"/>
  <c r="F1698" i="6"/>
  <c r="H1698" i="6" s="1"/>
  <c r="F1706" i="6"/>
  <c r="H1706" i="6" s="1"/>
  <c r="F1714" i="6"/>
  <c r="H1714" i="6" s="1"/>
  <c r="F1722" i="6"/>
  <c r="H1722" i="6" s="1"/>
  <c r="F1730" i="6"/>
  <c r="H1730" i="6" s="1"/>
  <c r="F1738" i="6"/>
  <c r="H1738" i="6" s="1"/>
  <c r="F1746" i="6"/>
  <c r="H1746" i="6" s="1"/>
  <c r="F1754" i="6"/>
  <c r="H1754" i="6" s="1"/>
  <c r="F1762" i="6"/>
  <c r="H1762" i="6" s="1"/>
  <c r="F1770" i="6"/>
  <c r="H1770" i="6" s="1"/>
  <c r="F1778" i="6"/>
  <c r="H1778" i="6" s="1"/>
  <c r="F1786" i="6"/>
  <c r="H1786" i="6" s="1"/>
  <c r="F1794" i="6"/>
  <c r="H1794" i="6" s="1"/>
  <c r="F1802" i="6"/>
  <c r="H1802" i="6" s="1"/>
  <c r="F51" i="6"/>
  <c r="H51" i="6" s="1"/>
  <c r="F67" i="6"/>
  <c r="H67" i="6" s="1"/>
  <c r="F83" i="6"/>
  <c r="H83" i="6" s="1"/>
  <c r="F99" i="6"/>
  <c r="H99" i="6" s="1"/>
  <c r="F115" i="6"/>
  <c r="H115" i="6" s="1"/>
  <c r="F131" i="6"/>
  <c r="H131" i="6" s="1"/>
  <c r="F147" i="6"/>
  <c r="H147" i="6" s="1"/>
  <c r="F163" i="6"/>
  <c r="H163" i="6" s="1"/>
  <c r="F179" i="6"/>
  <c r="H179" i="6" s="1"/>
  <c r="F195" i="6"/>
  <c r="H195" i="6" s="1"/>
  <c r="F211" i="6"/>
  <c r="H211" i="6" s="1"/>
  <c r="F227" i="6"/>
  <c r="H227" i="6" s="1"/>
  <c r="F243" i="6"/>
  <c r="H243" i="6" s="1"/>
  <c r="F259" i="6"/>
  <c r="H259" i="6" s="1"/>
  <c r="F275" i="6"/>
  <c r="H275" i="6" s="1"/>
  <c r="F291" i="6"/>
  <c r="H291" i="6" s="1"/>
  <c r="F307" i="6"/>
  <c r="H307" i="6" s="1"/>
  <c r="F323" i="6"/>
  <c r="H323" i="6" s="1"/>
  <c r="F339" i="6"/>
  <c r="H339" i="6" s="1"/>
  <c r="F355" i="6"/>
  <c r="H355" i="6" s="1"/>
  <c r="F371" i="6"/>
  <c r="H371" i="6" s="1"/>
  <c r="F387" i="6"/>
  <c r="H387" i="6" s="1"/>
  <c r="F403" i="6"/>
  <c r="H403" i="6" s="1"/>
  <c r="F419" i="6"/>
  <c r="H419" i="6" s="1"/>
  <c r="F435" i="6"/>
  <c r="H435" i="6" s="1"/>
  <c r="F451" i="6"/>
  <c r="H451" i="6" s="1"/>
  <c r="F467" i="6"/>
  <c r="H467" i="6" s="1"/>
  <c r="F483" i="6"/>
  <c r="H483" i="6" s="1"/>
  <c r="F496" i="6"/>
  <c r="H496" i="6" s="1"/>
  <c r="F510" i="6"/>
  <c r="H510" i="6" s="1"/>
  <c r="F523" i="6"/>
  <c r="H523" i="6" s="1"/>
  <c r="F535" i="6"/>
  <c r="H535" i="6" s="1"/>
  <c r="F549" i="6"/>
  <c r="H549" i="6" s="1"/>
  <c r="F560" i="6"/>
  <c r="H560" i="6" s="1"/>
  <c r="F571" i="6"/>
  <c r="H571" i="6" s="1"/>
  <c r="F581" i="6"/>
  <c r="H581" i="6" s="1"/>
  <c r="F590" i="6"/>
  <c r="H590" i="6" s="1"/>
  <c r="F599" i="6"/>
  <c r="H599" i="6" s="1"/>
  <c r="F608" i="6"/>
  <c r="H608" i="6" s="1"/>
  <c r="F617" i="6"/>
  <c r="H617" i="6" s="1"/>
  <c r="F626" i="6"/>
  <c r="H626" i="6" s="1"/>
  <c r="F635" i="6"/>
  <c r="H635" i="6" s="1"/>
  <c r="F645" i="6"/>
  <c r="H645" i="6" s="1"/>
  <c r="F654" i="6"/>
  <c r="H654" i="6" s="1"/>
  <c r="F663" i="6"/>
  <c r="H663" i="6" s="1"/>
  <c r="F672" i="6"/>
  <c r="H672" i="6" s="1"/>
  <c r="F681" i="6"/>
  <c r="H681" i="6" s="1"/>
  <c r="F690" i="6"/>
  <c r="H690" i="6" s="1"/>
  <c r="F699" i="6"/>
  <c r="H699" i="6" s="1"/>
  <c r="F709" i="6"/>
  <c r="H709" i="6" s="1"/>
  <c r="F718" i="6"/>
  <c r="H718" i="6" s="1"/>
  <c r="F727" i="6"/>
  <c r="H727" i="6" s="1"/>
  <c r="F736" i="6"/>
  <c r="H736" i="6" s="1"/>
  <c r="F745" i="6"/>
  <c r="H745" i="6" s="1"/>
  <c r="F754" i="6"/>
  <c r="H754" i="6" s="1"/>
  <c r="F763" i="6"/>
  <c r="H763" i="6" s="1"/>
  <c r="F773" i="6"/>
  <c r="H773" i="6" s="1"/>
  <c r="F782" i="6"/>
  <c r="H782" i="6" s="1"/>
  <c r="F791" i="6"/>
  <c r="H791" i="6" s="1"/>
  <c r="F800" i="6"/>
  <c r="H800" i="6" s="1"/>
  <c r="F809" i="6"/>
  <c r="H809" i="6" s="1"/>
  <c r="F818" i="6"/>
  <c r="H818" i="6" s="1"/>
  <c r="F827" i="6"/>
  <c r="H827" i="6" s="1"/>
  <c r="F837" i="6"/>
  <c r="H837" i="6" s="1"/>
  <c r="F846" i="6"/>
  <c r="H846" i="6" s="1"/>
  <c r="F855" i="6"/>
  <c r="H855" i="6" s="1"/>
  <c r="F864" i="6"/>
  <c r="H864" i="6" s="1"/>
  <c r="F873" i="6"/>
  <c r="H873" i="6" s="1"/>
  <c r="F882" i="6"/>
  <c r="H882" i="6" s="1"/>
  <c r="F891" i="6"/>
  <c r="H891" i="6" s="1"/>
  <c r="F901" i="6"/>
  <c r="H901" i="6" s="1"/>
  <c r="F910" i="6"/>
  <c r="H910" i="6" s="1"/>
  <c r="F919" i="6"/>
  <c r="H919" i="6" s="1"/>
  <c r="F928" i="6"/>
  <c r="H928" i="6" s="1"/>
  <c r="F937" i="6"/>
  <c r="H937" i="6" s="1"/>
  <c r="F946" i="6"/>
  <c r="H946" i="6" s="1"/>
  <c r="F955" i="6"/>
  <c r="H955" i="6" s="1"/>
  <c r="F965" i="6"/>
  <c r="H965" i="6" s="1"/>
  <c r="F974" i="6"/>
  <c r="H974" i="6" s="1"/>
  <c r="F983" i="6"/>
  <c r="H983" i="6" s="1"/>
  <c r="F992" i="6"/>
  <c r="H992" i="6" s="1"/>
  <c r="F1001" i="6"/>
  <c r="H1001" i="6" s="1"/>
  <c r="F1010" i="6"/>
  <c r="H1010" i="6" s="1"/>
  <c r="F1019" i="6"/>
  <c r="H1019" i="6" s="1"/>
  <c r="F1029" i="6"/>
  <c r="H1029" i="6" s="1"/>
  <c r="F1038" i="6"/>
  <c r="H1038" i="6" s="1"/>
  <c r="F1047" i="6"/>
  <c r="H1047" i="6" s="1"/>
  <c r="F1056" i="6"/>
  <c r="H1056" i="6" s="1"/>
  <c r="F1065" i="6"/>
  <c r="H1065" i="6" s="1"/>
  <c r="F1074" i="6"/>
  <c r="H1074" i="6" s="1"/>
  <c r="F1083" i="6"/>
  <c r="H1083" i="6" s="1"/>
  <c r="F1093" i="6"/>
  <c r="H1093" i="6" s="1"/>
  <c r="F1102" i="6"/>
  <c r="H1102" i="6" s="1"/>
  <c r="F1111" i="6"/>
  <c r="H1111" i="6" s="1"/>
  <c r="F53" i="6"/>
  <c r="H53" i="6" s="1"/>
  <c r="F69" i="6"/>
  <c r="H69" i="6" s="1"/>
  <c r="F85" i="6"/>
  <c r="H85" i="6" s="1"/>
  <c r="F101" i="6"/>
  <c r="H101" i="6" s="1"/>
  <c r="F117" i="6"/>
  <c r="H117" i="6" s="1"/>
  <c r="F133" i="6"/>
  <c r="H133" i="6" s="1"/>
  <c r="F149" i="6"/>
  <c r="H149" i="6" s="1"/>
  <c r="F165" i="6"/>
  <c r="H165" i="6" s="1"/>
  <c r="F181" i="6"/>
  <c r="H181" i="6" s="1"/>
  <c r="F197" i="6"/>
  <c r="H197" i="6" s="1"/>
  <c r="F213" i="6"/>
  <c r="H213" i="6" s="1"/>
  <c r="F229" i="6"/>
  <c r="H229" i="6" s="1"/>
  <c r="F245" i="6"/>
  <c r="H245" i="6" s="1"/>
  <c r="F261" i="6"/>
  <c r="H261" i="6" s="1"/>
  <c r="F277" i="6"/>
  <c r="H277" i="6" s="1"/>
  <c r="F293" i="6"/>
  <c r="H293" i="6" s="1"/>
  <c r="F309" i="6"/>
  <c r="H309" i="6" s="1"/>
  <c r="F325" i="6"/>
  <c r="H325" i="6" s="1"/>
  <c r="F341" i="6"/>
  <c r="H341" i="6" s="1"/>
  <c r="F357" i="6"/>
  <c r="H357" i="6" s="1"/>
  <c r="F373" i="6"/>
  <c r="H373" i="6" s="1"/>
  <c r="F389" i="6"/>
  <c r="H389" i="6" s="1"/>
  <c r="F405" i="6"/>
  <c r="H405" i="6" s="1"/>
  <c r="F421" i="6"/>
  <c r="H421" i="6" s="1"/>
  <c r="F437" i="6"/>
  <c r="H437" i="6" s="1"/>
  <c r="F453" i="6"/>
  <c r="H453" i="6" s="1"/>
  <c r="F469" i="6"/>
  <c r="H469" i="6" s="1"/>
  <c r="F485" i="6"/>
  <c r="H485" i="6" s="1"/>
  <c r="F499" i="6"/>
  <c r="H499" i="6" s="1"/>
  <c r="F511" i="6"/>
  <c r="H511" i="6" s="1"/>
  <c r="F525" i="6"/>
  <c r="H525" i="6" s="1"/>
  <c r="F536" i="6"/>
  <c r="H536" i="6" s="1"/>
  <c r="F550" i="6"/>
  <c r="H550" i="6" s="1"/>
  <c r="F563" i="6"/>
  <c r="H563" i="6" s="1"/>
  <c r="F573" i="6"/>
  <c r="H573" i="6" s="1"/>
  <c r="F582" i="6"/>
  <c r="H582" i="6" s="1"/>
  <c r="F591" i="6"/>
  <c r="H591" i="6" s="1"/>
  <c r="F600" i="6"/>
  <c r="H600" i="6" s="1"/>
  <c r="F609" i="6"/>
  <c r="H609" i="6" s="1"/>
  <c r="F618" i="6"/>
  <c r="H618" i="6" s="1"/>
  <c r="F627" i="6"/>
  <c r="H627" i="6" s="1"/>
  <c r="F637" i="6"/>
  <c r="H637" i="6" s="1"/>
  <c r="F646" i="6"/>
  <c r="H646" i="6" s="1"/>
  <c r="F655" i="6"/>
  <c r="H655" i="6" s="1"/>
  <c r="F664" i="6"/>
  <c r="H664" i="6" s="1"/>
  <c r="F673" i="6"/>
  <c r="H673" i="6" s="1"/>
  <c r="F682" i="6"/>
  <c r="H682" i="6" s="1"/>
  <c r="F691" i="6"/>
  <c r="H691" i="6" s="1"/>
  <c r="F701" i="6"/>
  <c r="H701" i="6" s="1"/>
  <c r="F710" i="6"/>
  <c r="H710" i="6" s="1"/>
  <c r="F719" i="6"/>
  <c r="H719" i="6" s="1"/>
  <c r="F728" i="6"/>
  <c r="H728" i="6" s="1"/>
  <c r="F737" i="6"/>
  <c r="H737" i="6" s="1"/>
  <c r="F746" i="6"/>
  <c r="H746" i="6" s="1"/>
  <c r="F755" i="6"/>
  <c r="H755" i="6" s="1"/>
  <c r="F765" i="6"/>
  <c r="H765" i="6" s="1"/>
  <c r="F774" i="6"/>
  <c r="H774" i="6" s="1"/>
  <c r="F783" i="6"/>
  <c r="H783" i="6" s="1"/>
  <c r="F792" i="6"/>
  <c r="H792" i="6" s="1"/>
  <c r="F801" i="6"/>
  <c r="H801" i="6" s="1"/>
  <c r="F810" i="6"/>
  <c r="H810" i="6" s="1"/>
  <c r="F819" i="6"/>
  <c r="H819" i="6" s="1"/>
  <c r="F829" i="6"/>
  <c r="H829" i="6" s="1"/>
  <c r="F838" i="6"/>
  <c r="H838" i="6" s="1"/>
  <c r="F847" i="6"/>
  <c r="H847" i="6" s="1"/>
  <c r="F856" i="6"/>
  <c r="H856" i="6" s="1"/>
  <c r="F865" i="6"/>
  <c r="H865" i="6" s="1"/>
  <c r="F874" i="6"/>
  <c r="H874" i="6" s="1"/>
  <c r="F883" i="6"/>
  <c r="H883" i="6" s="1"/>
  <c r="F893" i="6"/>
  <c r="H893" i="6" s="1"/>
  <c r="F902" i="6"/>
  <c r="H902" i="6" s="1"/>
  <c r="F911" i="6"/>
  <c r="H911" i="6" s="1"/>
  <c r="F920" i="6"/>
  <c r="H920" i="6" s="1"/>
  <c r="F929" i="6"/>
  <c r="H929" i="6" s="1"/>
  <c r="F938" i="6"/>
  <c r="H938" i="6" s="1"/>
  <c r="F947" i="6"/>
  <c r="H947" i="6" s="1"/>
  <c r="F957" i="6"/>
  <c r="H957" i="6" s="1"/>
  <c r="F966" i="6"/>
  <c r="H966" i="6" s="1"/>
  <c r="F975" i="6"/>
  <c r="H975" i="6" s="1"/>
  <c r="F984" i="6"/>
  <c r="H984" i="6" s="1"/>
  <c r="F993" i="6"/>
  <c r="H993" i="6" s="1"/>
  <c r="F1002" i="6"/>
  <c r="H1002" i="6" s="1"/>
  <c r="F1011" i="6"/>
  <c r="H1011" i="6" s="1"/>
  <c r="F1021" i="6"/>
  <c r="H1021" i="6" s="1"/>
  <c r="F1030" i="6"/>
  <c r="H1030" i="6" s="1"/>
  <c r="F1039" i="6"/>
  <c r="H1039" i="6" s="1"/>
  <c r="F1048" i="6"/>
  <c r="H1048" i="6" s="1"/>
  <c r="F1057" i="6"/>
  <c r="H1057" i="6" s="1"/>
  <c r="F1066" i="6"/>
  <c r="H1066" i="6" s="1"/>
  <c r="F1075" i="6"/>
  <c r="H1075" i="6" s="1"/>
  <c r="F1085" i="6"/>
  <c r="H1085" i="6" s="1"/>
  <c r="F1094" i="6"/>
  <c r="H1094" i="6" s="1"/>
  <c r="F1103" i="6"/>
  <c r="H1103" i="6" s="1"/>
  <c r="F1112" i="6"/>
  <c r="H1112" i="6" s="1"/>
  <c r="F1121" i="6"/>
  <c r="H1121" i="6" s="1"/>
  <c r="F1130" i="6"/>
  <c r="H1130" i="6" s="1"/>
  <c r="F1139" i="6"/>
  <c r="H1139" i="6" s="1"/>
  <c r="F1148" i="6"/>
  <c r="H1148" i="6" s="1"/>
  <c r="F1156" i="6"/>
  <c r="H1156" i="6" s="1"/>
  <c r="F1164" i="6"/>
  <c r="H1164" i="6" s="1"/>
  <c r="F1172" i="6"/>
  <c r="H1172" i="6" s="1"/>
  <c r="F1180" i="6"/>
  <c r="H1180" i="6" s="1"/>
  <c r="F1188" i="6"/>
  <c r="H1188" i="6" s="1"/>
  <c r="F1196" i="6"/>
  <c r="H1196" i="6" s="1"/>
  <c r="F1204" i="6"/>
  <c r="H1204" i="6" s="1"/>
  <c r="F1212" i="6"/>
  <c r="H1212" i="6" s="1"/>
  <c r="F1220" i="6"/>
  <c r="H1220" i="6" s="1"/>
  <c r="F1228" i="6"/>
  <c r="H1228" i="6" s="1"/>
  <c r="F1236" i="6"/>
  <c r="H1236" i="6" s="1"/>
  <c r="F1244" i="6"/>
  <c r="H1244" i="6" s="1"/>
  <c r="F1252" i="6"/>
  <c r="H1252" i="6" s="1"/>
  <c r="F1260" i="6"/>
  <c r="H1260" i="6" s="1"/>
  <c r="F1268" i="6"/>
  <c r="H1268" i="6" s="1"/>
  <c r="F1276" i="6"/>
  <c r="H1276" i="6" s="1"/>
  <c r="F1284" i="6"/>
  <c r="H1284" i="6" s="1"/>
  <c r="F1292" i="6"/>
  <c r="H1292" i="6" s="1"/>
  <c r="F1300" i="6"/>
  <c r="H1300" i="6" s="1"/>
  <c r="F1308" i="6"/>
  <c r="H1308" i="6" s="1"/>
  <c r="F1316" i="6"/>
  <c r="H1316" i="6" s="1"/>
  <c r="F1324" i="6"/>
  <c r="H1324" i="6" s="1"/>
  <c r="F1332" i="6"/>
  <c r="H1332" i="6" s="1"/>
  <c r="F1340" i="6"/>
  <c r="H1340" i="6" s="1"/>
  <c r="F1348" i="6"/>
  <c r="H1348" i="6" s="1"/>
  <c r="F1356" i="6"/>
  <c r="H1356" i="6" s="1"/>
  <c r="F1364" i="6"/>
  <c r="H1364" i="6" s="1"/>
  <c r="F1372" i="6"/>
  <c r="H1372" i="6" s="1"/>
  <c r="F1380" i="6"/>
  <c r="H1380" i="6" s="1"/>
  <c r="F1388" i="6"/>
  <c r="H1388" i="6" s="1"/>
  <c r="F1396" i="6"/>
  <c r="H1396" i="6" s="1"/>
  <c r="F1404" i="6"/>
  <c r="H1404" i="6" s="1"/>
  <c r="F1412" i="6"/>
  <c r="H1412" i="6" s="1"/>
  <c r="F1420" i="6"/>
  <c r="H1420" i="6" s="1"/>
  <c r="F1428" i="6"/>
  <c r="H1428" i="6" s="1"/>
  <c r="F1436" i="6"/>
  <c r="H1436" i="6" s="1"/>
  <c r="F1444" i="6"/>
  <c r="H1444" i="6" s="1"/>
  <c r="F1452" i="6"/>
  <c r="H1452" i="6" s="1"/>
  <c r="F1460" i="6"/>
  <c r="H1460" i="6" s="1"/>
  <c r="F1468" i="6"/>
  <c r="H1468" i="6" s="1"/>
  <c r="F1476" i="6"/>
  <c r="H1476" i="6" s="1"/>
  <c r="F1484" i="6"/>
  <c r="H1484" i="6" s="1"/>
  <c r="F1492" i="6"/>
  <c r="H1492" i="6" s="1"/>
  <c r="F1500" i="6"/>
  <c r="H1500" i="6" s="1"/>
  <c r="F1508" i="6"/>
  <c r="H1508" i="6" s="1"/>
  <c r="F1516" i="6"/>
  <c r="H1516" i="6" s="1"/>
  <c r="F1524" i="6"/>
  <c r="H1524" i="6" s="1"/>
  <c r="F1532" i="6"/>
  <c r="H1532" i="6" s="1"/>
  <c r="F1540" i="6"/>
  <c r="H1540" i="6" s="1"/>
  <c r="F1548" i="6"/>
  <c r="H1548" i="6" s="1"/>
  <c r="F1556" i="6"/>
  <c r="H1556" i="6" s="1"/>
  <c r="F1564" i="6"/>
  <c r="H1564" i="6" s="1"/>
  <c r="F1572" i="6"/>
  <c r="H1572" i="6" s="1"/>
  <c r="F1580" i="6"/>
  <c r="H1580" i="6" s="1"/>
  <c r="F1588" i="6"/>
  <c r="H1588" i="6" s="1"/>
  <c r="F1596" i="6"/>
  <c r="H1596" i="6" s="1"/>
  <c r="F1604" i="6"/>
  <c r="H1604" i="6" s="1"/>
  <c r="F1612" i="6"/>
  <c r="H1612" i="6" s="1"/>
  <c r="F1620" i="6"/>
  <c r="H1620" i="6" s="1"/>
  <c r="F1628" i="6"/>
  <c r="H1628" i="6" s="1"/>
  <c r="F1636" i="6"/>
  <c r="H1636" i="6" s="1"/>
  <c r="F1644" i="6"/>
  <c r="H1644" i="6" s="1"/>
  <c r="F1652" i="6"/>
  <c r="H1652" i="6" s="1"/>
  <c r="F1660" i="6"/>
  <c r="H1660" i="6" s="1"/>
  <c r="F1668" i="6"/>
  <c r="H1668" i="6" s="1"/>
  <c r="F1676" i="6"/>
  <c r="H1676" i="6" s="1"/>
  <c r="F1684" i="6"/>
  <c r="H1684" i="6" s="1"/>
  <c r="F1692" i="6"/>
  <c r="H1692" i="6" s="1"/>
  <c r="F1700" i="6"/>
  <c r="H1700" i="6" s="1"/>
  <c r="F1708" i="6"/>
  <c r="H1708" i="6" s="1"/>
  <c r="F1716" i="6"/>
  <c r="H1716" i="6" s="1"/>
  <c r="F1724" i="6"/>
  <c r="H1724" i="6" s="1"/>
  <c r="F1732" i="6"/>
  <c r="H1732" i="6" s="1"/>
  <c r="F1740" i="6"/>
  <c r="H1740" i="6" s="1"/>
  <c r="F1748" i="6"/>
  <c r="H1748" i="6" s="1"/>
  <c r="F1756" i="6"/>
  <c r="H1756" i="6" s="1"/>
  <c r="F1764" i="6"/>
  <c r="H1764" i="6" s="1"/>
  <c r="F1772" i="6"/>
  <c r="H1772" i="6" s="1"/>
  <c r="F1780" i="6"/>
  <c r="H1780" i="6" s="1"/>
  <c r="F1788" i="6"/>
  <c r="H1788" i="6" s="1"/>
  <c r="F1796" i="6"/>
  <c r="H1796" i="6" s="1"/>
  <c r="F1804" i="6"/>
  <c r="H1804" i="6" s="1"/>
  <c r="F1812" i="6"/>
  <c r="H1812" i="6" s="1"/>
  <c r="F1820" i="6"/>
  <c r="H1820" i="6" s="1"/>
  <c r="F1828" i="6"/>
  <c r="H1828" i="6" s="1"/>
  <c r="F1836" i="6"/>
  <c r="H1836" i="6" s="1"/>
  <c r="F1844" i="6"/>
  <c r="H1844" i="6" s="1"/>
  <c r="F1852" i="6"/>
  <c r="H1852" i="6" s="1"/>
  <c r="F1860" i="6"/>
  <c r="H1860" i="6" s="1"/>
  <c r="F1868" i="6"/>
  <c r="H1868" i="6" s="1"/>
  <c r="F1876" i="6"/>
  <c r="H1876" i="6" s="1"/>
  <c r="F1884" i="6"/>
  <c r="H1884" i="6" s="1"/>
  <c r="F1892" i="6"/>
  <c r="H1892" i="6" s="1"/>
  <c r="F1900" i="6"/>
  <c r="H1900" i="6" s="1"/>
  <c r="F1908" i="6"/>
  <c r="H1908" i="6" s="1"/>
  <c r="F1916" i="6"/>
  <c r="H1916" i="6" s="1"/>
  <c r="F1924" i="6"/>
  <c r="H1924" i="6" s="1"/>
  <c r="F1932" i="6"/>
  <c r="H1932" i="6" s="1"/>
  <c r="F1940" i="6"/>
  <c r="H1940" i="6" s="1"/>
  <c r="F1948" i="6"/>
  <c r="H1948" i="6" s="1"/>
  <c r="F1956" i="6"/>
  <c r="H1956" i="6" s="1"/>
  <c r="F1964" i="6"/>
  <c r="H1964" i="6" s="1"/>
  <c r="F1972" i="6"/>
  <c r="H1972" i="6" s="1"/>
  <c r="F1980" i="6"/>
  <c r="H1980" i="6" s="1"/>
  <c r="F1988" i="6"/>
  <c r="H1988" i="6" s="1"/>
  <c r="F1996" i="6"/>
  <c r="H1996" i="6" s="1"/>
  <c r="F2004" i="6"/>
  <c r="H2004" i="6" s="1"/>
  <c r="F2012" i="6"/>
  <c r="H2012" i="6" s="1"/>
  <c r="F2020" i="6"/>
  <c r="H2020" i="6" s="1"/>
  <c r="F2028" i="6"/>
  <c r="H2028" i="6" s="1"/>
  <c r="F2036" i="6"/>
  <c r="H2036" i="6" s="1"/>
  <c r="F2044" i="6"/>
  <c r="H2044" i="6" s="1"/>
  <c r="F72" i="6"/>
  <c r="H72" i="6" s="1"/>
  <c r="F104" i="6"/>
  <c r="H104" i="6" s="1"/>
  <c r="F136" i="6"/>
  <c r="H136" i="6" s="1"/>
  <c r="F168" i="6"/>
  <c r="H168" i="6" s="1"/>
  <c r="F200" i="6"/>
  <c r="H200" i="6" s="1"/>
  <c r="F232" i="6"/>
  <c r="H232" i="6" s="1"/>
  <c r="F264" i="6"/>
  <c r="H264" i="6" s="1"/>
  <c r="F296" i="6"/>
  <c r="H296" i="6" s="1"/>
  <c r="F328" i="6"/>
  <c r="H328" i="6" s="1"/>
  <c r="F360" i="6"/>
  <c r="H360" i="6" s="1"/>
  <c r="F54" i="6"/>
  <c r="H54" i="6" s="1"/>
  <c r="F70" i="6"/>
  <c r="H70" i="6" s="1"/>
  <c r="F86" i="6"/>
  <c r="H86" i="6" s="1"/>
  <c r="F102" i="6"/>
  <c r="H102" i="6" s="1"/>
  <c r="F118" i="6"/>
  <c r="H118" i="6" s="1"/>
  <c r="F134" i="6"/>
  <c r="H134" i="6" s="1"/>
  <c r="F150" i="6"/>
  <c r="H150" i="6" s="1"/>
  <c r="F166" i="6"/>
  <c r="H166" i="6" s="1"/>
  <c r="F182" i="6"/>
  <c r="H182" i="6" s="1"/>
  <c r="F198" i="6"/>
  <c r="H198" i="6" s="1"/>
  <c r="F214" i="6"/>
  <c r="H214" i="6" s="1"/>
  <c r="F230" i="6"/>
  <c r="H230" i="6" s="1"/>
  <c r="F246" i="6"/>
  <c r="H246" i="6" s="1"/>
  <c r="F262" i="6"/>
  <c r="H262" i="6" s="1"/>
  <c r="F278" i="6"/>
  <c r="H278" i="6" s="1"/>
  <c r="F294" i="6"/>
  <c r="H294" i="6" s="1"/>
  <c r="F310" i="6"/>
  <c r="H310" i="6" s="1"/>
  <c r="F326" i="6"/>
  <c r="H326" i="6" s="1"/>
  <c r="F342" i="6"/>
  <c r="H342" i="6" s="1"/>
  <c r="F358" i="6"/>
  <c r="H358" i="6" s="1"/>
  <c r="F374" i="6"/>
  <c r="H374" i="6" s="1"/>
  <c r="F390" i="6"/>
  <c r="H390" i="6" s="1"/>
  <c r="F406" i="6"/>
  <c r="H406" i="6" s="1"/>
  <c r="F422" i="6"/>
  <c r="H422" i="6" s="1"/>
  <c r="F438" i="6"/>
  <c r="H438" i="6" s="1"/>
  <c r="F454" i="6"/>
  <c r="H454" i="6" s="1"/>
  <c r="F470" i="6"/>
  <c r="H470" i="6" s="1"/>
  <c r="F486" i="6"/>
  <c r="H486" i="6" s="1"/>
  <c r="F501" i="6"/>
  <c r="H501" i="6" s="1"/>
  <c r="F512" i="6"/>
  <c r="H512" i="6" s="1"/>
  <c r="F526" i="6"/>
  <c r="H526" i="6" s="1"/>
  <c r="F539" i="6"/>
  <c r="H539" i="6" s="1"/>
  <c r="F551" i="6"/>
  <c r="H551" i="6" s="1"/>
  <c r="F565" i="6"/>
  <c r="H565" i="6" s="1"/>
  <c r="F574" i="6"/>
  <c r="H574" i="6" s="1"/>
  <c r="F583" i="6"/>
  <c r="H583" i="6" s="1"/>
  <c r="F592" i="6"/>
  <c r="H592" i="6" s="1"/>
  <c r="F601" i="6"/>
  <c r="H601" i="6" s="1"/>
  <c r="F610" i="6"/>
  <c r="H610" i="6" s="1"/>
  <c r="F619" i="6"/>
  <c r="H619" i="6" s="1"/>
  <c r="F629" i="6"/>
  <c r="H629" i="6" s="1"/>
  <c r="F638" i="6"/>
  <c r="H638" i="6" s="1"/>
  <c r="F647" i="6"/>
  <c r="H647" i="6" s="1"/>
  <c r="F656" i="6"/>
  <c r="H656" i="6" s="1"/>
  <c r="F665" i="6"/>
  <c r="H665" i="6" s="1"/>
  <c r="F674" i="6"/>
  <c r="H674" i="6" s="1"/>
  <c r="F683" i="6"/>
  <c r="H683" i="6" s="1"/>
  <c r="F693" i="6"/>
  <c r="H693" i="6" s="1"/>
  <c r="F702" i="6"/>
  <c r="H702" i="6" s="1"/>
  <c r="F711" i="6"/>
  <c r="H711" i="6" s="1"/>
  <c r="F720" i="6"/>
  <c r="H720" i="6" s="1"/>
  <c r="F729" i="6"/>
  <c r="H729" i="6" s="1"/>
  <c r="F738" i="6"/>
  <c r="H738" i="6" s="1"/>
  <c r="F747" i="6"/>
  <c r="H747" i="6" s="1"/>
  <c r="F757" i="6"/>
  <c r="H757" i="6" s="1"/>
  <c r="F766" i="6"/>
  <c r="H766" i="6" s="1"/>
  <c r="F775" i="6"/>
  <c r="H775" i="6" s="1"/>
  <c r="F784" i="6"/>
  <c r="H784" i="6" s="1"/>
  <c r="F793" i="6"/>
  <c r="H793" i="6" s="1"/>
  <c r="F802" i="6"/>
  <c r="H802" i="6" s="1"/>
  <c r="F811" i="6"/>
  <c r="H811" i="6" s="1"/>
  <c r="F821" i="6"/>
  <c r="H821" i="6" s="1"/>
  <c r="F830" i="6"/>
  <c r="H830" i="6" s="1"/>
  <c r="F839" i="6"/>
  <c r="H839" i="6" s="1"/>
  <c r="F848" i="6"/>
  <c r="H848" i="6" s="1"/>
  <c r="F857" i="6"/>
  <c r="H857" i="6" s="1"/>
  <c r="F866" i="6"/>
  <c r="H866" i="6" s="1"/>
  <c r="F875" i="6"/>
  <c r="H875" i="6" s="1"/>
  <c r="F885" i="6"/>
  <c r="H885" i="6" s="1"/>
  <c r="F894" i="6"/>
  <c r="H894" i="6" s="1"/>
  <c r="F903" i="6"/>
  <c r="H903" i="6" s="1"/>
  <c r="F912" i="6"/>
  <c r="H912" i="6" s="1"/>
  <c r="F921" i="6"/>
  <c r="H921" i="6" s="1"/>
  <c r="F930" i="6"/>
  <c r="H930" i="6" s="1"/>
  <c r="F939" i="6"/>
  <c r="H939" i="6" s="1"/>
  <c r="F949" i="6"/>
  <c r="H949" i="6" s="1"/>
  <c r="F958" i="6"/>
  <c r="H958" i="6" s="1"/>
  <c r="F967" i="6"/>
  <c r="H967" i="6" s="1"/>
  <c r="F976" i="6"/>
  <c r="H976" i="6" s="1"/>
  <c r="F985" i="6"/>
  <c r="H985" i="6" s="1"/>
  <c r="F994" i="6"/>
  <c r="H994" i="6" s="1"/>
  <c r="F1003" i="6"/>
  <c r="H1003" i="6" s="1"/>
  <c r="F1013" i="6"/>
  <c r="H1013" i="6" s="1"/>
  <c r="F1022" i="6"/>
  <c r="H1022" i="6" s="1"/>
  <c r="F1031" i="6"/>
  <c r="H1031" i="6" s="1"/>
  <c r="F1040" i="6"/>
  <c r="H1040" i="6" s="1"/>
  <c r="F1049" i="6"/>
  <c r="H1049" i="6" s="1"/>
  <c r="F1058" i="6"/>
  <c r="H1058" i="6" s="1"/>
  <c r="F1067" i="6"/>
  <c r="H1067" i="6" s="1"/>
  <c r="F1077" i="6"/>
  <c r="H1077" i="6" s="1"/>
  <c r="F1086" i="6"/>
  <c r="H1086" i="6" s="1"/>
  <c r="F1095" i="6"/>
  <c r="H1095" i="6" s="1"/>
  <c r="F1104" i="6"/>
  <c r="H1104" i="6" s="1"/>
  <c r="F1113" i="6"/>
  <c r="H1113" i="6" s="1"/>
  <c r="F1122" i="6"/>
  <c r="H1122" i="6" s="1"/>
  <c r="F1131" i="6"/>
  <c r="H1131" i="6" s="1"/>
  <c r="F1141" i="6"/>
  <c r="H1141" i="6" s="1"/>
  <c r="F1149" i="6"/>
  <c r="H1149" i="6" s="1"/>
  <c r="F1157" i="6"/>
  <c r="H1157" i="6" s="1"/>
  <c r="F1165" i="6"/>
  <c r="H1165" i="6" s="1"/>
  <c r="F1173" i="6"/>
  <c r="H1173" i="6" s="1"/>
  <c r="F1181" i="6"/>
  <c r="H1181" i="6" s="1"/>
  <c r="F1189" i="6"/>
  <c r="H1189" i="6" s="1"/>
  <c r="F1197" i="6"/>
  <c r="H1197" i="6" s="1"/>
  <c r="F1205" i="6"/>
  <c r="H1205" i="6" s="1"/>
  <c r="F1213" i="6"/>
  <c r="H1213" i="6" s="1"/>
  <c r="F1221" i="6"/>
  <c r="H1221" i="6" s="1"/>
  <c r="F1229" i="6"/>
  <c r="H1229" i="6" s="1"/>
  <c r="F1237" i="6"/>
  <c r="H1237" i="6" s="1"/>
  <c r="F1245" i="6"/>
  <c r="H1245" i="6" s="1"/>
  <c r="F1253" i="6"/>
  <c r="H1253" i="6" s="1"/>
  <c r="F1261" i="6"/>
  <c r="H1261" i="6" s="1"/>
  <c r="F1269" i="6"/>
  <c r="H1269" i="6" s="1"/>
  <c r="F1277" i="6"/>
  <c r="H1277" i="6" s="1"/>
  <c r="F1285" i="6"/>
  <c r="H1285" i="6" s="1"/>
  <c r="F1293" i="6"/>
  <c r="H1293" i="6" s="1"/>
  <c r="F1301" i="6"/>
  <c r="H1301" i="6" s="1"/>
  <c r="F1309" i="6"/>
  <c r="H1309" i="6" s="1"/>
  <c r="F1317" i="6"/>
  <c r="H1317" i="6" s="1"/>
  <c r="F1325" i="6"/>
  <c r="H1325" i="6" s="1"/>
  <c r="F1333" i="6"/>
  <c r="H1333" i="6" s="1"/>
  <c r="F1341" i="6"/>
  <c r="H1341" i="6" s="1"/>
  <c r="F1349" i="6"/>
  <c r="H1349" i="6" s="1"/>
  <c r="F1357" i="6"/>
  <c r="H1357" i="6" s="1"/>
  <c r="F1365" i="6"/>
  <c r="H1365" i="6" s="1"/>
  <c r="F1373" i="6"/>
  <c r="H1373" i="6" s="1"/>
  <c r="F1381" i="6"/>
  <c r="H1381" i="6" s="1"/>
  <c r="F1389" i="6"/>
  <c r="H1389" i="6" s="1"/>
  <c r="F1397" i="6"/>
  <c r="H1397" i="6" s="1"/>
  <c r="F1405" i="6"/>
  <c r="H1405" i="6" s="1"/>
  <c r="F1413" i="6"/>
  <c r="H1413" i="6" s="1"/>
  <c r="F1421" i="6"/>
  <c r="H1421" i="6" s="1"/>
  <c r="F1429" i="6"/>
  <c r="H1429" i="6" s="1"/>
  <c r="F1437" i="6"/>
  <c r="H1437" i="6" s="1"/>
  <c r="F1445" i="6"/>
  <c r="H1445" i="6" s="1"/>
  <c r="F1453" i="6"/>
  <c r="H1453" i="6" s="1"/>
  <c r="F1461" i="6"/>
  <c r="H1461" i="6" s="1"/>
  <c r="F1469" i="6"/>
  <c r="H1469" i="6" s="1"/>
  <c r="F1477" i="6"/>
  <c r="H1477" i="6" s="1"/>
  <c r="F1485" i="6"/>
  <c r="H1485" i="6" s="1"/>
  <c r="F1493" i="6"/>
  <c r="H1493" i="6" s="1"/>
  <c r="F1501" i="6"/>
  <c r="H1501" i="6" s="1"/>
  <c r="F1509" i="6"/>
  <c r="H1509" i="6" s="1"/>
  <c r="F1517" i="6"/>
  <c r="H1517" i="6" s="1"/>
  <c r="F1525" i="6"/>
  <c r="H1525" i="6" s="1"/>
  <c r="F1533" i="6"/>
  <c r="H1533" i="6" s="1"/>
  <c r="F1541" i="6"/>
  <c r="H1541" i="6" s="1"/>
  <c r="F1549" i="6"/>
  <c r="H1549" i="6" s="1"/>
  <c r="F1557" i="6"/>
  <c r="H1557" i="6" s="1"/>
  <c r="F1565" i="6"/>
  <c r="H1565" i="6" s="1"/>
  <c r="F1573" i="6"/>
  <c r="H1573" i="6" s="1"/>
  <c r="F1581" i="6"/>
  <c r="H1581" i="6" s="1"/>
  <c r="F1589" i="6"/>
  <c r="H1589" i="6" s="1"/>
  <c r="F1597" i="6"/>
  <c r="H1597" i="6" s="1"/>
  <c r="F1605" i="6"/>
  <c r="H1605" i="6" s="1"/>
  <c r="F1613" i="6"/>
  <c r="H1613" i="6" s="1"/>
  <c r="F1621" i="6"/>
  <c r="H1621" i="6" s="1"/>
  <c r="F1629" i="6"/>
  <c r="H1629" i="6" s="1"/>
  <c r="F1637" i="6"/>
  <c r="H1637" i="6" s="1"/>
  <c r="F1645" i="6"/>
  <c r="H1645" i="6" s="1"/>
  <c r="F1653" i="6"/>
  <c r="H1653" i="6" s="1"/>
  <c r="F1661" i="6"/>
  <c r="H1661" i="6" s="1"/>
  <c r="F1669" i="6"/>
  <c r="H1669" i="6" s="1"/>
  <c r="F1677" i="6"/>
  <c r="H1677" i="6" s="1"/>
  <c r="F1685" i="6"/>
  <c r="H1685" i="6" s="1"/>
  <c r="F1693" i="6"/>
  <c r="H1693" i="6" s="1"/>
  <c r="F1701" i="6"/>
  <c r="H1701" i="6" s="1"/>
  <c r="F1709" i="6"/>
  <c r="H1709" i="6" s="1"/>
  <c r="F1717" i="6"/>
  <c r="H1717" i="6" s="1"/>
  <c r="F1725" i="6"/>
  <c r="H1725" i="6" s="1"/>
  <c r="F1733" i="6"/>
  <c r="H1733" i="6" s="1"/>
  <c r="F1741" i="6"/>
  <c r="H1741" i="6" s="1"/>
  <c r="F1749" i="6"/>
  <c r="H1749" i="6" s="1"/>
  <c r="F1757" i="6"/>
  <c r="H1757" i="6" s="1"/>
  <c r="F1765" i="6"/>
  <c r="H1765" i="6" s="1"/>
  <c r="F1773" i="6"/>
  <c r="H1773" i="6" s="1"/>
  <c r="F1781" i="6"/>
  <c r="H1781" i="6" s="1"/>
  <c r="F1789" i="6"/>
  <c r="H1789" i="6" s="1"/>
  <c r="F1797" i="6"/>
  <c r="H1797" i="6" s="1"/>
  <c r="F1805" i="6"/>
  <c r="H1805" i="6" s="1"/>
  <c r="F1813" i="6"/>
  <c r="H1813" i="6" s="1"/>
  <c r="F1821" i="6"/>
  <c r="H1821" i="6" s="1"/>
  <c r="F1829" i="6"/>
  <c r="H1829" i="6" s="1"/>
  <c r="F1837" i="6"/>
  <c r="H1837" i="6" s="1"/>
  <c r="F1845" i="6"/>
  <c r="H1845" i="6" s="1"/>
  <c r="F1853" i="6"/>
  <c r="H1853" i="6" s="1"/>
  <c r="F1861" i="6"/>
  <c r="H1861" i="6" s="1"/>
  <c r="F1869" i="6"/>
  <c r="H1869" i="6" s="1"/>
  <c r="F1877" i="6"/>
  <c r="H1877" i="6" s="1"/>
  <c r="F1885" i="6"/>
  <c r="H1885" i="6" s="1"/>
  <c r="F1893" i="6"/>
  <c r="H1893" i="6" s="1"/>
  <c r="F1901" i="6"/>
  <c r="H1901" i="6" s="1"/>
  <c r="F1909" i="6"/>
  <c r="H1909" i="6" s="1"/>
  <c r="F1917" i="6"/>
  <c r="H1917" i="6" s="1"/>
  <c r="F1925" i="6"/>
  <c r="H1925" i="6" s="1"/>
  <c r="F1933" i="6"/>
  <c r="H1933" i="6" s="1"/>
  <c r="F1941" i="6"/>
  <c r="H1941" i="6" s="1"/>
  <c r="F1949" i="6"/>
  <c r="H1949" i="6" s="1"/>
  <c r="F1957" i="6"/>
  <c r="H1957" i="6" s="1"/>
  <c r="F1965" i="6"/>
  <c r="H1965" i="6" s="1"/>
  <c r="F1973" i="6"/>
  <c r="H1973" i="6" s="1"/>
  <c r="F1981" i="6"/>
  <c r="H1981" i="6" s="1"/>
  <c r="F1989" i="6"/>
  <c r="H1989" i="6" s="1"/>
  <c r="F1997" i="6"/>
  <c r="H1997" i="6" s="1"/>
  <c r="F2005" i="6"/>
  <c r="H2005" i="6" s="1"/>
  <c r="F2013" i="6"/>
  <c r="H2013" i="6" s="1"/>
  <c r="F2021" i="6"/>
  <c r="H2021" i="6" s="1"/>
  <c r="F2029" i="6"/>
  <c r="H2029" i="6" s="1"/>
  <c r="F2037" i="6"/>
  <c r="H2037" i="6" s="1"/>
  <c r="F2045" i="6"/>
  <c r="H2045" i="6" s="1"/>
  <c r="F56" i="6"/>
  <c r="H56" i="6" s="1"/>
  <c r="F88" i="6"/>
  <c r="H88" i="6" s="1"/>
  <c r="F120" i="6"/>
  <c r="H120" i="6" s="1"/>
  <c r="F152" i="6"/>
  <c r="H152" i="6" s="1"/>
  <c r="F184" i="6"/>
  <c r="H184" i="6" s="1"/>
  <c r="F216" i="6"/>
  <c r="H216" i="6" s="1"/>
  <c r="F248" i="6"/>
  <c r="H248" i="6" s="1"/>
  <c r="F280" i="6"/>
  <c r="H280" i="6" s="1"/>
  <c r="F312" i="6"/>
  <c r="H312" i="6" s="1"/>
  <c r="F93" i="6"/>
  <c r="H93" i="6" s="1"/>
  <c r="F139" i="6"/>
  <c r="H139" i="6" s="1"/>
  <c r="F174" i="6"/>
  <c r="H174" i="6" s="1"/>
  <c r="F221" i="6"/>
  <c r="H221" i="6" s="1"/>
  <c r="F267" i="6"/>
  <c r="H267" i="6" s="1"/>
  <c r="F302" i="6"/>
  <c r="H302" i="6" s="1"/>
  <c r="F347" i="6"/>
  <c r="H347" i="6" s="1"/>
  <c r="F381" i="6"/>
  <c r="H381" i="6" s="1"/>
  <c r="F413" i="6"/>
  <c r="H413" i="6" s="1"/>
  <c r="F445" i="6"/>
  <c r="H445" i="6" s="1"/>
  <c r="F477" i="6"/>
  <c r="H477" i="6" s="1"/>
  <c r="F504" i="6"/>
  <c r="H504" i="6" s="1"/>
  <c r="F531" i="6"/>
  <c r="H531" i="6" s="1"/>
  <c r="F557" i="6"/>
  <c r="H557" i="6" s="1"/>
  <c r="F577" i="6"/>
  <c r="H577" i="6" s="1"/>
  <c r="F595" i="6"/>
  <c r="H595" i="6" s="1"/>
  <c r="F614" i="6"/>
  <c r="H614" i="6" s="1"/>
  <c r="F632" i="6"/>
  <c r="H632" i="6" s="1"/>
  <c r="F650" i="6"/>
  <c r="H650" i="6" s="1"/>
  <c r="F669" i="6"/>
  <c r="H669" i="6" s="1"/>
  <c r="F687" i="6"/>
  <c r="H687" i="6" s="1"/>
  <c r="F705" i="6"/>
  <c r="H705" i="6" s="1"/>
  <c r="F723" i="6"/>
  <c r="H723" i="6" s="1"/>
  <c r="F742" i="6"/>
  <c r="H742" i="6" s="1"/>
  <c r="F760" i="6"/>
  <c r="H760" i="6" s="1"/>
  <c r="F778" i="6"/>
  <c r="H778" i="6" s="1"/>
  <c r="F797" i="6"/>
  <c r="H797" i="6" s="1"/>
  <c r="F815" i="6"/>
  <c r="H815" i="6" s="1"/>
  <c r="F833" i="6"/>
  <c r="H833" i="6" s="1"/>
  <c r="F851" i="6"/>
  <c r="H851" i="6" s="1"/>
  <c r="F870" i="6"/>
  <c r="H870" i="6" s="1"/>
  <c r="F888" i="6"/>
  <c r="H888" i="6" s="1"/>
  <c r="F906" i="6"/>
  <c r="H906" i="6" s="1"/>
  <c r="F925" i="6"/>
  <c r="H925" i="6" s="1"/>
  <c r="F943" i="6"/>
  <c r="H943" i="6" s="1"/>
  <c r="F961" i="6"/>
  <c r="H961" i="6" s="1"/>
  <c r="F979" i="6"/>
  <c r="H979" i="6" s="1"/>
  <c r="F998" i="6"/>
  <c r="H998" i="6" s="1"/>
  <c r="F1016" i="6"/>
  <c r="H1016" i="6" s="1"/>
  <c r="F1034" i="6"/>
  <c r="H1034" i="6" s="1"/>
  <c r="F1053" i="6"/>
  <c r="H1053" i="6" s="1"/>
  <c r="F1071" i="6"/>
  <c r="H1071" i="6" s="1"/>
  <c r="F1089" i="6"/>
  <c r="H1089" i="6" s="1"/>
  <c r="F1107" i="6"/>
  <c r="H1107" i="6" s="1"/>
  <c r="F1125" i="6"/>
  <c r="H1125" i="6" s="1"/>
  <c r="F1138" i="6"/>
  <c r="H1138" i="6" s="1"/>
  <c r="F1152" i="6"/>
  <c r="H1152" i="6" s="1"/>
  <c r="F1166" i="6"/>
  <c r="H1166" i="6" s="1"/>
  <c r="F1177" i="6"/>
  <c r="H1177" i="6" s="1"/>
  <c r="F1191" i="6"/>
  <c r="H1191" i="6" s="1"/>
  <c r="F1203" i="6"/>
  <c r="H1203" i="6" s="1"/>
  <c r="F1216" i="6"/>
  <c r="H1216" i="6" s="1"/>
  <c r="F1230" i="6"/>
  <c r="H1230" i="6" s="1"/>
  <c r="F1241" i="6"/>
  <c r="H1241" i="6" s="1"/>
  <c r="F1255" i="6"/>
  <c r="H1255" i="6" s="1"/>
  <c r="F1267" i="6"/>
  <c r="H1267" i="6" s="1"/>
  <c r="F1280" i="6"/>
  <c r="H1280" i="6" s="1"/>
  <c r="F1294" i="6"/>
  <c r="H1294" i="6" s="1"/>
  <c r="F1305" i="6"/>
  <c r="H1305" i="6" s="1"/>
  <c r="F1319" i="6"/>
  <c r="H1319" i="6" s="1"/>
  <c r="F1331" i="6"/>
  <c r="H1331" i="6" s="1"/>
  <c r="F1344" i="6"/>
  <c r="H1344" i="6" s="1"/>
  <c r="F1358" i="6"/>
  <c r="H1358" i="6" s="1"/>
  <c r="F1369" i="6"/>
  <c r="H1369" i="6" s="1"/>
  <c r="F1383" i="6"/>
  <c r="H1383" i="6" s="1"/>
  <c r="F1395" i="6"/>
  <c r="H1395" i="6" s="1"/>
  <c r="F1408" i="6"/>
  <c r="H1408" i="6" s="1"/>
  <c r="F1422" i="6"/>
  <c r="H1422" i="6" s="1"/>
  <c r="F1433" i="6"/>
  <c r="H1433" i="6" s="1"/>
  <c r="F1447" i="6"/>
  <c r="H1447" i="6" s="1"/>
  <c r="F1459" i="6"/>
  <c r="H1459" i="6" s="1"/>
  <c r="F1472" i="6"/>
  <c r="H1472" i="6" s="1"/>
  <c r="F1486" i="6"/>
  <c r="H1486" i="6" s="1"/>
  <c r="F1497" i="6"/>
  <c r="H1497" i="6" s="1"/>
  <c r="F1511" i="6"/>
  <c r="H1511" i="6" s="1"/>
  <c r="F1523" i="6"/>
  <c r="H1523" i="6" s="1"/>
  <c r="F1536" i="6"/>
  <c r="H1536" i="6" s="1"/>
  <c r="F1550" i="6"/>
  <c r="H1550" i="6" s="1"/>
  <c r="F1561" i="6"/>
  <c r="H1561" i="6" s="1"/>
  <c r="F1575" i="6"/>
  <c r="H1575" i="6" s="1"/>
  <c r="F1587" i="6"/>
  <c r="H1587" i="6" s="1"/>
  <c r="F1600" i="6"/>
  <c r="H1600" i="6" s="1"/>
  <c r="F1614" i="6"/>
  <c r="H1614" i="6" s="1"/>
  <c r="F1625" i="6"/>
  <c r="H1625" i="6" s="1"/>
  <c r="F1639" i="6"/>
  <c r="H1639" i="6" s="1"/>
  <c r="F1651" i="6"/>
  <c r="H1651" i="6" s="1"/>
  <c r="F1664" i="6"/>
  <c r="H1664" i="6" s="1"/>
  <c r="F1678" i="6"/>
  <c r="H1678" i="6" s="1"/>
  <c r="F1689" i="6"/>
  <c r="H1689" i="6" s="1"/>
  <c r="F1703" i="6"/>
  <c r="H1703" i="6" s="1"/>
  <c r="F1715" i="6"/>
  <c r="H1715" i="6" s="1"/>
  <c r="F1728" i="6"/>
  <c r="H1728" i="6" s="1"/>
  <c r="F1742" i="6"/>
  <c r="H1742" i="6" s="1"/>
  <c r="F1753" i="6"/>
  <c r="H1753" i="6" s="1"/>
  <c r="F1767" i="6"/>
  <c r="H1767" i="6" s="1"/>
  <c r="F1779" i="6"/>
  <c r="H1779" i="6" s="1"/>
  <c r="F1792" i="6"/>
  <c r="H1792" i="6" s="1"/>
  <c r="F1806" i="6"/>
  <c r="H1806" i="6" s="1"/>
  <c r="F1816" i="6"/>
  <c r="H1816" i="6" s="1"/>
  <c r="F1826" i="6"/>
  <c r="H1826" i="6" s="1"/>
  <c r="F1838" i="6"/>
  <c r="H1838" i="6" s="1"/>
  <c r="F1848" i="6"/>
  <c r="H1848" i="6" s="1"/>
  <c r="F1858" i="6"/>
  <c r="H1858" i="6" s="1"/>
  <c r="F1870" i="6"/>
  <c r="H1870" i="6" s="1"/>
  <c r="F1880" i="6"/>
  <c r="H1880" i="6" s="1"/>
  <c r="F1890" i="6"/>
  <c r="H1890" i="6" s="1"/>
  <c r="F1902" i="6"/>
  <c r="H1902" i="6" s="1"/>
  <c r="F1912" i="6"/>
  <c r="H1912" i="6" s="1"/>
  <c r="F1922" i="6"/>
  <c r="H1922" i="6" s="1"/>
  <c r="F1934" i="6"/>
  <c r="H1934" i="6" s="1"/>
  <c r="F1944" i="6"/>
  <c r="H1944" i="6" s="1"/>
  <c r="F1954" i="6"/>
  <c r="H1954" i="6" s="1"/>
  <c r="F59" i="6"/>
  <c r="H59" i="6" s="1"/>
  <c r="F94" i="6"/>
  <c r="H94" i="6" s="1"/>
  <c r="F141" i="6"/>
  <c r="H141" i="6" s="1"/>
  <c r="F187" i="6"/>
  <c r="H187" i="6" s="1"/>
  <c r="F222" i="6"/>
  <c r="H222" i="6" s="1"/>
  <c r="F269" i="6"/>
  <c r="H269" i="6" s="1"/>
  <c r="F315" i="6"/>
  <c r="H315" i="6" s="1"/>
  <c r="F349" i="6"/>
  <c r="H349" i="6" s="1"/>
  <c r="F382" i="6"/>
  <c r="H382" i="6" s="1"/>
  <c r="F414" i="6"/>
  <c r="H414" i="6" s="1"/>
  <c r="F446" i="6"/>
  <c r="H446" i="6" s="1"/>
  <c r="F478" i="6"/>
  <c r="H478" i="6" s="1"/>
  <c r="F507" i="6"/>
  <c r="H507" i="6" s="1"/>
  <c r="F533" i="6"/>
  <c r="H533" i="6" s="1"/>
  <c r="F558" i="6"/>
  <c r="H558" i="6" s="1"/>
  <c r="F578" i="6"/>
  <c r="H578" i="6" s="1"/>
  <c r="F597" i="6"/>
  <c r="H597" i="6" s="1"/>
  <c r="F615" i="6"/>
  <c r="H615" i="6" s="1"/>
  <c r="F633" i="6"/>
  <c r="H633" i="6" s="1"/>
  <c r="F651" i="6"/>
  <c r="H651" i="6" s="1"/>
  <c r="F670" i="6"/>
  <c r="H670" i="6" s="1"/>
  <c r="F688" i="6"/>
  <c r="H688" i="6" s="1"/>
  <c r="F706" i="6"/>
  <c r="H706" i="6" s="1"/>
  <c r="F725" i="6"/>
  <c r="H725" i="6" s="1"/>
  <c r="F743" i="6"/>
  <c r="H743" i="6" s="1"/>
  <c r="F761" i="6"/>
  <c r="H761" i="6" s="1"/>
  <c r="F779" i="6"/>
  <c r="H779" i="6" s="1"/>
  <c r="F798" i="6"/>
  <c r="H798" i="6" s="1"/>
  <c r="F816" i="6"/>
  <c r="H816" i="6" s="1"/>
  <c r="F834" i="6"/>
  <c r="H834" i="6" s="1"/>
  <c r="F853" i="6"/>
  <c r="H853" i="6" s="1"/>
  <c r="F871" i="6"/>
  <c r="H871" i="6" s="1"/>
  <c r="F889" i="6"/>
  <c r="H889" i="6" s="1"/>
  <c r="F907" i="6"/>
  <c r="H907" i="6" s="1"/>
  <c r="F926" i="6"/>
  <c r="H926" i="6" s="1"/>
  <c r="F944" i="6"/>
  <c r="H944" i="6" s="1"/>
  <c r="F962" i="6"/>
  <c r="H962" i="6" s="1"/>
  <c r="F981" i="6"/>
  <c r="H981" i="6" s="1"/>
  <c r="F999" i="6"/>
  <c r="H999" i="6" s="1"/>
  <c r="F1017" i="6"/>
  <c r="H1017" i="6" s="1"/>
  <c r="F1035" i="6"/>
  <c r="H1035" i="6" s="1"/>
  <c r="F1054" i="6"/>
  <c r="H1054" i="6" s="1"/>
  <c r="F1072" i="6"/>
  <c r="H1072" i="6" s="1"/>
  <c r="F1090" i="6"/>
  <c r="H1090" i="6" s="1"/>
  <c r="F1109" i="6"/>
  <c r="H1109" i="6" s="1"/>
  <c r="F1126" i="6"/>
  <c r="H1126" i="6" s="1"/>
  <c r="F1142" i="6"/>
  <c r="H1142" i="6" s="1"/>
  <c r="F1153" i="6"/>
  <c r="H1153" i="6" s="1"/>
  <c r="F1167" i="6"/>
  <c r="H1167" i="6" s="1"/>
  <c r="F1179" i="6"/>
  <c r="H1179" i="6" s="1"/>
  <c r="F1192" i="6"/>
  <c r="H1192" i="6" s="1"/>
  <c r="F1206" i="6"/>
  <c r="H1206" i="6" s="1"/>
  <c r="F1217" i="6"/>
  <c r="H1217" i="6" s="1"/>
  <c r="F1231" i="6"/>
  <c r="H1231" i="6" s="1"/>
  <c r="F1243" i="6"/>
  <c r="H1243" i="6" s="1"/>
  <c r="F1256" i="6"/>
  <c r="H1256" i="6" s="1"/>
  <c r="F1270" i="6"/>
  <c r="H1270" i="6" s="1"/>
  <c r="F1281" i="6"/>
  <c r="H1281" i="6" s="1"/>
  <c r="F1295" i="6"/>
  <c r="H1295" i="6" s="1"/>
  <c r="F1307" i="6"/>
  <c r="H1307" i="6" s="1"/>
  <c r="F1320" i="6"/>
  <c r="H1320" i="6" s="1"/>
  <c r="F1334" i="6"/>
  <c r="H1334" i="6" s="1"/>
  <c r="F1345" i="6"/>
  <c r="H1345" i="6" s="1"/>
  <c r="F1359" i="6"/>
  <c r="H1359" i="6" s="1"/>
  <c r="F1371" i="6"/>
  <c r="H1371" i="6" s="1"/>
  <c r="F1384" i="6"/>
  <c r="H1384" i="6" s="1"/>
  <c r="F1398" i="6"/>
  <c r="H1398" i="6" s="1"/>
  <c r="F1409" i="6"/>
  <c r="H1409" i="6" s="1"/>
  <c r="F1423" i="6"/>
  <c r="H1423" i="6" s="1"/>
  <c r="F1435" i="6"/>
  <c r="H1435" i="6" s="1"/>
  <c r="F1448" i="6"/>
  <c r="H1448" i="6" s="1"/>
  <c r="F1462" i="6"/>
  <c r="H1462" i="6" s="1"/>
  <c r="F1473" i="6"/>
  <c r="H1473" i="6" s="1"/>
  <c r="F1487" i="6"/>
  <c r="H1487" i="6" s="1"/>
  <c r="F1499" i="6"/>
  <c r="H1499" i="6" s="1"/>
  <c r="F1512" i="6"/>
  <c r="H1512" i="6" s="1"/>
  <c r="F1526" i="6"/>
  <c r="H1526" i="6" s="1"/>
  <c r="F1537" i="6"/>
  <c r="H1537" i="6" s="1"/>
  <c r="F1551" i="6"/>
  <c r="H1551" i="6" s="1"/>
  <c r="F1563" i="6"/>
  <c r="H1563" i="6" s="1"/>
  <c r="F1576" i="6"/>
  <c r="H1576" i="6" s="1"/>
  <c r="F1590" i="6"/>
  <c r="H1590" i="6" s="1"/>
  <c r="F1601" i="6"/>
  <c r="H1601" i="6" s="1"/>
  <c r="F1615" i="6"/>
  <c r="H1615" i="6" s="1"/>
  <c r="F1627" i="6"/>
  <c r="H1627" i="6" s="1"/>
  <c r="F1640" i="6"/>
  <c r="H1640" i="6" s="1"/>
  <c r="F1654" i="6"/>
  <c r="H1654" i="6" s="1"/>
  <c r="F1665" i="6"/>
  <c r="H1665" i="6" s="1"/>
  <c r="F1679" i="6"/>
  <c r="H1679" i="6" s="1"/>
  <c r="F1691" i="6"/>
  <c r="H1691" i="6" s="1"/>
  <c r="F1704" i="6"/>
  <c r="H1704" i="6" s="1"/>
  <c r="F1718" i="6"/>
  <c r="H1718" i="6" s="1"/>
  <c r="F1729" i="6"/>
  <c r="H1729" i="6" s="1"/>
  <c r="F1743" i="6"/>
  <c r="H1743" i="6" s="1"/>
  <c r="F1755" i="6"/>
  <c r="H1755" i="6" s="1"/>
  <c r="F1768" i="6"/>
  <c r="H1768" i="6" s="1"/>
  <c r="F1782" i="6"/>
  <c r="H1782" i="6" s="1"/>
  <c r="F1793" i="6"/>
  <c r="H1793" i="6" s="1"/>
  <c r="F1807" i="6"/>
  <c r="H1807" i="6" s="1"/>
  <c r="F1817" i="6"/>
  <c r="H1817" i="6" s="1"/>
  <c r="F1827" i="6"/>
  <c r="H1827" i="6" s="1"/>
  <c r="F1839" i="6"/>
  <c r="H1839" i="6" s="1"/>
  <c r="F1849" i="6"/>
  <c r="H1849" i="6" s="1"/>
  <c r="F1859" i="6"/>
  <c r="H1859" i="6" s="1"/>
  <c r="F1871" i="6"/>
  <c r="H1871" i="6" s="1"/>
  <c r="F1881" i="6"/>
  <c r="H1881" i="6" s="1"/>
  <c r="F1891" i="6"/>
  <c r="H1891" i="6" s="1"/>
  <c r="F1903" i="6"/>
  <c r="H1903" i="6" s="1"/>
  <c r="F1913" i="6"/>
  <c r="H1913" i="6" s="1"/>
  <c r="F1923" i="6"/>
  <c r="H1923" i="6" s="1"/>
  <c r="F1935" i="6"/>
  <c r="H1935" i="6" s="1"/>
  <c r="F1945" i="6"/>
  <c r="H1945" i="6" s="1"/>
  <c r="F1955" i="6"/>
  <c r="H1955" i="6" s="1"/>
  <c r="F1967" i="6"/>
  <c r="H1967" i="6" s="1"/>
  <c r="F1977" i="6"/>
  <c r="H1977" i="6" s="1"/>
  <c r="F1987" i="6"/>
  <c r="H1987" i="6" s="1"/>
  <c r="F1999" i="6"/>
  <c r="H1999" i="6" s="1"/>
  <c r="F2009" i="6"/>
  <c r="H2009" i="6" s="1"/>
  <c r="F2019" i="6"/>
  <c r="H2019" i="6" s="1"/>
  <c r="F2031" i="6"/>
  <c r="H2031" i="6" s="1"/>
  <c r="F2041" i="6"/>
  <c r="H2041" i="6" s="1"/>
  <c r="F1425" i="6"/>
  <c r="H1425" i="6" s="1"/>
  <c r="F1592" i="6"/>
  <c r="H1592" i="6" s="1"/>
  <c r="F1643" i="6"/>
  <c r="H1643" i="6" s="1"/>
  <c r="F1670" i="6"/>
  <c r="H1670" i="6" s="1"/>
  <c r="F1695" i="6"/>
  <c r="H1695" i="6" s="1"/>
  <c r="F1720" i="6"/>
  <c r="H1720" i="6" s="1"/>
  <c r="F1734" i="6"/>
  <c r="H1734" i="6" s="1"/>
  <c r="F1745" i="6"/>
  <c r="H1745" i="6" s="1"/>
  <c r="F1784" i="6"/>
  <c r="H1784" i="6" s="1"/>
  <c r="F1798" i="6"/>
  <c r="H1798" i="6" s="1"/>
  <c r="F1809" i="6"/>
  <c r="H1809" i="6" s="1"/>
  <c r="F1831" i="6"/>
  <c r="H1831" i="6" s="1"/>
  <c r="F1851" i="6"/>
  <c r="H1851" i="6" s="1"/>
  <c r="F1863" i="6"/>
  <c r="H1863" i="6" s="1"/>
  <c r="F1883" i="6"/>
  <c r="H1883" i="6" s="1"/>
  <c r="F1905" i="6"/>
  <c r="H1905" i="6" s="1"/>
  <c r="F1915" i="6"/>
  <c r="H1915" i="6" s="1"/>
  <c r="F1937" i="6"/>
  <c r="H1937" i="6" s="1"/>
  <c r="F1959" i="6"/>
  <c r="H1959" i="6" s="1"/>
  <c r="F1969" i="6"/>
  <c r="H1969" i="6" s="1"/>
  <c r="F2001" i="6"/>
  <c r="H2001" i="6" s="1"/>
  <c r="F2011" i="6"/>
  <c r="H2011" i="6" s="1"/>
  <c r="F2043" i="6"/>
  <c r="H2043" i="6" s="1"/>
  <c r="F1864" i="6"/>
  <c r="H1864" i="6" s="1"/>
  <c r="F61" i="6"/>
  <c r="H61" i="6" s="1"/>
  <c r="F107" i="6"/>
  <c r="H107" i="6" s="1"/>
  <c r="F142" i="6"/>
  <c r="H142" i="6" s="1"/>
  <c r="F189" i="6"/>
  <c r="H189" i="6" s="1"/>
  <c r="F235" i="6"/>
  <c r="H235" i="6" s="1"/>
  <c r="F270" i="6"/>
  <c r="H270" i="6" s="1"/>
  <c r="F317" i="6"/>
  <c r="H317" i="6" s="1"/>
  <c r="F350" i="6"/>
  <c r="H350" i="6" s="1"/>
  <c r="F392" i="6"/>
  <c r="H392" i="6" s="1"/>
  <c r="F424" i="6"/>
  <c r="H424" i="6" s="1"/>
  <c r="F456" i="6"/>
  <c r="H456" i="6" s="1"/>
  <c r="F488" i="6"/>
  <c r="H488" i="6" s="1"/>
  <c r="F515" i="6"/>
  <c r="H515" i="6" s="1"/>
  <c r="F541" i="6"/>
  <c r="H541" i="6" s="1"/>
  <c r="F566" i="6"/>
  <c r="H566" i="6" s="1"/>
  <c r="F584" i="6"/>
  <c r="H584" i="6" s="1"/>
  <c r="F602" i="6"/>
  <c r="H602" i="6" s="1"/>
  <c r="F621" i="6"/>
  <c r="H621" i="6" s="1"/>
  <c r="F639" i="6"/>
  <c r="H639" i="6" s="1"/>
  <c r="F657" i="6"/>
  <c r="H657" i="6" s="1"/>
  <c r="F675" i="6"/>
  <c r="H675" i="6" s="1"/>
  <c r="F694" i="6"/>
  <c r="H694" i="6" s="1"/>
  <c r="F712" i="6"/>
  <c r="H712" i="6" s="1"/>
  <c r="F730" i="6"/>
  <c r="H730" i="6" s="1"/>
  <c r="F749" i="6"/>
  <c r="H749" i="6" s="1"/>
  <c r="F767" i="6"/>
  <c r="H767" i="6" s="1"/>
  <c r="F785" i="6"/>
  <c r="H785" i="6" s="1"/>
  <c r="F803" i="6"/>
  <c r="H803" i="6" s="1"/>
  <c r="F822" i="6"/>
  <c r="H822" i="6" s="1"/>
  <c r="F840" i="6"/>
  <c r="H840" i="6" s="1"/>
  <c r="F858" i="6"/>
  <c r="H858" i="6" s="1"/>
  <c r="F877" i="6"/>
  <c r="H877" i="6" s="1"/>
  <c r="F895" i="6"/>
  <c r="H895" i="6" s="1"/>
  <c r="F913" i="6"/>
  <c r="H913" i="6" s="1"/>
  <c r="F931" i="6"/>
  <c r="H931" i="6" s="1"/>
  <c r="F950" i="6"/>
  <c r="H950" i="6" s="1"/>
  <c r="F968" i="6"/>
  <c r="H968" i="6" s="1"/>
  <c r="F986" i="6"/>
  <c r="H986" i="6" s="1"/>
  <c r="F1005" i="6"/>
  <c r="H1005" i="6" s="1"/>
  <c r="F1023" i="6"/>
  <c r="H1023" i="6" s="1"/>
  <c r="F1041" i="6"/>
  <c r="H1041" i="6" s="1"/>
  <c r="F1059" i="6"/>
  <c r="H1059" i="6" s="1"/>
  <c r="F1078" i="6"/>
  <c r="H1078" i="6" s="1"/>
  <c r="F1096" i="6"/>
  <c r="H1096" i="6" s="1"/>
  <c r="F1114" i="6"/>
  <c r="H1114" i="6" s="1"/>
  <c r="F1127" i="6"/>
  <c r="H1127" i="6" s="1"/>
  <c r="F1143" i="6"/>
  <c r="H1143" i="6" s="1"/>
  <c r="F1155" i="6"/>
  <c r="H1155" i="6" s="1"/>
  <c r="F1168" i="6"/>
  <c r="H1168" i="6" s="1"/>
  <c r="F1182" i="6"/>
  <c r="H1182" i="6" s="1"/>
  <c r="F1193" i="6"/>
  <c r="H1193" i="6" s="1"/>
  <c r="F1207" i="6"/>
  <c r="H1207" i="6" s="1"/>
  <c r="F1219" i="6"/>
  <c r="H1219" i="6" s="1"/>
  <c r="F1232" i="6"/>
  <c r="H1232" i="6" s="1"/>
  <c r="F1246" i="6"/>
  <c r="H1246" i="6" s="1"/>
  <c r="F1257" i="6"/>
  <c r="H1257" i="6" s="1"/>
  <c r="F1271" i="6"/>
  <c r="H1271" i="6" s="1"/>
  <c r="F1283" i="6"/>
  <c r="H1283" i="6" s="1"/>
  <c r="F1296" i="6"/>
  <c r="H1296" i="6" s="1"/>
  <c r="F1310" i="6"/>
  <c r="H1310" i="6" s="1"/>
  <c r="F1321" i="6"/>
  <c r="H1321" i="6" s="1"/>
  <c r="F1335" i="6"/>
  <c r="H1335" i="6" s="1"/>
  <c r="F1347" i="6"/>
  <c r="H1347" i="6" s="1"/>
  <c r="F1360" i="6"/>
  <c r="H1360" i="6" s="1"/>
  <c r="F1374" i="6"/>
  <c r="H1374" i="6" s="1"/>
  <c r="F1385" i="6"/>
  <c r="H1385" i="6" s="1"/>
  <c r="F1399" i="6"/>
  <c r="H1399" i="6" s="1"/>
  <c r="F1411" i="6"/>
  <c r="H1411" i="6" s="1"/>
  <c r="F1424" i="6"/>
  <c r="H1424" i="6" s="1"/>
  <c r="F1438" i="6"/>
  <c r="H1438" i="6" s="1"/>
  <c r="F1449" i="6"/>
  <c r="H1449" i="6" s="1"/>
  <c r="F1463" i="6"/>
  <c r="H1463" i="6" s="1"/>
  <c r="F1475" i="6"/>
  <c r="H1475" i="6" s="1"/>
  <c r="F1488" i="6"/>
  <c r="H1488" i="6" s="1"/>
  <c r="F1502" i="6"/>
  <c r="H1502" i="6" s="1"/>
  <c r="F1513" i="6"/>
  <c r="H1513" i="6" s="1"/>
  <c r="F1527" i="6"/>
  <c r="H1527" i="6" s="1"/>
  <c r="F1539" i="6"/>
  <c r="H1539" i="6" s="1"/>
  <c r="F1552" i="6"/>
  <c r="H1552" i="6" s="1"/>
  <c r="F1566" i="6"/>
  <c r="H1566" i="6" s="1"/>
  <c r="F1577" i="6"/>
  <c r="H1577" i="6" s="1"/>
  <c r="F1591" i="6"/>
  <c r="H1591" i="6" s="1"/>
  <c r="F1603" i="6"/>
  <c r="H1603" i="6" s="1"/>
  <c r="F1616" i="6"/>
  <c r="H1616" i="6" s="1"/>
  <c r="F1630" i="6"/>
  <c r="H1630" i="6" s="1"/>
  <c r="F1641" i="6"/>
  <c r="H1641" i="6" s="1"/>
  <c r="F1655" i="6"/>
  <c r="H1655" i="6" s="1"/>
  <c r="F1667" i="6"/>
  <c r="H1667" i="6" s="1"/>
  <c r="F1680" i="6"/>
  <c r="H1680" i="6" s="1"/>
  <c r="F1694" i="6"/>
  <c r="H1694" i="6" s="1"/>
  <c r="F1705" i="6"/>
  <c r="H1705" i="6" s="1"/>
  <c r="F1719" i="6"/>
  <c r="H1719" i="6" s="1"/>
  <c r="F1731" i="6"/>
  <c r="H1731" i="6" s="1"/>
  <c r="F1744" i="6"/>
  <c r="H1744" i="6" s="1"/>
  <c r="F1758" i="6"/>
  <c r="H1758" i="6" s="1"/>
  <c r="F1769" i="6"/>
  <c r="H1769" i="6" s="1"/>
  <c r="F1783" i="6"/>
  <c r="H1783" i="6" s="1"/>
  <c r="F1795" i="6"/>
  <c r="H1795" i="6" s="1"/>
  <c r="F1808" i="6"/>
  <c r="H1808" i="6" s="1"/>
  <c r="F1818" i="6"/>
  <c r="H1818" i="6" s="1"/>
  <c r="F1830" i="6"/>
  <c r="H1830" i="6" s="1"/>
  <c r="F1840" i="6"/>
  <c r="H1840" i="6" s="1"/>
  <c r="F1850" i="6"/>
  <c r="H1850" i="6" s="1"/>
  <c r="F1862" i="6"/>
  <c r="H1862" i="6" s="1"/>
  <c r="F1872" i="6"/>
  <c r="H1872" i="6" s="1"/>
  <c r="F1882" i="6"/>
  <c r="H1882" i="6" s="1"/>
  <c r="F1894" i="6"/>
  <c r="H1894" i="6" s="1"/>
  <c r="F1904" i="6"/>
  <c r="H1904" i="6" s="1"/>
  <c r="F1914" i="6"/>
  <c r="H1914" i="6" s="1"/>
  <c r="F1926" i="6"/>
  <c r="H1926" i="6" s="1"/>
  <c r="F1936" i="6"/>
  <c r="H1936" i="6" s="1"/>
  <c r="F1946" i="6"/>
  <c r="H1946" i="6" s="1"/>
  <c r="F1958" i="6"/>
  <c r="H1958" i="6" s="1"/>
  <c r="F1968" i="6"/>
  <c r="H1968" i="6" s="1"/>
  <c r="F1978" i="6"/>
  <c r="H1978" i="6" s="1"/>
  <c r="F1990" i="6"/>
  <c r="H1990" i="6" s="1"/>
  <c r="F2000" i="6"/>
  <c r="H2000" i="6" s="1"/>
  <c r="F2010" i="6"/>
  <c r="H2010" i="6" s="1"/>
  <c r="F2022" i="6"/>
  <c r="H2022" i="6" s="1"/>
  <c r="F2032" i="6"/>
  <c r="H2032" i="6" s="1"/>
  <c r="F2042" i="6"/>
  <c r="H2042" i="6" s="1"/>
  <c r="F427" i="6"/>
  <c r="H427" i="6" s="1"/>
  <c r="F1006" i="6"/>
  <c r="H1006" i="6" s="1"/>
  <c r="F1079" i="6"/>
  <c r="H1079" i="6" s="1"/>
  <c r="F1115" i="6"/>
  <c r="H1115" i="6" s="1"/>
  <c r="F1144" i="6"/>
  <c r="H1144" i="6" s="1"/>
  <c r="F1158" i="6"/>
  <c r="H1158" i="6" s="1"/>
  <c r="F1183" i="6"/>
  <c r="H1183" i="6" s="1"/>
  <c r="F1195" i="6"/>
  <c r="H1195" i="6" s="1"/>
  <c r="F1222" i="6"/>
  <c r="H1222" i="6" s="1"/>
  <c r="F1233" i="6"/>
  <c r="H1233" i="6" s="1"/>
  <c r="F1247" i="6"/>
  <c r="H1247" i="6" s="1"/>
  <c r="F1272" i="6"/>
  <c r="H1272" i="6" s="1"/>
  <c r="F1286" i="6"/>
  <c r="H1286" i="6" s="1"/>
  <c r="F1297" i="6"/>
  <c r="H1297" i="6" s="1"/>
  <c r="F1311" i="6"/>
  <c r="H1311" i="6" s="1"/>
  <c r="F1336" i="6"/>
  <c r="H1336" i="6" s="1"/>
  <c r="F1350" i="6"/>
  <c r="H1350" i="6" s="1"/>
  <c r="F1361" i="6"/>
  <c r="H1361" i="6" s="1"/>
  <c r="F1375" i="6"/>
  <c r="H1375" i="6" s="1"/>
  <c r="F1400" i="6"/>
  <c r="H1400" i="6" s="1"/>
  <c r="F1414" i="6"/>
  <c r="H1414" i="6" s="1"/>
  <c r="F1439" i="6"/>
  <c r="H1439" i="6" s="1"/>
  <c r="F1464" i="6"/>
  <c r="H1464" i="6" s="1"/>
  <c r="F1478" i="6"/>
  <c r="H1478" i="6" s="1"/>
  <c r="F1489" i="6"/>
  <c r="H1489" i="6" s="1"/>
  <c r="F1503" i="6"/>
  <c r="H1503" i="6" s="1"/>
  <c r="F1528" i="6"/>
  <c r="H1528" i="6" s="1"/>
  <c r="F1542" i="6"/>
  <c r="H1542" i="6" s="1"/>
  <c r="F1553" i="6"/>
  <c r="H1553" i="6" s="1"/>
  <c r="F1579" i="6"/>
  <c r="H1579" i="6" s="1"/>
  <c r="F1606" i="6"/>
  <c r="H1606" i="6" s="1"/>
  <c r="F1631" i="6"/>
  <c r="H1631" i="6" s="1"/>
  <c r="F1656" i="6"/>
  <c r="H1656" i="6" s="1"/>
  <c r="F1707" i="6"/>
  <c r="H1707" i="6" s="1"/>
  <c r="F1771" i="6"/>
  <c r="H1771" i="6" s="1"/>
  <c r="F1841" i="6"/>
  <c r="H1841" i="6" s="1"/>
  <c r="F1895" i="6"/>
  <c r="H1895" i="6" s="1"/>
  <c r="F1947" i="6"/>
  <c r="H1947" i="6" s="1"/>
  <c r="F1991" i="6"/>
  <c r="H1991" i="6" s="1"/>
  <c r="F2033" i="6"/>
  <c r="H2033" i="6" s="1"/>
  <c r="F75" i="6"/>
  <c r="H75" i="6" s="1"/>
  <c r="F157" i="6"/>
  <c r="H157" i="6" s="1"/>
  <c r="F238" i="6"/>
  <c r="H238" i="6" s="1"/>
  <c r="F331" i="6"/>
  <c r="H331" i="6" s="1"/>
  <c r="F397" i="6"/>
  <c r="H397" i="6" s="1"/>
  <c r="F461" i="6"/>
  <c r="H461" i="6" s="1"/>
  <c r="F518" i="6"/>
  <c r="H518" i="6" s="1"/>
  <c r="F568" i="6"/>
  <c r="H568" i="6" s="1"/>
  <c r="F605" i="6"/>
  <c r="H605" i="6" s="1"/>
  <c r="F641" i="6"/>
  <c r="H641" i="6" s="1"/>
  <c r="F678" i="6"/>
  <c r="H678" i="6" s="1"/>
  <c r="F714" i="6"/>
  <c r="H714" i="6" s="1"/>
  <c r="F751" i="6"/>
  <c r="H751" i="6" s="1"/>
  <c r="F787" i="6"/>
  <c r="H787" i="6" s="1"/>
  <c r="F861" i="6"/>
  <c r="H861" i="6" s="1"/>
  <c r="F897" i="6"/>
  <c r="H897" i="6" s="1"/>
  <c r="F934" i="6"/>
  <c r="H934" i="6" s="1"/>
  <c r="F952" i="6"/>
  <c r="H952" i="6" s="1"/>
  <c r="F989" i="6"/>
  <c r="H989" i="6" s="1"/>
  <c r="F1025" i="6"/>
  <c r="H1025" i="6" s="1"/>
  <c r="F1062" i="6"/>
  <c r="H1062" i="6" s="1"/>
  <c r="F1080" i="6"/>
  <c r="H1080" i="6" s="1"/>
  <c r="F1117" i="6"/>
  <c r="H1117" i="6" s="1"/>
  <c r="F1145" i="6"/>
  <c r="H1145" i="6" s="1"/>
  <c r="F1171" i="6"/>
  <c r="H1171" i="6" s="1"/>
  <c r="F1184" i="6"/>
  <c r="H1184" i="6" s="1"/>
  <c r="F1209" i="6"/>
  <c r="H1209" i="6" s="1"/>
  <c r="F1235" i="6"/>
  <c r="H1235" i="6" s="1"/>
  <c r="F1262" i="6"/>
  <c r="H1262" i="6" s="1"/>
  <c r="F1273" i="6"/>
  <c r="H1273" i="6" s="1"/>
  <c r="F1299" i="6"/>
  <c r="H1299" i="6" s="1"/>
  <c r="F1312" i="6"/>
  <c r="H1312" i="6" s="1"/>
  <c r="F1337" i="6"/>
  <c r="H1337" i="6" s="1"/>
  <c r="F1351" i="6"/>
  <c r="H1351" i="6" s="1"/>
  <c r="F1376" i="6"/>
  <c r="H1376" i="6" s="1"/>
  <c r="F1390" i="6"/>
  <c r="H1390" i="6" s="1"/>
  <c r="F1415" i="6"/>
  <c r="H1415" i="6" s="1"/>
  <c r="F1440" i="6"/>
  <c r="H1440" i="6" s="1"/>
  <c r="F1465" i="6"/>
  <c r="H1465" i="6" s="1"/>
  <c r="F1479" i="6"/>
  <c r="H1479" i="6" s="1"/>
  <c r="F1504" i="6"/>
  <c r="H1504" i="6" s="1"/>
  <c r="F1529" i="6"/>
  <c r="H1529" i="6" s="1"/>
  <c r="F1555" i="6"/>
  <c r="H1555" i="6" s="1"/>
  <c r="F1582" i="6"/>
  <c r="H1582" i="6" s="1"/>
  <c r="F1593" i="6"/>
  <c r="H1593" i="6" s="1"/>
  <c r="F1619" i="6"/>
  <c r="H1619" i="6" s="1"/>
  <c r="F1632" i="6"/>
  <c r="H1632" i="6" s="1"/>
  <c r="F1657" i="6"/>
  <c r="H1657" i="6" s="1"/>
  <c r="F1683" i="6"/>
  <c r="H1683" i="6" s="1"/>
  <c r="F1696" i="6"/>
  <c r="H1696" i="6" s="1"/>
  <c r="F1721" i="6"/>
  <c r="H1721" i="6" s="1"/>
  <c r="F1747" i="6"/>
  <c r="H1747" i="6" s="1"/>
  <c r="F1774" i="6"/>
  <c r="H1774" i="6" s="1"/>
  <c r="F1799" i="6"/>
  <c r="H1799" i="6" s="1"/>
  <c r="F1810" i="6"/>
  <c r="H1810" i="6" s="1"/>
  <c r="F1832" i="6"/>
  <c r="H1832" i="6" s="1"/>
  <c r="F1842" i="6"/>
  <c r="H1842" i="6" s="1"/>
  <c r="F1874" i="6"/>
  <c r="H1874" i="6" s="1"/>
  <c r="F1896" i="6"/>
  <c r="H1896" i="6" s="1"/>
  <c r="F1906" i="6"/>
  <c r="H1906" i="6" s="1"/>
  <c r="F1928" i="6"/>
  <c r="H1928" i="6" s="1"/>
  <c r="F1938" i="6"/>
  <c r="H1938" i="6" s="1"/>
  <c r="F1960" i="6"/>
  <c r="H1960" i="6" s="1"/>
  <c r="F1982" i="6"/>
  <c r="H1982" i="6" s="1"/>
  <c r="F1992" i="6"/>
  <c r="H1992" i="6" s="1"/>
  <c r="F2014" i="6"/>
  <c r="H2014" i="6" s="1"/>
  <c r="F2034" i="6"/>
  <c r="H2034" i="6" s="1"/>
  <c r="F2046" i="6"/>
  <c r="H2046" i="6" s="1"/>
  <c r="F667" i="6"/>
  <c r="H667" i="6" s="1"/>
  <c r="F777" i="6"/>
  <c r="H777" i="6" s="1"/>
  <c r="F814" i="6"/>
  <c r="H814" i="6" s="1"/>
  <c r="F850" i="6"/>
  <c r="H850" i="6" s="1"/>
  <c r="F905" i="6"/>
  <c r="H905" i="6" s="1"/>
  <c r="F942" i="6"/>
  <c r="H942" i="6" s="1"/>
  <c r="F997" i="6"/>
  <c r="H997" i="6" s="1"/>
  <c r="F1033" i="6"/>
  <c r="H1033" i="6" s="1"/>
  <c r="F1070" i="6"/>
  <c r="H1070" i="6" s="1"/>
  <c r="F1123" i="6"/>
  <c r="H1123" i="6" s="1"/>
  <c r="F1151" i="6"/>
  <c r="H1151" i="6" s="1"/>
  <c r="F1190" i="6"/>
  <c r="H1190" i="6" s="1"/>
  <c r="F1215" i="6"/>
  <c r="H1215" i="6" s="1"/>
  <c r="F1240" i="6"/>
  <c r="H1240" i="6" s="1"/>
  <c r="F1279" i="6"/>
  <c r="H1279" i="6" s="1"/>
  <c r="F1304" i="6"/>
  <c r="H1304" i="6" s="1"/>
  <c r="F1343" i="6"/>
  <c r="H1343" i="6" s="1"/>
  <c r="F1382" i="6"/>
  <c r="H1382" i="6" s="1"/>
  <c r="F1407" i="6"/>
  <c r="H1407" i="6" s="1"/>
  <c r="F1446" i="6"/>
  <c r="H1446" i="6" s="1"/>
  <c r="F1471" i="6"/>
  <c r="H1471" i="6" s="1"/>
  <c r="F1510" i="6"/>
  <c r="H1510" i="6" s="1"/>
  <c r="F1535" i="6"/>
  <c r="H1535" i="6" s="1"/>
  <c r="F1574" i="6"/>
  <c r="H1574" i="6" s="1"/>
  <c r="F1599" i="6"/>
  <c r="H1599" i="6" s="1"/>
  <c r="F1638" i="6"/>
  <c r="H1638" i="6" s="1"/>
  <c r="F1663" i="6"/>
  <c r="H1663" i="6" s="1"/>
  <c r="F1688" i="6"/>
  <c r="H1688" i="6" s="1"/>
  <c r="F1727" i="6"/>
  <c r="H1727" i="6" s="1"/>
  <c r="F1752" i="6"/>
  <c r="H1752" i="6" s="1"/>
  <c r="F1791" i="6"/>
  <c r="H1791" i="6" s="1"/>
  <c r="F1815" i="6"/>
  <c r="H1815" i="6" s="1"/>
  <c r="F1835" i="6"/>
  <c r="H1835" i="6" s="1"/>
  <c r="F1847" i="6"/>
  <c r="H1847" i="6" s="1"/>
  <c r="F1867" i="6"/>
  <c r="H1867" i="6" s="1"/>
  <c r="F1889" i="6"/>
  <c r="H1889" i="6" s="1"/>
  <c r="F1911" i="6"/>
  <c r="H1911" i="6" s="1"/>
  <c r="F1921" i="6"/>
  <c r="H1921" i="6" s="1"/>
  <c r="F1943" i="6"/>
  <c r="H1943" i="6" s="1"/>
  <c r="F1963" i="6"/>
  <c r="H1963" i="6" s="1"/>
  <c r="F1985" i="6"/>
  <c r="H1985" i="6" s="1"/>
  <c r="F2007" i="6"/>
  <c r="H2007" i="6" s="1"/>
  <c r="F2027" i="6"/>
  <c r="H2027" i="6" s="1"/>
  <c r="F1976" i="6"/>
  <c r="H1976" i="6" s="1"/>
  <c r="F1998" i="6"/>
  <c r="H1998" i="6" s="1"/>
  <c r="F2018" i="6"/>
  <c r="H2018" i="6" s="1"/>
  <c r="F2040" i="6"/>
  <c r="H2040" i="6" s="1"/>
  <c r="F62" i="6"/>
  <c r="H62" i="6" s="1"/>
  <c r="F109" i="6"/>
  <c r="H109" i="6" s="1"/>
  <c r="F155" i="6"/>
  <c r="H155" i="6" s="1"/>
  <c r="F190" i="6"/>
  <c r="H190" i="6" s="1"/>
  <c r="F237" i="6"/>
  <c r="H237" i="6" s="1"/>
  <c r="F283" i="6"/>
  <c r="H283" i="6" s="1"/>
  <c r="F318" i="6"/>
  <c r="H318" i="6" s="1"/>
  <c r="F363" i="6"/>
  <c r="H363" i="6" s="1"/>
  <c r="F395" i="6"/>
  <c r="H395" i="6" s="1"/>
  <c r="F459" i="6"/>
  <c r="H459" i="6" s="1"/>
  <c r="F491" i="6"/>
  <c r="H491" i="6" s="1"/>
  <c r="F517" i="6"/>
  <c r="H517" i="6" s="1"/>
  <c r="F542" i="6"/>
  <c r="H542" i="6" s="1"/>
  <c r="F567" i="6"/>
  <c r="H567" i="6" s="1"/>
  <c r="F585" i="6"/>
  <c r="H585" i="6" s="1"/>
  <c r="F603" i="6"/>
  <c r="H603" i="6" s="1"/>
  <c r="F622" i="6"/>
  <c r="H622" i="6" s="1"/>
  <c r="F640" i="6"/>
  <c r="H640" i="6" s="1"/>
  <c r="F658" i="6"/>
  <c r="H658" i="6" s="1"/>
  <c r="F677" i="6"/>
  <c r="H677" i="6" s="1"/>
  <c r="F695" i="6"/>
  <c r="H695" i="6" s="1"/>
  <c r="F713" i="6"/>
  <c r="H713" i="6" s="1"/>
  <c r="F731" i="6"/>
  <c r="H731" i="6" s="1"/>
  <c r="F750" i="6"/>
  <c r="H750" i="6" s="1"/>
  <c r="F768" i="6"/>
  <c r="H768" i="6" s="1"/>
  <c r="F786" i="6"/>
  <c r="H786" i="6" s="1"/>
  <c r="F805" i="6"/>
  <c r="H805" i="6" s="1"/>
  <c r="F823" i="6"/>
  <c r="H823" i="6" s="1"/>
  <c r="F841" i="6"/>
  <c r="H841" i="6" s="1"/>
  <c r="F859" i="6"/>
  <c r="H859" i="6" s="1"/>
  <c r="F878" i="6"/>
  <c r="H878" i="6" s="1"/>
  <c r="F896" i="6"/>
  <c r="H896" i="6" s="1"/>
  <c r="F914" i="6"/>
  <c r="H914" i="6" s="1"/>
  <c r="F933" i="6"/>
  <c r="H933" i="6" s="1"/>
  <c r="F951" i="6"/>
  <c r="H951" i="6" s="1"/>
  <c r="F969" i="6"/>
  <c r="H969" i="6" s="1"/>
  <c r="F987" i="6"/>
  <c r="H987" i="6" s="1"/>
  <c r="F1024" i="6"/>
  <c r="H1024" i="6" s="1"/>
  <c r="F1042" i="6"/>
  <c r="H1042" i="6" s="1"/>
  <c r="F1061" i="6"/>
  <c r="H1061" i="6" s="1"/>
  <c r="F1097" i="6"/>
  <c r="H1097" i="6" s="1"/>
  <c r="F1129" i="6"/>
  <c r="H1129" i="6" s="1"/>
  <c r="F1169" i="6"/>
  <c r="H1169" i="6" s="1"/>
  <c r="F1208" i="6"/>
  <c r="H1208" i="6" s="1"/>
  <c r="F1259" i="6"/>
  <c r="H1259" i="6" s="1"/>
  <c r="F1323" i="6"/>
  <c r="H1323" i="6" s="1"/>
  <c r="F1387" i="6"/>
  <c r="H1387" i="6" s="1"/>
  <c r="F1451" i="6"/>
  <c r="H1451" i="6" s="1"/>
  <c r="F1515" i="6"/>
  <c r="H1515" i="6" s="1"/>
  <c r="F1567" i="6"/>
  <c r="H1567" i="6" s="1"/>
  <c r="F1617" i="6"/>
  <c r="H1617" i="6" s="1"/>
  <c r="F1681" i="6"/>
  <c r="H1681" i="6" s="1"/>
  <c r="F1759" i="6"/>
  <c r="H1759" i="6" s="1"/>
  <c r="F1819" i="6"/>
  <c r="H1819" i="6" s="1"/>
  <c r="F1873" i="6"/>
  <c r="H1873" i="6" s="1"/>
  <c r="F1927" i="6"/>
  <c r="H1927" i="6" s="1"/>
  <c r="F1979" i="6"/>
  <c r="H1979" i="6" s="1"/>
  <c r="F2023" i="6"/>
  <c r="H2023" i="6" s="1"/>
  <c r="F110" i="6"/>
  <c r="H110" i="6" s="1"/>
  <c r="F203" i="6"/>
  <c r="H203" i="6" s="1"/>
  <c r="F285" i="6"/>
  <c r="H285" i="6" s="1"/>
  <c r="F365" i="6"/>
  <c r="H365" i="6" s="1"/>
  <c r="F429" i="6"/>
  <c r="H429" i="6" s="1"/>
  <c r="F493" i="6"/>
  <c r="H493" i="6" s="1"/>
  <c r="F543" i="6"/>
  <c r="H543" i="6" s="1"/>
  <c r="F586" i="6"/>
  <c r="H586" i="6" s="1"/>
  <c r="F623" i="6"/>
  <c r="H623" i="6" s="1"/>
  <c r="F659" i="6"/>
  <c r="H659" i="6" s="1"/>
  <c r="F696" i="6"/>
  <c r="H696" i="6" s="1"/>
  <c r="F733" i="6"/>
  <c r="H733" i="6" s="1"/>
  <c r="F769" i="6"/>
  <c r="H769" i="6" s="1"/>
  <c r="F806" i="6"/>
  <c r="H806" i="6" s="1"/>
  <c r="F842" i="6"/>
  <c r="H842" i="6" s="1"/>
  <c r="F879" i="6"/>
  <c r="H879" i="6" s="1"/>
  <c r="F915" i="6"/>
  <c r="H915" i="6" s="1"/>
  <c r="F970" i="6"/>
  <c r="H970" i="6" s="1"/>
  <c r="F1007" i="6"/>
  <c r="H1007" i="6" s="1"/>
  <c r="F1043" i="6"/>
  <c r="H1043" i="6" s="1"/>
  <c r="F1098" i="6"/>
  <c r="H1098" i="6" s="1"/>
  <c r="F1133" i="6"/>
  <c r="H1133" i="6" s="1"/>
  <c r="F1159" i="6"/>
  <c r="H1159" i="6" s="1"/>
  <c r="F1198" i="6"/>
  <c r="H1198" i="6" s="1"/>
  <c r="F1223" i="6"/>
  <c r="H1223" i="6" s="1"/>
  <c r="F1248" i="6"/>
  <c r="H1248" i="6" s="1"/>
  <c r="F1287" i="6"/>
  <c r="H1287" i="6" s="1"/>
  <c r="F1326" i="6"/>
  <c r="H1326" i="6" s="1"/>
  <c r="F1363" i="6"/>
  <c r="H1363" i="6" s="1"/>
  <c r="F1401" i="6"/>
  <c r="H1401" i="6" s="1"/>
  <c r="F1427" i="6"/>
  <c r="H1427" i="6" s="1"/>
  <c r="F1454" i="6"/>
  <c r="H1454" i="6" s="1"/>
  <c r="F1491" i="6"/>
  <c r="H1491" i="6" s="1"/>
  <c r="F1518" i="6"/>
  <c r="H1518" i="6" s="1"/>
  <c r="F1543" i="6"/>
  <c r="H1543" i="6" s="1"/>
  <c r="F1568" i="6"/>
  <c r="H1568" i="6" s="1"/>
  <c r="F1607" i="6"/>
  <c r="H1607" i="6" s="1"/>
  <c r="F1646" i="6"/>
  <c r="H1646" i="6" s="1"/>
  <c r="F1671" i="6"/>
  <c r="H1671" i="6" s="1"/>
  <c r="F1710" i="6"/>
  <c r="H1710" i="6" s="1"/>
  <c r="F1735" i="6"/>
  <c r="H1735" i="6" s="1"/>
  <c r="F1760" i="6"/>
  <c r="H1760" i="6" s="1"/>
  <c r="F1785" i="6"/>
  <c r="H1785" i="6" s="1"/>
  <c r="F1822" i="6"/>
  <c r="H1822" i="6" s="1"/>
  <c r="F1854" i="6"/>
  <c r="H1854" i="6" s="1"/>
  <c r="F1886" i="6"/>
  <c r="H1886" i="6" s="1"/>
  <c r="F1918" i="6"/>
  <c r="H1918" i="6" s="1"/>
  <c r="F1950" i="6"/>
  <c r="H1950" i="6" s="1"/>
  <c r="F1970" i="6"/>
  <c r="H1970" i="6" s="1"/>
  <c r="F2002" i="6"/>
  <c r="H2002" i="6" s="1"/>
  <c r="F2024" i="6"/>
  <c r="H2024" i="6" s="1"/>
  <c r="F722" i="6"/>
  <c r="H722" i="6" s="1"/>
  <c r="F869" i="6"/>
  <c r="H869" i="6" s="1"/>
  <c r="F978" i="6"/>
  <c r="H978" i="6" s="1"/>
  <c r="F1106" i="6"/>
  <c r="H1106" i="6" s="1"/>
  <c r="F1176" i="6"/>
  <c r="H1176" i="6" s="1"/>
  <c r="F1254" i="6"/>
  <c r="H1254" i="6" s="1"/>
  <c r="F1318" i="6"/>
  <c r="H1318" i="6" s="1"/>
  <c r="F1368" i="6"/>
  <c r="H1368" i="6" s="1"/>
  <c r="F1432" i="6"/>
  <c r="H1432" i="6" s="1"/>
  <c r="F1496" i="6"/>
  <c r="H1496" i="6" s="1"/>
  <c r="F1560" i="6"/>
  <c r="H1560" i="6" s="1"/>
  <c r="F1624" i="6"/>
  <c r="H1624" i="6" s="1"/>
  <c r="F1702" i="6"/>
  <c r="H1702" i="6" s="1"/>
  <c r="F1766" i="6"/>
  <c r="H1766" i="6" s="1"/>
  <c r="F1825" i="6"/>
  <c r="H1825" i="6" s="1"/>
  <c r="F1857" i="6"/>
  <c r="H1857" i="6" s="1"/>
  <c r="F1879" i="6"/>
  <c r="H1879" i="6" s="1"/>
  <c r="F1899" i="6"/>
  <c r="H1899" i="6" s="1"/>
  <c r="F1931" i="6"/>
  <c r="H1931" i="6" s="1"/>
  <c r="F1953" i="6"/>
  <c r="H1953" i="6" s="1"/>
  <c r="F1975" i="6"/>
  <c r="H1975" i="6" s="1"/>
  <c r="F1995" i="6"/>
  <c r="H1995" i="6" s="1"/>
  <c r="F2017" i="6"/>
  <c r="H2017" i="6" s="1"/>
  <c r="F2039" i="6"/>
  <c r="H2039" i="6" s="1"/>
  <c r="F1966" i="6"/>
  <c r="H1966" i="6" s="1"/>
  <c r="F1986" i="6"/>
  <c r="H1986" i="6" s="1"/>
  <c r="F2008" i="6"/>
  <c r="H2008" i="6" s="1"/>
  <c r="F2030" i="6"/>
  <c r="H2030" i="6" s="1"/>
  <c r="F824" i="6"/>
  <c r="H824" i="6" s="1"/>
  <c r="F77" i="6"/>
  <c r="H77" i="6" s="1"/>
  <c r="F123" i="6"/>
  <c r="H123" i="6" s="1"/>
  <c r="F158" i="6"/>
  <c r="H158" i="6" s="1"/>
  <c r="F205" i="6"/>
  <c r="H205" i="6" s="1"/>
  <c r="F251" i="6"/>
  <c r="H251" i="6" s="1"/>
  <c r="F286" i="6"/>
  <c r="H286" i="6" s="1"/>
  <c r="F333" i="6"/>
  <c r="H333" i="6" s="1"/>
  <c r="F366" i="6"/>
  <c r="H366" i="6" s="1"/>
  <c r="F398" i="6"/>
  <c r="H398" i="6" s="1"/>
  <c r="F430" i="6"/>
  <c r="H430" i="6" s="1"/>
  <c r="F462" i="6"/>
  <c r="H462" i="6" s="1"/>
  <c r="F494" i="6"/>
  <c r="H494" i="6" s="1"/>
  <c r="F519" i="6"/>
  <c r="H519" i="6" s="1"/>
  <c r="F544" i="6"/>
  <c r="H544" i="6" s="1"/>
  <c r="F569" i="6"/>
  <c r="H569" i="6" s="1"/>
  <c r="F587" i="6"/>
  <c r="H587" i="6" s="1"/>
  <c r="F606" i="6"/>
  <c r="H606" i="6" s="1"/>
  <c r="F624" i="6"/>
  <c r="H624" i="6" s="1"/>
  <c r="F642" i="6"/>
  <c r="H642" i="6" s="1"/>
  <c r="F661" i="6"/>
  <c r="H661" i="6" s="1"/>
  <c r="F679" i="6"/>
  <c r="H679" i="6" s="1"/>
  <c r="F697" i="6"/>
  <c r="H697" i="6" s="1"/>
  <c r="F715" i="6"/>
  <c r="H715" i="6" s="1"/>
  <c r="F734" i="6"/>
  <c r="H734" i="6" s="1"/>
  <c r="F752" i="6"/>
  <c r="H752" i="6" s="1"/>
  <c r="F770" i="6"/>
  <c r="H770" i="6" s="1"/>
  <c r="F789" i="6"/>
  <c r="H789" i="6" s="1"/>
  <c r="F807" i="6"/>
  <c r="H807" i="6" s="1"/>
  <c r="F825" i="6"/>
  <c r="H825" i="6" s="1"/>
  <c r="F843" i="6"/>
  <c r="H843" i="6" s="1"/>
  <c r="F862" i="6"/>
  <c r="H862" i="6" s="1"/>
  <c r="F880" i="6"/>
  <c r="H880" i="6" s="1"/>
  <c r="F898" i="6"/>
  <c r="H898" i="6" s="1"/>
  <c r="F917" i="6"/>
  <c r="H917" i="6" s="1"/>
  <c r="F935" i="6"/>
  <c r="H935" i="6" s="1"/>
  <c r="F953" i="6"/>
  <c r="H953" i="6" s="1"/>
  <c r="F971" i="6"/>
  <c r="H971" i="6" s="1"/>
  <c r="F990" i="6"/>
  <c r="H990" i="6" s="1"/>
  <c r="F1008" i="6"/>
  <c r="H1008" i="6" s="1"/>
  <c r="F1026" i="6"/>
  <c r="H1026" i="6" s="1"/>
  <c r="F1045" i="6"/>
  <c r="H1045" i="6" s="1"/>
  <c r="F1063" i="6"/>
  <c r="H1063" i="6" s="1"/>
  <c r="F1081" i="6"/>
  <c r="H1081" i="6" s="1"/>
  <c r="F1099" i="6"/>
  <c r="H1099" i="6" s="1"/>
  <c r="F1118" i="6"/>
  <c r="H1118" i="6" s="1"/>
  <c r="F1134" i="6"/>
  <c r="H1134" i="6" s="1"/>
  <c r="F1147" i="6"/>
  <c r="H1147" i="6" s="1"/>
  <c r="F1160" i="6"/>
  <c r="H1160" i="6" s="1"/>
  <c r="F1174" i="6"/>
  <c r="H1174" i="6" s="1"/>
  <c r="F1185" i="6"/>
  <c r="H1185" i="6" s="1"/>
  <c r="F1199" i="6"/>
  <c r="H1199" i="6" s="1"/>
  <c r="F1211" i="6"/>
  <c r="H1211" i="6" s="1"/>
  <c r="F1224" i="6"/>
  <c r="H1224" i="6" s="1"/>
  <c r="F1238" i="6"/>
  <c r="H1238" i="6" s="1"/>
  <c r="F1249" i="6"/>
  <c r="H1249" i="6" s="1"/>
  <c r="F1263" i="6"/>
  <c r="H1263" i="6" s="1"/>
  <c r="F1275" i="6"/>
  <c r="H1275" i="6" s="1"/>
  <c r="F1288" i="6"/>
  <c r="H1288" i="6" s="1"/>
  <c r="F1302" i="6"/>
  <c r="H1302" i="6" s="1"/>
  <c r="F1313" i="6"/>
  <c r="H1313" i="6" s="1"/>
  <c r="F1327" i="6"/>
  <c r="H1327" i="6" s="1"/>
  <c r="F1339" i="6"/>
  <c r="H1339" i="6" s="1"/>
  <c r="F1352" i="6"/>
  <c r="H1352" i="6" s="1"/>
  <c r="F1366" i="6"/>
  <c r="H1366" i="6" s="1"/>
  <c r="F1377" i="6"/>
  <c r="H1377" i="6" s="1"/>
  <c r="F1391" i="6"/>
  <c r="H1391" i="6" s="1"/>
  <c r="F1403" i="6"/>
  <c r="H1403" i="6" s="1"/>
  <c r="F1416" i="6"/>
  <c r="H1416" i="6" s="1"/>
  <c r="F1430" i="6"/>
  <c r="H1430" i="6" s="1"/>
  <c r="F1441" i="6"/>
  <c r="H1441" i="6" s="1"/>
  <c r="F1455" i="6"/>
  <c r="H1455" i="6" s="1"/>
  <c r="F1467" i="6"/>
  <c r="H1467" i="6" s="1"/>
  <c r="F1480" i="6"/>
  <c r="H1480" i="6" s="1"/>
  <c r="F1494" i="6"/>
  <c r="H1494" i="6" s="1"/>
  <c r="F1505" i="6"/>
  <c r="H1505" i="6" s="1"/>
  <c r="F1519" i="6"/>
  <c r="H1519" i="6" s="1"/>
  <c r="F1531" i="6"/>
  <c r="H1531" i="6" s="1"/>
  <c r="F1544" i="6"/>
  <c r="H1544" i="6" s="1"/>
  <c r="F1558" i="6"/>
  <c r="H1558" i="6" s="1"/>
  <c r="F1569" i="6"/>
  <c r="H1569" i="6" s="1"/>
  <c r="F1583" i="6"/>
  <c r="H1583" i="6" s="1"/>
  <c r="F1595" i="6"/>
  <c r="H1595" i="6" s="1"/>
  <c r="F1608" i="6"/>
  <c r="H1608" i="6" s="1"/>
  <c r="F1622" i="6"/>
  <c r="H1622" i="6" s="1"/>
  <c r="F1633" i="6"/>
  <c r="H1633" i="6" s="1"/>
  <c r="F1647" i="6"/>
  <c r="H1647" i="6" s="1"/>
  <c r="F1659" i="6"/>
  <c r="H1659" i="6" s="1"/>
  <c r="F1672" i="6"/>
  <c r="H1672" i="6" s="1"/>
  <c r="F1686" i="6"/>
  <c r="H1686" i="6" s="1"/>
  <c r="F1697" i="6"/>
  <c r="H1697" i="6" s="1"/>
  <c r="F1711" i="6"/>
  <c r="H1711" i="6" s="1"/>
  <c r="F1723" i="6"/>
  <c r="H1723" i="6" s="1"/>
  <c r="F1736" i="6"/>
  <c r="H1736" i="6" s="1"/>
  <c r="F1750" i="6"/>
  <c r="H1750" i="6" s="1"/>
  <c r="F1761" i="6"/>
  <c r="H1761" i="6" s="1"/>
  <c r="F1775" i="6"/>
  <c r="H1775" i="6" s="1"/>
  <c r="F1787" i="6"/>
  <c r="H1787" i="6" s="1"/>
  <c r="F1800" i="6"/>
  <c r="H1800" i="6" s="1"/>
  <c r="F1811" i="6"/>
  <c r="H1811" i="6" s="1"/>
  <c r="F1823" i="6"/>
  <c r="H1823" i="6" s="1"/>
  <c r="F1833" i="6"/>
  <c r="H1833" i="6" s="1"/>
  <c r="F1843" i="6"/>
  <c r="H1843" i="6" s="1"/>
  <c r="F1855" i="6"/>
  <c r="H1855" i="6" s="1"/>
  <c r="F1865" i="6"/>
  <c r="H1865" i="6" s="1"/>
  <c r="F1875" i="6"/>
  <c r="H1875" i="6" s="1"/>
  <c r="F1887" i="6"/>
  <c r="H1887" i="6" s="1"/>
  <c r="F1897" i="6"/>
  <c r="H1897" i="6" s="1"/>
  <c r="F1907" i="6"/>
  <c r="H1907" i="6" s="1"/>
  <c r="F1919" i="6"/>
  <c r="H1919" i="6" s="1"/>
  <c r="F1929" i="6"/>
  <c r="H1929" i="6" s="1"/>
  <c r="F1939" i="6"/>
  <c r="H1939" i="6" s="1"/>
  <c r="F1951" i="6"/>
  <c r="H1951" i="6" s="1"/>
  <c r="F1961" i="6"/>
  <c r="H1961" i="6" s="1"/>
  <c r="F1971" i="6"/>
  <c r="H1971" i="6" s="1"/>
  <c r="F1983" i="6"/>
  <c r="H1983" i="6" s="1"/>
  <c r="F1993" i="6"/>
  <c r="H1993" i="6" s="1"/>
  <c r="F2003" i="6"/>
  <c r="H2003" i="6" s="1"/>
  <c r="F2015" i="6"/>
  <c r="H2015" i="6" s="1"/>
  <c r="F2025" i="6"/>
  <c r="H2025" i="6" s="1"/>
  <c r="F2035" i="6"/>
  <c r="H2035" i="6" s="1"/>
  <c r="F47" i="6"/>
  <c r="F78" i="6"/>
  <c r="H78" i="6" s="1"/>
  <c r="F125" i="6"/>
  <c r="H125" i="6" s="1"/>
  <c r="F171" i="6"/>
  <c r="H171" i="6" s="1"/>
  <c r="F206" i="6"/>
  <c r="H206" i="6" s="1"/>
  <c r="F253" i="6"/>
  <c r="H253" i="6" s="1"/>
  <c r="F299" i="6"/>
  <c r="H299" i="6" s="1"/>
  <c r="F334" i="6"/>
  <c r="H334" i="6" s="1"/>
  <c r="F376" i="6"/>
  <c r="H376" i="6" s="1"/>
  <c r="F408" i="6"/>
  <c r="H408" i="6" s="1"/>
  <c r="F440" i="6"/>
  <c r="H440" i="6" s="1"/>
  <c r="F472" i="6"/>
  <c r="H472" i="6" s="1"/>
  <c r="F502" i="6"/>
  <c r="H502" i="6" s="1"/>
  <c r="F527" i="6"/>
  <c r="H527" i="6" s="1"/>
  <c r="F552" i="6"/>
  <c r="H552" i="6" s="1"/>
  <c r="F575" i="6"/>
  <c r="H575" i="6" s="1"/>
  <c r="F593" i="6"/>
  <c r="H593" i="6" s="1"/>
  <c r="F611" i="6"/>
  <c r="H611" i="6" s="1"/>
  <c r="F630" i="6"/>
  <c r="H630" i="6" s="1"/>
  <c r="F648" i="6"/>
  <c r="H648" i="6" s="1"/>
  <c r="F666" i="6"/>
  <c r="H666" i="6" s="1"/>
  <c r="F685" i="6"/>
  <c r="H685" i="6" s="1"/>
  <c r="F703" i="6"/>
  <c r="H703" i="6" s="1"/>
  <c r="F721" i="6"/>
  <c r="H721" i="6" s="1"/>
  <c r="F739" i="6"/>
  <c r="H739" i="6" s="1"/>
  <c r="F758" i="6"/>
  <c r="H758" i="6" s="1"/>
  <c r="F776" i="6"/>
  <c r="H776" i="6" s="1"/>
  <c r="F794" i="6"/>
  <c r="H794" i="6" s="1"/>
  <c r="F813" i="6"/>
  <c r="H813" i="6" s="1"/>
  <c r="F831" i="6"/>
  <c r="H831" i="6" s="1"/>
  <c r="F849" i="6"/>
  <c r="H849" i="6" s="1"/>
  <c r="F867" i="6"/>
  <c r="H867" i="6" s="1"/>
  <c r="F886" i="6"/>
  <c r="H886" i="6" s="1"/>
  <c r="F904" i="6"/>
  <c r="H904" i="6" s="1"/>
  <c r="F922" i="6"/>
  <c r="H922" i="6" s="1"/>
  <c r="F941" i="6"/>
  <c r="H941" i="6" s="1"/>
  <c r="F959" i="6"/>
  <c r="H959" i="6" s="1"/>
  <c r="F977" i="6"/>
  <c r="H977" i="6" s="1"/>
  <c r="F995" i="6"/>
  <c r="H995" i="6" s="1"/>
  <c r="F1014" i="6"/>
  <c r="H1014" i="6" s="1"/>
  <c r="F1032" i="6"/>
  <c r="H1032" i="6" s="1"/>
  <c r="F1050" i="6"/>
  <c r="H1050" i="6" s="1"/>
  <c r="F1069" i="6"/>
  <c r="H1069" i="6" s="1"/>
  <c r="F1087" i="6"/>
  <c r="H1087" i="6" s="1"/>
  <c r="F1105" i="6"/>
  <c r="H1105" i="6" s="1"/>
  <c r="F1120" i="6"/>
  <c r="H1120" i="6" s="1"/>
  <c r="F1135" i="6"/>
  <c r="H1135" i="6" s="1"/>
  <c r="F1150" i="6"/>
  <c r="H1150" i="6" s="1"/>
  <c r="F1161" i="6"/>
  <c r="H1161" i="6" s="1"/>
  <c r="F1175" i="6"/>
  <c r="H1175" i="6" s="1"/>
  <c r="F1187" i="6"/>
  <c r="H1187" i="6" s="1"/>
  <c r="F1200" i="6"/>
  <c r="H1200" i="6" s="1"/>
  <c r="F1214" i="6"/>
  <c r="H1214" i="6" s="1"/>
  <c r="F1225" i="6"/>
  <c r="H1225" i="6" s="1"/>
  <c r="F1239" i="6"/>
  <c r="H1239" i="6" s="1"/>
  <c r="F1251" i="6"/>
  <c r="H1251" i="6" s="1"/>
  <c r="F1264" i="6"/>
  <c r="H1264" i="6" s="1"/>
  <c r="F1278" i="6"/>
  <c r="H1278" i="6" s="1"/>
  <c r="F1289" i="6"/>
  <c r="H1289" i="6" s="1"/>
  <c r="F1303" i="6"/>
  <c r="H1303" i="6" s="1"/>
  <c r="F1315" i="6"/>
  <c r="H1315" i="6" s="1"/>
  <c r="F1328" i="6"/>
  <c r="H1328" i="6" s="1"/>
  <c r="F1342" i="6"/>
  <c r="H1342" i="6" s="1"/>
  <c r="F1353" i="6"/>
  <c r="H1353" i="6" s="1"/>
  <c r="F1367" i="6"/>
  <c r="H1367" i="6" s="1"/>
  <c r="F1379" i="6"/>
  <c r="H1379" i="6" s="1"/>
  <c r="F1392" i="6"/>
  <c r="H1392" i="6" s="1"/>
  <c r="F1406" i="6"/>
  <c r="H1406" i="6" s="1"/>
  <c r="F1417" i="6"/>
  <c r="H1417" i="6" s="1"/>
  <c r="F1431" i="6"/>
  <c r="H1431" i="6" s="1"/>
  <c r="F1443" i="6"/>
  <c r="H1443" i="6" s="1"/>
  <c r="F1456" i="6"/>
  <c r="H1456" i="6" s="1"/>
  <c r="F1470" i="6"/>
  <c r="H1470" i="6" s="1"/>
  <c r="F1481" i="6"/>
  <c r="H1481" i="6" s="1"/>
  <c r="F1495" i="6"/>
  <c r="H1495" i="6" s="1"/>
  <c r="F1507" i="6"/>
  <c r="H1507" i="6" s="1"/>
  <c r="F1520" i="6"/>
  <c r="H1520" i="6" s="1"/>
  <c r="F1534" i="6"/>
  <c r="H1534" i="6" s="1"/>
  <c r="F1545" i="6"/>
  <c r="H1545" i="6" s="1"/>
  <c r="F1559" i="6"/>
  <c r="H1559" i="6" s="1"/>
  <c r="F1571" i="6"/>
  <c r="H1571" i="6" s="1"/>
  <c r="F1584" i="6"/>
  <c r="H1584" i="6" s="1"/>
  <c r="F1598" i="6"/>
  <c r="H1598" i="6" s="1"/>
  <c r="F1609" i="6"/>
  <c r="H1609" i="6" s="1"/>
  <c r="F1623" i="6"/>
  <c r="H1623" i="6" s="1"/>
  <c r="F1635" i="6"/>
  <c r="H1635" i="6" s="1"/>
  <c r="F1648" i="6"/>
  <c r="H1648" i="6" s="1"/>
  <c r="F1662" i="6"/>
  <c r="H1662" i="6" s="1"/>
  <c r="F1673" i="6"/>
  <c r="H1673" i="6" s="1"/>
  <c r="F1687" i="6"/>
  <c r="H1687" i="6" s="1"/>
  <c r="F1699" i="6"/>
  <c r="H1699" i="6" s="1"/>
  <c r="F1712" i="6"/>
  <c r="H1712" i="6" s="1"/>
  <c r="F1726" i="6"/>
  <c r="H1726" i="6" s="1"/>
  <c r="F1737" i="6"/>
  <c r="H1737" i="6" s="1"/>
  <c r="F1751" i="6"/>
  <c r="H1751" i="6" s="1"/>
  <c r="F1763" i="6"/>
  <c r="H1763" i="6" s="1"/>
  <c r="F1776" i="6"/>
  <c r="H1776" i="6" s="1"/>
  <c r="F1790" i="6"/>
  <c r="H1790" i="6" s="1"/>
  <c r="F1801" i="6"/>
  <c r="H1801" i="6" s="1"/>
  <c r="F1814" i="6"/>
  <c r="H1814" i="6" s="1"/>
  <c r="F1824" i="6"/>
  <c r="H1824" i="6" s="1"/>
  <c r="F1834" i="6"/>
  <c r="H1834" i="6" s="1"/>
  <c r="F1846" i="6"/>
  <c r="H1846" i="6" s="1"/>
  <c r="F1856" i="6"/>
  <c r="H1856" i="6" s="1"/>
  <c r="F1866" i="6"/>
  <c r="H1866" i="6" s="1"/>
  <c r="F1878" i="6"/>
  <c r="H1878" i="6" s="1"/>
  <c r="F1888" i="6"/>
  <c r="H1888" i="6" s="1"/>
  <c r="F1898" i="6"/>
  <c r="H1898" i="6" s="1"/>
  <c r="F1910" i="6"/>
  <c r="H1910" i="6" s="1"/>
  <c r="F1920" i="6"/>
  <c r="H1920" i="6" s="1"/>
  <c r="F1930" i="6"/>
  <c r="H1930" i="6" s="1"/>
  <c r="F1942" i="6"/>
  <c r="H1942" i="6" s="1"/>
  <c r="F1952" i="6"/>
  <c r="H1952" i="6" s="1"/>
  <c r="F1962" i="6"/>
  <c r="H1962" i="6" s="1"/>
  <c r="F1974" i="6"/>
  <c r="H1974" i="6" s="1"/>
  <c r="F1984" i="6"/>
  <c r="H1984" i="6" s="1"/>
  <c r="F1994" i="6"/>
  <c r="H1994" i="6" s="1"/>
  <c r="F2006" i="6"/>
  <c r="H2006" i="6" s="1"/>
  <c r="F2016" i="6"/>
  <c r="H2016" i="6" s="1"/>
  <c r="F2026" i="6"/>
  <c r="H2026" i="6" s="1"/>
  <c r="F2038" i="6"/>
  <c r="H2038" i="6" s="1"/>
  <c r="F91" i="6"/>
  <c r="H91" i="6" s="1"/>
  <c r="F126" i="6"/>
  <c r="H126" i="6" s="1"/>
  <c r="F173" i="6"/>
  <c r="H173" i="6" s="1"/>
  <c r="F219" i="6"/>
  <c r="H219" i="6" s="1"/>
  <c r="F254" i="6"/>
  <c r="H254" i="6" s="1"/>
  <c r="F301" i="6"/>
  <c r="H301" i="6" s="1"/>
  <c r="F344" i="6"/>
  <c r="H344" i="6" s="1"/>
  <c r="F379" i="6"/>
  <c r="H379" i="6" s="1"/>
  <c r="F411" i="6"/>
  <c r="H411" i="6" s="1"/>
  <c r="F443" i="6"/>
  <c r="H443" i="6" s="1"/>
  <c r="F475" i="6"/>
  <c r="H475" i="6" s="1"/>
  <c r="F503" i="6"/>
  <c r="H503" i="6" s="1"/>
  <c r="F528" i="6"/>
  <c r="H528" i="6" s="1"/>
  <c r="F555" i="6"/>
  <c r="H555" i="6" s="1"/>
  <c r="F576" i="6"/>
  <c r="H576" i="6" s="1"/>
  <c r="F594" i="6"/>
  <c r="H594" i="6" s="1"/>
  <c r="F613" i="6"/>
  <c r="H613" i="6" s="1"/>
  <c r="F631" i="6"/>
  <c r="H631" i="6" s="1"/>
  <c r="F649" i="6"/>
  <c r="H649" i="6" s="1"/>
  <c r="F686" i="6"/>
  <c r="H686" i="6" s="1"/>
  <c r="F704" i="6"/>
  <c r="H704" i="6" s="1"/>
  <c r="F741" i="6"/>
  <c r="H741" i="6" s="1"/>
  <c r="F759" i="6"/>
  <c r="H759" i="6" s="1"/>
  <c r="F795" i="6"/>
  <c r="H795" i="6" s="1"/>
  <c r="F832" i="6"/>
  <c r="H832" i="6" s="1"/>
  <c r="F887" i="6"/>
  <c r="H887" i="6" s="1"/>
  <c r="F923" i="6"/>
  <c r="H923" i="6" s="1"/>
  <c r="F960" i="6"/>
  <c r="H960" i="6" s="1"/>
  <c r="F1015" i="6"/>
  <c r="H1015" i="6" s="1"/>
  <c r="F1051" i="6"/>
  <c r="H1051" i="6" s="1"/>
  <c r="F1088" i="6"/>
  <c r="H1088" i="6" s="1"/>
  <c r="F1136" i="6"/>
  <c r="H1136" i="6" s="1"/>
  <c r="F1163" i="6"/>
  <c r="H1163" i="6" s="1"/>
  <c r="F1201" i="6"/>
  <c r="H1201" i="6" s="1"/>
  <c r="F1227" i="6"/>
  <c r="H1227" i="6" s="1"/>
  <c r="F1265" i="6"/>
  <c r="H1265" i="6" s="1"/>
  <c r="F1291" i="6"/>
  <c r="H1291" i="6" s="1"/>
  <c r="F1329" i="6"/>
  <c r="H1329" i="6" s="1"/>
  <c r="F1355" i="6"/>
  <c r="H1355" i="6" s="1"/>
  <c r="F1393" i="6"/>
  <c r="H1393" i="6" s="1"/>
  <c r="F1419" i="6"/>
  <c r="H1419" i="6" s="1"/>
  <c r="F1457" i="6"/>
  <c r="H1457" i="6" s="1"/>
  <c r="F1483" i="6"/>
  <c r="H1483" i="6" s="1"/>
  <c r="F1521" i="6"/>
  <c r="H1521" i="6" s="1"/>
  <c r="F1547" i="6"/>
  <c r="H1547" i="6" s="1"/>
  <c r="F1585" i="6"/>
  <c r="H1585" i="6" s="1"/>
  <c r="F1611" i="6"/>
  <c r="H1611" i="6" s="1"/>
  <c r="F1649" i="6"/>
  <c r="H1649" i="6" s="1"/>
  <c r="F1675" i="6"/>
  <c r="H1675" i="6" s="1"/>
  <c r="F1713" i="6"/>
  <c r="H1713" i="6" s="1"/>
  <c r="F1739" i="6"/>
  <c r="H1739" i="6" s="1"/>
  <c r="F1777" i="6"/>
  <c r="H1777" i="6" s="1"/>
  <c r="F1803" i="6"/>
  <c r="H1803" i="6" s="1"/>
  <c r="AG22" i="4"/>
  <c r="AH22" i="4" s="1"/>
  <c r="AA23" i="4"/>
  <c r="BH1820" i="4"/>
  <c r="BG1820" i="4"/>
  <c r="AB23" i="4"/>
  <c r="AJ23" i="4" s="1"/>
  <c r="AK23" i="4" s="1"/>
  <c r="BE1822" i="4"/>
  <c r="BF1822" i="4" s="1"/>
  <c r="AC22" i="4"/>
  <c r="AE22" i="4"/>
  <c r="AF22" i="4" s="1"/>
  <c r="J27" i="6"/>
  <c r="R33" i="6"/>
  <c r="D27" i="6"/>
  <c r="I20" i="6"/>
  <c r="R32" i="6"/>
  <c r="Q32" i="6"/>
  <c r="T32" i="6"/>
  <c r="S32" i="6"/>
  <c r="U33" i="6"/>
  <c r="Q33" i="6"/>
  <c r="O21" i="6"/>
  <c r="U32" i="6"/>
  <c r="L27" i="6"/>
  <c r="F27" i="6"/>
  <c r="U20" i="6"/>
  <c r="AH4" i="6"/>
  <c r="AL3" i="6"/>
  <c r="D26" i="6"/>
  <c r="G26" i="6"/>
  <c r="M26" i="6"/>
  <c r="U21" i="6"/>
  <c r="N27" i="6"/>
  <c r="H27" i="6"/>
  <c r="E27" i="6"/>
  <c r="K27" i="6"/>
  <c r="O20" i="6"/>
  <c r="H26" i="6"/>
  <c r="N26" i="6"/>
  <c r="AH3" i="6"/>
  <c r="T33" i="6"/>
  <c r="I21" i="6"/>
  <c r="M27" i="6"/>
  <c r="G27" i="6"/>
  <c r="E26" i="6"/>
  <c r="K26" i="6"/>
  <c r="F26" i="6"/>
  <c r="L26" i="6"/>
  <c r="H119" i="6" l="1"/>
  <c r="H103" i="6"/>
  <c r="I50" i="6"/>
  <c r="H87" i="6"/>
  <c r="H63" i="6"/>
  <c r="H55" i="6"/>
  <c r="H48" i="6"/>
  <c r="H854" i="6"/>
  <c r="H781" i="6"/>
  <c r="H707" i="6"/>
  <c r="H634" i="6"/>
  <c r="H559" i="6"/>
  <c r="H448" i="6"/>
  <c r="H320" i="6"/>
  <c r="H192" i="6"/>
  <c r="H64" i="6"/>
  <c r="H1092" i="6"/>
  <c r="H1028" i="6"/>
  <c r="H964" i="6"/>
  <c r="H900" i="6"/>
  <c r="H836" i="6"/>
  <c r="H772" i="6"/>
  <c r="H708" i="6"/>
  <c r="H644" i="6"/>
  <c r="H580" i="6"/>
  <c r="H516" i="6"/>
  <c r="H452" i="6"/>
  <c r="H388" i="6"/>
  <c r="H324" i="6"/>
  <c r="H260" i="6"/>
  <c r="H196" i="6"/>
  <c r="H132" i="6"/>
  <c r="H68" i="6"/>
  <c r="H522" i="6"/>
  <c r="H458" i="6"/>
  <c r="H394" i="6"/>
  <c r="H330" i="6"/>
  <c r="H266" i="6"/>
  <c r="H202" i="6"/>
  <c r="H138" i="6"/>
  <c r="H74" i="6"/>
  <c r="H529" i="6"/>
  <c r="H465" i="6"/>
  <c r="H401" i="6"/>
  <c r="H337" i="6"/>
  <c r="H273" i="6"/>
  <c r="H209" i="6"/>
  <c r="H145" i="6"/>
  <c r="H81" i="6"/>
  <c r="H463" i="6"/>
  <c r="H399" i="6"/>
  <c r="H335" i="6"/>
  <c r="H271" i="6"/>
  <c r="H207" i="6"/>
  <c r="H143" i="6"/>
  <c r="H79" i="6"/>
  <c r="H845" i="6"/>
  <c r="H771" i="6"/>
  <c r="H698" i="6"/>
  <c r="H625" i="6"/>
  <c r="H547" i="6"/>
  <c r="H432" i="6"/>
  <c r="H304" i="6"/>
  <c r="H176" i="6"/>
  <c r="H1084" i="6"/>
  <c r="H1020" i="6"/>
  <c r="H956" i="6"/>
  <c r="H892" i="6"/>
  <c r="H828" i="6"/>
  <c r="H764" i="6"/>
  <c r="H700" i="6"/>
  <c r="H636" i="6"/>
  <c r="H572" i="6"/>
  <c r="H508" i="6"/>
  <c r="H444" i="6"/>
  <c r="H380" i="6"/>
  <c r="H316" i="6"/>
  <c r="H252" i="6"/>
  <c r="H188" i="6"/>
  <c r="H124" i="6"/>
  <c r="H60" i="6"/>
  <c r="H514" i="6"/>
  <c r="H450" i="6"/>
  <c r="H386" i="6"/>
  <c r="H322" i="6"/>
  <c r="H258" i="6"/>
  <c r="H194" i="6"/>
  <c r="H130" i="6"/>
  <c r="H66" i="6"/>
  <c r="H521" i="6"/>
  <c r="H457" i="6"/>
  <c r="H393" i="6"/>
  <c r="H329" i="6"/>
  <c r="H265" i="6"/>
  <c r="H201" i="6"/>
  <c r="H137" i="6"/>
  <c r="H73" i="6"/>
  <c r="H455" i="6"/>
  <c r="H391" i="6"/>
  <c r="H327" i="6"/>
  <c r="H263" i="6"/>
  <c r="H199" i="6"/>
  <c r="H135" i="6"/>
  <c r="H71" i="6"/>
  <c r="I47" i="6"/>
  <c r="AC23" i="4"/>
  <c r="AB24" i="4"/>
  <c r="AJ24" i="4" s="1"/>
  <c r="AK24" i="4" s="1"/>
  <c r="AA24" i="4"/>
  <c r="AE23" i="4"/>
  <c r="AF23" i="4" s="1"/>
  <c r="BH1821" i="4"/>
  <c r="BG1821" i="4"/>
  <c r="BE1823" i="4"/>
  <c r="BF1823" i="4" s="1"/>
  <c r="AG23" i="4"/>
  <c r="AH23" i="4" s="1"/>
  <c r="I26" i="6"/>
  <c r="O26" i="6"/>
  <c r="V33" i="6"/>
  <c r="O27" i="6"/>
  <c r="I27" i="6"/>
  <c r="V32" i="6"/>
  <c r="AC24" i="4" l="1"/>
  <c r="AE24" i="4"/>
  <c r="AF24" i="4" s="1"/>
  <c r="AG24" i="4"/>
  <c r="AH24" i="4" s="1"/>
  <c r="AA25" i="4"/>
  <c r="AB25" i="4"/>
  <c r="AJ25" i="4" s="1"/>
  <c r="AK25" i="4" s="1"/>
  <c r="BE1824" i="4"/>
  <c r="BF1824" i="4" s="1"/>
  <c r="BH1822" i="4"/>
  <c r="BG1822" i="4"/>
  <c r="AA26" i="4" l="1"/>
  <c r="AE25" i="4"/>
  <c r="AF25" i="4" s="1"/>
  <c r="AG25" i="4"/>
  <c r="AH25" i="4" s="1"/>
  <c r="AC25" i="4"/>
  <c r="AB26" i="4"/>
  <c r="AJ26" i="4" s="1"/>
  <c r="AK26" i="4" s="1"/>
  <c r="BH1823" i="4"/>
  <c r="BG1823" i="4"/>
  <c r="BE1825" i="4"/>
  <c r="BF1825" i="4" s="1"/>
  <c r="AC26" i="4" l="1"/>
  <c r="AA27" i="4"/>
  <c r="AB27" i="4"/>
  <c r="AJ27" i="4" s="1"/>
  <c r="AK27" i="4" s="1"/>
  <c r="AE26" i="4"/>
  <c r="AF26" i="4" s="1"/>
  <c r="AG26" i="4"/>
  <c r="AH26" i="4" s="1"/>
  <c r="BH1824" i="4"/>
  <c r="BG1824" i="4"/>
  <c r="BE1826" i="4"/>
  <c r="BF1826" i="4" s="1"/>
  <c r="AB28" i="4" l="1"/>
  <c r="AJ28" i="4" s="1"/>
  <c r="AK28" i="4" s="1"/>
  <c r="AA28" i="4"/>
  <c r="AC27" i="4"/>
  <c r="AE27" i="4"/>
  <c r="AF27" i="4" s="1"/>
  <c r="AG27" i="4"/>
  <c r="AH27" i="4" s="1"/>
  <c r="BH1825" i="4"/>
  <c r="BG1825" i="4"/>
  <c r="BE1827" i="4"/>
  <c r="BF1827" i="4" s="1"/>
  <c r="AE28" i="4"/>
  <c r="AA29" i="4"/>
  <c r="AG28" i="4"/>
  <c r="AB29" i="4" l="1"/>
  <c r="AJ29" i="4" s="1"/>
  <c r="AK29" i="4" s="1"/>
  <c r="AC28" i="4"/>
  <c r="AF28" i="4"/>
  <c r="AH28" i="4"/>
  <c r="BH1826" i="4"/>
  <c r="BG1826" i="4"/>
  <c r="BE1828" i="4"/>
  <c r="BF1828" i="4" s="1"/>
  <c r="AG29" i="4"/>
  <c r="AH29" i="4" s="1"/>
  <c r="AC29" i="4" l="1"/>
  <c r="AB30" i="4"/>
  <c r="AJ30" i="4" s="1"/>
  <c r="AK30" i="4" s="1"/>
  <c r="AA30" i="4"/>
  <c r="AE29" i="4"/>
  <c r="AF29" i="4" s="1"/>
  <c r="BH1827" i="4"/>
  <c r="BG1827" i="4"/>
  <c r="BE1829" i="4"/>
  <c r="BF1829" i="4" s="1"/>
  <c r="AB31" i="4"/>
  <c r="AJ31" i="4" s="1"/>
  <c r="AK31" i="4" s="1"/>
  <c r="AG30" i="4"/>
  <c r="AH30" i="4" s="1"/>
  <c r="AE30" i="4"/>
  <c r="AF30" i="4" s="1"/>
  <c r="AC30" i="4"/>
  <c r="AA31" i="4"/>
  <c r="BH1828" i="4" l="1"/>
  <c r="BG1828" i="4"/>
  <c r="BE1830" i="4"/>
  <c r="BF1830" i="4" s="1"/>
  <c r="AB32" i="4"/>
  <c r="AA32" i="4"/>
  <c r="AG31" i="4"/>
  <c r="AH31" i="4" s="1"/>
  <c r="AE31" i="4"/>
  <c r="AF31" i="4" s="1"/>
  <c r="AC31" i="4"/>
  <c r="BH1829" i="4" l="1"/>
  <c r="BG1829" i="4"/>
  <c r="BE1831" i="4"/>
  <c r="BF1831" i="4" s="1"/>
  <c r="AJ32" i="4"/>
  <c r="AK32" i="4" s="1"/>
  <c r="AG32" i="4"/>
  <c r="AH32" i="4" s="1"/>
  <c r="AB33" i="4"/>
  <c r="AJ33" i="4" s="1"/>
  <c r="AA33" i="4"/>
  <c r="AE32" i="4"/>
  <c r="AF32" i="4" s="1"/>
  <c r="AF8" i="4" s="1"/>
  <c r="AC32" i="4"/>
  <c r="BH1830" i="4" l="1"/>
  <c r="BG1830" i="4"/>
  <c r="BE1832" i="4"/>
  <c r="BF1832" i="4" s="1"/>
  <c r="AK34" i="4"/>
  <c r="AK33" i="4"/>
  <c r="AA34" i="4"/>
  <c r="AG34" i="4" s="1"/>
  <c r="AG33" i="4"/>
  <c r="AH33" i="4" s="1"/>
  <c r="AE33" i="4"/>
  <c r="AC33" i="4"/>
  <c r="BH1831" i="4" l="1"/>
  <c r="BG1831" i="4"/>
  <c r="BE1833" i="4"/>
  <c r="BF1833" i="4" s="1"/>
  <c r="AF34" i="4"/>
  <c r="AF33" i="4"/>
  <c r="AH34" i="4"/>
  <c r="BH1832" i="4" l="1"/>
  <c r="BG1832" i="4"/>
  <c r="BE1834" i="4"/>
  <c r="BF1834" i="4" s="1"/>
  <c r="AJ8" i="4"/>
  <c r="BQ4" i="4" s="1"/>
  <c r="BM9" i="4" l="1"/>
  <c r="BM17" i="4"/>
  <c r="BM25" i="4"/>
  <c r="BM33" i="4"/>
  <c r="BM41" i="4"/>
  <c r="BM49" i="4"/>
  <c r="BM57" i="4"/>
  <c r="BM65" i="4"/>
  <c r="BM73" i="4"/>
  <c r="BM81" i="4"/>
  <c r="BM89" i="4"/>
  <c r="BM97" i="4"/>
  <c r="BM105" i="4"/>
  <c r="BM113" i="4"/>
  <c r="BM121" i="4"/>
  <c r="BM129" i="4"/>
  <c r="BM137" i="4"/>
  <c r="BM145" i="4"/>
  <c r="BM153" i="4"/>
  <c r="BM161" i="4"/>
  <c r="BM169" i="4"/>
  <c r="BM177" i="4"/>
  <c r="BM185" i="4"/>
  <c r="BM193" i="4"/>
  <c r="BM201" i="4"/>
  <c r="BM209" i="4"/>
  <c r="BM217" i="4"/>
  <c r="BM225" i="4"/>
  <c r="BM233" i="4"/>
  <c r="BM241" i="4"/>
  <c r="BM249" i="4"/>
  <c r="BM257" i="4"/>
  <c r="BM265" i="4"/>
  <c r="BM273" i="4"/>
  <c r="BM281" i="4"/>
  <c r="BM289" i="4"/>
  <c r="BM10" i="4"/>
  <c r="BM18" i="4"/>
  <c r="BM26" i="4"/>
  <c r="BM34" i="4"/>
  <c r="BM42" i="4"/>
  <c r="BM50" i="4"/>
  <c r="BM58" i="4"/>
  <c r="BM66" i="4"/>
  <c r="BM74" i="4"/>
  <c r="BM11" i="4"/>
  <c r="BM19" i="4"/>
  <c r="BM27" i="4"/>
  <c r="BM35" i="4"/>
  <c r="BM43" i="4"/>
  <c r="BM51" i="4"/>
  <c r="BM59" i="4"/>
  <c r="BM67" i="4"/>
  <c r="BM75" i="4"/>
  <c r="BM12" i="4"/>
  <c r="BM20" i="4"/>
  <c r="BM28" i="4"/>
  <c r="BM36" i="4"/>
  <c r="BM44" i="4"/>
  <c r="BM52" i="4"/>
  <c r="BM60" i="4"/>
  <c r="BM68" i="4"/>
  <c r="BM76" i="4"/>
  <c r="BM13" i="4"/>
  <c r="BM21" i="4"/>
  <c r="BM29" i="4"/>
  <c r="BM37" i="4"/>
  <c r="BM45" i="4"/>
  <c r="BM53" i="4"/>
  <c r="BM61" i="4"/>
  <c r="BM69" i="4"/>
  <c r="BM77" i="4"/>
  <c r="BM14" i="4"/>
  <c r="BM22" i="4"/>
  <c r="BM30" i="4"/>
  <c r="BM38" i="4"/>
  <c r="BM46" i="4"/>
  <c r="BM54" i="4"/>
  <c r="BM62" i="4"/>
  <c r="BM70" i="4"/>
  <c r="BM78" i="4"/>
  <c r="BM86" i="4"/>
  <c r="BM94" i="4"/>
  <c r="BM102" i="4"/>
  <c r="BM110" i="4"/>
  <c r="BM118" i="4"/>
  <c r="BM126" i="4"/>
  <c r="BM134" i="4"/>
  <c r="BM142" i="4"/>
  <c r="BM150" i="4"/>
  <c r="BM158" i="4"/>
  <c r="BM166" i="4"/>
  <c r="BM174" i="4"/>
  <c r="BM182" i="4"/>
  <c r="BM190" i="4"/>
  <c r="BM198" i="4"/>
  <c r="BM206" i="4"/>
  <c r="BM214" i="4"/>
  <c r="BM222" i="4"/>
  <c r="BM39" i="4"/>
  <c r="BM71" i="4"/>
  <c r="BM87" i="4"/>
  <c r="BM98" i="4"/>
  <c r="BM108" i="4"/>
  <c r="BM119" i="4"/>
  <c r="BM130" i="4"/>
  <c r="BM140" i="4"/>
  <c r="BM151" i="4"/>
  <c r="BM162" i="4"/>
  <c r="BM172" i="4"/>
  <c r="BM183" i="4"/>
  <c r="BM194" i="4"/>
  <c r="BM204" i="4"/>
  <c r="BM215" i="4"/>
  <c r="BM226" i="4"/>
  <c r="BM235" i="4"/>
  <c r="BM244" i="4"/>
  <c r="BM253" i="4"/>
  <c r="BM262" i="4"/>
  <c r="BM271" i="4"/>
  <c r="BM280" i="4"/>
  <c r="BM290" i="4"/>
  <c r="BM298" i="4"/>
  <c r="BM306" i="4"/>
  <c r="BM314" i="4"/>
  <c r="BM322" i="4"/>
  <c r="BM330" i="4"/>
  <c r="BM338" i="4"/>
  <c r="BM346" i="4"/>
  <c r="BM354" i="4"/>
  <c r="BM362" i="4"/>
  <c r="BM370" i="4"/>
  <c r="BM378" i="4"/>
  <c r="BM386" i="4"/>
  <c r="BM394" i="4"/>
  <c r="BM402" i="4"/>
  <c r="BM410" i="4"/>
  <c r="BM418" i="4"/>
  <c r="BM426" i="4"/>
  <c r="BM434" i="4"/>
  <c r="BM442" i="4"/>
  <c r="BM450" i="4"/>
  <c r="BM458" i="4"/>
  <c r="BM466" i="4"/>
  <c r="BM474" i="4"/>
  <c r="BM482" i="4"/>
  <c r="BM490" i="4"/>
  <c r="BM498" i="4"/>
  <c r="BM506" i="4"/>
  <c r="BM514" i="4"/>
  <c r="BM522" i="4"/>
  <c r="BM530" i="4"/>
  <c r="BM538" i="4"/>
  <c r="BM546" i="4"/>
  <c r="BM554" i="4"/>
  <c r="BM562" i="4"/>
  <c r="BM570" i="4"/>
  <c r="BM578" i="4"/>
  <c r="BM586" i="4"/>
  <c r="BM594" i="4"/>
  <c r="BM602" i="4"/>
  <c r="BM610" i="4"/>
  <c r="BM618" i="4"/>
  <c r="BM626" i="4"/>
  <c r="BM634" i="4"/>
  <c r="BM642" i="4"/>
  <c r="BM650" i="4"/>
  <c r="BM658" i="4"/>
  <c r="BM666" i="4"/>
  <c r="BM674" i="4"/>
  <c r="BM40" i="4"/>
  <c r="BM72" i="4"/>
  <c r="BM88" i="4"/>
  <c r="BM99" i="4"/>
  <c r="BM109" i="4"/>
  <c r="BM120" i="4"/>
  <c r="BM131" i="4"/>
  <c r="BM141" i="4"/>
  <c r="BM152" i="4"/>
  <c r="BM163" i="4"/>
  <c r="BM173" i="4"/>
  <c r="BM184" i="4"/>
  <c r="BM195" i="4"/>
  <c r="BM205" i="4"/>
  <c r="BM216" i="4"/>
  <c r="BM227" i="4"/>
  <c r="BM236" i="4"/>
  <c r="BM245" i="4"/>
  <c r="BM254" i="4"/>
  <c r="BM263" i="4"/>
  <c r="BM272" i="4"/>
  <c r="BM282" i="4"/>
  <c r="BM291" i="4"/>
  <c r="BM299" i="4"/>
  <c r="BM307" i="4"/>
  <c r="BM315" i="4"/>
  <c r="BM323" i="4"/>
  <c r="BM331" i="4"/>
  <c r="BM339" i="4"/>
  <c r="BM347" i="4"/>
  <c r="BM355" i="4"/>
  <c r="BM363" i="4"/>
  <c r="BM371" i="4"/>
  <c r="BM379" i="4"/>
  <c r="BM387" i="4"/>
  <c r="BM395" i="4"/>
  <c r="BM403" i="4"/>
  <c r="BM411" i="4"/>
  <c r="BM419" i="4"/>
  <c r="BM427" i="4"/>
  <c r="BM435" i="4"/>
  <c r="BM443" i="4"/>
  <c r="BM451" i="4"/>
  <c r="BM459" i="4"/>
  <c r="BM467" i="4"/>
  <c r="BM475" i="4"/>
  <c r="BM483" i="4"/>
  <c r="BM491" i="4"/>
  <c r="BM499" i="4"/>
  <c r="BM507" i="4"/>
  <c r="BM515" i="4"/>
  <c r="BM523" i="4"/>
  <c r="BM531" i="4"/>
  <c r="BM539" i="4"/>
  <c r="BM547" i="4"/>
  <c r="BM555" i="4"/>
  <c r="BM563" i="4"/>
  <c r="BM571" i="4"/>
  <c r="BM579" i="4"/>
  <c r="BM587" i="4"/>
  <c r="BM595" i="4"/>
  <c r="BM603" i="4"/>
  <c r="BM611" i="4"/>
  <c r="BM619" i="4"/>
  <c r="BM627" i="4"/>
  <c r="BM635" i="4"/>
  <c r="BM643" i="4"/>
  <c r="BM651" i="4"/>
  <c r="BM659" i="4"/>
  <c r="BM667" i="4"/>
  <c r="BM675" i="4"/>
  <c r="BM15" i="4"/>
  <c r="BM47" i="4"/>
  <c r="BM79" i="4"/>
  <c r="BM90" i="4"/>
  <c r="BM100" i="4"/>
  <c r="BM111" i="4"/>
  <c r="BM122" i="4"/>
  <c r="BM132" i="4"/>
  <c r="BM143" i="4"/>
  <c r="BM154" i="4"/>
  <c r="BM164" i="4"/>
  <c r="BM175" i="4"/>
  <c r="BM186" i="4"/>
  <c r="BM196" i="4"/>
  <c r="BM207" i="4"/>
  <c r="BM218" i="4"/>
  <c r="BM228" i="4"/>
  <c r="BM237" i="4"/>
  <c r="BM246" i="4"/>
  <c r="BM255" i="4"/>
  <c r="BM264" i="4"/>
  <c r="BM274" i="4"/>
  <c r="BM283" i="4"/>
  <c r="BM292" i="4"/>
  <c r="BM300" i="4"/>
  <c r="BM308" i="4"/>
  <c r="BM316" i="4"/>
  <c r="BM324" i="4"/>
  <c r="BM332" i="4"/>
  <c r="BM340" i="4"/>
  <c r="BM348" i="4"/>
  <c r="BM356" i="4"/>
  <c r="BM364" i="4"/>
  <c r="BM372" i="4"/>
  <c r="BM380" i="4"/>
  <c r="BM388" i="4"/>
  <c r="BM396" i="4"/>
  <c r="BM404" i="4"/>
  <c r="BM412" i="4"/>
  <c r="BM420" i="4"/>
  <c r="BM428" i="4"/>
  <c r="BM436" i="4"/>
  <c r="BM444" i="4"/>
  <c r="BM452" i="4"/>
  <c r="BM460" i="4"/>
  <c r="BM468" i="4"/>
  <c r="BM476" i="4"/>
  <c r="BM484" i="4"/>
  <c r="BM492" i="4"/>
  <c r="BM500" i="4"/>
  <c r="BM508" i="4"/>
  <c r="BM516" i="4"/>
  <c r="BM524" i="4"/>
  <c r="BM532" i="4"/>
  <c r="BM540" i="4"/>
  <c r="BM548" i="4"/>
  <c r="BM556" i="4"/>
  <c r="BM564" i="4"/>
  <c r="BM572" i="4"/>
  <c r="BM580" i="4"/>
  <c r="BM588" i="4"/>
  <c r="BM596" i="4"/>
  <c r="BM604" i="4"/>
  <c r="BM612" i="4"/>
  <c r="BM620" i="4"/>
  <c r="BM628" i="4"/>
  <c r="BM636" i="4"/>
  <c r="BM644" i="4"/>
  <c r="BM652" i="4"/>
  <c r="BM660" i="4"/>
  <c r="BM668" i="4"/>
  <c r="BM676" i="4"/>
  <c r="BM684" i="4"/>
  <c r="BM692" i="4"/>
  <c r="BM700" i="4"/>
  <c r="BM708" i="4"/>
  <c r="BM716" i="4"/>
  <c r="BM724" i="4"/>
  <c r="BM732" i="4"/>
  <c r="BM740" i="4"/>
  <c r="BM748" i="4"/>
  <c r="BM756" i="4"/>
  <c r="BM764" i="4"/>
  <c r="BM772" i="4"/>
  <c r="BM780" i="4"/>
  <c r="BM788" i="4"/>
  <c r="BM796" i="4"/>
  <c r="BM804" i="4"/>
  <c r="BM812" i="4"/>
  <c r="BM820" i="4"/>
  <c r="BM828" i="4"/>
  <c r="BM836" i="4"/>
  <c r="BM844" i="4"/>
  <c r="BM852" i="4"/>
  <c r="BM860" i="4"/>
  <c r="BM868" i="4"/>
  <c r="BM876" i="4"/>
  <c r="BM884" i="4"/>
  <c r="BM892" i="4"/>
  <c r="BM900" i="4"/>
  <c r="BM908" i="4"/>
  <c r="BM916" i="4"/>
  <c r="BM924" i="4"/>
  <c r="BM932" i="4"/>
  <c r="BM940" i="4"/>
  <c r="BM948" i="4"/>
  <c r="BM956" i="4"/>
  <c r="BM964" i="4"/>
  <c r="BM972" i="4"/>
  <c r="BM980" i="4"/>
  <c r="BM988" i="4"/>
  <c r="BM996" i="4"/>
  <c r="BM1004" i="4"/>
  <c r="BM1012" i="4"/>
  <c r="BM1020" i="4"/>
  <c r="BM1028" i="4"/>
  <c r="BM1036" i="4"/>
  <c r="BM1044" i="4"/>
  <c r="BM1052" i="4"/>
  <c r="BM1060" i="4"/>
  <c r="BM1068" i="4"/>
  <c r="BM1076" i="4"/>
  <c r="BM1084" i="4"/>
  <c r="BM1092" i="4"/>
  <c r="BM1100" i="4"/>
  <c r="BM1108" i="4"/>
  <c r="BM1116" i="4"/>
  <c r="BM1124" i="4"/>
  <c r="BM1132" i="4"/>
  <c r="BM1140" i="4"/>
  <c r="BM1148" i="4"/>
  <c r="BM1156" i="4"/>
  <c r="BM1164" i="4"/>
  <c r="BM1172" i="4"/>
  <c r="BM1180" i="4"/>
  <c r="BM1188" i="4"/>
  <c r="BM1196" i="4"/>
  <c r="BM1204" i="4"/>
  <c r="BM1212" i="4"/>
  <c r="BM1220" i="4"/>
  <c r="BM1228" i="4"/>
  <c r="BM1236" i="4"/>
  <c r="BM1244" i="4"/>
  <c r="BM1252" i="4"/>
  <c r="BM1260" i="4"/>
  <c r="BM16" i="4"/>
  <c r="BM48" i="4"/>
  <c r="BM80" i="4"/>
  <c r="BM91" i="4"/>
  <c r="BM101" i="4"/>
  <c r="BM112" i="4"/>
  <c r="BM123" i="4"/>
  <c r="BM133" i="4"/>
  <c r="BM144" i="4"/>
  <c r="BM155" i="4"/>
  <c r="BM165" i="4"/>
  <c r="BM176" i="4"/>
  <c r="BM187" i="4"/>
  <c r="BM197" i="4"/>
  <c r="BM208" i="4"/>
  <c r="BM219" i="4"/>
  <c r="BM229" i="4"/>
  <c r="BM238" i="4"/>
  <c r="BM247" i="4"/>
  <c r="BM256" i="4"/>
  <c r="BM266" i="4"/>
  <c r="BM275" i="4"/>
  <c r="BM284" i="4"/>
  <c r="BM293" i="4"/>
  <c r="BM301" i="4"/>
  <c r="BM309" i="4"/>
  <c r="BM317" i="4"/>
  <c r="BM325" i="4"/>
  <c r="BM333" i="4"/>
  <c r="BM341" i="4"/>
  <c r="BM349" i="4"/>
  <c r="BM357" i="4"/>
  <c r="BM365" i="4"/>
  <c r="BM373" i="4"/>
  <c r="BM381" i="4"/>
  <c r="BM389" i="4"/>
  <c r="BM397" i="4"/>
  <c r="BM405" i="4"/>
  <c r="BM413" i="4"/>
  <c r="BM421" i="4"/>
  <c r="BM429" i="4"/>
  <c r="BM437" i="4"/>
  <c r="BM445" i="4"/>
  <c r="BM453" i="4"/>
  <c r="BM461" i="4"/>
  <c r="BM469" i="4"/>
  <c r="BM477" i="4"/>
  <c r="BM485" i="4"/>
  <c r="BM493" i="4"/>
  <c r="BM501" i="4"/>
  <c r="BM509" i="4"/>
  <c r="BM517" i="4"/>
  <c r="BM525" i="4"/>
  <c r="BM533" i="4"/>
  <c r="BM541" i="4"/>
  <c r="BM549" i="4"/>
  <c r="BM557" i="4"/>
  <c r="BM565" i="4"/>
  <c r="BM573" i="4"/>
  <c r="BM581" i="4"/>
  <c r="BM589" i="4"/>
  <c r="BM597" i="4"/>
  <c r="BM605" i="4"/>
  <c r="BM613" i="4"/>
  <c r="BM621" i="4"/>
  <c r="BM629" i="4"/>
  <c r="BM637" i="4"/>
  <c r="BM645" i="4"/>
  <c r="BM653" i="4"/>
  <c r="BM661" i="4"/>
  <c r="BM669" i="4"/>
  <c r="BM677" i="4"/>
  <c r="BM685" i="4"/>
  <c r="BM693" i="4"/>
  <c r="BM701" i="4"/>
  <c r="BM709" i="4"/>
  <c r="BM717" i="4"/>
  <c r="BM725" i="4"/>
  <c r="BM733" i="4"/>
  <c r="BM741" i="4"/>
  <c r="BM749" i="4"/>
  <c r="BM757" i="4"/>
  <c r="BM765" i="4"/>
  <c r="BM773" i="4"/>
  <c r="BM781" i="4"/>
  <c r="BM789" i="4"/>
  <c r="BM797" i="4"/>
  <c r="BM805" i="4"/>
  <c r="BM813" i="4"/>
  <c r="BM821" i="4"/>
  <c r="BM829" i="4"/>
  <c r="BM837" i="4"/>
  <c r="BM845" i="4"/>
  <c r="BM853" i="4"/>
  <c r="BM861" i="4"/>
  <c r="BM869" i="4"/>
  <c r="BM877" i="4"/>
  <c r="BM885" i="4"/>
  <c r="BM893" i="4"/>
  <c r="BM901" i="4"/>
  <c r="BM909" i="4"/>
  <c r="BM917" i="4"/>
  <c r="BM925" i="4"/>
  <c r="BM933" i="4"/>
  <c r="BM941" i="4"/>
  <c r="BM949" i="4"/>
  <c r="BM957" i="4"/>
  <c r="BM965" i="4"/>
  <c r="BM973" i="4"/>
  <c r="BM981" i="4"/>
  <c r="BM989" i="4"/>
  <c r="BM997" i="4"/>
  <c r="BM1005" i="4"/>
  <c r="BM1013" i="4"/>
  <c r="BM1021" i="4"/>
  <c r="BM1029" i="4"/>
  <c r="BM1037" i="4"/>
  <c r="BM1045" i="4"/>
  <c r="BM1053" i="4"/>
  <c r="BM1061" i="4"/>
  <c r="BM1069" i="4"/>
  <c r="BM1077" i="4"/>
  <c r="BM1085" i="4"/>
  <c r="BM1093" i="4"/>
  <c r="BM1101" i="4"/>
  <c r="BM1109" i="4"/>
  <c r="BM1117" i="4"/>
  <c r="BM1125" i="4"/>
  <c r="BM1133" i="4"/>
  <c r="BM1141" i="4"/>
  <c r="BM1149" i="4"/>
  <c r="BM1157" i="4"/>
  <c r="BM1165" i="4"/>
  <c r="BM1173" i="4"/>
  <c r="BM1181" i="4"/>
  <c r="BM1189" i="4"/>
  <c r="BM1197" i="4"/>
  <c r="BM1205" i="4"/>
  <c r="BM1213" i="4"/>
  <c r="BM1221" i="4"/>
  <c r="BM1229" i="4"/>
  <c r="BM1237" i="4"/>
  <c r="BM1245" i="4"/>
  <c r="BM1253" i="4"/>
  <c r="BM23" i="4"/>
  <c r="BM55" i="4"/>
  <c r="BM82" i="4"/>
  <c r="BM92" i="4"/>
  <c r="BM103" i="4"/>
  <c r="BM114" i="4"/>
  <c r="BM124" i="4"/>
  <c r="BM135" i="4"/>
  <c r="BM146" i="4"/>
  <c r="BM156" i="4"/>
  <c r="BM167" i="4"/>
  <c r="BM178" i="4"/>
  <c r="BM188" i="4"/>
  <c r="BM199" i="4"/>
  <c r="BM210" i="4"/>
  <c r="BM220" i="4"/>
  <c r="BM230" i="4"/>
  <c r="BM239" i="4"/>
  <c r="BM248" i="4"/>
  <c r="BM258" i="4"/>
  <c r="BM267" i="4"/>
  <c r="BM276" i="4"/>
  <c r="BM285" i="4"/>
  <c r="BM294" i="4"/>
  <c r="BM302" i="4"/>
  <c r="BM310" i="4"/>
  <c r="BM318" i="4"/>
  <c r="BM326" i="4"/>
  <c r="BM334" i="4"/>
  <c r="BM342" i="4"/>
  <c r="BM350" i="4"/>
  <c r="BM358" i="4"/>
  <c r="BM366" i="4"/>
  <c r="BM374" i="4"/>
  <c r="BM382" i="4"/>
  <c r="BM390" i="4"/>
  <c r="BM398" i="4"/>
  <c r="BM406" i="4"/>
  <c r="BM414" i="4"/>
  <c r="BM422" i="4"/>
  <c r="BM430" i="4"/>
  <c r="BM438" i="4"/>
  <c r="BM446" i="4"/>
  <c r="BM454" i="4"/>
  <c r="BM462" i="4"/>
  <c r="BM470" i="4"/>
  <c r="BM478" i="4"/>
  <c r="BM486" i="4"/>
  <c r="BM494" i="4"/>
  <c r="BM502" i="4"/>
  <c r="BM510" i="4"/>
  <c r="BM518" i="4"/>
  <c r="BM526" i="4"/>
  <c r="BM534" i="4"/>
  <c r="BM542" i="4"/>
  <c r="BM550" i="4"/>
  <c r="BM558" i="4"/>
  <c r="BM566" i="4"/>
  <c r="BM574" i="4"/>
  <c r="BM582" i="4"/>
  <c r="BM590" i="4"/>
  <c r="BM598" i="4"/>
  <c r="BM606" i="4"/>
  <c r="BM614" i="4"/>
  <c r="BM622" i="4"/>
  <c r="BM630" i="4"/>
  <c r="BM638" i="4"/>
  <c r="BM646" i="4"/>
  <c r="BM654" i="4"/>
  <c r="BM662" i="4"/>
  <c r="BM670" i="4"/>
  <c r="BM678" i="4"/>
  <c r="BM686" i="4"/>
  <c r="BM694" i="4"/>
  <c r="BM702" i="4"/>
  <c r="BM710" i="4"/>
  <c r="BM718" i="4"/>
  <c r="BM726" i="4"/>
  <c r="BM734" i="4"/>
  <c r="BM742" i="4"/>
  <c r="BM750" i="4"/>
  <c r="BM758" i="4"/>
  <c r="BM766" i="4"/>
  <c r="BM774" i="4"/>
  <c r="BM782" i="4"/>
  <c r="BM790" i="4"/>
  <c r="BM798" i="4"/>
  <c r="BM806" i="4"/>
  <c r="BM814" i="4"/>
  <c r="BM822" i="4"/>
  <c r="BM830" i="4"/>
  <c r="BM838" i="4"/>
  <c r="BM846" i="4"/>
  <c r="BM854" i="4"/>
  <c r="BM862" i="4"/>
  <c r="BM870" i="4"/>
  <c r="BM878" i="4"/>
  <c r="BM886" i="4"/>
  <c r="BM894" i="4"/>
  <c r="BM902" i="4"/>
  <c r="BM910" i="4"/>
  <c r="BM918" i="4"/>
  <c r="BM926" i="4"/>
  <c r="BM934" i="4"/>
  <c r="BM942" i="4"/>
  <c r="BM950" i="4"/>
  <c r="BM958" i="4"/>
  <c r="BM966" i="4"/>
  <c r="BM974" i="4"/>
  <c r="BM982" i="4"/>
  <c r="BM990" i="4"/>
  <c r="BM998" i="4"/>
  <c r="BM1006" i="4"/>
  <c r="BM1014" i="4"/>
  <c r="BM1022" i="4"/>
  <c r="BM1030" i="4"/>
  <c r="BM1038" i="4"/>
  <c r="BM1046" i="4"/>
  <c r="BM1054" i="4"/>
  <c r="BM1062" i="4"/>
  <c r="BM1070" i="4"/>
  <c r="BM1078" i="4"/>
  <c r="BM1086" i="4"/>
  <c r="BM1094" i="4"/>
  <c r="BM1102" i="4"/>
  <c r="BM1110" i="4"/>
  <c r="BM1118" i="4"/>
  <c r="BM1126" i="4"/>
  <c r="BM1134" i="4"/>
  <c r="BM1142" i="4"/>
  <c r="BM1150" i="4"/>
  <c r="BM1158" i="4"/>
  <c r="BM1166" i="4"/>
  <c r="BM1174" i="4"/>
  <c r="BM1182" i="4"/>
  <c r="BM1190" i="4"/>
  <c r="BM1198" i="4"/>
  <c r="BM1206" i="4"/>
  <c r="BM1214" i="4"/>
  <c r="BM1222" i="4"/>
  <c r="BM1230" i="4"/>
  <c r="BM1238" i="4"/>
  <c r="BM1246" i="4"/>
  <c r="BM1254" i="4"/>
  <c r="BM24" i="4"/>
  <c r="BM56" i="4"/>
  <c r="BM83" i="4"/>
  <c r="BM93" i="4"/>
  <c r="BM104" i="4"/>
  <c r="BM115" i="4"/>
  <c r="BM125" i="4"/>
  <c r="BM136" i="4"/>
  <c r="BM147" i="4"/>
  <c r="BM157" i="4"/>
  <c r="BM168" i="4"/>
  <c r="BM179" i="4"/>
  <c r="BM189" i="4"/>
  <c r="BM200" i="4"/>
  <c r="BM211" i="4"/>
  <c r="BM221" i="4"/>
  <c r="BM231" i="4"/>
  <c r="BM240" i="4"/>
  <c r="BM250" i="4"/>
  <c r="BM259" i="4"/>
  <c r="BM268" i="4"/>
  <c r="BM277" i="4"/>
  <c r="BM286" i="4"/>
  <c r="BM295" i="4"/>
  <c r="BM303" i="4"/>
  <c r="BM311" i="4"/>
  <c r="BM319" i="4"/>
  <c r="BM327" i="4"/>
  <c r="BM335" i="4"/>
  <c r="BM343" i="4"/>
  <c r="BM351" i="4"/>
  <c r="BM359" i="4"/>
  <c r="BM367" i="4"/>
  <c r="BM375" i="4"/>
  <c r="BM383" i="4"/>
  <c r="BM391" i="4"/>
  <c r="BM399" i="4"/>
  <c r="BM407" i="4"/>
  <c r="BM415" i="4"/>
  <c r="BM423" i="4"/>
  <c r="BM431" i="4"/>
  <c r="BM439" i="4"/>
  <c r="BM447" i="4"/>
  <c r="BM455" i="4"/>
  <c r="BM463" i="4"/>
  <c r="BM471" i="4"/>
  <c r="BM479" i="4"/>
  <c r="BM487" i="4"/>
  <c r="BM495" i="4"/>
  <c r="BM503" i="4"/>
  <c r="BM511" i="4"/>
  <c r="BM519" i="4"/>
  <c r="BM527" i="4"/>
  <c r="BM535" i="4"/>
  <c r="BM543" i="4"/>
  <c r="BM551" i="4"/>
  <c r="BM559" i="4"/>
  <c r="BM567" i="4"/>
  <c r="BM575" i="4"/>
  <c r="BM583" i="4"/>
  <c r="BM591" i="4"/>
  <c r="BM599" i="4"/>
  <c r="BM607" i="4"/>
  <c r="BM615" i="4"/>
  <c r="BM623" i="4"/>
  <c r="BM631" i="4"/>
  <c r="BM639" i="4"/>
  <c r="BM647" i="4"/>
  <c r="BM655" i="4"/>
  <c r="BM663" i="4"/>
  <c r="BM671" i="4"/>
  <c r="BM679" i="4"/>
  <c r="BM687" i="4"/>
  <c r="BM695" i="4"/>
  <c r="BM703" i="4"/>
  <c r="BM711" i="4"/>
  <c r="BM719" i="4"/>
  <c r="BM727" i="4"/>
  <c r="BM735" i="4"/>
  <c r="BM743" i="4"/>
  <c r="BM751" i="4"/>
  <c r="BM759" i="4"/>
  <c r="BM767" i="4"/>
  <c r="BM775" i="4"/>
  <c r="BM783" i="4"/>
  <c r="BM791" i="4"/>
  <c r="BM799" i="4"/>
  <c r="BM807" i="4"/>
  <c r="BM815" i="4"/>
  <c r="BM823" i="4"/>
  <c r="BM831" i="4"/>
  <c r="BM839" i="4"/>
  <c r="BM847" i="4"/>
  <c r="BM855" i="4"/>
  <c r="BM863" i="4"/>
  <c r="BM871" i="4"/>
  <c r="BM879" i="4"/>
  <c r="BM887" i="4"/>
  <c r="BM895" i="4"/>
  <c r="BM903" i="4"/>
  <c r="BM911" i="4"/>
  <c r="BM919" i="4"/>
  <c r="BM927" i="4"/>
  <c r="BM935" i="4"/>
  <c r="BM943" i="4"/>
  <c r="BM951" i="4"/>
  <c r="BM959" i="4"/>
  <c r="BM967" i="4"/>
  <c r="BM975" i="4"/>
  <c r="BM983" i="4"/>
  <c r="BM991" i="4"/>
  <c r="BM999" i="4"/>
  <c r="BM1007" i="4"/>
  <c r="BM1015" i="4"/>
  <c r="BM1023" i="4"/>
  <c r="BM1031" i="4"/>
  <c r="BM1039" i="4"/>
  <c r="BM1047" i="4"/>
  <c r="BM1055" i="4"/>
  <c r="BM1063" i="4"/>
  <c r="BM1071" i="4"/>
  <c r="BM1079" i="4"/>
  <c r="BM1087" i="4"/>
  <c r="BM1095" i="4"/>
  <c r="BM1103" i="4"/>
  <c r="BM1111" i="4"/>
  <c r="BM1119" i="4"/>
  <c r="BM1127" i="4"/>
  <c r="BM1135" i="4"/>
  <c r="BM1143" i="4"/>
  <c r="BM1151" i="4"/>
  <c r="BM1159" i="4"/>
  <c r="BM1167" i="4"/>
  <c r="BM1175" i="4"/>
  <c r="BM1183" i="4"/>
  <c r="BM1191" i="4"/>
  <c r="BM1199" i="4"/>
  <c r="BM1207" i="4"/>
  <c r="BM1215" i="4"/>
  <c r="BM1223" i="4"/>
  <c r="BM1231" i="4"/>
  <c r="BM1239" i="4"/>
  <c r="BM1247" i="4"/>
  <c r="BM1255" i="4"/>
  <c r="BM31" i="4"/>
  <c r="BM63" i="4"/>
  <c r="BM84" i="4"/>
  <c r="BM95" i="4"/>
  <c r="BM106" i="4"/>
  <c r="BM116" i="4"/>
  <c r="BM127" i="4"/>
  <c r="BM138" i="4"/>
  <c r="BM148" i="4"/>
  <c r="BM159" i="4"/>
  <c r="BM170" i="4"/>
  <c r="BM180" i="4"/>
  <c r="BM191" i="4"/>
  <c r="BM202" i="4"/>
  <c r="BM212" i="4"/>
  <c r="BM223" i="4"/>
  <c r="BM232" i="4"/>
  <c r="BM242" i="4"/>
  <c r="BM251" i="4"/>
  <c r="BM260" i="4"/>
  <c r="BM269" i="4"/>
  <c r="BM278" i="4"/>
  <c r="BM287" i="4"/>
  <c r="BM296" i="4"/>
  <c r="BM304" i="4"/>
  <c r="BM312" i="4"/>
  <c r="BM320" i="4"/>
  <c r="BM328" i="4"/>
  <c r="BM336" i="4"/>
  <c r="BM344" i="4"/>
  <c r="BM352" i="4"/>
  <c r="BM360" i="4"/>
  <c r="BM368" i="4"/>
  <c r="BM376" i="4"/>
  <c r="BM384" i="4"/>
  <c r="BM392" i="4"/>
  <c r="BM400" i="4"/>
  <c r="BM408" i="4"/>
  <c r="BM416" i="4"/>
  <c r="BM424" i="4"/>
  <c r="BM432" i="4"/>
  <c r="BM440" i="4"/>
  <c r="BM448" i="4"/>
  <c r="BM456" i="4"/>
  <c r="BM464" i="4"/>
  <c r="BM472" i="4"/>
  <c r="BM480" i="4"/>
  <c r="BM488" i="4"/>
  <c r="BM496" i="4"/>
  <c r="BM504" i="4"/>
  <c r="BM512" i="4"/>
  <c r="BM520" i="4"/>
  <c r="BM528" i="4"/>
  <c r="BM536" i="4"/>
  <c r="BM544" i="4"/>
  <c r="BM552" i="4"/>
  <c r="BM560" i="4"/>
  <c r="BM568" i="4"/>
  <c r="BM576" i="4"/>
  <c r="BM584" i="4"/>
  <c r="BM592" i="4"/>
  <c r="BM600" i="4"/>
  <c r="BM608" i="4"/>
  <c r="BM616" i="4"/>
  <c r="BM624" i="4"/>
  <c r="BM632" i="4"/>
  <c r="BM640" i="4"/>
  <c r="BM648" i="4"/>
  <c r="BM656" i="4"/>
  <c r="BM664" i="4"/>
  <c r="BM672" i="4"/>
  <c r="BM680" i="4"/>
  <c r="BM688" i="4"/>
  <c r="BM696" i="4"/>
  <c r="BM704" i="4"/>
  <c r="BM712" i="4"/>
  <c r="BM720" i="4"/>
  <c r="BM728" i="4"/>
  <c r="BM736" i="4"/>
  <c r="BM744" i="4"/>
  <c r="BM752" i="4"/>
  <c r="BM760" i="4"/>
  <c r="BM768" i="4"/>
  <c r="BM776" i="4"/>
  <c r="BM784" i="4"/>
  <c r="BM792" i="4"/>
  <c r="BM800" i="4"/>
  <c r="BM808" i="4"/>
  <c r="BM816" i="4"/>
  <c r="BM824" i="4"/>
  <c r="BM832" i="4"/>
  <c r="BM840" i="4"/>
  <c r="BM848" i="4"/>
  <c r="BM856" i="4"/>
  <c r="BM864" i="4"/>
  <c r="BM872" i="4"/>
  <c r="BM880" i="4"/>
  <c r="BM888" i="4"/>
  <c r="BM896" i="4"/>
  <c r="BM904" i="4"/>
  <c r="BM912" i="4"/>
  <c r="BM920" i="4"/>
  <c r="BM928" i="4"/>
  <c r="BM936" i="4"/>
  <c r="BM944" i="4"/>
  <c r="BM952" i="4"/>
  <c r="BM960" i="4"/>
  <c r="BM968" i="4"/>
  <c r="BM976" i="4"/>
  <c r="BM984" i="4"/>
  <c r="BM992" i="4"/>
  <c r="BM1000" i="4"/>
  <c r="BM1008" i="4"/>
  <c r="BM1016" i="4"/>
  <c r="BM1024" i="4"/>
  <c r="BM1032" i="4"/>
  <c r="BM1040" i="4"/>
  <c r="BM1048" i="4"/>
  <c r="BM1056" i="4"/>
  <c r="BM1064" i="4"/>
  <c r="BM1072" i="4"/>
  <c r="BM1080" i="4"/>
  <c r="BM1088" i="4"/>
  <c r="BM1096" i="4"/>
  <c r="BM1104" i="4"/>
  <c r="BM1112" i="4"/>
  <c r="BM1120" i="4"/>
  <c r="BM1128" i="4"/>
  <c r="BM1136" i="4"/>
  <c r="BM1144" i="4"/>
  <c r="BM1152" i="4"/>
  <c r="BM1160" i="4"/>
  <c r="BM1168" i="4"/>
  <c r="BM1176" i="4"/>
  <c r="BM1184" i="4"/>
  <c r="BM1192" i="4"/>
  <c r="BM1200" i="4"/>
  <c r="BM1208" i="4"/>
  <c r="BM1216" i="4"/>
  <c r="BM1224" i="4"/>
  <c r="BM1232" i="4"/>
  <c r="BM1240" i="4"/>
  <c r="BM1248" i="4"/>
  <c r="BM1256" i="4"/>
  <c r="BM1264" i="4"/>
  <c r="BM32" i="4"/>
  <c r="BM64" i="4"/>
  <c r="BM85" i="4"/>
  <c r="BM96" i="4"/>
  <c r="BM107" i="4"/>
  <c r="BM117" i="4"/>
  <c r="BM128" i="4"/>
  <c r="BM139" i="4"/>
  <c r="BM149" i="4"/>
  <c r="BM160" i="4"/>
  <c r="BM171" i="4"/>
  <c r="BM181" i="4"/>
  <c r="BM192" i="4"/>
  <c r="BM203" i="4"/>
  <c r="BM213" i="4"/>
  <c r="BM224" i="4"/>
  <c r="BM234" i="4"/>
  <c r="BM243" i="4"/>
  <c r="BM252" i="4"/>
  <c r="BM261" i="4"/>
  <c r="BM270" i="4"/>
  <c r="BM279" i="4"/>
  <c r="BM288" i="4"/>
  <c r="BM297" i="4"/>
  <c r="BM305" i="4"/>
  <c r="BM313" i="4"/>
  <c r="BM321" i="4"/>
  <c r="BM329" i="4"/>
  <c r="BM337" i="4"/>
  <c r="BM345" i="4"/>
  <c r="BM353" i="4"/>
  <c r="BM361" i="4"/>
  <c r="BM369" i="4"/>
  <c r="BM377" i="4"/>
  <c r="BM385" i="4"/>
  <c r="BM393" i="4"/>
  <c r="BM401" i="4"/>
  <c r="BM409" i="4"/>
  <c r="BM417" i="4"/>
  <c r="BM425" i="4"/>
  <c r="BM433" i="4"/>
  <c r="BM441" i="4"/>
  <c r="BM449" i="4"/>
  <c r="BM457" i="4"/>
  <c r="BM465" i="4"/>
  <c r="BM473" i="4"/>
  <c r="BM481" i="4"/>
  <c r="BM489" i="4"/>
  <c r="BM497" i="4"/>
  <c r="BM505" i="4"/>
  <c r="BM513" i="4"/>
  <c r="BM521" i="4"/>
  <c r="BM529" i="4"/>
  <c r="BM537" i="4"/>
  <c r="BM545" i="4"/>
  <c r="BM553" i="4"/>
  <c r="BM561" i="4"/>
  <c r="BM569" i="4"/>
  <c r="BM577" i="4"/>
  <c r="BM585" i="4"/>
  <c r="BM593" i="4"/>
  <c r="BM601" i="4"/>
  <c r="BM609" i="4"/>
  <c r="BM617" i="4"/>
  <c r="BM625" i="4"/>
  <c r="BM633" i="4"/>
  <c r="BM641" i="4"/>
  <c r="BM649" i="4"/>
  <c r="BM657" i="4"/>
  <c r="BM665" i="4"/>
  <c r="BM673" i="4"/>
  <c r="BM681" i="4"/>
  <c r="BM689" i="4"/>
  <c r="BM697" i="4"/>
  <c r="BM705" i="4"/>
  <c r="BM713" i="4"/>
  <c r="BM721" i="4"/>
  <c r="BM729" i="4"/>
  <c r="BM737" i="4"/>
  <c r="BM745" i="4"/>
  <c r="BM753" i="4"/>
  <c r="BM761" i="4"/>
  <c r="BM769" i="4"/>
  <c r="BM777" i="4"/>
  <c r="BM785" i="4"/>
  <c r="BM793" i="4"/>
  <c r="BM801" i="4"/>
  <c r="BM809" i="4"/>
  <c r="BM817" i="4"/>
  <c r="BM825" i="4"/>
  <c r="BM833" i="4"/>
  <c r="BM841" i="4"/>
  <c r="BM849" i="4"/>
  <c r="BM857" i="4"/>
  <c r="BM865" i="4"/>
  <c r="BM873" i="4"/>
  <c r="BM881" i="4"/>
  <c r="BM889" i="4"/>
  <c r="BM897" i="4"/>
  <c r="BM905" i="4"/>
  <c r="BM913" i="4"/>
  <c r="BM921" i="4"/>
  <c r="BM929" i="4"/>
  <c r="BM937" i="4"/>
  <c r="BM945" i="4"/>
  <c r="BM953" i="4"/>
  <c r="BM961" i="4"/>
  <c r="BM969" i="4"/>
  <c r="BM977" i="4"/>
  <c r="BM985" i="4"/>
  <c r="BM993" i="4"/>
  <c r="BM1001" i="4"/>
  <c r="BM1009" i="4"/>
  <c r="BM1017" i="4"/>
  <c r="BM1025" i="4"/>
  <c r="BM1033" i="4"/>
  <c r="BM1041" i="4"/>
  <c r="BM1049" i="4"/>
  <c r="BM1057" i="4"/>
  <c r="BM1065" i="4"/>
  <c r="BM1073" i="4"/>
  <c r="BM1081" i="4"/>
  <c r="BM1089" i="4"/>
  <c r="BM1097" i="4"/>
  <c r="BM1105" i="4"/>
  <c r="BM1113" i="4"/>
  <c r="BM1121" i="4"/>
  <c r="BM1129" i="4"/>
  <c r="BM1137" i="4"/>
  <c r="BM1145" i="4"/>
  <c r="BM1153" i="4"/>
  <c r="BM1161" i="4"/>
  <c r="BM1169" i="4"/>
  <c r="BM1177" i="4"/>
  <c r="BM1185" i="4"/>
  <c r="BM1193" i="4"/>
  <c r="BM1201" i="4"/>
  <c r="BM1209" i="4"/>
  <c r="BM1217" i="4"/>
  <c r="BM1225" i="4"/>
  <c r="BM1233" i="4"/>
  <c r="BM1241" i="4"/>
  <c r="BM1249" i="4"/>
  <c r="BM1257" i="4"/>
  <c r="BM1265" i="4"/>
  <c r="BM1273" i="4"/>
  <c r="BM1281" i="4"/>
  <c r="BM1289" i="4"/>
  <c r="BM1297" i="4"/>
  <c r="BM682" i="4"/>
  <c r="BM714" i="4"/>
  <c r="BM746" i="4"/>
  <c r="BM778" i="4"/>
  <c r="BM810" i="4"/>
  <c r="BM842" i="4"/>
  <c r="BM874" i="4"/>
  <c r="BM906" i="4"/>
  <c r="BM938" i="4"/>
  <c r="BM970" i="4"/>
  <c r="BM1002" i="4"/>
  <c r="BM1034" i="4"/>
  <c r="BM1066" i="4"/>
  <c r="BM1098" i="4"/>
  <c r="BM1130" i="4"/>
  <c r="BM1162" i="4"/>
  <c r="BM1194" i="4"/>
  <c r="BM1226" i="4"/>
  <c r="BM1258" i="4"/>
  <c r="BM1269" i="4"/>
  <c r="BM1278" i="4"/>
  <c r="BM1287" i="4"/>
  <c r="BM1296" i="4"/>
  <c r="BM1305" i="4"/>
  <c r="BM1313" i="4"/>
  <c r="BM1321" i="4"/>
  <c r="BM1329" i="4"/>
  <c r="BM1337" i="4"/>
  <c r="BM1345" i="4"/>
  <c r="BM1353" i="4"/>
  <c r="BM1361" i="4"/>
  <c r="BM1369" i="4"/>
  <c r="BM1377" i="4"/>
  <c r="BM1385" i="4"/>
  <c r="BM1393" i="4"/>
  <c r="BM1401" i="4"/>
  <c r="BM1409" i="4"/>
  <c r="BM1417" i="4"/>
  <c r="BM1425" i="4"/>
  <c r="BM1433" i="4"/>
  <c r="BM1441" i="4"/>
  <c r="BM1449" i="4"/>
  <c r="BM1457" i="4"/>
  <c r="BM1465" i="4"/>
  <c r="BM1473" i="4"/>
  <c r="BM1481" i="4"/>
  <c r="BM1489" i="4"/>
  <c r="BM1497" i="4"/>
  <c r="BM1505" i="4"/>
  <c r="BM1513" i="4"/>
  <c r="BM1521" i="4"/>
  <c r="BM1529" i="4"/>
  <c r="BM1537" i="4"/>
  <c r="BM1545" i="4"/>
  <c r="BM1553" i="4"/>
  <c r="BM1561" i="4"/>
  <c r="BM1569" i="4"/>
  <c r="BM1577" i="4"/>
  <c r="BM1585" i="4"/>
  <c r="BM1593" i="4"/>
  <c r="BM1601" i="4"/>
  <c r="BM1609" i="4"/>
  <c r="BM683" i="4"/>
  <c r="BM715" i="4"/>
  <c r="BM747" i="4"/>
  <c r="BM779" i="4"/>
  <c r="BM811" i="4"/>
  <c r="BM843" i="4"/>
  <c r="BM875" i="4"/>
  <c r="BM907" i="4"/>
  <c r="BM939" i="4"/>
  <c r="BM971" i="4"/>
  <c r="BM1003" i="4"/>
  <c r="BM1035" i="4"/>
  <c r="BM1067" i="4"/>
  <c r="BM1099" i="4"/>
  <c r="BM1131" i="4"/>
  <c r="BM1163" i="4"/>
  <c r="BM1195" i="4"/>
  <c r="BM1227" i="4"/>
  <c r="BM1259" i="4"/>
  <c r="BM1270" i="4"/>
  <c r="BM1279" i="4"/>
  <c r="BM1288" i="4"/>
  <c r="BM1298" i="4"/>
  <c r="BM1306" i="4"/>
  <c r="BM1314" i="4"/>
  <c r="BM1322" i="4"/>
  <c r="BM1330" i="4"/>
  <c r="BM1338" i="4"/>
  <c r="BM1346" i="4"/>
  <c r="BM1354" i="4"/>
  <c r="BM1362" i="4"/>
  <c r="BM1370" i="4"/>
  <c r="BM1378" i="4"/>
  <c r="BM1386" i="4"/>
  <c r="BM1394" i="4"/>
  <c r="BM1402" i="4"/>
  <c r="BM1410" i="4"/>
  <c r="BM1418" i="4"/>
  <c r="BM1426" i="4"/>
  <c r="BM1434" i="4"/>
  <c r="BM1442" i="4"/>
  <c r="BM1450" i="4"/>
  <c r="BM1458" i="4"/>
  <c r="BM1466" i="4"/>
  <c r="BM1474" i="4"/>
  <c r="BM1482" i="4"/>
  <c r="BM1490" i="4"/>
  <c r="BM1498" i="4"/>
  <c r="BM1506" i="4"/>
  <c r="BM1514" i="4"/>
  <c r="BM1522" i="4"/>
  <c r="BM1530" i="4"/>
  <c r="BM1538" i="4"/>
  <c r="BM1546" i="4"/>
  <c r="BM1554" i="4"/>
  <c r="BM1562" i="4"/>
  <c r="BM1570" i="4"/>
  <c r="BM1578" i="4"/>
  <c r="BM1586" i="4"/>
  <c r="BM1594" i="4"/>
  <c r="BM1602" i="4"/>
  <c r="BM1610" i="4"/>
  <c r="BM1618" i="4"/>
  <c r="BM1626" i="4"/>
  <c r="BM1634" i="4"/>
  <c r="BM1642" i="4"/>
  <c r="BM1650" i="4"/>
  <c r="BM1658" i="4"/>
  <c r="BM1666" i="4"/>
  <c r="BM1674" i="4"/>
  <c r="BM1682" i="4"/>
  <c r="BM1690" i="4"/>
  <c r="BM1698" i="4"/>
  <c r="BM1706" i="4"/>
  <c r="BM1714" i="4"/>
  <c r="BM1722" i="4"/>
  <c r="BM1730" i="4"/>
  <c r="BM1738" i="4"/>
  <c r="BM1746" i="4"/>
  <c r="BM1754" i="4"/>
  <c r="BM1762" i="4"/>
  <c r="BM1770" i="4"/>
  <c r="BM1778" i="4"/>
  <c r="BM1786" i="4"/>
  <c r="BM1794" i="4"/>
  <c r="BM1802" i="4"/>
  <c r="BM1810" i="4"/>
  <c r="BM1818" i="4"/>
  <c r="BM1826" i="4"/>
  <c r="BM1834" i="4"/>
  <c r="BM1842" i="4"/>
  <c r="BM1850" i="4"/>
  <c r="BM1858" i="4"/>
  <c r="BM1866" i="4"/>
  <c r="BM1874" i="4"/>
  <c r="BM1882" i="4"/>
  <c r="BM1890" i="4"/>
  <c r="BM1898" i="4"/>
  <c r="BM1906" i="4"/>
  <c r="BM1914" i="4"/>
  <c r="BM1922" i="4"/>
  <c r="BM1930" i="4"/>
  <c r="BM1938" i="4"/>
  <c r="BM1946" i="4"/>
  <c r="BM1954" i="4"/>
  <c r="BM1962" i="4"/>
  <c r="BM1970" i="4"/>
  <c r="BM1978" i="4"/>
  <c r="BM1986" i="4"/>
  <c r="BM1994" i="4"/>
  <c r="BM2002" i="4"/>
  <c r="BM690" i="4"/>
  <c r="BM722" i="4"/>
  <c r="BM754" i="4"/>
  <c r="BM786" i="4"/>
  <c r="BM818" i="4"/>
  <c r="BM850" i="4"/>
  <c r="BM882" i="4"/>
  <c r="BM914" i="4"/>
  <c r="BM946" i="4"/>
  <c r="BM978" i="4"/>
  <c r="BM1010" i="4"/>
  <c r="BM1042" i="4"/>
  <c r="BM1074" i="4"/>
  <c r="BM1106" i="4"/>
  <c r="BM1138" i="4"/>
  <c r="BM1170" i="4"/>
  <c r="BM1202" i="4"/>
  <c r="BM1234" i="4"/>
  <c r="BM1261" i="4"/>
  <c r="BM1271" i="4"/>
  <c r="BM1280" i="4"/>
  <c r="BM1290" i="4"/>
  <c r="BM1299" i="4"/>
  <c r="BM1307" i="4"/>
  <c r="BM1315" i="4"/>
  <c r="BM1323" i="4"/>
  <c r="BM1331" i="4"/>
  <c r="BM1339" i="4"/>
  <c r="BM1347" i="4"/>
  <c r="BM1355" i="4"/>
  <c r="BM1363" i="4"/>
  <c r="BM1371" i="4"/>
  <c r="BM1379" i="4"/>
  <c r="BM1387" i="4"/>
  <c r="BM1395" i="4"/>
  <c r="BM1403" i="4"/>
  <c r="BM1411" i="4"/>
  <c r="BM1419" i="4"/>
  <c r="BM1427" i="4"/>
  <c r="BM1435" i="4"/>
  <c r="BM1443" i="4"/>
  <c r="BM1451" i="4"/>
  <c r="BM1459" i="4"/>
  <c r="BM1467" i="4"/>
  <c r="BM1475" i="4"/>
  <c r="BM1483" i="4"/>
  <c r="BM1491" i="4"/>
  <c r="BM1499" i="4"/>
  <c r="BM1507" i="4"/>
  <c r="BM1515" i="4"/>
  <c r="BM1523" i="4"/>
  <c r="BM1531" i="4"/>
  <c r="BM1539" i="4"/>
  <c r="BM1547" i="4"/>
  <c r="BM1555" i="4"/>
  <c r="BM1563" i="4"/>
  <c r="BM1571" i="4"/>
  <c r="BM1579" i="4"/>
  <c r="BM1587" i="4"/>
  <c r="BM1595" i="4"/>
  <c r="BM1603" i="4"/>
  <c r="BM1611" i="4"/>
  <c r="BM1619" i="4"/>
  <c r="BM1627" i="4"/>
  <c r="BM1635" i="4"/>
  <c r="BM1643" i="4"/>
  <c r="BM1651" i="4"/>
  <c r="BM1659" i="4"/>
  <c r="BM1667" i="4"/>
  <c r="BM1675" i="4"/>
  <c r="BM1683" i="4"/>
  <c r="BM1691" i="4"/>
  <c r="BM1699" i="4"/>
  <c r="BM1707" i="4"/>
  <c r="BM1715" i="4"/>
  <c r="BM1723" i="4"/>
  <c r="BM1731" i="4"/>
  <c r="BM1739" i="4"/>
  <c r="BM1747" i="4"/>
  <c r="BM1755" i="4"/>
  <c r="BM1763" i="4"/>
  <c r="BM1771" i="4"/>
  <c r="BM1779" i="4"/>
  <c r="BM1787" i="4"/>
  <c r="BM1795" i="4"/>
  <c r="BM1803" i="4"/>
  <c r="BM1811" i="4"/>
  <c r="BM1819" i="4"/>
  <c r="BM1827" i="4"/>
  <c r="BM1835" i="4"/>
  <c r="BM1843" i="4"/>
  <c r="BM1851" i="4"/>
  <c r="BM1859" i="4"/>
  <c r="BM1867" i="4"/>
  <c r="BM1875" i="4"/>
  <c r="BM1883" i="4"/>
  <c r="BM1891" i="4"/>
  <c r="BM1899" i="4"/>
  <c r="BM1907" i="4"/>
  <c r="BM1915" i="4"/>
  <c r="BM1923" i="4"/>
  <c r="BM1931" i="4"/>
  <c r="BM1939" i="4"/>
  <c r="BM1947" i="4"/>
  <c r="BM1955" i="4"/>
  <c r="BM1963" i="4"/>
  <c r="BM1971" i="4"/>
  <c r="BM1979" i="4"/>
  <c r="BM1987" i="4"/>
  <c r="BM1995" i="4"/>
  <c r="BM2003" i="4"/>
  <c r="BM691" i="4"/>
  <c r="BM723" i="4"/>
  <c r="BM755" i="4"/>
  <c r="BM787" i="4"/>
  <c r="BM819" i="4"/>
  <c r="BM851" i="4"/>
  <c r="BM883" i="4"/>
  <c r="BM915" i="4"/>
  <c r="BM947" i="4"/>
  <c r="BM979" i="4"/>
  <c r="BM1011" i="4"/>
  <c r="BM1043" i="4"/>
  <c r="BM1075" i="4"/>
  <c r="BM1107" i="4"/>
  <c r="BM1139" i="4"/>
  <c r="BM1171" i="4"/>
  <c r="BM1203" i="4"/>
  <c r="BM1235" i="4"/>
  <c r="BM1262" i="4"/>
  <c r="BM1272" i="4"/>
  <c r="BM1282" i="4"/>
  <c r="BM1291" i="4"/>
  <c r="BM1300" i="4"/>
  <c r="BM1308" i="4"/>
  <c r="BM1316" i="4"/>
  <c r="BM1324" i="4"/>
  <c r="BM1332" i="4"/>
  <c r="BM1340" i="4"/>
  <c r="BM1348" i="4"/>
  <c r="BM1356" i="4"/>
  <c r="BM1364" i="4"/>
  <c r="BM1372" i="4"/>
  <c r="BM1380" i="4"/>
  <c r="BM1388" i="4"/>
  <c r="BM1396" i="4"/>
  <c r="BM1404" i="4"/>
  <c r="BM1412" i="4"/>
  <c r="BM1420" i="4"/>
  <c r="BM1428" i="4"/>
  <c r="BM1436" i="4"/>
  <c r="BM1444" i="4"/>
  <c r="BM1452" i="4"/>
  <c r="BM1460" i="4"/>
  <c r="BM1468" i="4"/>
  <c r="BM1476" i="4"/>
  <c r="BM1484" i="4"/>
  <c r="BM1492" i="4"/>
  <c r="BM1500" i="4"/>
  <c r="BM1508" i="4"/>
  <c r="BM1516" i="4"/>
  <c r="BM1524" i="4"/>
  <c r="BM1532" i="4"/>
  <c r="BM1540" i="4"/>
  <c r="BM1548" i="4"/>
  <c r="BM1556" i="4"/>
  <c r="BM1564" i="4"/>
  <c r="BM1572" i="4"/>
  <c r="BM1580" i="4"/>
  <c r="BM1588" i="4"/>
  <c r="BM1596" i="4"/>
  <c r="BM1604" i="4"/>
  <c r="BM1612" i="4"/>
  <c r="BM1620" i="4"/>
  <c r="BM1628" i="4"/>
  <c r="BM1636" i="4"/>
  <c r="BM1644" i="4"/>
  <c r="BM1652" i="4"/>
  <c r="BM1660" i="4"/>
  <c r="BM1668" i="4"/>
  <c r="BM1676" i="4"/>
  <c r="BM1684" i="4"/>
  <c r="BM1692" i="4"/>
  <c r="BM1700" i="4"/>
  <c r="BM1708" i="4"/>
  <c r="BM1716" i="4"/>
  <c r="BM1724" i="4"/>
  <c r="BM1732" i="4"/>
  <c r="BM1740" i="4"/>
  <c r="BM1748" i="4"/>
  <c r="BM1756" i="4"/>
  <c r="BM1764" i="4"/>
  <c r="BM1772" i="4"/>
  <c r="BM1780" i="4"/>
  <c r="BM1788" i="4"/>
  <c r="BM1796" i="4"/>
  <c r="BM1804" i="4"/>
  <c r="BM1812" i="4"/>
  <c r="BM1820" i="4"/>
  <c r="BM1828" i="4"/>
  <c r="BM1836" i="4"/>
  <c r="BM1844" i="4"/>
  <c r="BM1852" i="4"/>
  <c r="BM1860" i="4"/>
  <c r="BM1868" i="4"/>
  <c r="BM1876" i="4"/>
  <c r="BM1884" i="4"/>
  <c r="BM1892" i="4"/>
  <c r="BM1900" i="4"/>
  <c r="BM1908" i="4"/>
  <c r="BM1916" i="4"/>
  <c r="BM1924" i="4"/>
  <c r="BM1932" i="4"/>
  <c r="BM1940" i="4"/>
  <c r="BM1948" i="4"/>
  <c r="BM1956" i="4"/>
  <c r="BM1964" i="4"/>
  <c r="BM1972" i="4"/>
  <c r="BM1980" i="4"/>
  <c r="BM1988" i="4"/>
  <c r="BM1996" i="4"/>
  <c r="BM2004" i="4"/>
  <c r="BM698" i="4"/>
  <c r="BM730" i="4"/>
  <c r="BM762" i="4"/>
  <c r="BM794" i="4"/>
  <c r="BM826" i="4"/>
  <c r="BM858" i="4"/>
  <c r="BM890" i="4"/>
  <c r="BM922" i="4"/>
  <c r="BM954" i="4"/>
  <c r="BM986" i="4"/>
  <c r="BM1018" i="4"/>
  <c r="BM1050" i="4"/>
  <c r="BM1082" i="4"/>
  <c r="BM1114" i="4"/>
  <c r="BM1146" i="4"/>
  <c r="BM1178" i="4"/>
  <c r="BM1210" i="4"/>
  <c r="BM1242" i="4"/>
  <c r="BM1263" i="4"/>
  <c r="BM1274" i="4"/>
  <c r="BM1283" i="4"/>
  <c r="BM1292" i="4"/>
  <c r="BM1301" i="4"/>
  <c r="BM1309" i="4"/>
  <c r="BM1317" i="4"/>
  <c r="BM1325" i="4"/>
  <c r="BM1333" i="4"/>
  <c r="BM1341" i="4"/>
  <c r="BM1349" i="4"/>
  <c r="BM1357" i="4"/>
  <c r="BM1365" i="4"/>
  <c r="BM1373" i="4"/>
  <c r="BM1381" i="4"/>
  <c r="BM1389" i="4"/>
  <c r="BM1397" i="4"/>
  <c r="BM1405" i="4"/>
  <c r="BM1413" i="4"/>
  <c r="BM1421" i="4"/>
  <c r="BM1429" i="4"/>
  <c r="BM1437" i="4"/>
  <c r="BM1445" i="4"/>
  <c r="BM1453" i="4"/>
  <c r="BM1461" i="4"/>
  <c r="BM1469" i="4"/>
  <c r="BM1477" i="4"/>
  <c r="BM1485" i="4"/>
  <c r="BM1493" i="4"/>
  <c r="BM1501" i="4"/>
  <c r="BM1509" i="4"/>
  <c r="BM1517" i="4"/>
  <c r="BM1525" i="4"/>
  <c r="BM1533" i="4"/>
  <c r="BM1541" i="4"/>
  <c r="BM1549" i="4"/>
  <c r="BM1557" i="4"/>
  <c r="BM1565" i="4"/>
  <c r="BM1573" i="4"/>
  <c r="BM1581" i="4"/>
  <c r="BM1589" i="4"/>
  <c r="BM1597" i="4"/>
  <c r="BM1605" i="4"/>
  <c r="BM1613" i="4"/>
  <c r="BM1621" i="4"/>
  <c r="BM1629" i="4"/>
  <c r="BM1637" i="4"/>
  <c r="BM1645" i="4"/>
  <c r="BM1653" i="4"/>
  <c r="BM1661" i="4"/>
  <c r="BM1669" i="4"/>
  <c r="BM1677" i="4"/>
  <c r="BM1685" i="4"/>
  <c r="BM1693" i="4"/>
  <c r="BM1701" i="4"/>
  <c r="BM1709" i="4"/>
  <c r="BM1717" i="4"/>
  <c r="BM1725" i="4"/>
  <c r="BM1733" i="4"/>
  <c r="BM1741" i="4"/>
  <c r="BM1749" i="4"/>
  <c r="BM1757" i="4"/>
  <c r="BM1765" i="4"/>
  <c r="BM1773" i="4"/>
  <c r="BM1781" i="4"/>
  <c r="BM1789" i="4"/>
  <c r="BM1797" i="4"/>
  <c r="BM1805" i="4"/>
  <c r="BM1813" i="4"/>
  <c r="BM1821" i="4"/>
  <c r="BM1829" i="4"/>
  <c r="BM1837" i="4"/>
  <c r="BM1845" i="4"/>
  <c r="BM1853" i="4"/>
  <c r="BM1861" i="4"/>
  <c r="BM1869" i="4"/>
  <c r="BM1877" i="4"/>
  <c r="BM1885" i="4"/>
  <c r="BM1893" i="4"/>
  <c r="BM1901" i="4"/>
  <c r="BM1909" i="4"/>
  <c r="BM1917" i="4"/>
  <c r="BM1925" i="4"/>
  <c r="BM1933" i="4"/>
  <c r="BM1941" i="4"/>
  <c r="BM1949" i="4"/>
  <c r="BM1957" i="4"/>
  <c r="BM1965" i="4"/>
  <c r="BM1973" i="4"/>
  <c r="BM1981" i="4"/>
  <c r="BM1989" i="4"/>
  <c r="BM1997" i="4"/>
  <c r="BM2005" i="4"/>
  <c r="BM699" i="4"/>
  <c r="BM731" i="4"/>
  <c r="BM763" i="4"/>
  <c r="BM795" i="4"/>
  <c r="BM827" i="4"/>
  <c r="BM859" i="4"/>
  <c r="BM891" i="4"/>
  <c r="BM923" i="4"/>
  <c r="BM955" i="4"/>
  <c r="BM987" i="4"/>
  <c r="BM1019" i="4"/>
  <c r="BM1051" i="4"/>
  <c r="BM1083" i="4"/>
  <c r="BM1115" i="4"/>
  <c r="BM1147" i="4"/>
  <c r="BM1179" i="4"/>
  <c r="BM1211" i="4"/>
  <c r="BM1243" i="4"/>
  <c r="BM1266" i="4"/>
  <c r="BM1275" i="4"/>
  <c r="BM1284" i="4"/>
  <c r="BM1293" i="4"/>
  <c r="BM1302" i="4"/>
  <c r="BM1310" i="4"/>
  <c r="BM1318" i="4"/>
  <c r="BM1326" i="4"/>
  <c r="BM1334" i="4"/>
  <c r="BM1342" i="4"/>
  <c r="BM1350" i="4"/>
  <c r="BM1358" i="4"/>
  <c r="BM1366" i="4"/>
  <c r="BM1374" i="4"/>
  <c r="BM1382" i="4"/>
  <c r="BM1390" i="4"/>
  <c r="BM1398" i="4"/>
  <c r="BM1406" i="4"/>
  <c r="BM1414" i="4"/>
  <c r="BM1422" i="4"/>
  <c r="BM1430" i="4"/>
  <c r="BM1438" i="4"/>
  <c r="BM1446" i="4"/>
  <c r="BM1454" i="4"/>
  <c r="BM1462" i="4"/>
  <c r="BM1470" i="4"/>
  <c r="BM1478" i="4"/>
  <c r="BM1486" i="4"/>
  <c r="BM1494" i="4"/>
  <c r="BM1502" i="4"/>
  <c r="BM1510" i="4"/>
  <c r="BM1518" i="4"/>
  <c r="BM1526" i="4"/>
  <c r="BM1534" i="4"/>
  <c r="BM1542" i="4"/>
  <c r="BM1550" i="4"/>
  <c r="BM1558" i="4"/>
  <c r="BM1566" i="4"/>
  <c r="BM1574" i="4"/>
  <c r="BM1582" i="4"/>
  <c r="BM1590" i="4"/>
  <c r="BM1598" i="4"/>
  <c r="BM1606" i="4"/>
  <c r="BM1614" i="4"/>
  <c r="BM706" i="4"/>
  <c r="BM738" i="4"/>
  <c r="BM770" i="4"/>
  <c r="BM802" i="4"/>
  <c r="BM834" i="4"/>
  <c r="BM866" i="4"/>
  <c r="BM898" i="4"/>
  <c r="BM930" i="4"/>
  <c r="BM962" i="4"/>
  <c r="BM994" i="4"/>
  <c r="BM1026" i="4"/>
  <c r="BM1058" i="4"/>
  <c r="BM1090" i="4"/>
  <c r="BM1122" i="4"/>
  <c r="BM1154" i="4"/>
  <c r="BM1186" i="4"/>
  <c r="BM1218" i="4"/>
  <c r="BM1250" i="4"/>
  <c r="BM1267" i="4"/>
  <c r="BM1276" i="4"/>
  <c r="BM1285" i="4"/>
  <c r="BM1294" i="4"/>
  <c r="BM1303" i="4"/>
  <c r="BM1311" i="4"/>
  <c r="BM1319" i="4"/>
  <c r="BM1327" i="4"/>
  <c r="BM1335" i="4"/>
  <c r="BM1343" i="4"/>
  <c r="BM1351" i="4"/>
  <c r="BM1359" i="4"/>
  <c r="BM1367" i="4"/>
  <c r="BM1375" i="4"/>
  <c r="BM1383" i="4"/>
  <c r="BM1391" i="4"/>
  <c r="BM1399" i="4"/>
  <c r="BM1407" i="4"/>
  <c r="BM1415" i="4"/>
  <c r="BM1423" i="4"/>
  <c r="BM1431" i="4"/>
  <c r="BM1439" i="4"/>
  <c r="BM1447" i="4"/>
  <c r="BM1455" i="4"/>
  <c r="BM1463" i="4"/>
  <c r="BM1471" i="4"/>
  <c r="BM1479" i="4"/>
  <c r="BM1487" i="4"/>
  <c r="BM1495" i="4"/>
  <c r="BM1503" i="4"/>
  <c r="BM1511" i="4"/>
  <c r="BM1519" i="4"/>
  <c r="BM1527" i="4"/>
  <c r="BM1535" i="4"/>
  <c r="BM1543" i="4"/>
  <c r="BM1551" i="4"/>
  <c r="BM1559" i="4"/>
  <c r="BM1567" i="4"/>
  <c r="BM1575" i="4"/>
  <c r="BM1583" i="4"/>
  <c r="BM1591" i="4"/>
  <c r="BM1599" i="4"/>
  <c r="BM1607" i="4"/>
  <c r="BM1615" i="4"/>
  <c r="BM1623" i="4"/>
  <c r="BM1631" i="4"/>
  <c r="BM1639" i="4"/>
  <c r="BM1647" i="4"/>
  <c r="BM1655" i="4"/>
  <c r="BM1663" i="4"/>
  <c r="BM1671" i="4"/>
  <c r="BM1679" i="4"/>
  <c r="BM1687" i="4"/>
  <c r="BM1695" i="4"/>
  <c r="BM1703" i="4"/>
  <c r="BM1711" i="4"/>
  <c r="BM1719" i="4"/>
  <c r="BM1727" i="4"/>
  <c r="BM1735" i="4"/>
  <c r="BM1743" i="4"/>
  <c r="BM1751" i="4"/>
  <c r="BM1759" i="4"/>
  <c r="BM1767" i="4"/>
  <c r="BM1775" i="4"/>
  <c r="BM1783" i="4"/>
  <c r="BM1791" i="4"/>
  <c r="BM1799" i="4"/>
  <c r="BM1807" i="4"/>
  <c r="BM1815" i="4"/>
  <c r="BM1823" i="4"/>
  <c r="BM1831" i="4"/>
  <c r="BM1839" i="4"/>
  <c r="BM1847" i="4"/>
  <c r="BM1855" i="4"/>
  <c r="BM1863" i="4"/>
  <c r="BM1871" i="4"/>
  <c r="BM1879" i="4"/>
  <c r="BM1887" i="4"/>
  <c r="BM1895" i="4"/>
  <c r="BM1903" i="4"/>
  <c r="BM1911" i="4"/>
  <c r="BM1919" i="4"/>
  <c r="BM1927" i="4"/>
  <c r="BM1935" i="4"/>
  <c r="BM1943" i="4"/>
  <c r="BM1951" i="4"/>
  <c r="BM1959" i="4"/>
  <c r="BM1967" i="4"/>
  <c r="BM1975" i="4"/>
  <c r="BM1983" i="4"/>
  <c r="BM1991" i="4"/>
  <c r="BM1999" i="4"/>
  <c r="BM2007" i="4"/>
  <c r="BM707" i="4"/>
  <c r="BM963" i="4"/>
  <c r="BM1219" i="4"/>
  <c r="BM1320" i="4"/>
  <c r="BM1384" i="4"/>
  <c r="BM1448" i="4"/>
  <c r="BM1512" i="4"/>
  <c r="BM1576" i="4"/>
  <c r="BM1624" i="4"/>
  <c r="BM1646" i="4"/>
  <c r="BM1665" i="4"/>
  <c r="BM1688" i="4"/>
  <c r="BM1710" i="4"/>
  <c r="BM1729" i="4"/>
  <c r="BM1752" i="4"/>
  <c r="BM1774" i="4"/>
  <c r="BM1793" i="4"/>
  <c r="BM1816" i="4"/>
  <c r="BM1838" i="4"/>
  <c r="BM1857" i="4"/>
  <c r="BM1880" i="4"/>
  <c r="BM1902" i="4"/>
  <c r="BM1921" i="4"/>
  <c r="BM1944" i="4"/>
  <c r="BM1966" i="4"/>
  <c r="BM1985" i="4"/>
  <c r="BM8" i="4"/>
  <c r="BM739" i="4"/>
  <c r="BM995" i="4"/>
  <c r="BM1251" i="4"/>
  <c r="BM1328" i="4"/>
  <c r="BM1392" i="4"/>
  <c r="BM1456" i="4"/>
  <c r="BM1520" i="4"/>
  <c r="BM1584" i="4"/>
  <c r="BM1625" i="4"/>
  <c r="BM1648" i="4"/>
  <c r="BM1670" i="4"/>
  <c r="BM1689" i="4"/>
  <c r="BM1712" i="4"/>
  <c r="BM1734" i="4"/>
  <c r="BM1753" i="4"/>
  <c r="BM1776" i="4"/>
  <c r="BM1798" i="4"/>
  <c r="BM1817" i="4"/>
  <c r="BM1840" i="4"/>
  <c r="BM1862" i="4"/>
  <c r="BM1881" i="4"/>
  <c r="BM1904" i="4"/>
  <c r="BM1926" i="4"/>
  <c r="BM1945" i="4"/>
  <c r="BM1968" i="4"/>
  <c r="BM1990" i="4"/>
  <c r="BM771" i="4"/>
  <c r="BM1027" i="4"/>
  <c r="BM1268" i="4"/>
  <c r="BM1336" i="4"/>
  <c r="BM1400" i="4"/>
  <c r="BM1464" i="4"/>
  <c r="BM1528" i="4"/>
  <c r="BM1592" i="4"/>
  <c r="BM1630" i="4"/>
  <c r="BM1649" i="4"/>
  <c r="BM1672" i="4"/>
  <c r="BM1694" i="4"/>
  <c r="BM1713" i="4"/>
  <c r="BM1736" i="4"/>
  <c r="BM1758" i="4"/>
  <c r="BM1777" i="4"/>
  <c r="BM1800" i="4"/>
  <c r="BM1822" i="4"/>
  <c r="BM1841" i="4"/>
  <c r="BM1864" i="4"/>
  <c r="BM1886" i="4"/>
  <c r="BM1905" i="4"/>
  <c r="BM1928" i="4"/>
  <c r="BM1950" i="4"/>
  <c r="BM1969" i="4"/>
  <c r="BM1992" i="4"/>
  <c r="BM803" i="4"/>
  <c r="BM1059" i="4"/>
  <c r="BM1277" i="4"/>
  <c r="BM1344" i="4"/>
  <c r="BM1408" i="4"/>
  <c r="BM1472" i="4"/>
  <c r="BM1536" i="4"/>
  <c r="BM1600" i="4"/>
  <c r="BM1632" i="4"/>
  <c r="BM1654" i="4"/>
  <c r="BM1673" i="4"/>
  <c r="BM1696" i="4"/>
  <c r="BM1718" i="4"/>
  <c r="BM1737" i="4"/>
  <c r="BM1760" i="4"/>
  <c r="BM1782" i="4"/>
  <c r="BM1801" i="4"/>
  <c r="BM1824" i="4"/>
  <c r="BM1846" i="4"/>
  <c r="BM1865" i="4"/>
  <c r="BM1888" i="4"/>
  <c r="BM1910" i="4"/>
  <c r="BM1929" i="4"/>
  <c r="BM1952" i="4"/>
  <c r="BM1974" i="4"/>
  <c r="BM1993" i="4"/>
  <c r="BM835" i="4"/>
  <c r="BM1091" i="4"/>
  <c r="BM1286" i="4"/>
  <c r="BM1352" i="4"/>
  <c r="BM1416" i="4"/>
  <c r="BM1480" i="4"/>
  <c r="BM1544" i="4"/>
  <c r="BM1608" i="4"/>
  <c r="BM1633" i="4"/>
  <c r="BM1656" i="4"/>
  <c r="BM1678" i="4"/>
  <c r="BM1697" i="4"/>
  <c r="BM1720" i="4"/>
  <c r="BM1742" i="4"/>
  <c r="BM1761" i="4"/>
  <c r="BM1784" i="4"/>
  <c r="BM1806" i="4"/>
  <c r="BM1825" i="4"/>
  <c r="BM1848" i="4"/>
  <c r="BM1870" i="4"/>
  <c r="BM1889" i="4"/>
  <c r="BM1912" i="4"/>
  <c r="BM1934" i="4"/>
  <c r="BM1953" i="4"/>
  <c r="BM1976" i="4"/>
  <c r="BM1998" i="4"/>
  <c r="BM867" i="4"/>
  <c r="BM1123" i="4"/>
  <c r="BM1295" i="4"/>
  <c r="BM1360" i="4"/>
  <c r="BM1424" i="4"/>
  <c r="BM1488" i="4"/>
  <c r="BM1552" i="4"/>
  <c r="BM1616" i="4"/>
  <c r="BM1638" i="4"/>
  <c r="BM1657" i="4"/>
  <c r="BM1680" i="4"/>
  <c r="BM1702" i="4"/>
  <c r="BM1721" i="4"/>
  <c r="BM1744" i="4"/>
  <c r="BM1766" i="4"/>
  <c r="BM1785" i="4"/>
  <c r="BM1808" i="4"/>
  <c r="BM1830" i="4"/>
  <c r="BM1849" i="4"/>
  <c r="BM1872" i="4"/>
  <c r="BM1894" i="4"/>
  <c r="BM1913" i="4"/>
  <c r="BM1936" i="4"/>
  <c r="BM1958" i="4"/>
  <c r="BM1977" i="4"/>
  <c r="BM2000" i="4"/>
  <c r="BM899" i="4"/>
  <c r="BM1155" i="4"/>
  <c r="BM1304" i="4"/>
  <c r="BM1368" i="4"/>
  <c r="BM1432" i="4"/>
  <c r="BM1496" i="4"/>
  <c r="BM1560" i="4"/>
  <c r="BM1617" i="4"/>
  <c r="BM1640" i="4"/>
  <c r="BM1662" i="4"/>
  <c r="BM1681" i="4"/>
  <c r="BM1704" i="4"/>
  <c r="BM1726" i="4"/>
  <c r="BM1745" i="4"/>
  <c r="BM1768" i="4"/>
  <c r="BM1790" i="4"/>
  <c r="BM1809" i="4"/>
  <c r="BM1832" i="4"/>
  <c r="BM1854" i="4"/>
  <c r="BM1873" i="4"/>
  <c r="BM1896" i="4"/>
  <c r="BM1918" i="4"/>
  <c r="BM1937" i="4"/>
  <c r="BM1960" i="4"/>
  <c r="BM1982" i="4"/>
  <c r="BM2001" i="4"/>
  <c r="BM931" i="4"/>
  <c r="BM1187" i="4"/>
  <c r="BM1312" i="4"/>
  <c r="BM1376" i="4"/>
  <c r="BM1440" i="4"/>
  <c r="BM1504" i="4"/>
  <c r="BM1568" i="4"/>
  <c r="BM1622" i="4"/>
  <c r="BM1641" i="4"/>
  <c r="BM1664" i="4"/>
  <c r="BM1686" i="4"/>
  <c r="BM1705" i="4"/>
  <c r="BM1728" i="4"/>
  <c r="BM1750" i="4"/>
  <c r="BM1769" i="4"/>
  <c r="BM1792" i="4"/>
  <c r="BM1814" i="4"/>
  <c r="BM1833" i="4"/>
  <c r="BM1856" i="4"/>
  <c r="BM1878" i="4"/>
  <c r="BM1897" i="4"/>
  <c r="BM1920" i="4"/>
  <c r="BM1942" i="4"/>
  <c r="BM1961" i="4"/>
  <c r="BM1984" i="4"/>
  <c r="BM2006" i="4"/>
  <c r="BH1833" i="4"/>
  <c r="BG1833" i="4"/>
  <c r="BE1835" i="4"/>
  <c r="BF1835" i="4" s="1"/>
  <c r="AL30" i="4"/>
  <c r="AL18" i="4"/>
  <c r="AM18" i="4" s="1"/>
  <c r="AL33" i="4"/>
  <c r="AL29" i="4"/>
  <c r="AL25" i="4"/>
  <c r="AL21" i="4"/>
  <c r="AL31" i="4"/>
  <c r="AL27" i="4"/>
  <c r="AL23" i="4"/>
  <c r="AL19" i="4"/>
  <c r="AL26" i="4"/>
  <c r="AL32" i="4"/>
  <c r="AL28" i="4"/>
  <c r="AL24" i="4"/>
  <c r="AL20" i="4"/>
  <c r="AL22" i="4"/>
  <c r="AM19" i="4" l="1"/>
  <c r="AM22" i="4"/>
  <c r="BO2006" i="4"/>
  <c r="BN2006" i="4"/>
  <c r="BN1368" i="4"/>
  <c r="BO1368" i="4"/>
  <c r="BN1608" i="4"/>
  <c r="BO1608" i="4"/>
  <c r="BO1694" i="4"/>
  <c r="BN1694" i="4"/>
  <c r="BO707" i="4"/>
  <c r="BN707" i="4"/>
  <c r="BN1631" i="4"/>
  <c r="BO1631" i="4"/>
  <c r="BO1186" i="4"/>
  <c r="BN1186" i="4"/>
  <c r="BO1422" i="4"/>
  <c r="BN1422" i="4"/>
  <c r="BO1989" i="4"/>
  <c r="BN1989" i="4"/>
  <c r="BN1605" i="4"/>
  <c r="BO1605" i="4"/>
  <c r="BO826" i="4"/>
  <c r="BN826" i="4"/>
  <c r="BO1532" i="4"/>
  <c r="BN1532" i="4"/>
  <c r="BO787" i="4"/>
  <c r="BN787" i="4"/>
  <c r="BO1651" i="4"/>
  <c r="BN1651" i="4"/>
  <c r="BN1261" i="4"/>
  <c r="BO1261" i="4"/>
  <c r="BO1770" i="4"/>
  <c r="BN1770" i="4"/>
  <c r="BO1386" i="4"/>
  <c r="BN1386" i="4"/>
  <c r="BO1369" i="4"/>
  <c r="BN1369" i="4"/>
  <c r="BO1233" i="4"/>
  <c r="BN1233" i="4"/>
  <c r="BO849" i="4"/>
  <c r="BN849" i="4"/>
  <c r="BN192" i="4"/>
  <c r="BO192" i="4"/>
  <c r="BN856" i="4"/>
  <c r="BO856" i="4"/>
  <c r="BN408" i="4"/>
  <c r="BO408" i="4"/>
  <c r="BN1239" i="4"/>
  <c r="BO1239" i="4"/>
  <c r="BN855" i="4"/>
  <c r="BO855" i="4"/>
  <c r="BN471" i="4"/>
  <c r="BO471" i="4"/>
  <c r="BO1174" i="4"/>
  <c r="BN1174" i="4"/>
  <c r="BO790" i="4"/>
  <c r="BN790" i="4"/>
  <c r="BO406" i="4"/>
  <c r="BN406" i="4"/>
  <c r="BN1173" i="4"/>
  <c r="BO1173" i="4"/>
  <c r="BN725" i="4"/>
  <c r="BO725" i="4"/>
  <c r="BO275" i="4"/>
  <c r="BN275" i="4"/>
  <c r="BO1116" i="4"/>
  <c r="BN1116" i="4"/>
  <c r="BO796" i="4"/>
  <c r="BN796" i="4"/>
  <c r="BO348" i="4"/>
  <c r="BN348" i="4"/>
  <c r="BO411" i="4"/>
  <c r="BN411" i="4"/>
  <c r="BO594" i="4"/>
  <c r="BN594" i="4"/>
  <c r="BO194" i="4"/>
  <c r="BN194" i="4"/>
  <c r="BO20" i="4"/>
  <c r="BN20" i="4"/>
  <c r="BO34" i="4"/>
  <c r="BN34" i="4"/>
  <c r="BO1854" i="4"/>
  <c r="BN1854" i="4"/>
  <c r="BO1974" i="4"/>
  <c r="BN1974" i="4"/>
  <c r="BO1268" i="4"/>
  <c r="BN1268" i="4"/>
  <c r="BN2007" i="4"/>
  <c r="BP2007" i="4" s="1"/>
  <c r="BQ2007" i="4" s="1"/>
  <c r="BO2007" i="4"/>
  <c r="BN1623" i="4"/>
  <c r="BO1623" i="4"/>
  <c r="BO898" i="4"/>
  <c r="BN898" i="4"/>
  <c r="BO1284" i="4"/>
  <c r="BN1284" i="4"/>
  <c r="BN1789" i="4"/>
  <c r="BO1789" i="4"/>
  <c r="BN1469" i="4"/>
  <c r="BO1469" i="4"/>
  <c r="BO1972" i="4"/>
  <c r="BN1972" i="4"/>
  <c r="BO1588" i="4"/>
  <c r="BN1588" i="4"/>
  <c r="BO755" i="4"/>
  <c r="BN755" i="4"/>
  <c r="BO1707" i="4"/>
  <c r="BN1707" i="4"/>
  <c r="BO1234" i="4"/>
  <c r="BN1234" i="4"/>
  <c r="BO1698" i="4"/>
  <c r="BN1698" i="4"/>
  <c r="BO1314" i="4"/>
  <c r="BN1314" i="4"/>
  <c r="BO1489" i="4"/>
  <c r="BN1489" i="4"/>
  <c r="BO1289" i="4"/>
  <c r="BN1289" i="4"/>
  <c r="BO969" i="4"/>
  <c r="BN969" i="4"/>
  <c r="BO585" i="4"/>
  <c r="BN585" i="4"/>
  <c r="BO393" i="4"/>
  <c r="BN393" i="4"/>
  <c r="BN1168" i="4"/>
  <c r="BO1168" i="4"/>
  <c r="BN592" i="4"/>
  <c r="BO592" i="4"/>
  <c r="BN1231" i="4"/>
  <c r="BO1231" i="4"/>
  <c r="BN847" i="4"/>
  <c r="BO847" i="4"/>
  <c r="BN399" i="4"/>
  <c r="BO399" i="4"/>
  <c r="BO1230" i="4"/>
  <c r="BN1230" i="4"/>
  <c r="BO910" i="4"/>
  <c r="BN910" i="4"/>
  <c r="BO590" i="4"/>
  <c r="BN590" i="4"/>
  <c r="BO188" i="4"/>
  <c r="BN188" i="4"/>
  <c r="BN973" i="4"/>
  <c r="BO973" i="4"/>
  <c r="BN717" i="4"/>
  <c r="BO717" i="4"/>
  <c r="BN461" i="4"/>
  <c r="BO461" i="4"/>
  <c r="BO1236" i="4"/>
  <c r="BN1236" i="4"/>
  <c r="BO980" i="4"/>
  <c r="BN980" i="4"/>
  <c r="BO532" i="4"/>
  <c r="BN532" i="4"/>
  <c r="BO196" i="4"/>
  <c r="BN196" i="4"/>
  <c r="BO403" i="4"/>
  <c r="BN403" i="4"/>
  <c r="BO586" i="4"/>
  <c r="BN586" i="4"/>
  <c r="BO98" i="4"/>
  <c r="BN98" i="4"/>
  <c r="BO185" i="4"/>
  <c r="BN185" i="4"/>
  <c r="BO1961" i="4"/>
  <c r="BN1961" i="4"/>
  <c r="BN1792" i="4"/>
  <c r="BO1792" i="4"/>
  <c r="BO1622" i="4"/>
  <c r="BN1622" i="4"/>
  <c r="BO2001" i="4"/>
  <c r="BN2001" i="4"/>
  <c r="BN1832" i="4"/>
  <c r="BO1832" i="4"/>
  <c r="BO1662" i="4"/>
  <c r="BN1662" i="4"/>
  <c r="BO1155" i="4"/>
  <c r="BN1155" i="4"/>
  <c r="BN1872" i="4"/>
  <c r="BO1872" i="4"/>
  <c r="BO1702" i="4"/>
  <c r="BN1702" i="4"/>
  <c r="BN1360" i="4"/>
  <c r="BO1360" i="4"/>
  <c r="BN1912" i="4"/>
  <c r="BO1912" i="4"/>
  <c r="BO1742" i="4"/>
  <c r="BN1742" i="4"/>
  <c r="BN1480" i="4"/>
  <c r="BO1480" i="4"/>
  <c r="BN1952" i="4"/>
  <c r="BO1952" i="4"/>
  <c r="BO1782" i="4"/>
  <c r="BN1782" i="4"/>
  <c r="BN1600" i="4"/>
  <c r="BO1600" i="4"/>
  <c r="BN1992" i="4"/>
  <c r="BO1992" i="4"/>
  <c r="BO1822" i="4"/>
  <c r="BN1822" i="4"/>
  <c r="BO1649" i="4"/>
  <c r="BN1649" i="4"/>
  <c r="BO1027" i="4"/>
  <c r="BN1027" i="4"/>
  <c r="BO1862" i="4"/>
  <c r="BN1862" i="4"/>
  <c r="BO1689" i="4"/>
  <c r="BN1689" i="4"/>
  <c r="BN1328" i="4"/>
  <c r="BO1328" i="4"/>
  <c r="BO1921" i="4"/>
  <c r="BN1921" i="4"/>
  <c r="BN1752" i="4"/>
  <c r="BO1752" i="4"/>
  <c r="BN1512" i="4"/>
  <c r="BO1512" i="4"/>
  <c r="BN1999" i="4"/>
  <c r="BO1999" i="4"/>
  <c r="BN1935" i="4"/>
  <c r="BO1935" i="4"/>
  <c r="BN1871" i="4"/>
  <c r="BO1871" i="4"/>
  <c r="BN1807" i="4"/>
  <c r="BO1807" i="4"/>
  <c r="BN1743" i="4"/>
  <c r="BO1743" i="4"/>
  <c r="BN1679" i="4"/>
  <c r="BO1679" i="4"/>
  <c r="BN1615" i="4"/>
  <c r="BO1615" i="4"/>
  <c r="BN1551" i="4"/>
  <c r="BO1551" i="4"/>
  <c r="BN1487" i="4"/>
  <c r="BO1487" i="4"/>
  <c r="BN1423" i="4"/>
  <c r="BO1423" i="4"/>
  <c r="BN1359" i="4"/>
  <c r="BO1359" i="4"/>
  <c r="BO1294" i="4"/>
  <c r="BN1294" i="4"/>
  <c r="BO1122" i="4"/>
  <c r="BN1122" i="4"/>
  <c r="BO866" i="4"/>
  <c r="BN866" i="4"/>
  <c r="BO1598" i="4"/>
  <c r="BN1598" i="4"/>
  <c r="BO1534" i="4"/>
  <c r="BN1534" i="4"/>
  <c r="BO1470" i="4"/>
  <c r="BN1470" i="4"/>
  <c r="BO1406" i="4"/>
  <c r="BN1406" i="4"/>
  <c r="BO1342" i="4"/>
  <c r="BN1342" i="4"/>
  <c r="BO1275" i="4"/>
  <c r="BN1275" i="4"/>
  <c r="BO1051" i="4"/>
  <c r="BN1051" i="4"/>
  <c r="BO795" i="4"/>
  <c r="BN795" i="4"/>
  <c r="BO1973" i="4"/>
  <c r="BN1973" i="4"/>
  <c r="BO1909" i="4"/>
  <c r="BN1909" i="4"/>
  <c r="BN1845" i="4"/>
  <c r="BO1845" i="4"/>
  <c r="BN1781" i="4"/>
  <c r="BO1781" i="4"/>
  <c r="BN1717" i="4"/>
  <c r="BO1717" i="4"/>
  <c r="BN1653" i="4"/>
  <c r="BO1653" i="4"/>
  <c r="BN1589" i="4"/>
  <c r="BO1589" i="4"/>
  <c r="BN1525" i="4"/>
  <c r="BO1525" i="4"/>
  <c r="BN1461" i="4"/>
  <c r="BO1461" i="4"/>
  <c r="BN1397" i="4"/>
  <c r="BO1397" i="4"/>
  <c r="BN1333" i="4"/>
  <c r="BO1333" i="4"/>
  <c r="BN1263" i="4"/>
  <c r="BO1263" i="4"/>
  <c r="BO1018" i="4"/>
  <c r="BN1018" i="4"/>
  <c r="BO762" i="4"/>
  <c r="BN762" i="4"/>
  <c r="BO1964" i="4"/>
  <c r="BN1964" i="4"/>
  <c r="BO1900" i="4"/>
  <c r="BN1900" i="4"/>
  <c r="BO1836" i="4"/>
  <c r="BN1836" i="4"/>
  <c r="BO1772" i="4"/>
  <c r="BN1772" i="4"/>
  <c r="BO1708" i="4"/>
  <c r="BN1708" i="4"/>
  <c r="BO1644" i="4"/>
  <c r="BN1644" i="4"/>
  <c r="BO1580" i="4"/>
  <c r="BN1580" i="4"/>
  <c r="BO1516" i="4"/>
  <c r="BN1516" i="4"/>
  <c r="BO1452" i="4"/>
  <c r="BN1452" i="4"/>
  <c r="BO1388" i="4"/>
  <c r="BN1388" i="4"/>
  <c r="BO1324" i="4"/>
  <c r="BN1324" i="4"/>
  <c r="BO1235" i="4"/>
  <c r="BN1235" i="4"/>
  <c r="BO979" i="4"/>
  <c r="BN979" i="4"/>
  <c r="BO723" i="4"/>
  <c r="BN723" i="4"/>
  <c r="BO1955" i="4"/>
  <c r="BN1955" i="4"/>
  <c r="BO1891" i="4"/>
  <c r="BN1891" i="4"/>
  <c r="BO1827" i="4"/>
  <c r="BN1827" i="4"/>
  <c r="BO1763" i="4"/>
  <c r="BN1763" i="4"/>
  <c r="BO1699" i="4"/>
  <c r="BN1699" i="4"/>
  <c r="BO1635" i="4"/>
  <c r="BN1635" i="4"/>
  <c r="BO1571" i="4"/>
  <c r="BN1571" i="4"/>
  <c r="BO1507" i="4"/>
  <c r="BN1507" i="4"/>
  <c r="BO1443" i="4"/>
  <c r="BN1443" i="4"/>
  <c r="BO1379" i="4"/>
  <c r="BN1379" i="4"/>
  <c r="BO1315" i="4"/>
  <c r="BN1315" i="4"/>
  <c r="BO1202" i="4"/>
  <c r="BN1202" i="4"/>
  <c r="BO946" i="4"/>
  <c r="BN946" i="4"/>
  <c r="BO690" i="4"/>
  <c r="BN690" i="4"/>
  <c r="BO1946" i="4"/>
  <c r="BN1946" i="4"/>
  <c r="BO1882" i="4"/>
  <c r="BN1882" i="4"/>
  <c r="BO1818" i="4"/>
  <c r="BN1818" i="4"/>
  <c r="BO1754" i="4"/>
  <c r="BN1754" i="4"/>
  <c r="BO1690" i="4"/>
  <c r="BN1690" i="4"/>
  <c r="BO1626" i="4"/>
  <c r="BN1626" i="4"/>
  <c r="BO1562" i="4"/>
  <c r="BN1562" i="4"/>
  <c r="BO1498" i="4"/>
  <c r="BN1498" i="4"/>
  <c r="BO1434" i="4"/>
  <c r="BN1434" i="4"/>
  <c r="BO1370" i="4"/>
  <c r="BN1370" i="4"/>
  <c r="BO1306" i="4"/>
  <c r="BN1306" i="4"/>
  <c r="BO1163" i="4"/>
  <c r="BN1163" i="4"/>
  <c r="BO907" i="4"/>
  <c r="BN907" i="4"/>
  <c r="BO1609" i="4"/>
  <c r="BN1609" i="4"/>
  <c r="BO1545" i="4"/>
  <c r="BN1545" i="4"/>
  <c r="BO1481" i="4"/>
  <c r="BN1481" i="4"/>
  <c r="BO1417" i="4"/>
  <c r="BN1417" i="4"/>
  <c r="BO1353" i="4"/>
  <c r="BN1353" i="4"/>
  <c r="BO1287" i="4"/>
  <c r="BN1287" i="4"/>
  <c r="BO1098" i="4"/>
  <c r="BN1098" i="4"/>
  <c r="BO842" i="4"/>
  <c r="BN842" i="4"/>
  <c r="BO1281" i="4"/>
  <c r="BN1281" i="4"/>
  <c r="BO1217" i="4"/>
  <c r="BN1217" i="4"/>
  <c r="BO1153" i="4"/>
  <c r="BN1153" i="4"/>
  <c r="BO1089" i="4"/>
  <c r="BN1089" i="4"/>
  <c r="BO1025" i="4"/>
  <c r="BN1025" i="4"/>
  <c r="BO961" i="4"/>
  <c r="BN961" i="4"/>
  <c r="BO897" i="4"/>
  <c r="BN897" i="4"/>
  <c r="BO833" i="4"/>
  <c r="BN833" i="4"/>
  <c r="BO769" i="4"/>
  <c r="BN769" i="4"/>
  <c r="BO705" i="4"/>
  <c r="BN705" i="4"/>
  <c r="BO641" i="4"/>
  <c r="BN641" i="4"/>
  <c r="BO577" i="4"/>
  <c r="BN577" i="4"/>
  <c r="BO513" i="4"/>
  <c r="BN513" i="4"/>
  <c r="BO449" i="4"/>
  <c r="BN449" i="4"/>
  <c r="BO385" i="4"/>
  <c r="BN385" i="4"/>
  <c r="BO321" i="4"/>
  <c r="BN321" i="4"/>
  <c r="BO252" i="4"/>
  <c r="BN252" i="4"/>
  <c r="BO171" i="4"/>
  <c r="BN171" i="4"/>
  <c r="BN85" i="4"/>
  <c r="BO85" i="4"/>
  <c r="BN1224" i="4"/>
  <c r="BO1224" i="4"/>
  <c r="BN1160" i="4"/>
  <c r="BO1160" i="4"/>
  <c r="BN1096" i="4"/>
  <c r="BO1096" i="4"/>
  <c r="BN1032" i="4"/>
  <c r="BO1032" i="4"/>
  <c r="BN968" i="4"/>
  <c r="BO968" i="4"/>
  <c r="BN904" i="4"/>
  <c r="BO904" i="4"/>
  <c r="BN840" i="4"/>
  <c r="BO840" i="4"/>
  <c r="BN776" i="4"/>
  <c r="BO776" i="4"/>
  <c r="BN712" i="4"/>
  <c r="BO712" i="4"/>
  <c r="BN648" i="4"/>
  <c r="BO648" i="4"/>
  <c r="BN584" i="4"/>
  <c r="BO584" i="4"/>
  <c r="BN520" i="4"/>
  <c r="BO520" i="4"/>
  <c r="BN456" i="4"/>
  <c r="BO456" i="4"/>
  <c r="BN392" i="4"/>
  <c r="BO392" i="4"/>
  <c r="BN328" i="4"/>
  <c r="BO328" i="4"/>
  <c r="BO260" i="4"/>
  <c r="BN260" i="4"/>
  <c r="BO180" i="4"/>
  <c r="BN180" i="4"/>
  <c r="BN95" i="4"/>
  <c r="BO95" i="4"/>
  <c r="BO1223" i="4"/>
  <c r="BN1223" i="4"/>
  <c r="BN1159" i="4"/>
  <c r="BO1159" i="4"/>
  <c r="BN1095" i="4"/>
  <c r="BO1095" i="4"/>
  <c r="BN1031" i="4"/>
  <c r="BO1031" i="4"/>
  <c r="BN967" i="4"/>
  <c r="BO967" i="4"/>
  <c r="BN903" i="4"/>
  <c r="BO903" i="4"/>
  <c r="BN839" i="4"/>
  <c r="BO839" i="4"/>
  <c r="BN775" i="4"/>
  <c r="BO775" i="4"/>
  <c r="BN711" i="4"/>
  <c r="BO711" i="4"/>
  <c r="BN647" i="4"/>
  <c r="BO647" i="4"/>
  <c r="BN583" i="4"/>
  <c r="BO583" i="4"/>
  <c r="BN519" i="4"/>
  <c r="BO519" i="4"/>
  <c r="BN455" i="4"/>
  <c r="BO455" i="4"/>
  <c r="BN391" i="4"/>
  <c r="BO391" i="4"/>
  <c r="BN327" i="4"/>
  <c r="BO327" i="4"/>
  <c r="BO259" i="4"/>
  <c r="BN259" i="4"/>
  <c r="BO179" i="4"/>
  <c r="BN179" i="4"/>
  <c r="BN93" i="4"/>
  <c r="BO93" i="4"/>
  <c r="BO1222" i="4"/>
  <c r="BN1222" i="4"/>
  <c r="BO1158" i="4"/>
  <c r="BN1158" i="4"/>
  <c r="BO1094" i="4"/>
  <c r="BN1094" i="4"/>
  <c r="BO1030" i="4"/>
  <c r="BN1030" i="4"/>
  <c r="BO966" i="4"/>
  <c r="BN966" i="4"/>
  <c r="BO902" i="4"/>
  <c r="BN902" i="4"/>
  <c r="BO838" i="4"/>
  <c r="BN838" i="4"/>
  <c r="BO774" i="4"/>
  <c r="BN774" i="4"/>
  <c r="BO710" i="4"/>
  <c r="BN710" i="4"/>
  <c r="BO646" i="4"/>
  <c r="BN646" i="4"/>
  <c r="BO582" i="4"/>
  <c r="BN582" i="4"/>
  <c r="BO518" i="4"/>
  <c r="BN518" i="4"/>
  <c r="BO454" i="4"/>
  <c r="BN454" i="4"/>
  <c r="BO390" i="4"/>
  <c r="BN390" i="4"/>
  <c r="BO326" i="4"/>
  <c r="BN326" i="4"/>
  <c r="BO258" i="4"/>
  <c r="BN258" i="4"/>
  <c r="BO178" i="4"/>
  <c r="BN178" i="4"/>
  <c r="BO92" i="4"/>
  <c r="BN92" i="4"/>
  <c r="BN1221" i="4"/>
  <c r="BO1221" i="4"/>
  <c r="BN1157" i="4"/>
  <c r="BO1157" i="4"/>
  <c r="BN1093" i="4"/>
  <c r="BO1093" i="4"/>
  <c r="BN1029" i="4"/>
  <c r="BO1029" i="4"/>
  <c r="BN965" i="4"/>
  <c r="BO965" i="4"/>
  <c r="BN901" i="4"/>
  <c r="BO901" i="4"/>
  <c r="BN837" i="4"/>
  <c r="BO837" i="4"/>
  <c r="BN773" i="4"/>
  <c r="BO773" i="4"/>
  <c r="BN709" i="4"/>
  <c r="BO709" i="4"/>
  <c r="BN645" i="4"/>
  <c r="BO645" i="4"/>
  <c r="BN581" i="4"/>
  <c r="BO581" i="4"/>
  <c r="BN517" i="4"/>
  <c r="BO517" i="4"/>
  <c r="BN453" i="4"/>
  <c r="BO453" i="4"/>
  <c r="BN389" i="4"/>
  <c r="BO389" i="4"/>
  <c r="BN325" i="4"/>
  <c r="BO325" i="4"/>
  <c r="BN256" i="4"/>
  <c r="BO256" i="4"/>
  <c r="BN176" i="4"/>
  <c r="BO176" i="4"/>
  <c r="BO91" i="4"/>
  <c r="BN91" i="4"/>
  <c r="BO1228" i="4"/>
  <c r="BN1228" i="4"/>
  <c r="BO1164" i="4"/>
  <c r="BN1164" i="4"/>
  <c r="BO1100" i="4"/>
  <c r="BN1100" i="4"/>
  <c r="BO1036" i="4"/>
  <c r="BN1036" i="4"/>
  <c r="BO972" i="4"/>
  <c r="BN972" i="4"/>
  <c r="BO908" i="4"/>
  <c r="BN908" i="4"/>
  <c r="BO844" i="4"/>
  <c r="BN844" i="4"/>
  <c r="BO780" i="4"/>
  <c r="BN780" i="4"/>
  <c r="BO716" i="4"/>
  <c r="BN716" i="4"/>
  <c r="BO652" i="4"/>
  <c r="BN652" i="4"/>
  <c r="BO588" i="4"/>
  <c r="BN588" i="4"/>
  <c r="BO524" i="4"/>
  <c r="BN524" i="4"/>
  <c r="BO460" i="4"/>
  <c r="BN460" i="4"/>
  <c r="BO396" i="4"/>
  <c r="BN396" i="4"/>
  <c r="BO332" i="4"/>
  <c r="BN332" i="4"/>
  <c r="BN264" i="4"/>
  <c r="BO264" i="4"/>
  <c r="BO186" i="4"/>
  <c r="BN186" i="4"/>
  <c r="BO100" i="4"/>
  <c r="BN100" i="4"/>
  <c r="BO651" i="4"/>
  <c r="BN651" i="4"/>
  <c r="BO587" i="4"/>
  <c r="BN587" i="4"/>
  <c r="BO523" i="4"/>
  <c r="BN523" i="4"/>
  <c r="BO459" i="4"/>
  <c r="BN459" i="4"/>
  <c r="BO395" i="4"/>
  <c r="BN395" i="4"/>
  <c r="BO331" i="4"/>
  <c r="BN331" i="4"/>
  <c r="BN263" i="4"/>
  <c r="BO263" i="4"/>
  <c r="BN184" i="4"/>
  <c r="BO184" i="4"/>
  <c r="BO99" i="4"/>
  <c r="BN99" i="4"/>
  <c r="BO642" i="4"/>
  <c r="BN642" i="4"/>
  <c r="BO578" i="4"/>
  <c r="BN578" i="4"/>
  <c r="BO514" i="4"/>
  <c r="BN514" i="4"/>
  <c r="BO450" i="4"/>
  <c r="BN450" i="4"/>
  <c r="BO386" i="4"/>
  <c r="BN386" i="4"/>
  <c r="BO322" i="4"/>
  <c r="BN322" i="4"/>
  <c r="BN253" i="4"/>
  <c r="BO253" i="4"/>
  <c r="BO172" i="4"/>
  <c r="BN172" i="4"/>
  <c r="BN87" i="4"/>
  <c r="BO87" i="4"/>
  <c r="BO182" i="4"/>
  <c r="BN182" i="4"/>
  <c r="BO118" i="4"/>
  <c r="BN118" i="4"/>
  <c r="BO54" i="4"/>
  <c r="BN54" i="4"/>
  <c r="BN61" i="4"/>
  <c r="BO61" i="4"/>
  <c r="BO68" i="4"/>
  <c r="BN68" i="4"/>
  <c r="BO75" i="4"/>
  <c r="BN75" i="4"/>
  <c r="BO11" i="4"/>
  <c r="BN11" i="4"/>
  <c r="BO18" i="4"/>
  <c r="BN18" i="4"/>
  <c r="BO241" i="4"/>
  <c r="BN241" i="4"/>
  <c r="BO177" i="4"/>
  <c r="BN177" i="4"/>
  <c r="BO113" i="4"/>
  <c r="BN113" i="4"/>
  <c r="BO49" i="4"/>
  <c r="BN49" i="4"/>
  <c r="BO1833" i="4"/>
  <c r="BN1833" i="4"/>
  <c r="BO1913" i="4"/>
  <c r="BN1913" i="4"/>
  <c r="BO1993" i="4"/>
  <c r="BN1993" i="4"/>
  <c r="BN1456" i="4"/>
  <c r="BO1456" i="4"/>
  <c r="BN1951" i="4"/>
  <c r="BO1951" i="4"/>
  <c r="BN1567" i="4"/>
  <c r="BO1567" i="4"/>
  <c r="BO1614" i="4"/>
  <c r="BN1614" i="4"/>
  <c r="BO1115" i="4"/>
  <c r="BN1115" i="4"/>
  <c r="BN1733" i="4"/>
  <c r="BO1733" i="4"/>
  <c r="BN1349" i="4"/>
  <c r="BO1349" i="4"/>
  <c r="BO1788" i="4"/>
  <c r="BN1788" i="4"/>
  <c r="BO1404" i="4"/>
  <c r="BN1404" i="4"/>
  <c r="BO1907" i="4"/>
  <c r="BN1907" i="4"/>
  <c r="BO1459" i="4"/>
  <c r="BN1459" i="4"/>
  <c r="BO1834" i="4"/>
  <c r="BN1834" i="4"/>
  <c r="BO1450" i="4"/>
  <c r="BN1450" i="4"/>
  <c r="BO715" i="4"/>
  <c r="BN715" i="4"/>
  <c r="BO1162" i="4"/>
  <c r="BN1162" i="4"/>
  <c r="BO1041" i="4"/>
  <c r="BN1041" i="4"/>
  <c r="BO657" i="4"/>
  <c r="BN657" i="4"/>
  <c r="BO270" i="4"/>
  <c r="BN270" i="4"/>
  <c r="BN920" i="4"/>
  <c r="BO920" i="4"/>
  <c r="BN600" i="4"/>
  <c r="BO600" i="4"/>
  <c r="BO116" i="4"/>
  <c r="BN116" i="4"/>
  <c r="BN983" i="4"/>
  <c r="BO983" i="4"/>
  <c r="BN599" i="4"/>
  <c r="BO599" i="4"/>
  <c r="BO115" i="4"/>
  <c r="BN115" i="4"/>
  <c r="BO726" i="4"/>
  <c r="BN726" i="4"/>
  <c r="BO342" i="4"/>
  <c r="BN342" i="4"/>
  <c r="BN1109" i="4"/>
  <c r="BO1109" i="4"/>
  <c r="BN853" i="4"/>
  <c r="BO853" i="4"/>
  <c r="BN405" i="4"/>
  <c r="BO405" i="4"/>
  <c r="BO1180" i="4"/>
  <c r="BN1180" i="4"/>
  <c r="BO732" i="4"/>
  <c r="BN732" i="4"/>
  <c r="BO412" i="4"/>
  <c r="BN412" i="4"/>
  <c r="BO603" i="4"/>
  <c r="BN603" i="4"/>
  <c r="BO282" i="4"/>
  <c r="BN282" i="4"/>
  <c r="BO466" i="4"/>
  <c r="BN466" i="4"/>
  <c r="BO134" i="4"/>
  <c r="BN134" i="4"/>
  <c r="BO193" i="4"/>
  <c r="BN193" i="4"/>
  <c r="BO1641" i="4"/>
  <c r="BN1641" i="4"/>
  <c r="BO1721" i="4"/>
  <c r="BN1721" i="4"/>
  <c r="BO1801" i="4"/>
  <c r="BN1801" i="4"/>
  <c r="BO1881" i="4"/>
  <c r="BN1881" i="4"/>
  <c r="BN1576" i="4"/>
  <c r="BO1576" i="4"/>
  <c r="BN1751" i="4"/>
  <c r="BO1751" i="4"/>
  <c r="BN1431" i="4"/>
  <c r="BO1431" i="4"/>
  <c r="BO1542" i="4"/>
  <c r="BN1542" i="4"/>
  <c r="BO1917" i="4"/>
  <c r="BN1917" i="4"/>
  <c r="BN1533" i="4"/>
  <c r="BO1533" i="4"/>
  <c r="BO794" i="4"/>
  <c r="BN794" i="4"/>
  <c r="BO1652" i="4"/>
  <c r="BN1652" i="4"/>
  <c r="BO1332" i="4"/>
  <c r="BN1332" i="4"/>
  <c r="BO1835" i="4"/>
  <c r="BN1835" i="4"/>
  <c r="BO1451" i="4"/>
  <c r="BN1451" i="4"/>
  <c r="BO1954" i="4"/>
  <c r="BN1954" i="4"/>
  <c r="BO1570" i="4"/>
  <c r="BN1570" i="4"/>
  <c r="BO939" i="4"/>
  <c r="BN939" i="4"/>
  <c r="BN1296" i="4"/>
  <c r="BO1296" i="4"/>
  <c r="BO1097" i="4"/>
  <c r="BN1097" i="4"/>
  <c r="BO777" i="4"/>
  <c r="BN777" i="4"/>
  <c r="BO329" i="4"/>
  <c r="BN329" i="4"/>
  <c r="BN1104" i="4"/>
  <c r="BO1104" i="4"/>
  <c r="BN912" i="4"/>
  <c r="BO912" i="4"/>
  <c r="BN528" i="4"/>
  <c r="BO528" i="4"/>
  <c r="BN400" i="4"/>
  <c r="BO400" i="4"/>
  <c r="BN269" i="4"/>
  <c r="BO269" i="4"/>
  <c r="BN1039" i="4"/>
  <c r="BO1039" i="4"/>
  <c r="BN527" i="4"/>
  <c r="BO527" i="4"/>
  <c r="BO1166" i="4"/>
  <c r="BN1166" i="4"/>
  <c r="BO782" i="4"/>
  <c r="BN782" i="4"/>
  <c r="BO398" i="4"/>
  <c r="BN398" i="4"/>
  <c r="BN1037" i="4"/>
  <c r="BO1037" i="4"/>
  <c r="BN589" i="4"/>
  <c r="BO589" i="4"/>
  <c r="BO187" i="4"/>
  <c r="BN187" i="4"/>
  <c r="BO852" i="4"/>
  <c r="BN852" i="4"/>
  <c r="BO274" i="4"/>
  <c r="BN274" i="4"/>
  <c r="BO531" i="4"/>
  <c r="BN531" i="4"/>
  <c r="BO195" i="4"/>
  <c r="BN195" i="4"/>
  <c r="BO394" i="4"/>
  <c r="BN394" i="4"/>
  <c r="BO126" i="4"/>
  <c r="BN126" i="4"/>
  <c r="BN69" i="4"/>
  <c r="BO69" i="4"/>
  <c r="BO121" i="4"/>
  <c r="BN121" i="4"/>
  <c r="BO1942" i="4"/>
  <c r="BN1942" i="4"/>
  <c r="BO1809" i="4"/>
  <c r="BN1809" i="4"/>
  <c r="BN1680" i="4"/>
  <c r="BO1680" i="4"/>
  <c r="BO1889" i="4"/>
  <c r="BN1889" i="4"/>
  <c r="BN1720" i="4"/>
  <c r="BO1720" i="4"/>
  <c r="BN1416" i="4"/>
  <c r="BO1416" i="4"/>
  <c r="BO1929" i="4"/>
  <c r="BN1929" i="4"/>
  <c r="BN1760" i="4"/>
  <c r="BO1760" i="4"/>
  <c r="BN1536" i="4"/>
  <c r="BO1536" i="4"/>
  <c r="BO1969" i="4"/>
  <c r="BN1969" i="4"/>
  <c r="BN1800" i="4"/>
  <c r="BO1800" i="4"/>
  <c r="BO1630" i="4"/>
  <c r="BN1630" i="4"/>
  <c r="BO771" i="4"/>
  <c r="BN771" i="4"/>
  <c r="BO1840" i="4"/>
  <c r="BN1840" i="4"/>
  <c r="BO1670" i="4"/>
  <c r="BN1670" i="4"/>
  <c r="BO1251" i="4"/>
  <c r="BN1251" i="4"/>
  <c r="BO1902" i="4"/>
  <c r="BN1902" i="4"/>
  <c r="BO1729" i="4"/>
  <c r="BN1729" i="4"/>
  <c r="BN1448" i="4"/>
  <c r="BO1448" i="4"/>
  <c r="BN1991" i="4"/>
  <c r="BO1991" i="4"/>
  <c r="BN1927" i="4"/>
  <c r="BO1927" i="4"/>
  <c r="BN1863" i="4"/>
  <c r="BO1863" i="4"/>
  <c r="BN1799" i="4"/>
  <c r="BO1799" i="4"/>
  <c r="BO1735" i="4"/>
  <c r="BN1735" i="4"/>
  <c r="BO1671" i="4"/>
  <c r="BN1671" i="4"/>
  <c r="BO1607" i="4"/>
  <c r="BN1607" i="4"/>
  <c r="BO1543" i="4"/>
  <c r="BN1543" i="4"/>
  <c r="BO1479" i="4"/>
  <c r="BN1479" i="4"/>
  <c r="BO1415" i="4"/>
  <c r="BN1415" i="4"/>
  <c r="BO1351" i="4"/>
  <c r="BN1351" i="4"/>
  <c r="BN1285" i="4"/>
  <c r="BO1285" i="4"/>
  <c r="BO1090" i="4"/>
  <c r="BN1090" i="4"/>
  <c r="BO834" i="4"/>
  <c r="BN834" i="4"/>
  <c r="BO1590" i="4"/>
  <c r="BN1590" i="4"/>
  <c r="BO1526" i="4"/>
  <c r="BN1526" i="4"/>
  <c r="BO1462" i="4"/>
  <c r="BN1462" i="4"/>
  <c r="BO1398" i="4"/>
  <c r="BN1398" i="4"/>
  <c r="BO1334" i="4"/>
  <c r="BN1334" i="4"/>
  <c r="BO1266" i="4"/>
  <c r="BN1266" i="4"/>
  <c r="BO1019" i="4"/>
  <c r="BN1019" i="4"/>
  <c r="BO763" i="4"/>
  <c r="BN763" i="4"/>
  <c r="BO1965" i="4"/>
  <c r="BN1965" i="4"/>
  <c r="BO1901" i="4"/>
  <c r="BN1901" i="4"/>
  <c r="BN1837" i="4"/>
  <c r="BO1837" i="4"/>
  <c r="BN1773" i="4"/>
  <c r="BO1773" i="4"/>
  <c r="BN1709" i="4"/>
  <c r="BO1709" i="4"/>
  <c r="BN1645" i="4"/>
  <c r="BO1645" i="4"/>
  <c r="BN1581" i="4"/>
  <c r="BO1581" i="4"/>
  <c r="BN1517" i="4"/>
  <c r="BO1517" i="4"/>
  <c r="BN1453" i="4"/>
  <c r="BO1453" i="4"/>
  <c r="BN1389" i="4"/>
  <c r="BO1389" i="4"/>
  <c r="BN1325" i="4"/>
  <c r="BO1325" i="4"/>
  <c r="BO1242" i="4"/>
  <c r="BN1242" i="4"/>
  <c r="BO986" i="4"/>
  <c r="BN986" i="4"/>
  <c r="BO730" i="4"/>
  <c r="BN730" i="4"/>
  <c r="BO1956" i="4"/>
  <c r="BN1956" i="4"/>
  <c r="BO1892" i="4"/>
  <c r="BN1892" i="4"/>
  <c r="BO1828" i="4"/>
  <c r="BN1828" i="4"/>
  <c r="BO1764" i="4"/>
  <c r="BN1764" i="4"/>
  <c r="BO1700" i="4"/>
  <c r="BN1700" i="4"/>
  <c r="BO1636" i="4"/>
  <c r="BN1636" i="4"/>
  <c r="BO1572" i="4"/>
  <c r="BN1572" i="4"/>
  <c r="BO1508" i="4"/>
  <c r="BN1508" i="4"/>
  <c r="BO1444" i="4"/>
  <c r="BN1444" i="4"/>
  <c r="BO1380" i="4"/>
  <c r="BN1380" i="4"/>
  <c r="BO1316" i="4"/>
  <c r="BN1316" i="4"/>
  <c r="BO1203" i="4"/>
  <c r="BN1203" i="4"/>
  <c r="BO947" i="4"/>
  <c r="BN947" i="4"/>
  <c r="BO691" i="4"/>
  <c r="BN691" i="4"/>
  <c r="BO1947" i="4"/>
  <c r="BN1947" i="4"/>
  <c r="BO1883" i="4"/>
  <c r="BN1883" i="4"/>
  <c r="BO1819" i="4"/>
  <c r="BN1819" i="4"/>
  <c r="BO1755" i="4"/>
  <c r="BN1755" i="4"/>
  <c r="BO1691" i="4"/>
  <c r="BN1691" i="4"/>
  <c r="BO1627" i="4"/>
  <c r="BN1627" i="4"/>
  <c r="BO1563" i="4"/>
  <c r="BN1563" i="4"/>
  <c r="BO1499" i="4"/>
  <c r="BN1499" i="4"/>
  <c r="BO1435" i="4"/>
  <c r="BN1435" i="4"/>
  <c r="BO1371" i="4"/>
  <c r="BN1371" i="4"/>
  <c r="BO1307" i="4"/>
  <c r="BN1307" i="4"/>
  <c r="BO1170" i="4"/>
  <c r="BN1170" i="4"/>
  <c r="BO914" i="4"/>
  <c r="BN914" i="4"/>
  <c r="BO2002" i="4"/>
  <c r="BN2002" i="4"/>
  <c r="BO1938" i="4"/>
  <c r="BN1938" i="4"/>
  <c r="BO1874" i="4"/>
  <c r="BN1874" i="4"/>
  <c r="BO1810" i="4"/>
  <c r="BN1810" i="4"/>
  <c r="BO1746" i="4"/>
  <c r="BN1746" i="4"/>
  <c r="BO1682" i="4"/>
  <c r="BN1682" i="4"/>
  <c r="BO1618" i="4"/>
  <c r="BN1618" i="4"/>
  <c r="BO1554" i="4"/>
  <c r="BN1554" i="4"/>
  <c r="BO1490" i="4"/>
  <c r="BN1490" i="4"/>
  <c r="BO1426" i="4"/>
  <c r="BN1426" i="4"/>
  <c r="BO1362" i="4"/>
  <c r="BN1362" i="4"/>
  <c r="BO1298" i="4"/>
  <c r="BN1298" i="4"/>
  <c r="BO1131" i="4"/>
  <c r="BN1131" i="4"/>
  <c r="BO875" i="4"/>
  <c r="BN875" i="4"/>
  <c r="BO1601" i="4"/>
  <c r="BN1601" i="4"/>
  <c r="BO1537" i="4"/>
  <c r="BN1537" i="4"/>
  <c r="BO1473" i="4"/>
  <c r="BN1473" i="4"/>
  <c r="BO1409" i="4"/>
  <c r="BN1409" i="4"/>
  <c r="BO1345" i="4"/>
  <c r="BN1345" i="4"/>
  <c r="BO1278" i="4"/>
  <c r="BN1278" i="4"/>
  <c r="BO1066" i="4"/>
  <c r="BN1066" i="4"/>
  <c r="BO810" i="4"/>
  <c r="BN810" i="4"/>
  <c r="BO1273" i="4"/>
  <c r="BN1273" i="4"/>
  <c r="BO1209" i="4"/>
  <c r="BN1209" i="4"/>
  <c r="BO1145" i="4"/>
  <c r="BN1145" i="4"/>
  <c r="BO1081" i="4"/>
  <c r="BN1081" i="4"/>
  <c r="BO1017" i="4"/>
  <c r="BN1017" i="4"/>
  <c r="BO953" i="4"/>
  <c r="BN953" i="4"/>
  <c r="BO889" i="4"/>
  <c r="BN889" i="4"/>
  <c r="BO825" i="4"/>
  <c r="BN825" i="4"/>
  <c r="BO761" i="4"/>
  <c r="BN761" i="4"/>
  <c r="BO697" i="4"/>
  <c r="BN697" i="4"/>
  <c r="BO633" i="4"/>
  <c r="BN633" i="4"/>
  <c r="BO569" i="4"/>
  <c r="BN569" i="4"/>
  <c r="BO505" i="4"/>
  <c r="BN505" i="4"/>
  <c r="BO441" i="4"/>
  <c r="BN441" i="4"/>
  <c r="BO377" i="4"/>
  <c r="BN377" i="4"/>
  <c r="BO313" i="4"/>
  <c r="BN313" i="4"/>
  <c r="BO243" i="4"/>
  <c r="BN243" i="4"/>
  <c r="BN160" i="4"/>
  <c r="BO160" i="4"/>
  <c r="BN64" i="4"/>
  <c r="BO64" i="4"/>
  <c r="BN1216" i="4"/>
  <c r="BO1216" i="4"/>
  <c r="BN1152" i="4"/>
  <c r="BO1152" i="4"/>
  <c r="BN1088" i="4"/>
  <c r="BO1088" i="4"/>
  <c r="BN1024" i="4"/>
  <c r="BO1024" i="4"/>
  <c r="BN960" i="4"/>
  <c r="BO960" i="4"/>
  <c r="BN896" i="4"/>
  <c r="BO896" i="4"/>
  <c r="BN832" i="4"/>
  <c r="BO832" i="4"/>
  <c r="BN768" i="4"/>
  <c r="BO768" i="4"/>
  <c r="BN704" i="4"/>
  <c r="BO704" i="4"/>
  <c r="BN640" i="4"/>
  <c r="BO640" i="4"/>
  <c r="BN576" i="4"/>
  <c r="BO576" i="4"/>
  <c r="BN512" i="4"/>
  <c r="BO512" i="4"/>
  <c r="BN448" i="4"/>
  <c r="BO448" i="4"/>
  <c r="BN384" i="4"/>
  <c r="BO384" i="4"/>
  <c r="BN320" i="4"/>
  <c r="BO320" i="4"/>
  <c r="BO251" i="4"/>
  <c r="BN251" i="4"/>
  <c r="BO170" i="4"/>
  <c r="BN170" i="4"/>
  <c r="BO84" i="4"/>
  <c r="BN84" i="4"/>
  <c r="BN1215" i="4"/>
  <c r="BO1215" i="4"/>
  <c r="BN1151" i="4"/>
  <c r="BO1151" i="4"/>
  <c r="BN1087" i="4"/>
  <c r="BO1087" i="4"/>
  <c r="BN1023" i="4"/>
  <c r="BO1023" i="4"/>
  <c r="BN959" i="4"/>
  <c r="BO959" i="4"/>
  <c r="BN895" i="4"/>
  <c r="BO895" i="4"/>
  <c r="BN831" i="4"/>
  <c r="BO831" i="4"/>
  <c r="BN767" i="4"/>
  <c r="BO767" i="4"/>
  <c r="BN703" i="4"/>
  <c r="BO703" i="4"/>
  <c r="BN639" i="4"/>
  <c r="BO639" i="4"/>
  <c r="BN575" i="4"/>
  <c r="BO575" i="4"/>
  <c r="BN511" i="4"/>
  <c r="BO511" i="4"/>
  <c r="BN447" i="4"/>
  <c r="BO447" i="4"/>
  <c r="BN383" i="4"/>
  <c r="BO383" i="4"/>
  <c r="BN319" i="4"/>
  <c r="BO319" i="4"/>
  <c r="BO250" i="4"/>
  <c r="BN250" i="4"/>
  <c r="BN168" i="4"/>
  <c r="BO168" i="4"/>
  <c r="BO83" i="4"/>
  <c r="BN83" i="4"/>
  <c r="BO1214" i="4"/>
  <c r="BN1214" i="4"/>
  <c r="BO1150" i="4"/>
  <c r="BN1150" i="4"/>
  <c r="BO1086" i="4"/>
  <c r="BN1086" i="4"/>
  <c r="BO1022" i="4"/>
  <c r="BN1022" i="4"/>
  <c r="BO958" i="4"/>
  <c r="BN958" i="4"/>
  <c r="BO894" i="4"/>
  <c r="BN894" i="4"/>
  <c r="BO830" i="4"/>
  <c r="BN830" i="4"/>
  <c r="BO766" i="4"/>
  <c r="BN766" i="4"/>
  <c r="BO702" i="4"/>
  <c r="BN702" i="4"/>
  <c r="BO638" i="4"/>
  <c r="BN638" i="4"/>
  <c r="BO574" i="4"/>
  <c r="BN574" i="4"/>
  <c r="BO510" i="4"/>
  <c r="BN510" i="4"/>
  <c r="BO446" i="4"/>
  <c r="BN446" i="4"/>
  <c r="BO382" i="4"/>
  <c r="BN382" i="4"/>
  <c r="BO318" i="4"/>
  <c r="BN318" i="4"/>
  <c r="BN248" i="4"/>
  <c r="BO248" i="4"/>
  <c r="BN167" i="4"/>
  <c r="BO167" i="4"/>
  <c r="BO82" i="4"/>
  <c r="BN82" i="4"/>
  <c r="BN1213" i="4"/>
  <c r="BO1213" i="4"/>
  <c r="BN1149" i="4"/>
  <c r="BO1149" i="4"/>
  <c r="BN1085" i="4"/>
  <c r="BO1085" i="4"/>
  <c r="BN1021" i="4"/>
  <c r="BO1021" i="4"/>
  <c r="BN957" i="4"/>
  <c r="BO957" i="4"/>
  <c r="BN893" i="4"/>
  <c r="BO893" i="4"/>
  <c r="BN829" i="4"/>
  <c r="BO829" i="4"/>
  <c r="BN765" i="4"/>
  <c r="BO765" i="4"/>
  <c r="BN701" i="4"/>
  <c r="BO701" i="4"/>
  <c r="BN637" i="4"/>
  <c r="BO637" i="4"/>
  <c r="BN573" i="4"/>
  <c r="BO573" i="4"/>
  <c r="BN509" i="4"/>
  <c r="BO509" i="4"/>
  <c r="BN445" i="4"/>
  <c r="BO445" i="4"/>
  <c r="BN381" i="4"/>
  <c r="BO381" i="4"/>
  <c r="BN317" i="4"/>
  <c r="BO317" i="4"/>
  <c r="BN247" i="4"/>
  <c r="BO247" i="4"/>
  <c r="BN165" i="4"/>
  <c r="BO165" i="4"/>
  <c r="BO80" i="4"/>
  <c r="BN80" i="4"/>
  <c r="BO1220" i="4"/>
  <c r="BN1220" i="4"/>
  <c r="BO1156" i="4"/>
  <c r="BN1156" i="4"/>
  <c r="BO1092" i="4"/>
  <c r="BN1092" i="4"/>
  <c r="BO1028" i="4"/>
  <c r="BN1028" i="4"/>
  <c r="BO964" i="4"/>
  <c r="BN964" i="4"/>
  <c r="BO900" i="4"/>
  <c r="BN900" i="4"/>
  <c r="BO836" i="4"/>
  <c r="BN836" i="4"/>
  <c r="BO772" i="4"/>
  <c r="BN772" i="4"/>
  <c r="BO708" i="4"/>
  <c r="BN708" i="4"/>
  <c r="BO644" i="4"/>
  <c r="BN644" i="4"/>
  <c r="BO580" i="4"/>
  <c r="BN580" i="4"/>
  <c r="BO516" i="4"/>
  <c r="BN516" i="4"/>
  <c r="BO452" i="4"/>
  <c r="BN452" i="4"/>
  <c r="BO388" i="4"/>
  <c r="BN388" i="4"/>
  <c r="BO324" i="4"/>
  <c r="BN324" i="4"/>
  <c r="BN255" i="4"/>
  <c r="BO255" i="4"/>
  <c r="BN175" i="4"/>
  <c r="BO175" i="4"/>
  <c r="BO90" i="4"/>
  <c r="BN90" i="4"/>
  <c r="BO643" i="4"/>
  <c r="BN643" i="4"/>
  <c r="BO579" i="4"/>
  <c r="BN579" i="4"/>
  <c r="BO515" i="4"/>
  <c r="BN515" i="4"/>
  <c r="BO451" i="4"/>
  <c r="BN451" i="4"/>
  <c r="BO387" i="4"/>
  <c r="BN387" i="4"/>
  <c r="BO323" i="4"/>
  <c r="BN323" i="4"/>
  <c r="BO254" i="4"/>
  <c r="BN254" i="4"/>
  <c r="BN173" i="4"/>
  <c r="BO173" i="4"/>
  <c r="BN88" i="4"/>
  <c r="BO88" i="4"/>
  <c r="BO634" i="4"/>
  <c r="BN634" i="4"/>
  <c r="BO570" i="4"/>
  <c r="BN570" i="4"/>
  <c r="BO506" i="4"/>
  <c r="BN506" i="4"/>
  <c r="BO442" i="4"/>
  <c r="BN442" i="4"/>
  <c r="BO378" i="4"/>
  <c r="BN378" i="4"/>
  <c r="BO314" i="4"/>
  <c r="BN314" i="4"/>
  <c r="BO244" i="4"/>
  <c r="BN244" i="4"/>
  <c r="BO162" i="4"/>
  <c r="BN162" i="4"/>
  <c r="BN71" i="4"/>
  <c r="BO71" i="4"/>
  <c r="BO174" i="4"/>
  <c r="BN174" i="4"/>
  <c r="BO110" i="4"/>
  <c r="BN110" i="4"/>
  <c r="BO46" i="4"/>
  <c r="BN46" i="4"/>
  <c r="BN53" i="4"/>
  <c r="BO53" i="4"/>
  <c r="BO60" i="4"/>
  <c r="BN60" i="4"/>
  <c r="BO67" i="4"/>
  <c r="BN67" i="4"/>
  <c r="BO74" i="4"/>
  <c r="BN74" i="4"/>
  <c r="BO10" i="4"/>
  <c r="BN10" i="4"/>
  <c r="BO233" i="4"/>
  <c r="BN233" i="4"/>
  <c r="BO169" i="4"/>
  <c r="BN169" i="4"/>
  <c r="BO105" i="4"/>
  <c r="BN105" i="4"/>
  <c r="BO41" i="4"/>
  <c r="BN41" i="4"/>
  <c r="BO1187" i="4"/>
  <c r="BN1187" i="4"/>
  <c r="BO1953" i="4"/>
  <c r="BN1953" i="4"/>
  <c r="BO1059" i="4"/>
  <c r="BN1059" i="4"/>
  <c r="BO1734" i="4"/>
  <c r="BN1734" i="4"/>
  <c r="BN1887" i="4"/>
  <c r="BO1887" i="4"/>
  <c r="BN1439" i="4"/>
  <c r="BO1439" i="4"/>
  <c r="BO1486" i="4"/>
  <c r="BN1486" i="4"/>
  <c r="BO1925" i="4"/>
  <c r="BN1925" i="4"/>
  <c r="BN1541" i="4"/>
  <c r="BO1541" i="4"/>
  <c r="BO1082" i="4"/>
  <c r="BN1082" i="4"/>
  <c r="BO1724" i="4"/>
  <c r="BN1724" i="4"/>
  <c r="BN1272" i="4"/>
  <c r="BO1272" i="4"/>
  <c r="BO1715" i="4"/>
  <c r="BN1715" i="4"/>
  <c r="BO1395" i="4"/>
  <c r="BN1395" i="4"/>
  <c r="BO1962" i="4"/>
  <c r="BN1962" i="4"/>
  <c r="BO1578" i="4"/>
  <c r="BN1578" i="4"/>
  <c r="BO971" i="4"/>
  <c r="BN971" i="4"/>
  <c r="BO1305" i="4"/>
  <c r="BN1305" i="4"/>
  <c r="BO1105" i="4"/>
  <c r="BN1105" i="4"/>
  <c r="BO721" i="4"/>
  <c r="BN721" i="4"/>
  <c r="BO465" i="4"/>
  <c r="BN465" i="4"/>
  <c r="BN1240" i="4"/>
  <c r="BO1240" i="4"/>
  <c r="BN984" i="4"/>
  <c r="BO984" i="4"/>
  <c r="BO536" i="4"/>
  <c r="BN536" i="4"/>
  <c r="BO202" i="4"/>
  <c r="BN202" i="4"/>
  <c r="BN919" i="4"/>
  <c r="BO919" i="4"/>
  <c r="BN343" i="4"/>
  <c r="BO343" i="4"/>
  <c r="BO1110" i="4"/>
  <c r="BN1110" i="4"/>
  <c r="BO854" i="4"/>
  <c r="BN854" i="4"/>
  <c r="BO470" i="4"/>
  <c r="BN470" i="4"/>
  <c r="BN1237" i="4"/>
  <c r="BO1237" i="4"/>
  <c r="BN789" i="4"/>
  <c r="BO789" i="4"/>
  <c r="BN469" i="4"/>
  <c r="BO469" i="4"/>
  <c r="BO1244" i="4"/>
  <c r="BN1244" i="4"/>
  <c r="BO860" i="4"/>
  <c r="BN860" i="4"/>
  <c r="BO476" i="4"/>
  <c r="BN476" i="4"/>
  <c r="BO667" i="4"/>
  <c r="BN667" i="4"/>
  <c r="BN205" i="4"/>
  <c r="BO205" i="4"/>
  <c r="BO402" i="4"/>
  <c r="BN402" i="4"/>
  <c r="BO198" i="4"/>
  <c r="BN198" i="4"/>
  <c r="BO129" i="4"/>
  <c r="BN129" i="4"/>
  <c r="BO931" i="4"/>
  <c r="BN931" i="4"/>
  <c r="BN1424" i="4"/>
  <c r="BO1424" i="4"/>
  <c r="BN1632" i="4"/>
  <c r="BO1632" i="4"/>
  <c r="BN1712" i="4"/>
  <c r="BO1712" i="4"/>
  <c r="BN1943" i="4"/>
  <c r="BO1943" i="4"/>
  <c r="BN1559" i="4"/>
  <c r="BO1559" i="4"/>
  <c r="BN1303" i="4"/>
  <c r="BO1303" i="4"/>
  <c r="BO1478" i="4"/>
  <c r="BN1478" i="4"/>
  <c r="BO1083" i="4"/>
  <c r="BN1083" i="4"/>
  <c r="BN1597" i="4"/>
  <c r="BO1597" i="4"/>
  <c r="BO1050" i="4"/>
  <c r="BN1050" i="4"/>
  <c r="BO1716" i="4"/>
  <c r="BN1716" i="4"/>
  <c r="BO1262" i="4"/>
  <c r="BN1262" i="4"/>
  <c r="BO1771" i="4"/>
  <c r="BN1771" i="4"/>
  <c r="BO1387" i="4"/>
  <c r="BN1387" i="4"/>
  <c r="BO1890" i="4"/>
  <c r="BN1890" i="4"/>
  <c r="BO1506" i="4"/>
  <c r="BN1506" i="4"/>
  <c r="BO1425" i="4"/>
  <c r="BN1425" i="4"/>
  <c r="BO1161" i="4"/>
  <c r="BN1161" i="4"/>
  <c r="BO713" i="4"/>
  <c r="BN713" i="4"/>
  <c r="BN181" i="4"/>
  <c r="BO181" i="4"/>
  <c r="BN976" i="4"/>
  <c r="BO976" i="4"/>
  <c r="BN720" i="4"/>
  <c r="BO720" i="4"/>
  <c r="BN464" i="4"/>
  <c r="BO464" i="4"/>
  <c r="BN336" i="4"/>
  <c r="BO336" i="4"/>
  <c r="BN1103" i="4"/>
  <c r="BO1103" i="4"/>
  <c r="BN655" i="4"/>
  <c r="BO655" i="4"/>
  <c r="BN189" i="4"/>
  <c r="BO189" i="4"/>
  <c r="BO846" i="4"/>
  <c r="BN846" i="4"/>
  <c r="BO462" i="4"/>
  <c r="BN462" i="4"/>
  <c r="BN1101" i="4"/>
  <c r="BO1101" i="4"/>
  <c r="BN653" i="4"/>
  <c r="BO653" i="4"/>
  <c r="BO266" i="4"/>
  <c r="BN266" i="4"/>
  <c r="BO1044" i="4"/>
  <c r="BN1044" i="4"/>
  <c r="BO660" i="4"/>
  <c r="BN660" i="4"/>
  <c r="BO340" i="4"/>
  <c r="BN340" i="4"/>
  <c r="BO467" i="4"/>
  <c r="BN467" i="4"/>
  <c r="BO650" i="4"/>
  <c r="BN650" i="4"/>
  <c r="BO330" i="4"/>
  <c r="BN330" i="4"/>
  <c r="BO62" i="4"/>
  <c r="BN62" i="4"/>
  <c r="BO76" i="4"/>
  <c r="BN76" i="4"/>
  <c r="BO12" i="4"/>
  <c r="BN12" i="4"/>
  <c r="BO19" i="4"/>
  <c r="BN19" i="4"/>
  <c r="BN1640" i="4"/>
  <c r="BO1640" i="4"/>
  <c r="BO1750" i="4"/>
  <c r="BN1750" i="4"/>
  <c r="BN2000" i="4"/>
  <c r="BO2000" i="4"/>
  <c r="BO1870" i="4"/>
  <c r="BN1870" i="4"/>
  <c r="BO1910" i="4"/>
  <c r="BN1910" i="4"/>
  <c r="BO1737" i="4"/>
  <c r="BN1737" i="4"/>
  <c r="BN1472" i="4"/>
  <c r="BO1472" i="4"/>
  <c r="BO1950" i="4"/>
  <c r="BN1950" i="4"/>
  <c r="BO1777" i="4"/>
  <c r="BN1777" i="4"/>
  <c r="BN1592" i="4"/>
  <c r="BO1592" i="4"/>
  <c r="BO1990" i="4"/>
  <c r="BN1990" i="4"/>
  <c r="BO1817" i="4"/>
  <c r="BN1817" i="4"/>
  <c r="BN1648" i="4"/>
  <c r="BO1648" i="4"/>
  <c r="BO995" i="4"/>
  <c r="BN995" i="4"/>
  <c r="BN1880" i="4"/>
  <c r="BO1880" i="4"/>
  <c r="BO1710" i="4"/>
  <c r="BN1710" i="4"/>
  <c r="BN1384" i="4"/>
  <c r="BO1384" i="4"/>
  <c r="BN1983" i="4"/>
  <c r="BO1983" i="4"/>
  <c r="BN1919" i="4"/>
  <c r="BO1919" i="4"/>
  <c r="BN1855" i="4"/>
  <c r="BO1855" i="4"/>
  <c r="BN1791" i="4"/>
  <c r="BO1791" i="4"/>
  <c r="BN1727" i="4"/>
  <c r="BO1727" i="4"/>
  <c r="BN1663" i="4"/>
  <c r="BO1663" i="4"/>
  <c r="BN1599" i="4"/>
  <c r="BO1599" i="4"/>
  <c r="BN1535" i="4"/>
  <c r="BO1535" i="4"/>
  <c r="BN1471" i="4"/>
  <c r="BO1471" i="4"/>
  <c r="BN1407" i="4"/>
  <c r="BO1407" i="4"/>
  <c r="BN1343" i="4"/>
  <c r="BO1343" i="4"/>
  <c r="BO1276" i="4"/>
  <c r="BN1276" i="4"/>
  <c r="BO1058" i="4"/>
  <c r="BN1058" i="4"/>
  <c r="BO802" i="4"/>
  <c r="BN802" i="4"/>
  <c r="BO1582" i="4"/>
  <c r="BN1582" i="4"/>
  <c r="BO1518" i="4"/>
  <c r="BN1518" i="4"/>
  <c r="BO1454" i="4"/>
  <c r="BN1454" i="4"/>
  <c r="BO1390" i="4"/>
  <c r="BN1390" i="4"/>
  <c r="BO1326" i="4"/>
  <c r="BN1326" i="4"/>
  <c r="BO1243" i="4"/>
  <c r="BN1243" i="4"/>
  <c r="BO987" i="4"/>
  <c r="BN987" i="4"/>
  <c r="BO731" i="4"/>
  <c r="BN731" i="4"/>
  <c r="BO1957" i="4"/>
  <c r="BN1957" i="4"/>
  <c r="BO1893" i="4"/>
  <c r="BN1893" i="4"/>
  <c r="BN1829" i="4"/>
  <c r="BO1829" i="4"/>
  <c r="BN1765" i="4"/>
  <c r="BO1765" i="4"/>
  <c r="BN1701" i="4"/>
  <c r="BO1701" i="4"/>
  <c r="BN1637" i="4"/>
  <c r="BO1637" i="4"/>
  <c r="BN1573" i="4"/>
  <c r="BO1573" i="4"/>
  <c r="BN1509" i="4"/>
  <c r="BO1509" i="4"/>
  <c r="BN1445" i="4"/>
  <c r="BO1445" i="4"/>
  <c r="BN1381" i="4"/>
  <c r="BO1381" i="4"/>
  <c r="BN1317" i="4"/>
  <c r="BO1317" i="4"/>
  <c r="BO1210" i="4"/>
  <c r="BN1210" i="4"/>
  <c r="BO954" i="4"/>
  <c r="BN954" i="4"/>
  <c r="BO698" i="4"/>
  <c r="BN698" i="4"/>
  <c r="BO1948" i="4"/>
  <c r="BN1948" i="4"/>
  <c r="BO1884" i="4"/>
  <c r="BN1884" i="4"/>
  <c r="BO1820" i="4"/>
  <c r="BN1820" i="4"/>
  <c r="BO1756" i="4"/>
  <c r="BN1756" i="4"/>
  <c r="BO1692" i="4"/>
  <c r="BN1692" i="4"/>
  <c r="BO1628" i="4"/>
  <c r="BN1628" i="4"/>
  <c r="BO1564" i="4"/>
  <c r="BN1564" i="4"/>
  <c r="BO1500" i="4"/>
  <c r="BN1500" i="4"/>
  <c r="BO1436" i="4"/>
  <c r="BN1436" i="4"/>
  <c r="BO1372" i="4"/>
  <c r="BN1372" i="4"/>
  <c r="BO1308" i="4"/>
  <c r="BN1308" i="4"/>
  <c r="BO1171" i="4"/>
  <c r="BN1171" i="4"/>
  <c r="BO915" i="4"/>
  <c r="BN915" i="4"/>
  <c r="BO2003" i="4"/>
  <c r="BN2003" i="4"/>
  <c r="BO1939" i="4"/>
  <c r="BN1939" i="4"/>
  <c r="BO1875" i="4"/>
  <c r="BN1875" i="4"/>
  <c r="BO1811" i="4"/>
  <c r="BN1811" i="4"/>
  <c r="BO1747" i="4"/>
  <c r="BN1747" i="4"/>
  <c r="BO1683" i="4"/>
  <c r="BN1683" i="4"/>
  <c r="BO1619" i="4"/>
  <c r="BN1619" i="4"/>
  <c r="BO1555" i="4"/>
  <c r="BN1555" i="4"/>
  <c r="BO1491" i="4"/>
  <c r="BN1491" i="4"/>
  <c r="BO1427" i="4"/>
  <c r="BN1427" i="4"/>
  <c r="BO1363" i="4"/>
  <c r="BN1363" i="4"/>
  <c r="BO1299" i="4"/>
  <c r="BN1299" i="4"/>
  <c r="BO1138" i="4"/>
  <c r="BN1138" i="4"/>
  <c r="BO882" i="4"/>
  <c r="BN882" i="4"/>
  <c r="BO1994" i="4"/>
  <c r="BN1994" i="4"/>
  <c r="BO1930" i="4"/>
  <c r="BN1930" i="4"/>
  <c r="BO1866" i="4"/>
  <c r="BN1866" i="4"/>
  <c r="BO1802" i="4"/>
  <c r="BN1802" i="4"/>
  <c r="BO1738" i="4"/>
  <c r="BN1738" i="4"/>
  <c r="BO1674" i="4"/>
  <c r="BN1674" i="4"/>
  <c r="BO1610" i="4"/>
  <c r="BN1610" i="4"/>
  <c r="BO1546" i="4"/>
  <c r="BN1546" i="4"/>
  <c r="BO1482" i="4"/>
  <c r="BN1482" i="4"/>
  <c r="BO1418" i="4"/>
  <c r="BN1418" i="4"/>
  <c r="BO1354" i="4"/>
  <c r="BN1354" i="4"/>
  <c r="BN1288" i="4"/>
  <c r="BO1288" i="4"/>
  <c r="BO1099" i="4"/>
  <c r="BN1099" i="4"/>
  <c r="BO843" i="4"/>
  <c r="BN843" i="4"/>
  <c r="BO1593" i="4"/>
  <c r="BN1593" i="4"/>
  <c r="BO1529" i="4"/>
  <c r="BN1529" i="4"/>
  <c r="BO1465" i="4"/>
  <c r="BN1465" i="4"/>
  <c r="BO1401" i="4"/>
  <c r="BN1401" i="4"/>
  <c r="BO1337" i="4"/>
  <c r="BN1337" i="4"/>
  <c r="BN1269" i="4"/>
  <c r="BO1269" i="4"/>
  <c r="BO1034" i="4"/>
  <c r="BN1034" i="4"/>
  <c r="BO778" i="4"/>
  <c r="BN778" i="4"/>
  <c r="BO1265" i="4"/>
  <c r="BN1265" i="4"/>
  <c r="BO1201" i="4"/>
  <c r="BN1201" i="4"/>
  <c r="BO1137" i="4"/>
  <c r="BN1137" i="4"/>
  <c r="BO1073" i="4"/>
  <c r="BN1073" i="4"/>
  <c r="BO1009" i="4"/>
  <c r="BN1009" i="4"/>
  <c r="BO945" i="4"/>
  <c r="BN945" i="4"/>
  <c r="BO881" i="4"/>
  <c r="BN881" i="4"/>
  <c r="BO817" i="4"/>
  <c r="BN817" i="4"/>
  <c r="BO753" i="4"/>
  <c r="BN753" i="4"/>
  <c r="BO689" i="4"/>
  <c r="BN689" i="4"/>
  <c r="BO625" i="4"/>
  <c r="BN625" i="4"/>
  <c r="BO561" i="4"/>
  <c r="BN561" i="4"/>
  <c r="BO497" i="4"/>
  <c r="BN497" i="4"/>
  <c r="BO433" i="4"/>
  <c r="BN433" i="4"/>
  <c r="BO369" i="4"/>
  <c r="BN369" i="4"/>
  <c r="BO305" i="4"/>
  <c r="BN305" i="4"/>
  <c r="BO234" i="4"/>
  <c r="BN234" i="4"/>
  <c r="BN149" i="4"/>
  <c r="BO149" i="4"/>
  <c r="BN32" i="4"/>
  <c r="BO32" i="4"/>
  <c r="BN1208" i="4"/>
  <c r="BO1208" i="4"/>
  <c r="BN1144" i="4"/>
  <c r="BO1144" i="4"/>
  <c r="BN1080" i="4"/>
  <c r="BO1080" i="4"/>
  <c r="BN1016" i="4"/>
  <c r="BO1016" i="4"/>
  <c r="BN952" i="4"/>
  <c r="BO952" i="4"/>
  <c r="BN888" i="4"/>
  <c r="BO888" i="4"/>
  <c r="BN824" i="4"/>
  <c r="BO824" i="4"/>
  <c r="BN760" i="4"/>
  <c r="BO760" i="4"/>
  <c r="BN696" i="4"/>
  <c r="BO696" i="4"/>
  <c r="BN632" i="4"/>
  <c r="BO632" i="4"/>
  <c r="BN568" i="4"/>
  <c r="BO568" i="4"/>
  <c r="BN504" i="4"/>
  <c r="BO504" i="4"/>
  <c r="BN440" i="4"/>
  <c r="BO440" i="4"/>
  <c r="BN376" i="4"/>
  <c r="BO376" i="4"/>
  <c r="BN312" i="4"/>
  <c r="BO312" i="4"/>
  <c r="BO242" i="4"/>
  <c r="BN242" i="4"/>
  <c r="BN159" i="4"/>
  <c r="BO159" i="4"/>
  <c r="BN63" i="4"/>
  <c r="BO63" i="4"/>
  <c r="BN1207" i="4"/>
  <c r="BO1207" i="4"/>
  <c r="BN1143" i="4"/>
  <c r="BO1143" i="4"/>
  <c r="BN1079" i="4"/>
  <c r="BO1079" i="4"/>
  <c r="BN1015" i="4"/>
  <c r="BO1015" i="4"/>
  <c r="BN951" i="4"/>
  <c r="BO951" i="4"/>
  <c r="BN887" i="4"/>
  <c r="BO887" i="4"/>
  <c r="BN823" i="4"/>
  <c r="BO823" i="4"/>
  <c r="BN759" i="4"/>
  <c r="BO759" i="4"/>
  <c r="BN695" i="4"/>
  <c r="BO695" i="4"/>
  <c r="BN631" i="4"/>
  <c r="BO631" i="4"/>
  <c r="BN567" i="4"/>
  <c r="BO567" i="4"/>
  <c r="BN503" i="4"/>
  <c r="BO503" i="4"/>
  <c r="BN439" i="4"/>
  <c r="BO439" i="4"/>
  <c r="BN375" i="4"/>
  <c r="BO375" i="4"/>
  <c r="BN311" i="4"/>
  <c r="BO311" i="4"/>
  <c r="BN240" i="4"/>
  <c r="BO240" i="4"/>
  <c r="BN157" i="4"/>
  <c r="BO157" i="4"/>
  <c r="BN56" i="4"/>
  <c r="BO56" i="4"/>
  <c r="BO1206" i="4"/>
  <c r="BN1206" i="4"/>
  <c r="BO1142" i="4"/>
  <c r="BN1142" i="4"/>
  <c r="BO1078" i="4"/>
  <c r="BN1078" i="4"/>
  <c r="BO1014" i="4"/>
  <c r="BN1014" i="4"/>
  <c r="BO950" i="4"/>
  <c r="BN950" i="4"/>
  <c r="BO886" i="4"/>
  <c r="BN886" i="4"/>
  <c r="BO822" i="4"/>
  <c r="BN822" i="4"/>
  <c r="BO758" i="4"/>
  <c r="BN758" i="4"/>
  <c r="BO694" i="4"/>
  <c r="BN694" i="4"/>
  <c r="BO630" i="4"/>
  <c r="BN630" i="4"/>
  <c r="BO566" i="4"/>
  <c r="BN566" i="4"/>
  <c r="BO502" i="4"/>
  <c r="BN502" i="4"/>
  <c r="BO438" i="4"/>
  <c r="BN438" i="4"/>
  <c r="BO374" i="4"/>
  <c r="BN374" i="4"/>
  <c r="BO310" i="4"/>
  <c r="BN310" i="4"/>
  <c r="BN239" i="4"/>
  <c r="BO239" i="4"/>
  <c r="BO156" i="4"/>
  <c r="BN156" i="4"/>
  <c r="BN55" i="4"/>
  <c r="BO55" i="4"/>
  <c r="BN1205" i="4"/>
  <c r="BO1205" i="4"/>
  <c r="BN1141" i="4"/>
  <c r="BO1141" i="4"/>
  <c r="BO1077" i="4"/>
  <c r="BN1077" i="4"/>
  <c r="BN1013" i="4"/>
  <c r="BO1013" i="4"/>
  <c r="BN949" i="4"/>
  <c r="BO949" i="4"/>
  <c r="BN885" i="4"/>
  <c r="BO885" i="4"/>
  <c r="BN821" i="4"/>
  <c r="BO821" i="4"/>
  <c r="BN757" i="4"/>
  <c r="BO757" i="4"/>
  <c r="BN693" i="4"/>
  <c r="BO693" i="4"/>
  <c r="BN629" i="4"/>
  <c r="BO629" i="4"/>
  <c r="BN565" i="4"/>
  <c r="BO565" i="4"/>
  <c r="BN501" i="4"/>
  <c r="BO501" i="4"/>
  <c r="BN437" i="4"/>
  <c r="BO437" i="4"/>
  <c r="BN373" i="4"/>
  <c r="BO373" i="4"/>
  <c r="BN309" i="4"/>
  <c r="BO309" i="4"/>
  <c r="BO238" i="4"/>
  <c r="BN238" i="4"/>
  <c r="BO155" i="4"/>
  <c r="BN155" i="4"/>
  <c r="BN48" i="4"/>
  <c r="BO48" i="4"/>
  <c r="BO1212" i="4"/>
  <c r="BN1212" i="4"/>
  <c r="BO1148" i="4"/>
  <c r="BN1148" i="4"/>
  <c r="BO1084" i="4"/>
  <c r="BN1084" i="4"/>
  <c r="BO1020" i="4"/>
  <c r="BN1020" i="4"/>
  <c r="BO956" i="4"/>
  <c r="BN956" i="4"/>
  <c r="BO892" i="4"/>
  <c r="BN892" i="4"/>
  <c r="BO828" i="4"/>
  <c r="BN828" i="4"/>
  <c r="BO764" i="4"/>
  <c r="BN764" i="4"/>
  <c r="BO700" i="4"/>
  <c r="BN700" i="4"/>
  <c r="BO636" i="4"/>
  <c r="BN636" i="4"/>
  <c r="BO572" i="4"/>
  <c r="BN572" i="4"/>
  <c r="BO508" i="4"/>
  <c r="BN508" i="4"/>
  <c r="BO444" i="4"/>
  <c r="BN444" i="4"/>
  <c r="BO380" i="4"/>
  <c r="BN380" i="4"/>
  <c r="BO316" i="4"/>
  <c r="BN316" i="4"/>
  <c r="BO246" i="4"/>
  <c r="BN246" i="4"/>
  <c r="BO164" i="4"/>
  <c r="BN164" i="4"/>
  <c r="BN79" i="4"/>
  <c r="BO79" i="4"/>
  <c r="BO635" i="4"/>
  <c r="BN635" i="4"/>
  <c r="BO571" i="4"/>
  <c r="BN571" i="4"/>
  <c r="BO507" i="4"/>
  <c r="BN507" i="4"/>
  <c r="BO443" i="4"/>
  <c r="BN443" i="4"/>
  <c r="BO379" i="4"/>
  <c r="BN379" i="4"/>
  <c r="BO315" i="4"/>
  <c r="BN315" i="4"/>
  <c r="BN245" i="4"/>
  <c r="BO245" i="4"/>
  <c r="BO163" i="4"/>
  <c r="BN163" i="4"/>
  <c r="BN72" i="4"/>
  <c r="BO72" i="4"/>
  <c r="BO626" i="4"/>
  <c r="BN626" i="4"/>
  <c r="BO562" i="4"/>
  <c r="BN562" i="4"/>
  <c r="BO498" i="4"/>
  <c r="BN498" i="4"/>
  <c r="BO434" i="4"/>
  <c r="BN434" i="4"/>
  <c r="BO370" i="4"/>
  <c r="BN370" i="4"/>
  <c r="BO306" i="4"/>
  <c r="BN306" i="4"/>
  <c r="BO235" i="4"/>
  <c r="BN235" i="4"/>
  <c r="BN151" i="4"/>
  <c r="BO151" i="4"/>
  <c r="BN39" i="4"/>
  <c r="BO39" i="4"/>
  <c r="BO166" i="4"/>
  <c r="BN166" i="4"/>
  <c r="BO102" i="4"/>
  <c r="BN102" i="4"/>
  <c r="BO38" i="4"/>
  <c r="BN38" i="4"/>
  <c r="BN45" i="4"/>
  <c r="BO45" i="4"/>
  <c r="BO52" i="4"/>
  <c r="BN52" i="4"/>
  <c r="BO59" i="4"/>
  <c r="BN59" i="4"/>
  <c r="BO66" i="4"/>
  <c r="BN66" i="4"/>
  <c r="BO289" i="4"/>
  <c r="BN289" i="4"/>
  <c r="BO225" i="4"/>
  <c r="BN225" i="4"/>
  <c r="BO161" i="4"/>
  <c r="BN161" i="4"/>
  <c r="BO97" i="4"/>
  <c r="BN97" i="4"/>
  <c r="BO33" i="4"/>
  <c r="BN33" i="4"/>
  <c r="BO1873" i="4"/>
  <c r="BN1873" i="4"/>
  <c r="BN1784" i="4"/>
  <c r="BO1784" i="4"/>
  <c r="BN1864" i="4"/>
  <c r="BO1864" i="4"/>
  <c r="BO1966" i="4"/>
  <c r="BN1966" i="4"/>
  <c r="BN1823" i="4"/>
  <c r="BO1823" i="4"/>
  <c r="BN1503" i="4"/>
  <c r="BO1503" i="4"/>
  <c r="BO930" i="4"/>
  <c r="BN930" i="4"/>
  <c r="BN1293" i="4"/>
  <c r="BO1293" i="4"/>
  <c r="BN1797" i="4"/>
  <c r="BO1797" i="4"/>
  <c r="BN1413" i="4"/>
  <c r="BO1413" i="4"/>
  <c r="BO1916" i="4"/>
  <c r="BN1916" i="4"/>
  <c r="BO1660" i="4"/>
  <c r="BN1660" i="4"/>
  <c r="BO1043" i="4"/>
  <c r="BN1043" i="4"/>
  <c r="BO1779" i="4"/>
  <c r="BN1779" i="4"/>
  <c r="BO1523" i="4"/>
  <c r="BN1523" i="4"/>
  <c r="BO754" i="4"/>
  <c r="BN754" i="4"/>
  <c r="BO1642" i="4"/>
  <c r="BN1642" i="4"/>
  <c r="BO1227" i="4"/>
  <c r="BN1227" i="4"/>
  <c r="BO1433" i="4"/>
  <c r="BN1433" i="4"/>
  <c r="BO906" i="4"/>
  <c r="BN906" i="4"/>
  <c r="BO977" i="4"/>
  <c r="BN977" i="4"/>
  <c r="BO593" i="4"/>
  <c r="BN593" i="4"/>
  <c r="BO337" i="4"/>
  <c r="BN337" i="4"/>
  <c r="BN1176" i="4"/>
  <c r="BO1176" i="4"/>
  <c r="BN792" i="4"/>
  <c r="BO792" i="4"/>
  <c r="BN344" i="4"/>
  <c r="BO344" i="4"/>
  <c r="BN1047" i="4"/>
  <c r="BO1047" i="4"/>
  <c r="BN727" i="4"/>
  <c r="BO727" i="4"/>
  <c r="BN535" i="4"/>
  <c r="BO535" i="4"/>
  <c r="BN200" i="4"/>
  <c r="BO200" i="4"/>
  <c r="BO982" i="4"/>
  <c r="BN982" i="4"/>
  <c r="BO598" i="4"/>
  <c r="BN598" i="4"/>
  <c r="BN199" i="4"/>
  <c r="BO199" i="4"/>
  <c r="BN917" i="4"/>
  <c r="BO917" i="4"/>
  <c r="BN597" i="4"/>
  <c r="BO597" i="4"/>
  <c r="BN197" i="4"/>
  <c r="BO197" i="4"/>
  <c r="BO1052" i="4"/>
  <c r="BN1052" i="4"/>
  <c r="BO668" i="4"/>
  <c r="BN668" i="4"/>
  <c r="BN207" i="4"/>
  <c r="BO207" i="4"/>
  <c r="BO539" i="4"/>
  <c r="BN539" i="4"/>
  <c r="BN120" i="4"/>
  <c r="BO120" i="4"/>
  <c r="BO338" i="4"/>
  <c r="BN338" i="4"/>
  <c r="BN77" i="4"/>
  <c r="BO77" i="4"/>
  <c r="BO65" i="4"/>
  <c r="BN65" i="4"/>
  <c r="BN1984" i="4"/>
  <c r="BO1984" i="4"/>
  <c r="BO1894" i="4"/>
  <c r="BN1894" i="4"/>
  <c r="BO1761" i="4"/>
  <c r="BN1761" i="4"/>
  <c r="BO1841" i="4"/>
  <c r="BN1841" i="4"/>
  <c r="BN1944" i="4"/>
  <c r="BO1944" i="4"/>
  <c r="BN1815" i="4"/>
  <c r="BO1815" i="4"/>
  <c r="BN1495" i="4"/>
  <c r="BO1495" i="4"/>
  <c r="BO1606" i="4"/>
  <c r="BN1606" i="4"/>
  <c r="BO827" i="4"/>
  <c r="BN827" i="4"/>
  <c r="BN1725" i="4"/>
  <c r="BO1725" i="4"/>
  <c r="BN1341" i="4"/>
  <c r="BO1341" i="4"/>
  <c r="BO1844" i="4"/>
  <c r="BN1844" i="4"/>
  <c r="BO1460" i="4"/>
  <c r="BN1460" i="4"/>
  <c r="BO1899" i="4"/>
  <c r="BN1899" i="4"/>
  <c r="BO1515" i="4"/>
  <c r="BN1515" i="4"/>
  <c r="BO722" i="4"/>
  <c r="BN722" i="4"/>
  <c r="BO1634" i="4"/>
  <c r="BN1634" i="4"/>
  <c r="BO1195" i="4"/>
  <c r="BN1195" i="4"/>
  <c r="BO1361" i="4"/>
  <c r="BN1361" i="4"/>
  <c r="BO874" i="4"/>
  <c r="BN874" i="4"/>
  <c r="BO905" i="4"/>
  <c r="BN905" i="4"/>
  <c r="BO521" i="4"/>
  <c r="BN521" i="4"/>
  <c r="BO457" i="4"/>
  <c r="BN457" i="4"/>
  <c r="BN1232" i="4"/>
  <c r="BO1232" i="4"/>
  <c r="BN784" i="4"/>
  <c r="BO784" i="4"/>
  <c r="BO106" i="4"/>
  <c r="BN106" i="4"/>
  <c r="BN911" i="4"/>
  <c r="BO911" i="4"/>
  <c r="BN591" i="4"/>
  <c r="BO591" i="4"/>
  <c r="BO268" i="4"/>
  <c r="BN268" i="4"/>
  <c r="BO974" i="4"/>
  <c r="BN974" i="4"/>
  <c r="BO526" i="4"/>
  <c r="BN526" i="4"/>
  <c r="BN103" i="4"/>
  <c r="BO103" i="4"/>
  <c r="BN781" i="4"/>
  <c r="BO781" i="4"/>
  <c r="BN333" i="4"/>
  <c r="BO333" i="4"/>
  <c r="BO1172" i="4"/>
  <c r="BN1172" i="4"/>
  <c r="BO788" i="4"/>
  <c r="BN788" i="4"/>
  <c r="BO468" i="4"/>
  <c r="BN468" i="4"/>
  <c r="BO659" i="4"/>
  <c r="BN659" i="4"/>
  <c r="BO272" i="4"/>
  <c r="BN272" i="4"/>
  <c r="BO458" i="4"/>
  <c r="BN458" i="4"/>
  <c r="BO190" i="4"/>
  <c r="BN190" i="4"/>
  <c r="BO26" i="4"/>
  <c r="BN26" i="4"/>
  <c r="BO1982" i="4"/>
  <c r="BN1982" i="4"/>
  <c r="BN1295" i="4"/>
  <c r="BO1295" i="4"/>
  <c r="BN1960" i="4"/>
  <c r="BO1960" i="4"/>
  <c r="BO1830" i="4"/>
  <c r="BN1830" i="4"/>
  <c r="BO1123" i="4"/>
  <c r="BN1123" i="4"/>
  <c r="BO1897" i="4"/>
  <c r="BN1897" i="4"/>
  <c r="BN1728" i="4"/>
  <c r="BO1728" i="4"/>
  <c r="BN1440" i="4"/>
  <c r="BO1440" i="4"/>
  <c r="BO1937" i="4"/>
  <c r="BN1937" i="4"/>
  <c r="BN1768" i="4"/>
  <c r="BO1768" i="4"/>
  <c r="BN1560" i="4"/>
  <c r="BO1560" i="4"/>
  <c r="BO1977" i="4"/>
  <c r="BN1977" i="4"/>
  <c r="BN1808" i="4"/>
  <c r="BO1808" i="4"/>
  <c r="BO1638" i="4"/>
  <c r="BN1638" i="4"/>
  <c r="BO867" i="4"/>
  <c r="BN867" i="4"/>
  <c r="BN1848" i="4"/>
  <c r="BO1848" i="4"/>
  <c r="BO1678" i="4"/>
  <c r="BN1678" i="4"/>
  <c r="BO1286" i="4"/>
  <c r="BN1286" i="4"/>
  <c r="BN1888" i="4"/>
  <c r="BO1888" i="4"/>
  <c r="BO1718" i="4"/>
  <c r="BN1718" i="4"/>
  <c r="BN1408" i="4"/>
  <c r="BO1408" i="4"/>
  <c r="BN1928" i="4"/>
  <c r="BO1928" i="4"/>
  <c r="BO1758" i="4"/>
  <c r="BN1758" i="4"/>
  <c r="BN1528" i="4"/>
  <c r="BO1528" i="4"/>
  <c r="BN1968" i="4"/>
  <c r="BO1968" i="4"/>
  <c r="BO1798" i="4"/>
  <c r="BN1798" i="4"/>
  <c r="BO1625" i="4"/>
  <c r="BN1625" i="4"/>
  <c r="BO739" i="4"/>
  <c r="BN739" i="4"/>
  <c r="BO1857" i="4"/>
  <c r="BN1857" i="4"/>
  <c r="BN1688" i="4"/>
  <c r="BO1688" i="4"/>
  <c r="BN1320" i="4"/>
  <c r="BO1320" i="4"/>
  <c r="BN1975" i="4"/>
  <c r="BO1975" i="4"/>
  <c r="BN1911" i="4"/>
  <c r="BO1911" i="4"/>
  <c r="BN1847" i="4"/>
  <c r="BO1847" i="4"/>
  <c r="BN1783" i="4"/>
  <c r="BO1783" i="4"/>
  <c r="BN1719" i="4"/>
  <c r="BO1719" i="4"/>
  <c r="BN1655" i="4"/>
  <c r="BO1655" i="4"/>
  <c r="BN1591" i="4"/>
  <c r="BO1591" i="4"/>
  <c r="BN1527" i="4"/>
  <c r="BO1527" i="4"/>
  <c r="BN1463" i="4"/>
  <c r="BO1463" i="4"/>
  <c r="BN1399" i="4"/>
  <c r="BO1399" i="4"/>
  <c r="BN1335" i="4"/>
  <c r="BO1335" i="4"/>
  <c r="BO1267" i="4"/>
  <c r="BN1267" i="4"/>
  <c r="BO1026" i="4"/>
  <c r="BN1026" i="4"/>
  <c r="BO770" i="4"/>
  <c r="BN770" i="4"/>
  <c r="BO1574" i="4"/>
  <c r="BN1574" i="4"/>
  <c r="BO1510" i="4"/>
  <c r="BN1510" i="4"/>
  <c r="BO1446" i="4"/>
  <c r="BN1446" i="4"/>
  <c r="BO1382" i="4"/>
  <c r="BN1382" i="4"/>
  <c r="BO1318" i="4"/>
  <c r="BN1318" i="4"/>
  <c r="BO1211" i="4"/>
  <c r="BN1211" i="4"/>
  <c r="BO955" i="4"/>
  <c r="BN955" i="4"/>
  <c r="BO699" i="4"/>
  <c r="BN699" i="4"/>
  <c r="BO1949" i="4"/>
  <c r="BN1949" i="4"/>
  <c r="BO1885" i="4"/>
  <c r="BN1885" i="4"/>
  <c r="BN1821" i="4"/>
  <c r="BO1821" i="4"/>
  <c r="BN1757" i="4"/>
  <c r="BO1757" i="4"/>
  <c r="BN1693" i="4"/>
  <c r="BO1693" i="4"/>
  <c r="BN1629" i="4"/>
  <c r="BO1629" i="4"/>
  <c r="BN1565" i="4"/>
  <c r="BO1565" i="4"/>
  <c r="BN1501" i="4"/>
  <c r="BO1501" i="4"/>
  <c r="BN1437" i="4"/>
  <c r="BO1437" i="4"/>
  <c r="BN1373" i="4"/>
  <c r="BO1373" i="4"/>
  <c r="BN1309" i="4"/>
  <c r="BO1309" i="4"/>
  <c r="BO1178" i="4"/>
  <c r="BN1178" i="4"/>
  <c r="BO922" i="4"/>
  <c r="BN922" i="4"/>
  <c r="BO2004" i="4"/>
  <c r="BN2004" i="4"/>
  <c r="BO1940" i="4"/>
  <c r="BN1940" i="4"/>
  <c r="BO1876" i="4"/>
  <c r="BN1876" i="4"/>
  <c r="BO1812" i="4"/>
  <c r="BN1812" i="4"/>
  <c r="BO1748" i="4"/>
  <c r="BN1748" i="4"/>
  <c r="BO1684" i="4"/>
  <c r="BN1684" i="4"/>
  <c r="BO1620" i="4"/>
  <c r="BN1620" i="4"/>
  <c r="BO1556" i="4"/>
  <c r="BN1556" i="4"/>
  <c r="BO1492" i="4"/>
  <c r="BN1492" i="4"/>
  <c r="BO1428" i="4"/>
  <c r="BN1428" i="4"/>
  <c r="BO1364" i="4"/>
  <c r="BN1364" i="4"/>
  <c r="BO1300" i="4"/>
  <c r="BN1300" i="4"/>
  <c r="BO1139" i="4"/>
  <c r="BN1139" i="4"/>
  <c r="BO883" i="4"/>
  <c r="BN883" i="4"/>
  <c r="BO1995" i="4"/>
  <c r="BN1995" i="4"/>
  <c r="BO1931" i="4"/>
  <c r="BN1931" i="4"/>
  <c r="BO1867" i="4"/>
  <c r="BN1867" i="4"/>
  <c r="BO1803" i="4"/>
  <c r="BN1803" i="4"/>
  <c r="BO1739" i="4"/>
  <c r="BN1739" i="4"/>
  <c r="BO1675" i="4"/>
  <c r="BN1675" i="4"/>
  <c r="BO1611" i="4"/>
  <c r="BN1611" i="4"/>
  <c r="BO1547" i="4"/>
  <c r="BN1547" i="4"/>
  <c r="BO1483" i="4"/>
  <c r="BN1483" i="4"/>
  <c r="BO1419" i="4"/>
  <c r="BN1419" i="4"/>
  <c r="BO1355" i="4"/>
  <c r="BN1355" i="4"/>
  <c r="BO1290" i="4"/>
  <c r="BN1290" i="4"/>
  <c r="BO1106" i="4"/>
  <c r="BN1106" i="4"/>
  <c r="BO850" i="4"/>
  <c r="BN850" i="4"/>
  <c r="BO1986" i="4"/>
  <c r="BN1986" i="4"/>
  <c r="BO1922" i="4"/>
  <c r="BN1922" i="4"/>
  <c r="BO1858" i="4"/>
  <c r="BN1858" i="4"/>
  <c r="BO1794" i="4"/>
  <c r="BN1794" i="4"/>
  <c r="BO1730" i="4"/>
  <c r="BN1730" i="4"/>
  <c r="BO1666" i="4"/>
  <c r="BN1666" i="4"/>
  <c r="BO1602" i="4"/>
  <c r="BN1602" i="4"/>
  <c r="BO1538" i="4"/>
  <c r="BN1538" i="4"/>
  <c r="BO1474" i="4"/>
  <c r="BN1474" i="4"/>
  <c r="BO1410" i="4"/>
  <c r="BN1410" i="4"/>
  <c r="BO1346" i="4"/>
  <c r="BN1346" i="4"/>
  <c r="BN1279" i="4"/>
  <c r="BO1279" i="4"/>
  <c r="BO1067" i="4"/>
  <c r="BN1067" i="4"/>
  <c r="BO811" i="4"/>
  <c r="BN811" i="4"/>
  <c r="BO1585" i="4"/>
  <c r="BN1585" i="4"/>
  <c r="BO1521" i="4"/>
  <c r="BN1521" i="4"/>
  <c r="BO1457" i="4"/>
  <c r="BN1457" i="4"/>
  <c r="BO1393" i="4"/>
  <c r="BN1393" i="4"/>
  <c r="BO1329" i="4"/>
  <c r="BN1329" i="4"/>
  <c r="BO1258" i="4"/>
  <c r="BN1258" i="4"/>
  <c r="BO1002" i="4"/>
  <c r="BN1002" i="4"/>
  <c r="BO746" i="4"/>
  <c r="BN746" i="4"/>
  <c r="BO1257" i="4"/>
  <c r="BN1257" i="4"/>
  <c r="BO1193" i="4"/>
  <c r="BN1193" i="4"/>
  <c r="BO1129" i="4"/>
  <c r="BN1129" i="4"/>
  <c r="BO1065" i="4"/>
  <c r="BN1065" i="4"/>
  <c r="BO1001" i="4"/>
  <c r="BN1001" i="4"/>
  <c r="BO937" i="4"/>
  <c r="BN937" i="4"/>
  <c r="BO873" i="4"/>
  <c r="BN873" i="4"/>
  <c r="BO809" i="4"/>
  <c r="BN809" i="4"/>
  <c r="BO745" i="4"/>
  <c r="BN745" i="4"/>
  <c r="BO681" i="4"/>
  <c r="BN681" i="4"/>
  <c r="BO617" i="4"/>
  <c r="BN617" i="4"/>
  <c r="BO553" i="4"/>
  <c r="BN553" i="4"/>
  <c r="BO489" i="4"/>
  <c r="BN489" i="4"/>
  <c r="BO425" i="4"/>
  <c r="BN425" i="4"/>
  <c r="BO361" i="4"/>
  <c r="BN361" i="4"/>
  <c r="BO297" i="4"/>
  <c r="BN297" i="4"/>
  <c r="BN224" i="4"/>
  <c r="BO224" i="4"/>
  <c r="BO139" i="4"/>
  <c r="BN139" i="4"/>
  <c r="BN1264" i="4"/>
  <c r="BO1264" i="4"/>
  <c r="BN1200" i="4"/>
  <c r="BO1200" i="4"/>
  <c r="BN1136" i="4"/>
  <c r="BO1136" i="4"/>
  <c r="BN1072" i="4"/>
  <c r="BO1072" i="4"/>
  <c r="BN1008" i="4"/>
  <c r="BO1008" i="4"/>
  <c r="BN944" i="4"/>
  <c r="BO944" i="4"/>
  <c r="BN880" i="4"/>
  <c r="BO880" i="4"/>
  <c r="BN816" i="4"/>
  <c r="BO816" i="4"/>
  <c r="BN752" i="4"/>
  <c r="BO752" i="4"/>
  <c r="BN688" i="4"/>
  <c r="BO688" i="4"/>
  <c r="BN624" i="4"/>
  <c r="BO624" i="4"/>
  <c r="BN560" i="4"/>
  <c r="BO560" i="4"/>
  <c r="BN496" i="4"/>
  <c r="BO496" i="4"/>
  <c r="BN432" i="4"/>
  <c r="BO432" i="4"/>
  <c r="BN368" i="4"/>
  <c r="BO368" i="4"/>
  <c r="BN304" i="4"/>
  <c r="BO304" i="4"/>
  <c r="BN232" i="4"/>
  <c r="BO232" i="4"/>
  <c r="BO148" i="4"/>
  <c r="BN148" i="4"/>
  <c r="BN31" i="4"/>
  <c r="BO31" i="4"/>
  <c r="BN1199" i="4"/>
  <c r="BO1199" i="4"/>
  <c r="BO1135" i="4"/>
  <c r="BN1135" i="4"/>
  <c r="BN1071" i="4"/>
  <c r="BO1071" i="4"/>
  <c r="BN1007" i="4"/>
  <c r="BO1007" i="4"/>
  <c r="BN943" i="4"/>
  <c r="BO943" i="4"/>
  <c r="BN879" i="4"/>
  <c r="BO879" i="4"/>
  <c r="BN815" i="4"/>
  <c r="BO815" i="4"/>
  <c r="BN751" i="4"/>
  <c r="BO751" i="4"/>
  <c r="BN687" i="4"/>
  <c r="BO687" i="4"/>
  <c r="BN623" i="4"/>
  <c r="BO623" i="4"/>
  <c r="BN559" i="4"/>
  <c r="BO559" i="4"/>
  <c r="BN495" i="4"/>
  <c r="BO495" i="4"/>
  <c r="BN431" i="4"/>
  <c r="BO431" i="4"/>
  <c r="BN367" i="4"/>
  <c r="BO367" i="4"/>
  <c r="BN303" i="4"/>
  <c r="BO303" i="4"/>
  <c r="BN231" i="4"/>
  <c r="BO231" i="4"/>
  <c r="BO147" i="4"/>
  <c r="BN147" i="4"/>
  <c r="BN24" i="4"/>
  <c r="BO24" i="4"/>
  <c r="BO1198" i="4"/>
  <c r="BN1198" i="4"/>
  <c r="BO1134" i="4"/>
  <c r="BN1134" i="4"/>
  <c r="BO1070" i="4"/>
  <c r="BN1070" i="4"/>
  <c r="BO1006" i="4"/>
  <c r="BN1006" i="4"/>
  <c r="BO942" i="4"/>
  <c r="BN942" i="4"/>
  <c r="BO878" i="4"/>
  <c r="BN878" i="4"/>
  <c r="BO814" i="4"/>
  <c r="BN814" i="4"/>
  <c r="BO750" i="4"/>
  <c r="BN750" i="4"/>
  <c r="BO686" i="4"/>
  <c r="BN686" i="4"/>
  <c r="BO622" i="4"/>
  <c r="BN622" i="4"/>
  <c r="BO558" i="4"/>
  <c r="BN558" i="4"/>
  <c r="BO494" i="4"/>
  <c r="BN494" i="4"/>
  <c r="BO430" i="4"/>
  <c r="BN430" i="4"/>
  <c r="BO366" i="4"/>
  <c r="BN366" i="4"/>
  <c r="BO302" i="4"/>
  <c r="BN302" i="4"/>
  <c r="BO230" i="4"/>
  <c r="BN230" i="4"/>
  <c r="BO146" i="4"/>
  <c r="BN146" i="4"/>
  <c r="BN23" i="4"/>
  <c r="BO23" i="4"/>
  <c r="BN1197" i="4"/>
  <c r="BO1197" i="4"/>
  <c r="BN1133" i="4"/>
  <c r="BO1133" i="4"/>
  <c r="BN1069" i="4"/>
  <c r="BO1069" i="4"/>
  <c r="BN1005" i="4"/>
  <c r="BO1005" i="4"/>
  <c r="BN941" i="4"/>
  <c r="BO941" i="4"/>
  <c r="BN877" i="4"/>
  <c r="BO877" i="4"/>
  <c r="BN813" i="4"/>
  <c r="BO813" i="4"/>
  <c r="BN749" i="4"/>
  <c r="BO749" i="4"/>
  <c r="BN685" i="4"/>
  <c r="BO685" i="4"/>
  <c r="BN621" i="4"/>
  <c r="BO621" i="4"/>
  <c r="BN557" i="4"/>
  <c r="BO557" i="4"/>
  <c r="BN493" i="4"/>
  <c r="BO493" i="4"/>
  <c r="BN429" i="4"/>
  <c r="BO429" i="4"/>
  <c r="BN365" i="4"/>
  <c r="BO365" i="4"/>
  <c r="BN301" i="4"/>
  <c r="BO301" i="4"/>
  <c r="BN229" i="4"/>
  <c r="BO229" i="4"/>
  <c r="BN144" i="4"/>
  <c r="BO144" i="4"/>
  <c r="BN16" i="4"/>
  <c r="BO16" i="4"/>
  <c r="BO1204" i="4"/>
  <c r="BN1204" i="4"/>
  <c r="BO1140" i="4"/>
  <c r="BN1140" i="4"/>
  <c r="BO1076" i="4"/>
  <c r="BN1076" i="4"/>
  <c r="BO1012" i="4"/>
  <c r="BN1012" i="4"/>
  <c r="BO948" i="4"/>
  <c r="BN948" i="4"/>
  <c r="BO884" i="4"/>
  <c r="BN884" i="4"/>
  <c r="BO820" i="4"/>
  <c r="BN820" i="4"/>
  <c r="BO756" i="4"/>
  <c r="BN756" i="4"/>
  <c r="BO692" i="4"/>
  <c r="BN692" i="4"/>
  <c r="BO628" i="4"/>
  <c r="BN628" i="4"/>
  <c r="BO564" i="4"/>
  <c r="BN564" i="4"/>
  <c r="BO500" i="4"/>
  <c r="BN500" i="4"/>
  <c r="BO436" i="4"/>
  <c r="BN436" i="4"/>
  <c r="BO372" i="4"/>
  <c r="BN372" i="4"/>
  <c r="BO308" i="4"/>
  <c r="BN308" i="4"/>
  <c r="BN237" i="4"/>
  <c r="BO237" i="4"/>
  <c r="BO154" i="4"/>
  <c r="BN154" i="4"/>
  <c r="BN47" i="4"/>
  <c r="BO47" i="4"/>
  <c r="BO627" i="4"/>
  <c r="BN627" i="4"/>
  <c r="BO563" i="4"/>
  <c r="BN563" i="4"/>
  <c r="BO499" i="4"/>
  <c r="BN499" i="4"/>
  <c r="BO435" i="4"/>
  <c r="BN435" i="4"/>
  <c r="BO371" i="4"/>
  <c r="BN371" i="4"/>
  <c r="BO307" i="4"/>
  <c r="BN307" i="4"/>
  <c r="BO236" i="4"/>
  <c r="BN236" i="4"/>
  <c r="BN152" i="4"/>
  <c r="BO152" i="4"/>
  <c r="BN40" i="4"/>
  <c r="BO40" i="4"/>
  <c r="BO618" i="4"/>
  <c r="BN618" i="4"/>
  <c r="BO554" i="4"/>
  <c r="BN554" i="4"/>
  <c r="BO490" i="4"/>
  <c r="BN490" i="4"/>
  <c r="BO426" i="4"/>
  <c r="BN426" i="4"/>
  <c r="BO362" i="4"/>
  <c r="BN362" i="4"/>
  <c r="BO298" i="4"/>
  <c r="BN298" i="4"/>
  <c r="BO226" i="4"/>
  <c r="BN226" i="4"/>
  <c r="BO140" i="4"/>
  <c r="BN140" i="4"/>
  <c r="BO222" i="4"/>
  <c r="BN222" i="4"/>
  <c r="BO158" i="4"/>
  <c r="BN158" i="4"/>
  <c r="BO94" i="4"/>
  <c r="BN94" i="4"/>
  <c r="BO30" i="4"/>
  <c r="BN30" i="4"/>
  <c r="BN37" i="4"/>
  <c r="BO37" i="4"/>
  <c r="BO44" i="4"/>
  <c r="BN44" i="4"/>
  <c r="BO51" i="4"/>
  <c r="BN51" i="4"/>
  <c r="BO58" i="4"/>
  <c r="BN58" i="4"/>
  <c r="BO281" i="4"/>
  <c r="BN281" i="4"/>
  <c r="BO217" i="4"/>
  <c r="BN217" i="4"/>
  <c r="BO153" i="4"/>
  <c r="BN153" i="4"/>
  <c r="BO89" i="4"/>
  <c r="BN89" i="4"/>
  <c r="BO25" i="4"/>
  <c r="BN25" i="4"/>
  <c r="BN1704" i="4"/>
  <c r="BO1704" i="4"/>
  <c r="BN1488" i="4"/>
  <c r="BO1488" i="4"/>
  <c r="BN1824" i="4"/>
  <c r="BO1824" i="4"/>
  <c r="BN1904" i="4"/>
  <c r="BO1904" i="4"/>
  <c r="BN1624" i="4"/>
  <c r="BO1624" i="4"/>
  <c r="BN1695" i="4"/>
  <c r="BO1695" i="4"/>
  <c r="BN1311" i="4"/>
  <c r="BO1311" i="4"/>
  <c r="BO1358" i="4"/>
  <c r="BN1358" i="4"/>
  <c r="BN1861" i="4"/>
  <c r="BO1861" i="4"/>
  <c r="BN1477" i="4"/>
  <c r="BO1477" i="4"/>
  <c r="BO1980" i="4"/>
  <c r="BN1980" i="4"/>
  <c r="BO1596" i="4"/>
  <c r="BN1596" i="4"/>
  <c r="BO1971" i="4"/>
  <c r="BN1971" i="4"/>
  <c r="BO1587" i="4"/>
  <c r="BN1587" i="4"/>
  <c r="BO1010" i="4"/>
  <c r="BN1010" i="4"/>
  <c r="BO1706" i="4"/>
  <c r="BN1706" i="4"/>
  <c r="BO1322" i="4"/>
  <c r="BN1322" i="4"/>
  <c r="BO1497" i="4"/>
  <c r="BN1497" i="4"/>
  <c r="BO1169" i="4"/>
  <c r="BN1169" i="4"/>
  <c r="BO785" i="4"/>
  <c r="BN785" i="4"/>
  <c r="BO401" i="4"/>
  <c r="BN401" i="4"/>
  <c r="BN1112" i="4"/>
  <c r="BO1112" i="4"/>
  <c r="BN728" i="4"/>
  <c r="BO728" i="4"/>
  <c r="BN472" i="4"/>
  <c r="BO472" i="4"/>
  <c r="BN1175" i="4"/>
  <c r="BO1175" i="4"/>
  <c r="BN663" i="4"/>
  <c r="BO663" i="4"/>
  <c r="BN277" i="4"/>
  <c r="BO277" i="4"/>
  <c r="BO1046" i="4"/>
  <c r="BN1046" i="4"/>
  <c r="BO662" i="4"/>
  <c r="BN662" i="4"/>
  <c r="BO276" i="4"/>
  <c r="BN276" i="4"/>
  <c r="BN981" i="4"/>
  <c r="BO981" i="4"/>
  <c r="BN533" i="4"/>
  <c r="BO533" i="4"/>
  <c r="BN112" i="4"/>
  <c r="BO112" i="4"/>
  <c r="BO924" i="4"/>
  <c r="BN924" i="4"/>
  <c r="BO604" i="4"/>
  <c r="BN604" i="4"/>
  <c r="BO283" i="4"/>
  <c r="BN283" i="4"/>
  <c r="BO475" i="4"/>
  <c r="BN475" i="4"/>
  <c r="BO658" i="4"/>
  <c r="BN658" i="4"/>
  <c r="BN271" i="4"/>
  <c r="BO271" i="4"/>
  <c r="BO70" i="4"/>
  <c r="BN70" i="4"/>
  <c r="BO27" i="4"/>
  <c r="BN27" i="4"/>
  <c r="BO1681" i="4"/>
  <c r="BN1681" i="4"/>
  <c r="BN1544" i="4"/>
  <c r="BO1544" i="4"/>
  <c r="BN1672" i="4"/>
  <c r="BO1672" i="4"/>
  <c r="BO1774" i="4"/>
  <c r="BN1774" i="4"/>
  <c r="BN1687" i="4"/>
  <c r="BO1687" i="4"/>
  <c r="BO1154" i="4"/>
  <c r="BN1154" i="4"/>
  <c r="BO1414" i="4"/>
  <c r="BN1414" i="4"/>
  <c r="BN1853" i="4"/>
  <c r="BO1853" i="4"/>
  <c r="BN1405" i="4"/>
  <c r="BO1405" i="4"/>
  <c r="BO1908" i="4"/>
  <c r="BN1908" i="4"/>
  <c r="BO1524" i="4"/>
  <c r="BN1524" i="4"/>
  <c r="BO1011" i="4"/>
  <c r="BN1011" i="4"/>
  <c r="BO1643" i="4"/>
  <c r="BN1643" i="4"/>
  <c r="BO1323" i="4"/>
  <c r="BN1323" i="4"/>
  <c r="BO1826" i="4"/>
  <c r="BN1826" i="4"/>
  <c r="BO1442" i="4"/>
  <c r="BN1442" i="4"/>
  <c r="BO683" i="4"/>
  <c r="BN683" i="4"/>
  <c r="BO1130" i="4"/>
  <c r="BN1130" i="4"/>
  <c r="BO1033" i="4"/>
  <c r="BN1033" i="4"/>
  <c r="BO649" i="4"/>
  <c r="BN649" i="4"/>
  <c r="BN261" i="4"/>
  <c r="BO261" i="4"/>
  <c r="BN1040" i="4"/>
  <c r="BO1040" i="4"/>
  <c r="BN656" i="4"/>
  <c r="BO656" i="4"/>
  <c r="BN1167" i="4"/>
  <c r="BO1167" i="4"/>
  <c r="BN783" i="4"/>
  <c r="BO783" i="4"/>
  <c r="BN463" i="4"/>
  <c r="BO463" i="4"/>
  <c r="BO104" i="4"/>
  <c r="BN104" i="4"/>
  <c r="BO1038" i="4"/>
  <c r="BN1038" i="4"/>
  <c r="BO654" i="4"/>
  <c r="BN654" i="4"/>
  <c r="BO267" i="4"/>
  <c r="BN267" i="4"/>
  <c r="BN1165" i="4"/>
  <c r="BO1165" i="4"/>
  <c r="BN909" i="4"/>
  <c r="BO909" i="4"/>
  <c r="BN525" i="4"/>
  <c r="BO525" i="4"/>
  <c r="BN101" i="4"/>
  <c r="BO101" i="4"/>
  <c r="BO916" i="4"/>
  <c r="BN916" i="4"/>
  <c r="BO596" i="4"/>
  <c r="BN596" i="4"/>
  <c r="BN111" i="4"/>
  <c r="BO111" i="4"/>
  <c r="BO339" i="4"/>
  <c r="BN339" i="4"/>
  <c r="BO522" i="4"/>
  <c r="BN522" i="4"/>
  <c r="BN183" i="4"/>
  <c r="BO183" i="4"/>
  <c r="BO249" i="4"/>
  <c r="BN249" i="4"/>
  <c r="BO1769" i="4"/>
  <c r="BN1769" i="4"/>
  <c r="BO1849" i="4"/>
  <c r="BN1849" i="4"/>
  <c r="BN1920" i="4"/>
  <c r="BO1920" i="4"/>
  <c r="BO1790" i="4"/>
  <c r="BN1790" i="4"/>
  <c r="BO1657" i="4"/>
  <c r="BN1657" i="4"/>
  <c r="BN1352" i="4"/>
  <c r="BO1352" i="4"/>
  <c r="BO1878" i="4"/>
  <c r="BN1878" i="4"/>
  <c r="BO1705" i="4"/>
  <c r="BN1705" i="4"/>
  <c r="BN1376" i="4"/>
  <c r="BO1376" i="4"/>
  <c r="BO1918" i="4"/>
  <c r="BN1918" i="4"/>
  <c r="BO1745" i="4"/>
  <c r="BN1745" i="4"/>
  <c r="BN1496" i="4"/>
  <c r="BO1496" i="4"/>
  <c r="BO1958" i="4"/>
  <c r="BN1958" i="4"/>
  <c r="BO1785" i="4"/>
  <c r="BN1785" i="4"/>
  <c r="BN1616" i="4"/>
  <c r="BO1616" i="4"/>
  <c r="BO1998" i="4"/>
  <c r="BN1998" i="4"/>
  <c r="BO1825" i="4"/>
  <c r="BN1825" i="4"/>
  <c r="BN1656" i="4"/>
  <c r="BO1656" i="4"/>
  <c r="BO1091" i="4"/>
  <c r="BN1091" i="4"/>
  <c r="BO1865" i="4"/>
  <c r="BN1865" i="4"/>
  <c r="BN1696" i="4"/>
  <c r="BO1696" i="4"/>
  <c r="BN1344" i="4"/>
  <c r="BO1344" i="4"/>
  <c r="BO1905" i="4"/>
  <c r="BN1905" i="4"/>
  <c r="BN1736" i="4"/>
  <c r="BO1736" i="4"/>
  <c r="BN1464" i="4"/>
  <c r="BO1464" i="4"/>
  <c r="BO1945" i="4"/>
  <c r="BN1945" i="4"/>
  <c r="BO1776" i="4"/>
  <c r="BN1776" i="4"/>
  <c r="BN1584" i="4"/>
  <c r="BO1584" i="4"/>
  <c r="BO8" i="4"/>
  <c r="BN8" i="4"/>
  <c r="BO1838" i="4"/>
  <c r="BN1838" i="4"/>
  <c r="BO1665" i="4"/>
  <c r="BN1665" i="4"/>
  <c r="BO1219" i="4"/>
  <c r="BN1219" i="4"/>
  <c r="BN1967" i="4"/>
  <c r="BO1967" i="4"/>
  <c r="BN1903" i="4"/>
  <c r="BO1903" i="4"/>
  <c r="BO1839" i="4"/>
  <c r="BN1839" i="4"/>
  <c r="BO1775" i="4"/>
  <c r="BN1775" i="4"/>
  <c r="BN1711" i="4"/>
  <c r="BO1711" i="4"/>
  <c r="BN1647" i="4"/>
  <c r="BO1647" i="4"/>
  <c r="BN1583" i="4"/>
  <c r="BO1583" i="4"/>
  <c r="BN1519" i="4"/>
  <c r="BO1519" i="4"/>
  <c r="BN1455" i="4"/>
  <c r="BO1455" i="4"/>
  <c r="BN1391" i="4"/>
  <c r="BO1391" i="4"/>
  <c r="BN1327" i="4"/>
  <c r="BO1327" i="4"/>
  <c r="BO1250" i="4"/>
  <c r="BN1250" i="4"/>
  <c r="BO994" i="4"/>
  <c r="BN994" i="4"/>
  <c r="BO738" i="4"/>
  <c r="BN738" i="4"/>
  <c r="BO1566" i="4"/>
  <c r="BN1566" i="4"/>
  <c r="BO1502" i="4"/>
  <c r="BN1502" i="4"/>
  <c r="BO1438" i="4"/>
  <c r="BN1438" i="4"/>
  <c r="BO1374" i="4"/>
  <c r="BN1374" i="4"/>
  <c r="BO1310" i="4"/>
  <c r="BN1310" i="4"/>
  <c r="BO1179" i="4"/>
  <c r="BN1179" i="4"/>
  <c r="BO923" i="4"/>
  <c r="BN923" i="4"/>
  <c r="BO2005" i="4"/>
  <c r="BN2005" i="4"/>
  <c r="BO1941" i="4"/>
  <c r="BN1941" i="4"/>
  <c r="BN1877" i="4"/>
  <c r="BO1877" i="4"/>
  <c r="BN1813" i="4"/>
  <c r="BO1813" i="4"/>
  <c r="BN1749" i="4"/>
  <c r="BO1749" i="4"/>
  <c r="BN1685" i="4"/>
  <c r="BO1685" i="4"/>
  <c r="BN1621" i="4"/>
  <c r="BO1621" i="4"/>
  <c r="BN1557" i="4"/>
  <c r="BO1557" i="4"/>
  <c r="BN1493" i="4"/>
  <c r="BO1493" i="4"/>
  <c r="BN1429" i="4"/>
  <c r="BO1429" i="4"/>
  <c r="BN1365" i="4"/>
  <c r="BO1365" i="4"/>
  <c r="BN1301" i="4"/>
  <c r="BO1301" i="4"/>
  <c r="BO1146" i="4"/>
  <c r="BN1146" i="4"/>
  <c r="BO890" i="4"/>
  <c r="BN890" i="4"/>
  <c r="BO1996" i="4"/>
  <c r="BN1996" i="4"/>
  <c r="BO1932" i="4"/>
  <c r="BN1932" i="4"/>
  <c r="BO1868" i="4"/>
  <c r="BN1868" i="4"/>
  <c r="BO1804" i="4"/>
  <c r="BN1804" i="4"/>
  <c r="BO1740" i="4"/>
  <c r="BN1740" i="4"/>
  <c r="BO1676" i="4"/>
  <c r="BN1676" i="4"/>
  <c r="BO1612" i="4"/>
  <c r="BN1612" i="4"/>
  <c r="BO1548" i="4"/>
  <c r="BN1548" i="4"/>
  <c r="BO1484" i="4"/>
  <c r="BN1484" i="4"/>
  <c r="BO1420" i="4"/>
  <c r="BN1420" i="4"/>
  <c r="BO1356" i="4"/>
  <c r="BN1356" i="4"/>
  <c r="BO1291" i="4"/>
  <c r="BN1291" i="4"/>
  <c r="BO1107" i="4"/>
  <c r="BN1107" i="4"/>
  <c r="BO851" i="4"/>
  <c r="BN851" i="4"/>
  <c r="BO1987" i="4"/>
  <c r="BN1987" i="4"/>
  <c r="BO1923" i="4"/>
  <c r="BN1923" i="4"/>
  <c r="BO1859" i="4"/>
  <c r="BN1859" i="4"/>
  <c r="BO1795" i="4"/>
  <c r="BN1795" i="4"/>
  <c r="BO1731" i="4"/>
  <c r="BN1731" i="4"/>
  <c r="BO1667" i="4"/>
  <c r="BN1667" i="4"/>
  <c r="BO1603" i="4"/>
  <c r="BN1603" i="4"/>
  <c r="BO1539" i="4"/>
  <c r="BN1539" i="4"/>
  <c r="BO1475" i="4"/>
  <c r="BN1475" i="4"/>
  <c r="BO1411" i="4"/>
  <c r="BN1411" i="4"/>
  <c r="BO1347" i="4"/>
  <c r="BN1347" i="4"/>
  <c r="BN1280" i="4"/>
  <c r="BO1280" i="4"/>
  <c r="BO1074" i="4"/>
  <c r="BN1074" i="4"/>
  <c r="BO818" i="4"/>
  <c r="BN818" i="4"/>
  <c r="BO1978" i="4"/>
  <c r="BN1978" i="4"/>
  <c r="BO1914" i="4"/>
  <c r="BN1914" i="4"/>
  <c r="BO1850" i="4"/>
  <c r="BN1850" i="4"/>
  <c r="BO1786" i="4"/>
  <c r="BN1786" i="4"/>
  <c r="BO1722" i="4"/>
  <c r="BN1722" i="4"/>
  <c r="BO1658" i="4"/>
  <c r="BN1658" i="4"/>
  <c r="BO1594" i="4"/>
  <c r="BN1594" i="4"/>
  <c r="BO1530" i="4"/>
  <c r="BN1530" i="4"/>
  <c r="BO1466" i="4"/>
  <c r="BN1466" i="4"/>
  <c r="BO1402" i="4"/>
  <c r="BN1402" i="4"/>
  <c r="BO1338" i="4"/>
  <c r="BN1338" i="4"/>
  <c r="BO1270" i="4"/>
  <c r="BN1270" i="4"/>
  <c r="BO1035" i="4"/>
  <c r="BN1035" i="4"/>
  <c r="BO779" i="4"/>
  <c r="BN779" i="4"/>
  <c r="BO1577" i="4"/>
  <c r="BN1577" i="4"/>
  <c r="BO1513" i="4"/>
  <c r="BN1513" i="4"/>
  <c r="BO1449" i="4"/>
  <c r="BN1449" i="4"/>
  <c r="BO1385" i="4"/>
  <c r="BN1385" i="4"/>
  <c r="BO1321" i="4"/>
  <c r="BN1321" i="4"/>
  <c r="BO1226" i="4"/>
  <c r="BN1226" i="4"/>
  <c r="BO970" i="4"/>
  <c r="BN970" i="4"/>
  <c r="BO714" i="4"/>
  <c r="BN714" i="4"/>
  <c r="BO1249" i="4"/>
  <c r="BN1249" i="4"/>
  <c r="BO1185" i="4"/>
  <c r="BN1185" i="4"/>
  <c r="BO1121" i="4"/>
  <c r="BN1121" i="4"/>
  <c r="BO1057" i="4"/>
  <c r="BN1057" i="4"/>
  <c r="BO993" i="4"/>
  <c r="BN993" i="4"/>
  <c r="BO929" i="4"/>
  <c r="BN929" i="4"/>
  <c r="BO865" i="4"/>
  <c r="BN865" i="4"/>
  <c r="BO801" i="4"/>
  <c r="BN801" i="4"/>
  <c r="BO737" i="4"/>
  <c r="BN737" i="4"/>
  <c r="BO673" i="4"/>
  <c r="BN673" i="4"/>
  <c r="BO609" i="4"/>
  <c r="BN609" i="4"/>
  <c r="BO545" i="4"/>
  <c r="BN545" i="4"/>
  <c r="BO481" i="4"/>
  <c r="BN481" i="4"/>
  <c r="BO417" i="4"/>
  <c r="BN417" i="4"/>
  <c r="BO353" i="4"/>
  <c r="BN353" i="4"/>
  <c r="BN288" i="4"/>
  <c r="BO288" i="4"/>
  <c r="BN213" i="4"/>
  <c r="BO213" i="4"/>
  <c r="BN128" i="4"/>
  <c r="BO128" i="4"/>
  <c r="BN1256" i="4"/>
  <c r="BO1256" i="4"/>
  <c r="BN1192" i="4"/>
  <c r="BO1192" i="4"/>
  <c r="BN1128" i="4"/>
  <c r="BO1128" i="4"/>
  <c r="BN1064" i="4"/>
  <c r="BO1064" i="4"/>
  <c r="BN1000" i="4"/>
  <c r="BO1000" i="4"/>
  <c r="BN936" i="4"/>
  <c r="BO936" i="4"/>
  <c r="BN872" i="4"/>
  <c r="BO872" i="4"/>
  <c r="BN808" i="4"/>
  <c r="BO808" i="4"/>
  <c r="BN744" i="4"/>
  <c r="BO744" i="4"/>
  <c r="BN680" i="4"/>
  <c r="BO680" i="4"/>
  <c r="BN616" i="4"/>
  <c r="BO616" i="4"/>
  <c r="BN552" i="4"/>
  <c r="BO552" i="4"/>
  <c r="BN488" i="4"/>
  <c r="BO488" i="4"/>
  <c r="BN424" i="4"/>
  <c r="BO424" i="4"/>
  <c r="BN360" i="4"/>
  <c r="BO360" i="4"/>
  <c r="BN296" i="4"/>
  <c r="BO296" i="4"/>
  <c r="BO223" i="4"/>
  <c r="BN223" i="4"/>
  <c r="BO138" i="4"/>
  <c r="BN138" i="4"/>
  <c r="BO1255" i="4"/>
  <c r="BN1255" i="4"/>
  <c r="BN1191" i="4"/>
  <c r="BO1191" i="4"/>
  <c r="BN1127" i="4"/>
  <c r="BO1127" i="4"/>
  <c r="BN1063" i="4"/>
  <c r="BO1063" i="4"/>
  <c r="BN999" i="4"/>
  <c r="BO999" i="4"/>
  <c r="BN935" i="4"/>
  <c r="BO935" i="4"/>
  <c r="BN871" i="4"/>
  <c r="BO871" i="4"/>
  <c r="BN807" i="4"/>
  <c r="BO807" i="4"/>
  <c r="BN743" i="4"/>
  <c r="BO743" i="4"/>
  <c r="BN679" i="4"/>
  <c r="BO679" i="4"/>
  <c r="BN615" i="4"/>
  <c r="BO615" i="4"/>
  <c r="BN551" i="4"/>
  <c r="BO551" i="4"/>
  <c r="BN487" i="4"/>
  <c r="BO487" i="4"/>
  <c r="BN423" i="4"/>
  <c r="BO423" i="4"/>
  <c r="BN359" i="4"/>
  <c r="BO359" i="4"/>
  <c r="BN295" i="4"/>
  <c r="BO295" i="4"/>
  <c r="BN221" i="4"/>
  <c r="BO221" i="4"/>
  <c r="BN136" i="4"/>
  <c r="BO136" i="4"/>
  <c r="BO1254" i="4"/>
  <c r="BN1254" i="4"/>
  <c r="BO1190" i="4"/>
  <c r="BN1190" i="4"/>
  <c r="BO1126" i="4"/>
  <c r="BN1126" i="4"/>
  <c r="BO1062" i="4"/>
  <c r="BN1062" i="4"/>
  <c r="BO998" i="4"/>
  <c r="BN998" i="4"/>
  <c r="BO934" i="4"/>
  <c r="BN934" i="4"/>
  <c r="BO870" i="4"/>
  <c r="BN870" i="4"/>
  <c r="BO806" i="4"/>
  <c r="BN806" i="4"/>
  <c r="BO742" i="4"/>
  <c r="BN742" i="4"/>
  <c r="BO678" i="4"/>
  <c r="BN678" i="4"/>
  <c r="BO614" i="4"/>
  <c r="BN614" i="4"/>
  <c r="BO550" i="4"/>
  <c r="BN550" i="4"/>
  <c r="BO486" i="4"/>
  <c r="BN486" i="4"/>
  <c r="BO422" i="4"/>
  <c r="BN422" i="4"/>
  <c r="BO358" i="4"/>
  <c r="BN358" i="4"/>
  <c r="BO294" i="4"/>
  <c r="BN294" i="4"/>
  <c r="BO220" i="4"/>
  <c r="BN220" i="4"/>
  <c r="BN135" i="4"/>
  <c r="BO135" i="4"/>
  <c r="BN1253" i="4"/>
  <c r="BO1253" i="4"/>
  <c r="BN1189" i="4"/>
  <c r="BO1189" i="4"/>
  <c r="BO1125" i="4"/>
  <c r="BN1125" i="4"/>
  <c r="BN1061" i="4"/>
  <c r="BO1061" i="4"/>
  <c r="BN997" i="4"/>
  <c r="BO997" i="4"/>
  <c r="BN933" i="4"/>
  <c r="BO933" i="4"/>
  <c r="BN869" i="4"/>
  <c r="BO869" i="4"/>
  <c r="BN805" i="4"/>
  <c r="BO805" i="4"/>
  <c r="BN741" i="4"/>
  <c r="BO741" i="4"/>
  <c r="BN677" i="4"/>
  <c r="BO677" i="4"/>
  <c r="BN613" i="4"/>
  <c r="BO613" i="4"/>
  <c r="BN549" i="4"/>
  <c r="BO549" i="4"/>
  <c r="BN485" i="4"/>
  <c r="BO485" i="4"/>
  <c r="BN421" i="4"/>
  <c r="BO421" i="4"/>
  <c r="BN357" i="4"/>
  <c r="BO357" i="4"/>
  <c r="BN293" i="4"/>
  <c r="BO293" i="4"/>
  <c r="BO219" i="4"/>
  <c r="BN219" i="4"/>
  <c r="BN133" i="4"/>
  <c r="BO133" i="4"/>
  <c r="BO1260" i="4"/>
  <c r="BN1260" i="4"/>
  <c r="BO1196" i="4"/>
  <c r="BN1196" i="4"/>
  <c r="BO1132" i="4"/>
  <c r="BN1132" i="4"/>
  <c r="BO1068" i="4"/>
  <c r="BN1068" i="4"/>
  <c r="BO1004" i="4"/>
  <c r="BN1004" i="4"/>
  <c r="BO940" i="4"/>
  <c r="BN940" i="4"/>
  <c r="BO876" i="4"/>
  <c r="BN876" i="4"/>
  <c r="BO812" i="4"/>
  <c r="BN812" i="4"/>
  <c r="BO748" i="4"/>
  <c r="BN748" i="4"/>
  <c r="BO684" i="4"/>
  <c r="BN684" i="4"/>
  <c r="BO620" i="4"/>
  <c r="BN620" i="4"/>
  <c r="BO556" i="4"/>
  <c r="BN556" i="4"/>
  <c r="BO492" i="4"/>
  <c r="BN492" i="4"/>
  <c r="BO428" i="4"/>
  <c r="BN428" i="4"/>
  <c r="BO364" i="4"/>
  <c r="BN364" i="4"/>
  <c r="BO300" i="4"/>
  <c r="BN300" i="4"/>
  <c r="BO228" i="4"/>
  <c r="BN228" i="4"/>
  <c r="BN143" i="4"/>
  <c r="BO143" i="4"/>
  <c r="BN15" i="4"/>
  <c r="BO15" i="4"/>
  <c r="BO619" i="4"/>
  <c r="BN619" i="4"/>
  <c r="BO555" i="4"/>
  <c r="BN555" i="4"/>
  <c r="BO491" i="4"/>
  <c r="BN491" i="4"/>
  <c r="BO427" i="4"/>
  <c r="BN427" i="4"/>
  <c r="BO363" i="4"/>
  <c r="BN363" i="4"/>
  <c r="BO299" i="4"/>
  <c r="BN299" i="4"/>
  <c r="BO227" i="4"/>
  <c r="BN227" i="4"/>
  <c r="BN141" i="4"/>
  <c r="BO141" i="4"/>
  <c r="BO674" i="4"/>
  <c r="BN674" i="4"/>
  <c r="BO610" i="4"/>
  <c r="BN610" i="4"/>
  <c r="BO546" i="4"/>
  <c r="BN546" i="4"/>
  <c r="BO482" i="4"/>
  <c r="BN482" i="4"/>
  <c r="BO418" i="4"/>
  <c r="BN418" i="4"/>
  <c r="BO354" i="4"/>
  <c r="BN354" i="4"/>
  <c r="BO290" i="4"/>
  <c r="BN290" i="4"/>
  <c r="BN215" i="4"/>
  <c r="BO215" i="4"/>
  <c r="BO130" i="4"/>
  <c r="BN130" i="4"/>
  <c r="BO214" i="4"/>
  <c r="BN214" i="4"/>
  <c r="BO150" i="4"/>
  <c r="BN150" i="4"/>
  <c r="BO86" i="4"/>
  <c r="BN86" i="4"/>
  <c r="BO22" i="4"/>
  <c r="BN22" i="4"/>
  <c r="BN29" i="4"/>
  <c r="BO29" i="4"/>
  <c r="BO36" i="4"/>
  <c r="BN36" i="4"/>
  <c r="BO43" i="4"/>
  <c r="BN43" i="4"/>
  <c r="BO50" i="4"/>
  <c r="BN50" i="4"/>
  <c r="BO273" i="4"/>
  <c r="BN273" i="4"/>
  <c r="BO209" i="4"/>
  <c r="BN209" i="4"/>
  <c r="BO145" i="4"/>
  <c r="BN145" i="4"/>
  <c r="BO81" i="4"/>
  <c r="BN81" i="4"/>
  <c r="BO17" i="4"/>
  <c r="BN17" i="4"/>
  <c r="BN1664" i="4"/>
  <c r="BO1664" i="4"/>
  <c r="BN1744" i="4"/>
  <c r="BO1744" i="4"/>
  <c r="BO1654" i="4"/>
  <c r="BN1654" i="4"/>
  <c r="BN1336" i="4"/>
  <c r="BO1336" i="4"/>
  <c r="BO1793" i="4"/>
  <c r="BN1793" i="4"/>
  <c r="BN1759" i="4"/>
  <c r="BO1759" i="4"/>
  <c r="BN1375" i="4"/>
  <c r="BO1375" i="4"/>
  <c r="BO1550" i="4"/>
  <c r="BN1550" i="4"/>
  <c r="BO859" i="4"/>
  <c r="BN859" i="4"/>
  <c r="BN1669" i="4"/>
  <c r="BO1669" i="4"/>
  <c r="BO1283" i="4"/>
  <c r="BN1283" i="4"/>
  <c r="BO1852" i="4"/>
  <c r="BN1852" i="4"/>
  <c r="BO1468" i="4"/>
  <c r="BN1468" i="4"/>
  <c r="BO1340" i="4"/>
  <c r="BN1340" i="4"/>
  <c r="BO1843" i="4"/>
  <c r="BN1843" i="4"/>
  <c r="BO1331" i="4"/>
  <c r="BN1331" i="4"/>
  <c r="BO1898" i="4"/>
  <c r="BN1898" i="4"/>
  <c r="BO1514" i="4"/>
  <c r="BN1514" i="4"/>
  <c r="BO1561" i="4"/>
  <c r="BN1561" i="4"/>
  <c r="BO1297" i="4"/>
  <c r="BN1297" i="4"/>
  <c r="BO913" i="4"/>
  <c r="BN913" i="4"/>
  <c r="BO529" i="4"/>
  <c r="BN529" i="4"/>
  <c r="BO107" i="4"/>
  <c r="BN107" i="4"/>
  <c r="BN1048" i="4"/>
  <c r="BO1048" i="4"/>
  <c r="BN664" i="4"/>
  <c r="BO664" i="4"/>
  <c r="BO278" i="4"/>
  <c r="BN278" i="4"/>
  <c r="BN1111" i="4"/>
  <c r="BO1111" i="4"/>
  <c r="BN791" i="4"/>
  <c r="BO791" i="4"/>
  <c r="BN407" i="4"/>
  <c r="BO407" i="4"/>
  <c r="BO1238" i="4"/>
  <c r="BN1238" i="4"/>
  <c r="BO918" i="4"/>
  <c r="BN918" i="4"/>
  <c r="BO534" i="4"/>
  <c r="BN534" i="4"/>
  <c r="BO114" i="4"/>
  <c r="BN114" i="4"/>
  <c r="BN1045" i="4"/>
  <c r="BO1045" i="4"/>
  <c r="BN661" i="4"/>
  <c r="BO661" i="4"/>
  <c r="BN341" i="4"/>
  <c r="BO341" i="4"/>
  <c r="BO988" i="4"/>
  <c r="BN988" i="4"/>
  <c r="BO540" i="4"/>
  <c r="BN540" i="4"/>
  <c r="BO122" i="4"/>
  <c r="BN122" i="4"/>
  <c r="BO347" i="4"/>
  <c r="BN347" i="4"/>
  <c r="BO530" i="4"/>
  <c r="BN530" i="4"/>
  <c r="BO108" i="4"/>
  <c r="BN108" i="4"/>
  <c r="BN13" i="4"/>
  <c r="BO13" i="4"/>
  <c r="BO257" i="4"/>
  <c r="BN257" i="4"/>
  <c r="BO1814" i="4"/>
  <c r="BN1814" i="4"/>
  <c r="BN1304" i="4"/>
  <c r="BO1304" i="4"/>
  <c r="BO1934" i="4"/>
  <c r="BN1934" i="4"/>
  <c r="BO803" i="4"/>
  <c r="BN803" i="4"/>
  <c r="BN1392" i="4"/>
  <c r="BO1392" i="4"/>
  <c r="BN1879" i="4"/>
  <c r="BO1879" i="4"/>
  <c r="BN1367" i="4"/>
  <c r="BO1367" i="4"/>
  <c r="BO1350" i="4"/>
  <c r="BN1350" i="4"/>
  <c r="BO1981" i="4"/>
  <c r="BN1981" i="4"/>
  <c r="BN1661" i="4"/>
  <c r="BO1661" i="4"/>
  <c r="BO1274" i="4"/>
  <c r="BN1274" i="4"/>
  <c r="BO1780" i="4"/>
  <c r="BN1780" i="4"/>
  <c r="BO1396" i="4"/>
  <c r="BN1396" i="4"/>
  <c r="BO1963" i="4"/>
  <c r="BN1963" i="4"/>
  <c r="BO1579" i="4"/>
  <c r="BN1579" i="4"/>
  <c r="BO978" i="4"/>
  <c r="BN978" i="4"/>
  <c r="BO1762" i="4"/>
  <c r="BN1762" i="4"/>
  <c r="BO1378" i="4"/>
  <c r="BN1378" i="4"/>
  <c r="BO1553" i="4"/>
  <c r="BN1553" i="4"/>
  <c r="BO1225" i="4"/>
  <c r="BN1225" i="4"/>
  <c r="BO841" i="4"/>
  <c r="BN841" i="4"/>
  <c r="BN96" i="4"/>
  <c r="BO96" i="4"/>
  <c r="BN848" i="4"/>
  <c r="BO848" i="4"/>
  <c r="BN191" i="4"/>
  <c r="BO191" i="4"/>
  <c r="BN975" i="4"/>
  <c r="BO975" i="4"/>
  <c r="BN719" i="4"/>
  <c r="BO719" i="4"/>
  <c r="BN335" i="4"/>
  <c r="BO335" i="4"/>
  <c r="BO1102" i="4"/>
  <c r="BN1102" i="4"/>
  <c r="BO718" i="4"/>
  <c r="BN718" i="4"/>
  <c r="BO334" i="4"/>
  <c r="BN334" i="4"/>
  <c r="BN1229" i="4"/>
  <c r="BO1229" i="4"/>
  <c r="BN845" i="4"/>
  <c r="BO845" i="4"/>
  <c r="BN397" i="4"/>
  <c r="BO397" i="4"/>
  <c r="BO1108" i="4"/>
  <c r="BN1108" i="4"/>
  <c r="BO724" i="4"/>
  <c r="BN724" i="4"/>
  <c r="BO404" i="4"/>
  <c r="BN404" i="4"/>
  <c r="BO595" i="4"/>
  <c r="BN595" i="4"/>
  <c r="BN109" i="4"/>
  <c r="BO109" i="4"/>
  <c r="BO262" i="4"/>
  <c r="BN262" i="4"/>
  <c r="BO57" i="4"/>
  <c r="BN57" i="4"/>
  <c r="BN1568" i="4"/>
  <c r="BO1568" i="4"/>
  <c r="BO899" i="4"/>
  <c r="BN899" i="4"/>
  <c r="BN1504" i="4"/>
  <c r="BO1504" i="4"/>
  <c r="BO1617" i="4"/>
  <c r="BN1617" i="4"/>
  <c r="BO1697" i="4"/>
  <c r="BN1697" i="4"/>
  <c r="BN1856" i="4"/>
  <c r="BO1856" i="4"/>
  <c r="BO1686" i="4"/>
  <c r="BN1686" i="4"/>
  <c r="BN1312" i="4"/>
  <c r="BO1312" i="4"/>
  <c r="BN1896" i="4"/>
  <c r="BO1896" i="4"/>
  <c r="BO1726" i="4"/>
  <c r="BN1726" i="4"/>
  <c r="BN1432" i="4"/>
  <c r="BO1432" i="4"/>
  <c r="BN1936" i="4"/>
  <c r="BO1936" i="4"/>
  <c r="BO1766" i="4"/>
  <c r="BN1766" i="4"/>
  <c r="BN1552" i="4"/>
  <c r="BO1552" i="4"/>
  <c r="BN1976" i="4"/>
  <c r="BO1976" i="4"/>
  <c r="BO1806" i="4"/>
  <c r="BN1806" i="4"/>
  <c r="BO1633" i="4"/>
  <c r="BN1633" i="4"/>
  <c r="BO835" i="4"/>
  <c r="BN835" i="4"/>
  <c r="BO1846" i="4"/>
  <c r="BN1846" i="4"/>
  <c r="BO1673" i="4"/>
  <c r="BN1673" i="4"/>
  <c r="BN1277" i="4"/>
  <c r="BO1277" i="4"/>
  <c r="BO1886" i="4"/>
  <c r="BN1886" i="4"/>
  <c r="BO1713" i="4"/>
  <c r="BN1713" i="4"/>
  <c r="BN1400" i="4"/>
  <c r="BO1400" i="4"/>
  <c r="BO1926" i="4"/>
  <c r="BN1926" i="4"/>
  <c r="BO1753" i="4"/>
  <c r="BN1753" i="4"/>
  <c r="BN1520" i="4"/>
  <c r="BO1520" i="4"/>
  <c r="BO1985" i="4"/>
  <c r="BN1985" i="4"/>
  <c r="BN1816" i="4"/>
  <c r="BO1816" i="4"/>
  <c r="BO1646" i="4"/>
  <c r="BN1646" i="4"/>
  <c r="BO963" i="4"/>
  <c r="BN963" i="4"/>
  <c r="BN1959" i="4"/>
  <c r="BO1959" i="4"/>
  <c r="BN1895" i="4"/>
  <c r="BO1895" i="4"/>
  <c r="BO1831" i="4"/>
  <c r="BN1831" i="4"/>
  <c r="BO1767" i="4"/>
  <c r="BN1767" i="4"/>
  <c r="BO1703" i="4"/>
  <c r="BN1703" i="4"/>
  <c r="BO1639" i="4"/>
  <c r="BN1639" i="4"/>
  <c r="BO1575" i="4"/>
  <c r="BN1575" i="4"/>
  <c r="BO1511" i="4"/>
  <c r="BN1511" i="4"/>
  <c r="BO1447" i="4"/>
  <c r="BN1447" i="4"/>
  <c r="BO1383" i="4"/>
  <c r="BN1383" i="4"/>
  <c r="BO1319" i="4"/>
  <c r="BN1319" i="4"/>
  <c r="BO1218" i="4"/>
  <c r="BN1218" i="4"/>
  <c r="BO962" i="4"/>
  <c r="BN962" i="4"/>
  <c r="BO706" i="4"/>
  <c r="BN706" i="4"/>
  <c r="BO1558" i="4"/>
  <c r="BN1558" i="4"/>
  <c r="BO1494" i="4"/>
  <c r="BN1494" i="4"/>
  <c r="BO1430" i="4"/>
  <c r="BN1430" i="4"/>
  <c r="BO1366" i="4"/>
  <c r="BN1366" i="4"/>
  <c r="BO1302" i="4"/>
  <c r="BN1302" i="4"/>
  <c r="BO1147" i="4"/>
  <c r="BN1147" i="4"/>
  <c r="BO891" i="4"/>
  <c r="BN891" i="4"/>
  <c r="BO1997" i="4"/>
  <c r="BN1997" i="4"/>
  <c r="BO1933" i="4"/>
  <c r="BN1933" i="4"/>
  <c r="BN1869" i="4"/>
  <c r="BO1869" i="4"/>
  <c r="BN1805" i="4"/>
  <c r="BO1805" i="4"/>
  <c r="BN1741" i="4"/>
  <c r="BO1741" i="4"/>
  <c r="BN1677" i="4"/>
  <c r="BO1677" i="4"/>
  <c r="BN1613" i="4"/>
  <c r="BO1613" i="4"/>
  <c r="BN1549" i="4"/>
  <c r="BO1549" i="4"/>
  <c r="BN1485" i="4"/>
  <c r="BO1485" i="4"/>
  <c r="BN1421" i="4"/>
  <c r="BO1421" i="4"/>
  <c r="BN1357" i="4"/>
  <c r="BO1357" i="4"/>
  <c r="BO1292" i="4"/>
  <c r="BN1292" i="4"/>
  <c r="BO1114" i="4"/>
  <c r="BN1114" i="4"/>
  <c r="BO858" i="4"/>
  <c r="BN858" i="4"/>
  <c r="BO1988" i="4"/>
  <c r="BN1988" i="4"/>
  <c r="BO1924" i="4"/>
  <c r="BN1924" i="4"/>
  <c r="BO1860" i="4"/>
  <c r="BN1860" i="4"/>
  <c r="BO1796" i="4"/>
  <c r="BN1796" i="4"/>
  <c r="BO1732" i="4"/>
  <c r="BN1732" i="4"/>
  <c r="BO1668" i="4"/>
  <c r="BN1668" i="4"/>
  <c r="BO1604" i="4"/>
  <c r="BN1604" i="4"/>
  <c r="BO1540" i="4"/>
  <c r="BN1540" i="4"/>
  <c r="BO1476" i="4"/>
  <c r="BN1476" i="4"/>
  <c r="BO1412" i="4"/>
  <c r="BN1412" i="4"/>
  <c r="BO1348" i="4"/>
  <c r="BN1348" i="4"/>
  <c r="BO1282" i="4"/>
  <c r="BN1282" i="4"/>
  <c r="BO1075" i="4"/>
  <c r="BN1075" i="4"/>
  <c r="BO819" i="4"/>
  <c r="BN819" i="4"/>
  <c r="BO1979" i="4"/>
  <c r="BN1979" i="4"/>
  <c r="BO1915" i="4"/>
  <c r="BN1915" i="4"/>
  <c r="BO1851" i="4"/>
  <c r="BN1851" i="4"/>
  <c r="BO1787" i="4"/>
  <c r="BN1787" i="4"/>
  <c r="BO1723" i="4"/>
  <c r="BN1723" i="4"/>
  <c r="BO1659" i="4"/>
  <c r="BN1659" i="4"/>
  <c r="BO1595" i="4"/>
  <c r="BN1595" i="4"/>
  <c r="BO1531" i="4"/>
  <c r="BN1531" i="4"/>
  <c r="BO1467" i="4"/>
  <c r="BN1467" i="4"/>
  <c r="BO1403" i="4"/>
  <c r="BN1403" i="4"/>
  <c r="BO1339" i="4"/>
  <c r="BN1339" i="4"/>
  <c r="BN1271" i="4"/>
  <c r="BO1271" i="4"/>
  <c r="BO1042" i="4"/>
  <c r="BN1042" i="4"/>
  <c r="BO786" i="4"/>
  <c r="BN786" i="4"/>
  <c r="BO1970" i="4"/>
  <c r="BN1970" i="4"/>
  <c r="BO1906" i="4"/>
  <c r="BN1906" i="4"/>
  <c r="BO1842" i="4"/>
  <c r="BN1842" i="4"/>
  <c r="BO1778" i="4"/>
  <c r="BN1778" i="4"/>
  <c r="BO1714" i="4"/>
  <c r="BN1714" i="4"/>
  <c r="BO1650" i="4"/>
  <c r="BN1650" i="4"/>
  <c r="BO1586" i="4"/>
  <c r="BN1586" i="4"/>
  <c r="BO1522" i="4"/>
  <c r="BN1522" i="4"/>
  <c r="BO1458" i="4"/>
  <c r="BN1458" i="4"/>
  <c r="BO1394" i="4"/>
  <c r="BN1394" i="4"/>
  <c r="BO1330" i="4"/>
  <c r="BN1330" i="4"/>
  <c r="BO1259" i="4"/>
  <c r="BN1259" i="4"/>
  <c r="BO1003" i="4"/>
  <c r="BN1003" i="4"/>
  <c r="BO747" i="4"/>
  <c r="BN747" i="4"/>
  <c r="BO1569" i="4"/>
  <c r="BN1569" i="4"/>
  <c r="BO1505" i="4"/>
  <c r="BN1505" i="4"/>
  <c r="BO1441" i="4"/>
  <c r="BN1441" i="4"/>
  <c r="BO1377" i="4"/>
  <c r="BN1377" i="4"/>
  <c r="BO1313" i="4"/>
  <c r="BN1313" i="4"/>
  <c r="BO1194" i="4"/>
  <c r="BN1194" i="4"/>
  <c r="BO938" i="4"/>
  <c r="BN938" i="4"/>
  <c r="BO682" i="4"/>
  <c r="BN682" i="4"/>
  <c r="BO1241" i="4"/>
  <c r="BN1241" i="4"/>
  <c r="BO1177" i="4"/>
  <c r="BN1177" i="4"/>
  <c r="BO1113" i="4"/>
  <c r="BN1113" i="4"/>
  <c r="BO1049" i="4"/>
  <c r="BN1049" i="4"/>
  <c r="BO985" i="4"/>
  <c r="BN985" i="4"/>
  <c r="BO921" i="4"/>
  <c r="BN921" i="4"/>
  <c r="BO857" i="4"/>
  <c r="BN857" i="4"/>
  <c r="BO793" i="4"/>
  <c r="BN793" i="4"/>
  <c r="BO729" i="4"/>
  <c r="BN729" i="4"/>
  <c r="BO665" i="4"/>
  <c r="BN665" i="4"/>
  <c r="BO601" i="4"/>
  <c r="BN601" i="4"/>
  <c r="BO537" i="4"/>
  <c r="BN537" i="4"/>
  <c r="BO473" i="4"/>
  <c r="BN473" i="4"/>
  <c r="BO409" i="4"/>
  <c r="BN409" i="4"/>
  <c r="BO345" i="4"/>
  <c r="BN345" i="4"/>
  <c r="BN279" i="4"/>
  <c r="BO279" i="4"/>
  <c r="BO203" i="4"/>
  <c r="BN203" i="4"/>
  <c r="BN117" i="4"/>
  <c r="BO117" i="4"/>
  <c r="BN1248" i="4"/>
  <c r="BO1248" i="4"/>
  <c r="BN1184" i="4"/>
  <c r="BO1184" i="4"/>
  <c r="BN1120" i="4"/>
  <c r="BO1120" i="4"/>
  <c r="BN1056" i="4"/>
  <c r="BO1056" i="4"/>
  <c r="BN992" i="4"/>
  <c r="BO992" i="4"/>
  <c r="BN928" i="4"/>
  <c r="BO928" i="4"/>
  <c r="BN864" i="4"/>
  <c r="BO864" i="4"/>
  <c r="BN800" i="4"/>
  <c r="BO800" i="4"/>
  <c r="BN736" i="4"/>
  <c r="BO736" i="4"/>
  <c r="BN672" i="4"/>
  <c r="BO672" i="4"/>
  <c r="BN608" i="4"/>
  <c r="BO608" i="4"/>
  <c r="BN544" i="4"/>
  <c r="BO544" i="4"/>
  <c r="BN480" i="4"/>
  <c r="BO480" i="4"/>
  <c r="BN416" i="4"/>
  <c r="BO416" i="4"/>
  <c r="BN352" i="4"/>
  <c r="BO352" i="4"/>
  <c r="BN287" i="4"/>
  <c r="BO287" i="4"/>
  <c r="BO212" i="4"/>
  <c r="BN212" i="4"/>
  <c r="BN127" i="4"/>
  <c r="BO127" i="4"/>
  <c r="BN1247" i="4"/>
  <c r="BO1247" i="4"/>
  <c r="BN1183" i="4"/>
  <c r="BO1183" i="4"/>
  <c r="BN1119" i="4"/>
  <c r="BO1119" i="4"/>
  <c r="BN1055" i="4"/>
  <c r="BO1055" i="4"/>
  <c r="BN991" i="4"/>
  <c r="BO991" i="4"/>
  <c r="BN927" i="4"/>
  <c r="BO927" i="4"/>
  <c r="BN863" i="4"/>
  <c r="BO863" i="4"/>
  <c r="BN799" i="4"/>
  <c r="BO799" i="4"/>
  <c r="BN735" i="4"/>
  <c r="BO735" i="4"/>
  <c r="BO671" i="4"/>
  <c r="BN671" i="4"/>
  <c r="BN607" i="4"/>
  <c r="BO607" i="4"/>
  <c r="BN543" i="4"/>
  <c r="BO543" i="4"/>
  <c r="BN479" i="4"/>
  <c r="BO479" i="4"/>
  <c r="BN415" i="4"/>
  <c r="BO415" i="4"/>
  <c r="BN351" i="4"/>
  <c r="BO351" i="4"/>
  <c r="BO286" i="4"/>
  <c r="BN286" i="4"/>
  <c r="BO211" i="4"/>
  <c r="BN211" i="4"/>
  <c r="BN125" i="4"/>
  <c r="BO125" i="4"/>
  <c r="BO1246" i="4"/>
  <c r="BN1246" i="4"/>
  <c r="BO1182" i="4"/>
  <c r="BN1182" i="4"/>
  <c r="BO1118" i="4"/>
  <c r="BN1118" i="4"/>
  <c r="BO1054" i="4"/>
  <c r="BN1054" i="4"/>
  <c r="BO990" i="4"/>
  <c r="BN990" i="4"/>
  <c r="BO926" i="4"/>
  <c r="BN926" i="4"/>
  <c r="BO862" i="4"/>
  <c r="BN862" i="4"/>
  <c r="BO798" i="4"/>
  <c r="BN798" i="4"/>
  <c r="BO734" i="4"/>
  <c r="BN734" i="4"/>
  <c r="BO670" i="4"/>
  <c r="BN670" i="4"/>
  <c r="BO606" i="4"/>
  <c r="BN606" i="4"/>
  <c r="BO542" i="4"/>
  <c r="BN542" i="4"/>
  <c r="BO478" i="4"/>
  <c r="BN478" i="4"/>
  <c r="BO414" i="4"/>
  <c r="BN414" i="4"/>
  <c r="BO350" i="4"/>
  <c r="BN350" i="4"/>
  <c r="BN285" i="4"/>
  <c r="BO285" i="4"/>
  <c r="BO210" i="4"/>
  <c r="BN210" i="4"/>
  <c r="BO124" i="4"/>
  <c r="BN124" i="4"/>
  <c r="BN1245" i="4"/>
  <c r="BO1245" i="4"/>
  <c r="BO1181" i="4"/>
  <c r="BN1181" i="4"/>
  <c r="BN1117" i="4"/>
  <c r="BO1117" i="4"/>
  <c r="BN1053" i="4"/>
  <c r="BO1053" i="4"/>
  <c r="BN989" i="4"/>
  <c r="BO989" i="4"/>
  <c r="BN925" i="4"/>
  <c r="BO925" i="4"/>
  <c r="BN861" i="4"/>
  <c r="BO861" i="4"/>
  <c r="BN797" i="4"/>
  <c r="BO797" i="4"/>
  <c r="BN733" i="4"/>
  <c r="BO733" i="4"/>
  <c r="BN669" i="4"/>
  <c r="BO669" i="4"/>
  <c r="BN605" i="4"/>
  <c r="BO605" i="4"/>
  <c r="BN541" i="4"/>
  <c r="BO541" i="4"/>
  <c r="BN477" i="4"/>
  <c r="BO477" i="4"/>
  <c r="BN413" i="4"/>
  <c r="BO413" i="4"/>
  <c r="BN349" i="4"/>
  <c r="BO349" i="4"/>
  <c r="BO284" i="4"/>
  <c r="BN284" i="4"/>
  <c r="BN208" i="4"/>
  <c r="BO208" i="4"/>
  <c r="BO123" i="4"/>
  <c r="BN123" i="4"/>
  <c r="BO1252" i="4"/>
  <c r="BN1252" i="4"/>
  <c r="BO1188" i="4"/>
  <c r="BN1188" i="4"/>
  <c r="BO1124" i="4"/>
  <c r="BN1124" i="4"/>
  <c r="BO1060" i="4"/>
  <c r="BN1060" i="4"/>
  <c r="BO996" i="4"/>
  <c r="BN996" i="4"/>
  <c r="BO932" i="4"/>
  <c r="BN932" i="4"/>
  <c r="BO868" i="4"/>
  <c r="BN868" i="4"/>
  <c r="BO804" i="4"/>
  <c r="BN804" i="4"/>
  <c r="BO740" i="4"/>
  <c r="BN740" i="4"/>
  <c r="BO676" i="4"/>
  <c r="BN676" i="4"/>
  <c r="BO612" i="4"/>
  <c r="BN612" i="4"/>
  <c r="BO548" i="4"/>
  <c r="BN548" i="4"/>
  <c r="BO484" i="4"/>
  <c r="BN484" i="4"/>
  <c r="BO420" i="4"/>
  <c r="BN420" i="4"/>
  <c r="BO356" i="4"/>
  <c r="BN356" i="4"/>
  <c r="BO292" i="4"/>
  <c r="BN292" i="4"/>
  <c r="BO218" i="4"/>
  <c r="BN218" i="4"/>
  <c r="BO132" i="4"/>
  <c r="BN132" i="4"/>
  <c r="BO675" i="4"/>
  <c r="BN675" i="4"/>
  <c r="BO611" i="4"/>
  <c r="BN611" i="4"/>
  <c r="BO547" i="4"/>
  <c r="BN547" i="4"/>
  <c r="BO483" i="4"/>
  <c r="BN483" i="4"/>
  <c r="BO419" i="4"/>
  <c r="BN419" i="4"/>
  <c r="BO355" i="4"/>
  <c r="BN355" i="4"/>
  <c r="BO291" i="4"/>
  <c r="BN291" i="4"/>
  <c r="BN216" i="4"/>
  <c r="BO216" i="4"/>
  <c r="BO131" i="4"/>
  <c r="BN131" i="4"/>
  <c r="BO666" i="4"/>
  <c r="BN666" i="4"/>
  <c r="BO602" i="4"/>
  <c r="BN602" i="4"/>
  <c r="BO538" i="4"/>
  <c r="BN538" i="4"/>
  <c r="BO474" i="4"/>
  <c r="BN474" i="4"/>
  <c r="BO410" i="4"/>
  <c r="BN410" i="4"/>
  <c r="BO346" i="4"/>
  <c r="BN346" i="4"/>
  <c r="BN280" i="4"/>
  <c r="BO280" i="4"/>
  <c r="BO204" i="4"/>
  <c r="BN204" i="4"/>
  <c r="BN119" i="4"/>
  <c r="BO119" i="4"/>
  <c r="BO206" i="4"/>
  <c r="BN206" i="4"/>
  <c r="BO142" i="4"/>
  <c r="BN142" i="4"/>
  <c r="BO78" i="4"/>
  <c r="BN78" i="4"/>
  <c r="BO14" i="4"/>
  <c r="BN14" i="4"/>
  <c r="BN21" i="4"/>
  <c r="BO21" i="4"/>
  <c r="BO28" i="4"/>
  <c r="BN28" i="4"/>
  <c r="BO35" i="4"/>
  <c r="BN35" i="4"/>
  <c r="BO42" i="4"/>
  <c r="BN42" i="4"/>
  <c r="BO265" i="4"/>
  <c r="BN265" i="4"/>
  <c r="BO201" i="4"/>
  <c r="BN201" i="4"/>
  <c r="BO137" i="4"/>
  <c r="BN137" i="4"/>
  <c r="BO73" i="4"/>
  <c r="BN73" i="4"/>
  <c r="BO9" i="4"/>
  <c r="BN9" i="4"/>
  <c r="AM20" i="4"/>
  <c r="BE1836" i="4"/>
  <c r="BF1836" i="4" s="1"/>
  <c r="AM31" i="4"/>
  <c r="BH1834" i="4"/>
  <c r="BG1834" i="4"/>
  <c r="AM24" i="4"/>
  <c r="AM28" i="4"/>
  <c r="AM32" i="4"/>
  <c r="AM25" i="4"/>
  <c r="AM34" i="4"/>
  <c r="AM33" i="4"/>
  <c r="AM21" i="4"/>
  <c r="AM26" i="4"/>
  <c r="AM23" i="4"/>
  <c r="AM27" i="4"/>
  <c r="AM29" i="4"/>
  <c r="AM30" i="4"/>
  <c r="BP9" i="4" l="1"/>
  <c r="BQ9" i="4" s="1"/>
  <c r="BP265" i="4"/>
  <c r="BQ265" i="4" s="1"/>
  <c r="BP346" i="4"/>
  <c r="BQ346" i="4" s="1"/>
  <c r="BP602" i="4"/>
  <c r="BQ602" i="4" s="1"/>
  <c r="BP291" i="4"/>
  <c r="BQ291" i="4" s="1"/>
  <c r="BP547" i="4"/>
  <c r="BQ547" i="4" s="1"/>
  <c r="BP484" i="4"/>
  <c r="BQ484" i="4" s="1"/>
  <c r="BP740" i="4"/>
  <c r="BQ740" i="4" s="1"/>
  <c r="BP206" i="4"/>
  <c r="BQ206" i="4" s="1"/>
  <c r="BP996" i="4"/>
  <c r="BQ996" i="4" s="1"/>
  <c r="BP1252" i="4"/>
  <c r="BQ1252" i="4" s="1"/>
  <c r="BP1441" i="4"/>
  <c r="BQ1441" i="4" s="1"/>
  <c r="BP1458" i="4"/>
  <c r="BQ1458" i="4" s="1"/>
  <c r="BP1714" i="4"/>
  <c r="BQ1714" i="4" s="1"/>
  <c r="BP1970" i="4"/>
  <c r="BQ1970" i="4" s="1"/>
  <c r="BP1339" i="4"/>
  <c r="BQ1339" i="4" s="1"/>
  <c r="BP1595" i="4"/>
  <c r="BQ1595" i="4" s="1"/>
  <c r="BP1988" i="4"/>
  <c r="BQ1988" i="4" s="1"/>
  <c r="BP2003" i="4"/>
  <c r="BQ2003" i="4" s="1"/>
  <c r="BP990" i="4"/>
  <c r="BQ990" i="4" s="1"/>
  <c r="BP1003" i="4"/>
  <c r="BQ1003" i="4" s="1"/>
  <c r="BP1476" i="4"/>
  <c r="BQ1476" i="4" s="1"/>
  <c r="BP122" i="4"/>
  <c r="BQ122" i="4" s="1"/>
  <c r="BP1561" i="4"/>
  <c r="BQ1561" i="4" s="1"/>
  <c r="BP1654" i="4"/>
  <c r="BQ1654" i="4" s="1"/>
  <c r="BP363" i="4"/>
  <c r="BQ363" i="4" s="1"/>
  <c r="BP1068" i="4"/>
  <c r="BQ1068" i="4" s="1"/>
  <c r="BP1185" i="4"/>
  <c r="BQ1185" i="4" s="1"/>
  <c r="BP890" i="4"/>
  <c r="BQ890" i="4" s="1"/>
  <c r="BP1665" i="4"/>
  <c r="BQ1665" i="4" s="1"/>
  <c r="BP1745" i="4"/>
  <c r="BQ1745" i="4" s="1"/>
  <c r="BP1442" i="4"/>
  <c r="BQ1442" i="4" s="1"/>
  <c r="BP1774" i="4"/>
  <c r="BQ1774" i="4" s="1"/>
  <c r="BP158" i="4"/>
  <c r="BQ158" i="4" s="1"/>
  <c r="BP692" i="4"/>
  <c r="BQ692" i="4" s="1"/>
  <c r="BP942" i="4"/>
  <c r="BQ942" i="4" s="1"/>
  <c r="BP811" i="4"/>
  <c r="BQ811" i="4" s="1"/>
  <c r="BP1922" i="4"/>
  <c r="BQ1922" i="4" s="1"/>
  <c r="BP1803" i="4"/>
  <c r="BQ1803" i="4" s="1"/>
  <c r="BP1026" i="4"/>
  <c r="BQ1026" i="4" s="1"/>
  <c r="BP1718" i="4"/>
  <c r="BQ1718" i="4" s="1"/>
  <c r="BP1977" i="4"/>
  <c r="BQ1977" i="4" s="1"/>
  <c r="BP1830" i="4"/>
  <c r="BQ1830" i="4" s="1"/>
  <c r="BP593" i="4"/>
  <c r="BQ593" i="4" s="1"/>
  <c r="BP498" i="4"/>
  <c r="BQ498" i="4" s="1"/>
  <c r="BP374" i="4"/>
  <c r="BQ374" i="4" s="1"/>
  <c r="BP1265" i="4"/>
  <c r="BQ1265" i="4" s="1"/>
  <c r="BP1610" i="4"/>
  <c r="BQ1610" i="4" s="1"/>
  <c r="BP1747" i="4"/>
  <c r="BQ1747" i="4" s="1"/>
  <c r="BP462" i="4"/>
  <c r="BQ462" i="4" s="1"/>
  <c r="BP46" i="4"/>
  <c r="BQ46" i="4" s="1"/>
  <c r="BP318" i="4"/>
  <c r="BQ318" i="4" s="1"/>
  <c r="BP1209" i="4"/>
  <c r="BQ1209" i="4" s="1"/>
  <c r="BP1435" i="4"/>
  <c r="BQ1435" i="4" s="1"/>
  <c r="BP1334" i="4"/>
  <c r="BQ1334" i="4" s="1"/>
  <c r="BP1729" i="4"/>
  <c r="BQ1729" i="4" s="1"/>
  <c r="BP777" i="4"/>
  <c r="BQ777" i="4" s="1"/>
  <c r="BP1570" i="4"/>
  <c r="BQ1570" i="4" s="1"/>
  <c r="BP1332" i="4"/>
  <c r="BQ1332" i="4" s="1"/>
  <c r="BP1917" i="4"/>
  <c r="BQ1917" i="4" s="1"/>
  <c r="BP1641" i="4"/>
  <c r="BQ1641" i="4" s="1"/>
  <c r="BP282" i="4"/>
  <c r="BQ282" i="4" s="1"/>
  <c r="BP1180" i="4"/>
  <c r="BQ1180" i="4" s="1"/>
  <c r="BP342" i="4"/>
  <c r="BQ342" i="4" s="1"/>
  <c r="BP270" i="4"/>
  <c r="BQ270" i="4" s="1"/>
  <c r="BP715" i="4"/>
  <c r="BQ715" i="4" s="1"/>
  <c r="BP1907" i="4"/>
  <c r="BQ1907" i="4" s="1"/>
  <c r="BP1833" i="4"/>
  <c r="BQ1833" i="4" s="1"/>
  <c r="BP241" i="4"/>
  <c r="BQ241" i="4" s="1"/>
  <c r="BP68" i="4"/>
  <c r="BQ68" i="4" s="1"/>
  <c r="BP182" i="4"/>
  <c r="BQ182" i="4" s="1"/>
  <c r="BP322" i="4"/>
  <c r="BQ322" i="4" s="1"/>
  <c r="BP578" i="4"/>
  <c r="BQ578" i="4" s="1"/>
  <c r="BP523" i="4"/>
  <c r="BQ523" i="4" s="1"/>
  <c r="BP186" i="4"/>
  <c r="BQ186" i="4" s="1"/>
  <c r="BP460" i="4"/>
  <c r="BQ460" i="4" s="1"/>
  <c r="BP716" i="4"/>
  <c r="BQ716" i="4" s="1"/>
  <c r="BP972" i="4"/>
  <c r="BQ972" i="4" s="1"/>
  <c r="BP1228" i="4"/>
  <c r="BQ1228" i="4" s="1"/>
  <c r="BP178" i="4"/>
  <c r="BQ178" i="4" s="1"/>
  <c r="BP454" i="4"/>
  <c r="BQ454" i="4" s="1"/>
  <c r="BP710" i="4"/>
  <c r="BQ710" i="4" s="1"/>
  <c r="BP966" i="4"/>
  <c r="BQ966" i="4" s="1"/>
  <c r="BP1222" i="4"/>
  <c r="BQ1222" i="4" s="1"/>
  <c r="BP180" i="4"/>
  <c r="BQ180" i="4" s="1"/>
  <c r="BP321" i="4"/>
  <c r="BQ321" i="4" s="1"/>
  <c r="BP577" i="4"/>
  <c r="BQ577" i="4" s="1"/>
  <c r="BP833" i="4"/>
  <c r="BQ833" i="4" s="1"/>
  <c r="BP1089" i="4"/>
  <c r="BQ1089" i="4" s="1"/>
  <c r="BP842" i="4"/>
  <c r="BQ842" i="4" s="1"/>
  <c r="BP1417" i="4"/>
  <c r="BQ1417" i="4" s="1"/>
  <c r="BP907" i="4"/>
  <c r="BQ907" i="4" s="1"/>
  <c r="BP1434" i="4"/>
  <c r="BQ1434" i="4" s="1"/>
  <c r="BP1690" i="4"/>
  <c r="BQ1690" i="4" s="1"/>
  <c r="BP1946" i="4"/>
  <c r="BQ1946" i="4" s="1"/>
  <c r="BP1315" i="4"/>
  <c r="BQ1315" i="4" s="1"/>
  <c r="BP1571" i="4"/>
  <c r="BQ1571" i="4" s="1"/>
  <c r="BP1827" i="4"/>
  <c r="BQ1827" i="4" s="1"/>
  <c r="BP979" i="4"/>
  <c r="BQ979" i="4" s="1"/>
  <c r="BP1452" i="4"/>
  <c r="BQ1452" i="4" s="1"/>
  <c r="BP1708" i="4"/>
  <c r="BQ1708" i="4" s="1"/>
  <c r="BP1964" i="4"/>
  <c r="BQ1964" i="4" s="1"/>
  <c r="BP1051" i="4"/>
  <c r="BQ1051" i="4" s="1"/>
  <c r="BP1470" i="4"/>
  <c r="BQ1470" i="4" s="1"/>
  <c r="BP1122" i="4"/>
  <c r="BQ1122" i="4" s="1"/>
  <c r="BP1649" i="4"/>
  <c r="BQ1649" i="4" s="1"/>
  <c r="BP1782" i="4"/>
  <c r="BQ1782" i="4" s="1"/>
  <c r="BP1155" i="4"/>
  <c r="BQ1155" i="4" s="1"/>
  <c r="BP1622" i="4"/>
  <c r="BQ1622" i="4" s="1"/>
  <c r="BP98" i="4"/>
  <c r="BQ98" i="4" s="1"/>
  <c r="BP532" i="4"/>
  <c r="BQ532" i="4" s="1"/>
  <c r="BP910" i="4"/>
  <c r="BQ910" i="4" s="1"/>
  <c r="BP585" i="4"/>
  <c r="BQ585" i="4" s="1"/>
  <c r="BP1314" i="4"/>
  <c r="BQ1314" i="4" s="1"/>
  <c r="BP755" i="4"/>
  <c r="BQ755" i="4" s="1"/>
  <c r="BP34" i="4"/>
  <c r="BQ34" i="4" s="1"/>
  <c r="BP411" i="4"/>
  <c r="BQ411" i="4" s="1"/>
  <c r="BP275" i="4"/>
  <c r="BQ275" i="4" s="1"/>
  <c r="BP790" i="4"/>
  <c r="BQ790" i="4" s="1"/>
  <c r="BP849" i="4"/>
  <c r="BQ849" i="4" s="1"/>
  <c r="BP1770" i="4"/>
  <c r="BQ1770" i="4" s="1"/>
  <c r="BP1532" i="4"/>
  <c r="BQ1532" i="4" s="1"/>
  <c r="BP1422" i="4"/>
  <c r="BQ1422" i="4" s="1"/>
  <c r="BP1694" i="4"/>
  <c r="BQ1694" i="4" s="1"/>
  <c r="BP734" i="4"/>
  <c r="BQ734" i="4" s="1"/>
  <c r="BP938" i="4"/>
  <c r="BQ938" i="4" s="1"/>
  <c r="BP1147" i="4"/>
  <c r="BQ1147" i="4" s="1"/>
  <c r="BP1511" i="4"/>
  <c r="BQ1511" i="4" s="1"/>
  <c r="BP1686" i="4"/>
  <c r="BQ1686" i="4" s="1"/>
  <c r="BP81" i="4"/>
  <c r="BQ81" i="4" s="1"/>
  <c r="BP619" i="4"/>
  <c r="BQ619" i="4" s="1"/>
  <c r="BP417" i="4"/>
  <c r="BQ417" i="4" s="1"/>
  <c r="BP1513" i="4"/>
  <c r="BQ1513" i="4" s="1"/>
  <c r="BP1548" i="4"/>
  <c r="BQ1548" i="4" s="1"/>
  <c r="BP649" i="4"/>
  <c r="BQ649" i="4" s="1"/>
  <c r="BP217" i="4"/>
  <c r="BQ217" i="4" s="1"/>
  <c r="BP436" i="4"/>
  <c r="BQ436" i="4" s="1"/>
  <c r="BP297" i="4"/>
  <c r="BQ297" i="4" s="1"/>
  <c r="BP1393" i="4"/>
  <c r="BQ1393" i="4" s="1"/>
  <c r="BP1428" i="4"/>
  <c r="BQ1428" i="4" s="1"/>
  <c r="BP1446" i="4"/>
  <c r="BQ1446" i="4" s="1"/>
  <c r="BP974" i="4"/>
  <c r="BQ974" i="4" s="1"/>
  <c r="BP59" i="4"/>
  <c r="BQ59" i="4" s="1"/>
  <c r="BP238" i="4"/>
  <c r="BQ238" i="4" s="1"/>
  <c r="BP1009" i="4"/>
  <c r="BQ1009" i="4" s="1"/>
  <c r="BP12" i="4"/>
  <c r="BQ12" i="4" s="1"/>
  <c r="BP1105" i="4"/>
  <c r="BQ1105" i="4" s="1"/>
  <c r="BP1962" i="4"/>
  <c r="BQ1962" i="4" s="1"/>
  <c r="BP1486" i="4"/>
  <c r="BQ1486" i="4" s="1"/>
  <c r="BP324" i="4"/>
  <c r="BQ324" i="4" s="1"/>
  <c r="BP697" i="4"/>
  <c r="BQ697" i="4" s="1"/>
  <c r="BP986" i="4"/>
  <c r="BQ986" i="4" s="1"/>
  <c r="BP1607" i="4"/>
  <c r="BQ1607" i="4" s="1"/>
  <c r="BP1969" i="4"/>
  <c r="BQ1969" i="4" s="1"/>
  <c r="BP605" i="4"/>
  <c r="BQ605" i="4" s="1"/>
  <c r="BP863" i="4"/>
  <c r="BQ863" i="4" s="1"/>
  <c r="BP335" i="4"/>
  <c r="BQ335" i="4" s="1"/>
  <c r="BP421" i="4"/>
  <c r="BQ421" i="4" s="1"/>
  <c r="BP296" i="4"/>
  <c r="BQ296" i="4" s="1"/>
  <c r="BP112" i="4"/>
  <c r="BQ112" i="4" s="1"/>
  <c r="BP1624" i="4"/>
  <c r="BQ1624" i="4" s="1"/>
  <c r="BP1069" i="4"/>
  <c r="BQ1069" i="4" s="1"/>
  <c r="BP944" i="4"/>
  <c r="BQ944" i="4" s="1"/>
  <c r="BP1821" i="4"/>
  <c r="BQ1821" i="4" s="1"/>
  <c r="BP1528" i="4"/>
  <c r="BQ1528" i="4" s="1"/>
  <c r="BP79" i="4"/>
  <c r="BQ79" i="4" s="1"/>
  <c r="BP376" i="4"/>
  <c r="BQ376" i="4" s="1"/>
  <c r="BP976" i="4"/>
  <c r="BQ976" i="4" s="1"/>
  <c r="BP984" i="4"/>
  <c r="BQ984" i="4" s="1"/>
  <c r="BP168" i="4"/>
  <c r="BQ168" i="4" s="1"/>
  <c r="BP703" i="4"/>
  <c r="BQ703" i="4" s="1"/>
  <c r="BP959" i="4"/>
  <c r="BQ959" i="4" s="1"/>
  <c r="BP1215" i="4"/>
  <c r="BQ1215" i="4" s="1"/>
  <c r="BP320" i="4"/>
  <c r="BQ320" i="4" s="1"/>
  <c r="BP576" i="4"/>
  <c r="BQ576" i="4" s="1"/>
  <c r="BP832" i="4"/>
  <c r="BQ832" i="4" s="1"/>
  <c r="BP1088" i="4"/>
  <c r="BQ1088" i="4" s="1"/>
  <c r="BP160" i="4"/>
  <c r="BQ160" i="4" s="1"/>
  <c r="BP1453" i="4"/>
  <c r="BQ1453" i="4" s="1"/>
  <c r="BP1709" i="4"/>
  <c r="BQ1709" i="4" s="1"/>
  <c r="BP1863" i="4"/>
  <c r="BQ1863" i="4" s="1"/>
  <c r="BP1416" i="4"/>
  <c r="BQ1416" i="4" s="1"/>
  <c r="BP1037" i="4"/>
  <c r="BQ1037" i="4" s="1"/>
  <c r="BP527" i="4"/>
  <c r="BQ527" i="4" s="1"/>
  <c r="BP528" i="4"/>
  <c r="BQ528" i="4" s="1"/>
  <c r="BP1576" i="4"/>
  <c r="BQ1576" i="4" s="1"/>
  <c r="BP983" i="4"/>
  <c r="BQ983" i="4" s="1"/>
  <c r="BP1733" i="4"/>
  <c r="BQ1733" i="4" s="1"/>
  <c r="BP1951" i="4"/>
  <c r="BQ1951" i="4" s="1"/>
  <c r="BP263" i="4"/>
  <c r="BQ263" i="4" s="1"/>
  <c r="BP325" i="4"/>
  <c r="BQ325" i="4" s="1"/>
  <c r="BP581" i="4"/>
  <c r="BQ581" i="4" s="1"/>
  <c r="BP837" i="4"/>
  <c r="BQ837" i="4" s="1"/>
  <c r="BP1093" i="4"/>
  <c r="BQ1093" i="4" s="1"/>
  <c r="BP327" i="4"/>
  <c r="BQ327" i="4" s="1"/>
  <c r="BP583" i="4"/>
  <c r="BQ583" i="4" s="1"/>
  <c r="BP839" i="4"/>
  <c r="BQ839" i="4" s="1"/>
  <c r="BP1095" i="4"/>
  <c r="BQ1095" i="4" s="1"/>
  <c r="BP456" i="4"/>
  <c r="BQ456" i="4" s="1"/>
  <c r="BP712" i="4"/>
  <c r="BQ712" i="4" s="1"/>
  <c r="BP968" i="4"/>
  <c r="BQ968" i="4" s="1"/>
  <c r="BP1224" i="4"/>
  <c r="BQ1224" i="4" s="1"/>
  <c r="BP1333" i="4"/>
  <c r="BQ1333" i="4" s="1"/>
  <c r="BP1589" i="4"/>
  <c r="BQ1589" i="4" s="1"/>
  <c r="BP1845" i="4"/>
  <c r="BQ1845" i="4" s="1"/>
  <c r="BP1487" i="4"/>
  <c r="BQ1487" i="4" s="1"/>
  <c r="BP1743" i="4"/>
  <c r="BQ1743" i="4" s="1"/>
  <c r="BP1999" i="4"/>
  <c r="BQ1999" i="4" s="1"/>
  <c r="BP1328" i="4"/>
  <c r="BQ1328" i="4" s="1"/>
  <c r="BP1912" i="4"/>
  <c r="BQ1912" i="4" s="1"/>
  <c r="BP717" i="4"/>
  <c r="BQ717" i="4" s="1"/>
  <c r="BP1231" i="4"/>
  <c r="BQ1231" i="4" s="1"/>
  <c r="BP1789" i="4"/>
  <c r="BQ1789" i="4" s="1"/>
  <c r="BP1239" i="4"/>
  <c r="BQ1239" i="4" s="1"/>
  <c r="BP478" i="4"/>
  <c r="BQ478" i="4" s="1"/>
  <c r="BP1113" i="4"/>
  <c r="BQ1113" i="4" s="1"/>
  <c r="BP1218" i="4"/>
  <c r="BQ1218" i="4" s="1"/>
  <c r="BP1713" i="4"/>
  <c r="BQ1713" i="4" s="1"/>
  <c r="BP1846" i="4"/>
  <c r="BQ1846" i="4" s="1"/>
  <c r="BP1553" i="4"/>
  <c r="BQ1553" i="4" s="1"/>
  <c r="BP50" i="4"/>
  <c r="BQ50" i="4" s="1"/>
  <c r="BP556" i="4"/>
  <c r="BQ556" i="4" s="1"/>
  <c r="BP1062" i="4"/>
  <c r="BQ1062" i="4" s="1"/>
  <c r="BP1530" i="4"/>
  <c r="BQ1530" i="4" s="1"/>
  <c r="BP1667" i="4"/>
  <c r="BQ1667" i="4" s="1"/>
  <c r="BP1566" i="4"/>
  <c r="BQ1566" i="4" s="1"/>
  <c r="BP1038" i="4"/>
  <c r="BQ1038" i="4" s="1"/>
  <c r="BP662" i="4"/>
  <c r="BQ662" i="4" s="1"/>
  <c r="BP554" i="4"/>
  <c r="BQ554" i="4" s="1"/>
  <c r="BP948" i="4"/>
  <c r="BQ948" i="4" s="1"/>
  <c r="BP553" i="4"/>
  <c r="BQ553" i="4" s="1"/>
  <c r="BP1410" i="4"/>
  <c r="BQ1410" i="4" s="1"/>
  <c r="BP26" i="4"/>
  <c r="BQ26" i="4" s="1"/>
  <c r="BP668" i="4"/>
  <c r="BQ668" i="4" s="1"/>
  <c r="BP1779" i="4"/>
  <c r="BQ1779" i="4" s="1"/>
  <c r="BP443" i="4"/>
  <c r="BQ443" i="4" s="1"/>
  <c r="BP234" i="4"/>
  <c r="BQ234" i="4" s="1"/>
  <c r="BP1354" i="4"/>
  <c r="BQ1354" i="4" s="1"/>
  <c r="BP1210" i="4"/>
  <c r="BQ1210" i="4" s="1"/>
  <c r="BP402" i="4"/>
  <c r="BQ402" i="4" s="1"/>
  <c r="BP1059" i="4"/>
  <c r="BQ1059" i="4" s="1"/>
  <c r="BP643" i="4"/>
  <c r="BQ643" i="4" s="1"/>
  <c r="BP830" i="4"/>
  <c r="BQ830" i="4" s="1"/>
  <c r="BP914" i="4"/>
  <c r="BQ914" i="4" s="1"/>
  <c r="BP1947" i="4"/>
  <c r="BQ1947" i="4" s="1"/>
  <c r="BP274" i="4"/>
  <c r="BQ274" i="4" s="1"/>
  <c r="BP1117" i="4"/>
  <c r="BQ1117" i="4" s="1"/>
  <c r="BP992" i="4"/>
  <c r="BQ992" i="4" s="1"/>
  <c r="BP1432" i="4"/>
  <c r="BQ1432" i="4" s="1"/>
  <c r="BP1229" i="4"/>
  <c r="BQ1229" i="4" s="1"/>
  <c r="BP1111" i="4"/>
  <c r="BQ1111" i="4" s="1"/>
  <c r="BP423" i="4"/>
  <c r="BQ423" i="4" s="1"/>
  <c r="BP1191" i="4"/>
  <c r="BQ1191" i="4" s="1"/>
  <c r="BP183" i="4"/>
  <c r="BQ183" i="4" s="1"/>
  <c r="BP1853" i="4"/>
  <c r="BQ1853" i="4" s="1"/>
  <c r="BP813" i="4"/>
  <c r="BQ813" i="4" s="1"/>
  <c r="BP688" i="4"/>
  <c r="BQ688" i="4" s="1"/>
  <c r="BP1463" i="4"/>
  <c r="BQ1463" i="4" s="1"/>
  <c r="BP1440" i="4"/>
  <c r="BQ1440" i="4" s="1"/>
  <c r="BP1815" i="4"/>
  <c r="BQ1815" i="4" s="1"/>
  <c r="BP501" i="4"/>
  <c r="BQ501" i="4" s="1"/>
  <c r="BP63" i="4"/>
  <c r="BQ63" i="4" s="1"/>
  <c r="BP1407" i="4"/>
  <c r="BQ1407" i="4" s="1"/>
  <c r="BP1919" i="4"/>
  <c r="BQ1919" i="4" s="1"/>
  <c r="BP88" i="4"/>
  <c r="BQ88" i="4" s="1"/>
  <c r="BP957" i="4"/>
  <c r="BQ957" i="4" s="1"/>
  <c r="BP447" i="4"/>
  <c r="BQ447" i="4" s="1"/>
  <c r="BP42" i="4"/>
  <c r="BQ42" i="4" s="1"/>
  <c r="BP410" i="4"/>
  <c r="BQ410" i="4" s="1"/>
  <c r="BP355" i="4"/>
  <c r="BQ355" i="4" s="1"/>
  <c r="BP292" i="4"/>
  <c r="BQ292" i="4" s="1"/>
  <c r="BP804" i="4"/>
  <c r="BQ804" i="4" s="1"/>
  <c r="BP123" i="4"/>
  <c r="BQ123" i="4" s="1"/>
  <c r="BP542" i="4"/>
  <c r="BQ542" i="4" s="1"/>
  <c r="BP1054" i="4"/>
  <c r="BQ1054" i="4" s="1"/>
  <c r="BP409" i="4"/>
  <c r="BQ409" i="4" s="1"/>
  <c r="BP921" i="4"/>
  <c r="BQ921" i="4" s="1"/>
  <c r="BP1194" i="4"/>
  <c r="BQ1194" i="4" s="1"/>
  <c r="BP1259" i="4"/>
  <c r="BQ1259" i="4" s="1"/>
  <c r="BP786" i="4"/>
  <c r="BQ786" i="4" s="1"/>
  <c r="BP1282" i="4"/>
  <c r="BQ1282" i="4" s="1"/>
  <c r="BP1540" i="4"/>
  <c r="BQ1540" i="4" s="1"/>
  <c r="BP1796" i="4"/>
  <c r="BQ1796" i="4" s="1"/>
  <c r="BP1302" i="4"/>
  <c r="BQ1302" i="4" s="1"/>
  <c r="BP1558" i="4"/>
  <c r="BQ1558" i="4" s="1"/>
  <c r="BP1575" i="4"/>
  <c r="BQ1575" i="4" s="1"/>
  <c r="BP1646" i="4"/>
  <c r="BQ1646" i="4" s="1"/>
  <c r="BP835" i="4"/>
  <c r="BQ835" i="4" s="1"/>
  <c r="BP1726" i="4"/>
  <c r="BQ1726" i="4" s="1"/>
  <c r="BP334" i="4"/>
  <c r="BQ334" i="4" s="1"/>
  <c r="BP1378" i="4"/>
  <c r="BQ1378" i="4" s="1"/>
  <c r="BP1963" i="4"/>
  <c r="BQ1963" i="4" s="1"/>
  <c r="BP540" i="4"/>
  <c r="BQ540" i="4" s="1"/>
  <c r="BP278" i="4"/>
  <c r="BQ278" i="4" s="1"/>
  <c r="BP145" i="4"/>
  <c r="BQ145" i="4" s="1"/>
  <c r="BP43" i="4"/>
  <c r="BQ43" i="4" s="1"/>
  <c r="BP482" i="4"/>
  <c r="BQ482" i="4" s="1"/>
  <c r="BP364" i="4"/>
  <c r="BQ364" i="4" s="1"/>
  <c r="BP876" i="4"/>
  <c r="BQ876" i="4" s="1"/>
  <c r="BP219" i="4"/>
  <c r="BQ219" i="4" s="1"/>
  <c r="BP614" i="4"/>
  <c r="BQ614" i="4" s="1"/>
  <c r="BP1126" i="4"/>
  <c r="BQ1126" i="4" s="1"/>
  <c r="BP1255" i="4"/>
  <c r="BQ1255" i="4" s="1"/>
  <c r="BP737" i="4"/>
  <c r="BQ737" i="4" s="1"/>
  <c r="BP1249" i="4"/>
  <c r="BQ1249" i="4" s="1"/>
  <c r="BP1338" i="4"/>
  <c r="BQ1338" i="4" s="1"/>
  <c r="BP1594" i="4"/>
  <c r="BQ1594" i="4" s="1"/>
  <c r="BP1850" i="4"/>
  <c r="BQ1850" i="4" s="1"/>
  <c r="BP1475" i="4"/>
  <c r="BQ1475" i="4" s="1"/>
  <c r="BP1731" i="4"/>
  <c r="BQ1731" i="4" s="1"/>
  <c r="BP1987" i="4"/>
  <c r="BQ1987" i="4" s="1"/>
  <c r="BP1612" i="4"/>
  <c r="BQ1612" i="4" s="1"/>
  <c r="BP1146" i="4"/>
  <c r="BQ1146" i="4" s="1"/>
  <c r="BP2005" i="4"/>
  <c r="BQ2005" i="4" s="1"/>
  <c r="BP1374" i="4"/>
  <c r="BQ1374" i="4" s="1"/>
  <c r="BP522" i="4"/>
  <c r="BQ522" i="4" s="1"/>
  <c r="BP916" i="4"/>
  <c r="BQ916" i="4" s="1"/>
  <c r="BP1033" i="4"/>
  <c r="BQ1033" i="4" s="1"/>
  <c r="BP1826" i="4"/>
  <c r="BQ1826" i="4" s="1"/>
  <c r="BP1524" i="4"/>
  <c r="BQ1524" i="4" s="1"/>
  <c r="BP1414" i="4"/>
  <c r="BQ1414" i="4" s="1"/>
  <c r="BP283" i="4"/>
  <c r="BQ283" i="4" s="1"/>
  <c r="BP1046" i="4"/>
  <c r="BQ1046" i="4" s="1"/>
  <c r="BP785" i="4"/>
  <c r="BQ785" i="4" s="1"/>
  <c r="BP1706" i="4"/>
  <c r="BQ1706" i="4" s="1"/>
  <c r="BP1596" i="4"/>
  <c r="BQ1596" i="4" s="1"/>
  <c r="BP1358" i="4"/>
  <c r="BQ1358" i="4" s="1"/>
  <c r="BP281" i="4"/>
  <c r="BQ281" i="4" s="1"/>
  <c r="BP362" i="4"/>
  <c r="BQ362" i="4" s="1"/>
  <c r="BP307" i="4"/>
  <c r="BQ307" i="4" s="1"/>
  <c r="BP563" i="4"/>
  <c r="BQ563" i="4" s="1"/>
  <c r="BP756" i="4"/>
  <c r="BQ756" i="4" s="1"/>
  <c r="BP1012" i="4"/>
  <c r="BQ1012" i="4" s="1"/>
  <c r="BP494" i="4"/>
  <c r="BQ494" i="4" s="1"/>
  <c r="BP1006" i="4"/>
  <c r="BQ1006" i="4" s="1"/>
  <c r="BP361" i="4"/>
  <c r="BQ361" i="4" s="1"/>
  <c r="BP1129" i="4"/>
  <c r="BQ1129" i="4" s="1"/>
  <c r="BP1002" i="4"/>
  <c r="BQ1002" i="4" s="1"/>
  <c r="BP1457" i="4"/>
  <c r="BQ1457" i="4" s="1"/>
  <c r="BP1067" i="4"/>
  <c r="BQ1067" i="4" s="1"/>
  <c r="BP1474" i="4"/>
  <c r="BQ1474" i="4" s="1"/>
  <c r="BP1730" i="4"/>
  <c r="BQ1730" i="4" s="1"/>
  <c r="BP1986" i="4"/>
  <c r="BQ1986" i="4" s="1"/>
  <c r="BP1355" i="4"/>
  <c r="BQ1355" i="4" s="1"/>
  <c r="BP1611" i="4"/>
  <c r="BQ1611" i="4" s="1"/>
  <c r="BP1867" i="4"/>
  <c r="BQ1867" i="4" s="1"/>
  <c r="BP1139" i="4"/>
  <c r="BQ1139" i="4" s="1"/>
  <c r="BP1492" i="4"/>
  <c r="BQ1492" i="4" s="1"/>
  <c r="BP1748" i="4"/>
  <c r="BQ1748" i="4" s="1"/>
  <c r="BP2004" i="4"/>
  <c r="BQ2004" i="4" s="1"/>
  <c r="BP1885" i="4"/>
  <c r="BQ1885" i="4" s="1"/>
  <c r="BP1211" i="4"/>
  <c r="BQ1211" i="4" s="1"/>
  <c r="BP1510" i="4"/>
  <c r="BQ1510" i="4" s="1"/>
  <c r="BP1267" i="4"/>
  <c r="BQ1267" i="4" s="1"/>
  <c r="BP1625" i="4"/>
  <c r="BQ1625" i="4" s="1"/>
  <c r="BP1758" i="4"/>
  <c r="BQ1758" i="4" s="1"/>
  <c r="BP867" i="4"/>
  <c r="BQ867" i="4" s="1"/>
  <c r="BP210" i="4"/>
  <c r="BQ210" i="4" s="1"/>
  <c r="BP1246" i="4"/>
  <c r="BQ1246" i="4" s="1"/>
  <c r="BP262" i="4"/>
  <c r="BQ262" i="4" s="1"/>
  <c r="BP1579" i="4"/>
  <c r="BQ1579" i="4" s="1"/>
  <c r="BP1934" i="4"/>
  <c r="BQ1934" i="4" s="1"/>
  <c r="BP130" i="4"/>
  <c r="BQ130" i="4" s="1"/>
  <c r="BP294" i="4"/>
  <c r="BQ294" i="4" s="1"/>
  <c r="BP1226" i="4"/>
  <c r="BQ1226" i="4" s="1"/>
  <c r="BP1786" i="4"/>
  <c r="BQ1786" i="4" s="1"/>
  <c r="BP596" i="4"/>
  <c r="BQ596" i="4" s="1"/>
  <c r="BP401" i="4"/>
  <c r="BQ401" i="4" s="1"/>
  <c r="BP1971" i="4"/>
  <c r="BQ1971" i="4" s="1"/>
  <c r="BP154" i="4"/>
  <c r="BQ154" i="4" s="1"/>
  <c r="BP686" i="4"/>
  <c r="BQ686" i="4" s="1"/>
  <c r="BP1065" i="4"/>
  <c r="BQ1065" i="4" s="1"/>
  <c r="BP1547" i="4"/>
  <c r="BQ1547" i="4" s="1"/>
  <c r="BP106" i="4"/>
  <c r="BQ106" i="4" s="1"/>
  <c r="BP161" i="4"/>
  <c r="BQ161" i="4" s="1"/>
  <c r="BP636" i="4"/>
  <c r="BQ636" i="4" s="1"/>
  <c r="BP886" i="4"/>
  <c r="BQ886" i="4" s="1"/>
  <c r="BP1138" i="4"/>
  <c r="BQ1138" i="4" s="1"/>
  <c r="BP802" i="4"/>
  <c r="BQ802" i="4" s="1"/>
  <c r="BP1990" i="4"/>
  <c r="BQ1990" i="4" s="1"/>
  <c r="BP105" i="4"/>
  <c r="BQ105" i="4" s="1"/>
  <c r="BP580" i="4"/>
  <c r="BQ580" i="4" s="1"/>
  <c r="BP1086" i="4"/>
  <c r="BQ1086" i="4" s="1"/>
  <c r="BP1537" i="4"/>
  <c r="BQ1537" i="4" s="1"/>
  <c r="BP1810" i="4"/>
  <c r="BQ1810" i="4" s="1"/>
  <c r="BP1828" i="4"/>
  <c r="BQ1828" i="4" s="1"/>
  <c r="BP21" i="4"/>
  <c r="BQ21" i="4" s="1"/>
  <c r="BP480" i="4"/>
  <c r="BQ480" i="4" s="1"/>
  <c r="BP13" i="4"/>
  <c r="BQ13" i="4" s="1"/>
  <c r="BP136" i="4"/>
  <c r="BQ136" i="4" s="1"/>
  <c r="BP808" i="4"/>
  <c r="BQ808" i="4" s="1"/>
  <c r="BP1327" i="4"/>
  <c r="BQ1327" i="4" s="1"/>
  <c r="BP1167" i="4"/>
  <c r="BQ1167" i="4" s="1"/>
  <c r="BP303" i="4"/>
  <c r="BQ303" i="4" s="1"/>
  <c r="BP1200" i="4"/>
  <c r="BQ1200" i="4" s="1"/>
  <c r="BP344" i="4"/>
  <c r="BQ344" i="4" s="1"/>
  <c r="BP240" i="4"/>
  <c r="BQ240" i="4" s="1"/>
  <c r="BP888" i="4"/>
  <c r="BQ888" i="4" s="1"/>
  <c r="BP1765" i="4"/>
  <c r="BQ1765" i="4" s="1"/>
  <c r="BP1880" i="4"/>
  <c r="BQ1880" i="4" s="1"/>
  <c r="BP165" i="4"/>
  <c r="BQ165" i="4" s="1"/>
  <c r="BP1213" i="4"/>
  <c r="BQ1213" i="4" s="1"/>
  <c r="BP73" i="4"/>
  <c r="BQ73" i="4" s="1"/>
  <c r="BP14" i="4"/>
  <c r="BQ14" i="4" s="1"/>
  <c r="BP666" i="4"/>
  <c r="BQ666" i="4" s="1"/>
  <c r="BP611" i="4"/>
  <c r="BQ611" i="4" s="1"/>
  <c r="BP548" i="4"/>
  <c r="BQ548" i="4" s="1"/>
  <c r="BP1060" i="4"/>
  <c r="BQ1060" i="4" s="1"/>
  <c r="BP1181" i="4"/>
  <c r="BQ1181" i="4" s="1"/>
  <c r="BP798" i="4"/>
  <c r="BQ798" i="4" s="1"/>
  <c r="BP671" i="4"/>
  <c r="BQ671" i="4" s="1"/>
  <c r="BP665" i="4"/>
  <c r="BQ665" i="4" s="1"/>
  <c r="BP1177" i="4"/>
  <c r="BQ1177" i="4" s="1"/>
  <c r="BP1505" i="4"/>
  <c r="BQ1505" i="4" s="1"/>
  <c r="BP1522" i="4"/>
  <c r="BQ1522" i="4" s="1"/>
  <c r="BP1778" i="4"/>
  <c r="BQ1778" i="4" s="1"/>
  <c r="BP1403" i="4"/>
  <c r="BQ1403" i="4" s="1"/>
  <c r="BP1659" i="4"/>
  <c r="BQ1659" i="4" s="1"/>
  <c r="BP1915" i="4"/>
  <c r="BQ1915" i="4" s="1"/>
  <c r="BP858" i="4"/>
  <c r="BQ858" i="4" s="1"/>
  <c r="BP1933" i="4"/>
  <c r="BQ1933" i="4" s="1"/>
  <c r="BP1319" i="4"/>
  <c r="BQ1319" i="4" s="1"/>
  <c r="BP1831" i="4"/>
  <c r="BQ1831" i="4" s="1"/>
  <c r="BP1753" i="4"/>
  <c r="BQ1753" i="4" s="1"/>
  <c r="BP1886" i="4"/>
  <c r="BQ1886" i="4" s="1"/>
  <c r="BP899" i="4"/>
  <c r="BQ899" i="4" s="1"/>
  <c r="BP1108" i="4"/>
  <c r="BQ1108" i="4" s="1"/>
  <c r="BP108" i="4"/>
  <c r="BQ108" i="4" s="1"/>
  <c r="BP1238" i="4"/>
  <c r="BQ1238" i="4" s="1"/>
  <c r="BP529" i="4"/>
  <c r="BQ529" i="4" s="1"/>
  <c r="BP1514" i="4"/>
  <c r="BQ1514" i="4" s="1"/>
  <c r="BP1340" i="4"/>
  <c r="BQ1340" i="4" s="1"/>
  <c r="BP86" i="4"/>
  <c r="BQ86" i="4" s="1"/>
  <c r="BP427" i="4"/>
  <c r="BQ427" i="4" s="1"/>
  <c r="BP620" i="4"/>
  <c r="BQ620" i="4" s="1"/>
  <c r="BP1132" i="4"/>
  <c r="BQ1132" i="4" s="1"/>
  <c r="BP358" i="4"/>
  <c r="BQ358" i="4" s="1"/>
  <c r="BP870" i="4"/>
  <c r="BQ870" i="4" s="1"/>
  <c r="BP481" i="4"/>
  <c r="BQ481" i="4" s="1"/>
  <c r="BP993" i="4"/>
  <c r="BQ993" i="4" s="1"/>
  <c r="BP1321" i="4"/>
  <c r="BQ1321" i="4" s="1"/>
  <c r="BP1577" i="4"/>
  <c r="BQ1577" i="4" s="1"/>
  <c r="BP1074" i="4"/>
  <c r="BQ1074" i="4" s="1"/>
  <c r="BP1356" i="4"/>
  <c r="BQ1356" i="4" s="1"/>
  <c r="BP1868" i="4"/>
  <c r="BQ1868" i="4" s="1"/>
  <c r="BP738" i="4"/>
  <c r="BQ738" i="4" s="1"/>
  <c r="BP1838" i="4"/>
  <c r="BQ1838" i="4" s="1"/>
  <c r="BP1945" i="4"/>
  <c r="BQ1945" i="4" s="1"/>
  <c r="BP1785" i="4"/>
  <c r="BQ1785" i="4" s="1"/>
  <c r="BP1918" i="4"/>
  <c r="BQ1918" i="4" s="1"/>
  <c r="BP1849" i="4"/>
  <c r="BQ1849" i="4" s="1"/>
  <c r="BP104" i="4"/>
  <c r="BQ104" i="4" s="1"/>
  <c r="BP70" i="4"/>
  <c r="BQ70" i="4" s="1"/>
  <c r="BP25" i="4"/>
  <c r="BQ25" i="4" s="1"/>
  <c r="BP222" i="4"/>
  <c r="BQ222" i="4" s="1"/>
  <c r="BP618" i="4"/>
  <c r="BQ618" i="4" s="1"/>
  <c r="BP500" i="4"/>
  <c r="BQ500" i="4" s="1"/>
  <c r="BP230" i="4"/>
  <c r="BQ230" i="4" s="1"/>
  <c r="BP750" i="4"/>
  <c r="BQ750" i="4" s="1"/>
  <c r="BP1135" i="4"/>
  <c r="BQ1135" i="4" s="1"/>
  <c r="BP617" i="4"/>
  <c r="BQ617" i="4" s="1"/>
  <c r="BP873" i="4"/>
  <c r="BQ873" i="4" s="1"/>
  <c r="BP119" i="4"/>
  <c r="BQ119" i="4" s="1"/>
  <c r="BP413" i="4"/>
  <c r="BQ413" i="4" s="1"/>
  <c r="BP669" i="4"/>
  <c r="BQ669" i="4" s="1"/>
  <c r="BP925" i="4"/>
  <c r="BQ925" i="4" s="1"/>
  <c r="BP285" i="4"/>
  <c r="BQ285" i="4" s="1"/>
  <c r="BP125" i="4"/>
  <c r="BQ125" i="4" s="1"/>
  <c r="BP212" i="4"/>
  <c r="BQ212" i="4" s="1"/>
  <c r="BP1732" i="4"/>
  <c r="BQ1732" i="4" s="1"/>
  <c r="BP107" i="4"/>
  <c r="BQ107" i="4" s="1"/>
  <c r="BP1843" i="4"/>
  <c r="BQ1843" i="4" s="1"/>
  <c r="BP674" i="4"/>
  <c r="BQ674" i="4" s="1"/>
  <c r="BP806" i="4"/>
  <c r="BQ806" i="4" s="1"/>
  <c r="BP1270" i="4"/>
  <c r="BQ1270" i="4" s="1"/>
  <c r="BP1310" i="4"/>
  <c r="BQ1310" i="4" s="1"/>
  <c r="BP1839" i="4"/>
  <c r="BQ1839" i="4" s="1"/>
  <c r="BP1905" i="4"/>
  <c r="BQ1905" i="4" s="1"/>
  <c r="BP1011" i="4"/>
  <c r="BQ1011" i="4" s="1"/>
  <c r="BP1322" i="4"/>
  <c r="BQ1322" i="4" s="1"/>
  <c r="BP499" i="4"/>
  <c r="BQ499" i="4" s="1"/>
  <c r="BP1204" i="4"/>
  <c r="BQ1204" i="4" s="1"/>
  <c r="BP809" i="4"/>
  <c r="BQ809" i="4" s="1"/>
  <c r="BP1666" i="4"/>
  <c r="BQ1666" i="4" s="1"/>
  <c r="BP739" i="4"/>
  <c r="BQ739" i="4" s="1"/>
  <c r="BP1195" i="4"/>
  <c r="BQ1195" i="4" s="1"/>
  <c r="BP1894" i="4"/>
  <c r="BQ1894" i="4" s="1"/>
  <c r="BP235" i="4"/>
  <c r="BQ235" i="4" s="1"/>
  <c r="BP1148" i="4"/>
  <c r="BQ1148" i="4" s="1"/>
  <c r="BP1142" i="4"/>
  <c r="BQ1142" i="4" s="1"/>
  <c r="BP1593" i="4"/>
  <c r="BQ1593" i="4" s="1"/>
  <c r="BP1866" i="4"/>
  <c r="BQ1866" i="4" s="1"/>
  <c r="BP1628" i="4"/>
  <c r="BQ1628" i="4" s="1"/>
  <c r="BP1390" i="4"/>
  <c r="BQ1390" i="4" s="1"/>
  <c r="BP1425" i="4"/>
  <c r="BQ1425" i="4" s="1"/>
  <c r="BP162" i="4"/>
  <c r="BQ162" i="4" s="1"/>
  <c r="BP574" i="4"/>
  <c r="BQ574" i="4" s="1"/>
  <c r="BP1298" i="4"/>
  <c r="BQ1298" i="4" s="1"/>
  <c r="BP1572" i="4"/>
  <c r="BQ1572" i="4" s="1"/>
  <c r="BP1590" i="4"/>
  <c r="BQ1590" i="4" s="1"/>
  <c r="BP1840" i="4"/>
  <c r="BQ1840" i="4" s="1"/>
  <c r="BP351" i="4"/>
  <c r="BQ351" i="4" s="1"/>
  <c r="BP1248" i="4"/>
  <c r="BQ1248" i="4" s="1"/>
  <c r="BP1869" i="4"/>
  <c r="BQ1869" i="4" s="1"/>
  <c r="BP1976" i="4"/>
  <c r="BQ1976" i="4" s="1"/>
  <c r="BP661" i="4"/>
  <c r="BQ661" i="4" s="1"/>
  <c r="BP933" i="4"/>
  <c r="BQ933" i="4" s="1"/>
  <c r="BP935" i="4"/>
  <c r="BQ935" i="4" s="1"/>
  <c r="BP1429" i="4"/>
  <c r="BQ1429" i="4" s="1"/>
  <c r="BP909" i="4"/>
  <c r="BQ909" i="4" s="1"/>
  <c r="BP1861" i="4"/>
  <c r="BQ1861" i="4" s="1"/>
  <c r="BP559" i="4"/>
  <c r="BQ559" i="4" s="1"/>
  <c r="BP1309" i="4"/>
  <c r="BQ1309" i="4" s="1"/>
  <c r="BP917" i="4"/>
  <c r="BQ917" i="4" s="1"/>
  <c r="BP1503" i="4"/>
  <c r="BQ1503" i="4" s="1"/>
  <c r="BP1013" i="4"/>
  <c r="BQ1013" i="4" s="1"/>
  <c r="BP632" i="4"/>
  <c r="BQ632" i="4" s="1"/>
  <c r="BP1472" i="4"/>
  <c r="BQ1472" i="4" s="1"/>
  <c r="BP1597" i="4"/>
  <c r="BQ1597" i="4" s="1"/>
  <c r="BP1424" i="4"/>
  <c r="BQ1424" i="4" s="1"/>
  <c r="BP701" i="4"/>
  <c r="BQ701" i="4" s="1"/>
  <c r="BP35" i="4"/>
  <c r="BQ35" i="4" s="1"/>
  <c r="BP204" i="4"/>
  <c r="BQ204" i="4" s="1"/>
  <c r="BP131" i="4"/>
  <c r="BQ131" i="4" s="1"/>
  <c r="BP675" i="4"/>
  <c r="BQ675" i="4" s="1"/>
  <c r="BP612" i="4"/>
  <c r="BQ612" i="4" s="1"/>
  <c r="BP1124" i="4"/>
  <c r="BQ1124" i="4" s="1"/>
  <c r="BP606" i="4"/>
  <c r="BQ606" i="4" s="1"/>
  <c r="BP211" i="4"/>
  <c r="BQ211" i="4" s="1"/>
  <c r="BP473" i="4"/>
  <c r="BQ473" i="4" s="1"/>
  <c r="BP985" i="4"/>
  <c r="BQ985" i="4" s="1"/>
  <c r="BP1313" i="4"/>
  <c r="BQ1313" i="4" s="1"/>
  <c r="BP1569" i="4"/>
  <c r="BQ1569" i="4" s="1"/>
  <c r="BP1042" i="4"/>
  <c r="BQ1042" i="4" s="1"/>
  <c r="BP1723" i="4"/>
  <c r="BQ1723" i="4" s="1"/>
  <c r="BP1979" i="4"/>
  <c r="BQ1979" i="4" s="1"/>
  <c r="BP1604" i="4"/>
  <c r="BQ1604" i="4" s="1"/>
  <c r="BP1860" i="4"/>
  <c r="BQ1860" i="4" s="1"/>
  <c r="BP706" i="4"/>
  <c r="BQ706" i="4" s="1"/>
  <c r="BP1639" i="4"/>
  <c r="BQ1639" i="4" s="1"/>
  <c r="BP1926" i="4"/>
  <c r="BQ1926" i="4" s="1"/>
  <c r="BP1633" i="4"/>
  <c r="BQ1633" i="4" s="1"/>
  <c r="BP1766" i="4"/>
  <c r="BQ1766" i="4" s="1"/>
  <c r="BP1697" i="4"/>
  <c r="BQ1697" i="4" s="1"/>
  <c r="BP841" i="4"/>
  <c r="BQ841" i="4" s="1"/>
  <c r="BP1396" i="4"/>
  <c r="BQ1396" i="4" s="1"/>
  <c r="BP1981" i="4"/>
  <c r="BQ1981" i="4" s="1"/>
  <c r="BP1814" i="4"/>
  <c r="BQ1814" i="4" s="1"/>
  <c r="BP988" i="4"/>
  <c r="BQ988" i="4" s="1"/>
  <c r="BP913" i="4"/>
  <c r="BQ913" i="4" s="1"/>
  <c r="BP1898" i="4"/>
  <c r="BQ1898" i="4" s="1"/>
  <c r="BP209" i="4"/>
  <c r="BQ209" i="4" s="1"/>
  <c r="BP150" i="4"/>
  <c r="BQ150" i="4" s="1"/>
  <c r="BP546" i="4"/>
  <c r="BQ546" i="4" s="1"/>
  <c r="BP491" i="4"/>
  <c r="BQ491" i="4" s="1"/>
  <c r="BP684" i="4"/>
  <c r="BQ684" i="4" s="1"/>
  <c r="BP1196" i="4"/>
  <c r="BQ1196" i="4" s="1"/>
  <c r="BP678" i="4"/>
  <c r="BQ678" i="4" s="1"/>
  <c r="BP1190" i="4"/>
  <c r="BQ1190" i="4" s="1"/>
  <c r="BP545" i="4"/>
  <c r="BQ545" i="4" s="1"/>
  <c r="BP1057" i="4"/>
  <c r="BQ1057" i="4" s="1"/>
  <c r="BP779" i="4"/>
  <c r="BQ779" i="4" s="1"/>
  <c r="BP851" i="4"/>
  <c r="BQ851" i="4" s="1"/>
  <c r="BP923" i="4"/>
  <c r="BQ923" i="4" s="1"/>
  <c r="BP994" i="4"/>
  <c r="BQ994" i="4" s="1"/>
  <c r="BP339" i="4"/>
  <c r="BQ339" i="4" s="1"/>
  <c r="BP1130" i="4"/>
  <c r="BQ1130" i="4" s="1"/>
  <c r="BP604" i="4"/>
  <c r="BQ604" i="4" s="1"/>
  <c r="BP1169" i="4"/>
  <c r="BQ1169" i="4" s="1"/>
  <c r="BP89" i="4"/>
  <c r="BQ89" i="4" s="1"/>
  <c r="BP30" i="4"/>
  <c r="BQ30" i="4" s="1"/>
  <c r="BP371" i="4"/>
  <c r="BQ371" i="4" s="1"/>
  <c r="BP627" i="4"/>
  <c r="BQ627" i="4" s="1"/>
  <c r="BP820" i="4"/>
  <c r="BQ820" i="4" s="1"/>
  <c r="BP302" i="4"/>
  <c r="BQ302" i="4" s="1"/>
  <c r="BP147" i="4"/>
  <c r="BQ147" i="4" s="1"/>
  <c r="BP425" i="4"/>
  <c r="BQ425" i="4" s="1"/>
  <c r="BP937" i="4"/>
  <c r="BQ937" i="4" s="1"/>
  <c r="BP1258" i="4"/>
  <c r="BQ1258" i="4" s="1"/>
  <c r="BP850" i="4"/>
  <c r="BQ850" i="4" s="1"/>
  <c r="BP1675" i="4"/>
  <c r="BQ1675" i="4" s="1"/>
  <c r="BP1931" i="4"/>
  <c r="BQ1931" i="4" s="1"/>
  <c r="BP1556" i="4"/>
  <c r="BQ1556" i="4" s="1"/>
  <c r="BP1812" i="4"/>
  <c r="BQ1812" i="4" s="1"/>
  <c r="BP1318" i="4"/>
  <c r="BQ1318" i="4" s="1"/>
  <c r="BP1574" i="4"/>
  <c r="BQ1574" i="4" s="1"/>
  <c r="BP1286" i="4"/>
  <c r="BQ1286" i="4" s="1"/>
  <c r="BP1638" i="4"/>
  <c r="BQ1638" i="4" s="1"/>
  <c r="BP1897" i="4"/>
  <c r="BQ1897" i="4" s="1"/>
  <c r="BP601" i="4"/>
  <c r="BQ601" i="4" s="1"/>
  <c r="BP1075" i="4"/>
  <c r="BQ1075" i="4" s="1"/>
  <c r="BP1494" i="4"/>
  <c r="BQ1494" i="4" s="1"/>
  <c r="BP1767" i="4"/>
  <c r="BQ1767" i="4" s="1"/>
  <c r="BP918" i="4"/>
  <c r="BQ918" i="4" s="1"/>
  <c r="BP418" i="4"/>
  <c r="BQ418" i="4" s="1"/>
  <c r="BP550" i="4"/>
  <c r="BQ550" i="4" s="1"/>
  <c r="BP818" i="4"/>
  <c r="BQ818" i="4" s="1"/>
  <c r="BP1923" i="4"/>
  <c r="BQ1923" i="4" s="1"/>
  <c r="BP1804" i="4"/>
  <c r="BQ1804" i="4" s="1"/>
  <c r="BP1941" i="4"/>
  <c r="BQ1941" i="4" s="1"/>
  <c r="BP1776" i="4"/>
  <c r="BQ1776" i="4" s="1"/>
  <c r="BP475" i="4"/>
  <c r="BQ475" i="4" s="1"/>
  <c r="BP236" i="4"/>
  <c r="BQ236" i="4" s="1"/>
  <c r="BP148" i="4"/>
  <c r="BQ148" i="4" s="1"/>
  <c r="BP883" i="4"/>
  <c r="BQ883" i="4" s="1"/>
  <c r="BP1940" i="4"/>
  <c r="BQ1940" i="4" s="1"/>
  <c r="BP659" i="4"/>
  <c r="BQ659" i="4" s="1"/>
  <c r="BP102" i="4"/>
  <c r="BQ102" i="4" s="1"/>
  <c r="BP892" i="4"/>
  <c r="BQ892" i="4" s="1"/>
  <c r="BP753" i="4"/>
  <c r="BQ753" i="4" s="1"/>
  <c r="BP1491" i="4"/>
  <c r="BQ1491" i="4" s="1"/>
  <c r="BP650" i="4"/>
  <c r="BQ650" i="4" s="1"/>
  <c r="BP74" i="4"/>
  <c r="BQ74" i="4" s="1"/>
  <c r="BP836" i="4"/>
  <c r="BQ836" i="4" s="1"/>
  <c r="BP953" i="4"/>
  <c r="BQ953" i="4" s="1"/>
  <c r="BP1316" i="4"/>
  <c r="BQ1316" i="4" s="1"/>
  <c r="BP1351" i="4"/>
  <c r="BQ1351" i="4" s="1"/>
  <c r="BP1809" i="4"/>
  <c r="BQ1809" i="4" s="1"/>
  <c r="BP861" i="4"/>
  <c r="BQ861" i="4" s="1"/>
  <c r="BP1119" i="4"/>
  <c r="BQ1119" i="4" s="1"/>
  <c r="BP1613" i="4"/>
  <c r="BQ1613" i="4" s="1"/>
  <c r="BP1504" i="4"/>
  <c r="BQ1504" i="4" s="1"/>
  <c r="BP1367" i="4"/>
  <c r="BQ1367" i="4" s="1"/>
  <c r="BP1375" i="4"/>
  <c r="BQ1375" i="4" s="1"/>
  <c r="BP1189" i="4"/>
  <c r="BQ1189" i="4" s="1"/>
  <c r="BP552" i="4"/>
  <c r="BQ552" i="4" s="1"/>
  <c r="BP1685" i="4"/>
  <c r="BQ1685" i="4" s="1"/>
  <c r="BP1616" i="4"/>
  <c r="BQ1616" i="4" s="1"/>
  <c r="BP1920" i="4"/>
  <c r="BQ1920" i="4" s="1"/>
  <c r="BP557" i="4"/>
  <c r="BQ557" i="4" s="1"/>
  <c r="BP1071" i="4"/>
  <c r="BQ1071" i="4" s="1"/>
  <c r="BP333" i="4"/>
  <c r="BQ333" i="4" s="1"/>
  <c r="BP55" i="4"/>
  <c r="BQ55" i="4" s="1"/>
  <c r="BP1015" i="4"/>
  <c r="BQ1015" i="4" s="1"/>
  <c r="BP1103" i="4"/>
  <c r="BQ1103" i="4" s="1"/>
  <c r="BP445" i="4"/>
  <c r="BQ445" i="4" s="1"/>
  <c r="BP137" i="4"/>
  <c r="BQ137" i="4" s="1"/>
  <c r="BP78" i="4"/>
  <c r="BQ78" i="4" s="1"/>
  <c r="BP474" i="4"/>
  <c r="BQ474" i="4" s="1"/>
  <c r="BP419" i="4"/>
  <c r="BQ419" i="4" s="1"/>
  <c r="BP356" i="4"/>
  <c r="BQ356" i="4" s="1"/>
  <c r="BP868" i="4"/>
  <c r="BQ868" i="4" s="1"/>
  <c r="BP350" i="4"/>
  <c r="BQ350" i="4" s="1"/>
  <c r="BP862" i="4"/>
  <c r="BQ862" i="4" s="1"/>
  <c r="BP1118" i="4"/>
  <c r="BQ1118" i="4" s="1"/>
  <c r="BP203" i="4"/>
  <c r="BQ203" i="4" s="1"/>
  <c r="BP729" i="4"/>
  <c r="BQ729" i="4" s="1"/>
  <c r="BP1241" i="4"/>
  <c r="BQ1241" i="4" s="1"/>
  <c r="BP1330" i="4"/>
  <c r="BQ1330" i="4" s="1"/>
  <c r="BP1586" i="4"/>
  <c r="BQ1586" i="4" s="1"/>
  <c r="BP1842" i="4"/>
  <c r="BQ1842" i="4" s="1"/>
  <c r="BP1467" i="4"/>
  <c r="BQ1467" i="4" s="1"/>
  <c r="BP1348" i="4"/>
  <c r="BQ1348" i="4" s="1"/>
  <c r="BP1114" i="4"/>
  <c r="BQ1114" i="4" s="1"/>
  <c r="BP1997" i="4"/>
  <c r="BQ1997" i="4" s="1"/>
  <c r="BP1366" i="4"/>
  <c r="BQ1366" i="4" s="1"/>
  <c r="BP1383" i="4"/>
  <c r="BQ1383" i="4" s="1"/>
  <c r="BP595" i="4"/>
  <c r="BQ595" i="4" s="1"/>
  <c r="BP718" i="4"/>
  <c r="BQ718" i="4" s="1"/>
  <c r="BP1762" i="4"/>
  <c r="BQ1762" i="4" s="1"/>
  <c r="BP530" i="4"/>
  <c r="BQ530" i="4" s="1"/>
  <c r="BP114" i="4"/>
  <c r="BQ114" i="4" s="1"/>
  <c r="BP1468" i="4"/>
  <c r="BQ1468" i="4" s="1"/>
  <c r="BP859" i="4"/>
  <c r="BQ859" i="4" s="1"/>
  <c r="BP1793" i="4"/>
  <c r="BQ1793" i="4" s="1"/>
  <c r="BP36" i="4"/>
  <c r="BQ36" i="4" s="1"/>
  <c r="BP290" i="4"/>
  <c r="BQ290" i="4" s="1"/>
  <c r="BP227" i="4"/>
  <c r="BQ227" i="4" s="1"/>
  <c r="BP428" i="4"/>
  <c r="BQ428" i="4" s="1"/>
  <c r="BP940" i="4"/>
  <c r="BQ940" i="4" s="1"/>
  <c r="BP422" i="4"/>
  <c r="BQ422" i="4" s="1"/>
  <c r="BP934" i="4"/>
  <c r="BQ934" i="4" s="1"/>
  <c r="BP138" i="4"/>
  <c r="BQ138" i="4" s="1"/>
  <c r="BP801" i="4"/>
  <c r="BQ801" i="4" s="1"/>
  <c r="BP714" i="4"/>
  <c r="BQ714" i="4" s="1"/>
  <c r="BP1385" i="4"/>
  <c r="BQ1385" i="4" s="1"/>
  <c r="BP1402" i="4"/>
  <c r="BQ1402" i="4" s="1"/>
  <c r="BP1658" i="4"/>
  <c r="BQ1658" i="4" s="1"/>
  <c r="BP1914" i="4"/>
  <c r="BQ1914" i="4" s="1"/>
  <c r="BP1539" i="4"/>
  <c r="BQ1539" i="4" s="1"/>
  <c r="BP1795" i="4"/>
  <c r="BQ1795" i="4" s="1"/>
  <c r="BP1420" i="4"/>
  <c r="BQ1420" i="4" s="1"/>
  <c r="BP1676" i="4"/>
  <c r="BQ1676" i="4" s="1"/>
  <c r="BP1932" i="4"/>
  <c r="BQ1932" i="4" s="1"/>
  <c r="BP1438" i="4"/>
  <c r="BQ1438" i="4" s="1"/>
  <c r="BP8" i="4"/>
  <c r="BQ8" i="4" s="1"/>
  <c r="BP1825" i="4"/>
  <c r="BQ1825" i="4" s="1"/>
  <c r="BP1958" i="4"/>
  <c r="BQ1958" i="4" s="1"/>
  <c r="BP1657" i="4"/>
  <c r="BQ1657" i="4" s="1"/>
  <c r="BP1769" i="4"/>
  <c r="BQ1769" i="4" s="1"/>
  <c r="BP267" i="4"/>
  <c r="BQ267" i="4" s="1"/>
  <c r="BP1323" i="4"/>
  <c r="BQ1323" i="4" s="1"/>
  <c r="BP1908" i="4"/>
  <c r="BQ1908" i="4" s="1"/>
  <c r="BP1154" i="4"/>
  <c r="BQ1154" i="4" s="1"/>
  <c r="BP1010" i="4"/>
  <c r="BQ1010" i="4" s="1"/>
  <c r="BP1980" i="4"/>
  <c r="BQ1980" i="4" s="1"/>
  <c r="BP58" i="4"/>
  <c r="BQ58" i="4" s="1"/>
  <c r="BP140" i="4"/>
  <c r="BQ140" i="4" s="1"/>
  <c r="BP426" i="4"/>
  <c r="BQ426" i="4" s="1"/>
  <c r="BP308" i="4"/>
  <c r="BQ308" i="4" s="1"/>
  <c r="BP564" i="4"/>
  <c r="BQ564" i="4" s="1"/>
  <c r="BP1076" i="4"/>
  <c r="BQ1076" i="4" s="1"/>
  <c r="BP558" i="4"/>
  <c r="BQ558" i="4" s="1"/>
  <c r="BP814" i="4"/>
  <c r="BQ814" i="4" s="1"/>
  <c r="BP1070" i="4"/>
  <c r="BQ1070" i="4" s="1"/>
  <c r="BP139" i="4"/>
  <c r="BQ139" i="4" s="1"/>
  <c r="BP681" i="4"/>
  <c r="BQ681" i="4" s="1"/>
  <c r="BP1193" i="4"/>
  <c r="BQ1193" i="4" s="1"/>
  <c r="BP1521" i="4"/>
  <c r="BQ1521" i="4" s="1"/>
  <c r="BP1538" i="4"/>
  <c r="BQ1538" i="4" s="1"/>
  <c r="BP1794" i="4"/>
  <c r="BQ1794" i="4" s="1"/>
  <c r="BP1419" i="4"/>
  <c r="BQ1419" i="4" s="1"/>
  <c r="BP1300" i="4"/>
  <c r="BQ1300" i="4" s="1"/>
  <c r="BP922" i="4"/>
  <c r="BQ922" i="4" s="1"/>
  <c r="BP1949" i="4"/>
  <c r="BQ1949" i="4" s="1"/>
  <c r="BP1798" i="4"/>
  <c r="BQ1798" i="4" s="1"/>
  <c r="BP208" i="4"/>
  <c r="BQ208" i="4" s="1"/>
  <c r="BP218" i="4"/>
  <c r="BQ218" i="4" s="1"/>
  <c r="BP345" i="4"/>
  <c r="BQ345" i="4" s="1"/>
  <c r="BP1851" i="4"/>
  <c r="BQ1851" i="4" s="1"/>
  <c r="BP724" i="4"/>
  <c r="BQ724" i="4" s="1"/>
  <c r="BP22" i="4"/>
  <c r="BQ22" i="4" s="1"/>
  <c r="BP812" i="4"/>
  <c r="BQ812" i="4" s="1"/>
  <c r="BP929" i="4"/>
  <c r="BQ929" i="4" s="1"/>
  <c r="BP1291" i="4"/>
  <c r="BQ1291" i="4" s="1"/>
  <c r="BP27" i="4"/>
  <c r="BQ27" i="4" s="1"/>
  <c r="BP298" i="4"/>
  <c r="BQ298" i="4" s="1"/>
  <c r="BP430" i="4"/>
  <c r="BQ430" i="4" s="1"/>
  <c r="BP746" i="4"/>
  <c r="BQ746" i="4" s="1"/>
  <c r="BP955" i="4"/>
  <c r="BQ955" i="4" s="1"/>
  <c r="BP338" i="4"/>
  <c r="BQ338" i="4" s="1"/>
  <c r="BP163" i="4"/>
  <c r="BQ163" i="4" s="1"/>
  <c r="BP630" i="4"/>
  <c r="BQ630" i="4" s="1"/>
  <c r="BP1337" i="4"/>
  <c r="BQ1337" i="4" s="1"/>
  <c r="BP1372" i="4"/>
  <c r="BQ1372" i="4" s="1"/>
  <c r="BP1884" i="4"/>
  <c r="BQ1884" i="4" s="1"/>
  <c r="BP1044" i="4"/>
  <c r="BQ1044" i="4" s="1"/>
  <c r="BP1771" i="4"/>
  <c r="BQ1771" i="4" s="1"/>
  <c r="BP1724" i="4"/>
  <c r="BQ1724" i="4" s="1"/>
  <c r="BP387" i="4"/>
  <c r="BQ387" i="4" s="1"/>
  <c r="BP1092" i="4"/>
  <c r="BQ1092" i="4" s="1"/>
  <c r="BP1278" i="4"/>
  <c r="BQ1278" i="4" s="1"/>
  <c r="BP126" i="4"/>
  <c r="BQ126" i="4" s="1"/>
  <c r="BP607" i="4"/>
  <c r="BQ607" i="4" s="1"/>
  <c r="BP1357" i="4"/>
  <c r="BQ1357" i="4" s="1"/>
  <c r="BP848" i="4"/>
  <c r="BQ848" i="4" s="1"/>
  <c r="BP677" i="4"/>
  <c r="BQ677" i="4" s="1"/>
  <c r="BP128" i="4"/>
  <c r="BQ128" i="4" s="1"/>
  <c r="BP1583" i="4"/>
  <c r="BQ1583" i="4" s="1"/>
  <c r="BP1175" i="4"/>
  <c r="BQ1175" i="4" s="1"/>
  <c r="BP1704" i="4"/>
  <c r="BQ1704" i="4" s="1"/>
  <c r="BP432" i="4"/>
  <c r="BQ432" i="4" s="1"/>
  <c r="BP1565" i="4"/>
  <c r="BQ1565" i="4" s="1"/>
  <c r="BP1719" i="4"/>
  <c r="BQ1719" i="4" s="1"/>
  <c r="BP1975" i="4"/>
  <c r="BQ1975" i="4" s="1"/>
  <c r="BP1848" i="4"/>
  <c r="BQ1848" i="4" s="1"/>
  <c r="BP1725" i="4"/>
  <c r="BQ1725" i="4" s="1"/>
  <c r="BP1413" i="4"/>
  <c r="BQ1413" i="4" s="1"/>
  <c r="BP1784" i="4"/>
  <c r="BQ1784" i="4" s="1"/>
  <c r="BP503" i="4"/>
  <c r="BQ503" i="4" s="1"/>
  <c r="BP1144" i="4"/>
  <c r="BQ1144" i="4" s="1"/>
  <c r="BP1663" i="4"/>
  <c r="BQ1663" i="4" s="1"/>
  <c r="BP2000" i="4"/>
  <c r="BQ2000" i="4" s="1"/>
  <c r="BP1559" i="4"/>
  <c r="BQ1559" i="4" s="1"/>
  <c r="BP1237" i="4"/>
  <c r="BQ1237" i="4" s="1"/>
  <c r="BP201" i="4"/>
  <c r="BQ201" i="4" s="1"/>
  <c r="BP142" i="4"/>
  <c r="BQ142" i="4" s="1"/>
  <c r="BP483" i="4"/>
  <c r="BQ483" i="4" s="1"/>
  <c r="BP420" i="4"/>
  <c r="BQ420" i="4" s="1"/>
  <c r="BP932" i="4"/>
  <c r="BQ932" i="4" s="1"/>
  <c r="BP1188" i="4"/>
  <c r="BQ1188" i="4" s="1"/>
  <c r="BP124" i="4"/>
  <c r="BQ124" i="4" s="1"/>
  <c r="BP670" i="4"/>
  <c r="BQ670" i="4" s="1"/>
  <c r="BP286" i="4"/>
  <c r="BQ286" i="4" s="1"/>
  <c r="BP793" i="4"/>
  <c r="BQ793" i="4" s="1"/>
  <c r="BP1049" i="4"/>
  <c r="BQ1049" i="4" s="1"/>
  <c r="BP747" i="4"/>
  <c r="BQ747" i="4" s="1"/>
  <c r="BP1650" i="4"/>
  <c r="BQ1650" i="4" s="1"/>
  <c r="BP819" i="4"/>
  <c r="BQ819" i="4" s="1"/>
  <c r="BP1668" i="4"/>
  <c r="BQ1668" i="4" s="1"/>
  <c r="BP891" i="4"/>
  <c r="BQ891" i="4" s="1"/>
  <c r="BP962" i="4"/>
  <c r="BQ962" i="4" s="1"/>
  <c r="BP1703" i="4"/>
  <c r="BQ1703" i="4" s="1"/>
  <c r="BP1985" i="4"/>
  <c r="BQ1985" i="4" s="1"/>
  <c r="BP57" i="4"/>
  <c r="BQ57" i="4" s="1"/>
  <c r="BP1102" i="4"/>
  <c r="BQ1102" i="4" s="1"/>
  <c r="BP1225" i="4"/>
  <c r="BQ1225" i="4" s="1"/>
  <c r="BP1350" i="4"/>
  <c r="BQ1350" i="4" s="1"/>
  <c r="BP257" i="4"/>
  <c r="BQ257" i="4" s="1"/>
  <c r="BP534" i="4"/>
  <c r="BQ534" i="4" s="1"/>
  <c r="BP1297" i="4"/>
  <c r="BQ1297" i="4" s="1"/>
  <c r="BP1331" i="4"/>
  <c r="BQ1331" i="4" s="1"/>
  <c r="BP1852" i="4"/>
  <c r="BQ1852" i="4" s="1"/>
  <c r="BP1550" i="4"/>
  <c r="BQ1550" i="4" s="1"/>
  <c r="BP273" i="4"/>
  <c r="BQ273" i="4" s="1"/>
  <c r="BP354" i="4"/>
  <c r="BQ354" i="4" s="1"/>
  <c r="BP299" i="4"/>
  <c r="BQ299" i="4" s="1"/>
  <c r="BP228" i="4"/>
  <c r="BQ228" i="4" s="1"/>
  <c r="BP748" i="4"/>
  <c r="BQ748" i="4" s="1"/>
  <c r="BP1260" i="4"/>
  <c r="BQ1260" i="4" s="1"/>
  <c r="BP220" i="4"/>
  <c r="BQ220" i="4" s="1"/>
  <c r="BP742" i="4"/>
  <c r="BQ742" i="4" s="1"/>
  <c r="BP998" i="4"/>
  <c r="BQ998" i="4" s="1"/>
  <c r="BP1254" i="4"/>
  <c r="BQ1254" i="4" s="1"/>
  <c r="BP353" i="4"/>
  <c r="BQ353" i="4" s="1"/>
  <c r="BP865" i="4"/>
  <c r="BQ865" i="4" s="1"/>
  <c r="BP970" i="4"/>
  <c r="BQ970" i="4" s="1"/>
  <c r="BP1449" i="4"/>
  <c r="BQ1449" i="4" s="1"/>
  <c r="BP1466" i="4"/>
  <c r="BQ1466" i="4" s="1"/>
  <c r="BP1722" i="4"/>
  <c r="BQ1722" i="4" s="1"/>
  <c r="BP1978" i="4"/>
  <c r="BQ1978" i="4" s="1"/>
  <c r="BP1107" i="4"/>
  <c r="BQ1107" i="4" s="1"/>
  <c r="BP1484" i="4"/>
  <c r="BQ1484" i="4" s="1"/>
  <c r="BP1740" i="4"/>
  <c r="BQ1740" i="4" s="1"/>
  <c r="BP1996" i="4"/>
  <c r="BQ1996" i="4" s="1"/>
  <c r="BP1250" i="4"/>
  <c r="BQ1250" i="4" s="1"/>
  <c r="BP1775" i="4"/>
  <c r="BQ1775" i="4" s="1"/>
  <c r="BP249" i="4"/>
  <c r="BQ249" i="4" s="1"/>
  <c r="BP654" i="4"/>
  <c r="BQ654" i="4" s="1"/>
  <c r="BP658" i="4"/>
  <c r="BQ658" i="4" s="1"/>
  <c r="BP276" i="4"/>
  <c r="BQ276" i="4" s="1"/>
  <c r="BP1497" i="4"/>
  <c r="BQ1497" i="4" s="1"/>
  <c r="BP1587" i="4"/>
  <c r="BQ1587" i="4" s="1"/>
  <c r="BP51" i="4"/>
  <c r="BQ51" i="4" s="1"/>
  <c r="BP226" i="4"/>
  <c r="BQ226" i="4" s="1"/>
  <c r="BP490" i="4"/>
  <c r="BQ490" i="4" s="1"/>
  <c r="BP435" i="4"/>
  <c r="BQ435" i="4" s="1"/>
  <c r="BP372" i="4"/>
  <c r="BQ372" i="4" s="1"/>
  <c r="BP628" i="4"/>
  <c r="BQ628" i="4" s="1"/>
  <c r="BP884" i="4"/>
  <c r="BQ884" i="4" s="1"/>
  <c r="BP1140" i="4"/>
  <c r="BQ1140" i="4" s="1"/>
  <c r="BP366" i="4"/>
  <c r="BQ366" i="4" s="1"/>
  <c r="BP622" i="4"/>
  <c r="BQ622" i="4" s="1"/>
  <c r="BP878" i="4"/>
  <c r="BQ878" i="4" s="1"/>
  <c r="BP1134" i="4"/>
  <c r="BQ1134" i="4" s="1"/>
  <c r="BP857" i="4"/>
  <c r="BQ857" i="4" s="1"/>
  <c r="BP963" i="4"/>
  <c r="BQ963" i="4" s="1"/>
  <c r="BP1274" i="4"/>
  <c r="BQ1274" i="4" s="1"/>
  <c r="BP1283" i="4"/>
  <c r="BQ1283" i="4" s="1"/>
  <c r="BP300" i="4"/>
  <c r="BQ300" i="4" s="1"/>
  <c r="BP673" i="4"/>
  <c r="BQ673" i="4" s="1"/>
  <c r="BP1411" i="4"/>
  <c r="BQ1411" i="4" s="1"/>
  <c r="BP1091" i="4"/>
  <c r="BQ1091" i="4" s="1"/>
  <c r="BP1878" i="4"/>
  <c r="BQ1878" i="4" s="1"/>
  <c r="BP44" i="4"/>
  <c r="BQ44" i="4" s="1"/>
  <c r="BP146" i="4"/>
  <c r="BQ146" i="4" s="1"/>
  <c r="BP1198" i="4"/>
  <c r="BQ1198" i="4" s="1"/>
  <c r="BP1290" i="4"/>
  <c r="BQ1290" i="4" s="1"/>
  <c r="BP1684" i="4"/>
  <c r="BQ1684" i="4" s="1"/>
  <c r="BP521" i="4"/>
  <c r="BQ521" i="4" s="1"/>
  <c r="BP1899" i="4"/>
  <c r="BQ1899" i="4" s="1"/>
  <c r="BP1227" i="4"/>
  <c r="BQ1227" i="4" s="1"/>
  <c r="BP380" i="4"/>
  <c r="BQ380" i="4" s="1"/>
  <c r="BP497" i="4"/>
  <c r="BQ497" i="4" s="1"/>
  <c r="BP731" i="4"/>
  <c r="BQ731" i="4" s="1"/>
  <c r="BP860" i="4"/>
  <c r="BQ860" i="4" s="1"/>
  <c r="BP442" i="4"/>
  <c r="BQ442" i="4" s="1"/>
  <c r="BP441" i="4"/>
  <c r="BQ441" i="4" s="1"/>
  <c r="BP1554" i="4"/>
  <c r="BQ1554" i="4" s="1"/>
  <c r="BP1691" i="4"/>
  <c r="BQ1691" i="4" s="1"/>
  <c r="BP1965" i="4"/>
  <c r="BQ1965" i="4" s="1"/>
  <c r="BP349" i="4"/>
  <c r="BQ349" i="4" s="1"/>
  <c r="BP736" i="4"/>
  <c r="BQ736" i="4" s="1"/>
  <c r="BP1520" i="4"/>
  <c r="BQ1520" i="4" s="1"/>
  <c r="BP133" i="4"/>
  <c r="BQ133" i="4" s="1"/>
  <c r="BP679" i="4"/>
  <c r="BQ679" i="4" s="1"/>
  <c r="BP1064" i="4"/>
  <c r="BQ1064" i="4" s="1"/>
  <c r="BP301" i="4"/>
  <c r="BQ301" i="4" s="1"/>
  <c r="BP815" i="4"/>
  <c r="BQ815" i="4" s="1"/>
  <c r="BP200" i="4"/>
  <c r="BQ200" i="4" s="1"/>
  <c r="BP757" i="4"/>
  <c r="BQ757" i="4" s="1"/>
  <c r="BP759" i="4"/>
  <c r="BQ759" i="4" s="1"/>
  <c r="BP1509" i="4"/>
  <c r="BQ1509" i="4" s="1"/>
  <c r="BP343" i="4"/>
  <c r="BQ343" i="4" s="1"/>
  <c r="BP28" i="4"/>
  <c r="BQ28" i="4" s="1"/>
  <c r="BP538" i="4"/>
  <c r="BQ538" i="4" s="1"/>
  <c r="BP132" i="4"/>
  <c r="BQ132" i="4" s="1"/>
  <c r="BP676" i="4"/>
  <c r="BQ676" i="4" s="1"/>
  <c r="BP284" i="4"/>
  <c r="BQ284" i="4" s="1"/>
  <c r="BP414" i="4"/>
  <c r="BQ414" i="4" s="1"/>
  <c r="BP926" i="4"/>
  <c r="BQ926" i="4" s="1"/>
  <c r="BP1182" i="4"/>
  <c r="BQ1182" i="4" s="1"/>
  <c r="BP537" i="4"/>
  <c r="BQ537" i="4" s="1"/>
  <c r="BP682" i="4"/>
  <c r="BQ682" i="4" s="1"/>
  <c r="BP1377" i="4"/>
  <c r="BQ1377" i="4" s="1"/>
  <c r="BP1394" i="4"/>
  <c r="BQ1394" i="4" s="1"/>
  <c r="BP1906" i="4"/>
  <c r="BQ1906" i="4" s="1"/>
  <c r="BP1531" i="4"/>
  <c r="BQ1531" i="4" s="1"/>
  <c r="BP1787" i="4"/>
  <c r="BQ1787" i="4" s="1"/>
  <c r="BP1412" i="4"/>
  <c r="BQ1412" i="4" s="1"/>
  <c r="BP1924" i="4"/>
  <c r="BQ1924" i="4" s="1"/>
  <c r="BP1292" i="4"/>
  <c r="BQ1292" i="4" s="1"/>
  <c r="BP1430" i="4"/>
  <c r="BQ1430" i="4" s="1"/>
  <c r="BP1447" i="4"/>
  <c r="BQ1447" i="4" s="1"/>
  <c r="BP1673" i="4"/>
  <c r="BQ1673" i="4" s="1"/>
  <c r="BP1806" i="4"/>
  <c r="BQ1806" i="4" s="1"/>
  <c r="BP1617" i="4"/>
  <c r="BQ1617" i="4" s="1"/>
  <c r="BP404" i="4"/>
  <c r="BQ404" i="4" s="1"/>
  <c r="BP978" i="4"/>
  <c r="BQ978" i="4" s="1"/>
  <c r="BP1780" i="4"/>
  <c r="BQ1780" i="4" s="1"/>
  <c r="BP803" i="4"/>
  <c r="BQ803" i="4" s="1"/>
  <c r="BP347" i="4"/>
  <c r="BQ347" i="4" s="1"/>
  <c r="BP17" i="4"/>
  <c r="BQ17" i="4" s="1"/>
  <c r="BP214" i="4"/>
  <c r="BQ214" i="4" s="1"/>
  <c r="BP610" i="4"/>
  <c r="BQ610" i="4" s="1"/>
  <c r="BP555" i="4"/>
  <c r="BQ555" i="4" s="1"/>
  <c r="BP492" i="4"/>
  <c r="BQ492" i="4" s="1"/>
  <c r="BP1004" i="4"/>
  <c r="BQ1004" i="4" s="1"/>
  <c r="BP1125" i="4"/>
  <c r="BQ1125" i="4" s="1"/>
  <c r="BP486" i="4"/>
  <c r="BQ486" i="4" s="1"/>
  <c r="BP223" i="4"/>
  <c r="BQ223" i="4" s="1"/>
  <c r="BP609" i="4"/>
  <c r="BQ609" i="4" s="1"/>
  <c r="BP1121" i="4"/>
  <c r="BQ1121" i="4" s="1"/>
  <c r="BP1035" i="4"/>
  <c r="BQ1035" i="4" s="1"/>
  <c r="BP1347" i="4"/>
  <c r="BQ1347" i="4" s="1"/>
  <c r="BP1603" i="4"/>
  <c r="BQ1603" i="4" s="1"/>
  <c r="BP1859" i="4"/>
  <c r="BQ1859" i="4" s="1"/>
  <c r="BP1179" i="4"/>
  <c r="BQ1179" i="4" s="1"/>
  <c r="BP1502" i="4"/>
  <c r="BQ1502" i="4" s="1"/>
  <c r="BP1219" i="4"/>
  <c r="BQ1219" i="4" s="1"/>
  <c r="BP1865" i="4"/>
  <c r="BQ1865" i="4" s="1"/>
  <c r="BP1998" i="4"/>
  <c r="BQ1998" i="4" s="1"/>
  <c r="BP1705" i="4"/>
  <c r="BQ1705" i="4" s="1"/>
  <c r="BP1790" i="4"/>
  <c r="BQ1790" i="4" s="1"/>
  <c r="BP683" i="4"/>
  <c r="BQ683" i="4" s="1"/>
  <c r="BP1643" i="4"/>
  <c r="BQ1643" i="4" s="1"/>
  <c r="BP1681" i="4"/>
  <c r="BQ1681" i="4" s="1"/>
  <c r="BP924" i="4"/>
  <c r="BQ924" i="4" s="1"/>
  <c r="BP153" i="4"/>
  <c r="BQ153" i="4" s="1"/>
  <c r="BP94" i="4"/>
  <c r="BQ94" i="4" s="1"/>
  <c r="BP280" i="4"/>
  <c r="BQ280" i="4" s="1"/>
  <c r="BP216" i="4"/>
  <c r="BQ216" i="4" s="1"/>
  <c r="BP541" i="4"/>
  <c r="BQ541" i="4" s="1"/>
  <c r="BP797" i="4"/>
  <c r="BQ797" i="4" s="1"/>
  <c r="BP1053" i="4"/>
  <c r="BQ1053" i="4" s="1"/>
  <c r="BP543" i="4"/>
  <c r="BQ543" i="4" s="1"/>
  <c r="BP799" i="4"/>
  <c r="BQ799" i="4" s="1"/>
  <c r="BP1055" i="4"/>
  <c r="BQ1055" i="4" s="1"/>
  <c r="BP127" i="4"/>
  <c r="BQ127" i="4" s="1"/>
  <c r="BP416" i="4"/>
  <c r="BQ416" i="4" s="1"/>
  <c r="BP672" i="4"/>
  <c r="BQ672" i="4" s="1"/>
  <c r="BP190" i="4"/>
  <c r="BQ190" i="4" s="1"/>
  <c r="BP468" i="4"/>
  <c r="BQ468" i="4" s="1"/>
  <c r="BP268" i="4"/>
  <c r="BQ268" i="4" s="1"/>
  <c r="BP905" i="4"/>
  <c r="BQ905" i="4" s="1"/>
  <c r="BP1634" i="4"/>
  <c r="BQ1634" i="4" s="1"/>
  <c r="BP1460" i="4"/>
  <c r="BQ1460" i="4" s="1"/>
  <c r="BP827" i="4"/>
  <c r="BQ827" i="4" s="1"/>
  <c r="BP1052" i="4"/>
  <c r="BQ1052" i="4" s="1"/>
  <c r="BP977" i="4"/>
  <c r="BQ977" i="4" s="1"/>
  <c r="BP1642" i="4"/>
  <c r="BQ1642" i="4" s="1"/>
  <c r="BP1043" i="4"/>
  <c r="BQ1043" i="4" s="1"/>
  <c r="BP1873" i="4"/>
  <c r="BQ1873" i="4" s="1"/>
  <c r="BP225" i="4"/>
  <c r="BQ225" i="4" s="1"/>
  <c r="BP52" i="4"/>
  <c r="BQ52" i="4" s="1"/>
  <c r="BP166" i="4"/>
  <c r="BQ166" i="4" s="1"/>
  <c r="BP306" i="4"/>
  <c r="BQ306" i="4" s="1"/>
  <c r="BP562" i="4"/>
  <c r="BQ562" i="4" s="1"/>
  <c r="BP507" i="4"/>
  <c r="BQ507" i="4" s="1"/>
  <c r="BP164" i="4"/>
  <c r="BQ164" i="4" s="1"/>
  <c r="BP444" i="4"/>
  <c r="BQ444" i="4" s="1"/>
  <c r="BP700" i="4"/>
  <c r="BQ700" i="4" s="1"/>
  <c r="BP956" i="4"/>
  <c r="BQ956" i="4" s="1"/>
  <c r="BP1212" i="4"/>
  <c r="BQ1212" i="4" s="1"/>
  <c r="BP1077" i="4"/>
  <c r="BQ1077" i="4" s="1"/>
  <c r="BP156" i="4"/>
  <c r="BQ156" i="4" s="1"/>
  <c r="BP438" i="4"/>
  <c r="BQ438" i="4" s="1"/>
  <c r="BP694" i="4"/>
  <c r="BQ694" i="4" s="1"/>
  <c r="BP950" i="4"/>
  <c r="BQ950" i="4" s="1"/>
  <c r="BP1206" i="4"/>
  <c r="BQ1206" i="4" s="1"/>
  <c r="BP305" i="4"/>
  <c r="BQ305" i="4" s="1"/>
  <c r="BP561" i="4"/>
  <c r="BQ561" i="4" s="1"/>
  <c r="BP817" i="4"/>
  <c r="BQ817" i="4" s="1"/>
  <c r="BP1073" i="4"/>
  <c r="BQ1073" i="4" s="1"/>
  <c r="BP778" i="4"/>
  <c r="BQ778" i="4" s="1"/>
  <c r="BP1401" i="4"/>
  <c r="BQ1401" i="4" s="1"/>
  <c r="BP843" i="4"/>
  <c r="BQ843" i="4" s="1"/>
  <c r="BP1418" i="4"/>
  <c r="BQ1418" i="4" s="1"/>
  <c r="BP1674" i="4"/>
  <c r="BQ1674" i="4" s="1"/>
  <c r="BP1930" i="4"/>
  <c r="BQ1930" i="4" s="1"/>
  <c r="BP1299" i="4"/>
  <c r="BQ1299" i="4" s="1"/>
  <c r="BP1555" i="4"/>
  <c r="BQ1555" i="4" s="1"/>
  <c r="BP1811" i="4"/>
  <c r="BQ1811" i="4" s="1"/>
  <c r="BP915" i="4"/>
  <c r="BQ915" i="4" s="1"/>
  <c r="BP1436" i="4"/>
  <c r="BQ1436" i="4" s="1"/>
  <c r="BP1692" i="4"/>
  <c r="BQ1692" i="4" s="1"/>
  <c r="BP1948" i="4"/>
  <c r="BQ1948" i="4" s="1"/>
  <c r="BP987" i="4"/>
  <c r="BQ987" i="4" s="1"/>
  <c r="BP1454" i="4"/>
  <c r="BQ1454" i="4" s="1"/>
  <c r="BP1058" i="4"/>
  <c r="BQ1058" i="4" s="1"/>
  <c r="BP995" i="4"/>
  <c r="BQ995" i="4" s="1"/>
  <c r="BP1737" i="4"/>
  <c r="BQ1737" i="4" s="1"/>
  <c r="BP1750" i="4"/>
  <c r="BQ1750" i="4" s="1"/>
  <c r="BP76" i="4"/>
  <c r="BQ76" i="4" s="1"/>
  <c r="BP467" i="4"/>
  <c r="BQ467" i="4" s="1"/>
  <c r="BP266" i="4"/>
  <c r="BQ266" i="4" s="1"/>
  <c r="BP846" i="4"/>
  <c r="BQ846" i="4" s="1"/>
  <c r="BP1506" i="4"/>
  <c r="BQ1506" i="4" s="1"/>
  <c r="BP1262" i="4"/>
  <c r="BQ1262" i="4" s="1"/>
  <c r="BP1083" i="4"/>
  <c r="BQ1083" i="4" s="1"/>
  <c r="BP931" i="4"/>
  <c r="BQ931" i="4" s="1"/>
  <c r="BP1244" i="4"/>
  <c r="BQ1244" i="4" s="1"/>
  <c r="BP470" i="4"/>
  <c r="BQ470" i="4" s="1"/>
  <c r="BP1305" i="4"/>
  <c r="BQ1305" i="4" s="1"/>
  <c r="BP1395" i="4"/>
  <c r="BQ1395" i="4" s="1"/>
  <c r="BP1082" i="4"/>
  <c r="BQ1082" i="4" s="1"/>
  <c r="BP1953" i="4"/>
  <c r="BQ1953" i="4" s="1"/>
  <c r="BP169" i="4"/>
  <c r="BQ169" i="4" s="1"/>
  <c r="BP67" i="4"/>
  <c r="BQ67" i="4" s="1"/>
  <c r="BP110" i="4"/>
  <c r="BQ110" i="4" s="1"/>
  <c r="BP244" i="4"/>
  <c r="BQ244" i="4" s="1"/>
  <c r="BP506" i="4"/>
  <c r="BQ506" i="4" s="1"/>
  <c r="BP451" i="4"/>
  <c r="BQ451" i="4" s="1"/>
  <c r="BP90" i="4"/>
  <c r="BQ90" i="4" s="1"/>
  <c r="BP388" i="4"/>
  <c r="BQ388" i="4" s="1"/>
  <c r="BP644" i="4"/>
  <c r="BQ644" i="4" s="1"/>
  <c r="BP900" i="4"/>
  <c r="BQ900" i="4" s="1"/>
  <c r="BP1156" i="4"/>
  <c r="BQ1156" i="4" s="1"/>
  <c r="BP82" i="4"/>
  <c r="BQ82" i="4" s="1"/>
  <c r="BP382" i="4"/>
  <c r="BQ382" i="4" s="1"/>
  <c r="BP638" i="4"/>
  <c r="BQ638" i="4" s="1"/>
  <c r="BP894" i="4"/>
  <c r="BQ894" i="4" s="1"/>
  <c r="BP1150" i="4"/>
  <c r="BQ1150" i="4" s="1"/>
  <c r="BP250" i="4"/>
  <c r="BQ250" i="4" s="1"/>
  <c r="BP84" i="4"/>
  <c r="BQ84" i="4" s="1"/>
  <c r="BP243" i="4"/>
  <c r="BQ243" i="4" s="1"/>
  <c r="BP505" i="4"/>
  <c r="BQ505" i="4" s="1"/>
  <c r="BP761" i="4"/>
  <c r="BQ761" i="4" s="1"/>
  <c r="BP1017" i="4"/>
  <c r="BQ1017" i="4" s="1"/>
  <c r="BP1273" i="4"/>
  <c r="BQ1273" i="4" s="1"/>
  <c r="BP1345" i="4"/>
  <c r="BQ1345" i="4" s="1"/>
  <c r="BP1601" i="4"/>
  <c r="BQ1601" i="4" s="1"/>
  <c r="BP1362" i="4"/>
  <c r="BQ1362" i="4" s="1"/>
  <c r="BP1618" i="4"/>
  <c r="BQ1618" i="4" s="1"/>
  <c r="BP1874" i="4"/>
  <c r="BQ1874" i="4" s="1"/>
  <c r="BP1170" i="4"/>
  <c r="BQ1170" i="4" s="1"/>
  <c r="BP1499" i="4"/>
  <c r="BQ1499" i="4" s="1"/>
  <c r="BP1755" i="4"/>
  <c r="BQ1755" i="4" s="1"/>
  <c r="BP691" i="4"/>
  <c r="BQ691" i="4" s="1"/>
  <c r="BP1380" i="4"/>
  <c r="BQ1380" i="4" s="1"/>
  <c r="BP1636" i="4"/>
  <c r="BQ1636" i="4" s="1"/>
  <c r="BP1892" i="4"/>
  <c r="BQ1892" i="4" s="1"/>
  <c r="BP1242" i="4"/>
  <c r="BQ1242" i="4" s="1"/>
  <c r="BP763" i="4"/>
  <c r="BQ763" i="4" s="1"/>
  <c r="BP1398" i="4"/>
  <c r="BQ1398" i="4" s="1"/>
  <c r="BP834" i="4"/>
  <c r="BQ834" i="4" s="1"/>
  <c r="BP1415" i="4"/>
  <c r="BQ1415" i="4" s="1"/>
  <c r="BP1671" i="4"/>
  <c r="BQ1671" i="4" s="1"/>
  <c r="BP1902" i="4"/>
  <c r="BQ1902" i="4" s="1"/>
  <c r="BP771" i="4"/>
  <c r="BQ771" i="4" s="1"/>
  <c r="BP1942" i="4"/>
  <c r="BQ1942" i="4" s="1"/>
  <c r="BP394" i="4"/>
  <c r="BQ394" i="4" s="1"/>
  <c r="BP852" i="4"/>
  <c r="BQ852" i="4" s="1"/>
  <c r="BP398" i="4"/>
  <c r="BQ398" i="4" s="1"/>
  <c r="BP1097" i="4"/>
  <c r="BQ1097" i="4" s="1"/>
  <c r="BP1954" i="4"/>
  <c r="BQ1954" i="4" s="1"/>
  <c r="BP1652" i="4"/>
  <c r="BQ1652" i="4" s="1"/>
  <c r="BP1542" i="4"/>
  <c r="BQ1542" i="4" s="1"/>
  <c r="BP1881" i="4"/>
  <c r="BQ1881" i="4" s="1"/>
  <c r="BP193" i="4"/>
  <c r="BQ193" i="4" s="1"/>
  <c r="BP603" i="4"/>
  <c r="BQ603" i="4" s="1"/>
  <c r="BP726" i="4"/>
  <c r="BQ726" i="4" s="1"/>
  <c r="BP116" i="4"/>
  <c r="BQ116" i="4" s="1"/>
  <c r="BP657" i="4"/>
  <c r="BQ657" i="4" s="1"/>
  <c r="BP1450" i="4"/>
  <c r="BQ1450" i="4" s="1"/>
  <c r="BP1404" i="4"/>
  <c r="BQ1404" i="4" s="1"/>
  <c r="BP1115" i="4"/>
  <c r="BQ1115" i="4" s="1"/>
  <c r="BP49" i="4"/>
  <c r="BQ49" i="4" s="1"/>
  <c r="BP18" i="4"/>
  <c r="BQ18" i="4" s="1"/>
  <c r="BP386" i="4"/>
  <c r="BQ386" i="4" s="1"/>
  <c r="BP642" i="4"/>
  <c r="BQ642" i="4" s="1"/>
  <c r="BP331" i="4"/>
  <c r="BQ331" i="4" s="1"/>
  <c r="BP587" i="4"/>
  <c r="BQ587" i="4" s="1"/>
  <c r="BP524" i="4"/>
  <c r="BQ524" i="4" s="1"/>
  <c r="BP780" i="4"/>
  <c r="BQ780" i="4" s="1"/>
  <c r="BP1036" i="4"/>
  <c r="BQ1036" i="4" s="1"/>
  <c r="BP91" i="4"/>
  <c r="BQ91" i="4" s="1"/>
  <c r="BP258" i="4"/>
  <c r="BQ258" i="4" s="1"/>
  <c r="BP518" i="4"/>
  <c r="BQ518" i="4" s="1"/>
  <c r="BP774" i="4"/>
  <c r="BQ774" i="4" s="1"/>
  <c r="BP1030" i="4"/>
  <c r="BQ1030" i="4" s="1"/>
  <c r="BP260" i="4"/>
  <c r="BQ260" i="4" s="1"/>
  <c r="BP385" i="4"/>
  <c r="BQ385" i="4" s="1"/>
  <c r="BP641" i="4"/>
  <c r="BQ641" i="4" s="1"/>
  <c r="BP897" i="4"/>
  <c r="BQ897" i="4" s="1"/>
  <c r="BP1153" i="4"/>
  <c r="BQ1153" i="4" s="1"/>
  <c r="BP1098" i="4"/>
  <c r="BQ1098" i="4" s="1"/>
  <c r="BP1481" i="4"/>
  <c r="BQ1481" i="4" s="1"/>
  <c r="BP1163" i="4"/>
  <c r="BQ1163" i="4" s="1"/>
  <c r="BP1498" i="4"/>
  <c r="BQ1498" i="4" s="1"/>
  <c r="BP1754" i="4"/>
  <c r="BQ1754" i="4" s="1"/>
  <c r="BP690" i="4"/>
  <c r="BQ690" i="4" s="1"/>
  <c r="BP1379" i="4"/>
  <c r="BQ1379" i="4" s="1"/>
  <c r="BP1635" i="4"/>
  <c r="BQ1635" i="4" s="1"/>
  <c r="BP1891" i="4"/>
  <c r="BQ1891" i="4" s="1"/>
  <c r="BP1235" i="4"/>
  <c r="BQ1235" i="4" s="1"/>
  <c r="BP1516" i="4"/>
  <c r="BQ1516" i="4" s="1"/>
  <c r="BP1772" i="4"/>
  <c r="BQ1772" i="4" s="1"/>
  <c r="BP762" i="4"/>
  <c r="BQ762" i="4" s="1"/>
  <c r="BP1909" i="4"/>
  <c r="BQ1909" i="4" s="1"/>
  <c r="BP1275" i="4"/>
  <c r="BQ1275" i="4" s="1"/>
  <c r="BP1534" i="4"/>
  <c r="BQ1534" i="4" s="1"/>
  <c r="BP1294" i="4"/>
  <c r="BQ1294" i="4" s="1"/>
  <c r="BP1689" i="4"/>
  <c r="BQ1689" i="4" s="1"/>
  <c r="BP1822" i="4"/>
  <c r="BQ1822" i="4" s="1"/>
  <c r="BP1662" i="4"/>
  <c r="BQ1662" i="4" s="1"/>
  <c r="BP586" i="4"/>
  <c r="BQ586" i="4" s="1"/>
  <c r="BP980" i="4"/>
  <c r="BQ980" i="4" s="1"/>
  <c r="BP1230" i="4"/>
  <c r="BQ1230" i="4" s="1"/>
  <c r="BP969" i="4"/>
  <c r="BQ969" i="4" s="1"/>
  <c r="BP1698" i="4"/>
  <c r="BQ1698" i="4" s="1"/>
  <c r="BP1588" i="4"/>
  <c r="BQ1588" i="4" s="1"/>
  <c r="BP1284" i="4"/>
  <c r="BQ1284" i="4" s="1"/>
  <c r="BP1268" i="4"/>
  <c r="BQ1268" i="4" s="1"/>
  <c r="BP20" i="4"/>
  <c r="BQ20" i="4" s="1"/>
  <c r="BP348" i="4"/>
  <c r="BQ348" i="4" s="1"/>
  <c r="BP1174" i="4"/>
  <c r="BQ1174" i="4" s="1"/>
  <c r="BP1233" i="4"/>
  <c r="BQ1233" i="4" s="1"/>
  <c r="BP826" i="4"/>
  <c r="BQ826" i="4" s="1"/>
  <c r="BP1186" i="4"/>
  <c r="BQ1186" i="4" s="1"/>
  <c r="BP415" i="4"/>
  <c r="BQ415" i="4" s="1"/>
  <c r="BP927" i="4"/>
  <c r="BQ927" i="4" s="1"/>
  <c r="BP1183" i="4"/>
  <c r="BQ1183" i="4" s="1"/>
  <c r="BP287" i="4"/>
  <c r="BQ287" i="4" s="1"/>
  <c r="BP544" i="4"/>
  <c r="BQ544" i="4" s="1"/>
  <c r="BP800" i="4"/>
  <c r="BQ800" i="4" s="1"/>
  <c r="BP1056" i="4"/>
  <c r="BQ1056" i="4" s="1"/>
  <c r="BP117" i="4"/>
  <c r="BQ117" i="4" s="1"/>
  <c r="BP1421" i="4"/>
  <c r="BQ1421" i="4" s="1"/>
  <c r="BP1677" i="4"/>
  <c r="BQ1677" i="4" s="1"/>
  <c r="BP1552" i="4"/>
  <c r="BQ1552" i="4" s="1"/>
  <c r="BP1856" i="4"/>
  <c r="BQ1856" i="4" s="1"/>
  <c r="BP109" i="4"/>
  <c r="BQ109" i="4" s="1"/>
  <c r="BP719" i="4"/>
  <c r="BQ719" i="4" s="1"/>
  <c r="BP96" i="4"/>
  <c r="BQ96" i="4" s="1"/>
  <c r="BP1661" i="4"/>
  <c r="BQ1661" i="4" s="1"/>
  <c r="BP1879" i="4"/>
  <c r="BQ1879" i="4" s="1"/>
  <c r="BP1304" i="4"/>
  <c r="BQ1304" i="4" s="1"/>
  <c r="BP1045" i="4"/>
  <c r="BQ1045" i="4" s="1"/>
  <c r="BP1669" i="4"/>
  <c r="BQ1669" i="4" s="1"/>
  <c r="BP1759" i="4"/>
  <c r="BQ1759" i="4" s="1"/>
  <c r="BP1744" i="4"/>
  <c r="BQ1744" i="4" s="1"/>
  <c r="BP215" i="4"/>
  <c r="BQ215" i="4" s="1"/>
  <c r="BP141" i="4"/>
  <c r="BQ141" i="4" s="1"/>
  <c r="BP15" i="4"/>
  <c r="BQ15" i="4" s="1"/>
  <c r="BP485" i="4"/>
  <c r="BQ485" i="4" s="1"/>
  <c r="BP741" i="4"/>
  <c r="BQ741" i="4" s="1"/>
  <c r="BP997" i="4"/>
  <c r="BQ997" i="4" s="1"/>
  <c r="BP1253" i="4"/>
  <c r="BQ1253" i="4" s="1"/>
  <c r="BP221" i="4"/>
  <c r="BQ221" i="4" s="1"/>
  <c r="BP487" i="4"/>
  <c r="BQ487" i="4" s="1"/>
  <c r="BP743" i="4"/>
  <c r="BQ743" i="4" s="1"/>
  <c r="BP999" i="4"/>
  <c r="BQ999" i="4" s="1"/>
  <c r="BP360" i="4"/>
  <c r="BQ360" i="4" s="1"/>
  <c r="BP616" i="4"/>
  <c r="BQ616" i="4" s="1"/>
  <c r="BP872" i="4"/>
  <c r="BQ872" i="4" s="1"/>
  <c r="BP1128" i="4"/>
  <c r="BQ1128" i="4" s="1"/>
  <c r="BP213" i="4"/>
  <c r="BQ213" i="4" s="1"/>
  <c r="BP1493" i="4"/>
  <c r="BQ1493" i="4" s="1"/>
  <c r="BP1749" i="4"/>
  <c r="BQ1749" i="4" s="1"/>
  <c r="BP1391" i="4"/>
  <c r="BQ1391" i="4" s="1"/>
  <c r="BP1647" i="4"/>
  <c r="BQ1647" i="4" s="1"/>
  <c r="BP1903" i="4"/>
  <c r="BQ1903" i="4" s="1"/>
  <c r="BP1344" i="4"/>
  <c r="BQ1344" i="4" s="1"/>
  <c r="BP1656" i="4"/>
  <c r="BQ1656" i="4" s="1"/>
  <c r="BP1352" i="4"/>
  <c r="BQ1352" i="4" s="1"/>
  <c r="BP1165" i="4"/>
  <c r="BQ1165" i="4" s="1"/>
  <c r="BP656" i="4"/>
  <c r="BQ656" i="4" s="1"/>
  <c r="BP1672" i="4"/>
  <c r="BQ1672" i="4" s="1"/>
  <c r="BP533" i="4"/>
  <c r="BQ533" i="4" s="1"/>
  <c r="BP472" i="4"/>
  <c r="BQ472" i="4" s="1"/>
  <c r="BP1904" i="4"/>
  <c r="BQ1904" i="4" s="1"/>
  <c r="BP37" i="4"/>
  <c r="BQ37" i="4" s="1"/>
  <c r="BP237" i="4"/>
  <c r="BQ237" i="4" s="1"/>
  <c r="BP16" i="4"/>
  <c r="BQ16" i="4" s="1"/>
  <c r="BP365" i="4"/>
  <c r="BQ365" i="4" s="1"/>
  <c r="BP621" i="4"/>
  <c r="BQ621" i="4" s="1"/>
  <c r="BP877" i="4"/>
  <c r="BQ877" i="4" s="1"/>
  <c r="BP1133" i="4"/>
  <c r="BQ1133" i="4" s="1"/>
  <c r="BP24" i="4"/>
  <c r="BQ24" i="4" s="1"/>
  <c r="BP367" i="4"/>
  <c r="BQ367" i="4" s="1"/>
  <c r="BP623" i="4"/>
  <c r="BQ623" i="4" s="1"/>
  <c r="BP879" i="4"/>
  <c r="BQ879" i="4" s="1"/>
  <c r="BP232" i="4"/>
  <c r="BQ232" i="4" s="1"/>
  <c r="BP496" i="4"/>
  <c r="BQ496" i="4" s="1"/>
  <c r="BP752" i="4"/>
  <c r="BQ752" i="4" s="1"/>
  <c r="BP1008" i="4"/>
  <c r="BQ1008" i="4" s="1"/>
  <c r="BP1264" i="4"/>
  <c r="BQ1264" i="4" s="1"/>
  <c r="BP1373" i="4"/>
  <c r="BQ1373" i="4" s="1"/>
  <c r="BP1629" i="4"/>
  <c r="BQ1629" i="4" s="1"/>
  <c r="BP1527" i="4"/>
  <c r="BQ1527" i="4" s="1"/>
  <c r="BP1783" i="4"/>
  <c r="BQ1783" i="4" s="1"/>
  <c r="BP1320" i="4"/>
  <c r="BQ1320" i="4" s="1"/>
  <c r="BP1888" i="4"/>
  <c r="BQ1888" i="4" s="1"/>
  <c r="BP1560" i="4"/>
  <c r="BQ1560" i="4" s="1"/>
  <c r="BP1728" i="4"/>
  <c r="BQ1728" i="4" s="1"/>
  <c r="BP1960" i="4"/>
  <c r="BQ1960" i="4" s="1"/>
  <c r="BP781" i="4"/>
  <c r="BQ781" i="4" s="1"/>
  <c r="BP784" i="4"/>
  <c r="BQ784" i="4" s="1"/>
  <c r="BP1944" i="4"/>
  <c r="BQ1944" i="4" s="1"/>
  <c r="BP1984" i="4"/>
  <c r="BQ1984" i="4" s="1"/>
  <c r="BP120" i="4"/>
  <c r="BQ120" i="4" s="1"/>
  <c r="BP199" i="4"/>
  <c r="BQ199" i="4" s="1"/>
  <c r="BP535" i="4"/>
  <c r="BQ535" i="4" s="1"/>
  <c r="BP792" i="4"/>
  <c r="BQ792" i="4" s="1"/>
  <c r="BP1797" i="4"/>
  <c r="BQ1797" i="4" s="1"/>
  <c r="BP1823" i="4"/>
  <c r="BQ1823" i="4" s="1"/>
  <c r="BP245" i="4"/>
  <c r="BQ245" i="4" s="1"/>
  <c r="BP309" i="4"/>
  <c r="BQ309" i="4" s="1"/>
  <c r="BP565" i="4"/>
  <c r="BQ565" i="4" s="1"/>
  <c r="BP821" i="4"/>
  <c r="BQ821" i="4" s="1"/>
  <c r="BP311" i="4"/>
  <c r="BQ311" i="4" s="1"/>
  <c r="BP567" i="4"/>
  <c r="BQ567" i="4" s="1"/>
  <c r="BP823" i="4"/>
  <c r="BQ823" i="4" s="1"/>
  <c r="BP1079" i="4"/>
  <c r="BQ1079" i="4" s="1"/>
  <c r="BP159" i="4"/>
  <c r="BQ159" i="4" s="1"/>
  <c r="BP440" i="4"/>
  <c r="BQ440" i="4" s="1"/>
  <c r="BP696" i="4"/>
  <c r="BQ696" i="4" s="1"/>
  <c r="BP952" i="4"/>
  <c r="BQ952" i="4" s="1"/>
  <c r="BP1208" i="4"/>
  <c r="BQ1208" i="4" s="1"/>
  <c r="BP1317" i="4"/>
  <c r="BQ1317" i="4" s="1"/>
  <c r="BP1573" i="4"/>
  <c r="BQ1573" i="4" s="1"/>
  <c r="BP1829" i="4"/>
  <c r="BQ1829" i="4" s="1"/>
  <c r="BP1471" i="4"/>
  <c r="BQ1471" i="4" s="1"/>
  <c r="BP1727" i="4"/>
  <c r="BQ1727" i="4" s="1"/>
  <c r="BP1983" i="4"/>
  <c r="BQ1983" i="4" s="1"/>
  <c r="BP1592" i="4"/>
  <c r="BQ1592" i="4" s="1"/>
  <c r="BP336" i="4"/>
  <c r="BQ336" i="4" s="1"/>
  <c r="BP181" i="4"/>
  <c r="BQ181" i="4" s="1"/>
  <c r="BP1943" i="4"/>
  <c r="BQ1943" i="4" s="1"/>
  <c r="BP205" i="4"/>
  <c r="BQ205" i="4" s="1"/>
  <c r="BP919" i="4"/>
  <c r="BQ919" i="4" s="1"/>
  <c r="BP1240" i="4"/>
  <c r="BQ1240" i="4" s="1"/>
  <c r="BP1439" i="4"/>
  <c r="BQ1439" i="4" s="1"/>
  <c r="BP173" i="4"/>
  <c r="BQ173" i="4" s="1"/>
  <c r="BP247" i="4"/>
  <c r="BQ247" i="4" s="1"/>
  <c r="BP509" i="4"/>
  <c r="BQ509" i="4" s="1"/>
  <c r="BP765" i="4"/>
  <c r="BQ765" i="4" s="1"/>
  <c r="BP1021" i="4"/>
  <c r="BQ1021" i="4" s="1"/>
  <c r="BP511" i="4"/>
  <c r="BQ511" i="4" s="1"/>
  <c r="BP767" i="4"/>
  <c r="BQ767" i="4" s="1"/>
  <c r="BP1023" i="4"/>
  <c r="BQ1023" i="4" s="1"/>
  <c r="BP384" i="4"/>
  <c r="BQ384" i="4" s="1"/>
  <c r="BP640" i="4"/>
  <c r="BQ640" i="4" s="1"/>
  <c r="BP896" i="4"/>
  <c r="BQ896" i="4" s="1"/>
  <c r="BP1152" i="4"/>
  <c r="BQ1152" i="4" s="1"/>
  <c r="BP1517" i="4"/>
  <c r="BQ1517" i="4" s="1"/>
  <c r="BP1773" i="4"/>
  <c r="BQ1773" i="4" s="1"/>
  <c r="BP1927" i="4"/>
  <c r="BQ1927" i="4" s="1"/>
  <c r="BP1536" i="4"/>
  <c r="BQ1536" i="4" s="1"/>
  <c r="BP1720" i="4"/>
  <c r="BQ1720" i="4" s="1"/>
  <c r="BP1039" i="4"/>
  <c r="BQ1039" i="4" s="1"/>
  <c r="BP912" i="4"/>
  <c r="BQ912" i="4" s="1"/>
  <c r="BP405" i="4"/>
  <c r="BQ405" i="4" s="1"/>
  <c r="BP1456" i="4"/>
  <c r="BQ1456" i="4" s="1"/>
  <c r="BP61" i="4"/>
  <c r="BQ61" i="4" s="1"/>
  <c r="BP87" i="4"/>
  <c r="BQ87" i="4" s="1"/>
  <c r="BP264" i="4"/>
  <c r="BQ264" i="4" s="1"/>
  <c r="BP389" i="4"/>
  <c r="BQ389" i="4" s="1"/>
  <c r="BP645" i="4"/>
  <c r="BQ645" i="4" s="1"/>
  <c r="BP901" i="4"/>
  <c r="BQ901" i="4" s="1"/>
  <c r="BP1157" i="4"/>
  <c r="BQ1157" i="4" s="1"/>
  <c r="BP93" i="4"/>
  <c r="BQ93" i="4" s="1"/>
  <c r="BP391" i="4"/>
  <c r="BQ391" i="4" s="1"/>
  <c r="BP647" i="4"/>
  <c r="BQ647" i="4" s="1"/>
  <c r="BP903" i="4"/>
  <c r="BQ903" i="4" s="1"/>
  <c r="BP1159" i="4"/>
  <c r="BQ1159" i="4" s="1"/>
  <c r="BP520" i="4"/>
  <c r="BQ520" i="4" s="1"/>
  <c r="BP776" i="4"/>
  <c r="BQ776" i="4" s="1"/>
  <c r="BP1032" i="4"/>
  <c r="BQ1032" i="4" s="1"/>
  <c r="BP85" i="4"/>
  <c r="BQ85" i="4" s="1"/>
  <c r="BP1397" i="4"/>
  <c r="BQ1397" i="4" s="1"/>
  <c r="BP1653" i="4"/>
  <c r="BQ1653" i="4" s="1"/>
  <c r="BP1551" i="4"/>
  <c r="BQ1551" i="4" s="1"/>
  <c r="BP1807" i="4"/>
  <c r="BQ1807" i="4" s="1"/>
  <c r="BP1512" i="4"/>
  <c r="BQ1512" i="4" s="1"/>
  <c r="BP1952" i="4"/>
  <c r="BQ1952" i="4" s="1"/>
  <c r="BP1360" i="4"/>
  <c r="BQ1360" i="4" s="1"/>
  <c r="BP1792" i="4"/>
  <c r="BQ1792" i="4" s="1"/>
  <c r="BP973" i="4"/>
  <c r="BQ973" i="4" s="1"/>
  <c r="BP592" i="4"/>
  <c r="BQ592" i="4" s="1"/>
  <c r="BP725" i="4"/>
  <c r="BQ725" i="4" s="1"/>
  <c r="BP408" i="4"/>
  <c r="BQ408" i="4" s="1"/>
  <c r="BP1261" i="4"/>
  <c r="BQ1261" i="4" s="1"/>
  <c r="BP1608" i="4"/>
  <c r="BQ1608" i="4" s="1"/>
  <c r="BP458" i="4"/>
  <c r="BQ458" i="4" s="1"/>
  <c r="BP788" i="4"/>
  <c r="BQ788" i="4" s="1"/>
  <c r="BP874" i="4"/>
  <c r="BQ874" i="4" s="1"/>
  <c r="BP722" i="4"/>
  <c r="BQ722" i="4" s="1"/>
  <c r="BP1844" i="4"/>
  <c r="BQ1844" i="4" s="1"/>
  <c r="BP1606" i="4"/>
  <c r="BQ1606" i="4" s="1"/>
  <c r="BP1841" i="4"/>
  <c r="BQ1841" i="4" s="1"/>
  <c r="BP65" i="4"/>
  <c r="BQ65" i="4" s="1"/>
  <c r="BP539" i="4"/>
  <c r="BQ539" i="4" s="1"/>
  <c r="BP598" i="4"/>
  <c r="BQ598" i="4" s="1"/>
  <c r="BP906" i="4"/>
  <c r="BQ906" i="4" s="1"/>
  <c r="BP754" i="4"/>
  <c r="BQ754" i="4" s="1"/>
  <c r="BP1660" i="4"/>
  <c r="BQ1660" i="4" s="1"/>
  <c r="BP1966" i="4"/>
  <c r="BQ1966" i="4" s="1"/>
  <c r="BP33" i="4"/>
  <c r="BQ33" i="4" s="1"/>
  <c r="BP289" i="4"/>
  <c r="BQ289" i="4" s="1"/>
  <c r="BP370" i="4"/>
  <c r="BQ370" i="4" s="1"/>
  <c r="BP626" i="4"/>
  <c r="BQ626" i="4" s="1"/>
  <c r="BP315" i="4"/>
  <c r="BQ315" i="4" s="1"/>
  <c r="BP571" i="4"/>
  <c r="BQ571" i="4" s="1"/>
  <c r="BP246" i="4"/>
  <c r="BQ246" i="4" s="1"/>
  <c r="BP508" i="4"/>
  <c r="BQ508" i="4" s="1"/>
  <c r="BP764" i="4"/>
  <c r="BQ764" i="4" s="1"/>
  <c r="BP1020" i="4"/>
  <c r="BQ1020" i="4" s="1"/>
  <c r="BP502" i="4"/>
  <c r="BQ502" i="4" s="1"/>
  <c r="BP758" i="4"/>
  <c r="BQ758" i="4" s="1"/>
  <c r="BP1014" i="4"/>
  <c r="BQ1014" i="4" s="1"/>
  <c r="BP242" i="4"/>
  <c r="BQ242" i="4" s="1"/>
  <c r="BP369" i="4"/>
  <c r="BQ369" i="4" s="1"/>
  <c r="BP625" i="4"/>
  <c r="BQ625" i="4" s="1"/>
  <c r="BP881" i="4"/>
  <c r="BQ881" i="4" s="1"/>
  <c r="BP1137" i="4"/>
  <c r="BQ1137" i="4" s="1"/>
  <c r="BP1034" i="4"/>
  <c r="BQ1034" i="4" s="1"/>
  <c r="BP1465" i="4"/>
  <c r="BQ1465" i="4" s="1"/>
  <c r="BP1099" i="4"/>
  <c r="BQ1099" i="4" s="1"/>
  <c r="BP1482" i="4"/>
  <c r="BQ1482" i="4" s="1"/>
  <c r="BP1738" i="4"/>
  <c r="BQ1738" i="4" s="1"/>
  <c r="BP1994" i="4"/>
  <c r="BQ1994" i="4" s="1"/>
  <c r="BP1363" i="4"/>
  <c r="BQ1363" i="4" s="1"/>
  <c r="BP1619" i="4"/>
  <c r="BQ1619" i="4" s="1"/>
  <c r="BP1875" i="4"/>
  <c r="BQ1875" i="4" s="1"/>
  <c r="BP1171" i="4"/>
  <c r="BQ1171" i="4" s="1"/>
  <c r="BP1500" i="4"/>
  <c r="BQ1500" i="4" s="1"/>
  <c r="BP1756" i="4"/>
  <c r="BQ1756" i="4" s="1"/>
  <c r="BP698" i="4"/>
  <c r="BQ698" i="4" s="1"/>
  <c r="BP1893" i="4"/>
  <c r="BQ1893" i="4" s="1"/>
  <c r="BP1243" i="4"/>
  <c r="BQ1243" i="4" s="1"/>
  <c r="BP1518" i="4"/>
  <c r="BQ1518" i="4" s="1"/>
  <c r="BP1276" i="4"/>
  <c r="BQ1276" i="4" s="1"/>
  <c r="BP1777" i="4"/>
  <c r="BQ1777" i="4" s="1"/>
  <c r="BP1910" i="4"/>
  <c r="BQ1910" i="4" s="1"/>
  <c r="BP62" i="4"/>
  <c r="BQ62" i="4" s="1"/>
  <c r="BP340" i="4"/>
  <c r="BQ340" i="4" s="1"/>
  <c r="BP713" i="4"/>
  <c r="BQ713" i="4" s="1"/>
  <c r="BP1890" i="4"/>
  <c r="BQ1890" i="4" s="1"/>
  <c r="BP1716" i="4"/>
  <c r="BQ1716" i="4" s="1"/>
  <c r="BP1478" i="4"/>
  <c r="BQ1478" i="4" s="1"/>
  <c r="BP129" i="4"/>
  <c r="BQ129" i="4" s="1"/>
  <c r="BP667" i="4"/>
  <c r="BQ667" i="4" s="1"/>
  <c r="BP854" i="4"/>
  <c r="BQ854" i="4" s="1"/>
  <c r="BP202" i="4"/>
  <c r="BQ202" i="4" s="1"/>
  <c r="BP465" i="4"/>
  <c r="BQ465" i="4" s="1"/>
  <c r="BP971" i="4"/>
  <c r="BQ971" i="4" s="1"/>
  <c r="BP1715" i="4"/>
  <c r="BQ1715" i="4" s="1"/>
  <c r="BP1187" i="4"/>
  <c r="BQ1187" i="4" s="1"/>
  <c r="BP233" i="4"/>
  <c r="BQ233" i="4" s="1"/>
  <c r="BP60" i="4"/>
  <c r="BQ60" i="4" s="1"/>
  <c r="BP174" i="4"/>
  <c r="BQ174" i="4" s="1"/>
  <c r="BP314" i="4"/>
  <c r="BQ314" i="4" s="1"/>
  <c r="BP570" i="4"/>
  <c r="BQ570" i="4" s="1"/>
  <c r="BP254" i="4"/>
  <c r="BQ254" i="4" s="1"/>
  <c r="BP515" i="4"/>
  <c r="BQ515" i="4" s="1"/>
  <c r="BP452" i="4"/>
  <c r="BQ452" i="4" s="1"/>
  <c r="BP708" i="4"/>
  <c r="BQ708" i="4" s="1"/>
  <c r="BP964" i="4"/>
  <c r="BQ964" i="4" s="1"/>
  <c r="BP1220" i="4"/>
  <c r="BQ1220" i="4" s="1"/>
  <c r="BP446" i="4"/>
  <c r="BQ446" i="4" s="1"/>
  <c r="BP702" i="4"/>
  <c r="BQ702" i="4" s="1"/>
  <c r="BP958" i="4"/>
  <c r="BQ958" i="4" s="1"/>
  <c r="BP1214" i="4"/>
  <c r="BQ1214" i="4" s="1"/>
  <c r="BP170" i="4"/>
  <c r="BQ170" i="4" s="1"/>
  <c r="BP313" i="4"/>
  <c r="BQ313" i="4" s="1"/>
  <c r="BP569" i="4"/>
  <c r="BQ569" i="4" s="1"/>
  <c r="BP825" i="4"/>
  <c r="BQ825" i="4" s="1"/>
  <c r="BP1081" i="4"/>
  <c r="BQ1081" i="4" s="1"/>
  <c r="BP810" i="4"/>
  <c r="BQ810" i="4" s="1"/>
  <c r="BP1409" i="4"/>
  <c r="BQ1409" i="4" s="1"/>
  <c r="BP875" i="4"/>
  <c r="BQ875" i="4" s="1"/>
  <c r="BP1426" i="4"/>
  <c r="BQ1426" i="4" s="1"/>
  <c r="BP1682" i="4"/>
  <c r="BQ1682" i="4" s="1"/>
  <c r="BP1938" i="4"/>
  <c r="BQ1938" i="4" s="1"/>
  <c r="BP1307" i="4"/>
  <c r="BQ1307" i="4" s="1"/>
  <c r="BP1563" i="4"/>
  <c r="BQ1563" i="4" s="1"/>
  <c r="BP1819" i="4"/>
  <c r="BQ1819" i="4" s="1"/>
  <c r="BP947" i="4"/>
  <c r="BQ947" i="4" s="1"/>
  <c r="BP1444" i="4"/>
  <c r="BQ1444" i="4" s="1"/>
  <c r="BP1700" i="4"/>
  <c r="BQ1700" i="4" s="1"/>
  <c r="BP1956" i="4"/>
  <c r="BQ1956" i="4" s="1"/>
  <c r="BP1019" i="4"/>
  <c r="BQ1019" i="4" s="1"/>
  <c r="BP1462" i="4"/>
  <c r="BQ1462" i="4" s="1"/>
  <c r="BP1090" i="4"/>
  <c r="BQ1090" i="4" s="1"/>
  <c r="BP1479" i="4"/>
  <c r="BQ1479" i="4" s="1"/>
  <c r="BP1735" i="4"/>
  <c r="BQ1735" i="4" s="1"/>
  <c r="BP1251" i="4"/>
  <c r="BQ1251" i="4" s="1"/>
  <c r="BP1630" i="4"/>
  <c r="BQ1630" i="4" s="1"/>
  <c r="BP1889" i="4"/>
  <c r="BQ1889" i="4" s="1"/>
  <c r="BP121" i="4"/>
  <c r="BQ121" i="4" s="1"/>
  <c r="BP195" i="4"/>
  <c r="BQ195" i="4" s="1"/>
  <c r="BP187" i="4"/>
  <c r="BQ187" i="4" s="1"/>
  <c r="BP782" i="4"/>
  <c r="BQ782" i="4" s="1"/>
  <c r="BP1451" i="4"/>
  <c r="BQ1451" i="4" s="1"/>
  <c r="BP794" i="4"/>
  <c r="BQ794" i="4" s="1"/>
  <c r="BP1801" i="4"/>
  <c r="BQ1801" i="4" s="1"/>
  <c r="BP134" i="4"/>
  <c r="BQ134" i="4" s="1"/>
  <c r="BP412" i="4"/>
  <c r="BQ412" i="4" s="1"/>
  <c r="BP115" i="4"/>
  <c r="BQ115" i="4" s="1"/>
  <c r="BP1041" i="4"/>
  <c r="BQ1041" i="4" s="1"/>
  <c r="BP1834" i="4"/>
  <c r="BQ1834" i="4" s="1"/>
  <c r="BP1788" i="4"/>
  <c r="BQ1788" i="4" s="1"/>
  <c r="BP1614" i="4"/>
  <c r="BQ1614" i="4" s="1"/>
  <c r="BP1993" i="4"/>
  <c r="BQ1993" i="4" s="1"/>
  <c r="BP113" i="4"/>
  <c r="BQ113" i="4" s="1"/>
  <c r="BP11" i="4"/>
  <c r="BQ11" i="4" s="1"/>
  <c r="BP54" i="4"/>
  <c r="BQ54" i="4" s="1"/>
  <c r="BP172" i="4"/>
  <c r="BQ172" i="4" s="1"/>
  <c r="BP450" i="4"/>
  <c r="BQ450" i="4" s="1"/>
  <c r="BP99" i="4"/>
  <c r="BQ99" i="4" s="1"/>
  <c r="BP395" i="4"/>
  <c r="BQ395" i="4" s="1"/>
  <c r="BP651" i="4"/>
  <c r="BQ651" i="4" s="1"/>
  <c r="BP332" i="4"/>
  <c r="BQ332" i="4" s="1"/>
  <c r="BP588" i="4"/>
  <c r="BQ588" i="4" s="1"/>
  <c r="BP844" i="4"/>
  <c r="BQ844" i="4" s="1"/>
  <c r="BP1100" i="4"/>
  <c r="BQ1100" i="4" s="1"/>
  <c r="BP326" i="4"/>
  <c r="BQ326" i="4" s="1"/>
  <c r="BP582" i="4"/>
  <c r="BQ582" i="4" s="1"/>
  <c r="BP838" i="4"/>
  <c r="BQ838" i="4" s="1"/>
  <c r="BP1094" i="4"/>
  <c r="BQ1094" i="4" s="1"/>
  <c r="BP179" i="4"/>
  <c r="BQ179" i="4" s="1"/>
  <c r="BP1223" i="4"/>
  <c r="BQ1223" i="4" s="1"/>
  <c r="BP171" i="4"/>
  <c r="BQ171" i="4" s="1"/>
  <c r="BP449" i="4"/>
  <c r="BQ449" i="4" s="1"/>
  <c r="BP705" i="4"/>
  <c r="BQ705" i="4" s="1"/>
  <c r="BP961" i="4"/>
  <c r="BQ961" i="4" s="1"/>
  <c r="BP1217" i="4"/>
  <c r="BQ1217" i="4" s="1"/>
  <c r="BP1287" i="4"/>
  <c r="BQ1287" i="4" s="1"/>
  <c r="BP1545" i="4"/>
  <c r="BQ1545" i="4" s="1"/>
  <c r="BP1306" i="4"/>
  <c r="BQ1306" i="4" s="1"/>
  <c r="BP1562" i="4"/>
  <c r="BQ1562" i="4" s="1"/>
  <c r="BP1818" i="4"/>
  <c r="BQ1818" i="4" s="1"/>
  <c r="BP946" i="4"/>
  <c r="BQ946" i="4" s="1"/>
  <c r="BP1443" i="4"/>
  <c r="BQ1443" i="4" s="1"/>
  <c r="BP1699" i="4"/>
  <c r="BQ1699" i="4" s="1"/>
  <c r="BP1955" i="4"/>
  <c r="BQ1955" i="4" s="1"/>
  <c r="BP1324" i="4"/>
  <c r="BQ1324" i="4" s="1"/>
  <c r="BP1580" i="4"/>
  <c r="BQ1580" i="4" s="1"/>
  <c r="BP1836" i="4"/>
  <c r="BQ1836" i="4" s="1"/>
  <c r="BP1018" i="4"/>
  <c r="BQ1018" i="4" s="1"/>
  <c r="BP1973" i="4"/>
  <c r="BQ1973" i="4" s="1"/>
  <c r="BP1342" i="4"/>
  <c r="BQ1342" i="4" s="1"/>
  <c r="BP1598" i="4"/>
  <c r="BQ1598" i="4" s="1"/>
  <c r="BP1862" i="4"/>
  <c r="BQ1862" i="4" s="1"/>
  <c r="BP1702" i="4"/>
  <c r="BQ1702" i="4" s="1"/>
  <c r="BP1961" i="4"/>
  <c r="BQ1961" i="4" s="1"/>
  <c r="BP403" i="4"/>
  <c r="BQ403" i="4" s="1"/>
  <c r="BP1236" i="4"/>
  <c r="BQ1236" i="4" s="1"/>
  <c r="BP188" i="4"/>
  <c r="BQ188" i="4" s="1"/>
  <c r="BP1289" i="4"/>
  <c r="BQ1289" i="4" s="1"/>
  <c r="BP1234" i="4"/>
  <c r="BQ1234" i="4" s="1"/>
  <c r="BP1972" i="4"/>
  <c r="BQ1972" i="4" s="1"/>
  <c r="BP898" i="4"/>
  <c r="BQ898" i="4" s="1"/>
  <c r="BP1974" i="4"/>
  <c r="BQ1974" i="4" s="1"/>
  <c r="BP194" i="4"/>
  <c r="BQ194" i="4" s="1"/>
  <c r="BP796" i="4"/>
  <c r="BQ796" i="4" s="1"/>
  <c r="BP1369" i="4"/>
  <c r="BQ1369" i="4" s="1"/>
  <c r="BP1651" i="4"/>
  <c r="BQ1651" i="4" s="1"/>
  <c r="BP477" i="4"/>
  <c r="BQ477" i="4" s="1"/>
  <c r="BP733" i="4"/>
  <c r="BQ733" i="4" s="1"/>
  <c r="BP989" i="4"/>
  <c r="BQ989" i="4" s="1"/>
  <c r="BP1245" i="4"/>
  <c r="BQ1245" i="4" s="1"/>
  <c r="BP479" i="4"/>
  <c r="BQ479" i="4" s="1"/>
  <c r="BP735" i="4"/>
  <c r="BQ735" i="4" s="1"/>
  <c r="BP991" i="4"/>
  <c r="BQ991" i="4" s="1"/>
  <c r="BP1247" i="4"/>
  <c r="BQ1247" i="4" s="1"/>
  <c r="BP352" i="4"/>
  <c r="BQ352" i="4" s="1"/>
  <c r="BP608" i="4"/>
  <c r="BQ608" i="4" s="1"/>
  <c r="BP864" i="4"/>
  <c r="BQ864" i="4" s="1"/>
  <c r="BP1120" i="4"/>
  <c r="BQ1120" i="4" s="1"/>
  <c r="BP1485" i="4"/>
  <c r="BQ1485" i="4" s="1"/>
  <c r="BP1741" i="4"/>
  <c r="BQ1741" i="4" s="1"/>
  <c r="BP1895" i="4"/>
  <c r="BQ1895" i="4" s="1"/>
  <c r="BP1816" i="4"/>
  <c r="BQ1816" i="4" s="1"/>
  <c r="BP1277" i="4"/>
  <c r="BQ1277" i="4" s="1"/>
  <c r="BP1896" i="4"/>
  <c r="BQ1896" i="4" s="1"/>
  <c r="BP1568" i="4"/>
  <c r="BQ1568" i="4" s="1"/>
  <c r="BP397" i="4"/>
  <c r="BQ397" i="4" s="1"/>
  <c r="BP975" i="4"/>
  <c r="BQ975" i="4" s="1"/>
  <c r="BP1392" i="4"/>
  <c r="BQ1392" i="4" s="1"/>
  <c r="BP407" i="4"/>
  <c r="BQ407" i="4" s="1"/>
  <c r="BP664" i="4"/>
  <c r="BQ664" i="4" s="1"/>
  <c r="BP1664" i="4"/>
  <c r="BQ1664" i="4" s="1"/>
  <c r="BP143" i="4"/>
  <c r="BQ143" i="4" s="1"/>
  <c r="BP293" i="4"/>
  <c r="BQ293" i="4" s="1"/>
  <c r="BP549" i="4"/>
  <c r="BQ549" i="4" s="1"/>
  <c r="BP805" i="4"/>
  <c r="BQ805" i="4" s="1"/>
  <c r="BP1061" i="4"/>
  <c r="BQ1061" i="4" s="1"/>
  <c r="BP135" i="4"/>
  <c r="BQ135" i="4" s="1"/>
  <c r="BP295" i="4"/>
  <c r="BQ295" i="4" s="1"/>
  <c r="BP551" i="4"/>
  <c r="BQ551" i="4" s="1"/>
  <c r="BP807" i="4"/>
  <c r="BQ807" i="4" s="1"/>
  <c r="BP1063" i="4"/>
  <c r="BQ1063" i="4" s="1"/>
  <c r="BP424" i="4"/>
  <c r="BQ424" i="4" s="1"/>
  <c r="BP680" i="4"/>
  <c r="BQ680" i="4" s="1"/>
  <c r="BP936" i="4"/>
  <c r="BQ936" i="4" s="1"/>
  <c r="BP1192" i="4"/>
  <c r="BQ1192" i="4" s="1"/>
  <c r="BP288" i="4"/>
  <c r="BQ288" i="4" s="1"/>
  <c r="BP1280" i="4"/>
  <c r="BQ1280" i="4" s="1"/>
  <c r="BP1301" i="4"/>
  <c r="BQ1301" i="4" s="1"/>
  <c r="BP1557" i="4"/>
  <c r="BQ1557" i="4" s="1"/>
  <c r="BP1813" i="4"/>
  <c r="BQ1813" i="4" s="1"/>
  <c r="BP1455" i="4"/>
  <c r="BQ1455" i="4" s="1"/>
  <c r="BP1711" i="4"/>
  <c r="BQ1711" i="4" s="1"/>
  <c r="BP1967" i="4"/>
  <c r="BQ1967" i="4" s="1"/>
  <c r="BP1464" i="4"/>
  <c r="BQ1464" i="4" s="1"/>
  <c r="BP1696" i="4"/>
  <c r="BQ1696" i="4" s="1"/>
  <c r="BP1376" i="4"/>
  <c r="BQ1376" i="4" s="1"/>
  <c r="BP101" i="4"/>
  <c r="BQ101" i="4" s="1"/>
  <c r="BP463" i="4"/>
  <c r="BQ463" i="4" s="1"/>
  <c r="BP1040" i="4"/>
  <c r="BQ1040" i="4" s="1"/>
  <c r="BP1544" i="4"/>
  <c r="BQ1544" i="4" s="1"/>
  <c r="BP271" i="4"/>
  <c r="BQ271" i="4" s="1"/>
  <c r="BP981" i="4"/>
  <c r="BQ981" i="4" s="1"/>
  <c r="BP277" i="4"/>
  <c r="BQ277" i="4" s="1"/>
  <c r="BP728" i="4"/>
  <c r="BQ728" i="4" s="1"/>
  <c r="BP1311" i="4"/>
  <c r="BQ1311" i="4" s="1"/>
  <c r="BP1824" i="4"/>
  <c r="BQ1824" i="4" s="1"/>
  <c r="BP40" i="4"/>
  <c r="BQ40" i="4" s="1"/>
  <c r="BP144" i="4"/>
  <c r="BQ144" i="4" s="1"/>
  <c r="BP429" i="4"/>
  <c r="BQ429" i="4" s="1"/>
  <c r="BP685" i="4"/>
  <c r="BQ685" i="4" s="1"/>
  <c r="BP941" i="4"/>
  <c r="BQ941" i="4" s="1"/>
  <c r="BP1197" i="4"/>
  <c r="BQ1197" i="4" s="1"/>
  <c r="BP431" i="4"/>
  <c r="BQ431" i="4" s="1"/>
  <c r="BP687" i="4"/>
  <c r="BQ687" i="4" s="1"/>
  <c r="BP943" i="4"/>
  <c r="BQ943" i="4" s="1"/>
  <c r="BP1199" i="4"/>
  <c r="BQ1199" i="4" s="1"/>
  <c r="BP304" i="4"/>
  <c r="BQ304" i="4" s="1"/>
  <c r="BP560" i="4"/>
  <c r="BQ560" i="4" s="1"/>
  <c r="BP816" i="4"/>
  <c r="BQ816" i="4" s="1"/>
  <c r="BP1072" i="4"/>
  <c r="BQ1072" i="4" s="1"/>
  <c r="BP1279" i="4"/>
  <c r="BQ1279" i="4" s="1"/>
  <c r="BP1437" i="4"/>
  <c r="BQ1437" i="4" s="1"/>
  <c r="BP1693" i="4"/>
  <c r="BQ1693" i="4" s="1"/>
  <c r="BP1335" i="4"/>
  <c r="BQ1335" i="4" s="1"/>
  <c r="BP1591" i="4"/>
  <c r="BQ1591" i="4" s="1"/>
  <c r="BP1847" i="4"/>
  <c r="BQ1847" i="4" s="1"/>
  <c r="BP1688" i="4"/>
  <c r="BQ1688" i="4" s="1"/>
  <c r="BP1928" i="4"/>
  <c r="BQ1928" i="4" s="1"/>
  <c r="BP1768" i="4"/>
  <c r="BQ1768" i="4" s="1"/>
  <c r="BP1295" i="4"/>
  <c r="BQ1295" i="4" s="1"/>
  <c r="BP103" i="4"/>
  <c r="BQ103" i="4" s="1"/>
  <c r="BP591" i="4"/>
  <c r="BQ591" i="4" s="1"/>
  <c r="BP1232" i="4"/>
  <c r="BQ1232" i="4" s="1"/>
  <c r="BP197" i="4"/>
  <c r="BQ197" i="4" s="1"/>
  <c r="BP727" i="4"/>
  <c r="BQ727" i="4" s="1"/>
  <c r="BP1176" i="4"/>
  <c r="BQ1176" i="4" s="1"/>
  <c r="BP1293" i="4"/>
  <c r="BQ1293" i="4" s="1"/>
  <c r="BP45" i="4"/>
  <c r="BQ45" i="4" s="1"/>
  <c r="BP39" i="4"/>
  <c r="BQ39" i="4" s="1"/>
  <c r="BP48" i="4"/>
  <c r="BQ48" i="4" s="1"/>
  <c r="BP373" i="4"/>
  <c r="BQ373" i="4" s="1"/>
  <c r="BP629" i="4"/>
  <c r="BQ629" i="4" s="1"/>
  <c r="BP885" i="4"/>
  <c r="BQ885" i="4" s="1"/>
  <c r="BP1141" i="4"/>
  <c r="BQ1141" i="4" s="1"/>
  <c r="BP239" i="4"/>
  <c r="BQ239" i="4" s="1"/>
  <c r="BP56" i="4"/>
  <c r="BQ56" i="4" s="1"/>
  <c r="BP375" i="4"/>
  <c r="BQ375" i="4" s="1"/>
  <c r="BP631" i="4"/>
  <c r="BQ631" i="4" s="1"/>
  <c r="BP887" i="4"/>
  <c r="BQ887" i="4" s="1"/>
  <c r="BP1143" i="4"/>
  <c r="BQ1143" i="4" s="1"/>
  <c r="BP504" i="4"/>
  <c r="BQ504" i="4" s="1"/>
  <c r="BP760" i="4"/>
  <c r="BQ760" i="4" s="1"/>
  <c r="BP1016" i="4"/>
  <c r="BQ1016" i="4" s="1"/>
  <c r="BP32" i="4"/>
  <c r="BQ32" i="4" s="1"/>
  <c r="BP1381" i="4"/>
  <c r="BQ1381" i="4" s="1"/>
  <c r="BP1637" i="4"/>
  <c r="BQ1637" i="4" s="1"/>
  <c r="BP1535" i="4"/>
  <c r="BQ1535" i="4" s="1"/>
  <c r="BP1791" i="4"/>
  <c r="BQ1791" i="4" s="1"/>
  <c r="BP1384" i="4"/>
  <c r="BQ1384" i="4" s="1"/>
  <c r="BP1648" i="4"/>
  <c r="BQ1648" i="4" s="1"/>
  <c r="BP1640" i="4"/>
  <c r="BQ1640" i="4" s="1"/>
  <c r="BP653" i="4"/>
  <c r="BQ653" i="4" s="1"/>
  <c r="BP189" i="4"/>
  <c r="BQ189" i="4" s="1"/>
  <c r="BP464" i="4"/>
  <c r="BQ464" i="4" s="1"/>
  <c r="BP1712" i="4"/>
  <c r="BQ1712" i="4" s="1"/>
  <c r="BP469" i="4"/>
  <c r="BQ469" i="4" s="1"/>
  <c r="BP1541" i="4"/>
  <c r="BQ1541" i="4" s="1"/>
  <c r="BP1887" i="4"/>
  <c r="BQ1887" i="4" s="1"/>
  <c r="BP175" i="4"/>
  <c r="BQ175" i="4" s="1"/>
  <c r="BP317" i="4"/>
  <c r="BQ317" i="4" s="1"/>
  <c r="BP573" i="4"/>
  <c r="BQ573" i="4" s="1"/>
  <c r="BP829" i="4"/>
  <c r="BQ829" i="4" s="1"/>
  <c r="BP1085" i="4"/>
  <c r="BQ1085" i="4" s="1"/>
  <c r="BP167" i="4"/>
  <c r="BQ167" i="4" s="1"/>
  <c r="BP319" i="4"/>
  <c r="BQ319" i="4" s="1"/>
  <c r="BP575" i="4"/>
  <c r="BQ575" i="4" s="1"/>
  <c r="BP831" i="4"/>
  <c r="BQ831" i="4" s="1"/>
  <c r="BP1087" i="4"/>
  <c r="BQ1087" i="4" s="1"/>
  <c r="BP448" i="4"/>
  <c r="BQ448" i="4" s="1"/>
  <c r="BP704" i="4"/>
  <c r="BQ704" i="4" s="1"/>
  <c r="BP960" i="4"/>
  <c r="BQ960" i="4" s="1"/>
  <c r="BP1216" i="4"/>
  <c r="BQ1216" i="4" s="1"/>
  <c r="BP1325" i="4"/>
  <c r="BQ1325" i="4" s="1"/>
  <c r="BP1581" i="4"/>
  <c r="BQ1581" i="4" s="1"/>
  <c r="BP1837" i="4"/>
  <c r="BQ1837" i="4" s="1"/>
  <c r="BP1991" i="4"/>
  <c r="BQ1991" i="4" s="1"/>
  <c r="BP1760" i="4"/>
  <c r="BQ1760" i="4" s="1"/>
  <c r="BP269" i="4"/>
  <c r="BQ269" i="4" s="1"/>
  <c r="BP1104" i="4"/>
  <c r="BQ1104" i="4" s="1"/>
  <c r="BP1296" i="4"/>
  <c r="BQ1296" i="4" s="1"/>
  <c r="BP1431" i="4"/>
  <c r="BQ1431" i="4" s="1"/>
  <c r="BP853" i="4"/>
  <c r="BQ853" i="4" s="1"/>
  <c r="BP600" i="4"/>
  <c r="BQ600" i="4" s="1"/>
  <c r="BP176" i="4"/>
  <c r="BQ176" i="4" s="1"/>
  <c r="BP453" i="4"/>
  <c r="BQ453" i="4" s="1"/>
  <c r="BP709" i="4"/>
  <c r="BQ709" i="4" s="1"/>
  <c r="BP965" i="4"/>
  <c r="BQ965" i="4" s="1"/>
  <c r="BP1221" i="4"/>
  <c r="BQ1221" i="4" s="1"/>
  <c r="BP455" i="4"/>
  <c r="BQ455" i="4" s="1"/>
  <c r="BP711" i="4"/>
  <c r="BQ711" i="4" s="1"/>
  <c r="BP967" i="4"/>
  <c r="BQ967" i="4" s="1"/>
  <c r="BP328" i="4"/>
  <c r="BQ328" i="4" s="1"/>
  <c r="BP584" i="4"/>
  <c r="BQ584" i="4" s="1"/>
  <c r="BP840" i="4"/>
  <c r="BQ840" i="4" s="1"/>
  <c r="BP1096" i="4"/>
  <c r="BQ1096" i="4" s="1"/>
  <c r="BP1461" i="4"/>
  <c r="BQ1461" i="4" s="1"/>
  <c r="BP1717" i="4"/>
  <c r="BQ1717" i="4" s="1"/>
  <c r="BP1359" i="4"/>
  <c r="BQ1359" i="4" s="1"/>
  <c r="BP1615" i="4"/>
  <c r="BQ1615" i="4" s="1"/>
  <c r="BP1871" i="4"/>
  <c r="BQ1871" i="4" s="1"/>
  <c r="BP1752" i="4"/>
  <c r="BQ1752" i="4" s="1"/>
  <c r="BP1992" i="4"/>
  <c r="BQ1992" i="4" s="1"/>
  <c r="BP1480" i="4"/>
  <c r="BQ1480" i="4" s="1"/>
  <c r="BP1832" i="4"/>
  <c r="BQ1832" i="4" s="1"/>
  <c r="BP399" i="4"/>
  <c r="BQ399" i="4" s="1"/>
  <c r="BP1168" i="4"/>
  <c r="BQ1168" i="4" s="1"/>
  <c r="BP1173" i="4"/>
  <c r="BQ1173" i="4" s="1"/>
  <c r="BP471" i="4"/>
  <c r="BQ471" i="4" s="1"/>
  <c r="BP856" i="4"/>
  <c r="BQ856" i="4" s="1"/>
  <c r="BP1605" i="4"/>
  <c r="BQ1605" i="4" s="1"/>
  <c r="BP1631" i="4"/>
  <c r="BQ1631" i="4" s="1"/>
  <c r="BP1368" i="4"/>
  <c r="BQ1368" i="4" s="1"/>
  <c r="BP489" i="4"/>
  <c r="BQ489" i="4" s="1"/>
  <c r="BP745" i="4"/>
  <c r="BQ745" i="4" s="1"/>
  <c r="BP1001" i="4"/>
  <c r="BQ1001" i="4" s="1"/>
  <c r="BP1257" i="4"/>
  <c r="BQ1257" i="4" s="1"/>
  <c r="BP1329" i="4"/>
  <c r="BQ1329" i="4" s="1"/>
  <c r="BP1585" i="4"/>
  <c r="BQ1585" i="4" s="1"/>
  <c r="BP1346" i="4"/>
  <c r="BQ1346" i="4" s="1"/>
  <c r="BP1602" i="4"/>
  <c r="BQ1602" i="4" s="1"/>
  <c r="BP1858" i="4"/>
  <c r="BQ1858" i="4" s="1"/>
  <c r="BP1106" i="4"/>
  <c r="BQ1106" i="4" s="1"/>
  <c r="BP1483" i="4"/>
  <c r="BQ1483" i="4" s="1"/>
  <c r="BP1739" i="4"/>
  <c r="BQ1739" i="4" s="1"/>
  <c r="BP1995" i="4"/>
  <c r="BQ1995" i="4" s="1"/>
  <c r="BP1364" i="4"/>
  <c r="BQ1364" i="4" s="1"/>
  <c r="BP1620" i="4"/>
  <c r="BQ1620" i="4" s="1"/>
  <c r="BP1876" i="4"/>
  <c r="BQ1876" i="4" s="1"/>
  <c r="BP1178" i="4"/>
  <c r="BQ1178" i="4" s="1"/>
  <c r="BP699" i="4"/>
  <c r="BQ699" i="4" s="1"/>
  <c r="BP1382" i="4"/>
  <c r="BQ1382" i="4" s="1"/>
  <c r="BP770" i="4"/>
  <c r="BQ770" i="4" s="1"/>
  <c r="BP1857" i="4"/>
  <c r="BQ1857" i="4" s="1"/>
  <c r="BP1678" i="4"/>
  <c r="BQ1678" i="4" s="1"/>
  <c r="BP1937" i="4"/>
  <c r="BQ1937" i="4" s="1"/>
  <c r="BP1123" i="4"/>
  <c r="BQ1123" i="4" s="1"/>
  <c r="BP1982" i="4"/>
  <c r="BQ1982" i="4" s="1"/>
  <c r="BP272" i="4"/>
  <c r="BQ272" i="4" s="1"/>
  <c r="BP1172" i="4"/>
  <c r="BQ1172" i="4" s="1"/>
  <c r="BP526" i="4"/>
  <c r="BQ526" i="4" s="1"/>
  <c r="BP457" i="4"/>
  <c r="BQ457" i="4" s="1"/>
  <c r="BP1361" i="4"/>
  <c r="BQ1361" i="4" s="1"/>
  <c r="BP1515" i="4"/>
  <c r="BQ1515" i="4" s="1"/>
  <c r="BP1761" i="4"/>
  <c r="BQ1761" i="4" s="1"/>
  <c r="BP982" i="4"/>
  <c r="BQ982" i="4" s="1"/>
  <c r="BP337" i="4"/>
  <c r="BQ337" i="4" s="1"/>
  <c r="BP1433" i="4"/>
  <c r="BQ1433" i="4" s="1"/>
  <c r="BP1523" i="4"/>
  <c r="BQ1523" i="4" s="1"/>
  <c r="BP1916" i="4"/>
  <c r="BQ1916" i="4" s="1"/>
  <c r="BP930" i="4"/>
  <c r="BQ930" i="4" s="1"/>
  <c r="BP97" i="4"/>
  <c r="BQ97" i="4" s="1"/>
  <c r="BP66" i="4"/>
  <c r="BQ66" i="4" s="1"/>
  <c r="BP38" i="4"/>
  <c r="BQ38" i="4" s="1"/>
  <c r="BP434" i="4"/>
  <c r="BQ434" i="4" s="1"/>
  <c r="BP379" i="4"/>
  <c r="BQ379" i="4" s="1"/>
  <c r="BP635" i="4"/>
  <c r="BQ635" i="4" s="1"/>
  <c r="BP316" i="4"/>
  <c r="BQ316" i="4" s="1"/>
  <c r="BP572" i="4"/>
  <c r="BQ572" i="4" s="1"/>
  <c r="BP828" i="4"/>
  <c r="BQ828" i="4" s="1"/>
  <c r="BP1084" i="4"/>
  <c r="BQ1084" i="4" s="1"/>
  <c r="BP155" i="4"/>
  <c r="BQ155" i="4" s="1"/>
  <c r="BP310" i="4"/>
  <c r="BQ310" i="4" s="1"/>
  <c r="BP566" i="4"/>
  <c r="BQ566" i="4" s="1"/>
  <c r="BP822" i="4"/>
  <c r="BQ822" i="4" s="1"/>
  <c r="BP1078" i="4"/>
  <c r="BQ1078" i="4" s="1"/>
  <c r="BP433" i="4"/>
  <c r="BQ433" i="4" s="1"/>
  <c r="BP689" i="4"/>
  <c r="BQ689" i="4" s="1"/>
  <c r="BP945" i="4"/>
  <c r="BQ945" i="4" s="1"/>
  <c r="BP1201" i="4"/>
  <c r="BQ1201" i="4" s="1"/>
  <c r="BP1529" i="4"/>
  <c r="BQ1529" i="4" s="1"/>
  <c r="BP1546" i="4"/>
  <c r="BQ1546" i="4" s="1"/>
  <c r="BP1802" i="4"/>
  <c r="BQ1802" i="4" s="1"/>
  <c r="BP882" i="4"/>
  <c r="BQ882" i="4" s="1"/>
  <c r="BP1427" i="4"/>
  <c r="BQ1427" i="4" s="1"/>
  <c r="BP1683" i="4"/>
  <c r="BQ1683" i="4" s="1"/>
  <c r="BP1939" i="4"/>
  <c r="BQ1939" i="4" s="1"/>
  <c r="BP1308" i="4"/>
  <c r="BQ1308" i="4" s="1"/>
  <c r="BP1564" i="4"/>
  <c r="BQ1564" i="4" s="1"/>
  <c r="BP1820" i="4"/>
  <c r="BQ1820" i="4" s="1"/>
  <c r="BP954" i="4"/>
  <c r="BQ954" i="4" s="1"/>
  <c r="BP1957" i="4"/>
  <c r="BQ1957" i="4" s="1"/>
  <c r="BP1326" i="4"/>
  <c r="BQ1326" i="4" s="1"/>
  <c r="BP1582" i="4"/>
  <c r="BQ1582" i="4" s="1"/>
  <c r="BP1710" i="4"/>
  <c r="BQ1710" i="4" s="1"/>
  <c r="BP1817" i="4"/>
  <c r="BQ1817" i="4" s="1"/>
  <c r="BP1950" i="4"/>
  <c r="BQ1950" i="4" s="1"/>
  <c r="BP1870" i="4"/>
  <c r="BQ1870" i="4" s="1"/>
  <c r="BP19" i="4"/>
  <c r="BQ19" i="4" s="1"/>
  <c r="BP330" i="4"/>
  <c r="BQ330" i="4" s="1"/>
  <c r="BP660" i="4"/>
  <c r="BQ660" i="4" s="1"/>
  <c r="BP1161" i="4"/>
  <c r="BQ1161" i="4" s="1"/>
  <c r="BP1387" i="4"/>
  <c r="BQ1387" i="4" s="1"/>
  <c r="BP1050" i="4"/>
  <c r="BQ1050" i="4" s="1"/>
  <c r="BP198" i="4"/>
  <c r="BQ198" i="4" s="1"/>
  <c r="BP476" i="4"/>
  <c r="BQ476" i="4" s="1"/>
  <c r="BP1110" i="4"/>
  <c r="BQ1110" i="4" s="1"/>
  <c r="BP536" i="4"/>
  <c r="BQ536" i="4" s="1"/>
  <c r="BP721" i="4"/>
  <c r="BQ721" i="4" s="1"/>
  <c r="BP1578" i="4"/>
  <c r="BQ1578" i="4" s="1"/>
  <c r="BP1925" i="4"/>
  <c r="BQ1925" i="4" s="1"/>
  <c r="BP1734" i="4"/>
  <c r="BQ1734" i="4" s="1"/>
  <c r="BP41" i="4"/>
  <c r="BQ41" i="4" s="1"/>
  <c r="BP10" i="4"/>
  <c r="BQ10" i="4" s="1"/>
  <c r="BP378" i="4"/>
  <c r="BQ378" i="4" s="1"/>
  <c r="BP634" i="4"/>
  <c r="BQ634" i="4" s="1"/>
  <c r="BP323" i="4"/>
  <c r="BQ323" i="4" s="1"/>
  <c r="BP579" i="4"/>
  <c r="BQ579" i="4" s="1"/>
  <c r="BP516" i="4"/>
  <c r="BQ516" i="4" s="1"/>
  <c r="BP772" i="4"/>
  <c r="BQ772" i="4" s="1"/>
  <c r="BP1028" i="4"/>
  <c r="BQ1028" i="4" s="1"/>
  <c r="BP80" i="4"/>
  <c r="BQ80" i="4" s="1"/>
  <c r="BP510" i="4"/>
  <c r="BQ510" i="4" s="1"/>
  <c r="BP766" i="4"/>
  <c r="BQ766" i="4" s="1"/>
  <c r="BP1022" i="4"/>
  <c r="BQ1022" i="4" s="1"/>
  <c r="BP83" i="4"/>
  <c r="BQ83" i="4" s="1"/>
  <c r="BP251" i="4"/>
  <c r="BQ251" i="4" s="1"/>
  <c r="BP377" i="4"/>
  <c r="BQ377" i="4" s="1"/>
  <c r="BP633" i="4"/>
  <c r="BQ633" i="4" s="1"/>
  <c r="BP889" i="4"/>
  <c r="BQ889" i="4" s="1"/>
  <c r="BP1145" i="4"/>
  <c r="BQ1145" i="4" s="1"/>
  <c r="BP1066" i="4"/>
  <c r="BQ1066" i="4" s="1"/>
  <c r="BP1473" i="4"/>
  <c r="BQ1473" i="4" s="1"/>
  <c r="BP1131" i="4"/>
  <c r="BQ1131" i="4" s="1"/>
  <c r="BP1490" i="4"/>
  <c r="BQ1490" i="4" s="1"/>
  <c r="BP1746" i="4"/>
  <c r="BQ1746" i="4" s="1"/>
  <c r="BP2002" i="4"/>
  <c r="BQ2002" i="4" s="1"/>
  <c r="BP1371" i="4"/>
  <c r="BQ1371" i="4" s="1"/>
  <c r="BP1627" i="4"/>
  <c r="BQ1627" i="4" s="1"/>
  <c r="BP1883" i="4"/>
  <c r="BQ1883" i="4" s="1"/>
  <c r="BP1203" i="4"/>
  <c r="BQ1203" i="4" s="1"/>
  <c r="BP1508" i="4"/>
  <c r="BQ1508" i="4" s="1"/>
  <c r="BP1764" i="4"/>
  <c r="BQ1764" i="4" s="1"/>
  <c r="BP730" i="4"/>
  <c r="BQ730" i="4" s="1"/>
  <c r="BP1901" i="4"/>
  <c r="BQ1901" i="4" s="1"/>
  <c r="BP1266" i="4"/>
  <c r="BQ1266" i="4" s="1"/>
  <c r="BP1526" i="4"/>
  <c r="BQ1526" i="4" s="1"/>
  <c r="BP1543" i="4"/>
  <c r="BQ1543" i="4" s="1"/>
  <c r="BP1670" i="4"/>
  <c r="BQ1670" i="4" s="1"/>
  <c r="BP1929" i="4"/>
  <c r="BQ1929" i="4" s="1"/>
  <c r="BP531" i="4"/>
  <c r="BQ531" i="4" s="1"/>
  <c r="BP1166" i="4"/>
  <c r="BQ1166" i="4" s="1"/>
  <c r="BP329" i="4"/>
  <c r="BQ329" i="4" s="1"/>
  <c r="BP939" i="4"/>
  <c r="BQ939" i="4" s="1"/>
  <c r="BP1835" i="4"/>
  <c r="BQ1835" i="4" s="1"/>
  <c r="BP1721" i="4"/>
  <c r="BQ1721" i="4" s="1"/>
  <c r="BP466" i="4"/>
  <c r="BQ466" i="4" s="1"/>
  <c r="BP732" i="4"/>
  <c r="BQ732" i="4" s="1"/>
  <c r="BP1162" i="4"/>
  <c r="BQ1162" i="4" s="1"/>
  <c r="BP1459" i="4"/>
  <c r="BQ1459" i="4" s="1"/>
  <c r="BP1913" i="4"/>
  <c r="BQ1913" i="4" s="1"/>
  <c r="BP177" i="4"/>
  <c r="BQ177" i="4" s="1"/>
  <c r="BP75" i="4"/>
  <c r="BQ75" i="4" s="1"/>
  <c r="BP118" i="4"/>
  <c r="BQ118" i="4" s="1"/>
  <c r="BP514" i="4"/>
  <c r="BQ514" i="4" s="1"/>
  <c r="BP459" i="4"/>
  <c r="BQ459" i="4" s="1"/>
  <c r="BP100" i="4"/>
  <c r="BQ100" i="4" s="1"/>
  <c r="BP396" i="4"/>
  <c r="BQ396" i="4" s="1"/>
  <c r="BP652" i="4"/>
  <c r="BQ652" i="4" s="1"/>
  <c r="BP908" i="4"/>
  <c r="BQ908" i="4" s="1"/>
  <c r="BP1164" i="4"/>
  <c r="BQ1164" i="4" s="1"/>
  <c r="BP92" i="4"/>
  <c r="BQ92" i="4" s="1"/>
  <c r="BP390" i="4"/>
  <c r="BQ390" i="4" s="1"/>
  <c r="BP646" i="4"/>
  <c r="BQ646" i="4" s="1"/>
  <c r="BP902" i="4"/>
  <c r="BQ902" i="4" s="1"/>
  <c r="BP1158" i="4"/>
  <c r="BQ1158" i="4" s="1"/>
  <c r="BP259" i="4"/>
  <c r="BQ259" i="4" s="1"/>
  <c r="BP252" i="4"/>
  <c r="BQ252" i="4" s="1"/>
  <c r="BP513" i="4"/>
  <c r="BQ513" i="4" s="1"/>
  <c r="BP769" i="4"/>
  <c r="BQ769" i="4" s="1"/>
  <c r="BP1025" i="4"/>
  <c r="BQ1025" i="4" s="1"/>
  <c r="BP1281" i="4"/>
  <c r="BQ1281" i="4" s="1"/>
  <c r="BP1353" i="4"/>
  <c r="BQ1353" i="4" s="1"/>
  <c r="BP1609" i="4"/>
  <c r="BQ1609" i="4" s="1"/>
  <c r="BP1370" i="4"/>
  <c r="BQ1370" i="4" s="1"/>
  <c r="BP1626" i="4"/>
  <c r="BQ1626" i="4" s="1"/>
  <c r="BP1882" i="4"/>
  <c r="BQ1882" i="4" s="1"/>
  <c r="BP1202" i="4"/>
  <c r="BQ1202" i="4" s="1"/>
  <c r="BP1507" i="4"/>
  <c r="BQ1507" i="4" s="1"/>
  <c r="BP1763" i="4"/>
  <c r="BQ1763" i="4" s="1"/>
  <c r="BP723" i="4"/>
  <c r="BQ723" i="4" s="1"/>
  <c r="BP1388" i="4"/>
  <c r="BQ1388" i="4" s="1"/>
  <c r="BP1644" i="4"/>
  <c r="BQ1644" i="4" s="1"/>
  <c r="BP1900" i="4"/>
  <c r="BQ1900" i="4" s="1"/>
  <c r="BP795" i="4"/>
  <c r="BQ795" i="4" s="1"/>
  <c r="BP1406" i="4"/>
  <c r="BQ1406" i="4" s="1"/>
  <c r="BP866" i="4"/>
  <c r="BQ866" i="4" s="1"/>
  <c r="BP1921" i="4"/>
  <c r="BQ1921" i="4" s="1"/>
  <c r="BP1027" i="4"/>
  <c r="BQ1027" i="4" s="1"/>
  <c r="BP1742" i="4"/>
  <c r="BQ1742" i="4" s="1"/>
  <c r="BP2001" i="4"/>
  <c r="BQ2001" i="4" s="1"/>
  <c r="BP185" i="4"/>
  <c r="BQ185" i="4" s="1"/>
  <c r="BP196" i="4"/>
  <c r="BQ196" i="4" s="1"/>
  <c r="BP590" i="4"/>
  <c r="BQ590" i="4" s="1"/>
  <c r="BP393" i="4"/>
  <c r="BQ393" i="4" s="1"/>
  <c r="BP1489" i="4"/>
  <c r="BQ1489" i="4" s="1"/>
  <c r="BP1707" i="4"/>
  <c r="BQ1707" i="4" s="1"/>
  <c r="BP1854" i="4"/>
  <c r="BQ1854" i="4" s="1"/>
  <c r="BP594" i="4"/>
  <c r="BQ594" i="4" s="1"/>
  <c r="BP1116" i="4"/>
  <c r="BQ1116" i="4" s="1"/>
  <c r="BP406" i="4"/>
  <c r="BQ406" i="4" s="1"/>
  <c r="BP1386" i="4"/>
  <c r="BQ1386" i="4" s="1"/>
  <c r="BP787" i="4"/>
  <c r="BQ787" i="4" s="1"/>
  <c r="BP1989" i="4"/>
  <c r="BQ1989" i="4" s="1"/>
  <c r="BP707" i="4"/>
  <c r="BQ707" i="4" s="1"/>
  <c r="BP2006" i="4"/>
  <c r="BQ2006" i="4" s="1"/>
  <c r="BP928" i="4"/>
  <c r="BQ928" i="4" s="1"/>
  <c r="BP1184" i="4"/>
  <c r="BQ1184" i="4" s="1"/>
  <c r="BP279" i="4"/>
  <c r="BQ279" i="4" s="1"/>
  <c r="BP1271" i="4"/>
  <c r="BQ1271" i="4" s="1"/>
  <c r="BP1549" i="4"/>
  <c r="BQ1549" i="4" s="1"/>
  <c r="BP1805" i="4"/>
  <c r="BQ1805" i="4" s="1"/>
  <c r="BP1959" i="4"/>
  <c r="BQ1959" i="4" s="1"/>
  <c r="BP1400" i="4"/>
  <c r="BQ1400" i="4" s="1"/>
  <c r="BP1936" i="4"/>
  <c r="BQ1936" i="4" s="1"/>
  <c r="BP1312" i="4"/>
  <c r="BQ1312" i="4" s="1"/>
  <c r="BP845" i="4"/>
  <c r="BQ845" i="4" s="1"/>
  <c r="BP191" i="4"/>
  <c r="BQ191" i="4" s="1"/>
  <c r="BP341" i="4"/>
  <c r="BQ341" i="4" s="1"/>
  <c r="BP791" i="4"/>
  <c r="BQ791" i="4" s="1"/>
  <c r="BP1048" i="4"/>
  <c r="BQ1048" i="4" s="1"/>
  <c r="BP1336" i="4"/>
  <c r="BQ1336" i="4" s="1"/>
  <c r="BP29" i="4"/>
  <c r="BQ29" i="4" s="1"/>
  <c r="BP357" i="4"/>
  <c r="BQ357" i="4" s="1"/>
  <c r="BP613" i="4"/>
  <c r="BQ613" i="4" s="1"/>
  <c r="BP869" i="4"/>
  <c r="BQ869" i="4" s="1"/>
  <c r="BP359" i="4"/>
  <c r="BQ359" i="4" s="1"/>
  <c r="BP615" i="4"/>
  <c r="BQ615" i="4" s="1"/>
  <c r="BP871" i="4"/>
  <c r="BQ871" i="4" s="1"/>
  <c r="BP1127" i="4"/>
  <c r="BQ1127" i="4" s="1"/>
  <c r="BP488" i="4"/>
  <c r="BQ488" i="4" s="1"/>
  <c r="BP744" i="4"/>
  <c r="BQ744" i="4" s="1"/>
  <c r="BP1000" i="4"/>
  <c r="BQ1000" i="4" s="1"/>
  <c r="BP1256" i="4"/>
  <c r="BQ1256" i="4" s="1"/>
  <c r="BP1365" i="4"/>
  <c r="BQ1365" i="4" s="1"/>
  <c r="BP1621" i="4"/>
  <c r="BQ1621" i="4" s="1"/>
  <c r="BP1877" i="4"/>
  <c r="BQ1877" i="4" s="1"/>
  <c r="BP1519" i="4"/>
  <c r="BQ1519" i="4" s="1"/>
  <c r="BP1584" i="4"/>
  <c r="BQ1584" i="4" s="1"/>
  <c r="BP1736" i="4"/>
  <c r="BQ1736" i="4" s="1"/>
  <c r="BP1496" i="4"/>
  <c r="BQ1496" i="4" s="1"/>
  <c r="BP111" i="4"/>
  <c r="BQ111" i="4" s="1"/>
  <c r="BP525" i="4"/>
  <c r="BQ525" i="4" s="1"/>
  <c r="BP783" i="4"/>
  <c r="BQ783" i="4" s="1"/>
  <c r="BP261" i="4"/>
  <c r="BQ261" i="4" s="1"/>
  <c r="BP1405" i="4"/>
  <c r="BQ1405" i="4" s="1"/>
  <c r="BP1687" i="4"/>
  <c r="BQ1687" i="4" s="1"/>
  <c r="BP663" i="4"/>
  <c r="BQ663" i="4" s="1"/>
  <c r="BP1112" i="4"/>
  <c r="BQ1112" i="4" s="1"/>
  <c r="BP1477" i="4"/>
  <c r="BQ1477" i="4" s="1"/>
  <c r="BP1695" i="4"/>
  <c r="BQ1695" i="4" s="1"/>
  <c r="BP1488" i="4"/>
  <c r="BQ1488" i="4" s="1"/>
  <c r="BP152" i="4"/>
  <c r="BQ152" i="4" s="1"/>
  <c r="BP47" i="4"/>
  <c r="BQ47" i="4" s="1"/>
  <c r="BP229" i="4"/>
  <c r="BQ229" i="4" s="1"/>
  <c r="BP493" i="4"/>
  <c r="BQ493" i="4" s="1"/>
  <c r="BP749" i="4"/>
  <c r="BQ749" i="4" s="1"/>
  <c r="BP1005" i="4"/>
  <c r="BQ1005" i="4" s="1"/>
  <c r="BP23" i="4"/>
  <c r="BQ23" i="4" s="1"/>
  <c r="BP231" i="4"/>
  <c r="BQ231" i="4" s="1"/>
  <c r="BP495" i="4"/>
  <c r="BQ495" i="4" s="1"/>
  <c r="BP751" i="4"/>
  <c r="BQ751" i="4" s="1"/>
  <c r="BP1007" i="4"/>
  <c r="BQ1007" i="4" s="1"/>
  <c r="BP31" i="4"/>
  <c r="BQ31" i="4" s="1"/>
  <c r="BP368" i="4"/>
  <c r="BQ368" i="4" s="1"/>
  <c r="BP624" i="4"/>
  <c r="BQ624" i="4" s="1"/>
  <c r="BP880" i="4"/>
  <c r="BQ880" i="4" s="1"/>
  <c r="BP1136" i="4"/>
  <c r="BQ1136" i="4" s="1"/>
  <c r="BP224" i="4"/>
  <c r="BQ224" i="4" s="1"/>
  <c r="BP1501" i="4"/>
  <c r="BQ1501" i="4" s="1"/>
  <c r="BP1757" i="4"/>
  <c r="BQ1757" i="4" s="1"/>
  <c r="BP1399" i="4"/>
  <c r="BQ1399" i="4" s="1"/>
  <c r="BP1655" i="4"/>
  <c r="BQ1655" i="4" s="1"/>
  <c r="BP1911" i="4"/>
  <c r="BQ1911" i="4" s="1"/>
  <c r="BP1968" i="4"/>
  <c r="BQ1968" i="4" s="1"/>
  <c r="BP1408" i="4"/>
  <c r="BQ1408" i="4" s="1"/>
  <c r="BP1808" i="4"/>
  <c r="BQ1808" i="4" s="1"/>
  <c r="BP911" i="4"/>
  <c r="BQ911" i="4" s="1"/>
  <c r="BP1341" i="4"/>
  <c r="BQ1341" i="4" s="1"/>
  <c r="BP1495" i="4"/>
  <c r="BQ1495" i="4" s="1"/>
  <c r="BP77" i="4"/>
  <c r="BQ77" i="4" s="1"/>
  <c r="BP207" i="4"/>
  <c r="BQ207" i="4" s="1"/>
  <c r="BP597" i="4"/>
  <c r="BQ597" i="4" s="1"/>
  <c r="BP1047" i="4"/>
  <c r="BQ1047" i="4" s="1"/>
  <c r="BP1864" i="4"/>
  <c r="BQ1864" i="4" s="1"/>
  <c r="BP151" i="4"/>
  <c r="BQ151" i="4" s="1"/>
  <c r="BP72" i="4"/>
  <c r="BQ72" i="4" s="1"/>
  <c r="BP437" i="4"/>
  <c r="BQ437" i="4" s="1"/>
  <c r="BP693" i="4"/>
  <c r="BQ693" i="4" s="1"/>
  <c r="BP949" i="4"/>
  <c r="BQ949" i="4" s="1"/>
  <c r="BP1205" i="4"/>
  <c r="BQ1205" i="4" s="1"/>
  <c r="BP157" i="4"/>
  <c r="BQ157" i="4" s="1"/>
  <c r="BP439" i="4"/>
  <c r="BQ439" i="4" s="1"/>
  <c r="BP695" i="4"/>
  <c r="BQ695" i="4" s="1"/>
  <c r="BP951" i="4"/>
  <c r="BQ951" i="4" s="1"/>
  <c r="BP1207" i="4"/>
  <c r="BQ1207" i="4" s="1"/>
  <c r="BP312" i="4"/>
  <c r="BQ312" i="4" s="1"/>
  <c r="BP568" i="4"/>
  <c r="BQ568" i="4" s="1"/>
  <c r="BP824" i="4"/>
  <c r="BQ824" i="4" s="1"/>
  <c r="BP1080" i="4"/>
  <c r="BQ1080" i="4" s="1"/>
  <c r="BP149" i="4"/>
  <c r="BQ149" i="4" s="1"/>
  <c r="BP1269" i="4"/>
  <c r="BQ1269" i="4" s="1"/>
  <c r="BP1288" i="4"/>
  <c r="BQ1288" i="4" s="1"/>
  <c r="BP1445" i="4"/>
  <c r="BQ1445" i="4" s="1"/>
  <c r="BP1701" i="4"/>
  <c r="BQ1701" i="4" s="1"/>
  <c r="BP1343" i="4"/>
  <c r="BQ1343" i="4" s="1"/>
  <c r="BP1599" i="4"/>
  <c r="BQ1599" i="4" s="1"/>
  <c r="BP1855" i="4"/>
  <c r="BQ1855" i="4" s="1"/>
  <c r="BP1101" i="4"/>
  <c r="BQ1101" i="4" s="1"/>
  <c r="BP655" i="4"/>
  <c r="BQ655" i="4" s="1"/>
  <c r="BP720" i="4"/>
  <c r="BQ720" i="4" s="1"/>
  <c r="BP1303" i="4"/>
  <c r="BQ1303" i="4" s="1"/>
  <c r="BP1632" i="4"/>
  <c r="BQ1632" i="4" s="1"/>
  <c r="BP789" i="4"/>
  <c r="BQ789" i="4" s="1"/>
  <c r="BP1272" i="4"/>
  <c r="BQ1272" i="4" s="1"/>
  <c r="BP53" i="4"/>
  <c r="BQ53" i="4" s="1"/>
  <c r="BP71" i="4"/>
  <c r="BQ71" i="4" s="1"/>
  <c r="BP255" i="4"/>
  <c r="BQ255" i="4" s="1"/>
  <c r="BP381" i="4"/>
  <c r="BQ381" i="4" s="1"/>
  <c r="BP637" i="4"/>
  <c r="BQ637" i="4" s="1"/>
  <c r="BP893" i="4"/>
  <c r="BQ893" i="4" s="1"/>
  <c r="BP1149" i="4"/>
  <c r="BQ1149" i="4" s="1"/>
  <c r="BP248" i="4"/>
  <c r="BQ248" i="4" s="1"/>
  <c r="BP383" i="4"/>
  <c r="BQ383" i="4" s="1"/>
  <c r="BP639" i="4"/>
  <c r="BQ639" i="4" s="1"/>
  <c r="BP895" i="4"/>
  <c r="BQ895" i="4" s="1"/>
  <c r="BP1151" i="4"/>
  <c r="BQ1151" i="4" s="1"/>
  <c r="BP512" i="4"/>
  <c r="BQ512" i="4" s="1"/>
  <c r="BP768" i="4"/>
  <c r="BQ768" i="4" s="1"/>
  <c r="BP1024" i="4"/>
  <c r="BQ1024" i="4" s="1"/>
  <c r="BP64" i="4"/>
  <c r="BQ64" i="4" s="1"/>
  <c r="BP1389" i="4"/>
  <c r="BQ1389" i="4" s="1"/>
  <c r="BP1645" i="4"/>
  <c r="BQ1645" i="4" s="1"/>
  <c r="BP1285" i="4"/>
  <c r="BQ1285" i="4" s="1"/>
  <c r="BP1799" i="4"/>
  <c r="BQ1799" i="4" s="1"/>
  <c r="BP1448" i="4"/>
  <c r="BQ1448" i="4" s="1"/>
  <c r="BP1800" i="4"/>
  <c r="BQ1800" i="4" s="1"/>
  <c r="BP1680" i="4"/>
  <c r="BQ1680" i="4" s="1"/>
  <c r="BP69" i="4"/>
  <c r="BQ69" i="4" s="1"/>
  <c r="BP589" i="4"/>
  <c r="BQ589" i="4" s="1"/>
  <c r="BP400" i="4"/>
  <c r="BQ400" i="4" s="1"/>
  <c r="BP1533" i="4"/>
  <c r="BQ1533" i="4" s="1"/>
  <c r="BP1751" i="4"/>
  <c r="BQ1751" i="4" s="1"/>
  <c r="BP1109" i="4"/>
  <c r="BQ1109" i="4" s="1"/>
  <c r="BP599" i="4"/>
  <c r="BQ599" i="4" s="1"/>
  <c r="BP920" i="4"/>
  <c r="BQ920" i="4" s="1"/>
  <c r="BP1349" i="4"/>
  <c r="BQ1349" i="4" s="1"/>
  <c r="BP1567" i="4"/>
  <c r="BQ1567" i="4" s="1"/>
  <c r="BP253" i="4"/>
  <c r="BQ253" i="4" s="1"/>
  <c r="BP184" i="4"/>
  <c r="BQ184" i="4" s="1"/>
  <c r="BP256" i="4"/>
  <c r="BQ256" i="4" s="1"/>
  <c r="BP517" i="4"/>
  <c r="BQ517" i="4" s="1"/>
  <c r="BP773" i="4"/>
  <c r="BQ773" i="4" s="1"/>
  <c r="BP1029" i="4"/>
  <c r="BQ1029" i="4" s="1"/>
  <c r="BP519" i="4"/>
  <c r="BQ519" i="4" s="1"/>
  <c r="BP775" i="4"/>
  <c r="BQ775" i="4" s="1"/>
  <c r="BP1031" i="4"/>
  <c r="BQ1031" i="4" s="1"/>
  <c r="BP95" i="4"/>
  <c r="BQ95" i="4" s="1"/>
  <c r="BP392" i="4"/>
  <c r="BQ392" i="4" s="1"/>
  <c r="BP648" i="4"/>
  <c r="BQ648" i="4" s="1"/>
  <c r="BP904" i="4"/>
  <c r="BQ904" i="4" s="1"/>
  <c r="BP1160" i="4"/>
  <c r="BQ1160" i="4" s="1"/>
  <c r="BP1263" i="4"/>
  <c r="BQ1263" i="4" s="1"/>
  <c r="BP1525" i="4"/>
  <c r="BQ1525" i="4" s="1"/>
  <c r="BP1781" i="4"/>
  <c r="BQ1781" i="4" s="1"/>
  <c r="BP1423" i="4"/>
  <c r="BQ1423" i="4" s="1"/>
  <c r="BP1679" i="4"/>
  <c r="BQ1679" i="4" s="1"/>
  <c r="BP1935" i="4"/>
  <c r="BQ1935" i="4" s="1"/>
  <c r="BP1600" i="4"/>
  <c r="BQ1600" i="4" s="1"/>
  <c r="BP1872" i="4"/>
  <c r="BQ1872" i="4" s="1"/>
  <c r="BP461" i="4"/>
  <c r="BQ461" i="4" s="1"/>
  <c r="BP847" i="4"/>
  <c r="BQ847" i="4" s="1"/>
  <c r="BP1469" i="4"/>
  <c r="BQ1469" i="4" s="1"/>
  <c r="BP1623" i="4"/>
  <c r="BQ1623" i="4" s="1"/>
  <c r="BP855" i="4"/>
  <c r="BQ855" i="4" s="1"/>
  <c r="BP192" i="4"/>
  <c r="BQ192" i="4" s="1"/>
  <c r="BH1835" i="4"/>
  <c r="BG1835" i="4"/>
  <c r="BE1837" i="4"/>
  <c r="BF1837" i="4" s="1"/>
  <c r="BH1836" i="4" l="1"/>
  <c r="BG1836" i="4"/>
  <c r="BE1838" i="4"/>
  <c r="BF1838" i="4" s="1"/>
  <c r="BH1837" i="4" l="1"/>
  <c r="BG1837" i="4"/>
  <c r="BE1839" i="4"/>
  <c r="BF1839" i="4" s="1"/>
  <c r="BG1838" i="4" l="1"/>
  <c r="BH1838" i="4"/>
  <c r="BE1840" i="4"/>
  <c r="BF1840" i="4" s="1"/>
  <c r="BH1839" i="4" l="1"/>
  <c r="BG1839" i="4"/>
  <c r="BE1841" i="4"/>
  <c r="BF1841" i="4" s="1"/>
  <c r="BH1840" i="4" l="1"/>
  <c r="BG1840" i="4"/>
  <c r="BE1842" i="4"/>
  <c r="BF1842" i="4" s="1"/>
  <c r="BH1841" i="4" l="1"/>
  <c r="BG1841" i="4"/>
  <c r="BE1843" i="4"/>
  <c r="BF1843" i="4" s="1"/>
  <c r="BH1842" i="4" l="1"/>
  <c r="BG1842" i="4"/>
  <c r="BE1844" i="4"/>
  <c r="BF1844" i="4" s="1"/>
  <c r="BH1843" i="4" l="1"/>
  <c r="BG1843" i="4"/>
  <c r="BE1845" i="4"/>
  <c r="BF1845" i="4" s="1"/>
  <c r="BH1844" i="4" l="1"/>
  <c r="BG1844" i="4"/>
  <c r="BE1846" i="4"/>
  <c r="BF1846" i="4" s="1"/>
  <c r="BH1845" i="4" l="1"/>
  <c r="BG1845" i="4"/>
  <c r="BE1847" i="4"/>
  <c r="BF1847" i="4" s="1"/>
  <c r="BH1846" i="4" l="1"/>
  <c r="BG1846" i="4"/>
  <c r="BE1848" i="4"/>
  <c r="BF1848" i="4" s="1"/>
  <c r="BH1847" i="4" l="1"/>
  <c r="BG1847" i="4"/>
  <c r="BE1849" i="4"/>
  <c r="BF1849" i="4" s="1"/>
  <c r="BH1848" i="4" l="1"/>
  <c r="BG1848" i="4"/>
  <c r="BE1850" i="4"/>
  <c r="BF1850" i="4" s="1"/>
  <c r="BH1849" i="4" l="1"/>
  <c r="BG1849" i="4"/>
  <c r="BE1851" i="4"/>
  <c r="BF1851" i="4" s="1"/>
  <c r="BH1850" i="4" l="1"/>
  <c r="BG1850" i="4"/>
  <c r="BE1852" i="4"/>
  <c r="BF1852" i="4" s="1"/>
  <c r="BH1851" i="4" l="1"/>
  <c r="BG1851" i="4"/>
  <c r="BE1853" i="4"/>
  <c r="BF1853" i="4" s="1"/>
  <c r="BH1852" i="4" l="1"/>
  <c r="BG1852" i="4"/>
  <c r="BE1854" i="4"/>
  <c r="BF1854" i="4" s="1"/>
  <c r="BH1853" i="4" l="1"/>
  <c r="BG1853" i="4"/>
  <c r="BE1855" i="4"/>
  <c r="BF1855" i="4" s="1"/>
  <c r="BH1854" i="4" l="1"/>
  <c r="BG1854" i="4"/>
  <c r="BE1856" i="4"/>
  <c r="BF1856" i="4" s="1"/>
  <c r="BH1855" i="4" l="1"/>
  <c r="BG1855" i="4"/>
  <c r="BE1857" i="4"/>
  <c r="BF1857" i="4" s="1"/>
  <c r="BH1856" i="4" l="1"/>
  <c r="BG1856" i="4"/>
  <c r="BE1858" i="4"/>
  <c r="BF1858" i="4" s="1"/>
  <c r="BH1857" i="4" l="1"/>
  <c r="BG1857" i="4"/>
  <c r="BE1859" i="4"/>
  <c r="BF1859" i="4" s="1"/>
  <c r="BH1858" i="4" l="1"/>
  <c r="BG1858" i="4"/>
  <c r="BE1860" i="4"/>
  <c r="BF1860" i="4" s="1"/>
  <c r="BH1859" i="4" l="1"/>
  <c r="BG1859" i="4"/>
  <c r="BE1861" i="4"/>
  <c r="BF1861" i="4" s="1"/>
  <c r="BH1860" i="4" l="1"/>
  <c r="BG1860" i="4"/>
  <c r="BE1862" i="4"/>
  <c r="BF1862" i="4" s="1"/>
  <c r="BH1861" i="4" l="1"/>
  <c r="BG1861" i="4"/>
  <c r="BE1863" i="4"/>
  <c r="BF1863" i="4" s="1"/>
  <c r="BH1862" i="4" l="1"/>
  <c r="BG1862" i="4"/>
  <c r="BE1864" i="4"/>
  <c r="BF1864" i="4" s="1"/>
  <c r="BH1863" i="4" l="1"/>
  <c r="BG1863" i="4"/>
  <c r="BE1865" i="4"/>
  <c r="BF1865" i="4" s="1"/>
  <c r="BH1864" i="4" l="1"/>
  <c r="BG1864" i="4"/>
  <c r="BE1866" i="4"/>
  <c r="BF1866" i="4" s="1"/>
  <c r="BH1865" i="4" l="1"/>
  <c r="BG1865" i="4"/>
  <c r="BE1867" i="4"/>
  <c r="BF1867" i="4" s="1"/>
  <c r="BH1866" i="4" l="1"/>
  <c r="BG1866" i="4"/>
  <c r="BE1868" i="4"/>
  <c r="BF1868" i="4" s="1"/>
  <c r="BH1867" i="4" l="1"/>
  <c r="BG1867" i="4"/>
  <c r="BE1869" i="4"/>
  <c r="BF1869" i="4" s="1"/>
  <c r="BH1868" i="4" l="1"/>
  <c r="BG1868" i="4"/>
  <c r="BE1870" i="4"/>
  <c r="BF1870" i="4" s="1"/>
  <c r="BH1869" i="4" l="1"/>
  <c r="BG1869" i="4"/>
  <c r="BE1871" i="4"/>
  <c r="BF1871" i="4" s="1"/>
  <c r="BH1870" i="4" l="1"/>
  <c r="BG1870" i="4"/>
  <c r="BE1872" i="4"/>
  <c r="BF1872" i="4" s="1"/>
  <c r="BH1871" i="4" l="1"/>
  <c r="BG1871" i="4"/>
  <c r="BE1873" i="4"/>
  <c r="BF1873" i="4" s="1"/>
  <c r="BH1872" i="4" l="1"/>
  <c r="BG1872" i="4"/>
  <c r="BE1874" i="4"/>
  <c r="BF1874" i="4" s="1"/>
  <c r="BH1873" i="4" l="1"/>
  <c r="BG1873" i="4"/>
  <c r="BE1875" i="4"/>
  <c r="BF1875" i="4" s="1"/>
  <c r="BH1874" i="4" l="1"/>
  <c r="BG1874" i="4"/>
  <c r="BE1876" i="4"/>
  <c r="BF1876" i="4" s="1"/>
  <c r="BG1875" i="4" l="1"/>
  <c r="BH1875" i="4"/>
  <c r="BE1877" i="4"/>
  <c r="BF1877" i="4" s="1"/>
  <c r="BH1876" i="4" l="1"/>
  <c r="BG1876" i="4"/>
  <c r="BE1878" i="4"/>
  <c r="BF1878" i="4" s="1"/>
  <c r="BH1877" i="4" l="1"/>
  <c r="BG1877" i="4"/>
  <c r="BE1879" i="4"/>
  <c r="BF1879" i="4" s="1"/>
  <c r="BH1878" i="4" l="1"/>
  <c r="BG1878" i="4"/>
  <c r="BE1880" i="4"/>
  <c r="BF1880" i="4" s="1"/>
  <c r="BH1879" i="4" l="1"/>
  <c r="BG1879" i="4"/>
  <c r="BE1881" i="4"/>
  <c r="BF1881" i="4" s="1"/>
  <c r="BH1880" i="4" l="1"/>
  <c r="BG1880" i="4"/>
  <c r="BE1882" i="4"/>
  <c r="BF1882" i="4" s="1"/>
  <c r="BH1881" i="4" l="1"/>
  <c r="BG1881" i="4"/>
  <c r="BE1883" i="4"/>
  <c r="BF1883" i="4" s="1"/>
  <c r="BH1882" i="4" l="1"/>
  <c r="BG1882" i="4"/>
  <c r="BE1884" i="4"/>
  <c r="BF1884" i="4" s="1"/>
  <c r="BH1883" i="4" l="1"/>
  <c r="BG1883" i="4"/>
  <c r="BE1885" i="4"/>
  <c r="BF1885" i="4" s="1"/>
  <c r="BH1884" i="4" l="1"/>
  <c r="BG1884" i="4"/>
  <c r="BE1886" i="4"/>
  <c r="BF1886" i="4" s="1"/>
  <c r="BH1885" i="4" l="1"/>
  <c r="BG1885" i="4"/>
  <c r="BE1887" i="4"/>
  <c r="BF1887" i="4" s="1"/>
  <c r="BH1886" i="4" l="1"/>
  <c r="BG1886" i="4"/>
  <c r="BE1888" i="4"/>
  <c r="BF1888" i="4" s="1"/>
  <c r="BH1887" i="4" l="1"/>
  <c r="BG1887" i="4"/>
  <c r="BE1889" i="4"/>
  <c r="BF1889" i="4" s="1"/>
  <c r="BH1888" i="4" l="1"/>
  <c r="BG1888" i="4"/>
  <c r="BE1890" i="4"/>
  <c r="BF1890" i="4" s="1"/>
  <c r="BH1889" i="4" l="1"/>
  <c r="BG1889" i="4"/>
  <c r="BE1891" i="4"/>
  <c r="BF1891" i="4" s="1"/>
  <c r="BH1890" i="4" l="1"/>
  <c r="BG1890" i="4"/>
  <c r="BE1892" i="4"/>
  <c r="BF1892" i="4" s="1"/>
  <c r="BH1891" i="4" l="1"/>
  <c r="BG1891" i="4"/>
  <c r="BE1893" i="4"/>
  <c r="BF1893" i="4" s="1"/>
  <c r="BH1892" i="4" l="1"/>
  <c r="BG1892" i="4"/>
  <c r="BE1894" i="4"/>
  <c r="BF1894" i="4" s="1"/>
  <c r="BH1893" i="4" l="1"/>
  <c r="BG1893" i="4"/>
  <c r="BE1895" i="4"/>
  <c r="BF1895" i="4" s="1"/>
  <c r="BH1894" i="4" l="1"/>
  <c r="BG1894" i="4"/>
  <c r="BE1896" i="4"/>
  <c r="BF1896" i="4" s="1"/>
  <c r="BH1895" i="4" l="1"/>
  <c r="BG1895" i="4"/>
  <c r="BE1897" i="4"/>
  <c r="BF1897" i="4" s="1"/>
  <c r="BH1896" i="4" l="1"/>
  <c r="BG1896" i="4"/>
  <c r="BE1898" i="4"/>
  <c r="BF1898" i="4" s="1"/>
  <c r="BH1897" i="4" l="1"/>
  <c r="BG1897" i="4"/>
  <c r="BE1899" i="4"/>
  <c r="BF1899" i="4" s="1"/>
  <c r="BH1898" i="4" l="1"/>
  <c r="BG1898" i="4"/>
  <c r="BE1900" i="4"/>
  <c r="BF1900" i="4" s="1"/>
  <c r="BH1899" i="4" l="1"/>
  <c r="BG1899" i="4"/>
  <c r="BE1901" i="4"/>
  <c r="BF1901" i="4" s="1"/>
  <c r="BH1900" i="4" l="1"/>
  <c r="BG1900" i="4"/>
  <c r="BE1902" i="4"/>
  <c r="BF1902" i="4" s="1"/>
  <c r="BH1901" i="4" l="1"/>
  <c r="BG1901" i="4"/>
  <c r="BE1903" i="4"/>
  <c r="BF1903" i="4" s="1"/>
  <c r="BG1902" i="4" l="1"/>
  <c r="BH1902" i="4"/>
  <c r="BE1904" i="4"/>
  <c r="BF1904" i="4" s="1"/>
  <c r="BH1903" i="4" l="1"/>
  <c r="BG1903" i="4"/>
  <c r="BE1905" i="4"/>
  <c r="BF1905" i="4" s="1"/>
  <c r="BH1904" i="4" l="1"/>
  <c r="BG1904" i="4"/>
  <c r="BE1906" i="4"/>
  <c r="BF1906" i="4" s="1"/>
  <c r="BH1905" i="4" l="1"/>
  <c r="BG1905" i="4"/>
  <c r="BE1907" i="4"/>
  <c r="BF1907" i="4" s="1"/>
  <c r="BH1906" i="4" l="1"/>
  <c r="BG1906" i="4"/>
  <c r="BE1908" i="4"/>
  <c r="BF1908" i="4" s="1"/>
  <c r="BH1907" i="4" l="1"/>
  <c r="BG1907" i="4"/>
  <c r="BE1909" i="4"/>
  <c r="BF1909" i="4" s="1"/>
  <c r="BH1908" i="4" l="1"/>
  <c r="BG1908" i="4"/>
  <c r="BE1910" i="4"/>
  <c r="BF1910" i="4" s="1"/>
  <c r="BH1909" i="4" l="1"/>
  <c r="BG1909" i="4"/>
  <c r="BE1911" i="4"/>
  <c r="BF1911" i="4" s="1"/>
  <c r="BH1910" i="4" l="1"/>
  <c r="BG1910" i="4"/>
  <c r="BE1912" i="4"/>
  <c r="BF1912" i="4" s="1"/>
  <c r="BH1911" i="4" l="1"/>
  <c r="BG1911" i="4"/>
  <c r="BE1913" i="4"/>
  <c r="BF1913" i="4" s="1"/>
  <c r="BH1912" i="4" l="1"/>
  <c r="BG1912" i="4"/>
  <c r="BE1914" i="4"/>
  <c r="BF1914" i="4" s="1"/>
  <c r="BH1913" i="4" l="1"/>
  <c r="BG1913" i="4"/>
  <c r="BE1915" i="4"/>
  <c r="BF1915" i="4" s="1"/>
  <c r="BH1914" i="4" l="1"/>
  <c r="BG1914" i="4"/>
  <c r="BE1916" i="4"/>
  <c r="BF1916" i="4" s="1"/>
  <c r="BH1915" i="4" l="1"/>
  <c r="BG1915" i="4"/>
  <c r="BE1917" i="4"/>
  <c r="BF1917" i="4" s="1"/>
  <c r="BH1916" i="4" l="1"/>
  <c r="BG1916" i="4"/>
  <c r="BE1918" i="4"/>
  <c r="BF1918" i="4" s="1"/>
  <c r="BH1917" i="4" l="1"/>
  <c r="BG1917" i="4"/>
  <c r="BE1919" i="4"/>
  <c r="BF1919" i="4" s="1"/>
  <c r="BG1918" i="4" l="1"/>
  <c r="BH1918" i="4"/>
  <c r="BE1920" i="4"/>
  <c r="BF1920" i="4" s="1"/>
  <c r="BH1919" i="4" l="1"/>
  <c r="BG1919" i="4"/>
  <c r="BE1921" i="4"/>
  <c r="BF1921" i="4" s="1"/>
  <c r="BH1920" i="4" l="1"/>
  <c r="BG1920" i="4"/>
  <c r="BE1922" i="4"/>
  <c r="BF1922" i="4" s="1"/>
  <c r="BH1921" i="4" l="1"/>
  <c r="BG1921" i="4"/>
  <c r="BE1923" i="4"/>
  <c r="BF1923" i="4" s="1"/>
  <c r="BH1922" i="4" l="1"/>
  <c r="BG1922" i="4"/>
  <c r="BE1924" i="4"/>
  <c r="BF1924" i="4" s="1"/>
  <c r="BG1923" i="4" l="1"/>
  <c r="BH1923" i="4"/>
  <c r="BE1925" i="4"/>
  <c r="BF1925" i="4" s="1"/>
  <c r="BH1924" i="4" l="1"/>
  <c r="BG1924" i="4"/>
  <c r="BE1926" i="4"/>
  <c r="BF1926" i="4" s="1"/>
  <c r="BH1925" i="4" l="1"/>
  <c r="BG1925" i="4"/>
  <c r="BE1927" i="4"/>
  <c r="BF1927" i="4" s="1"/>
  <c r="BH1926" i="4" l="1"/>
  <c r="BG1926" i="4"/>
  <c r="BE1928" i="4"/>
  <c r="BF1928" i="4" s="1"/>
  <c r="BH1927" i="4" l="1"/>
  <c r="BG1927" i="4"/>
  <c r="BE1929" i="4"/>
  <c r="BF1929" i="4" s="1"/>
  <c r="BH1928" i="4" l="1"/>
  <c r="BG1928" i="4"/>
  <c r="BE1930" i="4"/>
  <c r="BF1930" i="4" s="1"/>
  <c r="BH1929" i="4" l="1"/>
  <c r="BG1929" i="4"/>
  <c r="BE1931" i="4"/>
  <c r="BF1931" i="4" s="1"/>
  <c r="BH1930" i="4" l="1"/>
  <c r="BG1930" i="4"/>
  <c r="BE1932" i="4"/>
  <c r="BF1932" i="4" s="1"/>
  <c r="BH1931" i="4" l="1"/>
  <c r="BG1931" i="4"/>
  <c r="BE1933" i="4"/>
  <c r="BF1933" i="4" s="1"/>
  <c r="BH1932" i="4" l="1"/>
  <c r="BG1932" i="4"/>
  <c r="BE1934" i="4"/>
  <c r="BF1934" i="4" s="1"/>
  <c r="BH1933" i="4" l="1"/>
  <c r="BG1933" i="4"/>
  <c r="BE1935" i="4"/>
  <c r="BF1935" i="4" s="1"/>
  <c r="BH1934" i="4" l="1"/>
  <c r="BG1934" i="4"/>
  <c r="BE1936" i="4"/>
  <c r="BF1936" i="4" s="1"/>
  <c r="BH1935" i="4" l="1"/>
  <c r="BG1935" i="4"/>
  <c r="BE1937" i="4"/>
  <c r="BF1937" i="4" s="1"/>
  <c r="BH1936" i="4" l="1"/>
  <c r="BG1936" i="4"/>
  <c r="BE1938" i="4"/>
  <c r="BF1938" i="4" s="1"/>
  <c r="BH1937" i="4" l="1"/>
  <c r="BG1937" i="4"/>
  <c r="BE1939" i="4"/>
  <c r="BF1939" i="4" s="1"/>
  <c r="BH1938" i="4" l="1"/>
  <c r="BG1938" i="4"/>
  <c r="BE1940" i="4"/>
  <c r="BF1940" i="4" s="1"/>
  <c r="BH1939" i="4" l="1"/>
  <c r="BG1939" i="4"/>
  <c r="BE1941" i="4"/>
  <c r="BF1941" i="4" s="1"/>
  <c r="BH1940" i="4" l="1"/>
  <c r="BG1940" i="4"/>
  <c r="BE1942" i="4"/>
  <c r="BF1942" i="4" s="1"/>
  <c r="BH1941" i="4" l="1"/>
  <c r="BG1941" i="4"/>
  <c r="BE1943" i="4"/>
  <c r="BF1943" i="4" s="1"/>
  <c r="BH1942" i="4" l="1"/>
  <c r="BG1942" i="4"/>
  <c r="BE1944" i="4"/>
  <c r="BF1944" i="4" s="1"/>
  <c r="BH1943" i="4" l="1"/>
  <c r="BG1943" i="4"/>
  <c r="BE1945" i="4"/>
  <c r="BF1945" i="4" s="1"/>
  <c r="BH1944" i="4" l="1"/>
  <c r="BG1944" i="4"/>
  <c r="BE1946" i="4"/>
  <c r="BF1946" i="4" s="1"/>
  <c r="BH1945" i="4" l="1"/>
  <c r="BG1945" i="4"/>
  <c r="BE1947" i="4"/>
  <c r="BF1947" i="4" s="1"/>
  <c r="BH1946" i="4" l="1"/>
  <c r="BG1946" i="4"/>
  <c r="BE1948" i="4"/>
  <c r="BF1948" i="4" s="1"/>
  <c r="BH1947" i="4" l="1"/>
  <c r="BG1947" i="4"/>
  <c r="BE1949" i="4"/>
  <c r="BF1949" i="4" s="1"/>
  <c r="BH1948" i="4" l="1"/>
  <c r="BG1948" i="4"/>
  <c r="BE1950" i="4"/>
  <c r="BF1950" i="4" s="1"/>
  <c r="BH1949" i="4" l="1"/>
  <c r="BG1949" i="4"/>
  <c r="BE1951" i="4"/>
  <c r="BF1951" i="4" s="1"/>
  <c r="BH1950" i="4" l="1"/>
  <c r="BG1950" i="4"/>
  <c r="BE1952" i="4"/>
  <c r="BF1952" i="4" s="1"/>
  <c r="BH1951" i="4" l="1"/>
  <c r="BG1951" i="4"/>
  <c r="BE1953" i="4"/>
  <c r="BF1953" i="4" s="1"/>
  <c r="BH1952" i="4" l="1"/>
  <c r="BG1952" i="4"/>
  <c r="BE1954" i="4"/>
  <c r="BF1954" i="4" s="1"/>
  <c r="BH1953" i="4" l="1"/>
  <c r="BG1953" i="4"/>
  <c r="BE1955" i="4"/>
  <c r="BF1955" i="4" s="1"/>
  <c r="BH1954" i="4" l="1"/>
  <c r="BG1954" i="4"/>
  <c r="BE1956" i="4"/>
  <c r="BF1956" i="4" s="1"/>
  <c r="BH1955" i="4" l="1"/>
  <c r="BG1955" i="4"/>
  <c r="BE1957" i="4"/>
  <c r="BF1957" i="4" s="1"/>
  <c r="BH1956" i="4" l="1"/>
  <c r="BG1956" i="4"/>
  <c r="BE1958" i="4"/>
  <c r="BF1958" i="4" s="1"/>
  <c r="BH1957" i="4" l="1"/>
  <c r="BG1957" i="4"/>
  <c r="BE1959" i="4"/>
  <c r="BF1959" i="4" s="1"/>
  <c r="BH1958" i="4" l="1"/>
  <c r="BG1958" i="4"/>
  <c r="BE1960" i="4"/>
  <c r="BF1960" i="4" s="1"/>
  <c r="BH1959" i="4" l="1"/>
  <c r="BG1959" i="4"/>
  <c r="BE1961" i="4"/>
  <c r="BF1961" i="4" s="1"/>
  <c r="BH1960" i="4" l="1"/>
  <c r="BG1960" i="4"/>
  <c r="BE1962" i="4"/>
  <c r="BF1962" i="4" s="1"/>
  <c r="BH1961" i="4" l="1"/>
  <c r="BG1961" i="4"/>
  <c r="BE1963" i="4"/>
  <c r="BF1963" i="4" s="1"/>
  <c r="BH1962" i="4" l="1"/>
  <c r="BG1962" i="4"/>
  <c r="BE1964" i="4"/>
  <c r="BF1964" i="4" s="1"/>
  <c r="BH1963" i="4" l="1"/>
  <c r="BG1963" i="4"/>
  <c r="BE1965" i="4"/>
  <c r="BF1965" i="4" s="1"/>
  <c r="BH1964" i="4" l="1"/>
  <c r="BG1964" i="4"/>
  <c r="BE1966" i="4"/>
  <c r="BF1966" i="4" s="1"/>
  <c r="BH1965" i="4" l="1"/>
  <c r="BG1965" i="4"/>
  <c r="BE1967" i="4"/>
  <c r="BF1967" i="4" s="1"/>
  <c r="BH1966" i="4" l="1"/>
  <c r="BG1966" i="4"/>
  <c r="BE1968" i="4"/>
  <c r="BF1968" i="4" s="1"/>
  <c r="BH1967" i="4" l="1"/>
  <c r="BG1967" i="4"/>
  <c r="BE1969" i="4"/>
  <c r="BF1969" i="4" s="1"/>
  <c r="BH1968" i="4" l="1"/>
  <c r="BG1968" i="4"/>
  <c r="BE1970" i="4"/>
  <c r="BF1970" i="4" s="1"/>
  <c r="BH1969" i="4" l="1"/>
  <c r="BG1969" i="4"/>
  <c r="BE1971" i="4"/>
  <c r="BF1971" i="4" s="1"/>
  <c r="BH1970" i="4" l="1"/>
  <c r="BG1970" i="4"/>
  <c r="BE1972" i="4"/>
  <c r="BF1972" i="4" s="1"/>
  <c r="BH1971" i="4" l="1"/>
  <c r="BG1971" i="4"/>
  <c r="BE1973" i="4"/>
  <c r="BF1973" i="4" s="1"/>
  <c r="BH1972" i="4" l="1"/>
  <c r="BG1972" i="4"/>
  <c r="BE1974" i="4"/>
  <c r="BF1974" i="4" s="1"/>
  <c r="BH1973" i="4" l="1"/>
  <c r="BG1973" i="4"/>
  <c r="BE1975" i="4"/>
  <c r="BF1975" i="4" s="1"/>
  <c r="BH1974" i="4" l="1"/>
  <c r="BG1974" i="4"/>
  <c r="BE1976" i="4"/>
  <c r="BF1976" i="4" s="1"/>
  <c r="BH1975" i="4" l="1"/>
  <c r="BG1975" i="4"/>
  <c r="BE1977" i="4"/>
  <c r="BF1977" i="4" s="1"/>
  <c r="BH1976" i="4" l="1"/>
  <c r="BG1976" i="4"/>
  <c r="BE1978" i="4"/>
  <c r="BF1978" i="4" s="1"/>
  <c r="BH1977" i="4" l="1"/>
  <c r="BG1977" i="4"/>
  <c r="BE1979" i="4"/>
  <c r="BF1979" i="4" s="1"/>
  <c r="BH1978" i="4" l="1"/>
  <c r="BG1978" i="4"/>
  <c r="BE1980" i="4"/>
  <c r="BF1980" i="4" s="1"/>
  <c r="BH1979" i="4" l="1"/>
  <c r="BG1979" i="4"/>
  <c r="BE1981" i="4"/>
  <c r="BF1981" i="4" s="1"/>
  <c r="BH1980" i="4" l="1"/>
  <c r="BG1980" i="4"/>
  <c r="BE1982" i="4"/>
  <c r="BF1982" i="4" s="1"/>
  <c r="BH1981" i="4" l="1"/>
  <c r="BG1981" i="4"/>
  <c r="BE1983" i="4"/>
  <c r="BF1983" i="4" s="1"/>
  <c r="BH1982" i="4" l="1"/>
  <c r="BG1982" i="4"/>
  <c r="BE1984" i="4"/>
  <c r="BF1984" i="4" s="1"/>
  <c r="BH1983" i="4" l="1"/>
  <c r="BG1983" i="4"/>
  <c r="BE1985" i="4"/>
  <c r="BF1985" i="4" s="1"/>
  <c r="BH1984" i="4" l="1"/>
  <c r="BG1984" i="4"/>
  <c r="BE1986" i="4"/>
  <c r="BF1986" i="4" s="1"/>
  <c r="BH1985" i="4" l="1"/>
  <c r="BG1985" i="4"/>
  <c r="BE1987" i="4"/>
  <c r="BF1987" i="4" s="1"/>
  <c r="BH1986" i="4" l="1"/>
  <c r="BG1986" i="4"/>
  <c r="BE1988" i="4"/>
  <c r="BF1988" i="4" s="1"/>
  <c r="BG1987" i="4" l="1"/>
  <c r="BH1987" i="4"/>
  <c r="BE1989" i="4"/>
  <c r="BF1989" i="4" s="1"/>
  <c r="BH1988" i="4" l="1"/>
  <c r="BG1988" i="4"/>
  <c r="BE1990" i="4"/>
  <c r="BF1990" i="4" s="1"/>
  <c r="BH1989" i="4" l="1"/>
  <c r="BG1989" i="4"/>
  <c r="BE1991" i="4"/>
  <c r="BF1991" i="4" s="1"/>
  <c r="BH1990" i="4" l="1"/>
  <c r="BG1990" i="4"/>
  <c r="BE1992" i="4"/>
  <c r="BF1992" i="4" s="1"/>
  <c r="BH1991" i="4" l="1"/>
  <c r="BG1991" i="4"/>
  <c r="BE1993" i="4"/>
  <c r="BF1993" i="4" s="1"/>
  <c r="BH1992" i="4" l="1"/>
  <c r="BG1992" i="4"/>
  <c r="BE1994" i="4"/>
  <c r="BF1994" i="4" s="1"/>
  <c r="BH1993" i="4" l="1"/>
  <c r="BG1993" i="4"/>
  <c r="BE1995" i="4"/>
  <c r="BF1995" i="4" s="1"/>
  <c r="BH1994" i="4" l="1"/>
  <c r="BG1994" i="4"/>
  <c r="BE1996" i="4"/>
  <c r="BF1996" i="4" s="1"/>
  <c r="BH1995" i="4" l="1"/>
  <c r="BG1995" i="4"/>
  <c r="BE1997" i="4"/>
  <c r="BF1997" i="4" s="1"/>
  <c r="BH1996" i="4" l="1"/>
  <c r="BG1996" i="4"/>
  <c r="BE1998" i="4"/>
  <c r="BF1998" i="4" s="1"/>
  <c r="BH1997" i="4" l="1"/>
  <c r="BG1997" i="4"/>
  <c r="BE1999" i="4"/>
  <c r="BF1999" i="4" s="1"/>
  <c r="BH1998" i="4" l="1"/>
  <c r="BG1998" i="4"/>
  <c r="BE2000" i="4"/>
  <c r="BF2000" i="4" s="1"/>
  <c r="BH1999" i="4" l="1"/>
  <c r="BG1999" i="4"/>
  <c r="BE2001" i="4"/>
  <c r="BF2001" i="4" s="1"/>
  <c r="BH2000" i="4" l="1"/>
  <c r="BG2000" i="4"/>
  <c r="BE2002" i="4"/>
  <c r="BF2002" i="4" s="1"/>
  <c r="BH2001" i="4" l="1"/>
  <c r="BG2001" i="4"/>
  <c r="BE2003" i="4"/>
  <c r="BF2003" i="4" s="1"/>
  <c r="BH2002" i="4" l="1"/>
  <c r="BG2002" i="4"/>
  <c r="BE2004" i="4"/>
  <c r="BF2004" i="4" s="1"/>
  <c r="BG2003" i="4" l="1"/>
  <c r="BH2003" i="4"/>
  <c r="BE2005" i="4"/>
  <c r="BF2005" i="4" s="1"/>
  <c r="BH2004" i="4" l="1"/>
  <c r="BG2004" i="4"/>
  <c r="BE2006" i="4"/>
  <c r="BF2006" i="4" s="1"/>
  <c r="BH2005" i="4" l="1"/>
  <c r="BG2005" i="4"/>
  <c r="BE2007" i="4"/>
  <c r="BF2007" i="4" s="1"/>
  <c r="BH2006" i="4" l="1"/>
  <c r="BG2006" i="4"/>
  <c r="BH2007" i="4"/>
  <c r="BG2007" i="4"/>
  <c r="BI2002" i="4" l="1"/>
  <c r="BI2007" i="4"/>
  <c r="BI1386" i="4"/>
  <c r="BI1817" i="4"/>
  <c r="BI1098" i="4"/>
  <c r="BI810" i="4"/>
  <c r="BI16" i="4"/>
  <c r="BI912" i="4"/>
  <c r="BJ912" i="4" s="1"/>
  <c r="BI754" i="4"/>
  <c r="BJ754" i="4" s="1"/>
  <c r="BI1685" i="4"/>
  <c r="BI1388" i="4"/>
  <c r="BI1285" i="4"/>
  <c r="BI592" i="4"/>
  <c r="BI1547" i="4"/>
  <c r="BI708" i="4"/>
  <c r="BI457" i="4"/>
  <c r="BJ457" i="4" s="1"/>
  <c r="BI905" i="4"/>
  <c r="BI59" i="4"/>
  <c r="BI1051" i="4"/>
  <c r="BI1443" i="4"/>
  <c r="BI802" i="4"/>
  <c r="BI1755" i="4"/>
  <c r="BI857" i="4"/>
  <c r="BI1518" i="4"/>
  <c r="BJ1518" i="4" s="1"/>
  <c r="BI57" i="4"/>
  <c r="BI145" i="4"/>
  <c r="BI1452" i="4"/>
  <c r="BI971" i="4"/>
  <c r="BI611" i="4"/>
  <c r="BI45" i="4"/>
  <c r="BI1512" i="4"/>
  <c r="BI524" i="4"/>
  <c r="BJ524" i="4" s="1"/>
  <c r="BI371" i="4"/>
  <c r="BJ371" i="4" s="1"/>
  <c r="BI459" i="4"/>
  <c r="BI1242" i="4"/>
  <c r="BI1136" i="4"/>
  <c r="BI612" i="4"/>
  <c r="BI1233" i="4"/>
  <c r="BI573" i="4"/>
  <c r="BI1557" i="4"/>
  <c r="BJ1557" i="4" s="1"/>
  <c r="BI42" i="4"/>
  <c r="BJ42" i="4" s="1"/>
  <c r="BI906" i="4"/>
  <c r="BI203" i="4"/>
  <c r="BI106" i="4"/>
  <c r="BI133" i="4"/>
  <c r="BI689" i="4"/>
  <c r="BI586" i="4"/>
  <c r="BI179" i="4"/>
  <c r="BJ179" i="4" s="1"/>
  <c r="BI136" i="4"/>
  <c r="BJ136" i="4" s="1"/>
  <c r="BI1104" i="4"/>
  <c r="BI295" i="4"/>
  <c r="BI286" i="4"/>
  <c r="BI958" i="4"/>
  <c r="BI1251" i="4"/>
  <c r="BI1352" i="4"/>
  <c r="BI1052" i="4"/>
  <c r="BJ1052" i="4" s="1"/>
  <c r="BI845" i="4"/>
  <c r="BJ845" i="4" s="1"/>
  <c r="BI1454" i="4"/>
  <c r="BI940" i="4"/>
  <c r="BI1804" i="4"/>
  <c r="BI1057" i="4"/>
  <c r="BI1004" i="4"/>
  <c r="BI1401" i="4"/>
  <c r="BI348" i="4"/>
  <c r="BJ348" i="4" s="1"/>
  <c r="BI653" i="4"/>
  <c r="BI416" i="4"/>
  <c r="BI1244" i="4"/>
  <c r="BI1407" i="4"/>
  <c r="BI1126" i="4"/>
  <c r="BI1643" i="4"/>
  <c r="BI1417" i="4"/>
  <c r="BI1316" i="4"/>
  <c r="BJ1316" i="4" s="1"/>
  <c r="BI1484" i="4"/>
  <c r="BJ1484" i="4" s="1"/>
  <c r="BI1338" i="4"/>
  <c r="BI1301" i="4"/>
  <c r="BI683" i="4"/>
  <c r="BI818" i="4"/>
  <c r="BI1446" i="4"/>
  <c r="BI213" i="4"/>
  <c r="BI294" i="4"/>
  <c r="BJ294" i="4" s="1"/>
  <c r="BI256" i="4"/>
  <c r="BJ256" i="4" s="1"/>
  <c r="BI277" i="4"/>
  <c r="BI236" i="4"/>
  <c r="BI1034" i="4"/>
  <c r="BI1146" i="4"/>
  <c r="BI325" i="4"/>
  <c r="BI1528" i="4"/>
  <c r="BI1198" i="4"/>
  <c r="BJ1198" i="4" s="1"/>
  <c r="BI620" i="4"/>
  <c r="BI897" i="4"/>
  <c r="BI150" i="4"/>
  <c r="BI473" i="4"/>
  <c r="BI393" i="4"/>
  <c r="BI165" i="4"/>
  <c r="BI365" i="4"/>
  <c r="BI1684" i="4"/>
  <c r="BJ1684" i="4" s="1"/>
  <c r="BI579" i="4"/>
  <c r="BI1256" i="4"/>
  <c r="BI51" i="4"/>
  <c r="BI491" i="4"/>
  <c r="BI1120" i="4"/>
  <c r="BI654" i="4"/>
  <c r="BI223" i="4"/>
  <c r="BI1005" i="4"/>
  <c r="BJ1005" i="4" s="1"/>
  <c r="BI34" i="4"/>
  <c r="BJ34" i="4" s="1"/>
  <c r="BI829" i="4"/>
  <c r="BI394" i="4"/>
  <c r="BI1348" i="4"/>
  <c r="BI1753" i="4"/>
  <c r="BI38" i="4"/>
  <c r="BI1791" i="4"/>
  <c r="BI21" i="4"/>
  <c r="BJ21" i="4" s="1"/>
  <c r="BI358" i="4"/>
  <c r="BJ358" i="4" s="1"/>
  <c r="BI1380" i="4"/>
  <c r="BI368" i="4"/>
  <c r="BI726" i="4"/>
  <c r="BI979" i="4"/>
  <c r="BI1627" i="4"/>
  <c r="BI389" i="4"/>
  <c r="BI945" i="4"/>
  <c r="BI199" i="4"/>
  <c r="BJ199" i="4" s="1"/>
  <c r="BI66" i="4"/>
  <c r="BI1376" i="4"/>
  <c r="BI1747" i="4"/>
  <c r="BI597" i="4"/>
  <c r="BI1701" i="4"/>
  <c r="BI68" i="4"/>
  <c r="BI819" i="4"/>
  <c r="BI1303" i="4"/>
  <c r="BJ1303" i="4" s="1"/>
  <c r="BI99" i="4"/>
  <c r="BI1181" i="4"/>
  <c r="BI399" i="4"/>
  <c r="BI44" i="4"/>
  <c r="BI1762" i="4"/>
  <c r="BI1404" i="4"/>
  <c r="BI1122" i="4"/>
  <c r="BJ1122" i="4" s="1"/>
  <c r="BI1656" i="4"/>
  <c r="BI1652" i="4"/>
  <c r="BI479" i="4"/>
  <c r="BI852" i="4"/>
  <c r="BI869" i="4"/>
  <c r="BI1176" i="4"/>
  <c r="BI555" i="4"/>
  <c r="BI266" i="4"/>
  <c r="BJ266" i="4" s="1"/>
  <c r="BI685" i="4"/>
  <c r="BJ685" i="4" s="1"/>
  <c r="BI1493" i="4"/>
  <c r="BI724" i="4"/>
  <c r="BI693" i="4"/>
  <c r="BI1813" i="4"/>
  <c r="BI298" i="4"/>
  <c r="BI69" i="4"/>
  <c r="BI1818" i="4"/>
  <c r="BJ1818" i="4" s="1"/>
  <c r="BI1444" i="4"/>
  <c r="BJ1444" i="4" s="1"/>
  <c r="BI183" i="4"/>
  <c r="BI1482" i="4"/>
  <c r="BI116" i="4"/>
  <c r="BI429" i="4"/>
  <c r="BI83" i="4"/>
  <c r="BI920" i="4"/>
  <c r="BI271" i="4"/>
  <c r="BJ271" i="4" s="1"/>
  <c r="BI1615" i="4"/>
  <c r="BJ1615" i="4" s="1"/>
  <c r="BI690" i="4"/>
  <c r="BI147" i="4"/>
  <c r="BI628" i="4"/>
  <c r="BI141" i="4"/>
  <c r="BI1550" i="4"/>
  <c r="BI1494" i="4"/>
  <c r="BI762" i="4"/>
  <c r="BJ762" i="4" s="1"/>
  <c r="BI124" i="4"/>
  <c r="BJ124" i="4" s="1"/>
  <c r="BI1792" i="4"/>
  <c r="BI1030" i="4"/>
  <c r="BI520" i="4"/>
  <c r="BI1608" i="4"/>
  <c r="BI1308" i="4"/>
  <c r="BI1363" i="4"/>
  <c r="BI1567" i="4"/>
  <c r="BJ1567" i="4" s="1"/>
  <c r="BI856" i="4"/>
  <c r="BJ856" i="4" s="1"/>
  <c r="BI224" i="4"/>
  <c r="BI1213" i="4"/>
  <c r="BI1320" i="4"/>
  <c r="BI461" i="4"/>
  <c r="BI795" i="4"/>
  <c r="BI873" i="4"/>
  <c r="BI1738" i="4"/>
  <c r="BJ1738" i="4" s="1"/>
  <c r="BI404" i="4"/>
  <c r="BJ404" i="4" s="1"/>
  <c r="BI780" i="4"/>
  <c r="BI552" i="4"/>
  <c r="BI221" i="4"/>
  <c r="BI697" i="4"/>
  <c r="BI1596" i="4"/>
  <c r="BI1513" i="4"/>
  <c r="BI1236" i="4"/>
  <c r="BJ1236" i="4" s="1"/>
  <c r="BI46" i="4"/>
  <c r="BJ46" i="4" s="1"/>
  <c r="BI101" i="4"/>
  <c r="BI1467" i="4"/>
  <c r="BI312" i="4"/>
  <c r="BI1734" i="4"/>
  <c r="BI1223" i="4"/>
  <c r="BI1295" i="4"/>
  <c r="BJ1295" i="4" s="1"/>
  <c r="BI870" i="4"/>
  <c r="BJ870" i="4" s="1"/>
  <c r="BI355" i="4"/>
  <c r="BJ355" i="4" s="1"/>
  <c r="BI1458" i="4"/>
  <c r="BI933" i="4"/>
  <c r="BI465" i="4"/>
  <c r="BI551" i="4"/>
  <c r="BI695" i="4"/>
  <c r="BI911" i="4"/>
  <c r="BI851" i="4"/>
  <c r="BJ851" i="4" s="1"/>
  <c r="BI1186" i="4"/>
  <c r="BI1018" i="4"/>
  <c r="BI1503" i="4"/>
  <c r="BI701" i="4"/>
  <c r="BI1565" i="4"/>
  <c r="BI676" i="4"/>
  <c r="BI765" i="4"/>
  <c r="BI438" i="4"/>
  <c r="BJ438" i="4" s="1"/>
  <c r="BI642" i="4"/>
  <c r="BJ642" i="4" s="1"/>
  <c r="BI1389" i="4"/>
  <c r="BI1660" i="4"/>
  <c r="BI1378" i="4"/>
  <c r="BI1144" i="4"/>
  <c r="BI339" i="4"/>
  <c r="BI1574" i="4"/>
  <c r="BI1318" i="4"/>
  <c r="BJ1318" i="4" s="1"/>
  <c r="BI1280" i="4"/>
  <c r="BI518" i="4"/>
  <c r="BI79" i="4"/>
  <c r="BI980" i="4"/>
  <c r="BI156" i="4"/>
  <c r="BI26" i="4"/>
  <c r="BI1796" i="4"/>
  <c r="BI587" i="4"/>
  <c r="BJ587" i="4" s="1"/>
  <c r="BI1041" i="4"/>
  <c r="BJ1041" i="4" s="1"/>
  <c r="BI978" i="4"/>
  <c r="BI619" i="4"/>
  <c r="BI1450" i="4"/>
  <c r="BI381" i="4"/>
  <c r="BI939" i="4"/>
  <c r="BI35" i="4"/>
  <c r="BJ35" i="4" s="1"/>
  <c r="BI1584" i="4"/>
  <c r="BJ1584" i="4" s="1"/>
  <c r="BI1247" i="4"/>
  <c r="BJ1247" i="4" s="1"/>
  <c r="BI445" i="4"/>
  <c r="BI1619" i="4"/>
  <c r="BI889" i="4"/>
  <c r="BI510" i="4"/>
  <c r="BI764" i="4"/>
  <c r="BI1766" i="4"/>
  <c r="BI1054" i="4"/>
  <c r="BJ1054" i="4" s="1"/>
  <c r="BI205" i="4"/>
  <c r="BJ205" i="4" s="1"/>
  <c r="BI1693" i="4"/>
  <c r="BI1129" i="4"/>
  <c r="BI630" i="4"/>
  <c r="BI616" i="4"/>
  <c r="BI356" i="4"/>
  <c r="BI703" i="4"/>
  <c r="BI1345" i="4"/>
  <c r="BJ1345" i="4" s="1"/>
  <c r="BI1490" i="4"/>
  <c r="BI986" i="4"/>
  <c r="BI663" i="4"/>
  <c r="BI1764" i="4"/>
  <c r="BI1312" i="4"/>
  <c r="BI824" i="4"/>
  <c r="BI785" i="4"/>
  <c r="BI722" i="4"/>
  <c r="BJ722" i="4" s="1"/>
  <c r="BI702" i="4"/>
  <c r="BJ702" i="4" s="1"/>
  <c r="BI1105" i="4"/>
  <c r="BI1344" i="4"/>
  <c r="BI700" i="4"/>
  <c r="BI215" i="4"/>
  <c r="BI664" i="4"/>
  <c r="BI1047" i="4"/>
  <c r="BJ1047" i="4" s="1"/>
  <c r="BI1774" i="4"/>
  <c r="BJ1774" i="4" s="1"/>
  <c r="BI1689" i="4"/>
  <c r="BJ1689" i="4" s="1"/>
  <c r="BI1045" i="4"/>
  <c r="BI1351" i="4"/>
  <c r="BI1195" i="4"/>
  <c r="BI1075" i="4"/>
  <c r="BI1421" i="4"/>
  <c r="BI482" i="4"/>
  <c r="BI340" i="4"/>
  <c r="BJ340" i="4" s="1"/>
  <c r="BI1777" i="4"/>
  <c r="BI655" i="4"/>
  <c r="BI1022" i="4"/>
  <c r="BI1506" i="4"/>
  <c r="BI192" i="4"/>
  <c r="BI372" i="4"/>
  <c r="BI954" i="4"/>
  <c r="BJ954" i="4" s="1"/>
  <c r="BI902" i="4"/>
  <c r="BJ902" i="4" s="1"/>
  <c r="BI900" i="4"/>
  <c r="BJ900" i="4" s="1"/>
  <c r="BI1520" i="4"/>
  <c r="BI1716" i="4"/>
  <c r="BI716" i="4"/>
  <c r="BI1801" i="4"/>
  <c r="BI1060" i="4"/>
  <c r="BI1228" i="4"/>
  <c r="BJ1228" i="4" s="1"/>
  <c r="BI541" i="4"/>
  <c r="BJ541" i="4" s="1"/>
  <c r="BI1249" i="4"/>
  <c r="BJ1249" i="4" s="1"/>
  <c r="BI1237" i="4"/>
  <c r="BI437" i="4"/>
  <c r="BI1794" i="4"/>
  <c r="BI1554" i="4"/>
  <c r="BI395" i="4"/>
  <c r="BI31" i="4"/>
  <c r="BI1702" i="4"/>
  <c r="BJ1702" i="4" s="1"/>
  <c r="BI30" i="4"/>
  <c r="BJ30" i="4" s="1"/>
  <c r="BI887" i="4"/>
  <c r="BI1468" i="4"/>
  <c r="BI773" i="4"/>
  <c r="BI239" i="4"/>
  <c r="BI1617" i="4"/>
  <c r="BI1803" i="4"/>
  <c r="BJ1803" i="4" s="1"/>
  <c r="BI1628" i="4"/>
  <c r="BJ1628" i="4" s="1"/>
  <c r="BI1243" i="4"/>
  <c r="BJ1243" i="4" s="1"/>
  <c r="BI668" i="4"/>
  <c r="BI1430" i="4"/>
  <c r="BI1074" i="4"/>
  <c r="BI1134" i="4"/>
  <c r="BI746" i="4"/>
  <c r="BJ746" i="4" s="1"/>
  <c r="BI334" i="4"/>
  <c r="BJ334" i="4" s="1"/>
  <c r="BI1517" i="4"/>
  <c r="BJ1517" i="4" s="1"/>
  <c r="BI390" i="4"/>
  <c r="BJ390" i="4" s="1"/>
  <c r="BI36" i="4"/>
  <c r="BI406" i="4"/>
  <c r="BI729" i="4"/>
  <c r="BI87" i="4"/>
  <c r="BI1177" i="4"/>
  <c r="BI1448" i="4"/>
  <c r="BJ1448" i="4" s="1"/>
  <c r="BI791" i="4"/>
  <c r="BJ791" i="4" s="1"/>
  <c r="BI501" i="4"/>
  <c r="BJ501" i="4" s="1"/>
  <c r="BI1710" i="4"/>
  <c r="BI879" i="4"/>
  <c r="BI584" i="4"/>
  <c r="BI28" i="4"/>
  <c r="BI1299" i="4"/>
  <c r="BI1086" i="4"/>
  <c r="BI1265" i="4"/>
  <c r="BJ1265" i="4" s="1"/>
  <c r="BI186" i="4"/>
  <c r="BJ186" i="4" s="1"/>
  <c r="BI1029" i="4"/>
  <c r="BI1644" i="4"/>
  <c r="BI563" i="4"/>
  <c r="BI1001" i="4"/>
  <c r="BI1760" i="4"/>
  <c r="BJ1760" i="4" s="1"/>
  <c r="BI711" i="4"/>
  <c r="BI1575" i="4"/>
  <c r="BJ1575" i="4" s="1"/>
  <c r="BI1035" i="4"/>
  <c r="BJ1035" i="4" s="1"/>
  <c r="BI775" i="4"/>
  <c r="BI12" i="4"/>
  <c r="BI1397" i="4"/>
  <c r="BI1321" i="4"/>
  <c r="BI398" i="4"/>
  <c r="BJ398" i="4" s="1"/>
  <c r="BI1064" i="4"/>
  <c r="BI1331" i="4"/>
  <c r="BJ1331" i="4" s="1"/>
  <c r="BI134" i="4"/>
  <c r="BJ134" i="4" s="1"/>
  <c r="BI891" i="4"/>
  <c r="BI10" i="4"/>
  <c r="BI548" i="4"/>
  <c r="BI130" i="4"/>
  <c r="BI994" i="4"/>
  <c r="BI1012" i="4"/>
  <c r="BJ1012" i="4" s="1"/>
  <c r="BI194" i="4"/>
  <c r="BJ194" i="4" s="1"/>
  <c r="BI1460" i="4"/>
  <c r="BJ1460" i="4" s="1"/>
  <c r="BI1294" i="4"/>
  <c r="BI571" i="4"/>
  <c r="BI1369" i="4"/>
  <c r="BI20" i="4"/>
  <c r="BI569" i="4"/>
  <c r="BI430" i="4"/>
  <c r="BI1438" i="4"/>
  <c r="BJ1438" i="4" s="1"/>
  <c r="BI1423" i="4"/>
  <c r="BJ1423" i="4" s="1"/>
  <c r="BI1607" i="4"/>
  <c r="BI1728" i="4"/>
  <c r="BI1571" i="4"/>
  <c r="BI1651" i="4"/>
  <c r="BI1319" i="4"/>
  <c r="BJ1319" i="4" s="1"/>
  <c r="BI1782" i="4"/>
  <c r="BI487" i="4"/>
  <c r="BJ487" i="4" s="1"/>
  <c r="BI1639" i="4"/>
  <c r="BJ1639" i="4" s="1"/>
  <c r="BI998" i="4"/>
  <c r="BI1067" i="4"/>
  <c r="BI422" i="4"/>
  <c r="BI1205" i="4"/>
  <c r="BI631" i="4"/>
  <c r="BI1724" i="4"/>
  <c r="BJ1724" i="4" s="1"/>
  <c r="BI126" i="4"/>
  <c r="BJ126" i="4" s="1"/>
  <c r="BI1785" i="4"/>
  <c r="BI452" i="4"/>
  <c r="BI825" i="4"/>
  <c r="BI643" i="4"/>
  <c r="BI534" i="4"/>
  <c r="BI291" i="4"/>
  <c r="BI1741" i="4"/>
  <c r="BJ1741" i="4" s="1"/>
  <c r="BI990" i="4"/>
  <c r="BJ990" i="4" s="1"/>
  <c r="BI310" i="4"/>
  <c r="BI15" i="4"/>
  <c r="BI1612" i="4"/>
  <c r="BI831" i="4"/>
  <c r="BI1695" i="4"/>
  <c r="BI572" i="4"/>
  <c r="BJ572" i="4" s="1"/>
  <c r="BI895" i="4"/>
  <c r="BI1180" i="4"/>
  <c r="BJ1180" i="4" s="1"/>
  <c r="BI260" i="4"/>
  <c r="BJ260" i="4" s="1"/>
  <c r="BI1003" i="4"/>
  <c r="BI1411" i="4"/>
  <c r="BI502" i="4"/>
  <c r="BI1277" i="4"/>
  <c r="BI645" i="4"/>
  <c r="BJ645" i="4" s="1"/>
  <c r="BI1040" i="4"/>
  <c r="BI1718" i="4"/>
  <c r="BJ1718" i="4" s="1"/>
  <c r="BI629" i="4"/>
  <c r="BJ629" i="4" s="1"/>
  <c r="BI58" i="4"/>
  <c r="BI1073" i="4"/>
  <c r="BI1191" i="4"/>
  <c r="BI1202" i="4"/>
  <c r="BI13" i="4"/>
  <c r="BJ13" i="4" s="1"/>
  <c r="BI319" i="4"/>
  <c r="BI142" i="4"/>
  <c r="BJ142" i="4" s="1"/>
  <c r="BI195" i="4"/>
  <c r="BI1773" i="4"/>
  <c r="BI806" i="4"/>
  <c r="BI768" i="4"/>
  <c r="BI1387" i="4"/>
  <c r="BI1174" i="4"/>
  <c r="BI1657" i="4"/>
  <c r="BI1453" i="4"/>
  <c r="BJ1453" i="4" s="1"/>
  <c r="BI992" i="4"/>
  <c r="BJ992" i="4" s="1"/>
  <c r="BI1776" i="4"/>
  <c r="BI989" i="4"/>
  <c r="BI1587" i="4"/>
  <c r="BI1673" i="4"/>
  <c r="BI78" i="4"/>
  <c r="BJ78" i="4" s="1"/>
  <c r="BI490" i="4"/>
  <c r="BI878" i="4"/>
  <c r="BJ878" i="4" s="1"/>
  <c r="BI1103" i="4"/>
  <c r="BJ1103" i="4" s="1"/>
  <c r="BI635" i="4"/>
  <c r="BI876" i="4"/>
  <c r="BI1582" i="4"/>
  <c r="BI1185" i="4"/>
  <c r="BI1069" i="4"/>
  <c r="BJ1069" i="4" s="1"/>
  <c r="BI1341" i="4"/>
  <c r="BI1193" i="4"/>
  <c r="BJ1193" i="4" s="1"/>
  <c r="BI745" i="4"/>
  <c r="BJ745" i="4" s="1"/>
  <c r="BI303" i="4"/>
  <c r="BI790" i="4"/>
  <c r="BI29" i="4"/>
  <c r="BI1463" i="4"/>
  <c r="BI537" i="4"/>
  <c r="BI959" i="4"/>
  <c r="BI691" i="4"/>
  <c r="BJ691" i="4" s="1"/>
  <c r="BI916" i="4"/>
  <c r="BJ916" i="4" s="1"/>
  <c r="BI1164" i="4"/>
  <c r="BI488" i="4"/>
  <c r="BI1390" i="4"/>
  <c r="BI1002" i="4"/>
  <c r="BI590" i="4"/>
  <c r="BJ590" i="4" s="1"/>
  <c r="BI1150" i="4"/>
  <c r="BJ1150" i="4" s="1"/>
  <c r="BI1196" i="4"/>
  <c r="BJ1196" i="4" s="1"/>
  <c r="BI193" i="4"/>
  <c r="BJ193" i="4" s="1"/>
  <c r="BI1649" i="4"/>
  <c r="BI864" i="4"/>
  <c r="BI464" i="4"/>
  <c r="BI237" i="4"/>
  <c r="BI1599" i="4"/>
  <c r="BJ1599" i="4" s="1"/>
  <c r="BI1062" i="4"/>
  <c r="BJ1062" i="4" s="1"/>
  <c r="BI1024" i="4"/>
  <c r="BJ1024" i="4" s="1"/>
  <c r="BI262" i="4"/>
  <c r="BJ262" i="4" s="1"/>
  <c r="BI547" i="4"/>
  <c r="BI858" i="4"/>
  <c r="BI70" i="4"/>
  <c r="BI401" i="4"/>
  <c r="BI515" i="4"/>
  <c r="BJ515" i="4" s="1"/>
  <c r="BI1732" i="4"/>
  <c r="BI1661" i="4"/>
  <c r="BJ1661" i="4" s="1"/>
  <c r="BI932" i="4"/>
  <c r="BJ932" i="4" s="1"/>
  <c r="BI1155" i="4"/>
  <c r="BI433" i="4"/>
  <c r="BI1085" i="4"/>
  <c r="BI1666" i="4"/>
  <c r="BI483" i="4"/>
  <c r="BJ483" i="4" s="1"/>
  <c r="BI1481" i="4"/>
  <c r="BI328" i="4"/>
  <c r="BJ328" i="4" s="1"/>
  <c r="BI798" i="4"/>
  <c r="BJ798" i="4" s="1"/>
  <c r="BI469" i="4"/>
  <c r="BI1780" i="4"/>
  <c r="BI962" i="4"/>
  <c r="BI170" i="4"/>
  <c r="BI843" i="4"/>
  <c r="BJ843" i="4" s="1"/>
  <c r="BI1183" i="4"/>
  <c r="BJ1183" i="4" s="1"/>
  <c r="BI241" i="4"/>
  <c r="BJ241" i="4" s="1"/>
  <c r="BI351" i="4"/>
  <c r="BJ351" i="4" s="1"/>
  <c r="BI993" i="4"/>
  <c r="BI1137" i="4"/>
  <c r="BI352" i="4"/>
  <c r="BI1145" i="4"/>
  <c r="BI52" i="4"/>
  <c r="BJ52" i="4" s="1"/>
  <c r="BI973" i="4"/>
  <c r="BJ973" i="4" s="1"/>
  <c r="BI206" i="4"/>
  <c r="BJ206" i="4" s="1"/>
  <c r="BI1078" i="4"/>
  <c r="BJ1078" i="4" s="1"/>
  <c r="BI1413" i="4"/>
  <c r="BI1436" i="4"/>
  <c r="BI22" i="4"/>
  <c r="BI1679" i="4"/>
  <c r="BI1238" i="4"/>
  <c r="BI418" i="4"/>
  <c r="BI244" i="4"/>
  <c r="BJ244" i="4" s="1"/>
  <c r="BI588" i="4"/>
  <c r="BJ588" i="4" s="1"/>
  <c r="BI1799" i="4"/>
  <c r="BI1432" i="4"/>
  <c r="BI1476" i="4"/>
  <c r="BI1405" i="4"/>
  <c r="BI644" i="4"/>
  <c r="BJ644" i="4" s="1"/>
  <c r="BI1399" i="4"/>
  <c r="BJ1399" i="4" s="1"/>
  <c r="BI956" i="4"/>
  <c r="BJ956" i="4" s="1"/>
  <c r="BI261" i="4"/>
  <c r="BJ261" i="4" s="1"/>
  <c r="BI1579" i="4"/>
  <c r="BI778" i="4"/>
  <c r="BI1402" i="4"/>
  <c r="BI1226" i="4"/>
  <c r="BI1502" i="4"/>
  <c r="BJ1502" i="4" s="1"/>
  <c r="BI570" i="4"/>
  <c r="BI415" i="4"/>
  <c r="BJ415" i="4" s="1"/>
  <c r="BI477" i="4"/>
  <c r="BJ477" i="4" s="1"/>
  <c r="BI1409" i="4"/>
  <c r="BI881" i="4"/>
  <c r="BI96" i="4"/>
  <c r="BI1232" i="4"/>
  <c r="BI665" i="4"/>
  <c r="BJ665" i="4" s="1"/>
  <c r="BI936" i="4"/>
  <c r="BI1428" i="4"/>
  <c r="BJ1428" i="4" s="1"/>
  <c r="BI1676" i="4"/>
  <c r="BJ1676" i="4" s="1"/>
  <c r="BI1000" i="4"/>
  <c r="BI1683" i="4"/>
  <c r="BI1343" i="4"/>
  <c r="BI1552" i="4"/>
  <c r="BI740" i="4"/>
  <c r="BJ740" i="4" s="1"/>
  <c r="BI288" i="4"/>
  <c r="BI723" i="4"/>
  <c r="BJ723" i="4" s="1"/>
  <c r="BI447" i="4"/>
  <c r="BJ447" i="4" s="1"/>
  <c r="BI1066" i="4"/>
  <c r="BI622" i="4"/>
  <c r="BI449" i="4"/>
  <c r="BI1540" i="4"/>
  <c r="BI190" i="4"/>
  <c r="BJ190" i="4" s="1"/>
  <c r="BI839" i="4"/>
  <c r="BI574" i="4"/>
  <c r="BJ574" i="4" s="1"/>
  <c r="BI522" i="4"/>
  <c r="BJ522" i="4" s="1"/>
  <c r="BI624" i="4"/>
  <c r="BI470" i="4"/>
  <c r="BI1745" i="4"/>
  <c r="BI838" i="4"/>
  <c r="BI1169" i="4"/>
  <c r="BJ1169" i="4" s="1"/>
  <c r="BI161" i="4"/>
  <c r="BI565" i="4"/>
  <c r="BJ565" i="4" s="1"/>
  <c r="BI25" i="4"/>
  <c r="BJ25" i="4" s="1"/>
  <c r="BI996" i="4"/>
  <c r="BI544" i="4"/>
  <c r="BI1592" i="4"/>
  <c r="BI789" i="4"/>
  <c r="BI1273" i="4"/>
  <c r="BJ1273" i="4" s="1"/>
  <c r="BI495" i="4"/>
  <c r="BJ495" i="4" s="1"/>
  <c r="BI532" i="4"/>
  <c r="BJ532" i="4" s="1"/>
  <c r="BI1589" i="4"/>
  <c r="BJ1589" i="4" s="1"/>
  <c r="BI1049" i="4"/>
  <c r="BI1125" i="4"/>
  <c r="BI1373" i="4"/>
  <c r="BI1588" i="4"/>
  <c r="BI1148" i="4"/>
  <c r="BJ1148" i="4" s="1"/>
  <c r="BI866" i="4"/>
  <c r="BJ866" i="4" s="1"/>
  <c r="BI899" i="4"/>
  <c r="BJ899" i="4" s="1"/>
  <c r="BI1314" i="4"/>
  <c r="BJ1314" i="4" s="1"/>
  <c r="BI505" i="4"/>
  <c r="BI1445" i="4"/>
  <c r="BI918" i="4"/>
  <c r="BI1241" i="4"/>
  <c r="BI1709" i="4"/>
  <c r="BJ1709" i="4" s="1"/>
  <c r="BI1611" i="4"/>
  <c r="BJ1611" i="4" s="1"/>
  <c r="BI1509" i="4"/>
  <c r="BJ1509" i="4" s="1"/>
  <c r="BI458" i="4"/>
  <c r="BJ458" i="4" s="1"/>
  <c r="BI1499" i="4"/>
  <c r="BI621" i="4"/>
  <c r="BI102" i="4"/>
  <c r="BI1124" i="4"/>
  <c r="BI827" i="4"/>
  <c r="BJ827" i="4" s="1"/>
  <c r="BI603" i="4"/>
  <c r="BJ603" i="4" s="1"/>
  <c r="BI1188" i="4"/>
  <c r="BJ1188" i="4" s="1"/>
  <c r="BI127" i="4"/>
  <c r="BJ127" i="4" s="1"/>
  <c r="BI833" i="4"/>
  <c r="BI1253" i="4"/>
  <c r="BI1553" i="4"/>
  <c r="BI1522" i="4"/>
  <c r="BI753" i="4"/>
  <c r="BJ753" i="4" s="1"/>
  <c r="BI1339" i="4"/>
  <c r="BI1020" i="4"/>
  <c r="BJ1020" i="4" s="1"/>
  <c r="BI600" i="4"/>
  <c r="BI81" i="4"/>
  <c r="BI999" i="4"/>
  <c r="BI1714" i="4"/>
  <c r="BI384" i="4"/>
  <c r="BI1511" i="4"/>
  <c r="BJ1511" i="4" s="1"/>
  <c r="BI930" i="4"/>
  <c r="BJ930" i="4" s="1"/>
  <c r="BI1750" i="4"/>
  <c r="BJ1750" i="4" s="1"/>
  <c r="BI1167" i="4"/>
  <c r="BJ1167" i="4" s="1"/>
  <c r="BI361" i="4"/>
  <c r="BI33" i="4"/>
  <c r="BI1797" i="4"/>
  <c r="BI74" i="4"/>
  <c r="BI178" i="4"/>
  <c r="BJ178" i="4" s="1"/>
  <c r="BI1165" i="4"/>
  <c r="BI1200" i="4"/>
  <c r="BJ1200" i="4" s="1"/>
  <c r="BI1682" i="4"/>
  <c r="BJ1682" i="4" s="1"/>
  <c r="BI835" i="4"/>
  <c r="BI1269" i="4"/>
  <c r="BI1609" i="4"/>
  <c r="BI1326" i="4"/>
  <c r="BI315" i="4"/>
  <c r="BJ315" i="4" s="1"/>
  <c r="BI859" i="4"/>
  <c r="BI1580" i="4"/>
  <c r="BJ1580" i="4" s="1"/>
  <c r="BI925" i="4"/>
  <c r="BJ925" i="4" s="1"/>
  <c r="BI1099" i="4"/>
  <c r="BI1439" i="4"/>
  <c r="BI316" i="4"/>
  <c r="BI639" i="4"/>
  <c r="BI1759" i="4"/>
  <c r="BI957" i="4"/>
  <c r="BI374" i="4"/>
  <c r="BJ374" i="4" s="1"/>
  <c r="BI360" i="4"/>
  <c r="BJ360" i="4" s="1"/>
  <c r="BI1259" i="4"/>
  <c r="BI1498" i="4"/>
  <c r="BI1699" i="4"/>
  <c r="BI245" i="4"/>
  <c r="BI1809" i="4"/>
  <c r="BJ1809" i="4" s="1"/>
  <c r="BI1778" i="4"/>
  <c r="BJ1778" i="4" s="1"/>
  <c r="BI1009" i="4"/>
  <c r="BJ1009" i="4" s="1"/>
  <c r="BI1153" i="4"/>
  <c r="BJ1153" i="4" s="1"/>
  <c r="BI817" i="4"/>
  <c r="BI935" i="4"/>
  <c r="BI875" i="4"/>
  <c r="BI1696" i="4"/>
  <c r="BI349" i="4"/>
  <c r="BJ349" i="4" s="1"/>
  <c r="BI896" i="4"/>
  <c r="BJ896" i="4" s="1"/>
  <c r="BI1478" i="4"/>
  <c r="BJ1478" i="4" s="1"/>
  <c r="BI967" i="4"/>
  <c r="BJ967" i="4" s="1"/>
  <c r="BI739" i="4"/>
  <c r="BI519" i="4"/>
  <c r="BI1622" i="4"/>
  <c r="BI112" i="4"/>
  <c r="BI982" i="4"/>
  <c r="BJ982" i="4" s="1"/>
  <c r="BI162" i="4"/>
  <c r="BJ162" i="4" s="1"/>
  <c r="BI85" i="4"/>
  <c r="BJ85" i="4" s="1"/>
  <c r="BI301" i="4"/>
  <c r="BJ301" i="4" s="1"/>
  <c r="BI1768" i="4"/>
  <c r="BI1605" i="4"/>
  <c r="BI1544" i="4"/>
  <c r="BI476" i="4"/>
  <c r="BI354" i="4"/>
  <c r="BJ354" i="4" s="1"/>
  <c r="BI1441" i="4"/>
  <c r="BJ1441" i="4" s="1"/>
  <c r="BI420" i="4"/>
  <c r="BJ420" i="4" s="1"/>
  <c r="BI1671" i="4"/>
  <c r="BJ1671" i="4" s="1"/>
  <c r="BI805" i="4"/>
  <c r="BI182" i="4"/>
  <c r="BI386" i="4"/>
  <c r="BI1396" i="4"/>
  <c r="BI191" i="4"/>
  <c r="BJ191" i="4" s="1"/>
  <c r="BI500" i="4"/>
  <c r="BJ500" i="4" s="1"/>
  <c r="BI1042" i="4"/>
  <c r="BJ1042" i="4" s="1"/>
  <c r="BI1634" i="4"/>
  <c r="BJ1634" i="4" s="1"/>
  <c r="BI761" i="4"/>
  <c r="BI366" i="4"/>
  <c r="BI1675" i="4"/>
  <c r="BI1091" i="4"/>
  <c r="BI1068" i="4"/>
  <c r="BJ1068" i="4" s="1"/>
  <c r="BI1802" i="4"/>
  <c r="BJ1802" i="4" s="1"/>
  <c r="BI378" i="4"/>
  <c r="BJ378" i="4" s="1"/>
  <c r="BI1551" i="4"/>
  <c r="BJ1551" i="4" s="1"/>
  <c r="BI1440" i="4"/>
  <c r="BI93" i="4"/>
  <c r="BI640" i="4"/>
  <c r="BI1095" i="4"/>
  <c r="BI1090" i="4"/>
  <c r="BJ1090" i="4" s="1"/>
  <c r="BI255" i="4"/>
  <c r="BJ255" i="4" s="1"/>
  <c r="BI1194" i="4"/>
  <c r="BJ1194" i="4" s="1"/>
  <c r="BI125" i="4"/>
  <c r="BJ125" i="4" s="1"/>
  <c r="BI154" i="4"/>
  <c r="BI388" i="4"/>
  <c r="BI652" i="4"/>
  <c r="BI1227" i="4"/>
  <c r="BI174" i="4"/>
  <c r="BJ174" i="4" s="1"/>
  <c r="BI777" i="4"/>
  <c r="BJ777" i="4" s="1"/>
  <c r="BI283" i="4"/>
  <c r="BJ283" i="4" s="1"/>
  <c r="BI1415" i="4"/>
  <c r="BJ1415" i="4" s="1"/>
  <c r="BI549" i="4"/>
  <c r="BI1485" i="4"/>
  <c r="BI305" i="4"/>
  <c r="BI566" i="4"/>
  <c r="BI1523" i="4"/>
  <c r="BJ1523" i="4" s="1"/>
  <c r="BI1437" i="4"/>
  <c r="BJ1437" i="4" s="1"/>
  <c r="BI1385" i="4"/>
  <c r="BJ1385" i="4" s="1"/>
  <c r="BI411" i="4"/>
  <c r="BJ411" i="4" s="1"/>
  <c r="BI1707" i="4"/>
  <c r="BI216" i="4"/>
  <c r="BI704" i="4"/>
  <c r="BI1044" i="4"/>
  <c r="BI1431" i="4"/>
  <c r="BJ1431" i="4" s="1"/>
  <c r="BI149" i="4"/>
  <c r="BJ149" i="4" s="1"/>
  <c r="BI1070" i="4"/>
  <c r="BJ1070" i="4" s="1"/>
  <c r="BI671" i="4"/>
  <c r="BJ671" i="4" s="1"/>
  <c r="BI346" i="4"/>
  <c r="BI1504" i="4"/>
  <c r="BI391" i="4"/>
  <c r="BI733" i="4"/>
  <c r="BI938" i="4"/>
  <c r="BJ938" i="4" s="1"/>
  <c r="BI1123" i="4"/>
  <c r="BJ1123" i="4" s="1"/>
  <c r="BI443" i="4"/>
  <c r="BJ443" i="4" s="1"/>
  <c r="BI1209" i="4"/>
  <c r="BJ1209" i="4" s="1"/>
  <c r="BI1435" i="4"/>
  <c r="BI1585" i="4"/>
  <c r="BI1703" i="4"/>
  <c r="BI1360" i="4"/>
  <c r="BI204" i="4"/>
  <c r="BJ204" i="4" s="1"/>
  <c r="BI1171" i="4"/>
  <c r="BJ1171" i="4" s="1"/>
  <c r="BI267" i="4"/>
  <c r="BJ267" i="4" s="1"/>
  <c r="BI960" i="4"/>
  <c r="BJ960" i="4" s="1"/>
  <c r="BI1300" i="4"/>
  <c r="BI961" i="4"/>
  <c r="BI308" i="4"/>
  <c r="BI413" i="4"/>
  <c r="BI1783" i="4"/>
  <c r="BJ1783" i="4" s="1"/>
  <c r="BI1292" i="4"/>
  <c r="BI545" i="4"/>
  <c r="BJ545" i="4" s="1"/>
  <c r="BI428" i="4"/>
  <c r="BJ428" i="4" s="1"/>
  <c r="BI649" i="4"/>
  <c r="BI1315" i="4"/>
  <c r="BI109" i="4"/>
  <c r="BI1282" i="4"/>
  <c r="BI1672" i="4"/>
  <c r="BJ1672" i="4" s="1"/>
  <c r="BI1391" i="4"/>
  <c r="BJ1391" i="4" s="1"/>
  <c r="BI1646" i="4"/>
  <c r="BJ1646" i="4" s="1"/>
  <c r="BI27" i="4"/>
  <c r="BJ27" i="4" s="1"/>
  <c r="BI1306" i="4"/>
  <c r="BI11" i="4"/>
  <c r="BI604" i="4"/>
  <c r="BI375" i="4"/>
  <c r="BI787" i="4"/>
  <c r="BJ787" i="4" s="1"/>
  <c r="BI176" i="4"/>
  <c r="BJ176" i="4" s="1"/>
  <c r="BI1491" i="4"/>
  <c r="BJ1491" i="4" s="1"/>
  <c r="BI1106" i="4"/>
  <c r="BJ1106" i="4" s="1"/>
  <c r="BI1697" i="4"/>
  <c r="BI951" i="4"/>
  <c r="BI853" i="4"/>
  <c r="BI253" i="4"/>
  <c r="BI538" i="4"/>
  <c r="BJ538" i="4" s="1"/>
  <c r="BI320" i="4"/>
  <c r="BJ320" i="4" s="1"/>
  <c r="BI1663" i="4"/>
  <c r="BJ1663" i="4" s="1"/>
  <c r="BI265" i="4"/>
  <c r="BJ265" i="4" s="1"/>
  <c r="BI596" i="4"/>
  <c r="BI526" i="4"/>
  <c r="BI585" i="4"/>
  <c r="BI892" i="4"/>
  <c r="BI610" i="4"/>
  <c r="BJ610" i="4" s="1"/>
  <c r="BI749" i="4"/>
  <c r="BI646" i="4"/>
  <c r="BJ646" i="4" s="1"/>
  <c r="BI580" i="4"/>
  <c r="BJ580" i="4" s="1"/>
  <c r="BI1113" i="4"/>
  <c r="BI1566" i="4"/>
  <c r="BI313" i="4"/>
  <c r="BI1011" i="4"/>
  <c r="BI677" i="4"/>
  <c r="BJ677" i="4" s="1"/>
  <c r="BI1427" i="4"/>
  <c r="BJ1427" i="4" s="1"/>
  <c r="BI123" i="4"/>
  <c r="BJ123" i="4" s="1"/>
  <c r="BI332" i="4"/>
  <c r="BJ332" i="4" s="1"/>
  <c r="BI1543" i="4"/>
  <c r="BI1562" i="4"/>
  <c r="BI468" i="4"/>
  <c r="BI868" i="4"/>
  <c r="BI816" i="4"/>
  <c r="BJ816" i="4" s="1"/>
  <c r="BI1203" i="4"/>
  <c r="BJ1203" i="4" s="1"/>
  <c r="BI1365" i="4"/>
  <c r="BJ1365" i="4" s="1"/>
  <c r="BI1143" i="4"/>
  <c r="BJ1143" i="4" s="1"/>
  <c r="BI1212" i="4"/>
  <c r="BI517" i="4"/>
  <c r="BI1162" i="4"/>
  <c r="BI1475" i="4"/>
  <c r="BI362" i="4"/>
  <c r="BJ362" i="4" s="1"/>
  <c r="BI110" i="4"/>
  <c r="BJ110" i="4" s="1"/>
  <c r="BI379" i="4"/>
  <c r="BJ379" i="4" s="1"/>
  <c r="BI715" i="4"/>
  <c r="BJ715" i="4" s="1"/>
  <c r="BI1182" i="4"/>
  <c r="BI39" i="4"/>
  <c r="BI617" i="4"/>
  <c r="BI1739" i="4"/>
  <c r="BI770" i="4"/>
  <c r="BJ770" i="4" s="1"/>
  <c r="BI1160" i="4"/>
  <c r="BJ1160" i="4" s="1"/>
  <c r="BI80" i="4"/>
  <c r="BJ80" i="4" s="1"/>
  <c r="BI601" i="4"/>
  <c r="BJ601" i="4" s="1"/>
  <c r="BI1262" i="4"/>
  <c r="BI659" i="4"/>
  <c r="BJ659" i="4" s="1"/>
  <c r="BI921" i="4"/>
  <c r="BI1192" i="4"/>
  <c r="BI1347" i="4"/>
  <c r="BJ1347" i="4" s="1"/>
  <c r="BI1313" i="4"/>
  <c r="BJ1313" i="4" s="1"/>
  <c r="BI1260" i="4"/>
  <c r="BJ1260" i="4" s="1"/>
  <c r="BI1712" i="4"/>
  <c r="BJ1712" i="4" s="1"/>
  <c r="BI862" i="4"/>
  <c r="BI1275" i="4"/>
  <c r="BI383" i="4"/>
  <c r="BI934" i="4"/>
  <c r="BI1717" i="4"/>
  <c r="BJ1717" i="4" s="1"/>
  <c r="BI1043" i="4"/>
  <c r="BJ1043" i="4" s="1"/>
  <c r="BI14" i="4"/>
  <c r="BJ14" i="4" s="1"/>
  <c r="BI1097" i="4"/>
  <c r="BJ1097" i="4" s="1"/>
  <c r="BI1296" i="4"/>
  <c r="BI478" i="4"/>
  <c r="BJ478" i="4" s="1"/>
  <c r="BI1109" i="4"/>
  <c r="BI1175" i="4"/>
  <c r="BI427" i="4"/>
  <c r="BJ427" i="4" s="1"/>
  <c r="BI1497" i="4"/>
  <c r="BJ1497" i="4" s="1"/>
  <c r="BI1110" i="4"/>
  <c r="BJ1110" i="4" s="1"/>
  <c r="BI766" i="4"/>
  <c r="BJ766" i="4" s="1"/>
  <c r="BI1141" i="4"/>
  <c r="BI550" i="4"/>
  <c r="BI512" i="4"/>
  <c r="BI542" i="4"/>
  <c r="BI353" i="4"/>
  <c r="BJ353" i="4" s="1"/>
  <c r="BI159" i="4"/>
  <c r="BJ159" i="4" s="1"/>
  <c r="BI1424" i="4"/>
  <c r="BJ1424" i="4" s="1"/>
  <c r="BI1217" i="4"/>
  <c r="BJ1217" i="4" s="1"/>
  <c r="BI40" i="4"/>
  <c r="BI169" i="4"/>
  <c r="BJ169" i="4" s="1"/>
  <c r="BI947" i="4"/>
  <c r="BI1184" i="4"/>
  <c r="BI1394" i="4"/>
  <c r="BJ1394" i="4" s="1"/>
  <c r="BI710" i="4"/>
  <c r="BI1017" i="4"/>
  <c r="BJ1017" i="4" s="1"/>
  <c r="BI779" i="4"/>
  <c r="BJ779" i="4" s="1"/>
  <c r="BI1356" i="4"/>
  <c r="BI575" i="4"/>
  <c r="BI41" i="4"/>
  <c r="BI1026" i="4"/>
  <c r="BI1416" i="4"/>
  <c r="BJ1416" i="4" s="1"/>
  <c r="BI609" i="4"/>
  <c r="BJ609" i="4" s="1"/>
  <c r="BI1393" i="4"/>
  <c r="BJ1393" i="4" s="1"/>
  <c r="BI608" i="4"/>
  <c r="BJ608" i="4" s="1"/>
  <c r="BI228" i="4"/>
  <c r="BI32" i="4"/>
  <c r="BJ32" i="4" s="1"/>
  <c r="BI344" i="4"/>
  <c r="BJ344" i="4" s="1"/>
  <c r="BI1372" i="4"/>
  <c r="BI19" i="4"/>
  <c r="BJ19" i="4" s="1"/>
  <c r="BI412" i="4"/>
  <c r="BJ412" i="4" s="1"/>
  <c r="BI812" i="4"/>
  <c r="BJ812" i="4" s="1"/>
  <c r="BI1546" i="4"/>
  <c r="BJ1546" i="4" s="1"/>
  <c r="BI634" i="4"/>
  <c r="BI1677" i="4"/>
  <c r="BJ1677" i="4" s="1"/>
  <c r="BI593" i="4"/>
  <c r="BJ593" i="4" s="1"/>
  <c r="BI832" i="4"/>
  <c r="BI272" i="4"/>
  <c r="BJ272" i="4" s="1"/>
  <c r="BI1781" i="4"/>
  <c r="BJ1781" i="4" s="1"/>
  <c r="BI321" i="4"/>
  <c r="BJ321" i="4" s="1"/>
  <c r="BI1563" i="4"/>
  <c r="BJ1563" i="4" s="1"/>
  <c r="BI1346" i="4"/>
  <c r="BI931" i="4"/>
  <c r="BI357" i="4"/>
  <c r="BI1542" i="4"/>
  <c r="BI56" i="4"/>
  <c r="BJ56" i="4" s="1"/>
  <c r="BI95" i="4"/>
  <c r="BI678" i="4"/>
  <c r="BJ678" i="4" s="1"/>
  <c r="BI1461" i="4"/>
  <c r="BJ1461" i="4" s="1"/>
  <c r="BI907" i="4"/>
  <c r="BI1726" i="4"/>
  <c r="BJ1726" i="4" s="1"/>
  <c r="BI1434" i="4"/>
  <c r="BI1527" i="4"/>
  <c r="BI220" i="4"/>
  <c r="BJ220" i="4" s="1"/>
  <c r="BI741" i="4"/>
  <c r="BJ741" i="4" s="1"/>
  <c r="BI591" i="4"/>
  <c r="BJ591" i="4" s="1"/>
  <c r="BI926" i="4"/>
  <c r="BJ926" i="4" s="1"/>
  <c r="BI1311" i="4"/>
  <c r="BI1229" i="4"/>
  <c r="BJ1229" i="4" s="1"/>
  <c r="BI828" i="4"/>
  <c r="BJ828" i="4" s="1"/>
  <c r="BI822" i="4"/>
  <c r="BI67" i="4"/>
  <c r="BJ67" i="4" s="1"/>
  <c r="BI246" i="4"/>
  <c r="BJ246" i="4" s="1"/>
  <c r="BI1021" i="4"/>
  <c r="BJ1021" i="4" s="1"/>
  <c r="BI1291" i="4"/>
  <c r="BJ1291" i="4" s="1"/>
  <c r="BI556" i="4"/>
  <c r="BI917" i="4"/>
  <c r="BJ917" i="4" s="1"/>
  <c r="BI1350" i="4"/>
  <c r="BI1681" i="4"/>
  <c r="BI673" i="4"/>
  <c r="BJ673" i="4" s="1"/>
  <c r="BI844" i="4"/>
  <c r="BJ844" i="4" s="1"/>
  <c r="BI1811" i="4"/>
  <c r="BJ1811" i="4" s="1"/>
  <c r="BI1743" i="4"/>
  <c r="BJ1743" i="4" s="1"/>
  <c r="BI1765" i="4"/>
  <c r="BI1525" i="4"/>
  <c r="BJ1525" i="4" s="1"/>
  <c r="BI65" i="4"/>
  <c r="BJ65" i="4" s="1"/>
  <c r="BI1139" i="4"/>
  <c r="BI650" i="4"/>
  <c r="BJ650" i="4" s="1"/>
  <c r="BI1604" i="4"/>
  <c r="BJ1604" i="4" s="1"/>
  <c r="BI1019" i="4"/>
  <c r="BJ1019" i="4" s="1"/>
  <c r="BI970" i="4"/>
  <c r="BJ970" i="4" s="1"/>
  <c r="BI97" i="4"/>
  <c r="BI1297" i="4"/>
  <c r="BI1234" i="4"/>
  <c r="BI497" i="4"/>
  <c r="BI376" i="4"/>
  <c r="BJ376" i="4" s="1"/>
  <c r="BI201" i="4"/>
  <c r="BJ201" i="4" s="1"/>
  <c r="BI1658" i="4"/>
  <c r="BJ1658" i="4" s="1"/>
  <c r="BI1422" i="4"/>
  <c r="BJ1422" i="4" s="1"/>
  <c r="BI1055" i="4"/>
  <c r="BI1323" i="4"/>
  <c r="BJ1323" i="4" s="1"/>
  <c r="BI1548" i="4"/>
  <c r="BJ1548" i="4" s="1"/>
  <c r="BI801" i="4"/>
  <c r="BI684" i="4"/>
  <c r="BJ684" i="4" s="1"/>
  <c r="BI235" i="4"/>
  <c r="BJ235" i="4" s="1"/>
  <c r="BI1087" i="4"/>
  <c r="BJ1087" i="4" s="1"/>
  <c r="BI1116" i="4"/>
  <c r="BJ1116" i="4" s="1"/>
  <c r="BI306" i="4"/>
  <c r="BI1293" i="4"/>
  <c r="BJ1293" i="4" s="1"/>
  <c r="BI1613" i="4"/>
  <c r="BI100" i="4"/>
  <c r="BI1149" i="4"/>
  <c r="BJ1149" i="4" s="1"/>
  <c r="BI1220" i="4"/>
  <c r="BJ1220" i="4" s="1"/>
  <c r="BI1221" i="4"/>
  <c r="BJ1221" i="4" s="1"/>
  <c r="BI543" i="4"/>
  <c r="BJ543" i="4" s="1"/>
  <c r="BI637" i="4"/>
  <c r="BI122" i="4"/>
  <c r="BJ122" i="4" s="1"/>
  <c r="BI1117" i="4"/>
  <c r="BJ1117" i="4" s="1"/>
  <c r="BI1332" i="4"/>
  <c r="BI984" i="4"/>
  <c r="BJ984" i="4" s="1"/>
  <c r="BI508" i="4"/>
  <c r="BJ508" i="4" s="1"/>
  <c r="BI997" i="4"/>
  <c r="BJ997" i="4" s="1"/>
  <c r="BI118" i="4"/>
  <c r="BJ118" i="4" s="1"/>
  <c r="BI104" i="4"/>
  <c r="BI382" i="4"/>
  <c r="BJ382" i="4" s="1"/>
  <c r="BI448" i="4"/>
  <c r="BI788" i="4"/>
  <c r="BI1761" i="4"/>
  <c r="BJ1761" i="4" s="1"/>
  <c r="BI1570" i="4"/>
  <c r="BJ1570" i="4" s="1"/>
  <c r="BI1524" i="4"/>
  <c r="BJ1524" i="4" s="1"/>
  <c r="BI706" i="4"/>
  <c r="BJ706" i="4" s="1"/>
  <c r="BI606" i="4"/>
  <c r="BI60" i="4"/>
  <c r="BJ60" i="4" s="1"/>
  <c r="BI119" i="4"/>
  <c r="BI1466" i="4"/>
  <c r="BI1127" i="4"/>
  <c r="BJ1127" i="4" s="1"/>
  <c r="BI486" i="4"/>
  <c r="BJ486" i="4" s="1"/>
  <c r="BI759" i="4"/>
  <c r="BJ759" i="4" s="1"/>
  <c r="BI734" i="4"/>
  <c r="BJ734" i="4" s="1"/>
  <c r="BI1302" i="4"/>
  <c r="BI318" i="4"/>
  <c r="BJ318" i="4" s="1"/>
  <c r="BI1678" i="4"/>
  <c r="BI1366" i="4"/>
  <c r="BI187" i="4"/>
  <c r="BJ187" i="4" s="1"/>
  <c r="BI756" i="4"/>
  <c r="BJ756" i="4" s="1"/>
  <c r="BI808" i="4"/>
  <c r="BJ808" i="4" s="1"/>
  <c r="BI1094" i="4"/>
  <c r="BJ1094" i="4" s="1"/>
  <c r="BI1425" i="4"/>
  <c r="BJ1425" i="4" s="1"/>
  <c r="BI417" i="4"/>
  <c r="BJ417" i="4" s="1"/>
  <c r="BI493" i="4"/>
  <c r="BJ493" i="4" s="1"/>
  <c r="BI64" i="4"/>
  <c r="BI53" i="4"/>
  <c r="BJ53" i="4" s="1"/>
  <c r="BI1281" i="4"/>
  <c r="BJ1281" i="4" s="1"/>
  <c r="BI546" i="4"/>
  <c r="BJ546" i="4" s="1"/>
  <c r="BI323" i="4"/>
  <c r="BJ323" i="4" s="1"/>
  <c r="BI47" i="4"/>
  <c r="BI1727" i="4"/>
  <c r="BJ1727" i="4" s="1"/>
  <c r="BI209" i="4"/>
  <c r="BI1140" i="4"/>
  <c r="BI1531" i="4"/>
  <c r="BJ1531" i="4" s="1"/>
  <c r="BI180" i="4"/>
  <c r="BJ180" i="4" s="1"/>
  <c r="BI662" i="4"/>
  <c r="BJ662" i="4" s="1"/>
  <c r="BI985" i="4"/>
  <c r="BJ985" i="4" s="1"/>
  <c r="BI1027" i="4"/>
  <c r="BI164" i="4"/>
  <c r="BJ164" i="4" s="1"/>
  <c r="BI1770" i="4"/>
  <c r="BJ1770" i="4" s="1"/>
  <c r="BI1358" i="4"/>
  <c r="BI1635" i="4"/>
  <c r="BJ1635" i="4" s="1"/>
  <c r="BI392" i="4"/>
  <c r="BJ392" i="4" s="1"/>
  <c r="BI848" i="4"/>
  <c r="BJ848" i="4" s="1"/>
  <c r="BI605" i="4"/>
  <c r="BJ605" i="4" s="1"/>
  <c r="BI820" i="4"/>
  <c r="BJ820" i="4" s="1"/>
  <c r="BI1488" i="4"/>
  <c r="BJ1488" i="4" s="1"/>
  <c r="BI285" i="4"/>
  <c r="BI1046" i="4"/>
  <c r="BI1426" i="4"/>
  <c r="BJ1426" i="4" s="1"/>
  <c r="BI995" i="4"/>
  <c r="BJ995" i="4" s="1"/>
  <c r="BI1568" i="4"/>
  <c r="BJ1568" i="4" s="1"/>
  <c r="BI410" i="4"/>
  <c r="BJ410" i="4" s="1"/>
  <c r="BI273" i="4"/>
  <c r="BJ273" i="4" s="1"/>
  <c r="BI396" i="4"/>
  <c r="BJ396" i="4" s="1"/>
  <c r="BI1771" i="4"/>
  <c r="BJ1771" i="4" s="1"/>
  <c r="BI1246" i="4"/>
  <c r="BI1031" i="4"/>
  <c r="BJ1031" i="4" s="1"/>
  <c r="BI626" i="4"/>
  <c r="BJ626" i="4" s="1"/>
  <c r="BI506" i="4"/>
  <c r="BJ506" i="4" s="1"/>
  <c r="BI1471" i="4"/>
  <c r="BJ1471" i="4" s="1"/>
  <c r="BI1278" i="4"/>
  <c r="BJ1278" i="4" s="1"/>
  <c r="BI594" i="4"/>
  <c r="BJ594" i="4" s="1"/>
  <c r="BI1309" i="4"/>
  <c r="BI196" i="4"/>
  <c r="BI509" i="4"/>
  <c r="BJ509" i="4" s="1"/>
  <c r="BI1629" i="4"/>
  <c r="BJ1629" i="4" s="1"/>
  <c r="BI131" i="4"/>
  <c r="BJ131" i="4" s="1"/>
  <c r="BI1250" i="4"/>
  <c r="BJ1250" i="4" s="1"/>
  <c r="BI1268" i="4"/>
  <c r="BJ1268" i="4" s="1"/>
  <c r="BI450" i="4"/>
  <c r="BJ450" i="4" s="1"/>
  <c r="BI1624" i="4"/>
  <c r="BI1158" i="4"/>
  <c r="BI1156" i="4"/>
  <c r="BJ1156" i="4" s="1"/>
  <c r="BI1307" i="4"/>
  <c r="BJ1307" i="4" s="1"/>
  <c r="BI238" i="4"/>
  <c r="BJ238" i="4" s="1"/>
  <c r="BI1474" i="4"/>
  <c r="BJ1474" i="4" s="1"/>
  <c r="BI1382" i="4"/>
  <c r="BJ1382" i="4" s="1"/>
  <c r="BI589" i="4"/>
  <c r="BJ589" i="4" s="1"/>
  <c r="BI1654" i="4"/>
  <c r="BJ1654" i="4" s="1"/>
  <c r="BI1640" i="4"/>
  <c r="BI854" i="4"/>
  <c r="BJ854" i="4" s="1"/>
  <c r="BI666" i="4"/>
  <c r="BJ666" i="4" s="1"/>
  <c r="BI1374" i="4"/>
  <c r="BJ1374" i="4" s="1"/>
  <c r="BI140" i="4"/>
  <c r="BJ140" i="4" s="1"/>
  <c r="BI1329" i="4"/>
  <c r="BJ1329" i="4" s="1"/>
  <c r="BI1447" i="4"/>
  <c r="BJ1447" i="4" s="1"/>
  <c r="BI1616" i="4"/>
  <c r="BJ1616" i="4" s="1"/>
  <c r="BI72" i="4"/>
  <c r="BI1254" i="4"/>
  <c r="BJ1254" i="4" s="1"/>
  <c r="BI1779" i="4"/>
  <c r="BJ1779" i="4" s="1"/>
  <c r="BI1459" i="4"/>
  <c r="BJ1459" i="4" s="1"/>
  <c r="BI198" i="4"/>
  <c r="BJ198" i="4" s="1"/>
  <c r="BI1112" i="4"/>
  <c r="BJ1112" i="4" s="1"/>
  <c r="BI748" i="4"/>
  <c r="BJ748" i="4" s="1"/>
  <c r="BI1412" i="4"/>
  <c r="BI928" i="4"/>
  <c r="BI1756" i="4"/>
  <c r="BJ1756" i="4" s="1"/>
  <c r="BI498" i="4"/>
  <c r="BJ498" i="4" s="1"/>
  <c r="BI633" i="4"/>
  <c r="BJ633" i="4" s="1"/>
  <c r="BI1222" i="4"/>
  <c r="BJ1222" i="4" s="1"/>
  <c r="BI842" i="4"/>
  <c r="BJ842" i="4" s="1"/>
  <c r="BI1172" i="4"/>
  <c r="BJ1172" i="4" s="1"/>
  <c r="BI1420" i="4"/>
  <c r="BJ1420" i="4" s="1"/>
  <c r="BI744" i="4"/>
  <c r="BI1465" i="4"/>
  <c r="BI1564" i="4"/>
  <c r="BJ1564" i="4" s="1"/>
  <c r="BI160" i="4"/>
  <c r="BJ160" i="4" s="1"/>
  <c r="BI988" i="4"/>
  <c r="BJ988" i="4" s="1"/>
  <c r="BI1151" i="4"/>
  <c r="BJ1151" i="4" s="1"/>
  <c r="BI717" i="4"/>
  <c r="BI462" i="4"/>
  <c r="BI1334" i="4"/>
  <c r="BI1674" i="4"/>
  <c r="BJ1674" i="4" s="1"/>
  <c r="BI453" i="4"/>
  <c r="BJ453" i="4" s="1"/>
  <c r="BI335" i="4"/>
  <c r="BJ335" i="4" s="1"/>
  <c r="BI1063" i="4"/>
  <c r="BJ1063" i="4" s="1"/>
  <c r="BI1526" i="4"/>
  <c r="BJ1526" i="4" s="1"/>
  <c r="BI135" i="4"/>
  <c r="BJ135" i="4" s="1"/>
  <c r="BI222" i="4"/>
  <c r="BI953" i="4"/>
  <c r="BI171" i="4"/>
  <c r="BJ171" i="4" s="1"/>
  <c r="BI113" i="4"/>
  <c r="BJ113" i="4" s="1"/>
  <c r="BI1558" i="4"/>
  <c r="BJ1558" i="4" s="1"/>
  <c r="BI914" i="4"/>
  <c r="BJ914" i="4" s="1"/>
  <c r="BI269" i="4"/>
  <c r="BJ269" i="4" s="1"/>
  <c r="BI607" i="4"/>
  <c r="BJ607" i="4" s="1"/>
  <c r="BI233" i="4"/>
  <c r="BI268" i="4"/>
  <c r="BI1653" i="4"/>
  <c r="BJ1653" i="4" s="1"/>
  <c r="BI435" i="4"/>
  <c r="BJ435" i="4" s="1"/>
  <c r="BI767" i="4"/>
  <c r="BJ767" i="4" s="1"/>
  <c r="BI1108" i="4"/>
  <c r="BJ1108" i="4" s="1"/>
  <c r="BI1252" i="4"/>
  <c r="BJ1252" i="4" s="1"/>
  <c r="BI783" i="4"/>
  <c r="BJ783" i="4" s="1"/>
  <c r="BI1597" i="4"/>
  <c r="BI1353" i="4"/>
  <c r="BI463" i="4"/>
  <c r="BJ463" i="4" s="1"/>
  <c r="BI1625" i="4"/>
  <c r="BJ1625" i="4" s="1"/>
  <c r="BI904" i="4"/>
  <c r="BJ904" i="4" s="1"/>
  <c r="BI514" i="4"/>
  <c r="BJ514" i="4" s="1"/>
  <c r="BI1530" i="4"/>
  <c r="BJ1530" i="4" s="1"/>
  <c r="BI314" i="4"/>
  <c r="BJ314" i="4" s="1"/>
  <c r="BI1038" i="4"/>
  <c r="BI324" i="4"/>
  <c r="BI1119" i="4"/>
  <c r="BJ1119" i="4" s="1"/>
  <c r="BI540" i="4"/>
  <c r="BJ540" i="4" s="1"/>
  <c r="BI885" i="4"/>
  <c r="BJ885" i="4" s="1"/>
  <c r="BI614" i="4"/>
  <c r="BJ614" i="4" s="1"/>
  <c r="BI1325" i="4"/>
  <c r="BJ1325" i="4" s="1"/>
  <c r="BI1623" i="4"/>
  <c r="BJ1623" i="4" s="1"/>
  <c r="BI1541" i="4"/>
  <c r="BJ1541" i="4" s="1"/>
  <c r="BI200" i="4"/>
  <c r="BI217" i="4"/>
  <c r="BJ217" i="4" s="1"/>
  <c r="BI1510" i="4"/>
  <c r="BJ1510" i="4" s="1"/>
  <c r="BI1258" i="4"/>
  <c r="BJ1258" i="4" s="1"/>
  <c r="BI1514" i="4"/>
  <c r="BJ1514" i="4" s="1"/>
  <c r="BI694" i="4"/>
  <c r="BJ694" i="4" s="1"/>
  <c r="BI955" i="4"/>
  <c r="BJ955" i="4" s="1"/>
  <c r="BI830" i="4"/>
  <c r="BI275" i="4"/>
  <c r="BI1383" i="4"/>
  <c r="BJ1383" i="4" s="1"/>
  <c r="BI732" i="4"/>
  <c r="BJ732" i="4" s="1"/>
  <c r="BI151" i="4"/>
  <c r="BJ151" i="4" s="1"/>
  <c r="BI554" i="4"/>
  <c r="BJ554" i="4" s="1"/>
  <c r="BI492" i="4"/>
  <c r="BI890" i="4"/>
  <c r="BJ890" i="4" s="1"/>
  <c r="BI1593" i="4"/>
  <c r="BI1028" i="4"/>
  <c r="BI811" i="4"/>
  <c r="BJ811" i="4" s="1"/>
  <c r="BI1138" i="4"/>
  <c r="BJ1138" i="4" s="1"/>
  <c r="BI1754" i="4"/>
  <c r="BJ1754" i="4" s="1"/>
  <c r="BI290" i="4"/>
  <c r="BJ290" i="4" s="1"/>
  <c r="BI559" i="4"/>
  <c r="BJ559" i="4" s="1"/>
  <c r="BI735" i="4"/>
  <c r="BJ735" i="4" s="1"/>
  <c r="BI1483" i="4"/>
  <c r="BI1456" i="4"/>
  <c r="BI698" i="4"/>
  <c r="BJ698" i="4" s="1"/>
  <c r="BI230" i="4"/>
  <c r="BJ230" i="4" s="1"/>
  <c r="BI871" i="4"/>
  <c r="BJ871" i="4" s="1"/>
  <c r="BI211" i="4"/>
  <c r="BJ211" i="4" s="1"/>
  <c r="BI1130" i="4"/>
  <c r="BJ1130" i="4" s="1"/>
  <c r="BI974" i="4"/>
  <c r="BJ974" i="4" s="1"/>
  <c r="BI1089" i="4"/>
  <c r="BI975" i="4"/>
  <c r="BI1157" i="4"/>
  <c r="BJ1157" i="4" s="1"/>
  <c r="BI774" i="4"/>
  <c r="BJ774" i="4" s="1"/>
  <c r="BI1536" i="4"/>
  <c r="BJ1536" i="4" s="1"/>
  <c r="BI1310" i="4"/>
  <c r="BJ1310" i="4" s="1"/>
  <c r="BI1114" i="4"/>
  <c r="BJ1114" i="4" s="1"/>
  <c r="BI1014" i="4"/>
  <c r="BJ1014" i="4" s="1"/>
  <c r="BI533" i="4"/>
  <c r="BJ533" i="4" s="1"/>
  <c r="BI1230" i="4"/>
  <c r="BJ1230" i="4" s="1"/>
  <c r="BI1178" i="4"/>
  <c r="BJ1178" i="4" s="1"/>
  <c r="BI1336" i="4"/>
  <c r="BJ1336" i="4" s="1"/>
  <c r="BI185" i="4"/>
  <c r="BJ185" i="4" s="1"/>
  <c r="BI1664" i="4"/>
  <c r="BJ1664" i="4" s="1"/>
  <c r="BI793" i="4"/>
  <c r="BJ793" i="4" s="1"/>
  <c r="BI1333" i="4"/>
  <c r="BJ1333" i="4" s="1"/>
  <c r="BI212" i="4"/>
  <c r="BI513" i="4"/>
  <c r="BI494" i="4"/>
  <c r="BJ494" i="4" s="1"/>
  <c r="BI757" i="4"/>
  <c r="BJ757" i="4" s="1"/>
  <c r="BI705" i="4"/>
  <c r="BJ705" i="4" s="1"/>
  <c r="BI385" i="4"/>
  <c r="BJ385" i="4" s="1"/>
  <c r="BI1594" i="4"/>
  <c r="BJ1594" i="4" s="1"/>
  <c r="BI333" i="4"/>
  <c r="BJ333" i="4" s="1"/>
  <c r="BI1284" i="4"/>
  <c r="BJ1284" i="4" s="1"/>
  <c r="BI730" i="4"/>
  <c r="BI1084" i="4"/>
  <c r="BJ1084" i="4" s="1"/>
  <c r="BI117" i="4"/>
  <c r="BJ117" i="4" s="1"/>
  <c r="BI105" i="4"/>
  <c r="BJ105" i="4" s="1"/>
  <c r="BI813" i="4"/>
  <c r="BJ813" i="4" s="1"/>
  <c r="BI1808" i="4"/>
  <c r="BJ1808" i="4" s="1"/>
  <c r="BI364" i="4"/>
  <c r="BJ364" i="4" s="1"/>
  <c r="BI942" i="4"/>
  <c r="BI1549" i="4"/>
  <c r="BJ1549" i="4" s="1"/>
  <c r="BI1364" i="4"/>
  <c r="BJ1364" i="4" s="1"/>
  <c r="BI121" i="4"/>
  <c r="BJ121" i="4" s="1"/>
  <c r="BI1700" i="4"/>
  <c r="BJ1700" i="4" s="1"/>
  <c r="BI1033" i="4"/>
  <c r="BJ1033" i="4" s="1"/>
  <c r="BI1472" i="4"/>
  <c r="BI725" i="4"/>
  <c r="BJ725" i="4" s="1"/>
  <c r="BI1807" i="4"/>
  <c r="BJ1807" i="4" s="1"/>
  <c r="BI259" i="4"/>
  <c r="BI874" i="4"/>
  <c r="BJ874" i="4" s="1"/>
  <c r="BI489" i="4"/>
  <c r="BJ489" i="4" s="1"/>
  <c r="BI345" i="4"/>
  <c r="BJ345" i="4" s="1"/>
  <c r="BI137" i="4"/>
  <c r="BJ137" i="4" s="1"/>
  <c r="BI480" i="4"/>
  <c r="BJ480" i="4" s="1"/>
  <c r="BI675" i="4"/>
  <c r="BJ675" i="4" s="1"/>
  <c r="BI834" i="4"/>
  <c r="BI987" i="4"/>
  <c r="BI1361" i="4"/>
  <c r="BJ1361" i="4" s="1"/>
  <c r="BI1418" i="4"/>
  <c r="BJ1418" i="4" s="1"/>
  <c r="BI886" i="4"/>
  <c r="BJ886" i="4" s="1"/>
  <c r="BI964" i="4"/>
  <c r="BJ964" i="4" s="1"/>
  <c r="BI1723" i="4"/>
  <c r="BJ1723" i="4" s="1"/>
  <c r="BI680" i="4"/>
  <c r="BJ680" i="4" s="1"/>
  <c r="BI660" i="4"/>
  <c r="BJ660" i="4" s="1"/>
  <c r="BI1662" i="4"/>
  <c r="BI1561" i="4"/>
  <c r="BJ1561" i="4" s="1"/>
  <c r="BI1433" i="4"/>
  <c r="BJ1433" i="4" s="1"/>
  <c r="BI821" i="4"/>
  <c r="BJ821" i="4" s="1"/>
  <c r="BI529" i="4"/>
  <c r="BJ529" i="4" s="1"/>
  <c r="BI397" i="4"/>
  <c r="BI214" i="4"/>
  <c r="BJ214" i="4" s="1"/>
  <c r="BI1211" i="4"/>
  <c r="BI888" i="4"/>
  <c r="BJ888" i="4" s="1"/>
  <c r="BI558" i="4"/>
  <c r="BJ558" i="4" s="1"/>
  <c r="BI1706" i="4"/>
  <c r="BJ1706" i="4" s="1"/>
  <c r="BI1690" i="4"/>
  <c r="BJ1690" i="4" s="1"/>
  <c r="BI1590" i="4"/>
  <c r="BJ1590" i="4" s="1"/>
  <c r="BI322" i="4"/>
  <c r="BJ322" i="4" s="1"/>
  <c r="BI474" i="4"/>
  <c r="BJ474" i="4" s="1"/>
  <c r="BI1240" i="4"/>
  <c r="BJ1240" i="4" s="1"/>
  <c r="BI1711" i="4"/>
  <c r="BI915" i="4"/>
  <c r="BJ915" i="4" s="1"/>
  <c r="BI1789" i="4"/>
  <c r="BJ1789" i="4" s="1"/>
  <c r="BI177" i="4"/>
  <c r="BJ177" i="4" s="1"/>
  <c r="BI1586" i="4"/>
  <c r="BJ1586" i="4" s="1"/>
  <c r="BI1480" i="4"/>
  <c r="BJ1480" i="4" s="1"/>
  <c r="BI73" i="4"/>
  <c r="BJ73" i="4" s="1"/>
  <c r="BI576" i="4"/>
  <c r="BI337" i="4"/>
  <c r="BI1618" i="4"/>
  <c r="BJ1618" i="4" s="1"/>
  <c r="BI342" i="4"/>
  <c r="BJ342" i="4" s="1"/>
  <c r="BI1406" i="4"/>
  <c r="BJ1406" i="4" s="1"/>
  <c r="BI504" i="4"/>
  <c r="BJ504" i="4" s="1"/>
  <c r="BI855" i="4"/>
  <c r="BJ855" i="4" s="1"/>
  <c r="BI1207" i="4"/>
  <c r="BJ1207" i="4" s="1"/>
  <c r="BI1740" i="4"/>
  <c r="BI1572" i="4"/>
  <c r="BI1161" i="4"/>
  <c r="BI1111" i="4"/>
  <c r="BJ1111" i="4" s="1"/>
  <c r="BI234" i="4"/>
  <c r="BJ234" i="4" s="1"/>
  <c r="BI1261" i="4"/>
  <c r="BJ1261" i="4" s="1"/>
  <c r="BI202" i="4"/>
  <c r="BJ202" i="4" s="1"/>
  <c r="BI1451" i="4"/>
  <c r="BJ1451" i="4" s="1"/>
  <c r="BI1638" i="4"/>
  <c r="BJ1638" i="4" s="1"/>
  <c r="BI405" i="4"/>
  <c r="BI860" i="4"/>
  <c r="BJ860" i="4" s="1"/>
  <c r="BI54" i="4"/>
  <c r="BJ54" i="4" s="1"/>
  <c r="BI317" i="4"/>
  <c r="BJ317" i="4" s="1"/>
  <c r="BI1179" i="4"/>
  <c r="BJ1179" i="4" s="1"/>
  <c r="BI1722" i="4"/>
  <c r="BJ1722" i="4" s="1"/>
  <c r="BI1023" i="4"/>
  <c r="BJ1023" i="4" s="1"/>
  <c r="BI1037" i="4"/>
  <c r="BJ1037" i="4" s="1"/>
  <c r="BI1812" i="4"/>
  <c r="BI292" i="4"/>
  <c r="BJ292" i="4" s="1"/>
  <c r="BI299" i="4"/>
  <c r="BJ299" i="4" s="1"/>
  <c r="BI1668" i="4"/>
  <c r="BJ1668" i="4" s="1"/>
  <c r="BI747" i="4"/>
  <c r="BJ747" i="4" s="1"/>
  <c r="BI1410" i="4"/>
  <c r="BI1190" i="4"/>
  <c r="BJ1190" i="4" s="1"/>
  <c r="BI937" i="4"/>
  <c r="BJ937" i="4" s="1"/>
  <c r="BI929" i="4"/>
  <c r="BI1006" i="4"/>
  <c r="BJ1006" i="4" s="1"/>
  <c r="BI421" i="4"/>
  <c r="BJ421" i="4" s="1"/>
  <c r="BI1708" i="4"/>
  <c r="BJ1708" i="4" s="1"/>
  <c r="BI699" i="4"/>
  <c r="BJ699" i="4" s="1"/>
  <c r="BI1787" i="4"/>
  <c r="BJ1787" i="4" s="1"/>
  <c r="BI1749" i="4"/>
  <c r="BJ1749" i="4" s="1"/>
  <c r="BI1529" i="4"/>
  <c r="BI613" i="4"/>
  <c r="BI772" i="4"/>
  <c r="BJ772" i="4" s="1"/>
  <c r="BI1013" i="4"/>
  <c r="BJ1013" i="4" s="1"/>
  <c r="BI1642" i="4"/>
  <c r="BJ1642" i="4" s="1"/>
  <c r="BI782" i="4"/>
  <c r="BJ782" i="4" s="1"/>
  <c r="BI249" i="4"/>
  <c r="BJ249" i="4" s="1"/>
  <c r="BI661" i="4"/>
  <c r="BJ661" i="4" s="1"/>
  <c r="BI1569" i="4"/>
  <c r="BJ1569" i="4" s="1"/>
  <c r="BI531" i="4"/>
  <c r="BI682" i="4"/>
  <c r="BJ682" i="4" s="1"/>
  <c r="BI602" i="4"/>
  <c r="BJ602" i="4" s="1"/>
  <c r="BI657" i="4"/>
  <c r="BJ657" i="4" s="1"/>
  <c r="BI1492" i="4"/>
  <c r="BJ1492" i="4" s="1"/>
  <c r="BI1670" i="4"/>
  <c r="BJ1670" i="4" s="1"/>
  <c r="BI1408" i="4"/>
  <c r="BJ1408" i="4" s="1"/>
  <c r="BI804" i="4"/>
  <c r="BJ804" i="4" s="1"/>
  <c r="BI167" i="4"/>
  <c r="BJ167" i="4" s="1"/>
  <c r="BI1772" i="4"/>
  <c r="BJ1772" i="4" s="1"/>
  <c r="BI1128" i="4"/>
  <c r="BJ1128" i="4" s="1"/>
  <c r="BI943" i="4"/>
  <c r="BJ943" i="4" s="1"/>
  <c r="BI1775" i="4"/>
  <c r="BJ1775" i="4" s="1"/>
  <c r="BI636" i="4"/>
  <c r="BJ636" i="4" s="1"/>
  <c r="BI188" i="4"/>
  <c r="BJ188" i="4" s="1"/>
  <c r="BI1790" i="4"/>
  <c r="BJ1790" i="4" s="1"/>
  <c r="BI50" i="4"/>
  <c r="BJ50" i="4" s="1"/>
  <c r="BI1737" i="4"/>
  <c r="BJ1737" i="4" s="1"/>
  <c r="BI331" i="4"/>
  <c r="BJ331" i="4" s="1"/>
  <c r="BI330" i="4"/>
  <c r="BJ330" i="4" s="1"/>
  <c r="BI516" i="4"/>
  <c r="BJ516" i="4" s="1"/>
  <c r="BI373" i="4"/>
  <c r="BJ373" i="4" s="1"/>
  <c r="BI983" i="4"/>
  <c r="BJ983" i="4" s="1"/>
  <c r="BI1375" i="4"/>
  <c r="BJ1375" i="4" s="1"/>
  <c r="BI894" i="4"/>
  <c r="BI451" i="4"/>
  <c r="BJ451" i="4" s="1"/>
  <c r="BI23" i="4"/>
  <c r="BJ23" i="4" s="1"/>
  <c r="BI425" i="4"/>
  <c r="BJ425" i="4" s="1"/>
  <c r="BI1076" i="4"/>
  <c r="BJ1076" i="4" s="1"/>
  <c r="BI861" i="4"/>
  <c r="BI658" i="4"/>
  <c r="BJ658" i="4" s="1"/>
  <c r="BI1081" i="4"/>
  <c r="BI61" i="4"/>
  <c r="BI1659" i="4"/>
  <c r="BJ1659" i="4" s="1"/>
  <c r="BI1462" i="4"/>
  <c r="BJ1462" i="4" s="1"/>
  <c r="BI944" i="4"/>
  <c r="BJ944" i="4" s="1"/>
  <c r="BI1731" i="4"/>
  <c r="BJ1731" i="4" s="1"/>
  <c r="BI901" i="4"/>
  <c r="BJ901" i="4" s="1"/>
  <c r="BI1687" i="4"/>
  <c r="BJ1687" i="4" s="1"/>
  <c r="BI424" i="4"/>
  <c r="BJ424" i="4" s="1"/>
  <c r="BI153" i="4"/>
  <c r="BI144" i="4"/>
  <c r="BJ144" i="4" s="1"/>
  <c r="BI128" i="4"/>
  <c r="BJ128" i="4" s="1"/>
  <c r="BI840" i="4"/>
  <c r="BJ840" i="4" s="1"/>
  <c r="BI327" i="4"/>
  <c r="BJ327" i="4" s="1"/>
  <c r="BI809" i="4"/>
  <c r="BJ809" i="4" s="1"/>
  <c r="BI656" i="4"/>
  <c r="BJ656" i="4" s="1"/>
  <c r="BI423" i="4"/>
  <c r="BJ423" i="4" s="1"/>
  <c r="BI1056" i="4"/>
  <c r="BI1508" i="4"/>
  <c r="BJ1508" i="4" s="1"/>
  <c r="BI752" i="4"/>
  <c r="BJ752" i="4" s="1"/>
  <c r="BI1322" i="4"/>
  <c r="BJ1322" i="4" s="1"/>
  <c r="BI632" i="4"/>
  <c r="BJ632" i="4" s="1"/>
  <c r="BI1583" i="4"/>
  <c r="BJ1583" i="4" s="1"/>
  <c r="BI511" i="4"/>
  <c r="BJ511" i="4" s="1"/>
  <c r="BI1545" i="4"/>
  <c r="BJ1545" i="4" s="1"/>
  <c r="BI799" i="4"/>
  <c r="BJ799" i="4" s="1"/>
  <c r="BI1166" i="4"/>
  <c r="BJ1166" i="4" s="1"/>
  <c r="BI521" i="4"/>
  <c r="BJ521" i="4" s="1"/>
  <c r="BI963" i="4"/>
  <c r="BJ963" i="4" s="1"/>
  <c r="BI1170" i="4"/>
  <c r="BJ1170" i="4" s="1"/>
  <c r="BI1631" i="4"/>
  <c r="BJ1631" i="4" s="1"/>
  <c r="BI367" i="4"/>
  <c r="BJ367" i="4" s="1"/>
  <c r="BI1131" i="4"/>
  <c r="BJ1131" i="4" s="1"/>
  <c r="BI499" i="4"/>
  <c r="BJ499" i="4" s="1"/>
  <c r="BI1469" i="4"/>
  <c r="BJ1469" i="4" s="1"/>
  <c r="BI258" i="4"/>
  <c r="BJ258" i="4" s="1"/>
  <c r="BI1606" i="4"/>
  <c r="BJ1606" i="4" s="1"/>
  <c r="BI582" i="4"/>
  <c r="BJ582" i="4" s="1"/>
  <c r="BI1636" i="4"/>
  <c r="BJ1636" i="4" s="1"/>
  <c r="BI347" i="4"/>
  <c r="BJ347" i="4" s="1"/>
  <c r="BI736" i="4"/>
  <c r="BJ736" i="4" s="1"/>
  <c r="BI1132" i="4"/>
  <c r="BJ1132" i="4" s="1"/>
  <c r="BI599" i="4"/>
  <c r="BJ599" i="4" s="1"/>
  <c r="BI1286" i="4"/>
  <c r="BJ1286" i="4" s="1"/>
  <c r="BI846" i="4"/>
  <c r="BJ846" i="4" s="1"/>
  <c r="BI1102" i="4"/>
  <c r="BJ1102" i="4" s="1"/>
  <c r="BI898" i="4"/>
  <c r="BJ898" i="4" s="1"/>
  <c r="BI1039" i="4"/>
  <c r="BJ1039" i="4" s="1"/>
  <c r="BI1486" i="4"/>
  <c r="BJ1486" i="4" s="1"/>
  <c r="BI786" i="4"/>
  <c r="BI1088" i="4"/>
  <c r="BJ1088" i="4" s="1"/>
  <c r="BI1214" i="4"/>
  <c r="BJ1214" i="4" s="1"/>
  <c r="BI796" i="4"/>
  <c r="BJ796" i="4" s="1"/>
  <c r="BI562" i="4"/>
  <c r="BJ562" i="4" s="1"/>
  <c r="BI76" i="4"/>
  <c r="BJ76" i="4" s="1"/>
  <c r="BI950" i="4"/>
  <c r="BJ950" i="4" s="1"/>
  <c r="BI1533" i="4"/>
  <c r="BJ1533" i="4" s="1"/>
  <c r="BI836" i="4"/>
  <c r="BI1633" i="4"/>
  <c r="BJ1633" i="4" s="1"/>
  <c r="BI343" i="4"/>
  <c r="BJ343" i="4" s="1"/>
  <c r="BI771" i="4"/>
  <c r="BJ771" i="4" s="1"/>
  <c r="BI927" i="4"/>
  <c r="BJ927" i="4" s="1"/>
  <c r="BI1632" i="4"/>
  <c r="BJ1632" i="4" s="1"/>
  <c r="BI62" i="4"/>
  <c r="BJ62" i="4" s="1"/>
  <c r="BI218" i="4"/>
  <c r="BJ218" i="4" s="1"/>
  <c r="BI1330" i="4"/>
  <c r="BI1274" i="4"/>
  <c r="BJ1274" i="4" s="1"/>
  <c r="BI679" i="4"/>
  <c r="BJ679" i="4" s="1"/>
  <c r="BI561" i="4"/>
  <c r="BJ561" i="4" s="1"/>
  <c r="BI583" i="4"/>
  <c r="BJ583" i="4" s="1"/>
  <c r="BI755" i="4"/>
  <c r="BJ755" i="4" s="1"/>
  <c r="BI1648" i="4"/>
  <c r="BJ1648" i="4" s="1"/>
  <c r="BI1691" i="4"/>
  <c r="BJ1691" i="4" s="1"/>
  <c r="BI595" i="4"/>
  <c r="BJ595" i="4" s="1"/>
  <c r="BI847" i="4"/>
  <c r="BJ847" i="4" s="1"/>
  <c r="BI287" i="4"/>
  <c r="BJ287" i="4" s="1"/>
  <c r="BI1100" i="4"/>
  <c r="BJ1100" i="4" s="1"/>
  <c r="BI719" i="4"/>
  <c r="BJ719" i="4" s="1"/>
  <c r="BI37" i="4"/>
  <c r="BJ37" i="4" s="1"/>
  <c r="BI1206" i="4"/>
  <c r="BJ1206" i="4" s="1"/>
  <c r="BI1532" i="4"/>
  <c r="BJ1532" i="4" s="1"/>
  <c r="BI426" i="4"/>
  <c r="BJ426" i="4" s="1"/>
  <c r="BI146" i="4"/>
  <c r="BJ146" i="4" s="1"/>
  <c r="BI721" i="4"/>
  <c r="BJ721" i="4" s="1"/>
  <c r="BI341" i="4"/>
  <c r="BJ341" i="4" s="1"/>
  <c r="BI243" i="4"/>
  <c r="BJ243" i="4" s="1"/>
  <c r="BI1713" i="4"/>
  <c r="BJ1713" i="4" s="1"/>
  <c r="BI1118" i="4"/>
  <c r="BJ1118" i="4" s="1"/>
  <c r="BI713" i="4"/>
  <c r="BI252" i="4"/>
  <c r="BI686" i="4"/>
  <c r="BJ686" i="4" s="1"/>
  <c r="BI231" i="4"/>
  <c r="BJ231" i="4" s="1"/>
  <c r="BI1264" i="4"/>
  <c r="BJ1264" i="4" s="1"/>
  <c r="BI1359" i="4"/>
  <c r="BJ1359" i="4" s="1"/>
  <c r="BI1800" i="4"/>
  <c r="BJ1800" i="4" s="1"/>
  <c r="BI1092" i="4"/>
  <c r="BJ1092" i="4" s="1"/>
  <c r="BI138" i="4"/>
  <c r="BJ138" i="4" s="1"/>
  <c r="BI743" i="4"/>
  <c r="BJ743" i="4" s="1"/>
  <c r="BI148" i="4"/>
  <c r="BJ148" i="4" s="1"/>
  <c r="BI157" i="4"/>
  <c r="BJ157" i="4" s="1"/>
  <c r="BI651" i="4"/>
  <c r="BJ651" i="4" s="1"/>
  <c r="BI850" i="4"/>
  <c r="BJ850" i="4" s="1"/>
  <c r="BI442" i="4"/>
  <c r="BJ442" i="4" s="1"/>
  <c r="BI750" i="4"/>
  <c r="BJ750" i="4" s="1"/>
  <c r="BI89" i="4"/>
  <c r="BJ89" i="4" s="1"/>
  <c r="BI865" i="4"/>
  <c r="BJ865" i="4" s="1"/>
  <c r="BI1276" i="4"/>
  <c r="BJ1276" i="4" s="1"/>
  <c r="BI1735" i="4"/>
  <c r="BJ1735" i="4" s="1"/>
  <c r="BI248" i="4"/>
  <c r="BJ248" i="4" s="1"/>
  <c r="BI1793" i="4"/>
  <c r="BJ1793" i="4" s="1"/>
  <c r="BI1235" i="4"/>
  <c r="BJ1235" i="4" s="1"/>
  <c r="BI814" i="4"/>
  <c r="BJ814" i="4" s="1"/>
  <c r="BI884" i="4"/>
  <c r="BJ884" i="4" s="1"/>
  <c r="BI446" i="4"/>
  <c r="BI338" i="4"/>
  <c r="BJ338" i="4" s="1"/>
  <c r="BI114" i="4"/>
  <c r="BJ114" i="4" s="1"/>
  <c r="BI240" i="4"/>
  <c r="BJ240" i="4" s="1"/>
  <c r="BI166" i="4"/>
  <c r="BJ166" i="4" s="1"/>
  <c r="BI1600" i="4"/>
  <c r="BJ1600" i="4" s="1"/>
  <c r="BI197" i="4"/>
  <c r="BJ197" i="4" s="1"/>
  <c r="BI872" i="4"/>
  <c r="BJ872" i="4" s="1"/>
  <c r="BI893" i="4"/>
  <c r="BJ893" i="4" s="1"/>
  <c r="BI1053" i="4"/>
  <c r="BJ1053" i="4" s="1"/>
  <c r="BI1815" i="4"/>
  <c r="BJ1815" i="4" s="1"/>
  <c r="BI1147" i="4"/>
  <c r="BJ1147" i="4" s="1"/>
  <c r="BI143" i="4"/>
  <c r="BJ143" i="4" s="1"/>
  <c r="BI1135" i="4"/>
  <c r="BJ1135" i="4" s="1"/>
  <c r="BI1704" i="4"/>
  <c r="BJ1704" i="4" s="1"/>
  <c r="BI91" i="4"/>
  <c r="BJ91" i="4" s="1"/>
  <c r="BI1535" i="4"/>
  <c r="BJ1535" i="4" s="1"/>
  <c r="BI1537" i="4"/>
  <c r="BJ1537" i="4" s="1"/>
  <c r="BI742" i="4"/>
  <c r="BJ742" i="4" s="1"/>
  <c r="BI1621" i="4"/>
  <c r="BJ1621" i="4" s="1"/>
  <c r="BI1371" i="4"/>
  <c r="BJ1371" i="4" s="1"/>
  <c r="BI1379" i="4"/>
  <c r="BJ1379" i="4" s="1"/>
  <c r="BI1290" i="4"/>
  <c r="BJ1290" i="4" s="1"/>
  <c r="BI219" i="4"/>
  <c r="BJ219" i="4" s="1"/>
  <c r="BI1576" i="4"/>
  <c r="BJ1576" i="4" s="1"/>
  <c r="BI1449" i="4"/>
  <c r="BJ1449" i="4" s="1"/>
  <c r="BI1805" i="4"/>
  <c r="BJ1805" i="4" s="1"/>
  <c r="BI877" i="4"/>
  <c r="BJ877" i="4" s="1"/>
  <c r="BI485" i="4"/>
  <c r="BJ485" i="4" s="1"/>
  <c r="BI1354" i="4"/>
  <c r="BJ1354" i="4" s="1"/>
  <c r="BI380" i="4"/>
  <c r="BJ380" i="4" s="1"/>
  <c r="BI1201" i="4"/>
  <c r="BJ1201" i="4" s="1"/>
  <c r="BI687" i="4"/>
  <c r="BJ687" i="4" s="1"/>
  <c r="BI1010" i="4"/>
  <c r="BJ1010" i="4" s="1"/>
  <c r="BI969" i="4"/>
  <c r="BJ969" i="4" s="1"/>
  <c r="BI1758" i="4"/>
  <c r="BJ1758" i="4" s="1"/>
  <c r="BI436" i="4"/>
  <c r="BJ436" i="4" s="1"/>
  <c r="BI1271" i="4"/>
  <c r="BI1457" i="4"/>
  <c r="BJ1457" i="4" s="1"/>
  <c r="BI414" i="4"/>
  <c r="BJ414" i="4" s="1"/>
  <c r="BI63" i="4"/>
  <c r="BJ63" i="4" s="1"/>
  <c r="BI1224" i="4"/>
  <c r="BJ1224" i="4" s="1"/>
  <c r="BI523" i="4"/>
  <c r="BJ523" i="4" s="1"/>
  <c r="BI270" i="4"/>
  <c r="BJ270" i="4" s="1"/>
  <c r="BI276" i="4"/>
  <c r="BJ276" i="4" s="1"/>
  <c r="BI1403" i="4"/>
  <c r="BJ1403" i="4" s="1"/>
  <c r="BI674" i="4"/>
  <c r="BJ674" i="4" s="1"/>
  <c r="BI910" i="4"/>
  <c r="BJ910" i="4" s="1"/>
  <c r="BI9" i="4"/>
  <c r="BI1686" i="4"/>
  <c r="BJ1686" i="4" s="1"/>
  <c r="BI1362" i="4"/>
  <c r="BJ1362" i="4" s="1"/>
  <c r="BI168" i="4"/>
  <c r="BJ168" i="4" s="1"/>
  <c r="BI623" i="4"/>
  <c r="BJ623" i="4" s="1"/>
  <c r="BI1101" i="4"/>
  <c r="BJ1101" i="4" s="1"/>
  <c r="BI966" i="4"/>
  <c r="BJ966" i="4" s="1"/>
  <c r="BI377" i="4"/>
  <c r="BJ377" i="4" s="1"/>
  <c r="BI1637" i="4"/>
  <c r="BJ1637" i="4" s="1"/>
  <c r="BI115" i="4"/>
  <c r="BJ115" i="4" s="1"/>
  <c r="BI803" i="4"/>
  <c r="BJ803" i="4" s="1"/>
  <c r="BI1080" i="4"/>
  <c r="BJ1080" i="4" s="1"/>
  <c r="BI155" i="4"/>
  <c r="BJ155" i="4" s="1"/>
  <c r="BI279" i="4"/>
  <c r="BJ279" i="4" s="1"/>
  <c r="BI598" i="4"/>
  <c r="BJ598" i="4" s="1"/>
  <c r="BI1384" i="4"/>
  <c r="BJ1384" i="4" s="1"/>
  <c r="BI1398" i="4"/>
  <c r="BJ1398" i="4" s="1"/>
  <c r="BI776" i="4"/>
  <c r="BJ776" i="4" s="1"/>
  <c r="BI163" i="4"/>
  <c r="BJ163" i="4" s="1"/>
  <c r="BI1698" i="4"/>
  <c r="BJ1698" i="4" s="1"/>
  <c r="BI152" i="4"/>
  <c r="BJ152" i="4" s="1"/>
  <c r="BI728" i="4"/>
  <c r="BJ728" i="4" s="1"/>
  <c r="BI293" i="4"/>
  <c r="BJ293" i="4" s="1"/>
  <c r="BI1159" i="4"/>
  <c r="BJ1159" i="4" s="1"/>
  <c r="BI638" i="4"/>
  <c r="BJ638" i="4" s="1"/>
  <c r="BI1729" i="4"/>
  <c r="BJ1729" i="4" s="1"/>
  <c r="BI800" i="4"/>
  <c r="BJ800" i="4" s="1"/>
  <c r="BI1500" i="4"/>
  <c r="BJ1500" i="4" s="1"/>
  <c r="BI1667" i="4"/>
  <c r="BJ1667" i="4" s="1"/>
  <c r="BI1324" i="4"/>
  <c r="BJ1324" i="4" s="1"/>
  <c r="BI769" i="4"/>
  <c r="BJ769" i="4" s="1"/>
  <c r="BI1270" i="4"/>
  <c r="BJ1270" i="4" s="1"/>
  <c r="BI1645" i="4"/>
  <c r="BJ1645" i="4" s="1"/>
  <c r="BI108" i="4"/>
  <c r="BJ108" i="4" s="1"/>
  <c r="BI1555" i="4"/>
  <c r="BJ1555" i="4" s="1"/>
  <c r="BI49" i="4"/>
  <c r="BJ49" i="4" s="1"/>
  <c r="BI1367" i="4"/>
  <c r="BJ1367" i="4" s="1"/>
  <c r="BI578" i="4"/>
  <c r="BJ578" i="4" s="1"/>
  <c r="BI625" i="4"/>
  <c r="BJ625" i="4" s="1"/>
  <c r="BI43" i="4"/>
  <c r="BJ43" i="4" s="1"/>
  <c r="BI92" i="4"/>
  <c r="BJ92" i="4" s="1"/>
  <c r="BI581" i="4"/>
  <c r="BJ581" i="4" s="1"/>
  <c r="BI1059" i="4"/>
  <c r="BJ1059" i="4" s="1"/>
  <c r="BI1007" i="4"/>
  <c r="BJ1007" i="4" s="1"/>
  <c r="BI913" i="4"/>
  <c r="BJ913" i="4" s="1"/>
  <c r="BI189" i="4"/>
  <c r="BJ189" i="4" s="1"/>
  <c r="BI1798" i="4"/>
  <c r="BJ1798" i="4" s="1"/>
  <c r="BI867" i="4"/>
  <c r="BJ867" i="4" s="1"/>
  <c r="BI1355" i="4"/>
  <c r="BJ1355" i="4" s="1"/>
  <c r="BI484" i="4"/>
  <c r="BJ484" i="4" s="1"/>
  <c r="BI444" i="4"/>
  <c r="BJ444" i="4" s="1"/>
  <c r="BI670" i="4"/>
  <c r="BJ670" i="4" s="1"/>
  <c r="BI763" i="4"/>
  <c r="BJ763" i="4" s="1"/>
  <c r="BI250" i="4"/>
  <c r="BJ250" i="4" s="1"/>
  <c r="BI1516" i="4"/>
  <c r="BJ1516" i="4" s="1"/>
  <c r="BI1133" i="4"/>
  <c r="BJ1133" i="4" s="1"/>
  <c r="BI466" i="4"/>
  <c r="BI880" i="4"/>
  <c r="BJ880" i="4" s="1"/>
  <c r="BI1489" i="4"/>
  <c r="BJ1489" i="4" s="1"/>
  <c r="BI577" i="4"/>
  <c r="BJ577" i="4" s="1"/>
  <c r="BI1748" i="4"/>
  <c r="BJ1748" i="4" s="1"/>
  <c r="BI1289" i="4"/>
  <c r="BJ1289" i="4" s="1"/>
  <c r="BI1470" i="4"/>
  <c r="BJ1470" i="4" s="1"/>
  <c r="BI718" i="4"/>
  <c r="BJ718" i="4" s="1"/>
  <c r="BI1142" i="4"/>
  <c r="BJ1142" i="4" s="1"/>
  <c r="BI1065" i="4"/>
  <c r="BJ1065" i="4" s="1"/>
  <c r="BI1168" i="4"/>
  <c r="BJ1168" i="4" s="1"/>
  <c r="BI455" i="4"/>
  <c r="BJ455" i="4" s="1"/>
  <c r="BI98" i="4"/>
  <c r="BJ98" i="4" s="1"/>
  <c r="BI1121" i="4"/>
  <c r="BJ1121" i="4" s="1"/>
  <c r="BI1442" i="4"/>
  <c r="BJ1442" i="4" s="1"/>
  <c r="BI1219" i="4"/>
  <c r="BJ1219" i="4" s="1"/>
  <c r="BI304" i="4"/>
  <c r="BJ304" i="4" s="1"/>
  <c r="BI1647" i="4"/>
  <c r="BJ1647" i="4" s="1"/>
  <c r="BI1573" i="4"/>
  <c r="BJ1573" i="4" s="1"/>
  <c r="BI181" i="4"/>
  <c r="BJ181" i="4" s="1"/>
  <c r="BI981" i="4"/>
  <c r="BJ981" i="4" s="1"/>
  <c r="BI784" i="4"/>
  <c r="BJ784" i="4" s="1"/>
  <c r="BI1601" i="4"/>
  <c r="BJ1601" i="4" s="1"/>
  <c r="BI278" i="4"/>
  <c r="BJ278" i="4" s="1"/>
  <c r="BI1746" i="4"/>
  <c r="BI363" i="4"/>
  <c r="BJ363" i="4" s="1"/>
  <c r="BI669" i="4"/>
  <c r="BJ669" i="4" s="1"/>
  <c r="BI1742" i="4"/>
  <c r="BJ1742" i="4" s="1"/>
  <c r="BI919" i="4"/>
  <c r="BJ919" i="4" s="1"/>
  <c r="BI807" i="4"/>
  <c r="BJ807" i="4" s="1"/>
  <c r="BI1173" i="4"/>
  <c r="BJ1173" i="4" s="1"/>
  <c r="BI434" i="4"/>
  <c r="BJ434" i="4" s="1"/>
  <c r="BI527" i="4"/>
  <c r="BJ527" i="4" s="1"/>
  <c r="BI475" i="4"/>
  <c r="BJ475" i="4" s="1"/>
  <c r="BI369" i="4"/>
  <c r="BJ369" i="4" s="1"/>
  <c r="BI1694" i="4"/>
  <c r="BJ1694" i="4" s="1"/>
  <c r="BI1288" i="4"/>
  <c r="BJ1288" i="4" s="1"/>
  <c r="BI1598" i="4"/>
  <c r="BJ1598" i="4" s="1"/>
  <c r="BI1655" i="4"/>
  <c r="BJ1655" i="4" s="1"/>
  <c r="BI707" i="4"/>
  <c r="BJ707" i="4" s="1"/>
  <c r="BI949" i="4"/>
  <c r="BJ949" i="4" s="1"/>
  <c r="BI48" i="4"/>
  <c r="BJ48" i="4" s="1"/>
  <c r="BI1479" i="4"/>
  <c r="BJ1479" i="4" s="1"/>
  <c r="BI1725" i="4"/>
  <c r="BJ1725" i="4" s="1"/>
  <c r="BI1429" i="4"/>
  <c r="BJ1429" i="4" s="1"/>
  <c r="BI409" i="4"/>
  <c r="BJ409" i="4" s="1"/>
  <c r="BI738" i="4"/>
  <c r="BJ738" i="4" s="1"/>
  <c r="BI924" i="4"/>
  <c r="BJ924" i="4" s="1"/>
  <c r="BI1602" i="4"/>
  <c r="BJ1602" i="4" s="1"/>
  <c r="BI408" i="4"/>
  <c r="BJ408" i="4" s="1"/>
  <c r="BI94" i="4"/>
  <c r="BJ94" i="4" s="1"/>
  <c r="BI1788" i="4"/>
  <c r="BJ1788" i="4" s="1"/>
  <c r="BI326" i="4"/>
  <c r="BJ326" i="4" s="1"/>
  <c r="BI1400" i="4"/>
  <c r="BJ1400" i="4" s="1"/>
  <c r="BI302" i="4"/>
  <c r="BJ302" i="4" s="1"/>
  <c r="BI84" i="4"/>
  <c r="BJ84" i="4" s="1"/>
  <c r="BI1267" i="4"/>
  <c r="BJ1267" i="4" s="1"/>
  <c r="BI972" i="4"/>
  <c r="BJ972" i="4" s="1"/>
  <c r="BI758" i="4"/>
  <c r="BJ758" i="4" s="1"/>
  <c r="BI1187" i="4"/>
  <c r="BJ1187" i="4" s="1"/>
  <c r="BI1189" i="4"/>
  <c r="BJ1189" i="4" s="1"/>
  <c r="BI712" i="4"/>
  <c r="BJ712" i="4" s="1"/>
  <c r="BI1370" i="4"/>
  <c r="BJ1370" i="4" s="1"/>
  <c r="BI254" i="4"/>
  <c r="BJ254" i="4" s="1"/>
  <c r="BI1688" i="4"/>
  <c r="BJ1688" i="4" s="1"/>
  <c r="BI1556" i="4"/>
  <c r="BJ1556" i="4" s="1"/>
  <c r="BI1272" i="4"/>
  <c r="BJ1272" i="4" s="1"/>
  <c r="BI1559" i="4"/>
  <c r="BJ1559" i="4" s="1"/>
  <c r="BI403" i="4"/>
  <c r="BJ403" i="4" s="1"/>
  <c r="BI1340" i="4"/>
  <c r="BJ1340" i="4" s="1"/>
  <c r="BI441" i="4"/>
  <c r="BJ441" i="4" s="1"/>
  <c r="BI1603" i="4"/>
  <c r="BJ1603" i="4" s="1"/>
  <c r="BI1328" i="4"/>
  <c r="BJ1328" i="4" s="1"/>
  <c r="BI557" i="4"/>
  <c r="BJ557" i="4" s="1"/>
  <c r="BI1515" i="4"/>
  <c r="BJ1515" i="4" s="1"/>
  <c r="BI1752" i="4"/>
  <c r="BJ1752" i="4" s="1"/>
  <c r="BI129" i="4"/>
  <c r="BJ129" i="4" s="1"/>
  <c r="BI432" i="4"/>
  <c r="BJ432" i="4" s="1"/>
  <c r="BI908" i="4"/>
  <c r="BJ908" i="4" s="1"/>
  <c r="BI564" i="4"/>
  <c r="BJ564" i="4" s="1"/>
  <c r="BI1496" i="4"/>
  <c r="BJ1496" i="4" s="1"/>
  <c r="BI77" i="4"/>
  <c r="BJ77" i="4" s="1"/>
  <c r="BI281" i="4"/>
  <c r="BJ281" i="4" s="1"/>
  <c r="BI210" i="4"/>
  <c r="BJ210" i="4" s="1"/>
  <c r="BI17" i="4"/>
  <c r="BJ17" i="4" s="1"/>
  <c r="BI826" i="4"/>
  <c r="BJ826" i="4" s="1"/>
  <c r="BI359" i="4"/>
  <c r="BJ359" i="4" s="1"/>
  <c r="BI75" i="4"/>
  <c r="BJ75" i="4" s="1"/>
  <c r="BI402" i="4"/>
  <c r="BJ402" i="4" s="1"/>
  <c r="BI965" i="4"/>
  <c r="BJ965" i="4" s="1"/>
  <c r="BI797" i="4"/>
  <c r="BJ797" i="4" s="1"/>
  <c r="BI760" i="4"/>
  <c r="BJ760" i="4" s="1"/>
  <c r="BI229" i="4"/>
  <c r="BJ229" i="4" s="1"/>
  <c r="BI307" i="4"/>
  <c r="BJ307" i="4" s="1"/>
  <c r="BI794" i="4"/>
  <c r="BJ794" i="4" s="1"/>
  <c r="BI909" i="4"/>
  <c r="BJ909" i="4" s="1"/>
  <c r="BI688" i="4"/>
  <c r="BJ688" i="4" s="1"/>
  <c r="BI539" i="4"/>
  <c r="BJ539" i="4" s="1"/>
  <c r="BI284" i="4"/>
  <c r="BJ284" i="4" s="1"/>
  <c r="BI88" i="4"/>
  <c r="BJ88" i="4" s="1"/>
  <c r="BI120" i="4"/>
  <c r="BJ120" i="4" s="1"/>
  <c r="BI1077" i="4"/>
  <c r="BJ1077" i="4" s="1"/>
  <c r="BI863" i="4"/>
  <c r="BJ863" i="4" s="1"/>
  <c r="BI841" i="4"/>
  <c r="BJ841" i="4" s="1"/>
  <c r="BI207" i="4"/>
  <c r="BJ207" i="4" s="1"/>
  <c r="BI158" i="4"/>
  <c r="BJ158" i="4" s="1"/>
  <c r="BI692" i="4"/>
  <c r="BJ692" i="4" s="1"/>
  <c r="BI407" i="4"/>
  <c r="BJ407" i="4" s="1"/>
  <c r="BI1204" i="4"/>
  <c r="BJ1204" i="4" s="1"/>
  <c r="BI1501" i="4"/>
  <c r="BJ1501" i="4" s="1"/>
  <c r="BI647" i="4"/>
  <c r="BJ647" i="4" s="1"/>
  <c r="BI264" i="4"/>
  <c r="BJ264" i="4" s="1"/>
  <c r="BI714" i="4"/>
  <c r="BJ714" i="4" s="1"/>
  <c r="BI1283" i="4"/>
  <c r="BJ1283" i="4" s="1"/>
  <c r="BI1327" i="4"/>
  <c r="BJ1327" i="4" s="1"/>
  <c r="BI618" i="4"/>
  <c r="BJ618" i="4" s="1"/>
  <c r="BI86" i="4"/>
  <c r="BJ86" i="4" s="1"/>
  <c r="BI439" i="4"/>
  <c r="BJ439" i="4" s="1"/>
  <c r="BI1534" i="4"/>
  <c r="BJ1534" i="4" s="1"/>
  <c r="BI948" i="4"/>
  <c r="BJ948" i="4" s="1"/>
  <c r="BI1058" i="4"/>
  <c r="BJ1058" i="4" s="1"/>
  <c r="BI300" i="4"/>
  <c r="BJ300" i="4" s="1"/>
  <c r="BI173" i="4"/>
  <c r="BJ173" i="4" s="1"/>
  <c r="BI460" i="4"/>
  <c r="BJ460" i="4" s="1"/>
  <c r="BI922" i="4"/>
  <c r="BJ922" i="4" s="1"/>
  <c r="BI1630" i="4"/>
  <c r="BJ1630" i="4" s="1"/>
  <c r="BI849" i="4"/>
  <c r="BJ849" i="4" s="1"/>
  <c r="BI1414" i="4"/>
  <c r="BJ1414" i="4" s="1"/>
  <c r="BI1152" i="4"/>
  <c r="BJ1152" i="4" s="1"/>
  <c r="BI1814" i="4"/>
  <c r="BJ1814" i="4" s="1"/>
  <c r="BI350" i="4"/>
  <c r="BJ350" i="4" s="1"/>
  <c r="BI1287" i="4"/>
  <c r="BJ1287" i="4" s="1"/>
  <c r="BI1154" i="4"/>
  <c r="BJ1154" i="4" s="1"/>
  <c r="BI1216" i="4"/>
  <c r="BJ1216" i="4" s="1"/>
  <c r="BI90" i="4"/>
  <c r="BJ90" i="4" s="1"/>
  <c r="BI471" i="4"/>
  <c r="BJ471" i="4" s="1"/>
  <c r="BI1665" i="4"/>
  <c r="BJ1665" i="4" s="1"/>
  <c r="BI1096" i="4"/>
  <c r="BJ1096" i="4" s="1"/>
  <c r="BI1357" i="4"/>
  <c r="BJ1357" i="4" s="1"/>
  <c r="BI1342" i="4"/>
  <c r="BJ1342" i="4" s="1"/>
  <c r="BI1763" i="4"/>
  <c r="BJ1763" i="4" s="1"/>
  <c r="BI1257" i="4"/>
  <c r="BJ1257" i="4" s="1"/>
  <c r="BI496" i="4"/>
  <c r="BJ496" i="4" s="1"/>
  <c r="BI977" i="4"/>
  <c r="BJ977" i="4" s="1"/>
  <c r="BI132" i="4"/>
  <c r="BJ132" i="4" s="1"/>
  <c r="BI1392" i="4"/>
  <c r="BJ1392" i="4" s="1"/>
  <c r="BI1197" i="4"/>
  <c r="BJ1197" i="4" s="1"/>
  <c r="BI903" i="4"/>
  <c r="BJ903" i="4" s="1"/>
  <c r="BI1810" i="4"/>
  <c r="BJ1810" i="4" s="1"/>
  <c r="BI208" i="4"/>
  <c r="BJ208" i="4" s="1"/>
  <c r="BI815" i="4"/>
  <c r="BJ815" i="4" s="1"/>
  <c r="BI419" i="4"/>
  <c r="BJ419" i="4" s="1"/>
  <c r="BI1715" i="4"/>
  <c r="BJ1715" i="4" s="1"/>
  <c r="BI226" i="4"/>
  <c r="BJ226" i="4" s="1"/>
  <c r="BI553" i="4"/>
  <c r="BJ553" i="4" s="1"/>
  <c r="BI648" i="4"/>
  <c r="BJ648" i="4" s="1"/>
  <c r="BI454" i="4"/>
  <c r="BJ454" i="4" s="1"/>
  <c r="BI1279" i="4"/>
  <c r="BJ1279" i="4" s="1"/>
  <c r="BI309" i="4"/>
  <c r="BJ309" i="4" s="1"/>
  <c r="BI1107" i="4"/>
  <c r="BJ1107" i="4" s="1"/>
  <c r="BI709" i="4"/>
  <c r="BJ709" i="4" s="1"/>
  <c r="BI1692" i="4"/>
  <c r="BJ1692" i="4" s="1"/>
  <c r="BI172" i="4"/>
  <c r="BJ172" i="4" s="1"/>
  <c r="BI289" i="4"/>
  <c r="BJ289" i="4" s="1"/>
  <c r="BI1036" i="4"/>
  <c r="BJ1036" i="4" s="1"/>
  <c r="BI1016" i="4"/>
  <c r="BJ1016" i="4" s="1"/>
  <c r="BI507" i="4"/>
  <c r="BJ507" i="4" s="1"/>
  <c r="BI627" i="4"/>
  <c r="BJ627" i="4" s="1"/>
  <c r="BI1115" i="4"/>
  <c r="BJ1115" i="4" s="1"/>
  <c r="BI530" i="4"/>
  <c r="BJ530" i="4" s="1"/>
  <c r="BI941" i="4"/>
  <c r="BJ941" i="4" s="1"/>
  <c r="BI71" i="4"/>
  <c r="BJ71" i="4" s="1"/>
  <c r="BI1248" i="4"/>
  <c r="BJ1248" i="4" s="1"/>
  <c r="BI1163" i="4"/>
  <c r="BJ1163" i="4" s="1"/>
  <c r="BI923" i="4"/>
  <c r="BJ923" i="4" s="1"/>
  <c r="BI615" i="4"/>
  <c r="BJ615" i="4" s="1"/>
  <c r="BI525" i="4"/>
  <c r="BJ525" i="4" s="1"/>
  <c r="BI1767" i="4"/>
  <c r="BJ1767" i="4" s="1"/>
  <c r="BI111" i="4"/>
  <c r="BJ111" i="4" s="1"/>
  <c r="BI1578" i="4"/>
  <c r="BJ1578" i="4" s="1"/>
  <c r="BI991" i="4"/>
  <c r="BJ991" i="4" s="1"/>
  <c r="BI1419" i="4"/>
  <c r="BJ1419" i="4" s="1"/>
  <c r="BI1218" i="4"/>
  <c r="BJ1218" i="4" s="1"/>
  <c r="BI1507" i="4"/>
  <c r="BJ1507" i="4" s="1"/>
  <c r="BI1083" i="4"/>
  <c r="BJ1083" i="4" s="1"/>
  <c r="BI731" i="4"/>
  <c r="BJ731" i="4" s="1"/>
  <c r="BI1519" i="4"/>
  <c r="BJ1519" i="4" s="1"/>
  <c r="BI18" i="4"/>
  <c r="BJ18" i="4" s="1"/>
  <c r="BI1215" i="4"/>
  <c r="BJ1215" i="4" s="1"/>
  <c r="BI1744" i="4"/>
  <c r="BJ1744" i="4" s="1"/>
  <c r="BI837" i="4"/>
  <c r="BJ837" i="4" s="1"/>
  <c r="BI1610" i="4"/>
  <c r="BJ1610" i="4" s="1"/>
  <c r="BI968" i="4"/>
  <c r="BJ968" i="4" s="1"/>
  <c r="BI1263" i="4"/>
  <c r="BJ1263" i="4" s="1"/>
  <c r="BI672" i="4"/>
  <c r="BJ672" i="4" s="1"/>
  <c r="BI280" i="4"/>
  <c r="BJ280" i="4" s="1"/>
  <c r="BI781" i="4"/>
  <c r="BJ781" i="4" s="1"/>
  <c r="BI1806" i="4"/>
  <c r="BJ1806" i="4" s="1"/>
  <c r="BI1757" i="4"/>
  <c r="BJ1757" i="4" s="1"/>
  <c r="BI467" i="4"/>
  <c r="BJ467" i="4" s="1"/>
  <c r="BI720" i="4"/>
  <c r="BJ720" i="4" s="1"/>
  <c r="BI1581" i="4"/>
  <c r="BJ1581" i="4" s="1"/>
  <c r="BI242" i="4"/>
  <c r="BJ242" i="4" s="1"/>
  <c r="BI297" i="4"/>
  <c r="BJ297" i="4" s="1"/>
  <c r="BI667" i="4"/>
  <c r="BJ667" i="4" s="1"/>
  <c r="BI1079" i="4"/>
  <c r="BJ1079" i="4" s="1"/>
  <c r="BI1464" i="4"/>
  <c r="BJ1464" i="4" s="1"/>
  <c r="BI175" i="4"/>
  <c r="BJ175" i="4" s="1"/>
  <c r="BI55" i="4"/>
  <c r="BJ55" i="4" s="1"/>
  <c r="BI1680" i="4"/>
  <c r="BJ1680" i="4" s="1"/>
  <c r="BI1208" i="4"/>
  <c r="BJ1208" i="4" s="1"/>
  <c r="BI1784" i="4"/>
  <c r="BJ1784" i="4" s="1"/>
  <c r="BI952" i="4"/>
  <c r="BJ952" i="4" s="1"/>
  <c r="BI823" i="4"/>
  <c r="BJ823" i="4" s="1"/>
  <c r="BI1298" i="4"/>
  <c r="BJ1298" i="4" s="1"/>
  <c r="BI1368" i="4"/>
  <c r="BJ1368" i="4" s="1"/>
  <c r="BI1669" i="4"/>
  <c r="BJ1669" i="4" s="1"/>
  <c r="BI1730" i="4"/>
  <c r="BJ1730" i="4" s="1"/>
  <c r="BI560" i="4"/>
  <c r="BJ560" i="4" s="1"/>
  <c r="BI247" i="4"/>
  <c r="BJ247" i="4" s="1"/>
  <c r="BI8" i="4"/>
  <c r="BJ8" i="4" s="1"/>
  <c r="BI481" i="4"/>
  <c r="BJ481" i="4" s="1"/>
  <c r="BI336" i="4"/>
  <c r="BJ336" i="4" s="1"/>
  <c r="BI1816" i="4"/>
  <c r="BJ1816" i="4" s="1"/>
  <c r="BI1245" i="4"/>
  <c r="BJ1245" i="4" s="1"/>
  <c r="BI139" i="4"/>
  <c r="BJ139" i="4" s="1"/>
  <c r="BI1720" i="4"/>
  <c r="BJ1720" i="4" s="1"/>
  <c r="BI1093" i="4"/>
  <c r="BJ1093" i="4" s="1"/>
  <c r="BI1455" i="4"/>
  <c r="BJ1455" i="4" s="1"/>
  <c r="BI567" i="4"/>
  <c r="BJ567" i="4" s="1"/>
  <c r="BI1641" i="4"/>
  <c r="BJ1641" i="4" s="1"/>
  <c r="BI472" i="4"/>
  <c r="BJ472" i="4" s="1"/>
  <c r="BI257" i="4"/>
  <c r="BJ257" i="4" s="1"/>
  <c r="BI227" i="4"/>
  <c r="BJ227" i="4" s="1"/>
  <c r="BI641" i="4"/>
  <c r="BJ641" i="4" s="1"/>
  <c r="BI232" i="4"/>
  <c r="BJ232" i="4" s="1"/>
  <c r="BI251" i="4"/>
  <c r="BJ251" i="4" s="1"/>
  <c r="BI882" i="4"/>
  <c r="BJ882" i="4" s="1"/>
  <c r="BI1015" i="4"/>
  <c r="BJ1015" i="4" s="1"/>
  <c r="BI1210" i="4"/>
  <c r="BJ1210" i="4" s="1"/>
  <c r="BI1032" i="4"/>
  <c r="BJ1032" i="4" s="1"/>
  <c r="BI1025" i="4"/>
  <c r="BJ1025" i="4" s="1"/>
  <c r="BI184" i="4"/>
  <c r="BJ184" i="4" s="1"/>
  <c r="BI225" i="4"/>
  <c r="BJ225" i="4" s="1"/>
  <c r="BI1349" i="4"/>
  <c r="BJ1349" i="4" s="1"/>
  <c r="BI568" i="4"/>
  <c r="BJ568" i="4" s="1"/>
  <c r="BI528" i="4"/>
  <c r="BJ528" i="4" s="1"/>
  <c r="BI1538" i="4"/>
  <c r="BJ1538" i="4" s="1"/>
  <c r="BI1614" i="4"/>
  <c r="BJ1614" i="4" s="1"/>
  <c r="BI503" i="4"/>
  <c r="BJ503" i="4" s="1"/>
  <c r="BI1395" i="4"/>
  <c r="BJ1395" i="4" s="1"/>
  <c r="BI1487" i="4"/>
  <c r="BJ1487" i="4" s="1"/>
  <c r="BI1072" i="4"/>
  <c r="BJ1072" i="4" s="1"/>
  <c r="BI387" i="4"/>
  <c r="BJ387" i="4" s="1"/>
  <c r="BI1705" i="4"/>
  <c r="BJ1705" i="4" s="1"/>
  <c r="BI431" i="4"/>
  <c r="BJ431" i="4" s="1"/>
  <c r="BI1473" i="4"/>
  <c r="BJ1473" i="4" s="1"/>
  <c r="BI1304" i="4"/>
  <c r="BJ1304" i="4" s="1"/>
  <c r="BI1577" i="4"/>
  <c r="BJ1577" i="4" s="1"/>
  <c r="BI103" i="4"/>
  <c r="BJ103" i="4" s="1"/>
  <c r="BI696" i="4"/>
  <c r="BJ696" i="4" s="1"/>
  <c r="BI107" i="4"/>
  <c r="BJ107" i="4" s="1"/>
  <c r="BI1199" i="4"/>
  <c r="BJ1199" i="4" s="1"/>
  <c r="BI1719" i="4"/>
  <c r="BJ1719" i="4" s="1"/>
  <c r="BI296" i="4"/>
  <c r="BJ296" i="4" s="1"/>
  <c r="BI1495" i="4"/>
  <c r="BJ1495" i="4" s="1"/>
  <c r="BI329" i="4"/>
  <c r="BJ329" i="4" s="1"/>
  <c r="BI727" i="4"/>
  <c r="BJ727" i="4" s="1"/>
  <c r="BI1231" i="4"/>
  <c r="BJ1231" i="4" s="1"/>
  <c r="BI1337" i="4"/>
  <c r="BJ1337" i="4" s="1"/>
  <c r="BI1620" i="4"/>
  <c r="BJ1620" i="4" s="1"/>
  <c r="BI976" i="4"/>
  <c r="BJ976" i="4" s="1"/>
  <c r="BI1769" i="4"/>
  <c r="BJ1769" i="4" s="1"/>
  <c r="BI1381" i="4"/>
  <c r="BJ1381" i="4" s="1"/>
  <c r="BI681" i="4"/>
  <c r="BJ681" i="4" s="1"/>
  <c r="BI946" i="4"/>
  <c r="BJ946" i="4" s="1"/>
  <c r="BI1255" i="4"/>
  <c r="BJ1255" i="4" s="1"/>
  <c r="BI1071" i="4"/>
  <c r="BJ1071" i="4" s="1"/>
  <c r="BI1736" i="4"/>
  <c r="BJ1736" i="4" s="1"/>
  <c r="BI1795" i="4"/>
  <c r="BJ1795" i="4" s="1"/>
  <c r="BI1377" i="4"/>
  <c r="BJ1377" i="4" s="1"/>
  <c r="BI1225" i="4"/>
  <c r="BJ1225" i="4" s="1"/>
  <c r="BI1008" i="4"/>
  <c r="BJ1008" i="4" s="1"/>
  <c r="BI274" i="4"/>
  <c r="BJ274" i="4" s="1"/>
  <c r="BI1733" i="4"/>
  <c r="BJ1733" i="4" s="1"/>
  <c r="BI282" i="4"/>
  <c r="BJ282" i="4" s="1"/>
  <c r="BI751" i="4"/>
  <c r="BJ751" i="4" s="1"/>
  <c r="BI1505" i="4"/>
  <c r="BJ1505" i="4" s="1"/>
  <c r="BI24" i="4"/>
  <c r="BJ24" i="4" s="1"/>
  <c r="BI456" i="4"/>
  <c r="BJ456" i="4" s="1"/>
  <c r="BI883" i="4"/>
  <c r="BJ883" i="4" s="1"/>
  <c r="BI263" i="4"/>
  <c r="BJ263" i="4" s="1"/>
  <c r="BI1317" i="4"/>
  <c r="BJ1317" i="4" s="1"/>
  <c r="BI536" i="4"/>
  <c r="BJ536" i="4" s="1"/>
  <c r="BI1591" i="4"/>
  <c r="BJ1591" i="4" s="1"/>
  <c r="BI82" i="4"/>
  <c r="BJ82" i="4" s="1"/>
  <c r="BI400" i="4"/>
  <c r="BJ400" i="4" s="1"/>
  <c r="BI1082" i="4"/>
  <c r="BJ1082" i="4" s="1"/>
  <c r="BI1751" i="4"/>
  <c r="BJ1751" i="4" s="1"/>
  <c r="BI1050" i="4"/>
  <c r="BJ1050" i="4" s="1"/>
  <c r="BI535" i="4"/>
  <c r="BJ535" i="4" s="1"/>
  <c r="BI1786" i="4"/>
  <c r="BJ1786" i="4" s="1"/>
  <c r="BI1477" i="4"/>
  <c r="BJ1477" i="4" s="1"/>
  <c r="BI1650" i="4"/>
  <c r="BJ1650" i="4" s="1"/>
  <c r="BI1521" i="4"/>
  <c r="BJ1521" i="4" s="1"/>
  <c r="BI737" i="4"/>
  <c r="BJ737" i="4" s="1"/>
  <c r="BI1721" i="4"/>
  <c r="BJ1721" i="4" s="1"/>
  <c r="BI1595" i="4"/>
  <c r="BJ1595" i="4" s="1"/>
  <c r="BI311" i="4"/>
  <c r="BJ311" i="4" s="1"/>
  <c r="BI440" i="4"/>
  <c r="BJ440" i="4" s="1"/>
  <c r="BI1305" i="4"/>
  <c r="BJ1305" i="4" s="1"/>
  <c r="BI370" i="4"/>
  <c r="BJ370" i="4" s="1"/>
  <c r="BI1335" i="4"/>
  <c r="BJ1335" i="4" s="1"/>
  <c r="BI1560" i="4"/>
  <c r="BJ1560" i="4" s="1"/>
  <c r="BI792" i="4"/>
  <c r="BJ792" i="4" s="1"/>
  <c r="BI1539" i="4"/>
  <c r="BJ1539" i="4" s="1"/>
  <c r="BI1048" i="4"/>
  <c r="BJ1048" i="4" s="1"/>
  <c r="BI1239" i="4"/>
  <c r="BJ1239" i="4" s="1"/>
  <c r="BI1266" i="4"/>
  <c r="BJ1266" i="4" s="1"/>
  <c r="BI1626" i="4"/>
  <c r="BJ1626" i="4" s="1"/>
  <c r="BI1061" i="4"/>
  <c r="BJ1061" i="4" s="1"/>
  <c r="BI1819" i="4"/>
  <c r="BJ1819" i="4" s="1"/>
  <c r="BI1820" i="4"/>
  <c r="BJ1820" i="4" s="1"/>
  <c r="BI1821" i="4"/>
  <c r="BJ1821" i="4" s="1"/>
  <c r="BI1823" i="4"/>
  <c r="BJ1823" i="4" s="1"/>
  <c r="BI1822" i="4"/>
  <c r="BJ1822" i="4" s="1"/>
  <c r="BI1825" i="4"/>
  <c r="BJ1825" i="4" s="1"/>
  <c r="BI1824" i="4"/>
  <c r="BJ1824" i="4" s="1"/>
  <c r="BI1826" i="4"/>
  <c r="BJ1826" i="4" s="1"/>
  <c r="BI1827" i="4"/>
  <c r="BJ1827" i="4" s="1"/>
  <c r="BI1829" i="4"/>
  <c r="BJ1829" i="4" s="1"/>
  <c r="BI1830" i="4"/>
  <c r="BJ1830" i="4" s="1"/>
  <c r="BI1828" i="4"/>
  <c r="BJ1828" i="4" s="1"/>
  <c r="BI1831" i="4"/>
  <c r="BJ1831" i="4" s="1"/>
  <c r="BI1833" i="4"/>
  <c r="BJ1833" i="4" s="1"/>
  <c r="BI1832" i="4"/>
  <c r="BJ1832" i="4" s="1"/>
  <c r="BI1834" i="4"/>
  <c r="BJ1834" i="4" s="1"/>
  <c r="BI1835" i="4"/>
  <c r="BJ1835" i="4" s="1"/>
  <c r="BI1837" i="4"/>
  <c r="BJ1837" i="4" s="1"/>
  <c r="BI1836" i="4"/>
  <c r="BJ1836" i="4" s="1"/>
  <c r="BI1839" i="4"/>
  <c r="BJ1839" i="4" s="1"/>
  <c r="BI1840" i="4"/>
  <c r="BJ1840" i="4" s="1"/>
  <c r="BI1838" i="4"/>
  <c r="BJ1838" i="4" s="1"/>
  <c r="BI1842" i="4"/>
  <c r="BJ1842" i="4" s="1"/>
  <c r="BI1841" i="4"/>
  <c r="BJ1841" i="4" s="1"/>
  <c r="BI1843" i="4"/>
  <c r="BJ1843" i="4" s="1"/>
  <c r="BI1844" i="4"/>
  <c r="BJ1844" i="4" s="1"/>
  <c r="BI1845" i="4"/>
  <c r="BJ1845" i="4" s="1"/>
  <c r="BI1846" i="4"/>
  <c r="BJ1846" i="4" s="1"/>
  <c r="BI1847" i="4"/>
  <c r="BJ1847" i="4" s="1"/>
  <c r="BI1848" i="4"/>
  <c r="BJ1848" i="4" s="1"/>
  <c r="BI1849" i="4"/>
  <c r="BJ1849" i="4" s="1"/>
  <c r="BI1850" i="4"/>
  <c r="BJ1850" i="4" s="1"/>
  <c r="BI1851" i="4"/>
  <c r="BJ1851" i="4" s="1"/>
  <c r="BI1852" i="4"/>
  <c r="BJ1852" i="4" s="1"/>
  <c r="BI1853" i="4"/>
  <c r="BJ1853" i="4" s="1"/>
  <c r="BI1855" i="4"/>
  <c r="BJ1855" i="4" s="1"/>
  <c r="BI1854" i="4"/>
  <c r="BJ1854" i="4" s="1"/>
  <c r="BI1857" i="4"/>
  <c r="BJ1857" i="4" s="1"/>
  <c r="BI1856" i="4"/>
  <c r="BJ1856" i="4" s="1"/>
  <c r="BI1858" i="4"/>
  <c r="BJ1858" i="4" s="1"/>
  <c r="BI1860" i="4"/>
  <c r="BJ1860" i="4" s="1"/>
  <c r="BI1859" i="4"/>
  <c r="BJ1859" i="4" s="1"/>
  <c r="BI1862" i="4"/>
  <c r="BJ1862" i="4" s="1"/>
  <c r="BI1861" i="4"/>
  <c r="BJ1861" i="4" s="1"/>
  <c r="BI1863" i="4"/>
  <c r="BJ1863" i="4" s="1"/>
  <c r="BI1865" i="4"/>
  <c r="BJ1865" i="4" s="1"/>
  <c r="BI1864" i="4"/>
  <c r="BJ1864" i="4" s="1"/>
  <c r="BI1866" i="4"/>
  <c r="BJ1866" i="4" s="1"/>
  <c r="BI1867" i="4"/>
  <c r="BJ1867" i="4" s="1"/>
  <c r="BI1868" i="4"/>
  <c r="BJ1868" i="4" s="1"/>
  <c r="BI1869" i="4"/>
  <c r="BJ1869" i="4" s="1"/>
  <c r="BI1871" i="4"/>
  <c r="BJ1871" i="4" s="1"/>
  <c r="BI1870" i="4"/>
  <c r="BJ1870" i="4" s="1"/>
  <c r="BI1872" i="4"/>
  <c r="BJ1872" i="4" s="1"/>
  <c r="BI1873" i="4"/>
  <c r="BJ1873" i="4" s="1"/>
  <c r="BI1874" i="4"/>
  <c r="BJ1874" i="4" s="1"/>
  <c r="BI1875" i="4"/>
  <c r="BJ1875" i="4" s="1"/>
  <c r="BI1876" i="4"/>
  <c r="BJ1876" i="4" s="1"/>
  <c r="BI1877" i="4"/>
  <c r="BJ1877" i="4" s="1"/>
  <c r="BI1878" i="4"/>
  <c r="BJ1878" i="4" s="1"/>
  <c r="BI1879" i="4"/>
  <c r="BJ1879" i="4" s="1"/>
  <c r="BI1880" i="4"/>
  <c r="BJ1880" i="4" s="1"/>
  <c r="BI1881" i="4"/>
  <c r="BJ1881" i="4" s="1"/>
  <c r="BI1884" i="4"/>
  <c r="BJ1884" i="4" s="1"/>
  <c r="BI1883" i="4"/>
  <c r="BJ1883" i="4" s="1"/>
  <c r="BI1882" i="4"/>
  <c r="BJ1882" i="4" s="1"/>
  <c r="BI1886" i="4"/>
  <c r="BJ1886" i="4" s="1"/>
  <c r="BI1885" i="4"/>
  <c r="BJ1885" i="4" s="1"/>
  <c r="BI1887" i="4"/>
  <c r="BJ1887" i="4" s="1"/>
  <c r="BI1888" i="4"/>
  <c r="BJ1888" i="4" s="1"/>
  <c r="BI1889" i="4"/>
  <c r="BJ1889" i="4" s="1"/>
  <c r="BI1890" i="4"/>
  <c r="BJ1890" i="4" s="1"/>
  <c r="BI1891" i="4"/>
  <c r="BJ1891" i="4" s="1"/>
  <c r="BI1892" i="4"/>
  <c r="BJ1892" i="4" s="1"/>
  <c r="BI1894" i="4"/>
  <c r="BJ1894" i="4" s="1"/>
  <c r="BI1893" i="4"/>
  <c r="BJ1893" i="4" s="1"/>
  <c r="BI1895" i="4"/>
  <c r="BJ1895" i="4" s="1"/>
  <c r="BI1897" i="4"/>
  <c r="BJ1897" i="4" s="1"/>
  <c r="BI1896" i="4"/>
  <c r="BJ1896" i="4" s="1"/>
  <c r="BI1898" i="4"/>
  <c r="BJ1898" i="4" s="1"/>
  <c r="BI1901" i="4"/>
  <c r="BJ1901" i="4" s="1"/>
  <c r="BI1900" i="4"/>
  <c r="BJ1900" i="4" s="1"/>
  <c r="BI1899" i="4"/>
  <c r="BJ1899" i="4" s="1"/>
  <c r="BI1902" i="4"/>
  <c r="BJ1902" i="4" s="1"/>
  <c r="BI1904" i="4"/>
  <c r="BJ1904" i="4" s="1"/>
  <c r="BI1903" i="4"/>
  <c r="BJ1903" i="4" s="1"/>
  <c r="BI1905" i="4"/>
  <c r="BJ1905" i="4" s="1"/>
  <c r="BI1906" i="4"/>
  <c r="BJ1906" i="4" s="1"/>
  <c r="BI1907" i="4"/>
  <c r="BJ1907" i="4" s="1"/>
  <c r="BI1908" i="4"/>
  <c r="BJ1908" i="4" s="1"/>
  <c r="BI1909" i="4"/>
  <c r="BJ1909" i="4" s="1"/>
  <c r="BI1910" i="4"/>
  <c r="BJ1910" i="4" s="1"/>
  <c r="BI1912" i="4"/>
  <c r="BJ1912" i="4" s="1"/>
  <c r="BI1911" i="4"/>
  <c r="BJ1911" i="4" s="1"/>
  <c r="BI1914" i="4"/>
  <c r="BJ1914" i="4" s="1"/>
  <c r="BI1913" i="4"/>
  <c r="BJ1913" i="4" s="1"/>
  <c r="BI1915" i="4"/>
  <c r="BJ1915" i="4" s="1"/>
  <c r="BI1916" i="4"/>
  <c r="BJ1916" i="4" s="1"/>
  <c r="BI1917" i="4"/>
  <c r="BJ1917" i="4" s="1"/>
  <c r="BI1918" i="4"/>
  <c r="BJ1918" i="4" s="1"/>
  <c r="BI1919" i="4"/>
  <c r="BJ1919" i="4" s="1"/>
  <c r="BI1920" i="4"/>
  <c r="BJ1920" i="4" s="1"/>
  <c r="BI1921" i="4"/>
  <c r="BJ1921" i="4" s="1"/>
  <c r="BI1922" i="4"/>
  <c r="BJ1922" i="4" s="1"/>
  <c r="BI1923" i="4"/>
  <c r="BJ1923" i="4" s="1"/>
  <c r="BI1924" i="4"/>
  <c r="BJ1924" i="4" s="1"/>
  <c r="BI1927" i="4"/>
  <c r="BJ1927" i="4" s="1"/>
  <c r="BI1925" i="4"/>
  <c r="BJ1925" i="4" s="1"/>
  <c r="BI1926" i="4"/>
  <c r="BJ1926" i="4" s="1"/>
  <c r="BI1928" i="4"/>
  <c r="BJ1928" i="4" s="1"/>
  <c r="BI1929" i="4"/>
  <c r="BJ1929" i="4" s="1"/>
  <c r="BI1930" i="4"/>
  <c r="BJ1930" i="4" s="1"/>
  <c r="BI1931" i="4"/>
  <c r="BJ1931" i="4" s="1"/>
  <c r="BI1932" i="4"/>
  <c r="BJ1932" i="4" s="1"/>
  <c r="BI1933" i="4"/>
  <c r="BJ1933" i="4" s="1"/>
  <c r="BI1934" i="4"/>
  <c r="BJ1934" i="4" s="1"/>
  <c r="BI1936" i="4"/>
  <c r="BJ1936" i="4" s="1"/>
  <c r="BI1935" i="4"/>
  <c r="BJ1935" i="4" s="1"/>
  <c r="BI1937" i="4"/>
  <c r="BJ1937" i="4" s="1"/>
  <c r="BI1939" i="4"/>
  <c r="BJ1939" i="4" s="1"/>
  <c r="BI1938" i="4"/>
  <c r="BJ1938" i="4" s="1"/>
  <c r="BI1941" i="4"/>
  <c r="BJ1941" i="4" s="1"/>
  <c r="BI1940" i="4"/>
  <c r="BJ1940" i="4" s="1"/>
  <c r="BI1943" i="4"/>
  <c r="BJ1943" i="4" s="1"/>
  <c r="BI1942" i="4"/>
  <c r="BJ1942" i="4" s="1"/>
  <c r="BI1945" i="4"/>
  <c r="BJ1945" i="4" s="1"/>
  <c r="BI1944" i="4"/>
  <c r="BJ1944" i="4" s="1"/>
  <c r="BI1946" i="4"/>
  <c r="BJ1946" i="4" s="1"/>
  <c r="BI1947" i="4"/>
  <c r="BJ1947" i="4" s="1"/>
  <c r="BI1949" i="4"/>
  <c r="BJ1949" i="4" s="1"/>
  <c r="BI1948" i="4"/>
  <c r="BJ1948" i="4" s="1"/>
  <c r="BI1951" i="4"/>
  <c r="BJ1951" i="4" s="1"/>
  <c r="BI1950" i="4"/>
  <c r="BJ1950" i="4" s="1"/>
  <c r="BI1952" i="4"/>
  <c r="BJ1952" i="4" s="1"/>
  <c r="BI1954" i="4"/>
  <c r="BJ1954" i="4" s="1"/>
  <c r="BI1953" i="4"/>
  <c r="BJ1953" i="4" s="1"/>
  <c r="BI1955" i="4"/>
  <c r="BJ1955" i="4" s="1"/>
  <c r="BI1957" i="4"/>
  <c r="BJ1957" i="4" s="1"/>
  <c r="BI1958" i="4"/>
  <c r="BJ1958" i="4" s="1"/>
  <c r="BI1956" i="4"/>
  <c r="BJ1956" i="4" s="1"/>
  <c r="BI1960" i="4"/>
  <c r="BJ1960" i="4" s="1"/>
  <c r="BI1959" i="4"/>
  <c r="BJ1959" i="4" s="1"/>
  <c r="BI1961" i="4"/>
  <c r="BJ1961" i="4" s="1"/>
  <c r="BI1962" i="4"/>
  <c r="BJ1962" i="4" s="1"/>
  <c r="BI1963" i="4"/>
  <c r="BJ1963" i="4" s="1"/>
  <c r="BI1964" i="4"/>
  <c r="BJ1964" i="4" s="1"/>
  <c r="BI1966" i="4"/>
  <c r="BJ1966" i="4" s="1"/>
  <c r="BI1965" i="4"/>
  <c r="BJ1965" i="4" s="1"/>
  <c r="BI1968" i="4"/>
  <c r="BJ1968" i="4" s="1"/>
  <c r="BI1967" i="4"/>
  <c r="BJ1967" i="4" s="1"/>
  <c r="BI1969" i="4"/>
  <c r="BJ1969" i="4" s="1"/>
  <c r="BI1970" i="4"/>
  <c r="BJ1970" i="4" s="1"/>
  <c r="BI1971" i="4"/>
  <c r="BJ1971" i="4" s="1"/>
  <c r="BI1973" i="4"/>
  <c r="BJ1973" i="4" s="1"/>
  <c r="BI1972" i="4"/>
  <c r="BJ1972" i="4" s="1"/>
  <c r="BI1974" i="4"/>
  <c r="BJ1974" i="4" s="1"/>
  <c r="BI1975" i="4"/>
  <c r="BJ1975" i="4" s="1"/>
  <c r="BI1977" i="4"/>
  <c r="BJ1977" i="4" s="1"/>
  <c r="BI1976" i="4"/>
  <c r="BJ1976" i="4" s="1"/>
  <c r="BI1978" i="4"/>
  <c r="BJ1978" i="4" s="1"/>
  <c r="BI1979" i="4"/>
  <c r="BJ1979" i="4" s="1"/>
  <c r="BI1980" i="4"/>
  <c r="BJ1980" i="4" s="1"/>
  <c r="BI1982" i="4"/>
  <c r="BJ1982" i="4" s="1"/>
  <c r="BI1981" i="4"/>
  <c r="BJ1981" i="4" s="1"/>
  <c r="BI1983" i="4"/>
  <c r="BJ1983" i="4" s="1"/>
  <c r="BI1984" i="4"/>
  <c r="BJ1984" i="4" s="1"/>
  <c r="BI1985" i="4"/>
  <c r="BJ1985" i="4" s="1"/>
  <c r="BI1986" i="4"/>
  <c r="BJ1986" i="4" s="1"/>
  <c r="BI1987" i="4"/>
  <c r="BJ1987" i="4" s="1"/>
  <c r="BI1988" i="4"/>
  <c r="BJ1988" i="4" s="1"/>
  <c r="BI1990" i="4"/>
  <c r="BJ1990" i="4" s="1"/>
  <c r="BI1989" i="4"/>
  <c r="BJ1989" i="4" s="1"/>
  <c r="BI1992" i="4"/>
  <c r="BJ1992" i="4" s="1"/>
  <c r="BI1991" i="4"/>
  <c r="BJ1991" i="4" s="1"/>
  <c r="BI1994" i="4"/>
  <c r="BJ1994" i="4" s="1"/>
  <c r="BI1993" i="4"/>
  <c r="BJ1993" i="4" s="1"/>
  <c r="BI1995" i="4"/>
  <c r="BJ1995" i="4" s="1"/>
  <c r="BI1997" i="4"/>
  <c r="BJ1997" i="4" s="1"/>
  <c r="BI1996" i="4"/>
  <c r="BJ1996" i="4" s="1"/>
  <c r="BI1998" i="4"/>
  <c r="BJ1998" i="4" s="1"/>
  <c r="BI2000" i="4"/>
  <c r="BJ2000" i="4" s="1"/>
  <c r="BI2001" i="4"/>
  <c r="BJ2001" i="4" s="1"/>
  <c r="BI1999" i="4"/>
  <c r="BJ1999" i="4" s="1"/>
  <c r="BI2006" i="4"/>
  <c r="BJ2006" i="4" s="1"/>
  <c r="BI2004" i="4"/>
  <c r="BJ2004" i="4" s="1"/>
  <c r="BI2003" i="4"/>
  <c r="BJ2003" i="4" s="1"/>
  <c r="BI2005" i="4"/>
  <c r="BJ2005" i="4" s="1"/>
  <c r="BJ2007" i="4"/>
  <c r="BJ1817" i="4"/>
  <c r="BJ39" i="4"/>
  <c r="BJ616" i="4"/>
  <c r="BJ1554" i="4"/>
  <c r="BJ1165" i="4"/>
  <c r="BJ945" i="4"/>
  <c r="BJ119" i="4"/>
  <c r="BJ303" i="4"/>
  <c r="BJ1607" i="4"/>
  <c r="BJ596" i="4"/>
  <c r="BJ26" i="4"/>
  <c r="BJ1596" i="4"/>
  <c r="BJ566" i="4"/>
  <c r="BJ1440" i="4"/>
  <c r="BJ1081" i="4"/>
  <c r="BJ1356" i="4"/>
  <c r="BJ534" i="4"/>
  <c r="BJ544" i="4"/>
  <c r="BJ1060" i="4"/>
  <c r="BJ1683" i="4"/>
  <c r="BJ1483" i="4"/>
  <c r="BJ701" i="4"/>
  <c r="BJ1481" i="4"/>
  <c r="BJ1351" i="4"/>
  <c r="BJ604" i="4"/>
  <c r="BJ789" i="4"/>
  <c r="BJ1387" i="4"/>
  <c r="BJ1622" i="4"/>
  <c r="BJ1579" i="4"/>
  <c r="BJ1445" i="4"/>
  <c r="BJ726" i="4"/>
  <c r="BJ365" i="4"/>
  <c r="BJ1413" i="4"/>
  <c r="BJ1390" i="4"/>
  <c r="BJ1373" i="4"/>
  <c r="BJ1434" i="4"/>
  <c r="BJ654" i="4"/>
  <c r="BJ987" i="4"/>
  <c r="BJ1799" i="4"/>
  <c r="BJ733" i="4"/>
  <c r="BJ1211" i="4"/>
  <c r="BJ1666" i="4"/>
  <c r="BJ1315" i="4"/>
  <c r="BJ1326" i="4"/>
  <c r="BJ600" i="4"/>
  <c r="BJ395" i="4"/>
  <c r="BJ1145" i="4"/>
  <c r="BJ655" i="4"/>
  <c r="BJ637" i="4"/>
  <c r="BJ1679" i="4"/>
  <c r="BJ422" i="4"/>
  <c r="BJ368" i="4"/>
  <c r="BJ819" i="4"/>
  <c r="BJ802" i="4"/>
  <c r="BJ1140" i="4"/>
  <c r="BJ1660" i="4"/>
  <c r="BJ1421" i="4"/>
  <c r="BJ1512" i="4"/>
  <c r="BJ518" i="4"/>
  <c r="BJ102" i="4"/>
  <c r="BJ951" i="4"/>
  <c r="BJ617" i="4"/>
  <c r="BJ1026" i="4"/>
  <c r="BJ986" i="4"/>
  <c r="BJ1352" i="4"/>
  <c r="BJ905" i="4"/>
  <c r="BJ1086" i="4"/>
  <c r="BJ1320" i="4"/>
  <c r="BJ1253" i="4"/>
  <c r="BJ1605" i="4"/>
  <c r="BJ1475" i="4"/>
  <c r="BJ1566" i="4"/>
  <c r="BJ1300" i="4"/>
  <c r="BJ1773" i="4"/>
  <c r="BJ100" i="4"/>
  <c r="BJ1280" i="4"/>
  <c r="BJ829" i="4"/>
  <c r="BJ1073" i="4"/>
  <c r="BJ203" i="4"/>
  <c r="BJ165" i="4"/>
  <c r="BJ1582" i="4"/>
  <c r="BJ889" i="4"/>
  <c r="BJ933" i="4"/>
  <c r="BJ59" i="4"/>
  <c r="BJ998" i="4"/>
  <c r="BJ1696" i="4"/>
  <c r="BJ825" i="4"/>
  <c r="BJ224" i="4"/>
  <c r="BJ832" i="4"/>
  <c r="BJ768" i="4"/>
  <c r="BJ476" i="4"/>
  <c r="BJ1046" i="4"/>
  <c r="BJ147" i="4"/>
  <c r="BJ693" i="4"/>
  <c r="BJ79" i="4"/>
  <c r="BJ170" i="4"/>
  <c r="BJ394" i="4"/>
  <c r="BJ1309" i="4"/>
  <c r="BJ1430" i="4"/>
  <c r="BJ286" i="4"/>
  <c r="BJ192" i="4"/>
  <c r="BJ1251" i="4"/>
  <c r="BJ252" i="4"/>
  <c r="BJ1176" i="4"/>
  <c r="BJ510" i="4"/>
  <c r="BJ730" i="4"/>
  <c r="BJ1269" i="4"/>
  <c r="BJ1699" i="4"/>
  <c r="BJ505" i="4"/>
  <c r="BJ461" i="4"/>
  <c r="BJ1271" i="4"/>
  <c r="BJ1233" i="4"/>
  <c r="BJ1113" i="4"/>
  <c r="BJ1613" i="4"/>
  <c r="BJ652" i="4"/>
  <c r="BJ1308" i="4"/>
  <c r="BJ393" i="4"/>
  <c r="BJ20" i="4"/>
  <c r="BJ1306" i="4"/>
  <c r="BJ1482" i="4"/>
  <c r="BJ391" i="4"/>
  <c r="BJ449" i="4"/>
  <c r="BJ386" i="4"/>
  <c r="BJ1051" i="4"/>
  <c r="BJ1401" i="4"/>
  <c r="BJ1506" i="4"/>
  <c r="BJ563" i="4"/>
  <c r="BJ237" i="4"/>
  <c r="BJ920" i="4"/>
  <c r="BJ497" i="4"/>
  <c r="BJ1363" i="4"/>
  <c r="BJ676" i="4"/>
  <c r="BJ1503" i="4"/>
  <c r="BJ1075" i="4"/>
  <c r="BJ1001" i="4"/>
  <c r="BJ931" i="4"/>
  <c r="BJ1339" i="4"/>
  <c r="BJ834" i="4"/>
  <c r="BJ1164" i="4"/>
  <c r="BJ1762" i="4"/>
  <c r="BJ31" i="4"/>
  <c r="BJ1543" i="4"/>
  <c r="BJ1192" i="4"/>
  <c r="BJ635" i="4"/>
  <c r="BJ418" i="4"/>
  <c r="BJ1109" i="4"/>
  <c r="BJ1396" i="4"/>
  <c r="BJ1436" i="4"/>
  <c r="BJ216" i="4"/>
  <c r="BJ1785" i="4"/>
  <c r="BJ357" i="4"/>
  <c r="BJ305" i="4"/>
  <c r="BJ401" i="4"/>
  <c r="BJ881" i="4"/>
  <c r="BJ690" i="4"/>
  <c r="BJ817" i="4"/>
  <c r="BJ405" i="4"/>
  <c r="BJ488" i="4"/>
  <c r="BJ1542" i="4"/>
  <c r="BJ1085" i="4"/>
  <c r="BJ1443" i="4"/>
  <c r="BJ1794" i="4"/>
  <c r="BJ1000" i="4"/>
  <c r="BJ1030" i="4"/>
  <c r="BJ1796" i="4"/>
  <c r="BJ786" i="4"/>
  <c r="BJ1593" i="4"/>
  <c r="BJ74" i="4"/>
  <c r="BJ1468" i="4"/>
  <c r="BJ979" i="4"/>
  <c r="BJ1066" i="4"/>
  <c r="BJ236" i="4"/>
  <c r="BJ624" i="4"/>
  <c r="BJ1432" i="4"/>
  <c r="BJ1237" i="4"/>
  <c r="BJ1091" i="4"/>
  <c r="BJ942" i="4"/>
  <c r="BJ551" i="4"/>
  <c r="BJ853" i="4"/>
  <c r="BJ1098" i="4"/>
  <c r="BJ466" i="4"/>
  <c r="BJ549" i="4"/>
  <c r="BJ1232" i="4"/>
  <c r="BJ978" i="4"/>
  <c r="BJ145" i="4"/>
  <c r="BJ479" i="4"/>
  <c r="BJ897" i="4"/>
  <c r="BJ1022" i="4"/>
  <c r="BJ1759" i="4"/>
  <c r="BJ153" i="4"/>
  <c r="BJ1804" i="4"/>
  <c r="BJ1697" i="4"/>
  <c r="BJ1678" i="4"/>
  <c r="BJ1161" i="4"/>
  <c r="BJ1714" i="4"/>
  <c r="BJ22" i="4"/>
  <c r="BJ940" i="4"/>
  <c r="BJ212" i="4"/>
  <c r="BJ1056" i="4"/>
  <c r="BJ1574" i="4"/>
  <c r="BJ1312" i="4"/>
  <c r="BJ895" i="4"/>
  <c r="BJ36" i="4"/>
  <c r="BJ1716" i="4"/>
  <c r="BJ429" i="4"/>
  <c r="BJ10" i="4"/>
  <c r="BJ433" i="4"/>
  <c r="BJ683" i="4"/>
  <c r="BJ859" i="4"/>
  <c r="BJ1587" i="4"/>
  <c r="BJ222" i="4"/>
  <c r="BJ555" i="4"/>
  <c r="BJ397" i="4"/>
  <c r="BJ1139" i="4"/>
  <c r="BJ695" i="4"/>
  <c r="BJ1552" i="4"/>
  <c r="BJ556" i="4"/>
  <c r="BJ1027" i="4"/>
  <c r="BJ72" i="4"/>
  <c r="BJ161" i="4"/>
  <c r="BJ1776" i="4"/>
  <c r="BJ1246" i="4"/>
  <c r="BJ716" i="4"/>
  <c r="BJ324" i="4"/>
  <c r="BJ1522" i="4"/>
  <c r="BJ1791" i="4"/>
  <c r="BJ213" i="4"/>
  <c r="BJ861" i="4"/>
  <c r="BJ584" i="4"/>
  <c r="BJ862" i="4"/>
  <c r="BJ259" i="4"/>
  <c r="BJ15" i="4"/>
  <c r="BJ548" i="4"/>
  <c r="BJ939" i="4"/>
  <c r="BJ1513" i="4"/>
  <c r="BJ295" i="4"/>
  <c r="BJ1710" i="4"/>
  <c r="BJ980" i="4"/>
  <c r="BJ1643" i="4"/>
  <c r="BJ99" i="4"/>
  <c r="BJ1301" i="4"/>
  <c r="BJ1701" i="4"/>
  <c r="BJ639" i="4"/>
  <c r="BJ215" i="4"/>
  <c r="BJ1334" i="4"/>
  <c r="BJ116" i="4"/>
  <c r="BJ1369" i="4"/>
  <c r="BJ550" i="4"/>
  <c r="BJ482" i="4"/>
  <c r="BJ1213" i="4"/>
  <c r="BJ894" i="4"/>
  <c r="BJ383" i="4"/>
  <c r="BJ1404" i="4"/>
  <c r="BJ517" i="4"/>
  <c r="BJ104" i="4"/>
  <c r="BJ689" i="4"/>
  <c r="BJ1747" i="4"/>
  <c r="BJ1285" i="4"/>
  <c r="BJ106" i="4"/>
  <c r="BJ739" i="4"/>
  <c r="BJ1693" i="4"/>
  <c r="BJ1158" i="4"/>
  <c r="BJ953" i="4"/>
  <c r="BJ1242" i="4"/>
  <c r="BJ668" i="4"/>
  <c r="BJ1465" i="4"/>
  <c r="BJ1493" i="4"/>
  <c r="BJ1348" i="4"/>
  <c r="BJ245" i="4"/>
  <c r="BJ729" i="4"/>
  <c r="BJ1405" i="4"/>
  <c r="BJ1044" i="4"/>
  <c r="BJ1732" i="4"/>
  <c r="BJ1181" i="4"/>
  <c r="BJ1812" i="4"/>
  <c r="BJ313" i="4"/>
  <c r="BJ537" i="4"/>
  <c r="BJ221" i="4"/>
  <c r="BJ744" i="4"/>
  <c r="BJ573" i="4"/>
  <c r="BJ1294" i="4"/>
  <c r="BJ704" i="4"/>
  <c r="BJ1341" i="4"/>
  <c r="BJ835" i="4"/>
  <c r="BJ628" i="4"/>
  <c r="BJ1777" i="4"/>
  <c r="BJ1476" i="4"/>
  <c r="BJ399" i="4"/>
  <c r="BJ907" i="4"/>
  <c r="BJ228" i="4"/>
  <c r="BJ512" i="4"/>
  <c r="BJ576" i="4"/>
  <c r="BJ775" i="4"/>
  <c r="BJ1344" i="4"/>
  <c r="BJ612" i="4"/>
  <c r="BJ285" i="4"/>
  <c r="BJ1120" i="4"/>
  <c r="BJ64" i="4"/>
  <c r="BJ879" i="4"/>
  <c r="BJ773" i="4"/>
  <c r="BJ45" i="4"/>
  <c r="BJ1262" i="4"/>
  <c r="BJ38" i="4"/>
  <c r="BJ1619" i="4"/>
  <c r="BJ196" i="4"/>
  <c r="BJ1162" i="4"/>
  <c r="BJ1282" i="4"/>
  <c r="BJ1608" i="4"/>
  <c r="BJ356" i="4"/>
  <c r="BJ1640" i="4"/>
  <c r="BJ1311" i="4"/>
  <c r="BJ664" i="4"/>
  <c r="BJ526" i="4"/>
  <c r="BJ1129" i="4"/>
  <c r="BJ1380" i="4"/>
  <c r="BJ857" i="4"/>
  <c r="BJ1011" i="4"/>
  <c r="BJ864" i="4"/>
  <c r="BJ836" i="4"/>
  <c r="BJ1571" i="4"/>
  <c r="BJ448" i="4"/>
  <c r="BJ1302" i="4"/>
  <c r="BJ1175" i="4"/>
  <c r="BJ1223" i="4"/>
  <c r="BJ1378" i="4"/>
  <c r="BJ962" i="4"/>
  <c r="BJ1350" i="4"/>
  <c r="BJ1226" i="4"/>
  <c r="BJ711" i="4"/>
  <c r="BJ437" i="4"/>
  <c r="BJ653" i="4"/>
  <c r="BJ298" i="4"/>
  <c r="BJ1681" i="4"/>
  <c r="BJ839" i="4"/>
  <c r="BJ81" i="4"/>
  <c r="BJ339" i="4"/>
  <c r="BJ961" i="4"/>
  <c r="BJ1346" i="4"/>
  <c r="BJ838" i="4"/>
  <c r="BJ11" i="4"/>
  <c r="BJ1186" i="4"/>
  <c r="BJ1565" i="4"/>
  <c r="BJ28" i="4"/>
  <c r="BJ308" i="4"/>
  <c r="BJ268" i="4"/>
  <c r="BJ1467" i="4"/>
  <c r="BJ1624" i="4"/>
  <c r="BJ1029" i="4"/>
  <c r="BJ519" i="4"/>
  <c r="BJ643" i="4"/>
  <c r="BJ1550" i="4"/>
  <c r="BJ542" i="4"/>
  <c r="BJ1746" i="4"/>
  <c r="BJ547" i="4"/>
  <c r="BJ936" i="4"/>
  <c r="BJ130" i="4"/>
  <c r="BJ1766" i="4"/>
  <c r="BJ620" i="4"/>
  <c r="BJ1137" i="4"/>
  <c r="BJ253" i="4"/>
  <c r="BJ1490" i="4"/>
  <c r="BJ606" i="4"/>
  <c r="BJ1038" i="4"/>
  <c r="BJ993" i="4"/>
  <c r="BJ713" i="4"/>
  <c r="BJ1527" i="4"/>
  <c r="BJ1745" i="4"/>
  <c r="BJ513" i="4"/>
  <c r="BJ381" i="4"/>
  <c r="BJ1657" i="4"/>
  <c r="BJ1485" i="4"/>
  <c r="BJ918" i="4"/>
  <c r="BJ1297" i="4"/>
  <c r="BJ109" i="4"/>
  <c r="BJ824" i="4"/>
  <c r="BJ1450" i="4"/>
  <c r="BJ1592" i="4"/>
  <c r="BJ57" i="4"/>
  <c r="BJ1753" i="4"/>
  <c r="BJ312" i="4"/>
  <c r="BJ41" i="4"/>
  <c r="BJ1386" i="4"/>
  <c r="BJ586" i="4"/>
  <c r="BJ384" i="4"/>
  <c r="BJ416" i="4"/>
  <c r="BJ1597" i="4"/>
  <c r="BJ630" i="4"/>
  <c r="BJ1057" i="4"/>
  <c r="BJ101" i="4"/>
  <c r="BJ957" i="4"/>
  <c r="BJ1498" i="4"/>
  <c r="BJ156" i="4"/>
  <c r="BJ1466" i="4"/>
  <c r="BJ430" i="4"/>
  <c r="BJ852" i="4"/>
  <c r="BJ1446" i="4"/>
  <c r="BJ703" i="4"/>
  <c r="BJ47" i="4"/>
  <c r="BJ1292" i="4"/>
  <c r="BJ96" i="4"/>
  <c r="BJ29" i="4"/>
  <c r="BJ571" i="4"/>
  <c r="BJ947" i="4"/>
  <c r="BJ1332" i="4"/>
  <c r="BJ971" i="4"/>
  <c r="BJ1612" i="4"/>
  <c r="BJ1764" i="4"/>
  <c r="BJ388" i="4"/>
  <c r="BJ1343" i="4"/>
  <c r="BJ785" i="4"/>
  <c r="BJ1256" i="4"/>
  <c r="BJ44" i="4"/>
  <c r="BJ1656" i="4"/>
  <c r="BJ810" i="4"/>
  <c r="BJ1685" i="4"/>
  <c r="BJ1136" i="4"/>
  <c r="BJ887" i="4"/>
  <c r="BJ892" i="4"/>
  <c r="BJ1585" i="4"/>
  <c r="BJ697" i="4"/>
  <c r="BJ619" i="4"/>
  <c r="BJ1244" i="4"/>
  <c r="BJ154" i="4"/>
  <c r="BJ958" i="4"/>
  <c r="BJ1227" i="4"/>
  <c r="BJ1463" i="4"/>
  <c r="BJ1144" i="4"/>
  <c r="BJ1174" i="4"/>
  <c r="BJ1212" i="4"/>
  <c r="BJ1768" i="4"/>
  <c r="BJ16" i="4"/>
  <c r="BJ141" i="4"/>
  <c r="BJ765" i="4"/>
  <c r="BJ875" i="4"/>
  <c r="BJ1410" i="4"/>
  <c r="BJ996" i="4"/>
  <c r="BJ413" i="4"/>
  <c r="BJ597" i="4"/>
  <c r="BJ700" i="4"/>
  <c r="BJ1407" i="4"/>
  <c r="BJ1074" i="4"/>
  <c r="BJ1711" i="4"/>
  <c r="BJ585" i="4"/>
  <c r="BJ1397" i="4"/>
  <c r="BJ708" i="4"/>
  <c r="BJ1389" i="4"/>
  <c r="BJ1780" i="4"/>
  <c r="BJ61" i="4"/>
  <c r="BJ1089" i="4"/>
  <c r="BJ95" i="4"/>
  <c r="BJ1529" i="4"/>
  <c r="BJ790" i="4"/>
  <c r="BJ873" i="4"/>
  <c r="BJ1277" i="4"/>
  <c r="BJ87" i="4"/>
  <c r="BJ291" i="4"/>
  <c r="BJ1018" i="4"/>
  <c r="BJ1707" i="4"/>
  <c r="BJ12" i="4"/>
  <c r="BJ1358" i="4"/>
  <c r="BJ1797" i="4"/>
  <c r="BJ876" i="4"/>
  <c r="BJ569" i="4"/>
  <c r="BJ200" i="4"/>
  <c r="BJ183" i="4"/>
  <c r="BJ1782" i="4"/>
  <c r="BJ1703" i="4"/>
  <c r="BJ780" i="4"/>
  <c r="BJ1528" i="4"/>
  <c r="BJ195" i="4"/>
  <c r="BJ1652" i="4"/>
  <c r="BJ1417" i="4"/>
  <c r="BJ1456" i="4"/>
  <c r="BJ239" i="4"/>
  <c r="BJ51" i="4"/>
  <c r="BJ761" i="4"/>
  <c r="BJ911" i="4"/>
  <c r="BJ1004" i="4"/>
  <c r="BJ1765" i="4"/>
  <c r="BJ93" i="4"/>
  <c r="BJ1588" i="4"/>
  <c r="BJ891" i="4"/>
  <c r="BJ468" i="4"/>
  <c r="BJ150" i="4"/>
  <c r="BJ531" i="4"/>
  <c r="BJ1126" i="4"/>
  <c r="BJ869" i="4"/>
  <c r="BJ934" i="4"/>
  <c r="BJ592" i="4"/>
  <c r="BJ1185" i="4"/>
  <c r="BJ389" i="4"/>
  <c r="BJ921" i="4"/>
  <c r="BJ622" i="4"/>
  <c r="BJ459" i="4"/>
  <c r="BJ470" i="4"/>
  <c r="BJ1104" i="4"/>
  <c r="BJ1662" i="4"/>
  <c r="BJ209" i="4"/>
  <c r="BJ375" i="4"/>
  <c r="BJ277" i="4"/>
  <c r="BJ1649" i="4"/>
  <c r="BJ764" i="4"/>
  <c r="BJ1195" i="4"/>
  <c r="BJ1296" i="4"/>
  <c r="BJ788" i="4"/>
  <c r="BJ1388" i="4"/>
  <c r="BJ1627" i="4"/>
  <c r="BJ649" i="4"/>
  <c r="BJ1734" i="4"/>
  <c r="BJ40" i="4"/>
  <c r="BJ33" i="4"/>
  <c r="BJ1366" i="4"/>
  <c r="BJ445" i="4"/>
  <c r="BJ831" i="4"/>
  <c r="BJ1454" i="4"/>
  <c r="BJ1205" i="4"/>
  <c r="BJ858" i="4"/>
  <c r="BJ361" i="4"/>
  <c r="BJ1411" i="4"/>
  <c r="BJ1141" i="4"/>
  <c r="BJ469" i="4"/>
  <c r="BJ631" i="4"/>
  <c r="BJ9" i="4"/>
  <c r="BJ1028" i="4"/>
  <c r="BJ1739" i="4"/>
  <c r="BJ464" i="4"/>
  <c r="BJ1409" i="4"/>
  <c r="BJ69" i="4"/>
  <c r="BJ1045" i="4"/>
  <c r="BJ830" i="4"/>
  <c r="BJ337" i="4"/>
  <c r="BJ906" i="4"/>
  <c r="BJ999" i="4"/>
  <c r="BJ611" i="4"/>
  <c r="BJ1095" i="4"/>
  <c r="BJ1544" i="4"/>
  <c r="BJ1813" i="4"/>
  <c r="BJ1547" i="4"/>
  <c r="BJ446" i="4"/>
  <c r="BJ83" i="4"/>
  <c r="BJ663" i="4"/>
  <c r="BJ575" i="4"/>
  <c r="BJ66" i="4"/>
  <c r="BJ1792" i="4"/>
  <c r="BJ717" i="4"/>
  <c r="BJ406" i="4"/>
  <c r="BJ1003" i="4"/>
  <c r="BJ310" i="4"/>
  <c r="BJ1540" i="4"/>
  <c r="BJ1412" i="4"/>
  <c r="BJ97" i="4"/>
  <c r="BJ1238" i="4"/>
  <c r="BJ1275" i="4"/>
  <c r="BJ801" i="4"/>
  <c r="BJ1202" i="4"/>
  <c r="BJ994" i="4"/>
  <c r="BJ223" i="4"/>
  <c r="BJ1040" i="4"/>
  <c r="BJ1520" i="4"/>
  <c r="BJ1055" i="4"/>
  <c r="BJ1134" i="4"/>
  <c r="BJ1617" i="4"/>
  <c r="BJ275" i="4"/>
  <c r="BJ710" i="4"/>
  <c r="BJ288" i="4"/>
  <c r="BJ68" i="4"/>
  <c r="BJ1234" i="4"/>
  <c r="BJ1330" i="4"/>
  <c r="BJ1755" i="4"/>
  <c r="BJ724" i="4"/>
  <c r="BJ749" i="4"/>
  <c r="BJ1177" i="4"/>
  <c r="BJ352" i="4"/>
  <c r="BJ1067" i="4"/>
  <c r="BJ1673" i="4"/>
  <c r="BJ491" i="4"/>
  <c r="BJ1609" i="4"/>
  <c r="BJ868" i="4"/>
  <c r="BJ1376" i="4"/>
  <c r="BJ1499" i="4"/>
  <c r="BJ502" i="4"/>
  <c r="BJ1801" i="4"/>
  <c r="BJ1562" i="4"/>
  <c r="BJ473" i="4"/>
  <c r="BJ1259" i="4"/>
  <c r="BJ462" i="4"/>
  <c r="BJ465" i="4"/>
  <c r="BJ1644" i="4"/>
  <c r="BJ346" i="4"/>
  <c r="BJ806" i="4"/>
  <c r="BJ928" i="4"/>
  <c r="BJ1124" i="4"/>
  <c r="BJ1740" i="4"/>
  <c r="BJ316" i="4"/>
  <c r="BJ319" i="4"/>
  <c r="BJ70" i="4"/>
  <c r="BJ1125" i="4"/>
  <c r="BJ1572" i="4"/>
  <c r="BJ640" i="4"/>
  <c r="BJ1105" i="4"/>
  <c r="BJ233" i="4"/>
  <c r="BJ929" i="4"/>
  <c r="BJ1146" i="4"/>
  <c r="BJ833" i="4"/>
  <c r="BJ1155" i="4"/>
  <c r="BJ490" i="4"/>
  <c r="BJ1064" i="4"/>
  <c r="BJ795" i="4"/>
  <c r="BJ1372" i="4"/>
  <c r="BJ1651" i="4"/>
  <c r="BJ1049" i="4"/>
  <c r="BJ634" i="4"/>
  <c r="BJ1002" i="4"/>
  <c r="BJ1458" i="4"/>
  <c r="BJ818" i="4"/>
  <c r="BJ1184" i="4"/>
  <c r="BJ1504" i="4"/>
  <c r="BJ1099" i="4"/>
  <c r="BJ520" i="4"/>
  <c r="BJ805" i="4"/>
  <c r="BJ989" i="4"/>
  <c r="BJ133" i="4"/>
  <c r="BJ778" i="4"/>
  <c r="BJ366" i="4"/>
  <c r="BJ570" i="4"/>
  <c r="BJ112" i="4"/>
  <c r="BJ306" i="4"/>
  <c r="BJ1472" i="4"/>
  <c r="BJ1299" i="4"/>
  <c r="BJ613" i="4"/>
  <c r="BJ1728" i="4"/>
  <c r="BJ1360" i="4"/>
  <c r="BJ492" i="4"/>
  <c r="BJ975" i="4"/>
  <c r="BJ1182" i="4"/>
  <c r="BJ182" i="4"/>
  <c r="BJ1494" i="4"/>
  <c r="BJ1034" i="4"/>
  <c r="BJ1402" i="4"/>
  <c r="BJ1435" i="4"/>
  <c r="BJ1695" i="4"/>
  <c r="BJ1241" i="4"/>
  <c r="BJ325" i="4"/>
  <c r="BJ935" i="4"/>
  <c r="BJ1675" i="4"/>
  <c r="BJ1191" i="4"/>
  <c r="BJ1321" i="4"/>
  <c r="BJ1439" i="4"/>
  <c r="BJ1353" i="4"/>
  <c r="BJ822" i="4"/>
  <c r="BJ58" i="4"/>
  <c r="BJ372" i="4"/>
  <c r="BJ1553" i="4"/>
  <c r="BJ552" i="4"/>
  <c r="BJ452" i="4"/>
  <c r="BJ1338" i="4"/>
  <c r="BJ1452" i="4"/>
  <c r="BJ959" i="4"/>
  <c r="BJ621" i="4"/>
  <c r="BJ579" i="4"/>
  <c r="BJ2002" i="4"/>
</calcChain>
</file>

<file path=xl/sharedStrings.xml><?xml version="1.0" encoding="utf-8"?>
<sst xmlns="http://schemas.openxmlformats.org/spreadsheetml/2006/main" count="31007" uniqueCount="266">
  <si>
    <t>CAMPO</t>
  </si>
  <si>
    <t>FILTRO SELECCIÓN</t>
  </si>
  <si>
    <t>MONEDA</t>
  </si>
  <si>
    <t>Nacional</t>
  </si>
  <si>
    <t>FORMA DE VENTA</t>
  </si>
  <si>
    <t>GIRO LA UBICACIÓN</t>
  </si>
  <si>
    <t>NÚMERO DE NIVELES</t>
  </si>
  <si>
    <t>Menores o iguales a 10</t>
  </si>
  <si>
    <t>TIPO PRIMER RIESGO</t>
  </si>
  <si>
    <t>Ninguno</t>
  </si>
  <si>
    <t>ENTIDAD</t>
  </si>
  <si>
    <t>TODOS</t>
  </si>
  <si>
    <t>SUBTIPO DE SEGURO</t>
  </si>
  <si>
    <t>OTRO</t>
  </si>
  <si>
    <t>TIPO DE BIEN</t>
  </si>
  <si>
    <t>COBERTURA</t>
  </si>
  <si>
    <t>Agentes Persona Físisca
Agentes Persona Moral
Fuerza de Venta Interna o Casa Matriz
Internet</t>
  </si>
  <si>
    <t>Oficinas privadas</t>
  </si>
  <si>
    <t>Contenidos
Edificio</t>
  </si>
  <si>
    <t>Incendio, rayo y explosión</t>
  </si>
  <si>
    <t>AÑO</t>
  </si>
  <si>
    <t>GIRO DE LA UBICACIÓN</t>
  </si>
  <si>
    <t>NÚMERO DE UBICACIONES</t>
  </si>
  <si>
    <t>PRIMA EMITIDA</t>
  </si>
  <si>
    <t>PRIMA RETENIDA</t>
  </si>
  <si>
    <t>PRIMA DEVENGADA EN EL EJERCICIO</t>
  </si>
  <si>
    <t>PRIMA DEVENGADA</t>
  </si>
  <si>
    <t>COMISIÓN DIRECTA</t>
  </si>
  <si>
    <t>VALORES TOTALES EDIFICIO</t>
  </si>
  <si>
    <t>VALORES TOTALES CONTENIDO</t>
  </si>
  <si>
    <t>VALORES TOTALES EXISTENCIAS</t>
  </si>
  <si>
    <t>VALORES TOTALES PÉRDIDAS CONSECUENCIALES</t>
  </si>
  <si>
    <t>LÍMITE MÁXIMO DE RESPONSABILIDAD</t>
  </si>
  <si>
    <t>Agentes Persona Física</t>
  </si>
  <si>
    <t>AGUASCALIENTES</t>
  </si>
  <si>
    <t>Otro</t>
  </si>
  <si>
    <t>BAJA CALIFORNIA</t>
  </si>
  <si>
    <t>BAJA CALIFORNIA SUR</t>
  </si>
  <si>
    <t>CAMPECHE</t>
  </si>
  <si>
    <t>COAHUILA</t>
  </si>
  <si>
    <t>COLIMA</t>
  </si>
  <si>
    <t>CHIAPAS</t>
  </si>
  <si>
    <t>CHIHUAHUA</t>
  </si>
  <si>
    <t>DISTRITO FEDERAL</t>
  </si>
  <si>
    <t>DURANGO</t>
  </si>
  <si>
    <t>GUANAJUATO</t>
  </si>
  <si>
    <t>GUERRERO</t>
  </si>
  <si>
    <t>HIDALGO</t>
  </si>
  <si>
    <t>JALISCO</t>
  </si>
  <si>
    <t>MEXICO</t>
  </si>
  <si>
    <t>MICHOACAN</t>
  </si>
  <si>
    <t>MORELOS</t>
  </si>
  <si>
    <t>NAYARIT</t>
  </si>
  <si>
    <t>NUEVO LEON</t>
  </si>
  <si>
    <t>OAXACA</t>
  </si>
  <si>
    <t>PUEBLA</t>
  </si>
  <si>
    <t>QUERETARO</t>
  </si>
  <si>
    <t>QUINTANA ROO</t>
  </si>
  <si>
    <t>SAN LUIS POTOSI</t>
  </si>
  <si>
    <t>SINALOA</t>
  </si>
  <si>
    <t>SONORA</t>
  </si>
  <si>
    <t>TABASCO</t>
  </si>
  <si>
    <t>TAMAULIPAS</t>
  </si>
  <si>
    <t>TLAXCALA</t>
  </si>
  <si>
    <t>VERACRUZ</t>
  </si>
  <si>
    <t>YUCATAN</t>
  </si>
  <si>
    <t>ZACATECAS</t>
  </si>
  <si>
    <t>Agentes Persona Moral</t>
  </si>
  <si>
    <t>EN EL EXTRANJERO</t>
  </si>
  <si>
    <t>Fuerza de Venta Interna o Casa Matriz</t>
  </si>
  <si>
    <t>Internet</t>
  </si>
  <si>
    <t>GIRO</t>
  </si>
  <si>
    <t xml:space="preserve">COBERTURA </t>
  </si>
  <si>
    <t>SUMA ASEGURADA</t>
  </si>
  <si>
    <t>SUMA ASEGURADA EXPUESTA</t>
  </si>
  <si>
    <t>CAUSA DEL SINIESTRO</t>
  </si>
  <si>
    <t>NÚMERO DE SINIESTROS</t>
  </si>
  <si>
    <t>MONTO DE SINIESTRO</t>
  </si>
  <si>
    <t>GASTO DE AJUSTE</t>
  </si>
  <si>
    <t>SALVAMENTO</t>
  </si>
  <si>
    <t>MONTO PAGADO</t>
  </si>
  <si>
    <t>MONTO DE DEDUCIBLE</t>
  </si>
  <si>
    <t>MONTO COASEGURO</t>
  </si>
  <si>
    <t>RECUPERACION DE TERCEROS</t>
  </si>
  <si>
    <t>RECUPERACION DE REASEGURO</t>
  </si>
  <si>
    <t>Gastos Extraordinarios</t>
  </si>
  <si>
    <t>Edificio</t>
  </si>
  <si>
    <t>Contenidos</t>
  </si>
  <si>
    <t>Remoción de Escombros</t>
  </si>
  <si>
    <t>Impacto de Vehículos</t>
  </si>
  <si>
    <t>Acción del Agua que no Provenga de las Condiciones Atmosféricas</t>
  </si>
  <si>
    <t>Actos de Personas Mal Intencionadas</t>
  </si>
  <si>
    <t>Incendio por Lluvia</t>
  </si>
  <si>
    <t>Caída de Arboles</t>
  </si>
  <si>
    <t>Corto circuito / Electricidad</t>
  </si>
  <si>
    <t>Rayo</t>
  </si>
  <si>
    <t>Huelgas, Alborotos Populares</t>
  </si>
  <si>
    <t>Material sobrecalentado</t>
  </si>
  <si>
    <t>Rotura de techos, vidrios, paredes</t>
  </si>
  <si>
    <t>Fenómenos de la naturaleza</t>
  </si>
  <si>
    <t>Falta de Mantenimiento</t>
  </si>
  <si>
    <t>Roturas de tuberías o sistemas de agua</t>
  </si>
  <si>
    <t>Explosión</t>
  </si>
  <si>
    <t>Descargas accidentales de agua o vapor</t>
  </si>
  <si>
    <t>Fallas en el Sistema de Refrigeración</t>
  </si>
  <si>
    <t>Vientos Tempestuosos</t>
  </si>
  <si>
    <t>Humo o Tizne</t>
  </si>
  <si>
    <t>Auto Ignición</t>
  </si>
  <si>
    <t>Daños causados por impericia de trabajo</t>
  </si>
  <si>
    <t>Otra causa</t>
  </si>
  <si>
    <t>Caída de Maquinaria o sus Partes por Rotura de Cables</t>
  </si>
  <si>
    <t>Contenidos e Interior de los edificios por deficiencias en construcción</t>
  </si>
  <si>
    <t>Durante la soldadura y corte</t>
  </si>
  <si>
    <t>Combustión Espontánea</t>
  </si>
  <si>
    <t>Fricción</t>
  </si>
  <si>
    <t>Falta de Suministro de Energía Eléctrica</t>
  </si>
  <si>
    <t>Cerillos y Cigarros</t>
  </si>
  <si>
    <t>Desechos orgánicos</t>
  </si>
  <si>
    <t>Fermentación</t>
  </si>
  <si>
    <t>Derrame de Material Fundido</t>
  </si>
  <si>
    <t>Plaga de termitas</t>
  </si>
  <si>
    <t>Aguascalientes</t>
  </si>
  <si>
    <t>Baja California</t>
  </si>
  <si>
    <t>Baja California Sur</t>
  </si>
  <si>
    <t>Campeche</t>
  </si>
  <si>
    <t>Coahuila</t>
  </si>
  <si>
    <t>Colima</t>
  </si>
  <si>
    <t>Chiapas</t>
  </si>
  <si>
    <t>Chihuahua</t>
  </si>
  <si>
    <t>Ciudad de México</t>
  </si>
  <si>
    <t>Durango</t>
  </si>
  <si>
    <t>Guanajuato</t>
  </si>
  <si>
    <t>Guerrero</t>
  </si>
  <si>
    <t>Hidalgo</t>
  </si>
  <si>
    <t>Jalisco</t>
  </si>
  <si>
    <t>Mexico</t>
  </si>
  <si>
    <t>Michoacán</t>
  </si>
  <si>
    <t>Morelos</t>
  </si>
  <si>
    <t>Nayarit</t>
  </si>
  <si>
    <t>Nuevo Leon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</si>
  <si>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</si>
  <si>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</si>
  <si>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</si>
  <si>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</si>
  <si>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</si>
  <si>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</si>
  <si>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</si>
  <si>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</si>
  <si>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</si>
  <si>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</si>
  <si>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</si>
  <si>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</si>
  <si>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</si>
  <si>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 el Extranjero</t>
  </si>
  <si>
    <t>Caída de Nave Aérea y Objetos Caídos de Ellos</t>
  </si>
  <si>
    <t>Corrosión en tubería</t>
  </si>
  <si>
    <t>Conmoción Civil</t>
  </si>
  <si>
    <t>Daños en coladeras</t>
  </si>
  <si>
    <t>Derrame de Equipo Contra Incendio</t>
  </si>
  <si>
    <t>Hoja</t>
  </si>
  <si>
    <t>Número de ubicaciones</t>
  </si>
  <si>
    <t>Suma Asegurada</t>
  </si>
  <si>
    <t>Suma Asegurada Expuesta</t>
  </si>
  <si>
    <t>Expuesto</t>
  </si>
  <si>
    <t>TOTAL</t>
  </si>
  <si>
    <t>Número de siniestro</t>
  </si>
  <si>
    <t>Monto de siniestro ocurrido</t>
  </si>
  <si>
    <t>Monto de siniestro pagado</t>
  </si>
  <si>
    <t>Siniestro</t>
  </si>
  <si>
    <t>Valores totales</t>
  </si>
  <si>
    <t>Emision</t>
  </si>
  <si>
    <t>Frecuencia (Ocurrido)</t>
  </si>
  <si>
    <t>Severidad (Ocurrido)</t>
  </si>
  <si>
    <t>Severidad (Pagado)</t>
  </si>
  <si>
    <t>Frecuencia*Severidad (Ocurrido)</t>
  </si>
  <si>
    <t>Frecuencia * Severidad (Pagado)</t>
  </si>
  <si>
    <t>Cuota al millar</t>
  </si>
  <si>
    <t>FRECUENCIA * SEVERIDAD
MAX ( Ocurrido y Pagado )</t>
  </si>
  <si>
    <t xml:space="preserve">TIPO DE BIEN 
Cobertura </t>
  </si>
  <si>
    <r>
      <t xml:space="preserve">CUOTA DE RIESGO
</t>
    </r>
    <r>
      <rPr>
        <sz val="8"/>
        <color theme="1"/>
        <rFont val="Aptos Narrow"/>
        <family val="2"/>
        <scheme val="minor"/>
      </rPr>
      <t xml:space="preserve">al millar </t>
    </r>
  </si>
  <si>
    <t>Suma Asegurada Promedio</t>
  </si>
  <si>
    <t>Suma Asegurada Proporcional</t>
  </si>
  <si>
    <t>MIN</t>
  </si>
  <si>
    <t>1q</t>
  </si>
  <si>
    <t>2q</t>
  </si>
  <si>
    <t>3q</t>
  </si>
  <si>
    <t>VaR 95%</t>
  </si>
  <si>
    <t>m</t>
  </si>
  <si>
    <t>s</t>
  </si>
  <si>
    <t>n</t>
  </si>
  <si>
    <t>nclass</t>
  </si>
  <si>
    <t>Rango</t>
  </si>
  <si>
    <t>P(X&lt;=x)</t>
  </si>
  <si>
    <t>P(X=x)</t>
  </si>
  <si>
    <t>OCURRIDO</t>
  </si>
  <si>
    <t>OBSERVADO</t>
  </si>
  <si>
    <t>EMPIRICA</t>
  </si>
  <si>
    <t>c</t>
  </si>
  <si>
    <t>C</t>
  </si>
  <si>
    <t>mC</t>
  </si>
  <si>
    <t>-inf</t>
  </si>
  <si>
    <t>menor a 0</t>
  </si>
  <si>
    <t xml:space="preserve"> + inf</t>
  </si>
  <si>
    <t>PAGADO</t>
  </si>
  <si>
    <t>NÚMERO DE PAGOS
m</t>
  </si>
  <si>
    <t>TASA DE INTERES
j</t>
  </si>
  <si>
    <t>j/m</t>
  </si>
  <si>
    <t>f</t>
  </si>
  <si>
    <t>ANUAL</t>
  </si>
  <si>
    <t>CIUDAD DE MÉXICO</t>
  </si>
  <si>
    <t>MAX</t>
  </si>
  <si>
    <t>ADM</t>
  </si>
  <si>
    <t>ADQ</t>
  </si>
  <si>
    <t>MU</t>
  </si>
  <si>
    <r>
      <t xml:space="preserve">VALOR
DEDUCIBLE
</t>
    </r>
    <r>
      <rPr>
        <i/>
        <sz val="11"/>
        <color theme="1"/>
        <rFont val="Aptos Narrow"/>
        <family val="2"/>
        <scheme val="minor"/>
      </rPr>
      <t>(monto)</t>
    </r>
  </si>
  <si>
    <t>Pérdidas Consecuenciales</t>
  </si>
  <si>
    <t>MICHOACÁN</t>
  </si>
  <si>
    <t>QUERÉTARO</t>
  </si>
  <si>
    <t>SAN LUIS POTOSÍ</t>
  </si>
  <si>
    <t>CONT</t>
  </si>
  <si>
    <t>EDIF</t>
  </si>
  <si>
    <t>P_CONSEC</t>
  </si>
  <si>
    <t>YUCATÁN</t>
  </si>
  <si>
    <t>ENTIDAD BIS</t>
  </si>
  <si>
    <t>Deducible</t>
  </si>
  <si>
    <t>lambda_O</t>
  </si>
  <si>
    <t>lambda_P</t>
  </si>
  <si>
    <t>P(X&gt;x)</t>
  </si>
  <si>
    <t>Cambio en la severidad</t>
  </si>
  <si>
    <t>Funcion de pago</t>
  </si>
  <si>
    <t>E[x] = lambda</t>
  </si>
  <si>
    <t>Empirica</t>
  </si>
  <si>
    <t>Cobertura</t>
  </si>
  <si>
    <r>
      <t xml:space="preserve">Monto pagado </t>
    </r>
    <r>
      <rPr>
        <i/>
        <sz val="11"/>
        <color theme="1"/>
        <rFont val="Aptos Narrow"/>
        <family val="2"/>
        <scheme val="minor"/>
      </rPr>
      <t>Xi (aprox)</t>
    </r>
  </si>
  <si>
    <r>
      <t xml:space="preserve">Monto de Siniestro </t>
    </r>
    <r>
      <rPr>
        <i/>
        <sz val="11"/>
        <color theme="1"/>
        <rFont val="Aptos Narrow"/>
        <family val="2"/>
        <scheme val="minor"/>
      </rPr>
      <t>Xi (aprox)</t>
    </r>
  </si>
  <si>
    <t>Tipo de bien</t>
  </si>
  <si>
    <t>Deducible ($)</t>
  </si>
  <si>
    <r>
      <t xml:space="preserve">E[ P </t>
    </r>
    <r>
      <rPr>
        <b/>
        <vertAlign val="subscript"/>
        <sz val="11"/>
        <color theme="1"/>
        <rFont val="Aptos Narrow"/>
        <family val="2"/>
        <scheme val="minor"/>
      </rPr>
      <t>D, SA</t>
    </r>
    <r>
      <rPr>
        <b/>
        <sz val="11"/>
        <color theme="1"/>
        <rFont val="Aptos Narrow"/>
        <family val="2"/>
        <scheme val="minor"/>
      </rPr>
      <t xml:space="preserve"> (X) ]</t>
    </r>
  </si>
  <si>
    <t>Porcentaje de disminucion de la severidad</t>
  </si>
  <si>
    <t>Severidad modificada por deducible</t>
  </si>
  <si>
    <t>Prima de Riesgo</t>
  </si>
  <si>
    <t>Cuota de Riesgo ante distintos niveles de deducible</t>
  </si>
  <si>
    <t>GASTOS</t>
  </si>
  <si>
    <t>PROMEDIO GASTOS</t>
  </si>
  <si>
    <t>EMISIONES</t>
  </si>
  <si>
    <t>%</t>
  </si>
  <si>
    <t>Fecha Emisión</t>
  </si>
  <si>
    <t>Fecha Inicio Vigencia</t>
  </si>
  <si>
    <t>Fecha Fin Vigencia</t>
  </si>
  <si>
    <t>cve TIPO DE BIEN</t>
  </si>
  <si>
    <t>PRIMA DE RIESGO</t>
  </si>
  <si>
    <t>DEDUCIBLE</t>
  </si>
  <si>
    <r>
      <t>f</t>
    </r>
    <r>
      <rPr>
        <b/>
        <vertAlign val="subscript"/>
        <sz val="11"/>
        <color theme="1"/>
        <rFont val="Aptos Narrow"/>
        <family val="2"/>
        <scheme val="minor"/>
      </rPr>
      <t>DEDUCIBLE</t>
    </r>
  </si>
  <si>
    <t>PRIMA</t>
  </si>
  <si>
    <t>SI</t>
  </si>
  <si>
    <t>Total Prima</t>
  </si>
  <si>
    <t>Gastos de Expedición</t>
  </si>
  <si>
    <t>Total Prima y Gastos</t>
  </si>
  <si>
    <t>I.V.A.</t>
  </si>
  <si>
    <t>Total Pago</t>
  </si>
  <si>
    <t>Monto de siniestro ocurrido promedio</t>
  </si>
  <si>
    <t>Monto de siniestro pagado promedio</t>
  </si>
  <si>
    <t>Monto siniestro pagado/Monto de siniestro ocurrido</t>
  </si>
  <si>
    <t>Frecuencia*Severidad*Razon de pago efectivo (Ocurrido)</t>
  </si>
  <si>
    <t>Frecuencia * Severidad*Razon de pago efectivo (Pagado)</t>
  </si>
  <si>
    <t>SI /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</si>
</sst>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000"/>
    <numFmt numFmtId="165" formatCode="#,##0.0000"/>
    <numFmt numFmtId="166" formatCode="#,##0.00000"/>
    <numFmt numFmtId="167" formatCode="#,##0.00000000"/>
    <numFmt numFmtId="168" formatCode="0.00000000"/>
    <numFmt numFmtId="169" formatCode="_-&quot;$&quot;* #,##0_-;\-&quot;$&quot;* #,##0_-;_-&quot;$&quot;* &quot;-&quot;??_-;_-@_-"/>
    <numFmt numFmtId="170" formatCode="0.0000000000"/>
  </numFmts>
  <fonts count="17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Symbol"/>
      <family val="1"/>
      <charset val="2"/>
    </font>
    <font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sz val="11"/>
      <color rgb="FFC000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sz val="11"/>
      <color theme="1" tint="0.34998626667073579"/>
      <name val="Aptos Narrow"/>
      <family val="2"/>
      <scheme val="minor"/>
    </font>
    <font>
      <i/>
      <sz val="8"/>
      <color theme="0" tint="-0.1499984740745262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9"/>
      <color theme="0" tint="-0.14999847407452621"/>
      <name val="Aptos Narrow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lightDown"/>
    </fill>
    <fill>
      <patternFill patternType="solid">
        <fgColor theme="0" tint="-0.149998474074526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B3B3FF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BEE5F4"/>
        <bgColor indexed="64"/>
      </patternFill>
    </fill>
  </fills>
  <borders count="4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</cellStyleXfs>
  <cellXfs count="187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3" fontId="1" fillId="0" borderId="1" xfId="0" applyNumberFormat="1" applyFont="1" applyBorder="1" applyAlignment="1">
      <alignment horizontal="center" vertical="center" wrapText="1"/>
    </xf>
    <xf numFmtId="3" fontId="0" fillId="0" borderId="0" xfId="0" applyNumberFormat="1"/>
    <xf numFmtId="3" fontId="0" fillId="2" borderId="0" xfId="0" applyNumberFormat="1" applyFill="1"/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3" fontId="0" fillId="0" borderId="10" xfId="0" applyNumberFormat="1" applyBorder="1"/>
    <xf numFmtId="3" fontId="0" fillId="0" borderId="11" xfId="0" applyNumberFormat="1" applyBorder="1"/>
    <xf numFmtId="164" fontId="0" fillId="0" borderId="0" xfId="0" applyNumberFormat="1"/>
    <xf numFmtId="165" fontId="0" fillId="0" borderId="10" xfId="0" applyNumberFormat="1" applyBorder="1"/>
    <xf numFmtId="0" fontId="1" fillId="0" borderId="8" xfId="0" applyFont="1" applyBorder="1" applyAlignment="1">
      <alignment horizontal="center" vertical="center" wrapText="1"/>
    </xf>
    <xf numFmtId="0" fontId="0" fillId="5" borderId="0" xfId="0" applyFill="1"/>
    <xf numFmtId="0" fontId="4" fillId="0" borderId="0" xfId="0" applyFont="1" applyAlignment="1">
      <alignment horizontal="left" indent="2"/>
    </xf>
    <xf numFmtId="166" fontId="0" fillId="5" borderId="0" xfId="0" applyNumberFormat="1" applyFill="1"/>
    <xf numFmtId="165" fontId="0" fillId="0" borderId="12" xfId="0" applyNumberFormat="1" applyBorder="1"/>
    <xf numFmtId="165" fontId="0" fillId="0" borderId="13" xfId="0" applyNumberFormat="1" applyBorder="1"/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0" fontId="0" fillId="0" borderId="0" xfId="0" applyAlignment="1">
      <alignment horizontal="center" vertical="center"/>
    </xf>
    <xf numFmtId="0" fontId="6" fillId="0" borderId="0" xfId="0" applyFont="1"/>
    <xf numFmtId="4" fontId="0" fillId="0" borderId="0" xfId="0" applyNumberFormat="1"/>
    <xf numFmtId="3" fontId="0" fillId="0" borderId="0" xfId="0" quotePrefix="1" applyNumberFormat="1"/>
    <xf numFmtId="0" fontId="0" fillId="0" borderId="15" xfId="0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/>
    <xf numFmtId="0" fontId="0" fillId="0" borderId="20" xfId="0" applyBorder="1"/>
    <xf numFmtId="0" fontId="0" fillId="0" borderId="2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9" fontId="0" fillId="0" borderId="6" xfId="0" applyNumberFormat="1" applyBorder="1" applyAlignment="1">
      <alignment horizontal="center" vertical="center"/>
    </xf>
    <xf numFmtId="10" fontId="0" fillId="0" borderId="6" xfId="0" applyNumberFormat="1" applyBorder="1" applyAlignment="1">
      <alignment horizontal="center" vertical="center"/>
    </xf>
    <xf numFmtId="4" fontId="0" fillId="0" borderId="22" xfId="0" applyNumberFormat="1" applyBorder="1" applyAlignment="1">
      <alignment horizontal="center" vertical="center"/>
    </xf>
    <xf numFmtId="0" fontId="0" fillId="0" borderId="15" xfId="0" applyBorder="1" applyAlignment="1">
      <alignment horizontal="right"/>
    </xf>
    <xf numFmtId="9" fontId="0" fillId="0" borderId="16" xfId="0" applyNumberFormat="1" applyBorder="1" applyAlignment="1">
      <alignment horizontal="center"/>
    </xf>
    <xf numFmtId="0" fontId="0" fillId="0" borderId="18" xfId="0" applyBorder="1" applyAlignment="1">
      <alignment horizontal="right"/>
    </xf>
    <xf numFmtId="9" fontId="0" fillId="0" borderId="19" xfId="0" applyNumberFormat="1" applyBorder="1" applyAlignment="1">
      <alignment horizontal="center"/>
    </xf>
    <xf numFmtId="0" fontId="0" fillId="0" borderId="21" xfId="0" applyBorder="1" applyAlignment="1">
      <alignment horizontal="right"/>
    </xf>
    <xf numFmtId="9" fontId="0" fillId="0" borderId="22" xfId="0" applyNumberFormat="1" applyBorder="1" applyAlignment="1">
      <alignment horizontal="center"/>
    </xf>
    <xf numFmtId="44" fontId="0" fillId="5" borderId="0" xfId="1" applyFont="1" applyFill="1"/>
    <xf numFmtId="44" fontId="0" fillId="0" borderId="0" xfId="1" applyFont="1"/>
    <xf numFmtId="0" fontId="1" fillId="0" borderId="0" xfId="0" applyFont="1"/>
    <xf numFmtId="44" fontId="1" fillId="0" borderId="0" xfId="0" applyNumberFormat="1" applyFont="1"/>
    <xf numFmtId="0" fontId="9" fillId="6" borderId="15" xfId="0" applyFont="1" applyFill="1" applyBorder="1" applyAlignment="1">
      <alignment horizontal="center" vertical="center"/>
    </xf>
    <xf numFmtId="0" fontId="9" fillId="6" borderId="12" xfId="0" applyFont="1" applyFill="1" applyBorder="1" applyAlignment="1">
      <alignment horizontal="center" vertical="center"/>
    </xf>
    <xf numFmtId="0" fontId="9" fillId="6" borderId="24" xfId="0" applyFont="1" applyFill="1" applyBorder="1" applyAlignment="1">
      <alignment horizontal="center" vertical="center"/>
    </xf>
    <xf numFmtId="0" fontId="10" fillId="6" borderId="18" xfId="0" applyFont="1" applyFill="1" applyBorder="1" applyAlignment="1">
      <alignment horizontal="center" vertical="center"/>
    </xf>
    <xf numFmtId="0" fontId="10" fillId="6" borderId="0" xfId="0" applyFont="1" applyFill="1" applyAlignment="1">
      <alignment horizontal="center" vertical="center"/>
    </xf>
    <xf numFmtId="0" fontId="10" fillId="6" borderId="19" xfId="0" applyFont="1" applyFill="1" applyBorder="1" applyAlignment="1">
      <alignment horizontal="center" vertical="center"/>
    </xf>
    <xf numFmtId="0" fontId="10" fillId="6" borderId="25" xfId="0" applyFont="1" applyFill="1" applyBorder="1" applyAlignment="1">
      <alignment horizontal="center" vertical="center"/>
    </xf>
    <xf numFmtId="0" fontId="10" fillId="6" borderId="21" xfId="0" applyFont="1" applyFill="1" applyBorder="1" applyAlignment="1">
      <alignment horizontal="center" vertical="center"/>
    </xf>
    <xf numFmtId="0" fontId="10" fillId="6" borderId="6" xfId="0" applyFont="1" applyFill="1" applyBorder="1" applyAlignment="1">
      <alignment horizontal="center" vertical="center"/>
    </xf>
    <xf numFmtId="0" fontId="10" fillId="6" borderId="22" xfId="0" applyFont="1" applyFill="1" applyBorder="1" applyAlignment="1">
      <alignment horizontal="center" vertical="center"/>
    </xf>
    <xf numFmtId="0" fontId="0" fillId="0" borderId="26" xfId="0" applyBorder="1"/>
    <xf numFmtId="0" fontId="0" fillId="0" borderId="18" xfId="0" applyBorder="1"/>
    <xf numFmtId="0" fontId="0" fillId="0" borderId="19" xfId="0" applyBorder="1"/>
    <xf numFmtId="0" fontId="0" fillId="0" borderId="21" xfId="0" applyBorder="1"/>
    <xf numFmtId="0" fontId="0" fillId="0" borderId="6" xfId="0" applyBorder="1"/>
    <xf numFmtId="0" fontId="0" fillId="8" borderId="0" xfId="0" applyFill="1" applyAlignment="1">
      <alignment horizontal="center"/>
    </xf>
    <xf numFmtId="0" fontId="0" fillId="8" borderId="0" xfId="0" applyFill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3" fontId="0" fillId="0" borderId="0" xfId="0" applyNumberFormat="1" applyAlignment="1">
      <alignment horizontal="center"/>
    </xf>
    <xf numFmtId="3" fontId="0" fillId="8" borderId="0" xfId="0" applyNumberFormat="1" applyFill="1" applyAlignment="1">
      <alignment horizontal="center" vertical="center"/>
    </xf>
    <xf numFmtId="3" fontId="0" fillId="8" borderId="0" xfId="0" applyNumberFormat="1" applyFill="1" applyAlignment="1">
      <alignment horizontal="center"/>
    </xf>
    <xf numFmtId="0" fontId="0" fillId="0" borderId="11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0" fillId="0" borderId="11" xfId="0" applyBorder="1"/>
    <xf numFmtId="0" fontId="0" fillId="0" borderId="14" xfId="0" applyBorder="1"/>
    <xf numFmtId="0" fontId="1" fillId="0" borderId="28" xfId="0" applyFon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0" fontId="0" fillId="0" borderId="14" xfId="2" applyNumberFormat="1" applyFont="1" applyBorder="1" applyAlignment="1">
      <alignment horizontal="center" vertical="center"/>
    </xf>
    <xf numFmtId="3" fontId="0" fillId="0" borderId="11" xfId="0" applyNumberFormat="1" applyBorder="1" applyAlignment="1">
      <alignment horizontal="center" vertical="center"/>
    </xf>
    <xf numFmtId="3" fontId="0" fillId="0" borderId="28" xfId="0" applyNumberFormat="1" applyBorder="1" applyAlignment="1">
      <alignment horizontal="center" vertical="center"/>
    </xf>
    <xf numFmtId="4" fontId="0" fillId="0" borderId="29" xfId="0" applyNumberFormat="1" applyBorder="1" applyAlignment="1">
      <alignment horizontal="center" vertical="center"/>
    </xf>
    <xf numFmtId="10" fontId="0" fillId="0" borderId="30" xfId="2" applyNumberFormat="1" applyFont="1" applyBorder="1" applyAlignment="1">
      <alignment horizontal="center" vertical="center"/>
    </xf>
    <xf numFmtId="168" fontId="0" fillId="0" borderId="11" xfId="0" applyNumberFormat="1" applyBorder="1" applyAlignment="1">
      <alignment horizontal="center" vertical="center"/>
    </xf>
    <xf numFmtId="4" fontId="0" fillId="0" borderId="14" xfId="0" applyNumberFormat="1" applyBorder="1" applyAlignment="1">
      <alignment horizontal="center" vertical="center"/>
    </xf>
    <xf numFmtId="168" fontId="0" fillId="0" borderId="28" xfId="0" applyNumberFormat="1" applyBorder="1" applyAlignment="1">
      <alignment horizontal="center" vertical="center"/>
    </xf>
    <xf numFmtId="4" fontId="0" fillId="0" borderId="30" xfId="0" applyNumberFormat="1" applyBorder="1" applyAlignment="1">
      <alignment horizontal="center" vertical="center"/>
    </xf>
    <xf numFmtId="168" fontId="0" fillId="0" borderId="34" xfId="0" applyNumberFormat="1" applyBorder="1" applyAlignment="1">
      <alignment horizontal="center" vertical="center"/>
    </xf>
    <xf numFmtId="168" fontId="0" fillId="0" borderId="35" xfId="0" applyNumberForma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5" fillId="0" borderId="0" xfId="0" applyFont="1"/>
    <xf numFmtId="0" fontId="5" fillId="7" borderId="27" xfId="0" quotePrefix="1" applyFont="1" applyFill="1" applyBorder="1" applyAlignment="1">
      <alignment horizontal="center" vertical="center"/>
    </xf>
    <xf numFmtId="0" fontId="5" fillId="7" borderId="27" xfId="0" applyFont="1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0" fillId="0" borderId="14" xfId="0" applyNumberFormat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3" fontId="0" fillId="0" borderId="30" xfId="0" applyNumberFormat="1" applyBorder="1" applyAlignment="1">
      <alignment horizontal="center" vertical="center"/>
    </xf>
    <xf numFmtId="4" fontId="0" fillId="0" borderId="11" xfId="0" applyNumberFormat="1" applyBorder="1" applyAlignment="1">
      <alignment horizontal="center" vertical="center"/>
    </xf>
    <xf numFmtId="4" fontId="0" fillId="0" borderId="28" xfId="0" applyNumberFormat="1" applyBorder="1" applyAlignment="1">
      <alignment horizontal="center" vertical="center"/>
    </xf>
    <xf numFmtId="0" fontId="0" fillId="0" borderId="1" xfId="0" applyBorder="1"/>
    <xf numFmtId="0" fontId="0" fillId="10" borderId="38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0" borderId="39" xfId="0" applyBorder="1"/>
    <xf numFmtId="10" fontId="0" fillId="0" borderId="18" xfId="2" applyNumberFormat="1" applyFont="1" applyBorder="1" applyAlignment="1">
      <alignment horizontal="center" vertical="center"/>
    </xf>
    <xf numFmtId="10" fontId="0" fillId="0" borderId="40" xfId="2" applyNumberFormat="1" applyFont="1" applyBorder="1" applyAlignment="1">
      <alignment horizontal="center" vertical="center"/>
    </xf>
    <xf numFmtId="10" fontId="0" fillId="0" borderId="21" xfId="2" applyNumberFormat="1" applyFont="1" applyBorder="1" applyAlignment="1">
      <alignment horizontal="center" vertical="center"/>
    </xf>
    <xf numFmtId="10" fontId="0" fillId="0" borderId="41" xfId="2" applyNumberFormat="1" applyFont="1" applyBorder="1" applyAlignment="1">
      <alignment horizontal="center" vertical="center"/>
    </xf>
    <xf numFmtId="3" fontId="1" fillId="0" borderId="42" xfId="0" applyNumberFormat="1" applyFont="1" applyBorder="1" applyAlignment="1">
      <alignment horizontal="center"/>
    </xf>
    <xf numFmtId="3" fontId="1" fillId="0" borderId="25" xfId="0" applyNumberFormat="1" applyFont="1" applyBorder="1" applyAlignment="1">
      <alignment horizontal="center"/>
    </xf>
    <xf numFmtId="167" fontId="0" fillId="0" borderId="18" xfId="0" applyNumberFormat="1" applyBorder="1" applyAlignment="1">
      <alignment horizontal="center" vertical="center"/>
    </xf>
    <xf numFmtId="167" fontId="0" fillId="0" borderId="40" xfId="0" applyNumberFormat="1" applyBorder="1" applyAlignment="1">
      <alignment horizontal="center" vertical="center"/>
    </xf>
    <xf numFmtId="167" fontId="0" fillId="0" borderId="21" xfId="0" applyNumberFormat="1" applyBorder="1" applyAlignment="1">
      <alignment horizontal="center" vertical="center"/>
    </xf>
    <xf numFmtId="167" fontId="0" fillId="0" borderId="41" xfId="0" applyNumberFormat="1" applyBorder="1" applyAlignment="1">
      <alignment horizontal="center" vertical="center"/>
    </xf>
    <xf numFmtId="0" fontId="0" fillId="0" borderId="43" xfId="0" applyBorder="1"/>
    <xf numFmtId="4" fontId="0" fillId="0" borderId="44" xfId="0" applyNumberFormat="1" applyBorder="1" applyAlignment="1">
      <alignment horizontal="center" vertical="center"/>
    </xf>
    <xf numFmtId="4" fontId="0" fillId="0" borderId="19" xfId="0" applyNumberFormat="1" applyBorder="1" applyAlignment="1">
      <alignment horizontal="center" vertical="center"/>
    </xf>
    <xf numFmtId="4" fontId="0" fillId="0" borderId="45" xfId="0" applyNumberFormat="1" applyBorder="1" applyAlignment="1">
      <alignment horizontal="center" vertical="center"/>
    </xf>
    <xf numFmtId="0" fontId="0" fillId="12" borderId="0" xfId="0" applyFill="1"/>
    <xf numFmtId="43" fontId="0" fillId="0" borderId="1" xfId="3" applyFont="1" applyBorder="1" applyAlignment="1">
      <alignment horizontal="center" vertical="center" wrapText="1"/>
    </xf>
    <xf numFmtId="9" fontId="0" fillId="0" borderId="1" xfId="2" applyFont="1" applyBorder="1" applyAlignment="1">
      <alignment horizontal="center" vertical="center" wrapText="1"/>
    </xf>
    <xf numFmtId="10" fontId="0" fillId="0" borderId="0" xfId="2" applyNumberFormat="1" applyFont="1"/>
    <xf numFmtId="0" fontId="0" fillId="0" borderId="1" xfId="0" applyBorder="1" applyAlignment="1">
      <alignment horizontal="center" vertical="center"/>
    </xf>
    <xf numFmtId="14" fontId="0" fillId="0" borderId="0" xfId="0" applyNumberFormat="1"/>
    <xf numFmtId="0" fontId="14" fillId="0" borderId="0" xfId="0" applyFont="1" applyAlignment="1">
      <alignment horizontal="center" vertical="center"/>
    </xf>
    <xf numFmtId="0" fontId="0" fillId="5" borderId="0" xfId="0" applyFill="1" applyAlignment="1">
      <alignment horizontal="center" vertical="center"/>
    </xf>
    <xf numFmtId="169" fontId="0" fillId="5" borderId="0" xfId="1" applyNumberFormat="1" applyFont="1" applyFill="1"/>
    <xf numFmtId="169" fontId="0" fillId="0" borderId="0" xfId="1" applyNumberFormat="1" applyFont="1"/>
    <xf numFmtId="166" fontId="0" fillId="0" borderId="0" xfId="0" applyNumberFormat="1"/>
    <xf numFmtId="166" fontId="1" fillId="0" borderId="0" xfId="0" applyNumberFormat="1" applyFont="1"/>
    <xf numFmtId="0" fontId="1" fillId="0" borderId="0" xfId="0" applyFont="1" applyAlignment="1">
      <alignment horizontal="right"/>
    </xf>
    <xf numFmtId="44" fontId="0" fillId="0" borderId="0" xfId="0" applyNumberFormat="1"/>
    <xf numFmtId="0" fontId="0" fillId="0" borderId="0" xfId="0" applyAlignment="1">
      <alignment horizontal="right"/>
    </xf>
    <xf numFmtId="0" fontId="0" fillId="0" borderId="29" xfId="0" applyBorder="1"/>
    <xf numFmtId="0" fontId="15" fillId="13" borderId="29" xfId="0" applyFont="1" applyFill="1" applyBorder="1" applyAlignment="1">
      <alignment horizontal="right"/>
    </xf>
    <xf numFmtId="44" fontId="15" fillId="13" borderId="29" xfId="0" applyNumberFormat="1" applyFont="1" applyFill="1" applyBorder="1"/>
    <xf numFmtId="0" fontId="1" fillId="0" borderId="0" xfId="0" applyFont="1" applyAlignment="1">
      <alignment horizontal="center" vertical="center"/>
    </xf>
    <xf numFmtId="165" fontId="0" fillId="0" borderId="46" xfId="0" applyNumberFormat="1" applyBorder="1"/>
    <xf numFmtId="165" fontId="0" fillId="0" borderId="16" xfId="0" applyNumberFormat="1" applyBorder="1"/>
    <xf numFmtId="165" fontId="0" fillId="0" borderId="45" xfId="0" applyNumberFormat="1" applyBorder="1"/>
    <xf numFmtId="165" fontId="0" fillId="0" borderId="7" xfId="0" applyNumberFormat="1" applyBorder="1"/>
    <xf numFmtId="165" fontId="0" fillId="0" borderId="22" xfId="0" applyNumberFormat="1" applyBorder="1"/>
    <xf numFmtId="165" fontId="0" fillId="0" borderId="5" xfId="0" applyNumberFormat="1" applyBorder="1"/>
    <xf numFmtId="165" fontId="0" fillId="0" borderId="6" xfId="0" applyNumberFormat="1" applyBorder="1"/>
    <xf numFmtId="165" fontId="0" fillId="0" borderId="0" xfId="0" applyNumberFormat="1"/>
    <xf numFmtId="0" fontId="0" fillId="0" borderId="15" xfId="0" applyBorder="1"/>
    <xf numFmtId="170" fontId="0" fillId="0" borderId="0" xfId="0" applyNumberFormat="1"/>
    <xf numFmtId="167" fontId="0" fillId="0" borderId="10" xfId="0" applyNumberFormat="1" applyBorder="1"/>
    <xf numFmtId="167" fontId="0" fillId="0" borderId="0" xfId="0" applyNumberFormat="1"/>
    <xf numFmtId="0" fontId="1" fillId="0" borderId="15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166" fontId="0" fillId="15" borderId="26" xfId="0" applyNumberFormat="1" applyFill="1" applyBorder="1"/>
    <xf numFmtId="166" fontId="0" fillId="15" borderId="1" xfId="0" applyNumberFormat="1" applyFill="1" applyBorder="1"/>
    <xf numFmtId="44" fontId="0" fillId="16" borderId="0" xfId="1" applyFont="1" applyFill="1" applyAlignment="1">
      <alignment horizontal="center" vertical="center"/>
    </xf>
    <xf numFmtId="0" fontId="16" fillId="0" borderId="0" xfId="0" applyFont="1"/>
    <xf numFmtId="0" fontId="0" fillId="9" borderId="8" xfId="0" applyFill="1" applyBorder="1" applyAlignment="1">
      <alignment horizontal="center"/>
    </xf>
    <xf numFmtId="0" fontId="0" fillId="9" borderId="23" xfId="0" applyFill="1" applyBorder="1" applyAlignment="1">
      <alignment horizontal="center"/>
    </xf>
    <xf numFmtId="0" fontId="0" fillId="9" borderId="9" xfId="0" applyFill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5" fillId="7" borderId="31" xfId="0" applyFont="1" applyFill="1" applyBorder="1" applyAlignment="1">
      <alignment horizontal="center" vertical="center"/>
    </xf>
    <xf numFmtId="0" fontId="5" fillId="7" borderId="32" xfId="0" applyFont="1" applyFill="1" applyBorder="1" applyAlignment="1">
      <alignment horizontal="center" vertical="center"/>
    </xf>
    <xf numFmtId="0" fontId="5" fillId="7" borderId="33" xfId="0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0" borderId="6" xfId="0" applyBorder="1" applyAlignment="1">
      <alignment horizontal="center" wrapText="1"/>
    </xf>
    <xf numFmtId="0" fontId="11" fillId="11" borderId="8" xfId="0" applyFont="1" applyFill="1" applyBorder="1" applyAlignment="1">
      <alignment horizontal="center" vertical="center"/>
    </xf>
    <xf numFmtId="0" fontId="11" fillId="11" borderId="9" xfId="0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14" borderId="8" xfId="0" applyFill="1" applyBorder="1" applyAlignment="1">
      <alignment horizontal="center"/>
    </xf>
    <xf numFmtId="0" fontId="0" fillId="14" borderId="23" xfId="0" applyFill="1" applyBorder="1" applyAlignment="1">
      <alignment horizontal="center"/>
    </xf>
    <xf numFmtId="0" fontId="0" fillId="14" borderId="9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23" xfId="0" applyFill="1" applyBorder="1" applyAlignment="1">
      <alignment horizontal="center"/>
    </xf>
    <xf numFmtId="0" fontId="0" fillId="3" borderId="47" xfId="0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4">
    <cellStyle name="Millares" xfId="3" builtinId="3"/>
    <cellStyle name="Moneda" xfId="1" builtinId="4"/>
    <cellStyle name="Normal" xfId="0" builtinId="0"/>
    <cellStyle name="Porcentaje" xfId="2" builtinId="5"/>
  </cellStyles>
  <dxfs count="0"/>
  <tableStyles count="0" defaultTableStyle="TableStyleMedium2" defaultPivotStyle="PivotStyleLight16"/>
  <colors>
    <mruColors>
      <color rgb="FFB3B3FF"/>
      <color rgb="FF9999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OCURRIDO ACUMULADO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'Siniestros (Tipo)'!$AE$16</c:f>
              <c:strCache>
                <c:ptCount val="1"/>
                <c:pt idx="0">
                  <c:v>OBSERVADO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'Siniestros (Tipo)'!$AE$19:$AE$34</c:f>
              <c:numCache>
                <c:formatCode>#,##0.00</c:formatCode>
                <c:ptCount val="16"/>
                <c:pt idx="0">
                  <c:v>0.67027027027027031</c:v>
                </c:pt>
                <c:pt idx="1">
                  <c:v>0.76216216216216215</c:v>
                </c:pt>
                <c:pt idx="2">
                  <c:v>0.82162162162162167</c:v>
                </c:pt>
                <c:pt idx="3">
                  <c:v>0.84324324324324329</c:v>
                </c:pt>
                <c:pt idx="4">
                  <c:v>0.87567567567567572</c:v>
                </c:pt>
                <c:pt idx="5">
                  <c:v>0.89189189189189189</c:v>
                </c:pt>
                <c:pt idx="6">
                  <c:v>0.9027027027027027</c:v>
                </c:pt>
                <c:pt idx="7">
                  <c:v>0.91891891891891897</c:v>
                </c:pt>
                <c:pt idx="8">
                  <c:v>0.91891891891891897</c:v>
                </c:pt>
                <c:pt idx="9">
                  <c:v>0.92432432432432432</c:v>
                </c:pt>
                <c:pt idx="10">
                  <c:v>0.92972972972972978</c:v>
                </c:pt>
                <c:pt idx="11">
                  <c:v>0.93513513513513513</c:v>
                </c:pt>
                <c:pt idx="12">
                  <c:v>0.94594594594594594</c:v>
                </c:pt>
                <c:pt idx="13">
                  <c:v>0.94594594594594594</c:v>
                </c:pt>
                <c:pt idx="14">
                  <c:v>0.94594594594594594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81-4050-9AC4-294C1A2F7C9A}"/>
            </c:ext>
          </c:extLst>
        </c:ser>
        <c:ser>
          <c:idx val="1"/>
          <c:order val="1"/>
          <c:tx>
            <c:strRef>
              <c:f>'Siniestros (Tipo)'!$AG$16</c:f>
              <c:strCache>
                <c:ptCount val="1"/>
                <c:pt idx="0">
                  <c:v>EMPIRICA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'Siniestros (Tipo)'!$AG$19:$AG$34</c:f>
              <c:numCache>
                <c:formatCode>#,##0.00</c:formatCode>
                <c:ptCount val="1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81-4050-9AC4-294C1A2F7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0677872"/>
        <c:axId val="280678832"/>
      </c:lineChart>
      <c:catAx>
        <c:axId val="28067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80678832"/>
        <c:crosses val="autoZero"/>
        <c:auto val="1"/>
        <c:lblAlgn val="ctr"/>
        <c:lblOffset val="100"/>
        <c:noMultiLvlLbl val="0"/>
      </c:catAx>
      <c:valAx>
        <c:axId val="28067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8067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OCURRIDO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'Siniestros (Tipo)'!$AF$19:$AF$34</c:f>
              <c:numCache>
                <c:formatCode>#,##0.00</c:formatCode>
                <c:ptCount val="16"/>
                <c:pt idx="0">
                  <c:v>0.38378378378378381</c:v>
                </c:pt>
                <c:pt idx="1">
                  <c:v>9.1891891891891841E-2</c:v>
                </c:pt>
                <c:pt idx="2">
                  <c:v>5.9459459459459518E-2</c:v>
                </c:pt>
                <c:pt idx="3">
                  <c:v>2.1621621621621623E-2</c:v>
                </c:pt>
                <c:pt idx="4">
                  <c:v>3.2432432432432434E-2</c:v>
                </c:pt>
                <c:pt idx="5">
                  <c:v>1.6216216216216162E-2</c:v>
                </c:pt>
                <c:pt idx="6">
                  <c:v>1.0810810810810811E-2</c:v>
                </c:pt>
                <c:pt idx="7">
                  <c:v>1.6216216216216273E-2</c:v>
                </c:pt>
                <c:pt idx="8">
                  <c:v>0</c:v>
                </c:pt>
                <c:pt idx="9">
                  <c:v>5.4054054054053502E-3</c:v>
                </c:pt>
                <c:pt idx="10">
                  <c:v>5.4054054054054612E-3</c:v>
                </c:pt>
                <c:pt idx="11">
                  <c:v>5.4054054054053502E-3</c:v>
                </c:pt>
                <c:pt idx="12">
                  <c:v>1.0810810810810811E-2</c:v>
                </c:pt>
                <c:pt idx="13">
                  <c:v>0</c:v>
                </c:pt>
                <c:pt idx="14">
                  <c:v>0</c:v>
                </c:pt>
                <c:pt idx="15">
                  <c:v>5.4054054054054057E-2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7A-47F9-AE83-CF60A038652A}"/>
            </c:ext>
          </c:extLst>
        </c:ser>
        <c:ser>
          <c:idx val="1"/>
          <c:order val="1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'Siniestros (Tipo)'!$AH$19:$AH$34</c:f>
              <c:numCache>
                <c:formatCode>#,##0.00</c:formatCode>
                <c:ptCount val="1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7A-47F9-AE83-CF60A0386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3677648"/>
        <c:axId val="1723678128"/>
      </c:lineChart>
      <c:catAx>
        <c:axId val="172367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23678128"/>
        <c:crosses val="autoZero"/>
        <c:auto val="1"/>
        <c:lblAlgn val="ctr"/>
        <c:lblOffset val="100"/>
        <c:noMultiLvlLbl val="0"/>
      </c:catAx>
      <c:valAx>
        <c:axId val="172367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2367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PAGADO ACUMULADO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'Siniestros (Tipo)'!$AJ$16</c:f>
              <c:strCache>
                <c:ptCount val="1"/>
                <c:pt idx="0">
                  <c:v>OBSERVADO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'Siniestros (Tipo)'!$AJ$18:$AJ$35</c:f>
              <c:numCache>
                <c:formatCode>#,##0.00</c:formatCode>
                <c:ptCount val="18"/>
                <c:pt idx="0">
                  <c:v>1.282051282051282E-2</c:v>
                </c:pt>
                <c:pt idx="1">
                  <c:v>0.53846153846153844</c:v>
                </c:pt>
                <c:pt idx="2">
                  <c:v>0.66666666666666663</c:v>
                </c:pt>
                <c:pt idx="3">
                  <c:v>0.73076923076923073</c:v>
                </c:pt>
                <c:pt idx="4">
                  <c:v>0.76923076923076927</c:v>
                </c:pt>
                <c:pt idx="5">
                  <c:v>0.82051282051282048</c:v>
                </c:pt>
                <c:pt idx="6">
                  <c:v>0.83333333333333337</c:v>
                </c:pt>
                <c:pt idx="7">
                  <c:v>0.85897435897435892</c:v>
                </c:pt>
                <c:pt idx="8">
                  <c:v>0.88461538461538458</c:v>
                </c:pt>
                <c:pt idx="9">
                  <c:v>0.88461538461538458</c:v>
                </c:pt>
                <c:pt idx="10">
                  <c:v>0.88461538461538458</c:v>
                </c:pt>
                <c:pt idx="11">
                  <c:v>0.91025641025641024</c:v>
                </c:pt>
                <c:pt idx="12">
                  <c:v>0.92307692307692313</c:v>
                </c:pt>
                <c:pt idx="13">
                  <c:v>0.92307692307692313</c:v>
                </c:pt>
                <c:pt idx="14">
                  <c:v>0.9358974358974359</c:v>
                </c:pt>
                <c:pt idx="15">
                  <c:v>0.94871794871794868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86-4D0A-92BB-2E539BC2104B}"/>
            </c:ext>
          </c:extLst>
        </c:ser>
        <c:ser>
          <c:idx val="1"/>
          <c:order val="1"/>
          <c:tx>
            <c:strRef>
              <c:f>'Siniestros (Tipo)'!$AL$16</c:f>
              <c:strCache>
                <c:ptCount val="1"/>
                <c:pt idx="0">
                  <c:v>EMPIRICA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'Siniestros (Tipo)'!$AL$18:$AL$35</c:f>
              <c:numCache>
                <c:formatCode>#,##0.00</c:formatCode>
                <c:ptCount val="18"/>
                <c:pt idx="0">
                  <c:v>0</c:v>
                </c:pt>
                <c:pt idx="1">
                  <c:v>0.33385638929651218</c:v>
                </c:pt>
                <c:pt idx="2">
                  <c:v>0.55625268991892007</c:v>
                </c:pt>
                <c:pt idx="3">
                  <c:v>0.70440056462262923</c:v>
                </c:pt>
                <c:pt idx="4">
                  <c:v>0.80308832479580594</c:v>
                </c:pt>
                <c:pt idx="5">
                  <c:v>0.86882854568980572</c:v>
                </c:pt>
                <c:pt idx="6">
                  <c:v>0.91262097380457963</c:v>
                </c:pt>
                <c:pt idx="7">
                  <c:v>0.94179301999042797</c:v>
                </c:pt>
                <c:pt idx="8">
                  <c:v>0.96122579216827797</c:v>
                </c:pt>
                <c:pt idx="9">
                  <c:v>0.97417080919280918</c:v>
                </c:pt>
                <c:pt idx="10">
                  <c:v>0.98279404957414862</c:v>
                </c:pt>
                <c:pt idx="11">
                  <c:v>0.98853836605773815</c:v>
                </c:pt>
                <c:pt idx="12">
                  <c:v>0.99236490578114001</c:v>
                </c:pt>
                <c:pt idx="13">
                  <c:v>0.99491393076898726</c:v>
                </c:pt>
                <c:pt idx="14">
                  <c:v>0.99661194747816528</c:v>
                </c:pt>
                <c:pt idx="15">
                  <c:v>0.997743070459852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86-4D0A-92BB-2E539BC21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8449616"/>
        <c:axId val="228446736"/>
      </c:lineChart>
      <c:catAx>
        <c:axId val="22844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28446736"/>
        <c:crosses val="autoZero"/>
        <c:auto val="1"/>
        <c:lblAlgn val="ctr"/>
        <c:lblOffset val="100"/>
        <c:noMultiLvlLbl val="0"/>
      </c:catAx>
      <c:valAx>
        <c:axId val="2284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2844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PAGADO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'Siniestros (Tipo)'!$AJ$16</c:f>
              <c:strCache>
                <c:ptCount val="1"/>
                <c:pt idx="0">
                  <c:v>OBSERVADO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'Siniestros (Tipo)'!$AK$18:$AK$35</c:f>
              <c:numCache>
                <c:formatCode>#,##0.00</c:formatCode>
                <c:ptCount val="18"/>
                <c:pt idx="0">
                  <c:v>1.282051282051282E-2</c:v>
                </c:pt>
                <c:pt idx="1">
                  <c:v>0.52564102564102566</c:v>
                </c:pt>
                <c:pt idx="2">
                  <c:v>0.12820512820512819</c:v>
                </c:pt>
                <c:pt idx="3">
                  <c:v>6.4102564102564097E-2</c:v>
                </c:pt>
                <c:pt idx="4">
                  <c:v>3.8461538461538547E-2</c:v>
                </c:pt>
                <c:pt idx="5">
                  <c:v>5.1282051282051211E-2</c:v>
                </c:pt>
                <c:pt idx="6">
                  <c:v>1.2820512820512886E-2</c:v>
                </c:pt>
                <c:pt idx="7">
                  <c:v>2.564102564102555E-2</c:v>
                </c:pt>
                <c:pt idx="8">
                  <c:v>2.5641025641025661E-2</c:v>
                </c:pt>
                <c:pt idx="9">
                  <c:v>0</c:v>
                </c:pt>
                <c:pt idx="10">
                  <c:v>0</c:v>
                </c:pt>
                <c:pt idx="11">
                  <c:v>2.5641025641025661E-2</c:v>
                </c:pt>
                <c:pt idx="12">
                  <c:v>1.2820512820512886E-2</c:v>
                </c:pt>
                <c:pt idx="13">
                  <c:v>0</c:v>
                </c:pt>
                <c:pt idx="14">
                  <c:v>1.2820512820512775E-2</c:v>
                </c:pt>
                <c:pt idx="15">
                  <c:v>1.2820512820512775E-2</c:v>
                </c:pt>
                <c:pt idx="16">
                  <c:v>5.1282051282051322E-2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54-4C09-93CB-7FBBA76E2C24}"/>
            </c:ext>
          </c:extLst>
        </c:ser>
        <c:ser>
          <c:idx val="1"/>
          <c:order val="1"/>
          <c:tx>
            <c:strRef>
              <c:f>'Siniestros (Tipo)'!$AL$16</c:f>
              <c:strCache>
                <c:ptCount val="1"/>
                <c:pt idx="0">
                  <c:v>EMPIRICA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'Siniestros (Tipo)'!$AM$18:$AM$35</c:f>
              <c:numCache>
                <c:formatCode>#,##0.00</c:formatCode>
                <c:ptCount val="18"/>
                <c:pt idx="0">
                  <c:v>0</c:v>
                </c:pt>
                <c:pt idx="1">
                  <c:v>0.33385638929651218</c:v>
                </c:pt>
                <c:pt idx="2">
                  <c:v>0.22239630062240789</c:v>
                </c:pt>
                <c:pt idx="3">
                  <c:v>0.14814787470370916</c:v>
                </c:pt>
                <c:pt idx="4">
                  <c:v>9.8687760173176708E-2</c:v>
                </c:pt>
                <c:pt idx="5">
                  <c:v>6.5740220893999779E-2</c:v>
                </c:pt>
                <c:pt idx="6">
                  <c:v>4.3792428114773907E-2</c:v>
                </c:pt>
                <c:pt idx="7">
                  <c:v>2.9172046185848344E-2</c:v>
                </c:pt>
                <c:pt idx="8">
                  <c:v>1.943277217785E-2</c:v>
                </c:pt>
                <c:pt idx="9">
                  <c:v>1.2945017024531214E-2</c:v>
                </c:pt>
                <c:pt idx="10">
                  <c:v>8.6232403813394365E-3</c:v>
                </c:pt>
                <c:pt idx="11">
                  <c:v>5.7443164835895288E-3</c:v>
                </c:pt>
                <c:pt idx="12">
                  <c:v>3.8265397234018561E-3</c:v>
                </c:pt>
                <c:pt idx="13">
                  <c:v>2.5490249878472593E-3</c:v>
                </c:pt>
                <c:pt idx="14">
                  <c:v>1.6980167091780185E-3</c:v>
                </c:pt>
                <c:pt idx="15">
                  <c:v>1.1311229816867163E-3</c:v>
                </c:pt>
                <c:pt idx="16">
                  <c:v>2.2569295401480005E-3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54-4C09-93CB-7FBBA76E2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0282560"/>
        <c:axId val="1570283040"/>
      </c:lineChart>
      <c:catAx>
        <c:axId val="157028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70283040"/>
        <c:crosses val="autoZero"/>
        <c:auto val="1"/>
        <c:lblAlgn val="ctr"/>
        <c:lblOffset val="100"/>
        <c:noMultiLvlLbl val="0"/>
      </c:catAx>
      <c:valAx>
        <c:axId val="157028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7028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5149</xdr:colOff>
      <xdr:row>13</xdr:row>
      <xdr:rowOff>9954</xdr:rowOff>
    </xdr:from>
    <xdr:to>
      <xdr:col>45</xdr:col>
      <xdr:colOff>758568</xdr:colOff>
      <xdr:row>28</xdr:row>
      <xdr:rowOff>50113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C9863A0-4D0A-C0BE-8A13-70F41FFA4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760284</xdr:colOff>
      <xdr:row>29</xdr:row>
      <xdr:rowOff>9954</xdr:rowOff>
    </xdr:from>
    <xdr:to>
      <xdr:col>45</xdr:col>
      <xdr:colOff>749987</xdr:colOff>
      <xdr:row>44</xdr:row>
      <xdr:rowOff>50114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1F7A9E96-9A65-EB82-3DA2-128F646A1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46</xdr:col>
      <xdr:colOff>760283</xdr:colOff>
      <xdr:row>13</xdr:row>
      <xdr:rowOff>35698</xdr:rowOff>
    </xdr:from>
    <xdr:to>
      <xdr:col>52</xdr:col>
      <xdr:colOff>749986</xdr:colOff>
      <xdr:row>28</xdr:row>
      <xdr:rowOff>75857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8D74FC67-E3C8-9D49-F74F-EE4C4C785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47</xdr:col>
      <xdr:colOff>13728</xdr:colOff>
      <xdr:row>29</xdr:row>
      <xdr:rowOff>18534</xdr:rowOff>
    </xdr:from>
    <xdr:to>
      <xdr:col>54</xdr:col>
      <xdr:colOff>3431</xdr:colOff>
      <xdr:row>44</xdr:row>
      <xdr:rowOff>58694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E93F978-78FC-ED9D-A37B-6D8E85FB1B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ayde\Downloads\NT-DESARROLLO.xlsx" TargetMode="External"/><Relationship Id="rId1" Type="http://schemas.openxmlformats.org/officeDocument/2006/relationships/externalLinkPath" Target="file:///C:\Users\zayde\Downloads\NT-DESARROLL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ILTRO"/>
      <sheetName val="EMISION"/>
      <sheetName val="Suma Asegurada"/>
      <sheetName val="Siniestros"/>
      <sheetName val="Siniestros (PORTIPO)"/>
      <sheetName val="Siniestros (EDO)"/>
      <sheetName val="ANÁLISIS"/>
      <sheetName val="ANÁLISIS (2)"/>
      <sheetName val="COTIZADOR"/>
      <sheetName val="COTIZADOR v2"/>
      <sheetName val="CATALOG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67">
          <cell r="B67">
            <v>0</v>
          </cell>
          <cell r="C67">
            <v>1</v>
          </cell>
          <cell r="D67">
            <v>1</v>
          </cell>
          <cell r="E67">
            <v>1</v>
          </cell>
          <cell r="F67">
            <v>1</v>
          </cell>
          <cell r="G67">
            <v>1</v>
          </cell>
          <cell r="H67">
            <v>1654518.66</v>
          </cell>
          <cell r="I67">
            <v>644398.98</v>
          </cell>
          <cell r="J67">
            <v>21163.62</v>
          </cell>
          <cell r="K67">
            <v>29902552.810000002</v>
          </cell>
          <cell r="L67">
            <v>294562.17</v>
          </cell>
          <cell r="M67">
            <v>6.4636994201759113E-2</v>
          </cell>
          <cell r="N67">
            <v>1.6841941104455742E-2</v>
          </cell>
          <cell r="O67">
            <v>7.5968770582435946E-4</v>
          </cell>
          <cell r="P67">
            <v>0.37797982624580906</v>
          </cell>
          <cell r="Q67">
            <v>4.0992003271474427E-3</v>
          </cell>
        </row>
        <row r="68">
          <cell r="B68">
            <v>500</v>
          </cell>
          <cell r="C68">
            <v>0.99569581580788002</v>
          </cell>
          <cell r="D68">
            <v>0.98261224932777957</v>
          </cell>
          <cell r="E68">
            <v>0.92256281605897827</v>
          </cell>
          <cell r="F68">
            <v>0.9976321445773989</v>
          </cell>
          <cell r="G68">
            <v>0.99757346145620274</v>
          </cell>
          <cell r="H68">
            <v>1647397.3069380603</v>
          </cell>
          <cell r="I68">
            <v>633194.33120232681</v>
          </cell>
          <cell r="J68">
            <v>19524.768865202113</v>
          </cell>
          <cell r="K68">
            <v>29831747.888179228</v>
          </cell>
          <cell r="L68">
            <v>293847.40354095044</v>
          </cell>
          <cell r="M68">
            <v>0.99569581580788002</v>
          </cell>
          <cell r="N68">
            <v>0.98261224932777924</v>
          </cell>
          <cell r="O68">
            <v>0.92256281605897827</v>
          </cell>
          <cell r="P68">
            <v>0.9976321445773989</v>
          </cell>
          <cell r="Q68">
            <v>0.99757346145620263</v>
          </cell>
        </row>
        <row r="69">
          <cell r="B69">
            <v>1000</v>
          </cell>
          <cell r="C69">
            <v>0.98714912303250657</v>
          </cell>
          <cell r="D69">
            <v>0.94883523318978569</v>
          </cell>
          <cell r="E69">
            <v>0.78687118602280048</v>
          </cell>
          <cell r="F69">
            <v>0.99377675169251023</v>
          </cell>
          <cell r="G69">
            <v>0.99290788269441199</v>
          </cell>
          <cell r="H69">
            <v>1633256.6442599178</v>
          </cell>
          <cell r="I69">
            <v>611428.45645556005</v>
          </cell>
          <cell r="J69">
            <v>16653.042769935859</v>
          </cell>
          <cell r="K69">
            <v>29716461.798835546</v>
          </cell>
          <cell r="L69">
            <v>292473.10053657141</v>
          </cell>
          <cell r="M69">
            <v>0.98714912303250646</v>
          </cell>
          <cell r="N69">
            <v>0.94883523318978569</v>
          </cell>
          <cell r="O69">
            <v>0.78687118602280037</v>
          </cell>
          <cell r="P69">
            <v>0.99377675169251023</v>
          </cell>
          <cell r="Q69">
            <v>0.99290788269441166</v>
          </cell>
        </row>
        <row r="70">
          <cell r="B70">
            <v>1500</v>
          </cell>
          <cell r="C70">
            <v>0.97867579197449805</v>
          </cell>
          <cell r="D70">
            <v>0.91621929235893018</v>
          </cell>
          <cell r="E70">
            <v>0.67113724140530062</v>
          </cell>
          <cell r="F70">
            <v>0.98993625166356214</v>
          </cell>
          <cell r="G70">
            <v>0.9882641226554838</v>
          </cell>
          <cell r="H70">
            <v>1619237.3599120851</v>
          </cell>
          <cell r="I70">
            <v>590410.77745241637</v>
          </cell>
          <cell r="J70">
            <v>14203.693544950047</v>
          </cell>
          <cell r="K70">
            <v>29601621.04390312</v>
          </cell>
          <cell r="L70">
            <v>291105.22450254543</v>
          </cell>
          <cell r="M70">
            <v>0.97867579197449805</v>
          </cell>
          <cell r="N70">
            <v>0.91621929235893007</v>
          </cell>
          <cell r="O70">
            <v>0.67113724140530062</v>
          </cell>
          <cell r="P70">
            <v>0.98993625166356214</v>
          </cell>
          <cell r="Q70">
            <v>0.98826412265548358</v>
          </cell>
        </row>
        <row r="71">
          <cell r="B71">
            <v>2000</v>
          </cell>
          <cell r="C71">
            <v>0.97027519292342612</v>
          </cell>
          <cell r="D71">
            <v>0.88472451520230477</v>
          </cell>
          <cell r="E71">
            <v>0.57242558223254836</v>
          </cell>
          <cell r="F71">
            <v>0.98611058696148646</v>
          </cell>
          <cell r="G71">
            <v>0.9836420793034889</v>
          </cell>
          <cell r="H71">
            <v>1605338.4120269085</v>
          </cell>
          <cell r="I71">
            <v>570115.57517735963</v>
          </cell>
          <cell r="J71">
            <v>12114.597500648404</v>
          </cell>
          <cell r="K71">
            <v>29487223.903115947</v>
          </cell>
          <cell r="L71">
            <v>289743.74538294779</v>
          </cell>
          <cell r="M71">
            <v>0.97027519292342623</v>
          </cell>
          <cell r="N71">
            <v>0.88472451520230455</v>
          </cell>
          <cell r="O71">
            <v>0.57242558223254836</v>
          </cell>
          <cell r="P71">
            <v>0.98611058696148646</v>
          </cell>
          <cell r="Q71">
            <v>0.9836420793034889</v>
          </cell>
        </row>
        <row r="72">
          <cell r="B72">
            <v>2500</v>
          </cell>
          <cell r="C72">
            <v>0.96194670157406759</v>
          </cell>
          <cell r="D72">
            <v>0.85431236203801186</v>
          </cell>
          <cell r="E72">
            <v>0.48823255063026766</v>
          </cell>
          <cell r="F72">
            <v>0.98229970027944236</v>
          </cell>
          <cell r="G72">
            <v>0.97904165107967134</v>
          </cell>
          <cell r="H72">
            <v>1591558.767679746</v>
          </cell>
          <cell r="I72">
            <v>550518.0146986855</v>
          </cell>
          <cell r="J72">
            <v>10332.768173169745</v>
          </cell>
          <cell r="K72">
            <v>29373268.6628532</v>
          </cell>
          <cell r="L72">
            <v>288388.63326241082</v>
          </cell>
          <cell r="M72">
            <v>0.96194670157406748</v>
          </cell>
          <cell r="N72">
            <v>0.85431236203801175</v>
          </cell>
          <cell r="O72">
            <v>0.48823255063026766</v>
          </cell>
          <cell r="P72">
            <v>0.98229970027944236</v>
          </cell>
          <cell r="Q72">
            <v>0.97904165107967123</v>
          </cell>
        </row>
        <row r="73">
          <cell r="B73">
            <v>3000</v>
          </cell>
          <cell r="C73">
            <v>0.95368969898000999</v>
          </cell>
          <cell r="D73">
            <v>0.82494561797473875</v>
          </cell>
          <cell r="E73">
            <v>0.41642272968523336</v>
          </cell>
          <cell r="F73">
            <v>0.97850353453195815</v>
          </cell>
          <cell r="G73">
            <v>0.97446273690021767</v>
          </cell>
          <cell r="H73">
            <v>1577897.4028122094</v>
          </cell>
          <cell r="I73">
            <v>531594.11477839132</v>
          </cell>
          <cell r="J73">
            <v>8813.0124104209972</v>
          </cell>
          <cell r="K73">
            <v>29259753.61611354</v>
          </cell>
          <cell r="L73">
            <v>287039.85836546717</v>
          </cell>
          <cell r="M73">
            <v>0.95368969898000988</v>
          </cell>
          <cell r="N73">
            <v>0.82494561797473864</v>
          </cell>
          <cell r="O73">
            <v>0.41642272968523331</v>
          </cell>
          <cell r="P73">
            <v>0.97850353453195815</v>
          </cell>
          <cell r="Q73">
            <v>0.97446273690021767</v>
          </cell>
        </row>
        <row r="74">
          <cell r="B74">
            <v>3500</v>
          </cell>
          <cell r="C74">
            <v>0.94550357150765274</v>
          </cell>
          <cell r="D74">
            <v>0.79658834737246154</v>
          </cell>
          <cell r="E74">
            <v>0.35517478212922471</v>
          </cell>
          <cell r="F74">
            <v>0.97472203285407466</v>
          </cell>
          <cell r="G74">
            <v>0.96990523615403712</v>
          </cell>
          <cell r="H74">
            <v>1564353.3021560558</v>
          </cell>
          <cell r="I74">
            <v>513320.71852669987</v>
          </cell>
          <cell r="J74">
            <v>7516.7841225657021</v>
          </cell>
          <cell r="K74">
            <v>29146677.062489524</v>
          </cell>
          <cell r="L74">
            <v>285697.3910558956</v>
          </cell>
          <cell r="M74">
            <v>0.94550357150765285</v>
          </cell>
          <cell r="N74">
            <v>0.79658834737246142</v>
          </cell>
          <cell r="O74">
            <v>0.35517478212922465</v>
          </cell>
          <cell r="P74">
            <v>0.97472203285407466</v>
          </cell>
          <cell r="Q74">
            <v>0.96990523615403701</v>
          </cell>
        </row>
        <row r="75">
          <cell r="B75">
            <v>4000</v>
          </cell>
          <cell r="C75">
            <v>0.93738771079060368</v>
          </cell>
          <cell r="D75">
            <v>0.76920584986854335</v>
          </cell>
          <cell r="E75">
            <v>0.30293525513339825</v>
          </cell>
          <cell r="F75">
            <v>0.97095513860049465</v>
          </cell>
          <cell r="G75">
            <v>0.96536904870054863</v>
          </cell>
          <cell r="H75">
            <v>1550925.459157737</v>
          </cell>
          <cell r="I75">
            <v>495675.46506532247</v>
          </cell>
          <cell r="J75">
            <v>6411.2066242462897</v>
          </cell>
          <cell r="K75">
            <v>29034037.308142163</v>
          </cell>
          <cell r="L75">
            <v>284361.20183606929</v>
          </cell>
          <cell r="M75">
            <v>0.93738771079060368</v>
          </cell>
          <cell r="N75">
            <v>0.76920584986854323</v>
          </cell>
          <cell r="O75">
            <v>0.30293525513339825</v>
          </cell>
          <cell r="P75">
            <v>0.97095513860049454</v>
          </cell>
          <cell r="Q75">
            <v>0.96536904870054852</v>
          </cell>
        </row>
        <row r="76">
          <cell r="B76">
            <v>4500</v>
          </cell>
          <cell r="C76">
            <v>0.92934151368446805</v>
          </cell>
          <cell r="D76">
            <v>0.74276461791542703</v>
          </cell>
          <cell r="E76">
            <v>0.25837917954813588</v>
          </cell>
          <cell r="F76">
            <v>0.96720279534473397</v>
          </cell>
          <cell r="G76">
            <v>0.9608540748674822</v>
          </cell>
          <cell r="H76">
            <v>1537612.8759035976</v>
          </cell>
          <cell r="I76">
            <v>478636.76216479088</v>
          </cell>
          <cell r="J76">
            <v>5468.2387718685195</v>
          </cell>
          <cell r="K76">
            <v>28921832.665775534</v>
          </cell>
          <cell r="L76">
            <v>283031.26134630799</v>
          </cell>
          <cell r="M76">
            <v>0.92934151368446805</v>
          </cell>
          <cell r="N76">
            <v>0.74276461791542692</v>
          </cell>
          <cell r="O76">
            <v>0.25837917954813588</v>
          </cell>
          <cell r="P76">
            <v>0.96720279534473408</v>
          </cell>
          <cell r="Q76">
            <v>0.96085407486748198</v>
          </cell>
        </row>
        <row r="77">
          <cell r="B77">
            <v>5000</v>
          </cell>
          <cell r="C77">
            <v>0.9213643822220241</v>
          </cell>
          <cell r="D77">
            <v>0.71723229577795744</v>
          </cell>
          <cell r="E77">
            <v>0.22037646425329405</v>
          </cell>
          <cell r="F77">
            <v>0.963464946878276</v>
          </cell>
          <cell r="G77">
            <v>0.95636021544868832</v>
          </cell>
          <cell r="H77">
            <v>1524414.563045711</v>
          </cell>
          <cell r="I77">
            <v>462183.75982237409</v>
          </cell>
          <cell r="J77">
            <v>4663.963746400299</v>
          </cell>
          <cell r="K77">
            <v>28810061.454611495</v>
          </cell>
          <cell r="L77">
            <v>281707.54036423314</v>
          </cell>
          <cell r="M77">
            <v>0.9213643822220241</v>
          </cell>
          <cell r="N77">
            <v>0.71723229577795733</v>
          </cell>
          <cell r="O77">
            <v>0.22037646425329402</v>
          </cell>
          <cell r="P77">
            <v>0.96346494687827611</v>
          </cell>
          <cell r="Q77">
            <v>0.95636021544868821</v>
          </cell>
        </row>
        <row r="78">
          <cell r="B78">
            <v>5500</v>
          </cell>
          <cell r="C78">
            <v>0.91345572356878402</v>
          </cell>
          <cell r="D78">
            <v>0.69257763994015809</v>
          </cell>
          <cell r="E78">
            <v>0.18796323326715889</v>
          </cell>
          <cell r="F78">
            <v>0.95974153720973066</v>
          </cell>
          <cell r="G78">
            <v>0.95188737170195759</v>
          </cell>
          <cell r="H78">
            <v>1511329.5397283549</v>
          </cell>
          <cell r="I78">
            <v>446296.32474824513</v>
          </cell>
          <cell r="J78">
            <v>3977.9824428375091</v>
          </cell>
          <cell r="K78">
            <v>28698722.000364553</v>
          </cell>
          <cell r="L78">
            <v>280390.00980412518</v>
          </cell>
          <cell r="M78">
            <v>0.91345572356878402</v>
          </cell>
          <cell r="N78">
            <v>0.69257763994015797</v>
          </cell>
          <cell r="O78">
            <v>0.18796323326715889</v>
          </cell>
          <cell r="P78">
            <v>0.95974153720973054</v>
          </cell>
          <cell r="Q78">
            <v>0.95188737170195736</v>
          </cell>
        </row>
        <row r="79">
          <cell r="B79">
            <v>6000</v>
          </cell>
          <cell r="C79">
            <v>0.90561494997893721</v>
          </cell>
          <cell r="D79">
            <v>0.66877048087301227</v>
          </cell>
          <cell r="E79">
            <v>0.16031737862731507</v>
          </cell>
          <cell r="F79">
            <v>0.95603251056399385</v>
          </cell>
          <cell r="G79">
            <v>0.9474354453468522</v>
          </cell>
          <cell r="H79">
            <v>1498356.8335151181</v>
          </cell>
          <cell r="I79">
            <v>430955.01572867861</v>
          </cell>
          <cell r="J79">
            <v>3392.8960806646178</v>
          </cell>
          <cell r="K79">
            <v>28587812.635216713</v>
          </cell>
          <cell r="L79">
            <v>279078.64071628515</v>
          </cell>
          <cell r="M79">
            <v>0.90561494997893721</v>
          </cell>
          <cell r="N79">
            <v>0.66877048087301216</v>
          </cell>
          <cell r="O79">
            <v>0.16031737862731507</v>
          </cell>
          <cell r="P79">
            <v>0.95603251056399385</v>
          </cell>
          <cell r="Q79">
            <v>0.94743544534685209</v>
          </cell>
        </row>
        <row r="80">
          <cell r="B80">
            <v>6500</v>
          </cell>
          <cell r="C80">
            <v>0.89784147875166975</v>
          </cell>
          <cell r="D80">
            <v>0.64578168611646891</v>
          </cell>
          <cell r="E80">
            <v>0.13673770898270954</v>
          </cell>
          <cell r="F80">
            <v>0.95233781138141371</v>
          </cell>
          <cell r="G80">
            <v>0.94300433856254573</v>
          </cell>
          <cell r="H80">
            <v>1485495.480316631</v>
          </cell>
          <cell r="I80">
            <v>416141.05983613274</v>
          </cell>
          <cell r="J80">
            <v>2893.864912580651</v>
          </cell>
          <cell r="K80">
            <v>28477331.697792545</v>
          </cell>
          <cell r="L80">
            <v>277773.40428639814</v>
          </cell>
          <cell r="M80">
            <v>0.89784147875166975</v>
          </cell>
          <cell r="N80">
            <v>0.64578168611646891</v>
          </cell>
          <cell r="O80">
            <v>0.13673770898270951</v>
          </cell>
          <cell r="P80">
            <v>0.95233781138141371</v>
          </cell>
          <cell r="Q80">
            <v>0.94300433856254573</v>
          </cell>
        </row>
        <row r="81">
          <cell r="B81">
            <v>7000</v>
          </cell>
          <cell r="C81">
            <v>0.89013473218786132</v>
          </cell>
          <cell r="D81">
            <v>0.6235831246304917</v>
          </cell>
          <cell r="E81">
            <v>0.11662616503545119</v>
          </cell>
          <cell r="F81">
            <v>0.94865738431695801</v>
          </cell>
          <cell r="G81">
            <v>0.93859395398567347</v>
          </cell>
          <cell r="H81">
            <v>1472744.5243189191</v>
          </cell>
          <cell r="I81">
            <v>401836.3294571017</v>
          </cell>
          <cell r="J81">
            <v>2468.2318388675753</v>
          </cell>
          <cell r="K81">
            <v>28367277.533134304</v>
          </cell>
          <cell r="L81">
            <v>276474.27183490014</v>
          </cell>
          <cell r="M81">
            <v>0.89013473218786121</v>
          </cell>
          <cell r="N81">
            <v>0.62358312463049159</v>
          </cell>
          <cell r="O81">
            <v>0.11662616503545119</v>
          </cell>
          <cell r="P81">
            <v>0.94865738431695801</v>
          </cell>
          <cell r="Q81">
            <v>0.93859395398567347</v>
          </cell>
        </row>
        <row r="82">
          <cell r="B82">
            <v>7500</v>
          </cell>
          <cell r="C82">
            <v>0.88249413754715078</v>
          </cell>
          <cell r="D82">
            <v>0.60214763237153213</v>
          </cell>
          <cell r="E82">
            <v>9.9472650756465567E-2</v>
          </cell>
          <cell r="F82">
            <v>0.94499117423938417</v>
          </cell>
          <cell r="G82">
            <v>0.93420419470819349</v>
          </cell>
          <cell r="H82">
            <v>1460103.0179123676</v>
          </cell>
          <cell r="I82">
            <v>388023.32010963029</v>
          </cell>
          <cell r="J82">
            <v>2105.2013810025496</v>
          </cell>
          <cell r="K82">
            <v>28257648.4926771</v>
          </cell>
          <cell r="L82">
            <v>275181.21481634799</v>
          </cell>
          <cell r="M82">
            <v>0.88249413754715078</v>
          </cell>
          <cell r="N82">
            <v>0.60214763237153213</v>
          </cell>
          <cell r="O82">
            <v>9.9472650756465553E-2</v>
          </cell>
          <cell r="P82">
            <v>0.94499117423938428</v>
          </cell>
          <cell r="Q82">
            <v>0.93420419470819349</v>
          </cell>
        </row>
        <row r="83">
          <cell r="B83">
            <v>8000</v>
          </cell>
          <cell r="C83">
            <v>0.87491912700537389</v>
          </cell>
          <cell r="D83">
            <v>0.58144897905229842</v>
          </cell>
          <cell r="E83">
            <v>8.4842095643889295E-2</v>
          </cell>
          <cell r="F83">
            <v>0.9413391262304146</v>
          </cell>
          <cell r="G83">
            <v>0.92983496427525825</v>
          </cell>
          <cell r="H83">
            <v>1447570.0216213008</v>
          </cell>
          <cell r="I83">
            <v>374685.12902334245</v>
          </cell>
          <cell r="J83">
            <v>1795.5658722109283</v>
          </cell>
          <cell r="K83">
            <v>28148442.934224229</v>
          </cell>
          <cell r="L83">
            <v>273894.20481879252</v>
          </cell>
          <cell r="M83">
            <v>0.87491912700537389</v>
          </cell>
          <cell r="N83">
            <v>0.58144897905229831</v>
          </cell>
          <cell r="O83">
            <v>8.4842095643889295E-2</v>
          </cell>
          <cell r="P83">
            <v>0.94133912623041449</v>
          </cell>
          <cell r="Q83">
            <v>0.92983496427525814</v>
          </cell>
        </row>
        <row r="84">
          <cell r="B84">
            <v>8500</v>
          </cell>
          <cell r="C84">
            <v>0.86740913761236305</v>
          </cell>
          <cell r="D84">
            <v>0.56146183604415123</v>
          </cell>
          <cell r="E84">
            <v>7.2363419879800328E-2</v>
          </cell>
          <cell r="F84">
            <v>0.93770118558391313</v>
          </cell>
          <cell r="G84">
            <v>0.92548616668309314</v>
          </cell>
          <cell r="H84">
            <v>1435144.6040341624</v>
          </cell>
          <cell r="I84">
            <v>361805.43445577828</v>
          </cell>
          <cell r="J84">
            <v>1531.4719202365397</v>
          </cell>
          <cell r="K84">
            <v>28039659.221922576</v>
          </cell>
          <cell r="L84">
            <v>272613.21356315358</v>
          </cell>
          <cell r="M84">
            <v>0.86740913761236305</v>
          </cell>
          <cell r="N84">
            <v>0.56146183604415123</v>
          </cell>
          <cell r="O84">
            <v>7.2363419879800328E-2</v>
          </cell>
          <cell r="P84">
            <v>0.93770118558391324</v>
          </cell>
          <cell r="Q84">
            <v>0.92548616668309291</v>
          </cell>
        </row>
        <row r="85">
          <cell r="B85">
            <v>9000</v>
          </cell>
          <cell r="C85">
            <v>0.859963611250111</v>
          </cell>
          <cell r="D85">
            <v>0.54216174538285022</v>
          </cell>
          <cell r="E85">
            <v>6.1720122504746622E-2</v>
          </cell>
          <cell r="F85">
            <v>0.93407729780506599</v>
          </cell>
          <cell r="G85">
            <v>0.92115770637688865</v>
          </cell>
          <cell r="H85">
            <v>1422825.8417342945</v>
          </cell>
          <cell r="I85">
            <v>349368.47571972839</v>
          </cell>
          <cell r="J85">
            <v>1306.2212190439056</v>
          </cell>
          <cell r="K85">
            <v>27931295.726238087</v>
          </cell>
          <cell r="L85">
            <v>271338.21290259913</v>
          </cell>
          <cell r="M85">
            <v>0.85996361125011112</v>
          </cell>
          <cell r="N85">
            <v>0.54216174538285022</v>
          </cell>
          <cell r="O85">
            <v>6.1720122504746622E-2</v>
          </cell>
          <cell r="P85">
            <v>0.93407729780506599</v>
          </cell>
          <cell r="Q85">
            <v>0.92115770637688854</v>
          </cell>
        </row>
        <row r="86">
          <cell r="B86">
            <v>9500</v>
          </cell>
          <cell r="C86">
            <v>0.85258199459129413</v>
          </cell>
          <cell r="D86">
            <v>0.52352508983970236</v>
          </cell>
          <cell r="E86">
            <v>5.2642253894695831E-2</v>
          </cell>
          <cell r="F86">
            <v>0.93046740860956567</v>
          </cell>
          <cell r="G86">
            <v>0.91684948824870016</v>
          </cell>
          <cell r="H86">
            <v>1410612.8192313151</v>
          </cell>
          <cell r="I86">
            <v>337359.03389711253</v>
          </cell>
          <cell r="J86">
            <v>1114.1006573708626</v>
          </cell>
          <cell r="K86">
            <v>27823350.823931389</v>
          </cell>
          <cell r="L86">
            <v>270069.17482192663</v>
          </cell>
          <cell r="M86">
            <v>0.85258199459129413</v>
          </cell>
          <cell r="N86">
            <v>0.52352508983970225</v>
          </cell>
          <cell r="O86">
            <v>5.2642253894695824E-2</v>
          </cell>
          <cell r="P86">
            <v>0.93046740860956578</v>
          </cell>
          <cell r="Q86">
            <v>0.91684948824870027</v>
          </cell>
        </row>
        <row r="87">
          <cell r="B87">
            <v>10000</v>
          </cell>
          <cell r="C87">
            <v>0.84526373905814922</v>
          </cell>
          <cell r="D87">
            <v>0.50552906402152464</v>
          </cell>
          <cell r="E87">
            <v>4.4899568935568714E-2</v>
          </cell>
          <cell r="F87">
            <v>0.92687146392279751</v>
          </cell>
          <cell r="G87">
            <v>0.91256141763535847</v>
          </cell>
          <cell r="H87">
            <v>1398504.6288930785</v>
          </cell>
          <cell r="I87">
            <v>325762.41321582516</v>
          </cell>
          <cell r="J87">
            <v>950.23741511618073</v>
          </cell>
          <cell r="K87">
            <v>27715822.898033466</v>
          </cell>
          <cell r="L87">
            <v>268806.07143694744</v>
          </cell>
          <cell r="M87">
            <v>0.84526373905814922</v>
          </cell>
          <cell r="N87">
            <v>0.50552906402152453</v>
          </cell>
          <cell r="O87">
            <v>4.4899568935568721E-2</v>
          </cell>
          <cell r="P87">
            <v>0.92687146392279751</v>
          </cell>
          <cell r="Q87">
            <v>0.91256141763535836</v>
          </cell>
        </row>
        <row r="88">
          <cell r="B88">
            <v>10500</v>
          </cell>
          <cell r="C88">
            <v>0.83800830078170707</v>
          </cell>
          <cell r="D88">
            <v>0.48815164646402776</v>
          </cell>
          <cell r="E88">
            <v>3.8295687236959405E-2</v>
          </cell>
          <cell r="F88">
            <v>0.9232894098790293</v>
          </cell>
          <cell r="G88">
            <v>0.90829340031638961</v>
          </cell>
          <cell r="H88">
            <v>1386500.3708782268</v>
          </cell>
          <cell r="I88">
            <v>314564.4230667401</v>
          </cell>
          <cell r="J88">
            <v>810.4753723218588</v>
          </cell>
          <cell r="K88">
            <v>27608710.337821413</v>
          </cell>
          <cell r="L88">
            <v>267548.8749938744</v>
          </cell>
          <cell r="M88">
            <v>0.83800830078170707</v>
          </cell>
          <cell r="N88">
            <v>0.48815164646402776</v>
          </cell>
          <cell r="O88">
            <v>3.8295687236959405E-2</v>
          </cell>
          <cell r="P88">
            <v>0.9232894098790293</v>
          </cell>
          <cell r="Q88">
            <v>0.9082934003163895</v>
          </cell>
        </row>
        <row r="89">
          <cell r="B89">
            <v>11000</v>
          </cell>
          <cell r="C89">
            <v>0.83081514056137229</v>
          </cell>
          <cell r="D89">
            <v>0.47137157268448371</v>
          </cell>
          <cell r="E89">
            <v>3.2663112268528527E-2</v>
          </cell>
          <cell r="F89">
            <v>0.91972119282060527</v>
          </cell>
          <cell r="G89">
            <v>0.90404534251194424</v>
          </cell>
          <cell r="H89">
            <v>1374599.1530693131</v>
          </cell>
          <cell r="I89">
            <v>303751.36063887714</v>
          </cell>
          <cell r="J89">
            <v>691.2696960684757</v>
          </cell>
          <cell r="K89">
            <v>27502011.538794342</v>
          </cell>
          <cell r="L89">
            <v>266297.55786871153</v>
          </cell>
          <cell r="M89">
            <v>0.83081514056137218</v>
          </cell>
          <cell r="N89">
            <v>0.47137157268448365</v>
          </cell>
          <cell r="O89">
            <v>3.2663112268528527E-2</v>
          </cell>
          <cell r="P89">
            <v>0.91972119282060516</v>
          </cell>
          <cell r="Q89">
            <v>0.90404534251194413</v>
          </cell>
        </row>
        <row r="90">
          <cell r="B90">
            <v>11500</v>
          </cell>
          <cell r="C90">
            <v>0.82368372382485233</v>
          </cell>
          <cell r="D90">
            <v>0.4551683091607005</v>
          </cell>
          <cell r="E90">
            <v>2.7858983087705107E-2</v>
          </cell>
          <cell r="F90">
            <v>0.91616675929714153</v>
          </cell>
          <cell r="G90">
            <v>0.89981715088073766</v>
          </cell>
          <cell r="H90">
            <v>1362800.0910065046</v>
          </cell>
          <cell r="I90">
            <v>293309.99415148003</v>
          </cell>
          <cell r="J90">
            <v>589.59693165461749</v>
          </cell>
          <cell r="K90">
            <v>27395724.902649336</v>
          </cell>
          <cell r="L90">
            <v>265052.09256664751</v>
          </cell>
          <cell r="M90">
            <v>0.82368372382485222</v>
          </cell>
          <cell r="N90">
            <v>0.45516830916070039</v>
          </cell>
          <cell r="O90">
            <v>2.7858983087705107E-2</v>
          </cell>
          <cell r="P90">
            <v>0.91616675929714153</v>
          </cell>
          <cell r="Q90">
            <v>0.89981715088073755</v>
          </cell>
        </row>
        <row r="91">
          <cell r="B91">
            <v>12000</v>
          </cell>
          <cell r="C91">
            <v>0.81661352058843051</v>
          </cell>
          <cell r="D91">
            <v>0.4395220282044614</v>
          </cell>
          <cell r="E91">
            <v>2.3761450908303259E-2</v>
          </cell>
          <cell r="F91">
            <v>0.91262605606472569</v>
          </cell>
          <cell r="G91">
            <v>0.89560873251799866</v>
          </cell>
          <cell r="H91">
            <v>1351102.3078218524</v>
          </cell>
          <cell r="I91">
            <v>283227.54666248616</v>
          </cell>
          <cell r="J91">
            <v>502.87831767198497</v>
          </cell>
          <cell r="K91">
            <v>27289848.837257482</v>
          </cell>
          <cell r="L91">
            <v>263812.45172145125</v>
          </cell>
          <cell r="M91">
            <v>0.81661352058843051</v>
          </cell>
          <cell r="N91">
            <v>0.43952202820446135</v>
          </cell>
          <cell r="O91">
            <v>2.3761450908303255E-2</v>
          </cell>
          <cell r="P91">
            <v>0.91262605606472558</v>
          </cell>
          <cell r="Q91">
            <v>0.89560873251799855</v>
          </cell>
        </row>
        <row r="92">
          <cell r="B92">
            <v>12500</v>
          </cell>
          <cell r="C92">
            <v>0.80960400541757649</v>
          </cell>
          <cell r="D92">
            <v>0.42441358369868387</v>
          </cell>
          <cell r="E92">
            <v>2.026658860771129E-2</v>
          </cell>
          <cell r="F92">
            <v>0.90909903008511983</v>
          </cell>
          <cell r="G92">
            <v>0.89141999495342761</v>
          </cell>
          <cell r="H92">
            <v>1339504.9341741214</v>
          </cell>
          <cell r="I92">
            <v>273491.68043357652</v>
          </cell>
          <cell r="J92">
            <v>428.91437998993081</v>
          </cell>
          <cell r="K92">
            <v>27184381.756640077</v>
          </cell>
          <cell r="L92">
            <v>262578.60809487069</v>
          </cell>
          <cell r="M92">
            <v>0.80960400541757649</v>
          </cell>
          <cell r="N92">
            <v>0.42441358369868387</v>
          </cell>
          <cell r="O92">
            <v>2.026658860771129E-2</v>
          </cell>
          <cell r="P92">
            <v>0.90909903008511983</v>
          </cell>
          <cell r="Q92">
            <v>0.89141999495342761</v>
          </cell>
        </row>
        <row r="93">
          <cell r="B93">
            <v>13000</v>
          </cell>
          <cell r="C93">
            <v>0.80265465738790198</v>
          </cell>
          <cell r="D93">
            <v>0.40982448766860546</v>
          </cell>
          <cell r="E93">
            <v>1.728575478741844E-2</v>
          </cell>
          <cell r="F93">
            <v>0.90558562852496471</v>
          </cell>
          <cell r="G93">
            <v>0.88725084614916516</v>
          </cell>
          <cell r="H93">
            <v>1328007.1081841907</v>
          </cell>
          <cell r="I93">
            <v>264090.48183267191</v>
          </cell>
          <cell r="J93">
            <v>365.8291457341046</v>
          </cell>
          <cell r="K93">
            <v>27079322.080944803</v>
          </cell>
          <cell r="L93">
            <v>261350.53457603423</v>
          </cell>
          <cell r="M93">
            <v>0.80265465738790198</v>
          </cell>
          <cell r="N93">
            <v>0.40982448766860541</v>
          </cell>
          <cell r="O93">
            <v>1.7285754787418436E-2</v>
          </cell>
          <cell r="P93">
            <v>0.90558562852496471</v>
          </cell>
          <cell r="Q93">
            <v>0.88725084614916505</v>
          </cell>
        </row>
        <row r="94">
          <cell r="B94">
            <v>13500</v>
          </cell>
          <cell r="C94">
            <v>0.79576496004644381</v>
          </cell>
          <cell r="D94">
            <v>0.39573688765832915</v>
          </cell>
          <cell r="E94">
            <v>1.4743345530636984E-2</v>
          </cell>
          <cell r="F94">
            <v>0.90208579875498918</v>
          </cell>
          <cell r="G94">
            <v>0.88310119449777058</v>
          </cell>
          <cell r="H94">
            <v>1316607.9753709957</v>
          </cell>
          <cell r="I94">
            <v>255012.44675540188</v>
          </cell>
          <cell r="J94">
            <v>312.02256233909947</v>
          </cell>
          <cell r="K94">
            <v>26974668.236422099</v>
          </cell>
          <cell r="L94">
            <v>260128.20418085536</v>
          </cell>
          <cell r="M94">
            <v>0.79576496004644381</v>
          </cell>
          <cell r="N94">
            <v>0.3957368876583291</v>
          </cell>
          <cell r="O94">
            <v>1.4743345530636984E-2</v>
          </cell>
          <cell r="P94">
            <v>0.90208579875498929</v>
          </cell>
          <cell r="Q94">
            <v>0.88310119449777058</v>
          </cell>
        </row>
        <row r="95">
          <cell r="B95">
            <v>14000</v>
          </cell>
          <cell r="C95">
            <v>0.78893440137328485</v>
          </cell>
          <cell r="D95">
            <v>0.38213354488504364</v>
          </cell>
          <cell r="E95">
            <v>1.2574876834071736E-2</v>
          </cell>
          <cell r="F95">
            <v>0.89859948834922299</v>
          </cell>
          <cell r="G95">
            <v>0.87897094882020721</v>
          </cell>
          <cell r="H95">
            <v>1305306.6885880292</v>
          </cell>
          <cell r="I95">
            <v>246246.46654770634</v>
          </cell>
          <cell r="J95">
            <v>266.12991486309727</v>
          </cell>
          <cell r="K95">
            <v>26870418.655401621</v>
          </cell>
          <cell r="L95">
            <v>258911.59005143915</v>
          </cell>
          <cell r="M95">
            <v>0.78893440137328474</v>
          </cell>
          <cell r="N95">
            <v>0.38213354488504359</v>
          </cell>
          <cell r="O95">
            <v>1.2574876834071736E-2</v>
          </cell>
          <cell r="P95">
            <v>0.8985994883492231</v>
          </cell>
          <cell r="Q95">
            <v>0.8789709488202071</v>
          </cell>
        </row>
        <row r="96">
          <cell r="B96">
            <v>14500</v>
          </cell>
          <cell r="C96">
            <v>0.7821624737435009</v>
          </cell>
          <cell r="D96">
            <v>0.36899781314418539</v>
          </cell>
          <cell r="E96">
            <v>1.072534907789288E-2</v>
          </cell>
          <cell r="F96">
            <v>0.89512664508420892</v>
          </cell>
          <cell r="G96">
            <v>0.87486001836384053</v>
          </cell>
          <cell r="H96">
            <v>1294102.4079603823</v>
          </cell>
          <cell r="I96">
            <v>237781.81441234367</v>
          </cell>
          <cell r="J96">
            <v>226.98721225187529</v>
          </cell>
          <cell r="K96">
            <v>26766571.776268687</v>
          </cell>
          <cell r="L96">
            <v>257700.66545549271</v>
          </cell>
          <cell r="M96">
            <v>0.7821624737435009</v>
          </cell>
          <cell r="N96">
            <v>0.36899781314418534</v>
          </cell>
          <cell r="O96">
            <v>1.072534907789288E-2</v>
          </cell>
          <cell r="P96">
            <v>0.89512664508420892</v>
          </cell>
          <cell r="Q96">
            <v>0.87486001836384042</v>
          </cell>
        </row>
        <row r="97">
          <cell r="B97">
            <v>15000</v>
          </cell>
          <cell r="C97">
            <v>0.77544867388943706</v>
          </cell>
          <cell r="D97">
            <v>0.35631361843973081</v>
          </cell>
          <cell r="E97">
            <v>9.1478520513993428E-3</v>
          </cell>
          <cell r="F97">
            <v>0.89166721693822237</v>
          </cell>
          <cell r="G97">
            <v>0.87076831280044331</v>
          </cell>
          <cell r="H97">
            <v>1282994.3008223283</v>
          </cell>
          <cell r="I97">
            <v>229608.13228267172</v>
          </cell>
          <cell r="J97">
            <v>193.60166463203615</v>
          </cell>
          <cell r="K97">
            <v>26663126.043440923</v>
          </cell>
          <cell r="L97">
            <v>256495.40378573735</v>
          </cell>
          <cell r="M97">
            <v>0.77544867388943706</v>
          </cell>
          <cell r="N97">
            <v>0.35631361843973081</v>
          </cell>
          <cell r="O97">
            <v>9.1478520513993411E-3</v>
          </cell>
          <cell r="P97">
            <v>0.89166721693822226</v>
          </cell>
          <cell r="Q97">
            <v>0.87076831280044309</v>
          </cell>
        </row>
        <row r="98">
          <cell r="B98">
            <v>15500</v>
          </cell>
          <cell r="C98">
            <v>0.76879250286330547</v>
          </cell>
          <cell r="D98">
            <v>0.34406543931469008</v>
          </cell>
          <cell r="E98">
            <v>7.8023751531573707E-3</v>
          </cell>
          <cell r="F98">
            <v>0.88822115209049157</v>
          </cell>
          <cell r="G98">
            <v>0.8666957422242112</v>
          </cell>
          <cell r="H98">
            <v>1271981.5416554422</v>
          </cell>
          <cell r="I98">
            <v>221715.41814763818</v>
          </cell>
          <cell r="J98">
            <v>165.12650283886438</v>
          </cell>
          <cell r="K98">
            <v>26560079.907344967</v>
          </cell>
          <cell r="L98">
            <v>255295.77855932427</v>
          </cell>
          <cell r="M98">
            <v>0.76879250286330547</v>
          </cell>
          <cell r="N98">
            <v>0.34406543931469002</v>
          </cell>
          <cell r="O98">
            <v>7.8023751531573699E-3</v>
          </cell>
          <cell r="P98">
            <v>0.88822115209049146</v>
          </cell>
          <cell r="Q98">
            <v>0.8666957422242112</v>
          </cell>
        </row>
        <row r="99">
          <cell r="B99">
            <v>16000</v>
          </cell>
          <cell r="C99">
            <v>0.76219346600010507</v>
          </cell>
          <cell r="D99">
            <v>0.33223828785773568</v>
          </cell>
          <cell r="E99">
            <v>6.654792588309825E-3</v>
          </cell>
          <cell r="F99">
            <v>0.88478839892042138</v>
          </cell>
          <cell r="G99">
            <v>0.86264221714978695</v>
          </cell>
          <cell r="H99">
            <v>1261063.3120272493</v>
          </cell>
          <cell r="I99">
            <v>214094.01381247124</v>
          </cell>
          <cell r="J99">
            <v>140.83950151780556</v>
          </cell>
          <cell r="K99">
            <v>26457431.82439325</v>
          </cell>
          <cell r="L99">
            <v>254101.76341725246</v>
          </cell>
          <cell r="M99">
            <v>0.76219346600010507</v>
          </cell>
          <cell r="N99">
            <v>0.33223828785773563</v>
          </cell>
          <cell r="O99">
            <v>6.6547925883098241E-3</v>
          </cell>
          <cell r="P99">
            <v>0.88478839892042138</v>
          </cell>
          <cell r="Q99">
            <v>0.86264221714978684</v>
          </cell>
        </row>
        <row r="100">
          <cell r="B100">
            <v>16500</v>
          </cell>
          <cell r="C100">
            <v>0.75565107288086131</v>
          </cell>
          <cell r="D100">
            <v>0.32081769136272209</v>
          </cell>
          <cell r="E100">
            <v>5.6759978242653308E-3</v>
          </cell>
          <cell r="F100">
            <v>0.88136890600681939</v>
          </cell>
          <cell r="G100">
            <v>0.85860764851029459</v>
          </cell>
          <cell r="H100">
            <v>1250238.800530405</v>
          </cell>
          <cell r="I100">
            <v>206734.59308009292</v>
          </cell>
          <cell r="J100">
            <v>120.12466107357824</v>
          </cell>
          <cell r="K100">
            <v>26355180.256960846</v>
          </cell>
          <cell r="L100">
            <v>252913.33212378962</v>
          </cell>
          <cell r="M100">
            <v>0.75565107288086142</v>
          </cell>
          <cell r="N100">
            <v>0.32081769136272204</v>
          </cell>
          <cell r="O100">
            <v>5.6759978242653308E-3</v>
          </cell>
          <cell r="P100">
            <v>0.8813689060068195</v>
          </cell>
          <cell r="Q100">
            <v>0.85860764851029436</v>
          </cell>
        </row>
        <row r="101">
          <cell r="B101">
            <v>17000</v>
          </cell>
          <cell r="C101">
            <v>0.74916483729617744</v>
          </cell>
          <cell r="D101">
            <v>0.30978967461865425</v>
          </cell>
          <cell r="E101">
            <v>4.8411653516682958E-3</v>
          </cell>
          <cell r="F101">
            <v>0.87796262212712672</v>
          </cell>
          <cell r="G101">
            <v>0.85459194765538171</v>
          </cell>
          <cell r="H101">
            <v>1239507.2027223895</v>
          </cell>
          <cell r="I101">
            <v>199628.15033879268</v>
          </cell>
          <cell r="J101">
            <v>102.45658385987417</v>
          </cell>
          <cell r="K101">
            <v>26253323.673362482</v>
          </cell>
          <cell r="L101">
            <v>251730.45856589565</v>
          </cell>
          <cell r="M101">
            <v>0.74916483729617744</v>
          </cell>
          <cell r="N101">
            <v>0.30978967461865425</v>
          </cell>
          <cell r="O101">
            <v>4.8411653516682949E-3</v>
          </cell>
          <cell r="P101">
            <v>0.87796262212712683</v>
          </cell>
          <cell r="Q101">
            <v>0.85459194765538171</v>
          </cell>
        </row>
        <row r="102">
          <cell r="B102">
            <v>17500</v>
          </cell>
          <cell r="C102">
            <v>0.74273427721010277</v>
          </cell>
          <cell r="D102">
            <v>0.29914074280843445</v>
          </cell>
          <cell r="E102">
            <v>4.129121026438534E-3</v>
          </cell>
          <cell r="F102">
            <v>0.87456949625665048</v>
          </cell>
          <cell r="G102">
            <v>0.85059502634927242</v>
          </cell>
          <cell r="H102">
            <v>1228867.7210657278</v>
          </cell>
          <cell r="I102">
            <v>192765.98954219749</v>
          </cell>
          <cell r="J102">
            <v>87.387148337555089</v>
          </cell>
          <cell r="K102">
            <v>26151860.547829591</v>
          </cell>
          <cell r="L102">
            <v>250553.11675264884</v>
          </cell>
          <cell r="M102">
            <v>0.74273427721010277</v>
          </cell>
          <cell r="N102">
            <v>0.29914074280843445</v>
          </cell>
          <cell r="O102">
            <v>4.129121026438534E-3</v>
          </cell>
          <cell r="P102">
            <v>0.87456949625665048</v>
          </cell>
          <cell r="Q102">
            <v>0.85059502634927231</v>
          </cell>
        </row>
        <row r="103">
          <cell r="B103">
            <v>18000</v>
          </cell>
          <cell r="C103">
            <v>0.73635891472430848</v>
          </cell>
          <cell r="D103">
            <v>0.28885786499545779</v>
          </cell>
          <cell r="E103">
            <v>3.5218050226483669E-3</v>
          </cell>
          <cell r="F103">
            <v>0.87118947756779863</v>
          </cell>
          <cell r="G103">
            <v>0.84661679676882773</v>
          </cell>
          <cell r="H103">
            <v>1218319.564868717</v>
          </cell>
          <cell r="I103">
            <v>186139.71356805071</v>
          </cell>
          <cell r="J103">
            <v>74.53414321342143</v>
          </cell>
          <cell r="K103">
            <v>26050789.360487413</v>
          </cell>
          <cell r="L103">
            <v>249381.28081467486</v>
          </cell>
          <cell r="M103">
            <v>0.73635891472430837</v>
          </cell>
          <cell r="N103">
            <v>0.28885786499545779</v>
          </cell>
          <cell r="O103">
            <v>3.5218050226483669E-3</v>
          </cell>
          <cell r="P103">
            <v>0.87118947756779863</v>
          </cell>
          <cell r="Q103">
            <v>0.84661679676882762</v>
          </cell>
        </row>
        <row r="104">
          <cell r="B104">
            <v>18500</v>
          </cell>
          <cell r="C104">
            <v>0.73003827604257243</v>
          </cell>
          <cell r="D104">
            <v>0.27892845817785222</v>
          </cell>
          <cell r="E104">
            <v>3.0038137749256225E-3</v>
          </cell>
          <cell r="F104">
            <v>0.86782251542931976</v>
          </cell>
          <cell r="G104">
            <v>0.84265717150161723</v>
          </cell>
          <cell r="H104">
            <v>1207861.9502266669</v>
          </cell>
          <cell r="I104">
            <v>179741.21394278063</v>
          </cell>
          <cell r="J104">
            <v>63.5715732832914</v>
          </cell>
          <cell r="K104">
            <v>25950108.597332276</v>
          </cell>
          <cell r="L104">
            <v>248214.92500357851</v>
          </cell>
          <cell r="M104">
            <v>0.73003827604257243</v>
          </cell>
          <cell r="N104">
            <v>0.27892845817785217</v>
          </cell>
          <cell r="O104">
            <v>3.0038137749256221E-3</v>
          </cell>
          <cell r="P104">
            <v>0.86782251542931976</v>
          </cell>
          <cell r="Q104">
            <v>0.84265717150161723</v>
          </cell>
        </row>
        <row r="105">
          <cell r="B105">
            <v>19000</v>
          </cell>
          <cell r="C105">
            <v>0.7237718914355673</v>
          </cell>
          <cell r="D105">
            <v>0.26934037189085103</v>
          </cell>
          <cell r="E105">
            <v>2.5620092925097964E-3</v>
          </cell>
          <cell r="F105">
            <v>0.86446855940554335</v>
          </cell>
          <cell r="G105">
            <v>0.83871606354399586</v>
          </cell>
          <cell r="H105">
            <v>1197494.0999636403</v>
          </cell>
          <cell r="I105">
            <v>173562.66091928506</v>
          </cell>
          <cell r="J105">
            <v>54.221391103146175</v>
          </cell>
          <cell r="K105">
            <v>25849816.750208884</v>
          </cell>
          <cell r="L105">
            <v>247054.02369137731</v>
          </cell>
          <cell r="M105">
            <v>0.7237718914355673</v>
          </cell>
          <cell r="N105">
            <v>0.26934037189085097</v>
          </cell>
          <cell r="O105">
            <v>2.5620092925097964E-3</v>
          </cell>
          <cell r="P105">
            <v>0.86446855940554346</v>
          </cell>
          <cell r="Q105">
            <v>0.83871606354399575</v>
          </cell>
        </row>
        <row r="106">
          <cell r="B106">
            <v>19500</v>
          </cell>
          <cell r="C106">
            <v>0.71755929520595263</v>
          </cell>
          <cell r="D106">
            <v>0.26008187333845212</v>
          </cell>
          <cell r="E106">
            <v>2.1851859358588033E-3</v>
          </cell>
          <cell r="F106">
            <v>0.86112755925562545</v>
          </cell>
          <cell r="G106">
            <v>0.83479338629919486</v>
          </cell>
          <cell r="H106">
            <v>1187215.2435746971</v>
          </cell>
          <cell r="I106">
            <v>167596.49389578775</v>
          </cell>
          <cell r="J106">
            <v>46.246444775860084</v>
          </cell>
          <cell r="K106">
            <v>25749912.316787746</v>
          </cell>
          <cell r="L106">
            <v>245898.55136993909</v>
          </cell>
          <cell r="M106">
            <v>0.71755929520595263</v>
          </cell>
          <cell r="N106">
            <v>0.26008187333845212</v>
          </cell>
          <cell r="O106">
            <v>2.1851859358588033E-3</v>
          </cell>
          <cell r="P106">
            <v>0.86112755925562545</v>
          </cell>
          <cell r="Q106">
            <v>0.83479338629919475</v>
          </cell>
        </row>
        <row r="107">
          <cell r="B107">
            <v>20000</v>
          </cell>
          <cell r="C107">
            <v>0.71140002565376492</v>
          </cell>
          <cell r="D107">
            <v>0.25114163303617376</v>
          </cell>
          <cell r="E107">
            <v>1.8637862041465522E-3</v>
          </cell>
          <cell r="F107">
            <v>0.85779946493279557</v>
          </cell>
          <cell r="G107">
            <v>0.83088905357541809</v>
          </cell>
          <cell r="H107">
            <v>1177024.6171686328</v>
          </cell>
          <cell r="I107">
            <v>161835.41216404468</v>
          </cell>
          <cell r="J107">
            <v>39.444462985800051</v>
          </cell>
          <cell r="K107">
            <v>25650393.800542664</v>
          </cell>
          <cell r="L107">
            <v>244748.48265042139</v>
          </cell>
          <cell r="M107">
            <v>0.71140002565376492</v>
          </cell>
          <cell r="N107">
            <v>0.25114163303617376</v>
          </cell>
          <cell r="O107">
            <v>1.8637862041465517E-3</v>
          </cell>
          <cell r="P107">
            <v>0.85779946493279557</v>
          </cell>
          <cell r="Q107">
            <v>0.83088905357541798</v>
          </cell>
        </row>
        <row r="108">
          <cell r="B108">
            <v>20500</v>
          </cell>
          <cell r="C108">
            <v>0.70529362504210691</v>
          </cell>
          <cell r="D108">
            <v>0.24250871094733525</v>
          </cell>
          <cell r="E108">
            <v>1.5896583250714113E-3</v>
          </cell>
          <cell r="F108">
            <v>0.85448422658360723</v>
          </cell>
          <cell r="G108">
            <v>0.82700297958394742</v>
          </cell>
          <cell r="H108">
            <v>1166921.4634112092</v>
          </cell>
          <cell r="I108">
            <v>156272.36597557768</v>
          </cell>
          <cell r="J108">
            <v>33.642924721647823</v>
          </cell>
          <cell r="K108">
            <v>25551259.710728325</v>
          </cell>
          <cell r="L108">
            <v>243603.79226271322</v>
          </cell>
          <cell r="M108">
            <v>0.70529362504210691</v>
          </cell>
          <cell r="N108">
            <v>0.24250871094733525</v>
          </cell>
          <cell r="O108">
            <v>1.5896583250714115E-3</v>
          </cell>
          <cell r="P108">
            <v>0.85448422658360723</v>
          </cell>
          <cell r="Q108">
            <v>0.8270029795839472</v>
          </cell>
        </row>
        <row r="109">
          <cell r="B109">
            <v>21000</v>
          </cell>
          <cell r="C109">
            <v>0.69923963956312796</v>
          </cell>
          <cell r="D109">
            <v>0.23417254309590044</v>
          </cell>
          <cell r="E109">
            <v>1.3558494986424226E-3</v>
          </cell>
          <cell r="F109">
            <v>0.85118179454719045</v>
          </cell>
          <cell r="G109">
            <v>0.82313507893725846</v>
          </cell>
          <cell r="H109">
            <v>1156905.0314688694</v>
          </cell>
          <cell r="I109">
            <v>150900.54791500428</v>
          </cell>
          <cell r="J109">
            <v>28.694683566458746</v>
          </cell>
          <cell r="K109">
            <v>25452508.562357936</v>
          </cell>
          <cell r="L109">
            <v>242464.45505488012</v>
          </cell>
          <cell r="M109">
            <v>0.69923963956312807</v>
          </cell>
          <cell r="N109">
            <v>0.23417254309590041</v>
          </cell>
          <cell r="O109">
            <v>1.3558494986424226E-3</v>
          </cell>
          <cell r="P109">
            <v>0.85118179454719056</v>
          </cell>
          <cell r="Q109">
            <v>0.82313507893725835</v>
          </cell>
        </row>
        <row r="110">
          <cell r="B110">
            <v>21500</v>
          </cell>
          <cell r="C110">
            <v>0.69323761930430083</v>
          </cell>
          <cell r="D110">
            <v>0.2261229286394997</v>
          </cell>
          <cell r="E110">
            <v>1.1564295509138866E-3</v>
          </cell>
          <cell r="F110">
            <v>0.84789211935450892</v>
          </cell>
          <cell r="G110">
            <v>0.81928526664714463</v>
          </cell>
          <cell r="H110">
            <v>1146974.5769529419</v>
          </cell>
          <cell r="I110">
            <v>145713.3845699064</v>
          </cell>
          <cell r="J110">
            <v>24.474235572312146</v>
          </cell>
          <cell r="K110">
            <v>25354138.876181029</v>
          </cell>
          <cell r="L110">
            <v>241330.44599261152</v>
          </cell>
          <cell r="M110">
            <v>0.69323761930430083</v>
          </cell>
          <cell r="N110">
            <v>0.22612292863949965</v>
          </cell>
          <cell r="O110">
            <v>1.1564295509138864E-3</v>
          </cell>
          <cell r="P110">
            <v>0.84789211935450903</v>
          </cell>
          <cell r="Q110">
            <v>0.81928526664714452</v>
          </cell>
        </row>
        <row r="111">
          <cell r="B111">
            <v>22000</v>
          </cell>
          <cell r="C111">
            <v>0.68728711821498467</v>
          </cell>
          <cell r="D111">
            <v>0.21835001738681378</v>
          </cell>
          <cell r="E111">
            <v>9.8634052493722676E-4</v>
          </cell>
          <cell r="F111">
            <v>0.84461515172761847</v>
          </cell>
          <cell r="G111">
            <v>0.81545345812284853</v>
          </cell>
          <cell r="H111">
            <v>1137129.3618643179</v>
          </cell>
          <cell r="I111">
            <v>140704.52848704506</v>
          </cell>
          <cell r="J111">
            <v>20.874536060371991</v>
          </cell>
          <cell r="K111">
            <v>25256149.178661276</v>
          </cell>
          <cell r="L111">
            <v>240201.74015867038</v>
          </cell>
          <cell r="M111">
            <v>0.68728711821498467</v>
          </cell>
          <cell r="N111">
            <v>0.21835001738681373</v>
          </cell>
          <cell r="O111">
            <v>9.8634052493722676E-4</v>
          </cell>
          <cell r="P111">
            <v>0.84461515172761847</v>
          </cell>
          <cell r="Q111">
            <v>0.81545345812284842</v>
          </cell>
        </row>
        <row r="112">
          <cell r="B112">
            <v>22500</v>
          </cell>
          <cell r="C112">
            <v>0.68138769407327437</v>
          </cell>
          <cell r="D112">
            <v>0.21084429774404398</v>
          </cell>
          <cell r="E112">
            <v>8.4126839405356077E-4</v>
          </cell>
          <cell r="F112">
            <v>0.84135084257892867</v>
          </cell>
          <cell r="G112">
            <v>0.81163956916920466</v>
          </cell>
          <cell r="H112">
            <v>1127368.6545386037</v>
          </cell>
          <cell r="I112">
            <v>135867.85040507824</v>
          </cell>
          <cell r="J112">
            <v>17.804284609759819</v>
          </cell>
          <cell r="K112">
            <v>25158538.001954414</v>
          </cell>
          <cell r="L112">
            <v>239078.31275234601</v>
          </cell>
          <cell r="M112">
            <v>0.68138769407327437</v>
          </cell>
          <cell r="N112">
            <v>0.21084429774404395</v>
          </cell>
          <cell r="O112">
            <v>8.4126839405356077E-4</v>
          </cell>
          <cell r="P112">
            <v>0.84135084257892867</v>
          </cell>
          <cell r="Q112">
            <v>0.81163956916920454</v>
          </cell>
        </row>
        <row r="113">
          <cell r="B113">
            <v>23000</v>
          </cell>
          <cell r="C113">
            <v>0.67553890845313957</v>
          </cell>
          <cell r="D113">
            <v>0.20359658507571859</v>
          </cell>
          <cell r="E113">
            <v>7.1753364374686865E-4</v>
          </cell>
          <cell r="F113">
            <v>0.83809914301046751</v>
          </cell>
          <cell r="G113">
            <v>0.80784351598478854</v>
          </cell>
          <cell r="H113">
            <v>1117691.729591751</v>
          </cell>
          <cell r="I113">
            <v>131197.43175427627</v>
          </cell>
          <cell r="J113">
            <v>15.185609373474104</v>
          </cell>
          <cell r="K113">
            <v>25061303.883886248</v>
          </cell>
          <cell r="L113">
            <v>237960.139088909</v>
          </cell>
          <cell r="M113">
            <v>0.67553890845313957</v>
          </cell>
          <cell r="N113">
            <v>0.20359658507571857</v>
          </cell>
          <cell r="O113">
            <v>7.1753364374686854E-4</v>
          </cell>
          <cell r="P113">
            <v>0.83809914301046751</v>
          </cell>
          <cell r="Q113">
            <v>0.80784351598478843</v>
          </cell>
        </row>
        <row r="114">
          <cell r="B114">
            <v>23500</v>
          </cell>
          <cell r="C114">
            <v>0.66974032669183914</v>
          </cell>
          <cell r="D114">
            <v>0.19659801046559375</v>
          </cell>
          <cell r="E114">
            <v>6.1199794684768129E-4</v>
          </cell>
          <cell r="F114">
            <v>0.83486000431314977</v>
          </cell>
          <cell r="G114">
            <v>0.80406521516007601</v>
          </cell>
          <cell r="H114">
            <v>1108097.8678661438</v>
          </cell>
          <cell r="I114">
            <v>126687.55741405793</v>
          </cell>
          <cell r="J114">
            <v>12.952091987864524</v>
          </cell>
          <cell r="K114">
            <v>24964445.367930792</v>
          </cell>
          <cell r="L114">
            <v>236847.19459906887</v>
          </cell>
          <cell r="M114">
            <v>0.66974032669183903</v>
          </cell>
          <cell r="N114">
            <v>0.19659801046559369</v>
          </cell>
          <cell r="O114">
            <v>6.1199794684768118E-4</v>
          </cell>
          <cell r="P114">
            <v>0.83486000431314988</v>
          </cell>
          <cell r="Q114">
            <v>0.8040652151600759</v>
          </cell>
        </row>
        <row r="115">
          <cell r="B115">
            <v>24000</v>
          </cell>
          <cell r="C115">
            <v>0.66399151785761956</v>
          </cell>
          <cell r="D115">
            <v>0.18984000986389479</v>
          </cell>
          <cell r="E115">
            <v>5.2198456505808905E-4</v>
          </cell>
          <cell r="F115">
            <v>0.83163337796604608</v>
          </cell>
          <cell r="G115">
            <v>0.80030458367560942</v>
          </cell>
          <cell r="H115">
            <v>1098586.3563771548</v>
          </cell>
          <cell r="I115">
            <v>122332.70871948374</v>
          </cell>
          <cell r="J115">
            <v>11.047082980754674</v>
          </cell>
          <cell r="K115">
            <v>24867961.003188387</v>
          </cell>
          <cell r="L115">
            <v>235739.45482843407</v>
          </cell>
          <cell r="M115">
            <v>0.66399151785761967</v>
          </cell>
          <cell r="N115">
            <v>0.18984000986389474</v>
          </cell>
          <cell r="O115">
            <v>5.2198456505808905E-4</v>
          </cell>
          <cell r="P115">
            <v>0.83163337796604608</v>
          </cell>
          <cell r="Q115">
            <v>0.8003045836756093</v>
          </cell>
        </row>
        <row r="116">
          <cell r="B116">
            <v>24500</v>
          </cell>
          <cell r="C116">
            <v>0.65829205471768992</v>
          </cell>
          <cell r="D116">
            <v>0.18331431360761827</v>
          </cell>
          <cell r="E116">
            <v>4.4521045791461153E-4</v>
          </cell>
          <cell r="F116">
            <v>0.8284192156356579</v>
          </cell>
          <cell r="G116">
            <v>0.79656153890017478</v>
          </cell>
          <cell r="H116">
            <v>1089156.488260159</v>
          </cell>
          <cell r="I116">
            <v>118127.55670814934</v>
          </cell>
          <cell r="J116">
            <v>9.4222649513308312</v>
          </cell>
          <cell r="K116">
            <v>24771849.34436404</v>
          </cell>
          <cell r="L116">
            <v>234636.89543697488</v>
          </cell>
          <cell r="M116">
            <v>0.65829205471768992</v>
          </cell>
          <cell r="N116">
            <v>0.18331431360761827</v>
          </cell>
          <cell r="O116">
            <v>4.4521045791461153E-4</v>
          </cell>
          <cell r="P116">
            <v>0.8284192156356579</v>
          </cell>
          <cell r="Q116">
            <v>0.79656153890017467</v>
          </cell>
        </row>
        <row r="117">
          <cell r="B117">
            <v>25000</v>
          </cell>
          <cell r="C117">
            <v>0.65264151370647094</v>
          </cell>
          <cell r="D117">
            <v>0.17701293630107062</v>
          </cell>
          <cell r="E117">
            <v>3.7972837724514243E-4</v>
          </cell>
          <cell r="F117">
            <v>0.82521746917519057</v>
          </cell>
          <cell r="G117">
            <v>0.79283599858898535</v>
          </cell>
          <cell r="H117">
            <v>1079807.5627180019</v>
          </cell>
          <cell r="I117">
            <v>114066.95559921488</v>
          </cell>
          <cell r="J117">
            <v>8.0364270792328405</v>
          </cell>
          <cell r="K117">
            <v>24676108.951745685</v>
          </cell>
          <cell r="L117">
            <v>233539.49219848844</v>
          </cell>
          <cell r="M117">
            <v>0.65264151370647094</v>
          </cell>
          <cell r="N117">
            <v>0.17701293630107059</v>
          </cell>
          <cell r="O117">
            <v>3.7972837724514243E-4</v>
          </cell>
          <cell r="P117">
            <v>0.82521746917519057</v>
          </cell>
          <cell r="Q117">
            <v>0.79283599858898524</v>
          </cell>
        </row>
        <row r="118">
          <cell r="B118">
            <v>25500</v>
          </cell>
          <cell r="C118">
            <v>0.64703947489411628</v>
          </cell>
          <cell r="D118">
            <v>0.17092816704426023</v>
          </cell>
          <cell r="E118">
            <v>3.2387747844159703E-4</v>
          </cell>
          <cell r="F118">
            <v>0.82202809062383597</v>
          </cell>
          <cell r="G118">
            <v>0.78912788088187469</v>
          </cell>
          <cell r="H118">
            <v>1070538.8849689169</v>
          </cell>
          <cell r="I118">
            <v>110145.9364965909</v>
          </cell>
          <cell r="J118">
            <v>6.8544198802961516</v>
          </cell>
          <cell r="K118">
            <v>24580738.391182724</v>
          </cell>
          <cell r="L118">
            <v>232447.22100006652</v>
          </cell>
          <cell r="M118">
            <v>0.64703947489411628</v>
          </cell>
          <cell r="N118">
            <v>0.17092816704426023</v>
          </cell>
          <cell r="O118">
            <v>3.2387747844159703E-4</v>
          </cell>
          <cell r="P118">
            <v>0.82202809062383608</v>
          </cell>
          <cell r="Q118">
            <v>0.78912788088187469</v>
          </cell>
        </row>
        <row r="119">
          <cell r="B119">
            <v>26000</v>
          </cell>
          <cell r="C119">
            <v>0.64148552195530617</v>
          </cell>
          <cell r="D119">
            <v>0.16505255999718602</v>
          </cell>
          <cell r="E119">
            <v>2.7624119588500536E-4</v>
          </cell>
          <cell r="F119">
            <v>0.8188510322060506</v>
          </cell>
          <cell r="G119">
            <v>0.78543710430149782</v>
          </cell>
          <cell r="H119">
            <v>1061349.7661948937</v>
          </cell>
          <cell r="I119">
            <v>106359.70130857547</v>
          </cell>
          <cell r="J119">
            <v>5.8462636980558171</v>
          </cell>
          <cell r="K119">
            <v>24485736.234064441</v>
          </cell>
          <cell r="L119">
            <v>231360.05784156552</v>
          </cell>
          <cell r="M119">
            <v>0.64148552195530617</v>
          </cell>
          <cell r="N119">
            <v>0.16505255999718599</v>
          </cell>
          <cell r="O119">
            <v>2.7624119588500536E-4</v>
          </cell>
          <cell r="P119">
            <v>0.8188510322060506</v>
          </cell>
          <cell r="Q119">
            <v>0.78543710430149771</v>
          </cell>
        </row>
        <row r="120">
          <cell r="B120">
            <v>26500</v>
          </cell>
          <cell r="C120">
            <v>0.63597924213830659</v>
          </cell>
          <cell r="D120">
            <v>0.1593789252684758</v>
          </cell>
          <cell r="E120">
            <v>2.3561131410291703E-4</v>
          </cell>
          <cell r="F120">
            <v>0.81568624633084197</v>
          </cell>
          <cell r="G120">
            <v>0.78176358775154109</v>
          </cell>
          <cell r="H120">
            <v>1052239.5234904864</v>
          </cell>
          <cell r="I120">
            <v>102703.61687650203</v>
          </cell>
          <cell r="J120">
            <v>4.9863883193747771</v>
          </cell>
          <cell r="K120">
            <v>24391101.057298671</v>
          </cell>
          <cell r="L120">
            <v>230277.97883507935</v>
          </cell>
          <cell r="M120">
            <v>0.63597924213830648</v>
          </cell>
          <cell r="N120">
            <v>0.15937892526847577</v>
          </cell>
          <cell r="O120">
            <v>2.3561131410291703E-4</v>
          </cell>
          <cell r="P120">
            <v>0.81568624633084197</v>
          </cell>
          <cell r="Q120">
            <v>0.78176358775154098</v>
          </cell>
        </row>
        <row r="121">
          <cell r="B121">
            <v>27000</v>
          </cell>
          <cell r="C121">
            <v>0.6305202262342946</v>
          </cell>
          <cell r="D121">
            <v>0.15390032011722474</v>
          </cell>
          <cell r="E121">
            <v>2.009573233834453E-4</v>
          </cell>
          <cell r="F121">
            <v>0.81253368559105499</v>
          </cell>
          <cell r="G121">
            <v>0.77810725051494012</v>
          </cell>
          <cell r="H121">
            <v>1043207.4798120619</v>
          </cell>
          <cell r="I121">
            <v>99173.209305213095</v>
          </cell>
          <cell r="J121">
            <v>4.2529844283043508</v>
          </cell>
          <cell r="K121">
            <v>24296831.443290461</v>
          </cell>
          <cell r="L121">
            <v>229200.96020441435</v>
          </cell>
          <cell r="M121">
            <v>0.6305202262342946</v>
          </cell>
          <cell r="N121">
            <v>0.15390032011722471</v>
          </cell>
          <cell r="O121">
            <v>2.009573233834453E-4</v>
          </cell>
          <cell r="P121">
            <v>0.81253368559105499</v>
          </cell>
          <cell r="Q121">
            <v>0.77810725051494012</v>
          </cell>
        </row>
        <row r="122">
          <cell r="B122">
            <v>27500</v>
          </cell>
          <cell r="C122">
            <v>0.62510806854694834</v>
          </cell>
          <cell r="D122">
            <v>0.14861004045726908</v>
          </cell>
          <cell r="E122">
            <v>1.7140028260183917E-4</v>
          </cell>
          <cell r="F122">
            <v>0.80939330276266153</v>
          </cell>
          <cell r="G122">
            <v>0.77446801225210704</v>
          </cell>
          <cell r="H122">
            <v>1034252.963927485</v>
          </cell>
          <cell r="I122">
            <v>95764.158488422923</v>
          </cell>
          <cell r="J122">
            <v>3.6274504488779353</v>
          </cell>
          <cell r="K122">
            <v>24202925.979920808</v>
          </cell>
          <cell r="L122">
            <v>228128.97828456722</v>
          </cell>
          <cell r="M122">
            <v>0.62510806854694834</v>
          </cell>
          <cell r="N122">
            <v>0.14861004045726908</v>
          </cell>
          <cell r="O122">
            <v>1.7140028260183917E-4</v>
          </cell>
          <cell r="P122">
            <v>0.80939330276266153</v>
          </cell>
          <cell r="Q122">
            <v>0.77446801225210693</v>
          </cell>
        </row>
        <row r="123">
          <cell r="B123">
            <v>28000</v>
          </cell>
          <cell r="C123">
            <v>0.61974236686229589</v>
          </cell>
          <cell r="D123">
            <v>0.14350161265349712</v>
          </cell>
          <cell r="E123">
            <v>1.4619052633342181E-4</v>
          </cell>
          <cell r="F123">
            <v>0.8062650508040542</v>
          </cell>
          <cell r="G123">
            <v>0.77084579299916378</v>
          </cell>
          <cell r="H123">
            <v>1025375.3103662342</v>
          </cell>
          <cell r="I123">
            <v>92472.292822268631</v>
          </cell>
          <cell r="J123">
            <v>3.0939207469205323</v>
          </cell>
          <cell r="K123">
            <v>24109383.260525566</v>
          </cell>
          <cell r="L123">
            <v>227062.00952120448</v>
          </cell>
          <cell r="M123">
            <v>0.61974236686229589</v>
          </cell>
          <cell r="N123">
            <v>0.14350161265349712</v>
          </cell>
          <cell r="O123">
            <v>1.4619052633342179E-4</v>
          </cell>
          <cell r="P123">
            <v>0.8062650508040542</v>
          </cell>
          <cell r="Q123">
            <v>0.77084579299916367</v>
          </cell>
        </row>
        <row r="124">
          <cell r="B124">
            <v>28500</v>
          </cell>
          <cell r="C124">
            <v>0.61442272241882434</v>
          </cell>
          <cell r="D124">
            <v>0.13856878560015898</v>
          </cell>
          <cell r="E124">
            <v>1.2468865083077214E-4</v>
          </cell>
          <cell r="F124">
            <v>0.80314888285534036</v>
          </cell>
          <cell r="G124">
            <v>0.76724051316618602</v>
          </cell>
          <cell r="H124">
            <v>1016573.8593699451</v>
          </cell>
          <cell r="I124">
            <v>89293.584100581123</v>
          </cell>
          <cell r="J124">
            <v>2.6388632244951458</v>
          </cell>
          <cell r="K124">
            <v>24016201.883874319</v>
          </cell>
          <cell r="L124">
            <v>226000.03047014531</v>
          </cell>
          <cell r="M124">
            <v>0.61442272241882434</v>
          </cell>
          <cell r="N124">
            <v>0.13856878560015895</v>
          </cell>
          <cell r="O124">
            <v>1.2468865083077214E-4</v>
          </cell>
          <cell r="P124">
            <v>0.80314888285534036</v>
          </cell>
          <cell r="Q124">
            <v>0.76724051316618602</v>
          </cell>
        </row>
        <row r="125">
          <cell r="B125">
            <v>29000</v>
          </cell>
          <cell r="C125">
            <v>0.60914873987784579</v>
          </cell>
          <cell r="D125">
            <v>0.13380552307148522</v>
          </cell>
          <cell r="E125">
            <v>1.0634929660581363E-4</v>
          </cell>
          <cell r="F125">
            <v>0.80004475223764093</v>
          </cell>
          <cell r="G125">
            <v>0.76365209353545438</v>
          </cell>
          <cell r="H125">
            <v>1007847.956843382</v>
          </cell>
          <cell r="I125">
            <v>86224.142585631533</v>
          </cell>
          <cell r="J125">
            <v>2.2507361006327296</v>
          </cell>
          <cell r="K125">
            <v>23923380.454149425</v>
          </cell>
          <cell r="L125">
            <v>224943.0177968464</v>
          </cell>
          <cell r="M125">
            <v>0.60914873987784579</v>
          </cell>
          <cell r="N125">
            <v>0.13380552307148519</v>
          </cell>
          <cell r="O125">
            <v>1.0634929660581363E-4</v>
          </cell>
          <cell r="P125">
            <v>0.80004475223764082</v>
          </cell>
          <cell r="Q125">
            <v>0.76365209353545427</v>
          </cell>
        </row>
        <row r="126">
          <cell r="B126">
            <v>29500</v>
          </cell>
          <cell r="C126">
            <v>0.60392002729411609</v>
          </cell>
          <cell r="D126">
            <v>0.12920599633524696</v>
          </cell>
          <cell r="E126">
            <v>9.0707316288919735E-5</v>
          </cell>
          <cell r="F126">
            <v>0.79695261245239057</v>
          </cell>
          <cell r="G126">
            <v>0.76008045525971368</v>
          </cell>
          <cell r="H126">
            <v>999196.95430582436</v>
          </cell>
          <cell r="I126">
            <v>83260.212248316879</v>
          </cell>
          <cell r="J126">
            <v>1.9196951731585075</v>
          </cell>
          <cell r="K126">
            <v>23830917.580925073</v>
          </cell>
          <cell r="L126">
            <v>223890.94827588915</v>
          </cell>
          <cell r="M126">
            <v>0.6039200272941162</v>
          </cell>
          <cell r="N126">
            <v>0.12920599633524696</v>
          </cell>
          <cell r="O126">
            <v>9.0707316288919735E-5</v>
          </cell>
          <cell r="P126">
            <v>0.79695261245239046</v>
          </cell>
          <cell r="Q126">
            <v>0.76008045525971357</v>
          </cell>
        </row>
        <row r="127">
          <cell r="B127">
            <v>30000</v>
          </cell>
          <cell r="C127">
            <v>0.59873619608670758</v>
          </cell>
          <cell r="D127">
            <v>0.12476457702022531</v>
          </cell>
          <cell r="E127">
            <v>7.7365976935710024E-5</v>
          </cell>
          <cell r="F127">
            <v>0.79387241718064216</v>
          </cell>
          <cell r="G127">
            <v>0.7565255198604397</v>
          </cell>
          <cell r="H127">
            <v>990620.2088428766</v>
          </cell>
          <cell r="I127">
            <v>80398.166171964622</v>
          </cell>
          <cell r="J127">
            <v>1.6373441367961312</v>
          </cell>
          <cell r="K127">
            <v>23738811.879146505</v>
          </cell>
          <cell r="L127">
            <v>222843.79879046921</v>
          </cell>
          <cell r="M127">
            <v>0.59873619608670747</v>
          </cell>
          <cell r="N127">
            <v>0.1247645770202253</v>
          </cell>
          <cell r="O127">
            <v>7.7365976935710011E-5</v>
          </cell>
          <cell r="P127">
            <v>0.79387241718064216</v>
          </cell>
          <cell r="Q127">
            <v>0.75652551986043959</v>
          </cell>
        </row>
        <row r="128">
          <cell r="B128">
            <v>30500</v>
          </cell>
          <cell r="C128">
            <v>0.59359686101013032</v>
          </cell>
          <cell r="D128">
            <v>0.12047583022885855</v>
          </cell>
          <cell r="E128">
            <v>6.5986897552429015E-5</v>
          </cell>
          <cell r="F128">
            <v>0.79080412028237224</v>
          </cell>
          <cell r="G128">
            <v>0.75298720922611628</v>
          </cell>
          <cell r="H128">
            <v>982117.08305868704</v>
          </cell>
          <cell r="I128">
            <v>77634.502114129617</v>
          </cell>
          <cell r="J128">
            <v>1.3965216247785377</v>
          </cell>
          <cell r="K128">
            <v>23647061.96910923</v>
          </cell>
          <cell r="L128">
            <v>221801.54633188882</v>
          </cell>
          <cell r="M128">
            <v>0.59359686101013032</v>
          </cell>
          <cell r="N128">
            <v>0.12047583022885854</v>
          </cell>
          <cell r="O128">
            <v>6.5986897552429002E-5</v>
          </cell>
          <cell r="P128">
            <v>0.79080412028237224</v>
          </cell>
          <cell r="Q128">
            <v>0.75298720922611628</v>
          </cell>
        </row>
        <row r="129">
          <cell r="B129">
            <v>31000</v>
          </cell>
          <cell r="C129">
            <v>0.58850164012570216</v>
          </cell>
          <cell r="D129">
            <v>0.11633450788664033</v>
          </cell>
          <cell r="E129">
            <v>5.6281466622085845E-5</v>
          </cell>
          <cell r="F129">
            <v>0.7877476757957893</v>
          </cell>
          <cell r="G129">
            <v>0.74946544561051776</v>
          </cell>
          <cell r="H129">
            <v>973686.94502857898</v>
          </cell>
          <cell r="I129">
            <v>74965.838220952981</v>
          </cell>
          <cell r="J129">
            <v>1.1911195726325083</v>
          </cell>
          <cell r="K129">
            <v>23555666.476438351</v>
          </cell>
          <cell r="L129">
            <v>220764.16799905107</v>
          </cell>
          <cell r="M129">
            <v>0.58850164012570227</v>
          </cell>
          <cell r="N129">
            <v>0.11633450788664033</v>
          </cell>
          <cell r="O129">
            <v>5.6281466622085845E-5</v>
          </cell>
          <cell r="P129">
            <v>0.78774767579578941</v>
          </cell>
          <cell r="Q129">
            <v>0.74946544561051764</v>
          </cell>
        </row>
        <row r="130">
          <cell r="B130">
            <v>31500</v>
          </cell>
          <cell r="C130">
            <v>0.58345015477316442</v>
          </cell>
          <cell r="D130">
            <v>0.11233554232013036</v>
          </cell>
          <cell r="E130">
            <v>4.8003521950915297E-5</v>
          </cell>
          <cell r="F130">
            <v>0.78470303793664664</v>
          </cell>
          <cell r="G130">
            <v>0.74596015163100071</v>
          </cell>
          <cell r="H130">
            <v>965329.1682520886</v>
          </cell>
          <cell r="I130">
            <v>72388.908888838836</v>
          </cell>
          <cell r="J130">
            <v>1.0159282972308299</v>
          </cell>
          <cell r="K130">
            <v>23464624.03206801</v>
          </cell>
          <cell r="L130">
            <v>219731.64099795659</v>
          </cell>
          <cell r="M130">
            <v>0.58345015477316442</v>
          </cell>
          <cell r="N130">
            <v>0.11233554232013035</v>
          </cell>
          <cell r="O130">
            <v>4.8003521950915297E-5</v>
          </cell>
          <cell r="P130">
            <v>0.78470303793664664</v>
          </cell>
          <cell r="Q130">
            <v>0.7459601516310006</v>
          </cell>
        </row>
        <row r="131">
          <cell r="B131">
            <v>32000</v>
          </cell>
          <cell r="C131">
            <v>0.57844202954254198</v>
          </cell>
          <cell r="D131">
            <v>0.10847404005571917</v>
          </cell>
          <cell r="E131">
            <v>4.0943107171716289E-5</v>
          </cell>
          <cell r="F131">
            <v>0.78167016109755583</v>
          </cell>
          <cell r="G131">
            <v>0.74247125026680494</v>
          </cell>
          <cell r="H131">
            <v>957043.13160640688</v>
          </cell>
          <cell r="I131">
            <v>69900.560768384574</v>
          </cell>
          <cell r="J131">
            <v>0.86650436180147827</v>
          </cell>
          <cell r="K131">
            <v>23373933.272220872</v>
          </cell>
          <cell r="L131">
            <v>218703.94264120312</v>
          </cell>
          <cell r="M131">
            <v>0.57844202954254198</v>
          </cell>
          <cell r="N131">
            <v>0.10847404005571916</v>
          </cell>
          <cell r="O131">
            <v>4.0943107171716289E-5</v>
          </cell>
          <cell r="P131">
            <v>0.78167016109755583</v>
          </cell>
          <cell r="Q131">
            <v>0.74247125026680472</v>
          </cell>
        </row>
        <row r="132">
          <cell r="B132">
            <v>32500</v>
          </cell>
          <cell r="C132">
            <v>0.57347689224624154</v>
          </cell>
          <cell r="D132">
            <v>0.10474527583155847</v>
          </cell>
          <cell r="E132">
            <v>3.4921146548105336E-5</v>
          </cell>
          <cell r="F132">
            <v>0.77864899984730296</v>
          </cell>
          <cell r="G132">
            <v>0.7389986648573591</v>
          </cell>
          <cell r="H132">
            <v>948828.21930021595</v>
          </cell>
          <cell r="I132">
            <v>67497.748905674933</v>
          </cell>
          <cell r="J132">
            <v>0.73905787550841306</v>
          </cell>
          <cell r="K132">
            <v>23283592.838387661</v>
          </cell>
          <cell r="L132">
            <v>217681.05034748642</v>
          </cell>
          <cell r="M132">
            <v>0.57347689224624165</v>
          </cell>
          <cell r="N132">
            <v>0.10474527583155847</v>
          </cell>
          <cell r="O132">
            <v>3.4921146548105336E-5</v>
          </cell>
          <cell r="P132">
            <v>0.77864899984730296</v>
          </cell>
          <cell r="Q132">
            <v>0.7389986648573591</v>
          </cell>
        </row>
        <row r="133">
          <cell r="B133">
            <v>33000</v>
          </cell>
          <cell r="C133">
            <v>0.56855437389139418</v>
          </cell>
          <cell r="D133">
            <v>0.10114468681532993</v>
          </cell>
          <cell r="E133">
            <v>2.9784903014756264E-5</v>
          </cell>
          <cell r="F133">
            <v>0.77563950893016942</v>
          </cell>
          <cell r="G133">
            <v>0.73554231910059875</v>
          </cell>
          <cell r="H133">
            <v>940683.82082792849</v>
          </cell>
          <cell r="I133">
            <v>65177.533016218054</v>
          </cell>
          <cell r="J133">
            <v>0.63035636914115589</v>
          </cell>
          <cell r="K133">
            <v>23193601.37730686</v>
          </cell>
          <cell r="L133">
            <v>216662.94164110482</v>
          </cell>
          <cell r="M133">
            <v>0.56855437389139418</v>
          </cell>
          <cell r="N133">
            <v>0.10114468681532991</v>
          </cell>
          <cell r="O133">
            <v>2.9784903014756261E-5</v>
          </cell>
          <cell r="P133">
            <v>0.77563950893016931</v>
          </cell>
          <cell r="Q133">
            <v>0.73554231910059875</v>
          </cell>
        </row>
        <row r="134">
          <cell r="B134">
            <v>33500</v>
          </cell>
          <cell r="C134">
            <v>0.56367410865243217</v>
          </cell>
          <cell r="D134">
            <v>9.7667867020776192E-2</v>
          </cell>
          <cell r="E134">
            <v>2.5404104254573734E-5</v>
          </cell>
          <cell r="F134">
            <v>0.77264164326525298</v>
          </cell>
          <cell r="G134">
            <v>0.73210213705128724</v>
          </cell>
          <cell r="H134">
            <v>932609.33092431643</v>
          </cell>
          <cell r="I134">
            <v>62937.073886963815</v>
          </cell>
          <cell r="J134">
            <v>0.5376428088841817</v>
          </cell>
          <cell r="K134">
            <v>23103957.540944409</v>
          </cell>
          <cell r="L134">
            <v>215649.59415146455</v>
          </cell>
          <cell r="M134">
            <v>0.56367410865243217</v>
          </cell>
          <cell r="N134">
            <v>9.7667867020776178E-2</v>
          </cell>
          <cell r="O134">
            <v>2.5404104254573734E-5</v>
          </cell>
          <cell r="P134">
            <v>0.77264164326525298</v>
          </cell>
          <cell r="Q134">
            <v>0.73210213705128713</v>
          </cell>
        </row>
        <row r="135">
          <cell r="B135">
            <v>34000</v>
          </cell>
          <cell r="C135">
            <v>0.55883573384390162</v>
          </cell>
          <cell r="D135">
            <v>9.4310561916162328E-2</v>
          </cell>
          <cell r="E135">
            <v>2.1667638556899734E-5</v>
          </cell>
          <cell r="F135">
            <v>0.76965535794579221</v>
          </cell>
          <cell r="G135">
            <v>0.72867804311934836</v>
          </cell>
          <cell r="H135">
            <v>924604.14951952873</v>
          </cell>
          <cell r="I135">
            <v>60773.629902001849</v>
          </cell>
          <cell r="J135">
            <v>0.4585656687155743</v>
          </cell>
          <cell r="K135">
            <v>23014659.986473508</v>
          </cell>
          <cell r="L135">
            <v>214640.98561258882</v>
          </cell>
          <cell r="M135">
            <v>0.55883573384390162</v>
          </cell>
          <cell r="N135">
            <v>9.4310561916162328E-2</v>
          </cell>
          <cell r="O135">
            <v>2.1667638556899731E-5</v>
          </cell>
          <cell r="P135">
            <v>0.76965535794579221</v>
          </cell>
          <cell r="Q135">
            <v>0.72867804311934836</v>
          </cell>
        </row>
        <row r="136">
          <cell r="B136">
            <v>34500</v>
          </cell>
          <cell r="C136">
            <v>0.55403888989350991</v>
          </cell>
          <cell r="D136">
            <v>9.1068663218069751E-2</v>
          </cell>
          <cell r="E136">
            <v>1.84807366529003E-5</v>
          </cell>
          <cell r="F136">
            <v>0.76668060823849549</v>
          </cell>
          <cell r="G136">
            <v>0.72526996206820582</v>
          </cell>
          <cell r="H136">
            <v>916667.68169449747</v>
          </cell>
          <cell r="I136">
            <v>58684.553687687665</v>
          </cell>
          <cell r="J136">
            <v>0.3911192878420538</v>
          </cell>
          <cell r="K136">
            <v>22925707.376254532</v>
          </cell>
          <cell r="L136">
            <v>213637.09386262839</v>
          </cell>
          <cell r="M136">
            <v>0.55403888989350991</v>
          </cell>
          <cell r="N136">
            <v>9.1068663218069737E-2</v>
          </cell>
          <cell r="O136">
            <v>1.8480736652900296E-5</v>
          </cell>
          <cell r="P136">
            <v>0.76668060823849549</v>
          </cell>
          <cell r="Q136">
            <v>0.72526996206820582</v>
          </cell>
        </row>
        <row r="137">
          <cell r="B137">
            <v>35000</v>
          </cell>
          <cell r="C137">
            <v>0.54928322031540289</v>
          </cell>
          <cell r="D137">
            <v>8.7938203864151979E-2</v>
          </cell>
          <cell r="E137">
            <v>1.5762568049852073E-5</v>
          </cell>
          <cell r="F137">
            <v>0.76371734958286874</v>
          </cell>
          <cell r="G137">
            <v>0.72187781901312897</v>
          </cell>
          <cell r="H137">
            <v>908799.33763672516</v>
          </cell>
          <cell r="I137">
            <v>56667.288873091595</v>
          </cell>
          <cell r="J137">
            <v>0.33359300043121032</v>
          </cell>
          <cell r="K137">
            <v>22837098.377814967</v>
          </cell>
          <cell r="L137">
            <v>212637.8968433745</v>
          </cell>
          <cell r="M137">
            <v>0.549283220315403</v>
          </cell>
          <cell r="N137">
            <v>8.7938203864151965E-2</v>
          </cell>
          <cell r="O137">
            <v>1.5762568049852073E-5</v>
          </cell>
          <cell r="P137">
            <v>0.76371734958286874</v>
          </cell>
          <cell r="Q137">
            <v>0.72187781901312875</v>
          </cell>
        </row>
        <row r="138">
          <cell r="B138">
            <v>35500</v>
          </cell>
          <cell r="C138">
            <v>0.54456837168367123</v>
          </cell>
          <cell r="D138">
            <v>8.4915353158700566E-2</v>
          </cell>
          <cell r="E138">
            <v>1.344419089953994E-5</v>
          </cell>
          <cell r="F138">
            <v>0.76076553759054966</v>
          </cell>
          <cell r="G138">
            <v>0.71850153941958794</v>
          </cell>
          <cell r="H138">
            <v>900998.5325964496</v>
          </cell>
          <cell r="I138">
            <v>54719.366961806423</v>
          </cell>
          <cell r="J138">
            <v>0.28452774740532144</v>
          </cell>
          <cell r="K138">
            <v>22748831.663829453</v>
          </cell>
          <cell r="L138">
            <v>211643.37259977436</v>
          </cell>
          <cell r="M138">
            <v>0.54456837168367123</v>
          </cell>
          <cell r="N138">
            <v>8.4915353158700566E-2</v>
          </cell>
          <cell r="O138">
            <v>1.344419089953994E-5</v>
          </cell>
          <cell r="P138">
            <v>0.76076553759054955</v>
          </cell>
          <cell r="Q138">
            <v>0.71850153941958794</v>
          </cell>
        </row>
        <row r="139">
          <cell r="B139">
            <v>36000</v>
          </cell>
          <cell r="C139">
            <v>0.53989399360608625</v>
          </cell>
          <cell r="D139">
            <v>8.1996412085080628E-2</v>
          </cell>
          <cell r="E139">
            <v>1.1466803402274376E-5</v>
          </cell>
          <cell r="F139">
            <v>0.75782512804464175</v>
          </cell>
          <cell r="G139">
            <v>0.71514104910161591</v>
          </cell>
          <cell r="H139">
            <v>893264.68684319034</v>
          </cell>
          <cell r="I139">
            <v>52838.404311285631</v>
          </cell>
          <cell r="J139">
            <v>0.24267906982044202</v>
          </cell>
          <cell r="K139">
            <v>22660905.912099913</v>
          </cell>
          <cell r="L139">
            <v>210653.49927944853</v>
          </cell>
          <cell r="M139">
            <v>0.53989399360608625</v>
          </cell>
          <cell r="N139">
            <v>8.1996412085080628E-2</v>
          </cell>
          <cell r="O139">
            <v>1.1466803402274376E-5</v>
          </cell>
          <cell r="P139">
            <v>0.75782512804464175</v>
          </cell>
          <cell r="Q139">
            <v>0.71514104910161591</v>
          </cell>
        </row>
        <row r="140">
          <cell r="B140">
            <v>36500</v>
          </cell>
          <cell r="C140">
            <v>0.53525973869805943</v>
          </cell>
          <cell r="D140">
            <v>7.917780877930039E-2</v>
          </cell>
          <cell r="E140">
            <v>9.7802523966310064E-6</v>
          </cell>
          <cell r="F140">
            <v>0.75489607689905269</v>
          </cell>
          <cell r="G140">
            <v>0.71179627422017921</v>
          </cell>
          <cell r="H140">
            <v>885597.22562266339</v>
          </cell>
          <cell r="I140">
            <v>51022.099216016213</v>
          </cell>
          <cell r="J140">
            <v>0.2069855452263879</v>
          </cell>
          <cell r="K140">
            <v>22573319.805535745</v>
          </cell>
          <cell r="L140">
            <v>209668.25513221102</v>
          </cell>
          <cell r="M140">
            <v>0.53525973869805943</v>
          </cell>
          <cell r="N140">
            <v>7.9177808779300377E-2</v>
          </cell>
          <cell r="O140">
            <v>9.7802523966310064E-6</v>
          </cell>
          <cell r="P140">
            <v>0.75489607689905269</v>
          </cell>
          <cell r="Q140">
            <v>0.7117962742201791</v>
          </cell>
        </row>
        <row r="141">
          <cell r="B141">
            <v>37000</v>
          </cell>
          <cell r="C141">
            <v>0.53066526255682533</v>
          </cell>
          <cell r="D141">
            <v>7.6456094159175245E-2</v>
          </cell>
          <cell r="E141">
            <v>8.3417613074565599E-6</v>
          </cell>
          <cell r="F141">
            <v>0.75197834027783372</v>
          </cell>
          <cell r="G141">
            <v>0.70846714128155441</v>
          </cell>
          <cell r="H141">
            <v>877995.57911406679</v>
          </cell>
          <cell r="I141">
            <v>49268.229090956484</v>
          </cell>
          <cell r="J141">
            <v>0.1765418664417138</v>
          </cell>
          <cell r="K141">
            <v>22486072.032134075</v>
          </cell>
          <cell r="L141">
            <v>208687.61850959124</v>
          </cell>
          <cell r="M141">
            <v>0.53066526255682545</v>
          </cell>
          <cell r="N141">
            <v>7.6456094159175245E-2</v>
          </cell>
          <cell r="O141">
            <v>8.3417613074565599E-6</v>
          </cell>
          <cell r="P141">
            <v>0.75197834027783372</v>
          </cell>
          <cell r="Q141">
            <v>0.7084671412815543</v>
          </cell>
        </row>
        <row r="142">
          <cell r="B142">
            <v>37500</v>
          </cell>
          <cell r="C142">
            <v>0.52611022373584759</v>
          </cell>
          <cell r="D142">
            <v>7.3827937703737995E-2</v>
          </cell>
          <cell r="E142">
            <v>7.1148451888759389E-6</v>
          </cell>
          <cell r="F142">
            <v>0.74907187447452306</v>
          </cell>
          <cell r="G142">
            <v>0.70515357713571403</v>
          </cell>
          <cell r="H142">
            <v>870459.18238773476</v>
          </cell>
          <cell r="I142">
            <v>47574.647751792305</v>
          </cell>
          <cell r="J142">
            <v>0.15057587993619859</v>
          </cell>
          <cell r="K142">
            <v>22399161.284960117</v>
          </cell>
          <cell r="L142">
            <v>207711.56786435831</v>
          </cell>
          <cell r="M142">
            <v>0.5261102237358477</v>
          </cell>
          <cell r="N142">
            <v>7.3827937703737995E-2</v>
          </cell>
          <cell r="O142">
            <v>7.1148451888759389E-6</v>
          </cell>
          <cell r="P142">
            <v>0.74907187447452306</v>
          </cell>
          <cell r="Q142">
            <v>0.70515357713571403</v>
          </cell>
        </row>
        <row r="143">
          <cell r="B143">
            <v>38000</v>
          </cell>
          <cell r="C143">
            <v>0.52159428371944316</v>
          </cell>
          <cell r="D143">
            <v>7.1290123377730955E-2</v>
          </cell>
          <cell r="E143">
            <v>6.0683853440147583E-6</v>
          </cell>
          <cell r="F143">
            <v>0.74617663595149153</v>
          </cell>
          <cell r="G143">
            <v>0.70185550897471904</v>
          </cell>
          <cell r="H143">
            <v>862987.47536315292</v>
          </cell>
          <cell r="I143">
            <v>45939.28278868398</v>
          </cell>
          <cell r="J143">
            <v>0.12842900143429761</v>
          </cell>
          <cell r="K143">
            <v>22312586.262127623</v>
          </cell>
          <cell r="L143">
            <v>206740.08175004771</v>
          </cell>
          <cell r="M143">
            <v>0.52159428371944316</v>
          </cell>
          <cell r="N143">
            <v>7.1290123377730941E-2</v>
          </cell>
          <cell r="O143">
            <v>6.0683853440147583E-6</v>
          </cell>
          <cell r="P143">
            <v>0.74617663595149164</v>
          </cell>
          <cell r="Q143">
            <v>0.70185550897471904</v>
          </cell>
        </row>
        <row r="144">
          <cell r="B144">
            <v>38500</v>
          </cell>
          <cell r="C144">
            <v>0.51711710689762502</v>
          </cell>
          <cell r="D144">
            <v>6.8839545696192203E-2</v>
          </cell>
          <cell r="E144">
            <v>5.1758400507044407E-6</v>
          </cell>
          <cell r="F144">
            <v>0.74329258133928877</v>
          </cell>
          <cell r="G144">
            <v>0.69857286433111843</v>
          </cell>
          <cell r="H144">
            <v>855579.9027673353</v>
          </cell>
          <cell r="I144">
            <v>44360.133030289646</v>
          </cell>
          <cell r="J144">
            <v>0.10953951201388951</v>
          </cell>
          <cell r="K144">
            <v>22226345.666779306</v>
          </cell>
          <cell r="L144">
            <v>205773.13882048984</v>
          </cell>
          <cell r="M144">
            <v>0.51711710689762502</v>
          </cell>
          <cell r="N144">
            <v>6.8839545696192203E-2</v>
          </cell>
          <cell r="O144">
            <v>5.1758400507044407E-6</v>
          </cell>
          <cell r="P144">
            <v>0.74329258133928877</v>
          </cell>
          <cell r="Q144">
            <v>0.69857286433111843</v>
          </cell>
        </row>
        <row r="145">
          <cell r="B145">
            <v>39000</v>
          </cell>
          <cell r="C145">
            <v>0.51267836054116112</v>
          </cell>
          <cell r="D145">
            <v>6.6473205924320627E-2</v>
          </cell>
          <cell r="E145">
            <v>4.4145713746880251E-6</v>
          </cell>
          <cell r="F145">
            <v>0.74041966743599585</v>
          </cell>
          <cell r="G145">
            <v>0.69530557107635771</v>
          </cell>
          <cell r="H145">
            <v>848235.91409355868</v>
          </cell>
          <cell r="I145">
            <v>42835.266094962171</v>
          </cell>
          <cell r="J145">
            <v>9.3428311036774972E-2</v>
          </cell>
          <cell r="K145">
            <v>22140438.207067505</v>
          </cell>
          <cell r="L145">
            <v>204810.71782934116</v>
          </cell>
          <cell r="M145">
            <v>0.51267836054116112</v>
          </cell>
          <cell r="N145">
            <v>6.6473205924320627E-2</v>
          </cell>
          <cell r="O145">
            <v>4.4145713746880243E-6</v>
          </cell>
          <cell r="P145">
            <v>0.74041966743599585</v>
          </cell>
          <cell r="Q145">
            <v>0.6953055710763576</v>
          </cell>
        </row>
        <row r="146">
          <cell r="B146">
            <v>39500</v>
          </cell>
          <cell r="C146">
            <v>0.50827771477684647</v>
          </cell>
          <cell r="D146">
            <v>6.4188208407969655E-2</v>
          </cell>
          <cell r="E146">
            <v>3.7652709958358895E-6</v>
          </cell>
          <cell r="F146">
            <v>0.73755785120657658</v>
          </cell>
          <cell r="G146">
            <v>0.69205355741919372</v>
          </cell>
          <cell r="H146">
            <v>840954.96356045012</v>
          </cell>
          <cell r="I146">
            <v>41362.816026123066</v>
          </cell>
          <cell r="J146">
            <v>7.968676455289235E-2</v>
          </cell>
          <cell r="K146">
            <v>22054862.596134782</v>
          </cell>
          <cell r="L146">
            <v>203852.7976296173</v>
          </cell>
          <cell r="M146">
            <v>0.50827771477684636</v>
          </cell>
          <cell r="N146">
            <v>6.4188208407969655E-2</v>
          </cell>
          <cell r="O146">
            <v>3.7652709958358899E-6</v>
          </cell>
          <cell r="P146">
            <v>0.73755785120657658</v>
          </cell>
          <cell r="Q146">
            <v>0.69205355741919372</v>
          </cell>
        </row>
        <row r="147">
          <cell r="B147">
            <v>40000</v>
          </cell>
          <cell r="C147">
            <v>0.50391484256298824</v>
          </cell>
          <cell r="D147">
            <v>6.1981757030279028E-2</v>
          </cell>
          <cell r="E147">
            <v>3.2114704845785016E-6</v>
          </cell>
          <cell r="F147">
            <v>0.73470708978223265</v>
          </cell>
          <cell r="G147">
            <v>0.6888167519041184</v>
          </cell>
          <cell r="H147">
            <v>833736.51007142628</v>
          </cell>
          <cell r="I147">
            <v>39940.981008919633</v>
          </cell>
          <cell r="J147">
            <v>6.7966340976835266E-2</v>
          </cell>
          <cell r="K147">
            <v>21969617.552094623</v>
          </cell>
          <cell r="L147">
            <v>202899.35717322872</v>
          </cell>
          <cell r="M147">
            <v>0.50391484256298824</v>
          </cell>
          <cell r="N147">
            <v>6.1981757030279028E-2</v>
          </cell>
          <cell r="O147">
            <v>3.2114704845785021E-6</v>
          </cell>
          <cell r="P147">
            <v>0.73470708978223265</v>
          </cell>
          <cell r="Q147">
            <v>0.68881675190411829</v>
          </cell>
        </row>
        <row r="148">
          <cell r="B148">
            <v>40500</v>
          </cell>
          <cell r="C148">
            <v>0.49958941966510118</v>
          </cell>
          <cell r="D148">
            <v>5.9851151790108997E-2</v>
          </cell>
          <cell r="E148">
            <v>2.7391236074642494E-6</v>
          </cell>
          <cell r="F148">
            <v>0.73186734045976276</v>
          </cell>
          <cell r="G148">
            <v>0.68559508340978581</v>
          </cell>
          <cell r="H148">
            <v>826580.01717448083</v>
          </cell>
          <cell r="I148">
            <v>38568.021165371414</v>
          </cell>
          <cell r="J148">
            <v>5.7969771161402533E-2</v>
          </cell>
          <cell r="K148">
            <v>21884701.798012309</v>
          </cell>
          <cell r="L148">
            <v>201950.37551051751</v>
          </cell>
          <cell r="M148">
            <v>0.49958941966510112</v>
          </cell>
          <cell r="N148">
            <v>5.985115179010899E-2</v>
          </cell>
          <cell r="O148">
            <v>2.739123607464249E-6</v>
          </cell>
          <cell r="P148">
            <v>0.73186734045976276</v>
          </cell>
          <cell r="Q148">
            <v>0.6855950834097857</v>
          </cell>
        </row>
        <row r="149">
          <cell r="B149">
            <v>41000</v>
          </cell>
          <cell r="C149">
            <v>0.49530112463181153</v>
          </cell>
          <cell r="D149">
            <v>5.7793785498089847E-2</v>
          </cell>
          <cell r="E149">
            <v>2.3362500676501768E-6</v>
          </cell>
          <cell r="F149">
            <v>0.7290385607009221</v>
          </cell>
          <cell r="G149">
            <v>0.6823884811474521</v>
          </cell>
          <cell r="H149">
            <v>819484.95302231773</v>
          </cell>
          <cell r="I149">
            <v>37242.256425307889</v>
          </cell>
          <cell r="J149">
            <v>4.9443508656722632E-2</v>
          </cell>
          <cell r="K149">
            <v>21800114.061885715</v>
          </cell>
          <cell r="L149">
            <v>201005.83178979758</v>
          </cell>
          <cell r="M149">
            <v>0.49530112463181158</v>
          </cell>
          <cell r="N149">
            <v>5.7793785498089847E-2</v>
          </cell>
          <cell r="O149">
            <v>2.3362500676501768E-6</v>
          </cell>
          <cell r="P149">
            <v>0.72903856070092199</v>
          </cell>
          <cell r="Q149">
            <v>0.68238848114745199</v>
          </cell>
        </row>
        <row r="150">
          <cell r="B150">
            <v>41500</v>
          </cell>
          <cell r="C150">
            <v>0.49104963877096786</v>
          </cell>
          <cell r="D150">
            <v>5.5807140586243635E-2</v>
          </cell>
          <cell r="E150">
            <v>1.9926316445257273E-6</v>
          </cell>
          <cell r="F150">
            <v>0.72622070813178474</v>
          </cell>
          <cell r="G150">
            <v>0.67919687465941891</v>
          </cell>
          <cell r="H150">
            <v>812450.79033282574</v>
          </cell>
          <cell r="I150">
            <v>35962.064470491998</v>
          </cell>
          <cell r="J150">
            <v>4.2171298924717569E-2</v>
          </cell>
          <cell r="K150">
            <v>21715853.07662629</v>
          </cell>
          <cell r="L150">
            <v>200065.70525689644</v>
          </cell>
          <cell r="M150">
            <v>0.49104963877096791</v>
          </cell>
          <cell r="N150">
            <v>5.5807140586243621E-2</v>
          </cell>
          <cell r="O150">
            <v>1.9926316445257273E-6</v>
          </cell>
          <cell r="P150">
            <v>0.72622070813178463</v>
          </cell>
          <cell r="Q150">
            <v>0.6791968746594188</v>
          </cell>
        </row>
        <row r="151">
          <cell r="B151">
            <v>42000</v>
          </cell>
          <cell r="C151">
            <v>0.48683464612595662</v>
          </cell>
          <cell r="D151">
            <v>5.3888786027274461E-2</v>
          </cell>
          <cell r="E151">
            <v>1.6995530254476132E-6</v>
          </cell>
          <cell r="F151">
            <v>0.72341374054211038</v>
          </cell>
          <cell r="G151">
            <v>0.67602019381748546</v>
          </cell>
          <cell r="H151">
            <v>805477.00634989189</v>
          </cell>
          <cell r="I151">
            <v>34725.878749413911</v>
          </cell>
          <cell r="J151">
            <v>3.5968694400423613E-2</v>
          </cell>
          <cell r="K151">
            <v>21631917.580040097</v>
          </cell>
          <cell r="L151">
            <v>199129.97525469909</v>
          </cell>
          <cell r="M151">
            <v>0.48683464612595667</v>
          </cell>
          <cell r="N151">
            <v>5.3888786027274441E-2</v>
          </cell>
          <cell r="O151">
            <v>1.699553025447613E-6</v>
          </cell>
          <cell r="P151">
            <v>0.72341374054211038</v>
          </cell>
          <cell r="Q151">
            <v>0.67602019381748535</v>
          </cell>
        </row>
        <row r="152">
          <cell r="B152">
            <v>42500</v>
          </cell>
          <cell r="C152">
            <v>0.48265583345222179</v>
          </cell>
          <cell r="D152">
            <v>5.2036374359757137E-2</v>
          </cell>
          <cell r="E152">
            <v>1.4495807562580665E-6</v>
          </cell>
          <cell r="F152">
            <v>0.72061761588471018</v>
          </cell>
          <cell r="G152">
            <v>0.67285836882140815</v>
          </cell>
          <cell r="H152">
            <v>798563.08280455309</v>
          </cell>
          <cell r="I152">
            <v>33532.186560325652</v>
          </cell>
          <cell r="J152">
            <v>3.0678376284758339E-2</v>
          </cell>
          <cell r="K152">
            <v>21548306.314808842</v>
          </cell>
          <cell r="L152">
            <v>198198.62122269432</v>
          </cell>
          <cell r="M152">
            <v>0.48265583345222185</v>
          </cell>
          <cell r="N152">
            <v>5.203637435975713E-2</v>
          </cell>
          <cell r="O152">
            <v>1.4495807562580663E-6</v>
          </cell>
          <cell r="P152">
            <v>0.72061761588471018</v>
          </cell>
          <cell r="Q152">
            <v>0.67285836882140804</v>
          </cell>
        </row>
        <row r="153">
          <cell r="B153">
            <v>43000</v>
          </cell>
          <cell r="C153">
            <v>0.47851289019398485</v>
          </cell>
          <cell r="D153">
            <v>5.0247638815584257E-2</v>
          </cell>
          <cell r="E153">
            <v>1.2363747040586035E-6</v>
          </cell>
          <cell r="F153">
            <v>0.71783229227481837</v>
          </cell>
          <cell r="G153">
            <v>0.66971133019736606</v>
          </cell>
          <cell r="H153">
            <v>791708.50587647897</v>
          </cell>
          <cell r="I153">
            <v>32379.527200170902</v>
          </cell>
          <cell r="J153">
            <v>2.6166164414308742E-2</v>
          </cell>
          <cell r="K153">
            <v>21465018.028471112</v>
          </cell>
          <cell r="L153">
            <v>197271.62269652265</v>
          </cell>
          <cell r="M153">
            <v>0.47851289019398491</v>
          </cell>
          <cell r="N153">
            <v>5.0247638815584243E-2</v>
          </cell>
          <cell r="O153">
            <v>1.2363747040586033E-6</v>
          </cell>
          <cell r="P153">
            <v>0.71783229227481826</v>
          </cell>
          <cell r="Q153">
            <v>0.66971133019736595</v>
          </cell>
        </row>
        <row r="154">
          <cell r="B154">
            <v>43500</v>
          </cell>
          <cell r="C154">
            <v>0.4744055084611658</v>
          </cell>
          <cell r="D154">
            <v>4.8520390546156277E-2</v>
          </cell>
          <cell r="E154">
            <v>1.0545272501504375E-6</v>
          </cell>
          <cell r="F154">
            <v>0.71505772798946443</v>
          </cell>
          <cell r="G154">
            <v>0.66657900879643417</v>
          </cell>
          <cell r="H154">
            <v>784912.7661557867</v>
          </cell>
          <cell r="I154">
            <v>31266.490177144748</v>
          </cell>
          <cell r="J154">
            <v>2.2317614001828801E-2</v>
          </cell>
          <cell r="K154">
            <v>21382051.473403577</v>
          </cell>
          <cell r="L154">
            <v>196348.95930752673</v>
          </cell>
          <cell r="M154">
            <v>0.47440550846116586</v>
          </cell>
          <cell r="N154">
            <v>4.852039054615627E-2</v>
          </cell>
          <cell r="O154">
            <v>1.0545272501504375E-6</v>
          </cell>
          <cell r="P154">
            <v>0.71505772798946443</v>
          </cell>
          <cell r="Q154">
            <v>0.66657900879643406</v>
          </cell>
        </row>
        <row r="155">
          <cell r="B155">
            <v>44000</v>
          </cell>
          <cell r="C155">
            <v>0.4703333830065019</v>
          </cell>
          <cell r="D155">
            <v>4.6852515943920731E-2</v>
          </cell>
          <cell r="E155">
            <v>8.9942613482052426E-7</v>
          </cell>
          <cell r="F155">
            <v>0.71229388146684769</v>
          </cell>
          <cell r="G155">
            <v>0.66346133579306532</v>
          </cell>
          <cell r="H155">
            <v>778175.35860518424</v>
          </cell>
          <cell r="I155">
            <v>30191.713484696254</v>
          </cell>
          <cell r="J155">
            <v>1.9035112935410343E-2</v>
          </cell>
          <cell r="K155">
            <v>21299405.406802297</v>
          </cell>
          <cell r="L155">
            <v>195430.61078230399</v>
          </cell>
          <cell r="M155">
            <v>0.4703333830065019</v>
          </cell>
          <cell r="N155">
            <v>4.6852515943920724E-2</v>
          </cell>
          <cell r="O155">
            <v>8.9942613482052416E-7</v>
          </cell>
          <cell r="P155">
            <v>0.71229388146684769</v>
          </cell>
          <cell r="Q155">
            <v>0.66346133579306532</v>
          </cell>
        </row>
        <row r="156">
          <cell r="B156">
            <v>44500</v>
          </cell>
          <cell r="C156">
            <v>0.46629621120286213</v>
          </cell>
          <cell r="D156">
            <v>4.5241974055982612E-2</v>
          </cell>
          <cell r="E156">
            <v>7.6713747496323371E-7</v>
          </cell>
          <cell r="F156">
            <v>0.70954071130571494</v>
          </cell>
          <cell r="G156">
            <v>0.66035824268357679</v>
          </cell>
          <cell r="H156">
            <v>771495.78252243635</v>
          </cell>
          <cell r="I156">
            <v>29153.881934861656</v>
          </cell>
          <cell r="J156">
            <v>1.6235406007881391E-2</v>
          </cell>
          <cell r="K156">
            <v>21217078.590664107</v>
          </cell>
          <cell r="L156">
            <v>194516.556942261</v>
          </cell>
          <cell r="M156">
            <v>0.46629621120286213</v>
          </cell>
          <cell r="N156">
            <v>4.5241974055982605E-2</v>
          </cell>
          <cell r="O156">
            <v>7.6713747496323361E-7</v>
          </cell>
          <cell r="P156">
            <v>0.70954071130571494</v>
          </cell>
          <cell r="Q156">
            <v>0.66035824268357679</v>
          </cell>
        </row>
        <row r="157">
          <cell r="B157">
            <v>45000</v>
          </cell>
          <cell r="C157">
            <v>0.46229369302075735</v>
          </cell>
          <cell r="D157">
            <v>4.3686794086621225E-2</v>
          </cell>
          <cell r="E157">
            <v>6.543059876381896E-7</v>
          </cell>
          <cell r="F157">
            <v>0.70679817626474017</v>
          </cell>
          <cell r="G157">
            <v>0.65726966128464592</v>
          </cell>
          <cell r="H157">
            <v>764873.54150315479</v>
          </cell>
          <cell r="I157">
            <v>28151.725548888749</v>
          </cell>
          <cell r="J157">
            <v>1.3847483286099341E-2</v>
          </cell>
          <cell r="K157">
            <v>21135069.791768081</v>
          </cell>
          <cell r="L157">
            <v>193606.77770317029</v>
          </cell>
          <cell r="M157">
            <v>0.46229369302075735</v>
          </cell>
          <cell r="N157">
            <v>4.3686794086621218E-2</v>
          </cell>
          <cell r="O157">
            <v>6.543059876381896E-7</v>
          </cell>
          <cell r="P157">
            <v>0.70679817626474006</v>
          </cell>
          <cell r="Q157">
            <v>0.65726966128464581</v>
          </cell>
        </row>
        <row r="158">
          <cell r="B158">
            <v>45500</v>
          </cell>
          <cell r="C158">
            <v>0.4583255310060429</v>
          </cell>
          <cell r="D158">
            <v>4.2185072985657351E-2</v>
          </cell>
          <cell r="E158">
            <v>5.580698889143504E-7</v>
          </cell>
          <cell r="F158">
            <v>0.70406623526190826</v>
          </cell>
          <cell r="G158">
            <v>0.65419552373181056</v>
          </cell>
          <cell r="H158">
            <v>758308.14340390649</v>
          </cell>
          <cell r="I158">
            <v>27184.018003183151</v>
          </cell>
          <cell r="J158">
            <v>1.1810779062425524E-2</v>
          </cell>
          <cell r="K158">
            <v>21053377.781657096</v>
          </cell>
          <cell r="L158">
            <v>192701.25307472859</v>
          </cell>
          <cell r="M158">
            <v>0.4583255310060429</v>
          </cell>
          <cell r="N158">
            <v>4.2185072985657351E-2</v>
          </cell>
          <cell r="O158">
            <v>5.5806988891435029E-7</v>
          </cell>
          <cell r="P158">
            <v>0.70406623526190826</v>
          </cell>
          <cell r="Q158">
            <v>0.65419552373181034</v>
          </cell>
        </row>
        <row r="159">
          <cell r="B159">
            <v>46000</v>
          </cell>
          <cell r="C159">
            <v>0.45439143025781298</v>
          </cell>
          <cell r="D159">
            <v>4.0734973119719554E-2</v>
          </cell>
          <cell r="E159">
            <v>4.7598830939622351E-7</v>
          </cell>
          <cell r="F159">
            <v>0.70134484737389668</v>
          </cell>
          <cell r="G159">
            <v>0.65113576247797966</v>
          </cell>
          <cell r="H159">
            <v>751799.10030564014</v>
          </cell>
          <cell r="I159">
            <v>26249.575128674696</v>
          </cell>
          <cell r="J159">
            <v>1.0073635704504104E-2</v>
          </cell>
          <cell r="K159">
            <v>20972001.336619336</v>
          </cell>
          <cell r="L159">
            <v>191799.96316011826</v>
          </cell>
          <cell r="M159">
            <v>0.45439143025781298</v>
          </cell>
          <cell r="N159">
            <v>4.0734973119719547E-2</v>
          </cell>
          <cell r="O159">
            <v>4.7598830939622351E-7</v>
          </cell>
          <cell r="P159">
            <v>0.70134484737389668</v>
          </cell>
          <cell r="Q159">
            <v>0.65113576247797955</v>
          </cell>
        </row>
        <row r="160">
          <cell r="B160">
            <v>46500</v>
          </cell>
          <cell r="C160">
            <v>0.45049109840648438</v>
          </cell>
          <cell r="D160">
            <v>3.9334720023559935E-2</v>
          </cell>
          <cell r="E160">
            <v>4.0597938566730175E-7</v>
          </cell>
          <cell r="F160">
            <v>0.69863397183546516</v>
          </cell>
          <cell r="G160">
            <v>0.64809031029194786</v>
          </cell>
          <cell r="H160">
            <v>745345.92847742466</v>
          </cell>
          <cell r="I160">
            <v>25347.253461767599</v>
          </cell>
          <cell r="J160">
            <v>8.5919934460962199E-3</v>
          </cell>
          <cell r="K160">
            <v>20890939.237670053</v>
          </cell>
          <cell r="L160">
            <v>190902.8881555695</v>
          </cell>
          <cell r="M160">
            <v>0.45049109840648438</v>
          </cell>
          <cell r="N160">
            <v>3.9334720023559935E-2</v>
          </cell>
          <cell r="O160">
            <v>4.0597938566730175E-7</v>
          </cell>
          <cell r="P160">
            <v>0.69863397183546516</v>
          </cell>
          <cell r="Q160">
            <v>0.64809031029194786</v>
          </cell>
        </row>
        <row r="161">
          <cell r="B161">
            <v>47000</v>
          </cell>
          <cell r="C161">
            <v>0.44662424559206837</v>
          </cell>
          <cell r="D161">
            <v>3.7982600228668069E-2</v>
          </cell>
          <cell r="E161">
            <v>3.4626745723015873E-7</v>
          </cell>
          <cell r="F161">
            <v>0.69593356803884321</v>
          </cell>
          <cell r="G161">
            <v>0.64505910025691826</v>
          </cell>
          <cell r="H161">
            <v>738948.14834049984</v>
          </cell>
          <cell r="I161">
            <v>24475.948845101469</v>
          </cell>
          <cell r="J161">
            <v>7.3282728831853316E-3</v>
          </cell>
          <cell r="K161">
            <v>20810190.270533238</v>
          </cell>
          <cell r="L161">
            <v>190010.0083499254</v>
          </cell>
          <cell r="M161">
            <v>0.44662424559206837</v>
          </cell>
          <cell r="N161">
            <v>3.7982600228668062E-2</v>
          </cell>
          <cell r="O161">
            <v>3.4626745723015868E-7</v>
          </cell>
          <cell r="P161">
            <v>0.69593356803884321</v>
          </cell>
          <cell r="Q161">
            <v>0.64505910025691826</v>
          </cell>
        </row>
        <row r="162">
          <cell r="B162">
            <v>47500</v>
          </cell>
          <cell r="C162">
            <v>0.44279058444262975</v>
          </cell>
          <cell r="D162">
            <v>3.6676959166525358E-2</v>
          </cell>
          <cell r="E162">
            <v>2.9533802985022678E-7</v>
          </cell>
          <cell r="F162">
            <v>0.69324359553312298</v>
          </cell>
          <cell r="G162">
            <v>0.64204206576903333</v>
          </cell>
          <cell r="H162">
            <v>732605.28443263657</v>
          </cell>
          <cell r="I162">
            <v>23634.595076410591</v>
          </cell>
          <cell r="J162">
            <v>6.2504218352988561E-3</v>
          </cell>
          <cell r="K162">
            <v>20729753.225623492</v>
          </cell>
          <cell r="L162">
            <v>189121.30412420916</v>
          </cell>
          <cell r="M162">
            <v>0.44279058444262975</v>
          </cell>
          <cell r="N162">
            <v>3.6676959166525358E-2</v>
          </cell>
          <cell r="O162">
            <v>2.9533802985022673E-7</v>
          </cell>
          <cell r="P162">
            <v>0.69324359553312298</v>
          </cell>
          <cell r="Q162">
            <v>0.64204206576903333</v>
          </cell>
        </row>
        <row r="163">
          <cell r="B163">
            <v>48000</v>
          </cell>
          <cell r="C163">
            <v>0.43898983005292969</v>
          </cell>
          <cell r="D163">
            <v>3.5416199143934728E-2</v>
          </cell>
          <cell r="E163">
            <v>2.5189936288376325E-7</v>
          </cell>
          <cell r="F163">
            <v>0.69056401402365353</v>
          </cell>
          <cell r="G163">
            <v>0.63903914053590938</v>
          </cell>
          <cell r="H163">
            <v>726316.86537280097</v>
          </cell>
          <cell r="I163">
            <v>22822.162603828412</v>
          </cell>
          <cell r="J163">
            <v>5.3311023943140691E-3</v>
          </cell>
          <cell r="K163">
            <v>20649626.898027882</v>
          </cell>
          <cell r="L163">
            <v>188236.7559511924</v>
          </cell>
          <cell r="M163">
            <v>0.43898983005292974</v>
          </cell>
          <cell r="N163">
            <v>3.5416199143934721E-2</v>
          </cell>
          <cell r="O163">
            <v>2.518993628837632E-7</v>
          </cell>
          <cell r="P163">
            <v>0.69056401402365353</v>
          </cell>
          <cell r="Q163">
            <v>0.63903914053590927</v>
          </cell>
        </row>
        <row r="164">
          <cell r="B164">
            <v>48500</v>
          </cell>
          <cell r="C164">
            <v>0.43522169996325305</v>
          </cell>
          <cell r="D164">
            <v>3.4198777387947535E-2</v>
          </cell>
          <cell r="E164">
            <v>2.148497064248143E-7</v>
          </cell>
          <cell r="F164">
            <v>0.68789478337143539</v>
          </cell>
          <cell r="G164">
            <v>0.63605025857518216</v>
          </cell>
          <cell r="H164">
            <v>720082.42382612347</v>
          </cell>
          <cell r="I164">
            <v>22037.657266040456</v>
          </cell>
          <cell r="J164">
            <v>4.546997543886328E-3</v>
          </cell>
          <cell r="K164">
            <v>20569810.087487858</v>
          </cell>
          <cell r="L164">
            <v>187356.34439496676</v>
          </cell>
          <cell r="M164">
            <v>0.43522169996325311</v>
          </cell>
          <cell r="N164">
            <v>3.4198777387947528E-2</v>
          </cell>
          <cell r="O164">
            <v>2.148497064248143E-7</v>
          </cell>
          <cell r="P164">
            <v>0.68789478337143528</v>
          </cell>
          <cell r="Q164">
            <v>0.63605025857518205</v>
          </cell>
        </row>
        <row r="165">
          <cell r="B165">
            <v>49000</v>
          </cell>
          <cell r="C165">
            <v>0.43148591413841675</v>
          </cell>
          <cell r="D165">
            <v>3.3023204157995777E-2</v>
          </cell>
          <cell r="E165">
            <v>1.8324935726167116E-7</v>
          </cell>
          <cell r="F165">
            <v>0.68523586359252187</v>
          </cell>
          <cell r="G165">
            <v>0.63307535421305516</v>
          </cell>
          <cell r="H165">
            <v>713901.49646916834</v>
          </cell>
          <cell r="I165">
            <v>21280.119075744238</v>
          </cell>
          <cell r="J165">
            <v>3.8782197623302489E-3</v>
          </cell>
          <cell r="K165">
            <v>20490301.598381344</v>
          </cell>
          <cell r="L165">
            <v>186480.05011051617</v>
          </cell>
          <cell r="M165">
            <v>0.43148591413841675</v>
          </cell>
          <cell r="N165">
            <v>3.3023204157995777E-2</v>
          </cell>
          <cell r="O165">
            <v>1.8324935726167114E-7</v>
          </cell>
          <cell r="P165">
            <v>0.68523586359252187</v>
          </cell>
          <cell r="Q165">
            <v>0.63307535421305505</v>
          </cell>
        </row>
        <row r="166">
          <cell r="B166">
            <v>49500</v>
          </cell>
          <cell r="C166">
            <v>0.42778219494695796</v>
          </cell>
          <cell r="D166">
            <v>3.1888040922919032E-2</v>
          </cell>
          <cell r="E166">
            <v>1.5629682482345212E-7</v>
          </cell>
          <cell r="F166">
            <v>0.6825872148574178</v>
          </cell>
          <cell r="G166">
            <v>0.63011436208285843</v>
          </cell>
          <cell r="H166">
            <v>707773.62395549961</v>
          </cell>
          <cell r="I166">
            <v>20548.621044927284</v>
          </cell>
          <cell r="J166">
            <v>3.3078066077701076E-3</v>
          </cell>
          <cell r="K166">
            <v>20411100.239704754</v>
          </cell>
          <cell r="L166">
            <v>185607.85384329248</v>
          </cell>
          <cell r="M166">
            <v>0.42778219494695796</v>
          </cell>
          <cell r="N166">
            <v>3.1888040922919032E-2</v>
          </cell>
          <cell r="O166">
            <v>1.5629682482345212E-7</v>
          </cell>
          <cell r="P166">
            <v>0.6825872148574178</v>
          </cell>
          <cell r="Q166">
            <v>0.63011436208285831</v>
          </cell>
        </row>
        <row r="167">
          <cell r="B167">
            <v>50000</v>
          </cell>
          <cell r="C167">
            <v>0.42411026714050221</v>
          </cell>
          <cell r="D167">
            <v>3.0791898600655756E-2</v>
          </cell>
          <cell r="E167">
            <v>1.3330850271896605E-7</v>
          </cell>
          <cell r="F167">
            <v>0.67994879749048454</v>
          </cell>
          <cell r="G167">
            <v>0.62716721712361057</v>
          </cell>
          <cell r="H167">
            <v>701698.35088154569</v>
          </cell>
          <cell r="I167">
            <v>19842.268050525996</v>
          </cell>
          <cell r="J167">
            <v>2.8212904943131644E-3</v>
          </cell>
          <cell r="K167">
            <v>20332204.825055212</v>
          </cell>
          <cell r="L167">
            <v>184739.73642879189</v>
          </cell>
          <cell r="M167">
            <v>0.42411026714050221</v>
          </cell>
          <cell r="N167">
            <v>3.0791898600655756E-2</v>
          </cell>
          <cell r="O167">
            <v>1.3330850271896605E-7</v>
          </cell>
          <cell r="P167">
            <v>0.67994879749048442</v>
          </cell>
          <cell r="Q167">
            <v>0.62716721712361045</v>
          </cell>
        </row>
        <row r="168">
          <cell r="B168">
            <v>50500</v>
          </cell>
          <cell r="C168">
            <v>0.42046985783330737</v>
          </cell>
          <cell r="D168">
            <v>2.9733435858444464E-2</v>
          </cell>
          <cell r="E168">
            <v>1.1370133022477314E-7</v>
          </cell>
          <cell r="F168">
            <v>0.67732057196934459</v>
          </cell>
          <cell r="G168">
            <v>0.62423385457858882</v>
          </cell>
          <cell r="H168">
            <v>695675.22575275414</v>
          </cell>
          <cell r="I168">
            <v>19160.195739077037</v>
          </cell>
          <cell r="J168">
            <v>2.4063317463716132E-3</v>
          </cell>
          <cell r="K168">
            <v>20253614.172612734</v>
          </cell>
          <cell r="L168">
            <v>183875.67879213355</v>
          </cell>
          <cell r="M168">
            <v>0.42046985783330731</v>
          </cell>
          <cell r="N168">
            <v>2.973343585844446E-2</v>
          </cell>
          <cell r="O168">
            <v>1.1370133022477314E-7</v>
          </cell>
          <cell r="P168">
            <v>0.6773205719693447</v>
          </cell>
          <cell r="Q168">
            <v>0.62423385457858871</v>
          </cell>
        </row>
        <row r="169">
          <cell r="B169">
            <v>51000</v>
          </cell>
          <cell r="C169">
            <v>0.41686069648198348</v>
          </cell>
          <cell r="D169">
            <v>2.8711357471455291E-2</v>
          </cell>
          <cell r="E169">
            <v>9.6978003852080318E-8</v>
          </cell>
          <cell r="F169">
            <v>0.67470249892429035</v>
          </cell>
          <cell r="G169">
            <v>0.62131420999390896</v>
          </cell>
          <cell r="H169">
            <v>689703.80095003801</v>
          </cell>
          <cell r="I169">
            <v>18501.569469021168</v>
          </cell>
          <cell r="J169">
            <v>2.0524056218839638E-3</v>
          </cell>
          <cell r="K169">
            <v>20175327.105122562</v>
          </cell>
          <cell r="L169">
            <v>183015.66194764149</v>
          </cell>
          <cell r="M169">
            <v>0.41686069648198343</v>
          </cell>
          <cell r="N169">
            <v>2.8711357471455288E-2</v>
          </cell>
          <cell r="O169">
            <v>9.6978003852080305E-8</v>
          </cell>
          <cell r="P169">
            <v>0.67470249892429046</v>
          </cell>
          <cell r="Q169">
            <v>0.62131420999390885</v>
          </cell>
        </row>
        <row r="170">
          <cell r="B170">
            <v>51500</v>
          </cell>
          <cell r="C170">
            <v>0.41328251486538747</v>
          </cell>
          <cell r="D170">
            <v>2.772441273784286E-2</v>
          </cell>
          <cell r="E170">
            <v>8.2714364102958753E-8</v>
          </cell>
          <cell r="F170">
            <v>0.6720945391376939</v>
          </cell>
          <cell r="G170">
            <v>0.61840821921710709</v>
          </cell>
          <cell r="H170">
            <v>683783.63269651087</v>
          </cell>
          <cell r="I170">
            <v>17865.583289364946</v>
          </cell>
          <cell r="J170">
            <v>1.7505353704166599E-3</v>
          </cell>
          <cell r="K170">
            <v>20097342.449877504</v>
          </cell>
          <cell r="L170">
            <v>182159.66699842675</v>
          </cell>
          <cell r="M170">
            <v>0.41328251486538747</v>
          </cell>
          <cell r="N170">
            <v>2.7724412737842853E-2</v>
          </cell>
          <cell r="O170">
            <v>8.2714364102958753E-8</v>
          </cell>
          <cell r="P170">
            <v>0.67209453913769379</v>
          </cell>
          <cell r="Q170">
            <v>0.61840821921710698</v>
          </cell>
        </row>
        <row r="171">
          <cell r="B171">
            <v>52000</v>
          </cell>
          <cell r="C171">
            <v>0.40973504706468927</v>
          </cell>
          <cell r="D171">
            <v>2.6771393948281444E-2</v>
          </cell>
          <cell r="E171">
            <v>7.0548637351200651E-8</v>
          </cell>
          <cell r="F171">
            <v>0.66949665354341958</v>
          </cell>
          <cell r="G171">
            <v>0.61551581839572966</v>
          </cell>
          <cell r="H171">
            <v>677914.28102450655</v>
          </cell>
          <cell r="I171">
            <v>17251.458953450736</v>
          </cell>
          <cell r="J171">
            <v>1.493064552418617E-3</v>
          </cell>
          <cell r="K171">
            <v>20019659.038700379</v>
          </cell>
          <cell r="L171">
            <v>181307.67513597204</v>
          </cell>
          <cell r="M171">
            <v>0.40973504706468927</v>
          </cell>
          <cell r="N171">
            <v>2.677139394828144E-2</v>
          </cell>
          <cell r="O171">
            <v>7.0548637351200651E-8</v>
          </cell>
          <cell r="P171">
            <v>0.66949665354341958</v>
          </cell>
          <cell r="Q171">
            <v>0.61551581839572955</v>
          </cell>
        </row>
        <row r="172">
          <cell r="B172">
            <v>52500</v>
          </cell>
          <cell r="C172">
            <v>0.40621802944360991</v>
          </cell>
          <cell r="D172">
            <v>2.5851134908109322E-2</v>
          </cell>
          <cell r="E172">
            <v>6.0172260083681596E-8</v>
          </cell>
          <cell r="F172">
            <v>0.66690880322623858</v>
          </cell>
          <cell r="G172">
            <v>0.61263694397593105</v>
          </cell>
          <cell r="H172">
            <v>672095.30974288203</v>
          </cell>
          <cell r="I172">
            <v>16658.444966628042</v>
          </cell>
          <cell r="J172">
            <v>1.2734628469522054E-3</v>
          </cell>
          <cell r="K172">
            <v>19942275.707926501</v>
          </cell>
          <cell r="L172">
            <v>180459.66763971865</v>
          </cell>
          <cell r="M172">
            <v>0.40621802944360991</v>
          </cell>
          <cell r="N172">
            <v>2.5851134908109322E-2</v>
          </cell>
          <cell r="O172">
            <v>6.0172260083681582E-8</v>
          </cell>
          <cell r="P172">
            <v>0.66690880322623858</v>
          </cell>
          <cell r="Q172">
            <v>0.61263694397593094</v>
          </cell>
        </row>
        <row r="173">
          <cell r="B173">
            <v>53000</v>
          </cell>
          <cell r="C173">
            <v>0.40273120062882883</v>
          </cell>
          <cell r="D173">
            <v>2.4962509510274036E-2</v>
          </cell>
          <cell r="E173">
            <v>5.1322052655657703E-8</v>
          </cell>
          <cell r="F173">
            <v>0.66433094942124726</v>
          </cell>
          <cell r="G173">
            <v>0.60977153270107753</v>
          </cell>
          <cell r="H173">
            <v>666326.28640460095</v>
          </cell>
          <cell r="I173">
            <v>16085.815666660888</v>
          </cell>
          <cell r="J173">
            <v>1.0861604200243305E-3</v>
          </cell>
          <cell r="K173">
            <v>19865191.298386287</v>
          </cell>
          <cell r="L173">
            <v>179615.62587665534</v>
          </cell>
          <cell r="M173">
            <v>0.40273120062882883</v>
          </cell>
          <cell r="N173">
            <v>2.4962509510274032E-2</v>
          </cell>
          <cell r="O173">
            <v>5.1322052655657703E-8</v>
          </cell>
          <cell r="P173">
            <v>0.66433094942124737</v>
          </cell>
          <cell r="Q173">
            <v>0.60977153270107742</v>
          </cell>
        </row>
        <row r="174">
          <cell r="B174">
            <v>53500</v>
          </cell>
          <cell r="C174">
            <v>0.39927430149055942</v>
          </cell>
          <cell r="D174">
            <v>2.4104430357332247E-2</v>
          </cell>
          <cell r="E174">
            <v>4.3773544190898872E-8</v>
          </cell>
          <cell r="F174">
            <v>0.66176305351328457</v>
          </cell>
          <cell r="G174">
            <v>0.60691952161035678</v>
          </cell>
          <cell r="H174">
            <v>660606.78227459639</v>
          </cell>
          <cell r="I174">
            <v>15532.870335745934</v>
          </cell>
          <cell r="J174">
            <v>9.2640665530939112E-4</v>
          </cell>
          <cell r="K174">
            <v>19788404.655387849</v>
          </cell>
          <cell r="L174">
            <v>178775.53130090857</v>
          </cell>
          <cell r="M174">
            <v>0.39927430149055948</v>
          </cell>
          <cell r="N174">
            <v>2.4104430357332243E-2</v>
          </cell>
          <cell r="O174">
            <v>4.3773544190898865E-8</v>
          </cell>
          <cell r="P174">
            <v>0.66176305351328457</v>
          </cell>
          <cell r="Q174">
            <v>0.60691952161035667</v>
          </cell>
        </row>
        <row r="175">
          <cell r="B175">
            <v>54000</v>
          </cell>
          <cell r="C175">
            <v>0.3958470751232912</v>
          </cell>
          <cell r="D175">
            <v>2.3275847430817943E-2</v>
          </cell>
          <cell r="E175">
            <v>3.7335279277274987E-8</v>
          </cell>
          <cell r="F175">
            <v>0.65920507703635467</v>
          </cell>
          <cell r="G175">
            <v>0.60408084803739459</v>
          </cell>
          <cell r="H175">
            <v>654936.37229790702</v>
          </cell>
          <cell r="I175">
            <v>14998.932343054703</v>
          </cell>
          <cell r="J175">
            <v>7.9014966321812243E-4</v>
          </cell>
          <cell r="K175">
            <v>19711914.628699716</v>
          </cell>
          <cell r="L175">
            <v>177939.36545333519</v>
          </cell>
          <cell r="M175">
            <v>0.3958470751232912</v>
          </cell>
          <cell r="N175">
            <v>2.3275847430817939E-2</v>
          </cell>
          <cell r="O175">
            <v>3.7335279277274987E-8</v>
          </cell>
          <cell r="P175">
            <v>0.65920507703635467</v>
          </cell>
          <cell r="Q175">
            <v>0.60408084803739459</v>
          </cell>
        </row>
        <row r="176">
          <cell r="B176">
            <v>54500</v>
          </cell>
          <cell r="C176">
            <v>0.39244926682669778</v>
          </cell>
          <cell r="D176">
            <v>2.2475746806350748E-2</v>
          </cell>
          <cell r="E176">
            <v>3.1843961995070544E-8</v>
          </cell>
          <cell r="F176">
            <v>0.65665698167305109</v>
          </cell>
          <cell r="G176">
            <v>0.60125544960887867</v>
          </cell>
          <cell r="H176">
            <v>649314.6350680904</v>
          </cell>
          <cell r="I176">
            <v>14483.348316750678</v>
          </cell>
          <cell r="J176">
            <v>6.7393351095811484E-4</v>
          </cell>
          <cell r="K176">
            <v>19635720.072533615</v>
          </cell>
          <cell r="L176">
            <v>177107.10996111695</v>
          </cell>
          <cell r="M176">
            <v>0.39244926682669778</v>
          </cell>
          <cell r="N176">
            <v>2.2475746806350744E-2</v>
          </cell>
          <cell r="O176">
            <v>3.1843961995070544E-8</v>
          </cell>
          <cell r="P176">
            <v>0.6566569816730512</v>
          </cell>
          <cell r="Q176">
            <v>0.60125544960887856</v>
          </cell>
        </row>
        <row r="177">
          <cell r="B177">
            <v>55000</v>
          </cell>
          <cell r="C177">
            <v>0.38908062408670846</v>
          </cell>
          <cell r="D177">
            <v>2.1703149412911994E-2</v>
          </cell>
          <cell r="E177">
            <v>2.7160314151771063E-8</v>
          </cell>
          <cell r="F177">
            <v>0.65411872925398196</v>
          </cell>
          <cell r="G177">
            <v>0.59844326424318639</v>
          </cell>
          <cell r="H177">
            <v>643741.15279590455</v>
          </cell>
          <cell r="I177">
            <v>13985.487344468087</v>
          </cell>
          <cell r="J177">
            <v>5.7481056778870508E-4</v>
          </cell>
          <cell r="K177">
            <v>19559819.845527288</v>
          </cell>
          <cell r="L177">
            <v>176278.74653735638</v>
          </cell>
          <cell r="M177">
            <v>0.38908062408670846</v>
          </cell>
          <cell r="N177">
            <v>2.1703149412911991E-2</v>
          </cell>
          <cell r="O177">
            <v>2.7160314151771063E-8</v>
          </cell>
          <cell r="P177">
            <v>0.65411872925398185</v>
          </cell>
          <cell r="Q177">
            <v>0.59844326424318628</v>
          </cell>
        </row>
        <row r="178">
          <cell r="B178">
            <v>55500</v>
          </cell>
          <cell r="C178">
            <v>0.38574089655674126</v>
          </cell>
          <cell r="D178">
            <v>2.0957109834770383E-2</v>
          </cell>
          <cell r="E178">
            <v>2.3165542771920067E-8</v>
          </cell>
          <cell r="F178">
            <v>0.65159028175719835</v>
          </cell>
          <cell r="G178">
            <v>0.59564423014902246</v>
          </cell>
          <cell r="H178">
            <v>638215.51127825817</v>
          </cell>
          <cell r="I178">
            <v>13504.740201274002</v>
          </cell>
          <cell r="J178">
            <v>4.9026674431866296E-4</v>
          </cell>
          <cell r="K178">
            <v>19484212.810727406</v>
          </cell>
          <cell r="L178">
            <v>175454.25698067548</v>
          </cell>
          <cell r="M178">
            <v>0.38574089655674132</v>
          </cell>
          <cell r="N178">
            <v>2.0957109834770379E-2</v>
          </cell>
          <cell r="O178">
            <v>2.3165542771920067E-8</v>
          </cell>
          <cell r="P178">
            <v>0.65159028175719835</v>
          </cell>
          <cell r="Q178">
            <v>0.59564423014902246</v>
          </cell>
        </row>
        <row r="179">
          <cell r="B179">
            <v>56000</v>
          </cell>
          <cell r="C179">
            <v>0.38242983603909919</v>
          </cell>
          <cell r="D179">
            <v>2.0236715154591009E-2</v>
          </cell>
          <cell r="E179">
            <v>1.9758327080515212E-8</v>
          </cell>
          <cell r="F179">
            <v>0.64907160130762542</v>
          </cell>
          <cell r="G179">
            <v>0.59285828582406019</v>
          </cell>
          <cell r="H179">
            <v>632737.29986743012</v>
          </cell>
          <cell r="I179">
            <v>13040.518604168989</v>
          </cell>
          <cell r="J179">
            <v>4.1815772616773331E-4</v>
          </cell>
          <cell r="K179">
            <v>19408897.835572537</v>
          </cell>
          <cell r="L179">
            <v>174633.62317481541</v>
          </cell>
          <cell r="M179">
            <v>0.38242983603909919</v>
          </cell>
          <cell r="N179">
            <v>2.0236715154591009E-2</v>
          </cell>
          <cell r="O179">
            <v>1.9758327080515212E-8</v>
          </cell>
          <cell r="P179">
            <v>0.64907160130762542</v>
          </cell>
          <cell r="Q179">
            <v>0.59285828582406019</v>
          </cell>
        </row>
        <row r="180">
          <cell r="B180">
            <v>56500</v>
          </cell>
          <cell r="C180">
            <v>0.37914719646652423</v>
          </cell>
          <cell r="D180">
            <v>1.9541083836312329E-2</v>
          </cell>
          <cell r="E180">
            <v>1.6852248712668161E-8</v>
          </cell>
          <cell r="F180">
            <v>0.64656265017649395</v>
          </cell>
          <cell r="G180">
            <v>0.59008537005359085</v>
          </cell>
          <cell r="H180">
            <v>627306.11144055042</v>
          </cell>
          <cell r="I180">
            <v>12592.254492214151</v>
          </cell>
          <cell r="J180">
            <v>3.5665458790039815E-4</v>
          </cell>
          <cell r="K180">
            <v>19333873.791876167</v>
          </cell>
          <cell r="L180">
            <v>173816.82708823873</v>
          </cell>
          <cell r="M180">
            <v>0.37914719646652428</v>
          </cell>
          <cell r="N180">
            <v>1.9541083836312326E-2</v>
          </cell>
          <cell r="O180">
            <v>1.6852248712668161E-8</v>
          </cell>
          <cell r="P180">
            <v>0.64656265017649395</v>
          </cell>
          <cell r="Q180">
            <v>0.59008537005359074</v>
          </cell>
        </row>
        <row r="181">
          <cell r="B181">
            <v>57000</v>
          </cell>
          <cell r="C181">
            <v>0.3758927338839107</v>
          </cell>
          <cell r="D181">
            <v>1.886936464642372E-2</v>
          </cell>
          <cell r="E181">
            <v>1.4373599780101184E-8</v>
          </cell>
          <cell r="F181">
            <v>0.64406339078077668</v>
          </cell>
          <cell r="G181">
            <v>0.58732542190917747</v>
          </cell>
          <cell r="H181">
            <v>621921.5423693445</v>
          </cell>
          <cell r="I181">
            <v>12159.399331403505</v>
          </cell>
          <cell r="J181">
            <v>3.0419740377814501E-4</v>
          </cell>
          <cell r="K181">
            <v>19259139.555809844</v>
          </cell>
          <cell r="L181">
            <v>173003.85077373285</v>
          </cell>
          <cell r="M181">
            <v>0.3758927338839107</v>
          </cell>
          <cell r="N181">
            <v>1.8869364646423716E-2</v>
          </cell>
          <cell r="O181">
            <v>1.4373599780101184E-8</v>
          </cell>
          <cell r="P181">
            <v>0.64406339078077679</v>
          </cell>
          <cell r="Q181">
            <v>0.58732542190917736</v>
          </cell>
        </row>
        <row r="182">
          <cell r="B182">
            <v>57500</v>
          </cell>
          <cell r="C182">
            <v>0.37266620643017528</v>
          </cell>
          <cell r="D182">
            <v>1.8220735612324027E-2</v>
          </cell>
          <cell r="E182">
            <v>1.2259513475095085E-8</v>
          </cell>
          <cell r="F182">
            <v>0.64157378568262335</v>
          </cell>
          <cell r="G182">
            <v>0.58457838074731738</v>
          </cell>
          <cell r="H182">
            <v>616583.19249013695</v>
          </cell>
          <cell r="I182">
            <v>11741.423443431278</v>
          </cell>
          <cell r="J182">
            <v>2.5945568457179185E-4</v>
          </cell>
          <cell r="K182">
            <v>19184694.007886268</v>
          </cell>
          <cell r="L182">
            <v>172194.67636801602</v>
          </cell>
          <cell r="M182">
            <v>0.37266620643017528</v>
          </cell>
          <cell r="N182">
            <v>1.8220735612324027E-2</v>
          </cell>
          <cell r="O182">
            <v>1.2259513475095085E-8</v>
          </cell>
          <cell r="P182">
            <v>0.64157378568262335</v>
          </cell>
          <cell r="Q182">
            <v>0.58457838074731727</v>
          </cell>
        </row>
        <row r="183">
          <cell r="B183">
            <v>58000</v>
          </cell>
          <cell r="C183">
            <v>0.36946737432028265</v>
          </cell>
          <cell r="D183">
            <v>1.7594403016486078E-2</v>
          </cell>
          <cell r="E183">
            <v>1.0456369469775075E-8</v>
          </cell>
          <cell r="F183">
            <v>0.63909379758880203</v>
          </cell>
          <cell r="G183">
            <v>0.58184418620810874</v>
          </cell>
          <cell r="H183">
            <v>611290.66507411248</v>
          </cell>
          <cell r="I183">
            <v>11337.815357532552</v>
          </cell>
          <cell r="J183">
            <v>2.2129463003792117E-4</v>
          </cell>
          <cell r="K183">
            <v>19110536.032942604</v>
          </cell>
          <cell r="L183">
            <v>171389.28609134458</v>
          </cell>
          <cell r="M183">
            <v>0.3694673743202827</v>
          </cell>
          <cell r="N183">
            <v>1.7594403016486074E-2</v>
          </cell>
          <cell r="O183">
            <v>1.0456369469775073E-8</v>
          </cell>
          <cell r="P183">
            <v>0.63909379758880203</v>
          </cell>
          <cell r="Q183">
            <v>0.58184418620810863</v>
          </cell>
        </row>
        <row r="184">
          <cell r="B184">
            <v>58500</v>
          </cell>
          <cell r="C184">
            <v>0.36629599982742544</v>
          </cell>
          <cell r="D184">
            <v>1.6989600425196549E-2</v>
          </cell>
          <cell r="E184">
            <v>8.9184340165440972E-9</v>
          </cell>
          <cell r="F184">
            <v>0.63662338935013885</v>
          </cell>
          <cell r="G184">
            <v>0.57912277821392477</v>
          </cell>
          <cell r="H184">
            <v>606043.56679783214</v>
          </cell>
          <cell r="I184">
            <v>10948.081184604222</v>
          </cell>
          <cell r="J184">
            <v>1.8874634852121297E-4</v>
          </cell>
          <cell r="K184">
            <v>19036664.52012372</v>
          </cell>
          <cell r="L184">
            <v>170587.66224712238</v>
          </cell>
          <cell r="M184">
            <v>0.36629599982742544</v>
          </cell>
          <cell r="N184">
            <v>1.6989600425196545E-2</v>
          </cell>
          <cell r="O184">
            <v>8.9184340165440972E-9</v>
          </cell>
          <cell r="P184">
            <v>0.63662338935013885</v>
          </cell>
          <cell r="Q184">
            <v>0.57912277821392466</v>
          </cell>
        </row>
        <row r="185">
          <cell r="B185">
            <v>59000</v>
          </cell>
          <cell r="C185">
            <v>0.36315184726535693</v>
          </cell>
          <cell r="D185">
            <v>1.6405587750682696E-2</v>
          </cell>
          <cell r="E185">
            <v>7.6066999366020094E-9</v>
          </cell>
          <cell r="F185">
            <v>0.63416252396096184</v>
          </cell>
          <cell r="G185">
            <v>0.57641409696809398</v>
          </cell>
          <cell r="H185">
            <v>600841.50771400298</v>
          </cell>
          <cell r="I185">
            <v>10571.744012840423</v>
          </cell>
          <cell r="J185">
            <v>1.60985306912269E-4</v>
          </cell>
          <cell r="K185">
            <v>18963078.362865552</v>
          </cell>
          <cell r="L185">
            <v>169789.78722151218</v>
          </cell>
          <cell r="M185">
            <v>0.36315184726535693</v>
          </cell>
          <cell r="N185">
            <v>1.6405587750682692E-2</v>
          </cell>
          <cell r="O185">
            <v>7.6066999366020077E-9</v>
          </cell>
          <cell r="P185">
            <v>0.63416252396096173</v>
          </cell>
          <cell r="Q185">
            <v>0.57641409696809387</v>
          </cell>
        </row>
        <row r="186">
          <cell r="B186">
            <v>59500</v>
          </cell>
          <cell r="C186">
            <v>0.36003468297087604</v>
          </cell>
          <cell r="D186">
            <v>1.5841650345478114E-2</v>
          </cell>
          <cell r="E186">
            <v>6.4878972472204286E-9</v>
          </cell>
          <cell r="F186">
            <v>0.63171116455854781</v>
          </cell>
          <cell r="G186">
            <v>0.57371808295358517</v>
          </cell>
          <cell r="H186">
            <v>595684.10122249858</v>
          </cell>
          <cell r="I186">
            <v>10208.343324142743</v>
          </cell>
          <cell r="J186">
            <v>1.373073919392192E-4</v>
          </cell>
          <cell r="K186">
            <v>18889776.458878577</v>
          </cell>
          <cell r="L186">
            <v>168995.64348304804</v>
          </cell>
          <cell r="M186">
            <v>0.36003468297087599</v>
          </cell>
          <cell r="N186">
            <v>1.584165034547811E-2</v>
          </cell>
          <cell r="O186">
            <v>6.4878972472204277E-9</v>
          </cell>
          <cell r="P186">
            <v>0.63171116455854781</v>
          </cell>
          <cell r="Q186">
            <v>0.57371808295358506</v>
          </cell>
        </row>
        <row r="187">
          <cell r="B187">
            <v>60000</v>
          </cell>
          <cell r="C187">
            <v>0.35694427528646233</v>
          </cell>
          <cell r="D187">
            <v>1.5297098127919465E-2</v>
          </cell>
          <cell r="E187">
            <v>5.5336493821510703E-9</v>
          </cell>
          <cell r="F187">
            <v>0.62926927442256841</v>
          </cell>
          <cell r="G187">
            <v>0.57103467693170062</v>
          </cell>
          <cell r="H187">
            <v>590570.96404162876</v>
          </cell>
          <cell r="I187">
            <v>9857.4344305912127</v>
          </cell>
          <cell r="J187">
            <v>1.1711205273708003E-4</v>
          </cell>
          <cell r="K187">
            <v>18816757.710131235</v>
          </cell>
          <cell r="L187">
            <v>168205.21358225067</v>
          </cell>
          <cell r="M187">
            <v>0.35694427528646233</v>
          </cell>
          <cell r="N187">
            <v>1.5297098127919462E-2</v>
          </cell>
          <cell r="O187">
            <v>5.5336493821510703E-9</v>
          </cell>
          <cell r="P187">
            <v>0.62926927442256841</v>
          </cell>
          <cell r="Q187">
            <v>0.57103467693170051</v>
          </cell>
        </row>
        <row r="188">
          <cell r="B188">
            <v>60500</v>
          </cell>
          <cell r="C188">
            <v>0.3538803945430592</v>
          </cell>
          <cell r="D188">
            <v>1.4771264737704E-2</v>
          </cell>
          <cell r="E188">
            <v>4.7197534214227216E-9</v>
          </cell>
          <cell r="F188">
            <v>0.62683681697454163</v>
          </cell>
          <cell r="G188">
            <v>0.56836381994077456</v>
          </cell>
          <cell r="H188">
            <v>585501.71617965354</v>
          </cell>
          <cell r="I188">
            <v>9518.587930286425</v>
          </cell>
          <cell r="J188">
            <v>9.9887067904690335E-5</v>
          </cell>
          <cell r="K188">
            <v>18744021.022833537</v>
          </cell>
          <cell r="L188">
            <v>167418.48015124383</v>
          </cell>
          <cell r="M188">
            <v>0.35388039454305914</v>
          </cell>
          <cell r="N188">
            <v>1.4771264737703996E-2</v>
          </cell>
          <cell r="O188">
            <v>4.7197534214227216E-9</v>
          </cell>
          <cell r="P188">
            <v>0.62683681697454163</v>
          </cell>
          <cell r="Q188">
            <v>0.56836381994077456</v>
          </cell>
        </row>
        <row r="189">
          <cell r="B189">
            <v>61000</v>
          </cell>
          <cell r="C189">
            <v>0.35084281304300619</v>
          </cell>
          <cell r="D189">
            <v>1.4263506720474529E-2</v>
          </cell>
          <cell r="E189">
            <v>4.0255662439844529E-9</v>
          </cell>
          <cell r="F189">
            <v>0.62441375577728231</v>
          </cell>
          <cell r="G189">
            <v>0.56570545329487654</v>
          </cell>
          <cell r="H189">
            <v>580475.98090654507</v>
          </cell>
          <cell r="I189">
            <v>9191.3891818969314</v>
          </cell>
          <cell r="J189">
            <v>8.5195554272514239E-5</v>
          </cell>
          <cell r="K189">
            <v>18671565.30742063</v>
          </cell>
          <cell r="L189">
            <v>166635.42590337247</v>
          </cell>
          <cell r="M189">
            <v>0.35084281304300613</v>
          </cell>
          <cell r="N189">
            <v>1.4263506720474526E-2</v>
          </cell>
          <cell r="O189">
            <v>4.0255662439844529E-9</v>
          </cell>
          <cell r="P189">
            <v>0.62441375577728242</v>
          </cell>
          <cell r="Q189">
            <v>0.56570545329487643</v>
          </cell>
        </row>
        <row r="190">
          <cell r="B190">
            <v>61500</v>
          </cell>
          <cell r="C190">
            <v>0.34783130504311716</v>
          </cell>
          <cell r="D190">
            <v>1.3773202740434077E-2</v>
          </cell>
          <cell r="E190">
            <v>3.4334809364342709E-9</v>
          </cell>
          <cell r="F190">
            <v>0.62200005453435769</v>
          </cell>
          <cell r="G190">
            <v>0.56305951858252357</v>
          </cell>
          <cell r="H190">
            <v>575493.38472598942</v>
          </cell>
          <cell r="I190">
            <v>8875.4377972689235</v>
          </cell>
          <cell r="J190">
            <v>7.2664885815939068E-5</v>
          </cell>
          <cell r="K190">
            <v>18599389.478536513</v>
          </cell>
          <cell r="L190">
            <v>165856.03363282347</v>
          </cell>
          <cell r="M190">
            <v>0.34783130504311716</v>
          </cell>
          <cell r="N190">
            <v>1.3773202740434075E-2</v>
          </cell>
          <cell r="O190">
            <v>3.4334809364342709E-9</v>
          </cell>
          <cell r="P190">
            <v>0.62200005453435769</v>
          </cell>
          <cell r="Q190">
            <v>0.56305951858252357</v>
          </cell>
        </row>
        <row r="191">
          <cell r="B191">
            <v>62000</v>
          </cell>
          <cell r="C191">
            <v>0.34484564673790397</v>
          </cell>
          <cell r="D191">
            <v>1.3299752820026685E-2</v>
          </cell>
          <cell r="E191">
            <v>2.9284802461792084E-9</v>
          </cell>
          <cell r="F191">
            <v>0.61959567708954333</v>
          </cell>
          <cell r="G191">
            <v>0.56042595766539505</v>
          </cell>
          <cell r="H191">
            <v>570553.55734763027</v>
          </cell>
          <cell r="I191">
            <v>8570.3471514773191</v>
          </cell>
          <cell r="J191">
            <v>6.1977243107643221E-5</v>
          </cell>
          <cell r="K191">
            <v>18527492.455017779</v>
          </cell>
          <cell r="L191">
            <v>165080.28621424688</v>
          </cell>
          <cell r="M191">
            <v>0.34484564673790402</v>
          </cell>
          <cell r="N191">
            <v>1.3299752820026682E-2</v>
          </cell>
          <cell r="O191">
            <v>2.9284802461792088E-9</v>
          </cell>
          <cell r="P191">
            <v>0.61959567708954344</v>
          </cell>
          <cell r="Q191">
            <v>0.56042595766539494</v>
          </cell>
        </row>
        <row r="192">
          <cell r="B192">
            <v>62500</v>
          </cell>
          <cell r="C192">
            <v>0.34188561624294339</v>
          </cell>
          <cell r="D192">
            <v>1.2842577605753958E-2</v>
          </cell>
          <cell r="E192">
            <v>2.4977556512994029E-9</v>
          </cell>
          <cell r="F192">
            <v>0.6172005874262807</v>
          </cell>
          <cell r="G192">
            <v>0.55780471267705634</v>
          </cell>
          <cell r="H192">
            <v>565656.13165954896</v>
          </cell>
          <cell r="I192">
            <v>8275.7439097186925</v>
          </cell>
          <cell r="J192">
            <v>5.2861551456953067E-5</v>
          </cell>
          <cell r="K192">
            <v>18455873.159877382</v>
          </cell>
          <cell r="L192">
            <v>164308.16660238022</v>
          </cell>
          <cell r="M192">
            <v>0.3418856162429435</v>
          </cell>
          <cell r="N192">
            <v>1.2842577605753957E-2</v>
          </cell>
          <cell r="O192">
            <v>2.4977556512994029E-9</v>
          </cell>
          <cell r="P192">
            <v>0.6172005874262807</v>
          </cell>
          <cell r="Q192">
            <v>0.55780471267705634</v>
          </cell>
        </row>
        <row r="193">
          <cell r="B193">
            <v>63000</v>
          </cell>
          <cell r="C193">
            <v>0.33895099357838843</v>
          </cell>
          <cell r="D193">
            <v>1.2401117659228963E-2</v>
          </cell>
          <cell r="E193">
            <v>2.130382544616373E-9</v>
          </cell>
          <cell r="F193">
            <v>0.61481474966713867</v>
          </cell>
          <cell r="G193">
            <v>0.55519572602168699</v>
          </cell>
          <cell r="H193">
            <v>560800.74370098382</v>
          </cell>
          <cell r="I193">
            <v>7991.267570467131</v>
          </cell>
          <cell r="J193">
            <v>4.5086606628893963E-5</v>
          </cell>
          <cell r="K193">
            <v>18384530.520288546</v>
          </cell>
          <cell r="L193">
            <v>163539.65783167357</v>
          </cell>
          <cell r="M193">
            <v>0.33895099357838843</v>
          </cell>
          <cell r="N193">
            <v>1.2401117659228961E-2</v>
          </cell>
          <cell r="O193">
            <v>2.130382544616373E-9</v>
          </cell>
          <cell r="P193">
            <v>0.61481474966713878</v>
          </cell>
          <cell r="Q193">
            <v>0.55519572602168688</v>
          </cell>
        </row>
        <row r="194">
          <cell r="B194">
            <v>63500</v>
          </cell>
          <cell r="C194">
            <v>0.33604156065261892</v>
          </cell>
          <cell r="D194">
            <v>1.1974832772599919E-2</v>
          </cell>
          <cell r="E194">
            <v>1.8170431068866636E-9</v>
          </cell>
          <cell r="F194">
            <v>0.61243812807327624</v>
          </cell>
          <cell r="G194">
            <v>0.55259894037281487</v>
          </cell>
          <cell r="H194">
            <v>555987.0326352797</v>
          </cell>
          <cell r="I194">
            <v>7716.5700243339597</v>
          </cell>
          <cell r="J194">
            <v>3.8455209837768726E-5</v>
          </cell>
          <cell r="K194">
            <v>18313463.467568688</v>
          </cell>
          <cell r="L194">
            <v>162774.74301591696</v>
          </cell>
          <cell r="M194">
            <v>0.33604156065261886</v>
          </cell>
          <cell r="N194">
            <v>1.1974832772599918E-2</v>
          </cell>
          <cell r="O194">
            <v>1.8170431068866634E-9</v>
          </cell>
          <cell r="P194">
            <v>0.61243812807327624</v>
          </cell>
          <cell r="Q194">
            <v>0.55259894037281487</v>
          </cell>
        </row>
        <row r="195">
          <cell r="B195">
            <v>64000</v>
          </cell>
          <cell r="C195">
            <v>0.33315710124603415</v>
          </cell>
          <cell r="D195">
            <v>1.1563201307506083E-2</v>
          </cell>
          <cell r="E195">
            <v>1.549789998354291E-9</v>
          </cell>
          <cell r="F195">
            <v>0.61007068704390544</v>
          </cell>
          <cell r="G195">
            <v>0.55001429867205731</v>
          </cell>
          <cell r="H195">
            <v>551214.64072307269</v>
          </cell>
          <cell r="I195">
            <v>7451.3151280915863</v>
          </cell>
          <cell r="J195">
            <v>3.2799166604970836E-5</v>
          </cell>
          <cell r="K195">
            <v>18242670.937163368</v>
          </cell>
          <cell r="L195">
            <v>162013.40534786932</v>
          </cell>
          <cell r="M195">
            <v>0.33315710124603409</v>
          </cell>
          <cell r="N195">
            <v>1.1563201307506083E-2</v>
          </cell>
          <cell r="O195">
            <v>1.5497899983542908E-9</v>
          </cell>
          <cell r="P195">
            <v>0.61007068704390555</v>
          </cell>
          <cell r="Q195">
            <v>0.55001429867205731</v>
          </cell>
        </row>
        <row r="196">
          <cell r="B196">
            <v>64500</v>
          </cell>
          <cell r="C196">
            <v>0.33029740099498484</v>
          </cell>
          <cell r="D196">
            <v>1.1165719556756737E-2</v>
          </cell>
          <cell r="E196">
            <v>1.3218447927141528E-9</v>
          </cell>
          <cell r="F196">
            <v>0.60771239111576059</v>
          </cell>
          <cell r="G196">
            <v>0.54744174412786661</v>
          </cell>
          <cell r="H196">
            <v>546483.21329570492</v>
          </cell>
          <cell r="I196">
            <v>7195.1782933400937</v>
          </cell>
          <cell r="J196">
            <v>2.7975020891981097E-5</v>
          </cell>
          <cell r="K196">
            <v>18172151.868630406</v>
          </cell>
          <cell r="L196">
            <v>161255.62809888914</v>
          </cell>
          <cell r="M196">
            <v>0.33029740099498489</v>
          </cell>
          <cell r="N196">
            <v>1.1165719556756737E-2</v>
          </cell>
          <cell r="O196">
            <v>1.3218447927141528E-9</v>
          </cell>
          <cell r="P196">
            <v>0.60771239111576059</v>
          </cell>
          <cell r="Q196">
            <v>0.54744174412786661</v>
          </cell>
        </row>
        <row r="197">
          <cell r="B197">
            <v>65000</v>
          </cell>
          <cell r="C197">
            <v>0.32746224737584101</v>
          </cell>
          <cell r="D197">
            <v>1.0781901127952338E-2</v>
          </cell>
          <cell r="E197">
            <v>1.1274260313210887E-9</v>
          </cell>
          <cell r="F197">
            <v>0.6053632049625649</v>
          </cell>
          <cell r="G197">
            <v>0.54488122021428254</v>
          </cell>
          <cell r="H197">
            <v>541792.39872886497</v>
          </cell>
          <cell r="I197">
            <v>6947.8460893133361</v>
          </cell>
          <cell r="J197">
            <v>2.3860416104987619E-5</v>
          </cell>
          <cell r="K197">
            <v>18101905.205623951</v>
          </cell>
          <cell r="L197">
            <v>160501.39461856693</v>
          </cell>
          <cell r="M197">
            <v>0.32746224737584101</v>
          </cell>
          <cell r="N197">
            <v>1.0781901127952336E-2</v>
          </cell>
          <cell r="O197">
            <v>1.1274260313210887E-9</v>
          </cell>
          <cell r="P197">
            <v>0.6053632049625649</v>
          </cell>
          <cell r="Q197">
            <v>0.54488122021428242</v>
          </cell>
        </row>
        <row r="198">
          <cell r="B198">
            <v>65500</v>
          </cell>
          <cell r="C198">
            <v>0.32465142968919886</v>
          </cell>
          <cell r="D198">
            <v>1.041127634829353E-2</v>
          </cell>
          <cell r="E198">
            <v>9.6160262328594847E-10</v>
          </cell>
          <cell r="F198">
            <v>0.60302309339450255</v>
          </cell>
          <cell r="G198">
            <v>0.54233267066969038</v>
          </cell>
          <cell r="H198">
            <v>537141.84841645753</v>
          </cell>
          <cell r="I198">
            <v>6709.0158593384749</v>
          </cell>
          <cell r="J198">
            <v>2.0350992510226962E-5</v>
          </cell>
          <cell r="K198">
            <v>18031929.895878676</v>
          </cell>
          <cell r="L198">
            <v>159750.68833435935</v>
          </cell>
          <cell r="M198">
            <v>0.32465142968919886</v>
          </cell>
          <cell r="N198">
            <v>1.0411276348293527E-2</v>
          </cell>
          <cell r="O198">
            <v>9.6160262328594826E-10</v>
          </cell>
          <cell r="P198">
            <v>0.60302309339450255</v>
          </cell>
          <cell r="Q198">
            <v>0.54233267066969038</v>
          </cell>
        </row>
        <row r="199">
          <cell r="B199">
            <v>66000</v>
          </cell>
          <cell r="C199">
            <v>0.32186473904422225</v>
          </cell>
          <cell r="D199">
            <v>1.0053391689849613E-2</v>
          </cell>
          <cell r="E199">
            <v>8.2016870567807623E-10</v>
          </cell>
          <cell r="F199">
            <v>0.60069202135769106</v>
          </cell>
          <cell r="G199">
            <v>0.53979603949558441</v>
          </cell>
          <cell r="H199">
            <v>532531.21674469626</v>
          </cell>
          <cell r="I199">
            <v>6478.3953504795672</v>
          </cell>
          <cell r="J199">
            <v>1.7357738822862647E-5</v>
          </cell>
          <cell r="K199">
            <v>17962224.891194005</v>
          </cell>
          <cell r="L199">
            <v>159003.49275122504</v>
          </cell>
          <cell r="M199">
            <v>0.32186473904422225</v>
          </cell>
          <cell r="N199">
            <v>1.0053391689849613E-2</v>
          </cell>
          <cell r="O199">
            <v>8.2016870567807623E-10</v>
          </cell>
          <cell r="P199">
            <v>0.60069202135769095</v>
          </cell>
          <cell r="Q199">
            <v>0.53979603949558441</v>
          </cell>
        </row>
        <row r="200">
          <cell r="B200">
            <v>66500</v>
          </cell>
          <cell r="C200">
            <v>0.31910196834311799</v>
          </cell>
          <cell r="D200">
            <v>9.7078092145833125E-3</v>
          </cell>
          <cell r="E200">
            <v>6.9953706716141508E-10</v>
          </cell>
          <cell r="F200">
            <v>0.59836995393365633</v>
          </cell>
          <cell r="G200">
            <v>0.53727127095533789</v>
          </cell>
          <cell r="H200">
            <v>527960.16106641793</v>
          </cell>
          <cell r="I200">
            <v>6255.7023559120871</v>
          </cell>
          <cell r="J200">
            <v>1.4804736665318667E-5</v>
          </cell>
          <cell r="K200">
            <v>17892789.147418428</v>
          </cell>
          <cell r="L200">
            <v>158259.79145126228</v>
          </cell>
          <cell r="M200">
            <v>0.31910196834311794</v>
          </cell>
          <cell r="N200">
            <v>9.7078092145833107E-3</v>
          </cell>
          <cell r="O200">
            <v>6.9953706716141508E-10</v>
          </cell>
          <cell r="P200">
            <v>0.59836995393365633</v>
          </cell>
          <cell r="Q200">
            <v>0.53727127095533789</v>
          </cell>
        </row>
        <row r="201">
          <cell r="B201">
            <v>67000</v>
          </cell>
          <cell r="C201">
            <v>0.31636291226574537</v>
          </cell>
          <cell r="D201">
            <v>9.3741060384526197E-3</v>
          </cell>
          <cell r="E201">
            <v>5.9664806176504E-10</v>
          </cell>
          <cell r="F201">
            <v>0.596056856338809</v>
          </cell>
          <cell r="G201">
            <v>0.53475830957297787</v>
          </cell>
          <cell r="H201">
            <v>523428.34167561855</v>
          </cell>
          <cell r="I201">
            <v>6040.6643695907087</v>
          </cell>
          <cell r="J201">
            <v>1.2627232852931835E-5</v>
          </cell>
          <cell r="K201">
            <v>17823621.624433819</v>
          </cell>
          <cell r="L201">
            <v>157519.56809334812</v>
          </cell>
          <cell r="M201">
            <v>0.31636291226574537</v>
          </cell>
          <cell r="N201">
            <v>9.3741060384526197E-3</v>
          </cell>
          <cell r="O201">
            <v>5.966480617650399E-10</v>
          </cell>
          <cell r="P201">
            <v>0.59605685633880889</v>
          </cell>
          <cell r="Q201">
            <v>0.53475830957297776</v>
          </cell>
        </row>
        <row r="202">
          <cell r="B202">
            <v>67500</v>
          </cell>
          <cell r="C202">
            <v>0.31364736725435788</v>
          </cell>
          <cell r="D202">
            <v>9.0518738139339985E-3</v>
          </cell>
          <cell r="E202">
            <v>5.0889210522310091E-10</v>
          </cell>
          <cell r="F202">
            <v>0.59375269392392538</v>
          </cell>
          <cell r="G202">
            <v>0.53225710013196681</v>
          </cell>
          <cell r="H202">
            <v>518935.42178220802</v>
          </cell>
          <cell r="I202">
            <v>5833.0182527877787</v>
          </cell>
          <cell r="J202">
            <v>1.0769999135941723E-5</v>
          </cell>
          <cell r="K202">
            <v>17754721.286139946</v>
          </cell>
          <cell r="L202">
            <v>156782.80641277944</v>
          </cell>
          <cell r="M202">
            <v>0.31364736725435788</v>
          </cell>
          <cell r="N202">
            <v>9.0518738139340003E-3</v>
          </cell>
          <cell r="O202">
            <v>5.0889210522310101E-10</v>
          </cell>
          <cell r="P202">
            <v>0.59375269392392538</v>
          </cell>
          <cell r="Q202">
            <v>0.53225710013196681</v>
          </cell>
        </row>
        <row r="203">
          <cell r="B203">
            <v>68000</v>
          </cell>
          <cell r="C203">
            <v>0.31095513149847476</v>
          </cell>
          <cell r="D203">
            <v>8.7407182303337206E-3</v>
          </cell>
          <cell r="E203">
            <v>4.3404338709055147E-10</v>
          </cell>
          <cell r="F203">
            <v>0.59145743217362545</v>
          </cell>
          <cell r="G203">
            <v>0.52976758767398857</v>
          </cell>
          <cell r="H203">
            <v>514481.06748698023</v>
          </cell>
          <cell r="I203">
            <v>5632.5099120944542</v>
          </cell>
          <cell r="J203">
            <v>9.1859293078973358E-6</v>
          </cell>
          <cell r="K203">
            <v>17686087.10043883</v>
          </cell>
          <cell r="L203">
            <v>156049.49022091532</v>
          </cell>
          <cell r="M203">
            <v>0.31095513149847481</v>
          </cell>
          <cell r="N203">
            <v>8.7407182303337206E-3</v>
          </cell>
          <cell r="O203">
            <v>4.3404338709055141E-10</v>
          </cell>
          <cell r="P203">
            <v>0.59145743217362556</v>
          </cell>
          <cell r="Q203">
            <v>0.52976758767398846</v>
          </cell>
        </row>
        <row r="204">
          <cell r="B204">
            <v>68500</v>
          </cell>
          <cell r="C204">
            <v>0.30828600491988345</v>
          </cell>
          <cell r="D204">
            <v>8.4402585312757551E-3</v>
          </cell>
          <cell r="E204">
            <v>3.7020350926200946E-10</v>
          </cell>
          <cell r="F204">
            <v>0.58917103670585835</v>
          </cell>
          <cell r="G204">
            <v>0.52728971749774167</v>
          </cell>
          <cell r="H204">
            <v>510064.94775679894</v>
          </cell>
          <cell r="I204">
            <v>5438.8939884903948</v>
          </cell>
          <cell r="J204">
            <v>7.8348463926876481E-6</v>
          </cell>
          <cell r="K204">
            <v>17617718.039219379</v>
          </cell>
          <cell r="L204">
            <v>155319.60340482174</v>
          </cell>
          <cell r="M204">
            <v>0.30828600491988339</v>
          </cell>
          <cell r="N204">
            <v>8.4402585312757551E-3</v>
          </cell>
          <cell r="O204">
            <v>3.7020350926200941E-10</v>
          </cell>
          <cell r="P204">
            <v>0.58917103670585835</v>
          </cell>
          <cell r="Q204">
            <v>0.52728971749774167</v>
          </cell>
        </row>
        <row r="205">
          <cell r="B205">
            <v>69000</v>
          </cell>
          <cell r="C205">
            <v>0.30563978915777013</v>
          </cell>
          <cell r="D205">
            <v>8.1501270487760891E-3</v>
          </cell>
          <cell r="E205">
            <v>3.1575328462984931E-10</v>
          </cell>
          <cell r="F205">
            <v>0.58689347327138619</v>
          </cell>
          <cell r="G205">
            <v>0.52482343515773688</v>
          </cell>
          <cell r="H205">
            <v>505686.73439999635</v>
          </cell>
          <cell r="I205">
            <v>5251.9335571017218</v>
          </cell>
          <cell r="J205">
            <v>6.6824825296579714E-6</v>
          </cell>
          <cell r="K205">
            <v>17549613.07834195</v>
          </cell>
          <cell r="L205">
            <v>154593.12992691726</v>
          </cell>
          <cell r="M205">
            <v>0.30563978915777013</v>
          </cell>
          <cell r="N205">
            <v>8.1501270487760874E-3</v>
          </cell>
          <cell r="O205">
            <v>3.1575328462984926E-10</v>
          </cell>
          <cell r="P205">
            <v>0.58689347327138619</v>
          </cell>
          <cell r="Q205">
            <v>0.52482343515773677</v>
          </cell>
        </row>
        <row r="206">
          <cell r="B206">
            <v>69500</v>
          </cell>
          <cell r="C206">
            <v>0.30301628755397858</v>
          </cell>
          <cell r="D206">
            <v>7.869968753332901E-3</v>
          </cell>
          <cell r="E206">
            <v>2.6931165378582273E-10</v>
          </cell>
          <cell r="F206">
            <v>0.58462470775327058</v>
          </cell>
          <cell r="G206">
            <v>0.52236868646310053</v>
          </cell>
          <cell r="H206">
            <v>501346.10204198328</v>
          </cell>
          <cell r="I206">
            <v>5071.3998372795932</v>
          </cell>
          <cell r="J206">
            <v>5.6996095022947137E-6</v>
          </cell>
          <cell r="K206">
            <v>17481771.197622992</v>
          </cell>
          <cell r="L206">
            <v>153870.0538246205</v>
          </cell>
          <cell r="M206">
            <v>0.30301628755397864</v>
          </cell>
          <cell r="N206">
            <v>7.869968753332901E-3</v>
          </cell>
          <cell r="O206">
            <v>2.6931165378582273E-10</v>
          </cell>
          <cell r="P206">
            <v>0.58462470775327069</v>
          </cell>
          <cell r="Q206">
            <v>0.52236868646310031</v>
          </cell>
        </row>
        <row r="207">
          <cell r="B207">
            <v>70000</v>
          </cell>
          <cell r="C207">
            <v>0.30041530513839493</v>
          </cell>
          <cell r="D207">
            <v>7.5994408194823455E-3</v>
          </cell>
          <cell r="E207">
            <v>2.2970071299578289E-10</v>
          </cell>
          <cell r="F207">
            <v>0.58236470616636338</v>
          </cell>
          <cell r="G207">
            <v>0.51992541747638521</v>
          </cell>
          <cell r="H207">
            <v>497042.72810106829</v>
          </cell>
          <cell r="I207">
            <v>4897.0719126447875</v>
          </cell>
          <cell r="J207">
            <v>4.8612986035718104E-6</v>
          </cell>
          <cell r="K207">
            <v>17414191.380819816</v>
          </cell>
          <cell r="L207">
            <v>153150.35920999994</v>
          </cell>
          <cell r="M207">
            <v>0.30041530513839493</v>
          </cell>
          <cell r="N207">
            <v>7.5994408194823447E-3</v>
          </cell>
          <cell r="O207">
            <v>2.2970071299578289E-10</v>
          </cell>
          <cell r="P207">
            <v>0.58236470616636349</v>
          </cell>
          <cell r="Q207">
            <v>0.51992541747638521</v>
          </cell>
        </row>
        <row r="208">
          <cell r="B208">
            <v>70500</v>
          </cell>
          <cell r="C208">
            <v>0.29783664861445841</v>
          </cell>
          <cell r="D208">
            <v>7.3382122062882324E-3</v>
          </cell>
          <cell r="E208">
            <v>1.9591579368917093E-10</v>
          </cell>
          <cell r="F208">
            <v>0.58011343465679555</v>
          </cell>
          <cell r="G208">
            <v>0.51749357451238243</v>
          </cell>
          <cell r="H208">
            <v>492776.29276448453</v>
          </cell>
          <cell r="I208">
            <v>4728.7364607556865</v>
          </cell>
          <cell r="J208">
            <v>4.1462874096360116E-6</v>
          </cell>
          <cell r="K208">
            <v>17346872.615615316</v>
          </cell>
          <cell r="L208">
            <v>152434.03026942405</v>
          </cell>
          <cell r="M208">
            <v>0.29783664861445841</v>
          </cell>
          <cell r="N208">
            <v>7.3382122062882306E-3</v>
          </cell>
          <cell r="O208">
            <v>1.9591579368917096E-10</v>
          </cell>
          <cell r="P208">
            <v>0.58011343465679555</v>
          </cell>
          <cell r="Q208">
            <v>0.51749357451238231</v>
          </cell>
        </row>
        <row r="209">
          <cell r="B209">
            <v>71000</v>
          </cell>
          <cell r="C209">
            <v>0.29528012634479595</v>
          </cell>
          <cell r="D209">
            <v>7.0859632522522475E-3</v>
          </cell>
          <cell r="E209">
            <v>1.6710001059617622E-10</v>
          </cell>
          <cell r="F209">
            <v>0.57787085950147066</v>
          </cell>
          <cell r="G209">
            <v>0.5150731041369454</v>
          </cell>
          <cell r="H209">
            <v>488546.47896462248</v>
          </cell>
          <cell r="I209">
            <v>4566.1874920688306</v>
          </cell>
          <cell r="J209">
            <v>3.5364411262534471E-6</v>
          </cell>
          <cell r="K209">
            <v>17279813.893602818</v>
          </cell>
          <cell r="L209">
            <v>151721.05126321461</v>
          </cell>
          <cell r="M209">
            <v>0.295280126344796</v>
          </cell>
          <cell r="N209">
            <v>7.0859632522522467E-3</v>
          </cell>
          <cell r="O209">
            <v>1.6710001059617622E-10</v>
          </cell>
          <cell r="P209">
            <v>0.57787085950147066</v>
          </cell>
          <cell r="Q209">
            <v>0.51507310413694529</v>
          </cell>
        </row>
        <row r="210">
          <cell r="B210">
            <v>71500</v>
          </cell>
          <cell r="C210">
            <v>0.29274554833697997</v>
          </cell>
          <cell r="D210">
            <v>6.8423852841490076E-3</v>
          </cell>
          <cell r="E210">
            <v>1.425224837138149E-10</v>
          </cell>
          <cell r="F210">
            <v>0.5756369471075613</v>
          </cell>
          <cell r="G210">
            <v>0.51266395316581281</v>
          </cell>
          <cell r="H210">
            <v>484352.97235546529</v>
          </cell>
          <cell r="I210">
            <v>4409.2260978726308</v>
          </cell>
          <cell r="J210">
            <v>3.0162916867753671E-6</v>
          </cell>
          <cell r="K210">
            <v>17213014.210271031</v>
          </cell>
          <cell r="L210">
            <v>151011.40652530018</v>
          </cell>
          <cell r="M210">
            <v>0.29274554833697997</v>
          </cell>
          <cell r="N210">
            <v>6.8423852841490076E-3</v>
          </cell>
          <cell r="O210">
            <v>1.4252248371381487E-10</v>
          </cell>
          <cell r="P210">
            <v>0.5756369471075613</v>
          </cell>
          <cell r="Q210">
            <v>0.51266395316581281</v>
          </cell>
        </row>
        <row r="211">
          <cell r="B211">
            <v>72000</v>
          </cell>
          <cell r="C211">
            <v>0.29023272622940932</v>
          </cell>
          <cell r="D211">
            <v>6.6071802393073194E-3</v>
          </cell>
          <cell r="E211">
            <v>1.215598455228672E-10</v>
          </cell>
          <cell r="F211">
            <v>0.57341166401200327</v>
          </cell>
          <cell r="G211">
            <v>0.51026606866344182</v>
          </cell>
          <cell r="H211">
            <v>480195.46128922916</v>
          </cell>
          <cell r="I211">
            <v>4257.6602068857928</v>
          </cell>
          <cell r="J211">
            <v>2.5726463779046627E-6</v>
          </cell>
          <cell r="K211">
            <v>17146472.564988907</v>
          </cell>
          <cell r="L211">
            <v>150305.0804628724</v>
          </cell>
          <cell r="M211">
            <v>0.29023272622940932</v>
          </cell>
          <cell r="N211">
            <v>6.6071802393073203E-3</v>
          </cell>
          <cell r="O211">
            <v>1.215598455228672E-10</v>
          </cell>
          <cell r="P211">
            <v>0.57341166401200339</v>
          </cell>
          <cell r="Q211">
            <v>0.5102660686634416</v>
          </cell>
        </row>
        <row r="212">
          <cell r="B212">
            <v>72500</v>
          </cell>
          <cell r="C212">
            <v>0.28774147327731114</v>
          </cell>
          <cell r="D212">
            <v>6.3800603008753974E-3</v>
          </cell>
          <cell r="E212">
            <v>1.0368041526330848E-10</v>
          </cell>
          <cell r="F212">
            <v>0.57119497688099596</v>
          </cell>
          <cell r="G212">
            <v>0.50787939794184389</v>
          </cell>
          <cell r="H212">
            <v>476073.6367932026</v>
          </cell>
          <cell r="I212">
            <v>4111.3043502225992</v>
          </cell>
          <cell r="J212">
            <v>2.1942529100748603E-6</v>
          </cell>
          <cell r="K212">
            <v>17080187.960990712</v>
          </cell>
          <cell r="L212">
            <v>149602.05755604306</v>
          </cell>
          <cell r="M212">
            <v>0.28774147327731109</v>
          </cell>
          <cell r="N212">
            <v>6.3800603008753974E-3</v>
          </cell>
          <cell r="O212">
            <v>1.0368041526330847E-10</v>
          </cell>
          <cell r="P212">
            <v>0.57119497688099596</v>
          </cell>
          <cell r="Q212">
            <v>0.50787939794184389</v>
          </cell>
        </row>
        <row r="213">
          <cell r="B213">
            <v>73000</v>
          </cell>
          <cell r="C213">
            <v>0.28527160433886123</v>
          </cell>
          <cell r="D213">
            <v>6.1607475456237435E-3</v>
          </cell>
          <cell r="E213">
            <v>8.8430722340730585E-11</v>
          </cell>
          <cell r="F213">
            <v>0.56898685250950287</v>
          </cell>
          <cell r="G213">
            <v>0.50550388855942785</v>
          </cell>
          <cell r="H213">
            <v>471987.19254678284</v>
          </cell>
          <cell r="I213">
            <v>3969.9794344374436</v>
          </cell>
          <cell r="J213">
            <v>1.8715142039447326E-6</v>
          </cell>
          <cell r="K213">
            <v>17014159.405361094</v>
          </cell>
          <cell r="L213">
            <v>148902.32235750323</v>
          </cell>
          <cell r="M213">
            <v>0.28527160433886123</v>
          </cell>
          <cell r="N213">
            <v>6.1607475456237426E-3</v>
          </cell>
          <cell r="O213">
            <v>8.8430722340730585E-11</v>
          </cell>
          <cell r="P213">
            <v>0.56898685250950287</v>
          </cell>
          <cell r="Q213">
            <v>0.50550388855942774</v>
          </cell>
        </row>
        <row r="214">
          <cell r="B214">
            <v>73500</v>
          </cell>
          <cell r="C214">
            <v>0.28282293586142637</v>
          </cell>
          <cell r="D214">
            <v>5.94897360385469E-3</v>
          </cell>
          <cell r="E214">
            <v>7.5423972623056531E-11</v>
          </cell>
          <cell r="F214">
            <v>0.56678725782075401</v>
          </cell>
          <cell r="G214">
            <v>0.50313948831984678</v>
          </cell>
          <cell r="H214">
            <v>467935.82485871308</v>
          </cell>
          <cell r="I214">
            <v>3833.512522370886</v>
          </cell>
          <cell r="J214">
            <v>1.5962442954847715E-6</v>
          </cell>
          <cell r="K214">
            <v>16948385.909020185</v>
          </cell>
          <cell r="L214">
            <v>148205.85949218372</v>
          </cell>
          <cell r="M214">
            <v>0.28282293586142637</v>
          </cell>
          <cell r="N214">
            <v>5.9489736038546891E-3</v>
          </cell>
          <cell r="O214">
            <v>7.5423972623056531E-11</v>
          </cell>
          <cell r="P214">
            <v>0.56678725782075412</v>
          </cell>
          <cell r="Q214">
            <v>0.50313948831984667</v>
          </cell>
        </row>
        <row r="215">
          <cell r="B215">
            <v>74000</v>
          </cell>
          <cell r="C215">
            <v>0.28039528586792195</v>
          </cell>
          <cell r="D215">
            <v>5.7444793310024826E-3</v>
          </cell>
          <cell r="E215">
            <v>6.4330263338518963E-11</v>
          </cell>
          <cell r="F215">
            <v>0.56459615986575074</v>
          </cell>
          <cell r="G215">
            <v>0.50078614527085208</v>
          </cell>
          <cell r="H215">
            <v>463919.23264451115</v>
          </cell>
          <cell r="I215">
            <v>3701.7366215290822</v>
          </cell>
          <cell r="J215">
            <v>1.3614612477963466E-6</v>
          </cell>
          <cell r="K215">
            <v>16882866.486708816</v>
          </cell>
          <cell r="L215">
            <v>147512.65365691742</v>
          </cell>
          <cell r="M215">
            <v>0.28039528586792201</v>
          </cell>
          <cell r="N215">
            <v>5.7444793310024818E-3</v>
          </cell>
          <cell r="O215">
            <v>6.433026333851895E-11</v>
          </cell>
          <cell r="P215">
            <v>0.56459615986575074</v>
          </cell>
          <cell r="Q215">
            <v>0.50078614527085208</v>
          </cell>
        </row>
        <row r="216">
          <cell r="B216">
            <v>74500</v>
          </cell>
          <cell r="C216">
            <v>0.27798847394329063</v>
          </cell>
          <cell r="D216">
            <v>5.5470144905219792E-3</v>
          </cell>
          <cell r="E216">
            <v>5.486822864739982E-11</v>
          </cell>
          <cell r="F216">
            <v>0.56241352582277104</v>
          </cell>
          <cell r="G216">
            <v>0.49844380770315116</v>
          </cell>
          <cell r="H216">
            <v>459937.1174040981</v>
          </cell>
          <cell r="I216">
            <v>3574.490479737583</v>
          </cell>
          <cell r="J216">
            <v>1.1612103411666837E-6</v>
          </cell>
          <cell r="K216">
            <v>16817600.156973712</v>
          </cell>
          <cell r="L216">
            <v>146822.6896201029</v>
          </cell>
          <cell r="M216">
            <v>0.27798847394329063</v>
          </cell>
          <cell r="N216">
            <v>5.5470144905219784E-3</v>
          </cell>
          <cell r="O216">
            <v>5.4868228647399813E-11</v>
          </cell>
          <cell r="P216">
            <v>0.56241352582277115</v>
          </cell>
          <cell r="Q216">
            <v>0.49844380770315105</v>
          </cell>
        </row>
        <row r="217">
          <cell r="B217">
            <v>75000</v>
          </cell>
          <cell r="C217">
            <v>0.2756023212210908</v>
          </cell>
          <cell r="D217">
            <v>5.3563374476779876E-3</v>
          </cell>
          <cell r="E217">
            <v>4.6797886273223919E-11</v>
          </cell>
          <cell r="F217">
            <v>0.56023932299687951</v>
          </cell>
          <cell r="G217">
            <v>0.49611242414927154</v>
          </cell>
          <cell r="H217">
            <v>455989.1831996087</v>
          </cell>
          <cell r="I217">
            <v>3451.6183878194984</v>
          </cell>
          <cell r="J217">
            <v>9.9041268188972724E-7</v>
          </cell>
          <cell r="K217">
            <v>16752585.942152839</v>
          </cell>
          <cell r="L217">
            <v>146135.95222136981</v>
          </cell>
          <cell r="M217">
            <v>0.2756023212210908</v>
          </cell>
          <cell r="N217">
            <v>5.3563374476779868E-3</v>
          </cell>
          <cell r="O217">
            <v>4.6797886273223919E-11</v>
          </cell>
          <cell r="P217">
            <v>0.56023932299687951</v>
          </cell>
          <cell r="Q217">
            <v>0.49611242414927137</v>
          </cell>
        </row>
        <row r="218">
          <cell r="B218">
            <v>75500</v>
          </cell>
          <cell r="C218">
            <v>0.27323665037020628</v>
          </cell>
          <cell r="D218">
            <v>5.1722148738605036E-3</v>
          </cell>
          <cell r="E218">
            <v>3.9914543892294306E-11</v>
          </cell>
          <cell r="F218">
            <v>0.55807351881943656</v>
          </cell>
          <cell r="G218">
            <v>0.49379194338243004</v>
          </cell>
          <cell r="H218">
            <v>452075.1366334022</v>
          </cell>
          <cell r="I218">
            <v>3332.9699890565371</v>
          </cell>
          <cell r="J218">
            <v>8.4473623940983752E-7</v>
          </cell>
          <cell r="K218">
            <v>16687822.868360732</v>
          </cell>
          <cell r="L218">
            <v>145452.42637124573</v>
          </cell>
          <cell r="M218">
            <v>0.27323665037020628</v>
          </cell>
          <cell r="N218">
            <v>5.1722148738605027E-3</v>
          </cell>
          <cell r="O218">
            <v>3.9914543892294299E-11</v>
          </cell>
          <cell r="P218">
            <v>0.55807351881943656</v>
          </cell>
          <cell r="Q218">
            <v>0.49379194338243004</v>
          </cell>
        </row>
        <row r="219">
          <cell r="B219">
            <v>76000</v>
          </cell>
          <cell r="C219">
            <v>0.27089128558166692</v>
          </cell>
          <cell r="D219">
            <v>4.9944214610640209E-3</v>
          </cell>
          <cell r="E219">
            <v>3.4043606317817926E-11</v>
          </cell>
          <cell r="F219">
            <v>0.55591608084761057</v>
          </cell>
          <cell r="G219">
            <v>0.49148231441540691</v>
          </cell>
          <cell r="H219">
            <v>448194.68682625686</v>
          </cell>
          <cell r="I219">
            <v>3218.4000951997646</v>
          </cell>
          <cell r="J219">
            <v>7.2048594753989782E-7</v>
          </cell>
          <cell r="K219">
            <v>16623309.965473905</v>
          </cell>
          <cell r="L219">
            <v>144772.09705082452</v>
          </cell>
          <cell r="M219">
            <v>0.27089128558166692</v>
          </cell>
          <cell r="N219">
            <v>4.9944214610640201E-3</v>
          </cell>
          <cell r="O219">
            <v>3.4043606317817933E-11</v>
          </cell>
          <cell r="P219">
            <v>0.55591608084761057</v>
          </cell>
          <cell r="Q219">
            <v>0.4914823144154068</v>
          </cell>
        </row>
        <row r="220">
          <cell r="B220">
            <v>76500</v>
          </cell>
          <cell r="C220">
            <v>0.26856605255558313</v>
          </cell>
          <cell r="D220">
            <v>4.8227396461815314E-3</v>
          </cell>
          <cell r="E220">
            <v>2.9036177502787671E-11</v>
          </cell>
          <cell r="F220">
            <v>0.55376697676389219</v>
          </cell>
          <cell r="G220">
            <v>0.48918348649942606</v>
          </cell>
          <cell r="H220">
            <v>444347.54539575294</v>
          </cell>
          <cell r="I220">
            <v>3107.7685088049398</v>
          </cell>
          <cell r="J220">
            <v>6.1451062692154719E-7</v>
          </cell>
          <cell r="K220">
            <v>16559046.267116331</v>
          </cell>
          <cell r="L220">
            <v>144094.94931143665</v>
          </cell>
          <cell r="M220">
            <v>0.26856605255558313</v>
          </cell>
          <cell r="N220">
            <v>4.8227396461815314E-3</v>
          </cell>
          <cell r="O220">
            <v>2.9036177502787671E-11</v>
          </cell>
          <cell r="P220">
            <v>0.55376697676389219</v>
          </cell>
          <cell r="Q220">
            <v>0.489183486499426</v>
          </cell>
        </row>
        <row r="221">
          <cell r="B221">
            <v>77000</v>
          </cell>
          <cell r="C221">
            <v>0.2662607784881928</v>
          </cell>
          <cell r="D221">
            <v>4.6569593447758489E-3</v>
          </cell>
          <cell r="E221">
            <v>2.4765245409952276E-11</v>
          </cell>
          <cell r="F221">
            <v>0.55162617437561046</v>
          </cell>
          <cell r="G221">
            <v>0.48689540912303947</v>
          </cell>
          <cell r="H221">
            <v>440533.42643484153</v>
          </cell>
          <cell r="I221">
            <v>3000.9398516750252</v>
          </cell>
          <cell r="J221">
            <v>5.2412224306297414E-7</v>
          </cell>
          <cell r="K221">
            <v>16495030.810644962</v>
          </cell>
          <cell r="L221">
            <v>143420.9682743203</v>
          </cell>
          <cell r="M221">
            <v>0.2662607784881928</v>
          </cell>
          <cell r="N221">
            <v>4.6569593447758481E-3</v>
          </cell>
          <cell r="O221">
            <v>2.4765245409952273E-11</v>
          </cell>
          <cell r="P221">
            <v>0.55162617437561046</v>
          </cell>
          <cell r="Q221">
            <v>0.48689540912303947</v>
          </cell>
        </row>
        <row r="222">
          <cell r="B222">
            <v>77500</v>
          </cell>
          <cell r="C222">
            <v>0.26397529205901821</v>
          </cell>
          <cell r="D222">
            <v>4.4968776940024647E-3</v>
          </cell>
          <cell r="E222">
            <v>2.1122485074152235E-11</v>
          </cell>
          <cell r="F222">
            <v>0.54949364161445058</v>
          </cell>
          <cell r="G222">
            <v>0.48461803201101733</v>
          </cell>
          <cell r="H222">
            <v>436752.04649059544</v>
          </cell>
          <cell r="I222">
            <v>2897.7833991999405</v>
          </cell>
          <cell r="J222">
            <v>4.4702824756502968E-7</v>
          </cell>
          <cell r="K222">
            <v>16431262.637135323</v>
          </cell>
          <cell r="L222">
            <v>142750.13913029473</v>
          </cell>
          <cell r="M222">
            <v>0.26397529205901826</v>
          </cell>
          <cell r="N222">
            <v>4.4968776940024647E-3</v>
          </cell>
          <cell r="O222">
            <v>2.1122485074152235E-11</v>
          </cell>
          <cell r="P222">
            <v>0.54949364161445058</v>
          </cell>
          <cell r="Q222">
            <v>0.48461803201101727</v>
          </cell>
        </row>
        <row r="223">
          <cell r="B223">
            <v>78000</v>
          </cell>
          <cell r="C223">
            <v>0.26170942341813519</v>
          </cell>
          <cell r="D223">
            <v>4.342298804369359E-3</v>
          </cell>
          <cell r="E223">
            <v>1.8015503230631414E-11</v>
          </cell>
          <cell r="F223">
            <v>0.54736934653597247</v>
          </cell>
          <cell r="G223">
            <v>0.48235130512324342</v>
          </cell>
          <cell r="H223">
            <v>433003.12454314565</v>
          </cell>
          <cell r="I223">
            <v>2798.1729203908344</v>
          </cell>
          <cell r="J223">
            <v>3.8127326448185561E-7</v>
          </cell>
          <cell r="K223">
            <v>16367740.791367108</v>
          </cell>
          <cell r="L223">
            <v>142082.44713943469</v>
          </cell>
          <cell r="M223">
            <v>0.26170942341813519</v>
          </cell>
          <cell r="N223">
            <v>4.342298804369359E-3</v>
          </cell>
          <cell r="O223">
            <v>1.8015503230631414E-11</v>
          </cell>
          <cell r="P223">
            <v>0.54736934653597236</v>
          </cell>
          <cell r="Q223">
            <v>0.48235130512324342</v>
          </cell>
        </row>
        <row r="224">
          <cell r="B224">
            <v>78500</v>
          </cell>
          <cell r="C224">
            <v>0.25946300417354939</v>
          </cell>
          <cell r="D224">
            <v>4.1930335200300144E-3</v>
          </cell>
          <cell r="E224">
            <v>1.5365506846685336E-11</v>
          </cell>
          <cell r="F224">
            <v>0.54525325731913354</v>
          </cell>
          <cell r="G224">
            <v>0.48009517865361612</v>
          </cell>
          <cell r="H224">
            <v>429286.38198479533</v>
          </cell>
          <cell r="I224">
            <v>2701.9865234131507</v>
          </cell>
          <cell r="J224">
            <v>3.2518974801064668E-7</v>
          </cell>
          <cell r="K224">
            <v>16304464.32180991</v>
          </cell>
          <cell r="L224">
            <v>141417.87763074684</v>
          </cell>
          <cell r="M224">
            <v>0.25946300417354939</v>
          </cell>
          <cell r="N224">
            <v>4.1930335200300135E-3</v>
          </cell>
          <cell r="O224">
            <v>1.5365506846685332E-11</v>
          </cell>
          <cell r="P224">
            <v>0.54525325731913354</v>
          </cell>
          <cell r="Q224">
            <v>0.48009517865361606</v>
          </cell>
        </row>
        <row r="225">
          <cell r="B225">
            <v>79000</v>
          </cell>
          <cell r="C225">
            <v>0.25723586737868259</v>
          </cell>
          <cell r="D225">
            <v>4.0488991873162189E-3</v>
          </cell>
          <cell r="E225">
            <v>1.3105271918172946E-11</v>
          </cell>
          <cell r="F225">
            <v>0.54314534226581201</v>
          </cell>
          <cell r="G225">
            <v>0.47784960302895313</v>
          </cell>
          <cell r="H225">
            <v>425601.54259931564</v>
          </cell>
          <cell r="I225">
            <v>2609.1065064294003</v>
          </cell>
          <cell r="J225">
            <v>2.7735499487288332E-7</v>
          </cell>
          <cell r="K225">
            <v>16241432.280608971</v>
          </cell>
          <cell r="L225">
            <v>140756.41600184698</v>
          </cell>
          <cell r="M225">
            <v>0.25723586737868265</v>
          </cell>
          <cell r="N225">
            <v>4.0488991873162189E-3</v>
          </cell>
          <cell r="O225">
            <v>1.3105271918172948E-11</v>
          </cell>
          <cell r="P225">
            <v>0.54314534226581201</v>
          </cell>
          <cell r="Q225">
            <v>0.47784960302895307</v>
          </cell>
        </row>
        <row r="226">
          <cell r="B226">
            <v>79500</v>
          </cell>
          <cell r="C226">
            <v>0.25502784751996566</v>
          </cell>
          <cell r="D226">
            <v>3.9097194312275804E-3</v>
          </cell>
          <cell r="E226">
            <v>1.1177483181447972E-11</v>
          </cell>
          <cell r="F226">
            <v>0.54104556980033047</v>
          </cell>
          <cell r="G226">
            <v>0.47561452890790279</v>
          </cell>
          <cell r="H226">
            <v>421948.33254141785</v>
          </cell>
          <cell r="I226">
            <v>2519.4192135692329</v>
          </cell>
          <cell r="J226">
            <v>2.3655600660855592E-7</v>
          </cell>
          <cell r="K226">
            <v>16178643.723570924</v>
          </cell>
          <cell r="L226">
            <v>140098.04771863957</v>
          </cell>
          <cell r="M226">
            <v>0.25502784751996566</v>
          </cell>
          <cell r="N226">
            <v>3.9097194312275796E-3</v>
          </cell>
          <cell r="O226">
            <v>1.1177483181447972E-11</v>
          </cell>
          <cell r="P226">
            <v>0.54104556980033047</v>
          </cell>
          <cell r="Q226">
            <v>0.47561452890790279</v>
          </cell>
        </row>
        <row r="227">
          <cell r="B227">
            <v>80000</v>
          </cell>
          <cell r="C227">
            <v>0.25283878050453784</v>
          </cell>
          <cell r="D227">
            <v>3.7753239396041026E-3</v>
          </cell>
          <cell r="E227">
            <v>9.5332327890415276E-12</v>
          </cell>
          <cell r="F227">
            <v>0.53895390846898417</v>
          </cell>
          <cell r="G227">
            <v>0.47338990717985996</v>
          </cell>
          <cell r="H227">
            <v>418326.48031640204</v>
          </cell>
          <cell r="I227">
            <v>2432.8148958504653</v>
          </cell>
          <cell r="J227">
            <v>2.0175771611881503E-7</v>
          </cell>
          <cell r="K227">
            <v>16116097.710149707</v>
          </cell>
          <cell r="L227">
            <v>139442.75831499812</v>
          </cell>
          <cell r="M227">
            <v>0.25283878050453784</v>
          </cell>
          <cell r="N227">
            <v>3.7753239396041021E-3</v>
          </cell>
          <cell r="O227">
            <v>9.5332327890415259E-12</v>
          </cell>
          <cell r="P227">
            <v>0.53895390846898417</v>
          </cell>
          <cell r="Q227">
            <v>0.4733899071798599</v>
          </cell>
        </row>
        <row r="228">
          <cell r="B228">
            <v>80500</v>
          </cell>
          <cell r="C228">
            <v>0.25066850364805227</v>
          </cell>
          <cell r="D228">
            <v>3.6455482547177601E-3</v>
          </cell>
          <cell r="E228">
            <v>8.1308192502082054E-12</v>
          </cell>
          <cell r="F228">
            <v>0.53687032693957104</v>
          </cell>
          <cell r="G228">
            <v>0.47117568896388651</v>
          </cell>
          <cell r="H228">
            <v>414735.71675998054</v>
          </cell>
          <cell r="I228">
            <v>2349.1875768809045</v>
          </cell>
          <cell r="J228">
            <v>1.7207756890009136E-7</v>
          </cell>
          <cell r="K228">
            <v>16053793.303432491</v>
          </cell>
          <cell r="L228">
            <v>138790.53339244745</v>
          </cell>
          <cell r="M228">
            <v>0.25066850364805232</v>
          </cell>
          <cell r="N228">
            <v>3.6455482547177588E-3</v>
          </cell>
          <cell r="O228">
            <v>8.1308192502082054E-12</v>
          </cell>
          <cell r="P228">
            <v>0.53687032693957104</v>
          </cell>
          <cell r="Q228">
            <v>0.4711756889638864</v>
          </cell>
        </row>
        <row r="229">
          <cell r="B229">
            <v>81000</v>
          </cell>
          <cell r="C229">
            <v>0.2485168556625855</v>
          </cell>
          <cell r="D229">
            <v>3.520233572028087E-3</v>
          </cell>
          <cell r="E229">
            <v>6.9346700099453565E-12</v>
          </cell>
          <cell r="F229">
            <v>0.53479479400092</v>
          </cell>
          <cell r="G229">
            <v>0.46897182560763756</v>
          </cell>
          <cell r="H229">
            <v>411175.77501827432</v>
          </cell>
          <cell r="I229">
            <v>2268.434923176656</v>
          </cell>
          <cell r="J229">
            <v>1.4676272091587975E-7</v>
          </cell>
          <cell r="K229">
            <v>15991729.570125584</v>
          </cell>
          <cell r="L229">
            <v>138141.35861984728</v>
          </cell>
          <cell r="M229">
            <v>0.24851685566258547</v>
          </cell>
          <cell r="N229">
            <v>3.520233572028087E-3</v>
          </cell>
          <cell r="O229">
            <v>6.9346700099453565E-12</v>
          </cell>
          <cell r="P229">
            <v>0.53479479400092</v>
          </cell>
          <cell r="Q229">
            <v>0.46897182560763745</v>
          </cell>
        </row>
        <row r="230">
          <cell r="B230">
            <v>81500</v>
          </cell>
          <cell r="C230">
            <v>0.24638367664465133</v>
          </cell>
          <cell r="D230">
            <v>3.399226545855452E-3</v>
          </cell>
          <cell r="E230">
            <v>5.9144583170416845E-12</v>
          </cell>
          <cell r="F230">
            <v>0.53272727856242474</v>
          </cell>
          <cell r="G230">
            <v>0.46677826868629269</v>
          </cell>
          <cell r="H230">
            <v>407646.3905279818</v>
          </cell>
          <cell r="I230">
            <v>2190.4581189381765</v>
          </cell>
          <cell r="J230">
            <v>1.2517134832770974E-7</v>
          </cell>
          <cell r="K230">
            <v>15929905.580540488</v>
          </cell>
          <cell r="L230">
            <v>137495.21973307742</v>
          </cell>
          <cell r="M230">
            <v>0.24638367664465136</v>
          </cell>
          <cell r="N230">
            <v>3.3992265458554515E-3</v>
          </cell>
          <cell r="O230">
            <v>5.9144583170416845E-12</v>
          </cell>
          <cell r="P230">
            <v>0.53272727856242474</v>
          </cell>
          <cell r="Q230">
            <v>0.46677826868629263</v>
          </cell>
        </row>
        <row r="231">
          <cell r="B231">
            <v>82000</v>
          </cell>
          <cell r="C231">
            <v>0.24426880806331716</v>
          </cell>
          <cell r="D231">
            <v>3.2823791017342722E-3</v>
          </cell>
          <cell r="E231">
            <v>5.0442907426819563E-12</v>
          </cell>
          <cell r="F231">
            <v>0.5306677496535771</v>
          </cell>
          <cell r="G231">
            <v>0.46459497000149125</v>
          </cell>
          <cell r="H231">
            <v>404147.30099671666</v>
          </cell>
          <cell r="I231">
            <v>2115.1617451308812</v>
          </cell>
          <cell r="J231">
            <v>1.0675545244763869E-7</v>
          </cell>
          <cell r="K231">
            <v>15868320.408579949</v>
          </cell>
          <cell r="L231">
            <v>136852.10253472417</v>
          </cell>
          <cell r="M231">
            <v>0.24426880806331716</v>
          </cell>
          <cell r="N231">
            <v>3.2823791017342718E-3</v>
          </cell>
          <cell r="O231">
            <v>5.0442907426819563E-12</v>
          </cell>
          <cell r="P231">
            <v>0.5306677496535771</v>
          </cell>
          <cell r="Q231">
            <v>0.46459497000149125</v>
          </cell>
        </row>
        <row r="232">
          <cell r="B232">
            <v>82500</v>
          </cell>
          <cell r="C232">
            <v>0.24217209274842252</v>
          </cell>
          <cell r="D232">
            <v>3.1695482552165357E-3</v>
          </cell>
          <cell r="E232">
            <v>4.3021066507200391E-12</v>
          </cell>
          <cell r="F232">
            <v>0.52861617642350478</v>
          </cell>
          <cell r="G232">
            <v>0.46242188158027414</v>
          </cell>
          <cell r="H232">
            <v>400678.24638351571</v>
          </cell>
          <cell r="I232">
            <v>2042.4536627223154</v>
          </cell>
          <cell r="J232">
            <v>9.1048150355311631E-8</v>
          </cell>
          <cell r="K232">
            <v>15806973.13172413</v>
          </cell>
          <cell r="L232">
            <v>136211.99289376856</v>
          </cell>
          <cell r="M232">
            <v>0.24217209274842252</v>
          </cell>
          <cell r="N232">
            <v>3.1695482552165357E-3</v>
          </cell>
          <cell r="O232">
            <v>4.3021066507200391E-12</v>
          </cell>
          <cell r="P232">
            <v>0.52861617642350478</v>
          </cell>
          <cell r="Q232">
            <v>0.46242188158027397</v>
          </cell>
        </row>
        <row r="233">
          <cell r="B233">
            <v>83000</v>
          </cell>
          <cell r="C233">
            <v>0.2400933748788989</v>
          </cell>
          <cell r="D233">
            <v>3.0605959369038953E-3</v>
          </cell>
          <cell r="E233">
            <v>3.6690953305909783E-12</v>
          </cell>
          <cell r="F233">
            <v>0.52657252814050737</v>
          </cell>
          <cell r="G233">
            <v>0.46025895567402875</v>
          </cell>
          <cell r="H233">
            <v>397238.96887951344</v>
          </cell>
          <cell r="I233">
            <v>1972.2448999330145</v>
          </cell>
          <cell r="J233">
            <v>7.7651339320401843E-8</v>
          </cell>
          <cell r="K233">
            <v>15745862.831016734</v>
          </cell>
          <cell r="L233">
            <v>135574.87674527572</v>
          </cell>
          <cell r="M233">
            <v>0.2400933748788989</v>
          </cell>
          <cell r="N233">
            <v>3.0605959369038953E-3</v>
          </cell>
          <cell r="O233">
            <v>3.6690953305909783E-12</v>
          </cell>
          <cell r="P233">
            <v>0.52657252814050748</v>
          </cell>
          <cell r="Q233">
            <v>0.46025895567402864</v>
          </cell>
        </row>
        <row r="234">
          <cell r="B234">
            <v>83500</v>
          </cell>
          <cell r="C234">
            <v>0.23803249997118911</v>
          </cell>
          <cell r="D234">
            <v>2.9553888234942456E-3</v>
          </cell>
          <cell r="E234">
            <v>3.1291837807791777E-12</v>
          </cell>
          <cell r="F234">
            <v>0.52453677419159739</v>
          </cell>
          <cell r="G234">
            <v>0.45810614475744077</v>
          </cell>
          <cell r="H234">
            <v>393829.2128887818</v>
          </cell>
          <cell r="I234">
            <v>1904.4495433630918</v>
          </cell>
          <cell r="J234">
            <v>6.6224856446573815E-8</v>
          </cell>
          <cell r="K234">
            <v>15684988.591051288</v>
          </cell>
          <cell r="L234">
            <v>134940.74009008586</v>
          </cell>
          <cell r="M234">
            <v>0.23803249997118908</v>
          </cell>
          <cell r="N234">
            <v>2.9553888234942452E-3</v>
          </cell>
          <cell r="O234">
            <v>3.1291837807791773E-12</v>
          </cell>
          <cell r="P234">
            <v>0.5245367741915975</v>
          </cell>
          <cell r="Q234">
            <v>0.45810614475744071</v>
          </cell>
        </row>
        <row r="235">
          <cell r="B235">
            <v>84000</v>
          </cell>
          <cell r="C235">
            <v>0.2359893148677672</v>
          </cell>
          <cell r="D235">
            <v>2.8537981746360012E-3</v>
          </cell>
          <cell r="E235">
            <v>2.6686834560378379E-12</v>
          </cell>
          <cell r="F235">
            <v>0.52250888408204066</v>
          </cell>
          <cell r="G235">
            <v>0.45596340152744941</v>
          </cell>
          <cell r="H235">
            <v>390448.72500933625</v>
          </cell>
          <cell r="I235">
            <v>1838.984632861301</v>
          </cell>
          <cell r="J235">
            <v>5.6479002563871507E-8</v>
          </cell>
          <cell r="K235">
            <v>15624349.49995739</v>
          </cell>
          <cell r="L235">
            <v>134309.56899450682</v>
          </cell>
          <cell r="M235">
            <v>0.2359893148677672</v>
          </cell>
          <cell r="N235">
            <v>2.8537981746360004E-3</v>
          </cell>
          <cell r="O235">
            <v>2.6686834560378375E-12</v>
          </cell>
          <cell r="P235">
            <v>0.52250888408204066</v>
          </cell>
          <cell r="Q235">
            <v>0.45596340152744935</v>
          </cell>
        </row>
        <row r="236">
          <cell r="B236">
            <v>84500</v>
          </cell>
          <cell r="C236">
            <v>0.2339636677257558</v>
          </cell>
          <cell r="D236">
            <v>2.7556996753904848E-3</v>
          </cell>
          <cell r="E236">
            <v>2.2759193519693671E-12</v>
          </cell>
          <cell r="F236">
            <v>0.52048882743490066</v>
          </cell>
          <cell r="G236">
            <v>0.45383067890220796</v>
          </cell>
          <cell r="H236">
            <v>387097.25401430274</v>
          </cell>
          <cell r="I236">
            <v>1775.7700600079595</v>
          </cell>
          <cell r="J236">
            <v>4.8166692315725931E-8</v>
          </cell>
          <cell r="K236">
            <v>15563944.649387095</v>
          </cell>
          <cell r="L236">
            <v>133681.34959000759</v>
          </cell>
          <cell r="M236">
            <v>0.23396366772575583</v>
          </cell>
          <cell r="N236">
            <v>2.7556996753904848E-3</v>
          </cell>
          <cell r="O236">
            <v>2.2759193519693671E-12</v>
          </cell>
          <cell r="P236">
            <v>0.52048882743490066</v>
          </cell>
          <cell r="Q236">
            <v>0.45383067890220791</v>
          </cell>
        </row>
        <row r="237">
          <cell r="B237">
            <v>85000</v>
          </cell>
          <cell r="C237">
            <v>0.23195540800564193</v>
          </cell>
          <cell r="D237">
            <v>2.6609732841096257E-3</v>
          </cell>
          <cell r="E237">
            <v>1.940912077522873E-12</v>
          </cell>
          <cell r="F237">
            <v>0.51847657399058134</v>
          </cell>
          <cell r="G237">
            <v>0.4517079300200495</v>
          </cell>
          <cell r="H237">
            <v>383774.55083324795</v>
          </cell>
          <cell r="I237">
            <v>1714.728470087493</v>
          </cell>
          <cell r="J237">
            <v>4.1076725662104624E-8</v>
          </cell>
          <cell r="K237">
            <v>15503773.134501232</v>
          </cell>
          <cell r="L237">
            <v>133056.06807291391</v>
          </cell>
          <cell r="M237">
            <v>0.23195540800564193</v>
          </cell>
          <cell r="N237">
            <v>2.6609732841096252E-3</v>
          </cell>
          <cell r="O237">
            <v>1.9409120775228726E-12</v>
          </cell>
          <cell r="P237">
            <v>0.51847657399058134</v>
          </cell>
          <cell r="Q237">
            <v>0.45170793002004944</v>
          </cell>
        </row>
        <row r="238">
          <cell r="B238">
            <v>85500</v>
          </cell>
          <cell r="C238">
            <v>0.22996438646008924</v>
          </cell>
          <cell r="D238">
            <v>2.5695030855428071E-3</v>
          </cell>
          <cell r="E238">
            <v>1.6551835659648547E-12</v>
          </cell>
          <cell r="F238">
            <v>0.51647209360637725</v>
          </cell>
          <cell r="G238">
            <v>0.44959510823845716</v>
          </cell>
          <cell r="H238">
            <v>380480.36853366898</v>
          </cell>
          <cell r="I238">
            <v>1655.7851674306376</v>
          </cell>
          <cell r="J238">
            <v>3.5029676020325117E-8</v>
          </cell>
          <cell r="K238">
            <v>15443834.053955961</v>
          </cell>
          <cell r="L238">
            <v>132433.7107041048</v>
          </cell>
          <cell r="M238">
            <v>0.22996438646008927</v>
          </cell>
          <cell r="N238">
            <v>2.5695030855428067E-3</v>
          </cell>
          <cell r="O238">
            <v>1.6551835659648549E-12</v>
          </cell>
          <cell r="P238">
            <v>0.51647209360637736</v>
          </cell>
          <cell r="Q238">
            <v>0.44959510823845711</v>
          </cell>
        </row>
        <row r="239">
          <cell r="B239">
            <v>86000</v>
          </cell>
          <cell r="C239">
            <v>0.22799045512284666</v>
          </cell>
          <cell r="D239">
            <v>2.4811771489931284E-3</v>
          </cell>
          <cell r="E239">
            <v>1.4114744726547515E-12</v>
          </cell>
          <cell r="F239">
            <v>0.51447535625601981</v>
          </cell>
          <cell r="G239">
            <v>0.4474921671330393</v>
          </cell>
          <cell r="H239">
            <v>377214.46230264235</v>
          </cell>
          <cell r="I239">
            <v>1598.86802401048</v>
          </cell>
          <cell r="J239">
            <v>2.987190937896555E-8</v>
          </cell>
          <cell r="K239">
            <v>15384126.509889197</v>
          </cell>
          <cell r="L239">
            <v>131814.26380871073</v>
          </cell>
          <cell r="M239">
            <v>0.22799045512284666</v>
          </cell>
          <cell r="N239">
            <v>2.4811771489931284E-3</v>
          </cell>
          <cell r="O239">
            <v>1.4114744726547515E-12</v>
          </cell>
          <cell r="P239">
            <v>0.51447535625601981</v>
          </cell>
          <cell r="Q239">
            <v>0.4474921671330393</v>
          </cell>
        </row>
        <row r="240">
          <cell r="B240">
            <v>86500</v>
          </cell>
          <cell r="C240">
            <v>0.22603346729775167</v>
          </cell>
          <cell r="D240">
            <v>2.3958873913495068E-3</v>
          </cell>
          <cell r="E240">
            <v>1.2036205365717474E-12</v>
          </cell>
          <cell r="F240">
            <v>0.51248633202922578</v>
          </cell>
          <cell r="G240">
            <v>0.44539906049650929</v>
          </cell>
          <cell r="H240">
            <v>373976.5894286299</v>
          </cell>
          <cell r="I240">
            <v>1543.907391180483</v>
          </cell>
          <cell r="J240">
            <v>2.5472967660200563E-8</v>
          </cell>
          <cell r="K240">
            <v>15324649.60790712</v>
          </cell>
          <cell r="L240">
            <v>131197.71377581306</v>
          </cell>
          <cell r="M240">
            <v>0.22603346729775164</v>
          </cell>
          <cell r="N240">
            <v>2.3958873913495068E-3</v>
          </cell>
          <cell r="O240">
            <v>1.2036205365717474E-12</v>
          </cell>
          <cell r="P240">
            <v>0.51248633202922578</v>
          </cell>
          <cell r="Q240">
            <v>0.44539906049650929</v>
          </cell>
        </row>
        <row r="241">
          <cell r="B241">
            <v>87000</v>
          </cell>
          <cell r="C241">
            <v>0.22409327754782857</v>
          </cell>
          <cell r="D241">
            <v>2.3135294448270111E-3</v>
          </cell>
          <cell r="E241">
            <v>1.0263406286464319E-12</v>
          </cell>
          <cell r="F241">
            <v>0.5105049911312538</v>
          </cell>
          <cell r="G241">
            <v>0.44331574233767007</v>
          </cell>
          <cell r="H241">
            <v>370766.50928344141</v>
          </cell>
          <cell r="I241">
            <v>1490.8360144464921</v>
          </cell>
          <cell r="J241">
            <v>2.1721083055234198E-8</v>
          </cell>
          <cell r="K241">
            <v>15265402.4570709</v>
          </cell>
          <cell r="L241">
            <v>130584.04705814496</v>
          </cell>
          <cell r="M241">
            <v>0.2240932775478286</v>
          </cell>
          <cell r="N241">
            <v>2.3135294448270107E-3</v>
          </cell>
          <cell r="O241">
            <v>1.0263406286464317E-12</v>
          </cell>
          <cell r="P241">
            <v>0.5105049911312538</v>
          </cell>
          <cell r="Q241">
            <v>0.44331574233767002</v>
          </cell>
        </row>
        <row r="242">
          <cell r="B242">
            <v>87500</v>
          </cell>
          <cell r="C242">
            <v>0.22216974168448003</v>
          </cell>
          <cell r="D242">
            <v>2.2340025292535851E-3</v>
          </cell>
          <cell r="E242">
            <v>8.7513077592663249E-13</v>
          </cell>
          <cell r="F242">
            <v>0.50853130388245382</v>
          </cell>
          <cell r="G242">
            <v>0.44124216688040413</v>
          </cell>
          <cell r="H242">
            <v>367583.98330435203</v>
          </cell>
          <cell r="I242">
            <v>1439.5889511684304</v>
          </cell>
          <cell r="J242">
            <v>1.8520935192016397E-8</v>
          </cell>
          <cell r="K242">
            <v>15206384.169883234</v>
          </cell>
          <cell r="L242">
            <v>129973.25017179396</v>
          </cell>
          <cell r="M242">
            <v>0.22216974168448003</v>
          </cell>
          <cell r="N242">
            <v>2.2340025292535851E-3</v>
          </cell>
          <cell r="O242">
            <v>8.7513077592663249E-13</v>
          </cell>
          <cell r="P242">
            <v>0.50853130388245382</v>
          </cell>
          <cell r="Q242">
            <v>0.44124216688040407</v>
          </cell>
        </row>
        <row r="243">
          <cell r="B243">
            <v>88000</v>
          </cell>
          <cell r="C243">
            <v>0.2202627167567715</v>
          </cell>
          <cell r="D243">
            <v>2.1572093287468789E-3</v>
          </cell>
          <cell r="E243">
            <v>7.4615818574324558E-13</v>
          </cell>
          <cell r="F243">
            <v>0.50656524071782449</v>
          </cell>
          <cell r="G243">
            <v>0.43917828856266733</v>
          </cell>
          <cell r="H243">
            <v>364428.77497637313</v>
          </cell>
          <cell r="I243">
            <v>1390.1034910909734</v>
          </cell>
          <cell r="J243">
            <v>1.5791408302959465E-8</v>
          </cell>
          <cell r="K243">
            <v>15147593.862275111</v>
          </cell>
          <cell r="L243">
            <v>129365.30969590547</v>
          </cell>
          <cell r="M243">
            <v>0.2202627167567715</v>
          </cell>
          <cell r="N243">
            <v>2.1572093287468785E-3</v>
          </cell>
          <cell r="O243">
            <v>7.4615818574324547E-13</v>
          </cell>
          <cell r="P243">
            <v>0.50656524071782449</v>
          </cell>
          <cell r="Q243">
            <v>0.43917828856266727</v>
          </cell>
        </row>
        <row r="244">
          <cell r="B244">
            <v>88500</v>
          </cell>
          <cell r="C244">
            <v>0.21837206104080742</v>
          </cell>
          <cell r="D244">
            <v>2.0830558726302678E-3</v>
          </cell>
          <cell r="E244">
            <v>6.3615526987606755E-13</v>
          </cell>
          <cell r="F244">
            <v>0.50460677218657124</v>
          </cell>
          <cell r="G244">
            <v>0.43712406203548793</v>
          </cell>
          <cell r="H244">
            <v>361300.64981467486</v>
          </cell>
          <cell r="I244">
            <v>1342.3190796059546</v>
          </cell>
          <cell r="J244">
            <v>1.346334839265454E-8</v>
          </cell>
          <cell r="K244">
            <v>15089030.653592587</v>
          </cell>
          <cell r="L244">
            <v>128760.21227238793</v>
          </cell>
          <cell r="M244">
            <v>0.21837206104080739</v>
          </cell>
          <cell r="N244">
            <v>2.0830558726302678E-3</v>
          </cell>
          <cell r="O244">
            <v>6.3615526987606745E-13</v>
          </cell>
          <cell r="P244">
            <v>0.50460677218657124</v>
          </cell>
          <cell r="Q244">
            <v>0.43712406203548787</v>
          </cell>
        </row>
        <row r="245">
          <cell r="B245">
            <v>89000</v>
          </cell>
          <cell r="C245">
            <v>0.21649763402919892</v>
          </cell>
          <cell r="D245">
            <v>2.0114514204423698E-3</v>
          </cell>
          <cell r="E245">
            <v>5.4233133135865443E-13</v>
          </cell>
          <cell r="F245">
            <v>0.5026558689516627</v>
          </cell>
          <cell r="G245">
            <v>0.43507944216196981</v>
          </cell>
          <cell r="H245">
            <v>358199.37534716056</v>
          </cell>
          <cell r="I245">
            <v>1296.1772436526142</v>
          </cell>
          <cell r="J245">
            <v>1.1477694210968645E-8</v>
          </cell>
          <cell r="K245">
            <v>15030693.666583534</v>
          </cell>
          <cell r="L245">
            <v>128157.94460561931</v>
          </cell>
          <cell r="M245">
            <v>0.21649763402919894</v>
          </cell>
          <cell r="N245">
            <v>2.0114514204423693E-3</v>
          </cell>
          <cell r="O245">
            <v>5.4233133135865433E-13</v>
          </cell>
          <cell r="P245">
            <v>0.5026558689516627</v>
          </cell>
          <cell r="Q245">
            <v>0.43507944216196975</v>
          </cell>
        </row>
        <row r="246">
          <cell r="B246">
            <v>89500</v>
          </cell>
          <cell r="C246">
            <v>0.21463929642062174</v>
          </cell>
          <cell r="D246">
            <v>1.9423083508993137E-3</v>
          </cell>
          <cell r="E246">
            <v>4.6230191392220878E-13</v>
          </cell>
          <cell r="F246">
            <v>0.50071250178939275</v>
          </cell>
          <cell r="G246">
            <v>0.43304438401630108</v>
          </cell>
          <cell r="H246">
            <v>355124.72109718987</v>
          </cell>
          <cell r="I246">
            <v>1251.6215201649998</v>
          </cell>
          <cell r="J246">
            <v>9.7839820315223354E-9</v>
          </cell>
          <cell r="K246">
            <v>14972582.027384538</v>
          </cell>
          <cell r="L246">
            <v>127558.49346215495</v>
          </cell>
          <cell r="M246">
            <v>0.21463929642062177</v>
          </cell>
          <cell r="N246">
            <v>1.9423083508993135E-3</v>
          </cell>
          <cell r="O246">
            <v>4.6230191392220868E-13</v>
          </cell>
          <cell r="P246">
            <v>0.50071250178939275</v>
          </cell>
          <cell r="Q246">
            <v>0.43304438401630102</v>
          </cell>
        </row>
        <row r="247">
          <cell r="B247">
            <v>90000</v>
          </cell>
          <cell r="C247">
            <v>0.21279691010946364</v>
          </cell>
          <cell r="D247">
            <v>1.8755420546738924E-3</v>
          </cell>
          <cell r="E247">
            <v>3.9405347671752418E-13</v>
          </cell>
          <cell r="F247">
            <v>0.49877664158894247</v>
          </cell>
          <cell r="G247">
            <v>0.43101884288276698</v>
          </cell>
          <cell r="H247">
            <v>352076.45856645022</v>
          </cell>
          <cell r="I247">
            <v>1208.5973869789605</v>
          </cell>
          <cell r="J247">
            <v>8.3395980409285292E-9</v>
          </cell>
          <cell r="K247">
            <v>14914694.865507796</v>
          </cell>
          <cell r="L247">
            <v>126961.84567043689</v>
          </cell>
          <cell r="M247">
            <v>0.21279691010946367</v>
          </cell>
          <cell r="N247">
            <v>1.8755420546738919E-3</v>
          </cell>
          <cell r="O247">
            <v>3.9405347671752418E-13</v>
          </cell>
          <cell r="P247">
            <v>0.49877664158894253</v>
          </cell>
          <cell r="Q247">
            <v>0.43101884288276693</v>
          </cell>
        </row>
        <row r="248">
          <cell r="B248">
            <v>90500</v>
          </cell>
          <cell r="C248">
            <v>0.21097033817556107</v>
          </cell>
          <cell r="D248">
            <v>1.8110708308604257E-3</v>
          </cell>
          <cell r="E248">
            <v>3.3583741848081596E-13</v>
          </cell>
          <cell r="F248">
            <v>0.49684825935194399</v>
          </cell>
          <cell r="G248">
            <v>0.42900277425476674</v>
          </cell>
          <cell r="H248">
            <v>349054.36121797614</v>
          </cell>
          <cell r="I248">
            <v>1167.0521961142108</v>
          </cell>
          <cell r="J248">
            <v>7.1075355065089658E-9</v>
          </cell>
          <cell r="K248">
            <v>14857031.313828083</v>
          </cell>
          <cell r="L248">
            <v>126367.98812050422</v>
          </cell>
          <cell r="M248">
            <v>0.2109703381755611</v>
          </cell>
          <cell r="N248">
            <v>1.8110708308604255E-3</v>
          </cell>
          <cell r="O248">
            <v>3.3583741848081596E-13</v>
          </cell>
          <cell r="P248">
            <v>0.49684825935194404</v>
          </cell>
          <cell r="Q248">
            <v>0.42900277425476668</v>
          </cell>
        </row>
        <row r="249">
          <cell r="B249">
            <v>91000</v>
          </cell>
          <cell r="C249">
            <v>0.20915944487402358</v>
          </cell>
          <cell r="D249">
            <v>1.7488157869985856E-3</v>
          </cell>
          <cell r="E249">
            <v>2.8618774017274963E-13</v>
          </cell>
          <cell r="F249">
            <v>0.49492732619204621</v>
          </cell>
          <cell r="G249">
            <v>0.42699613383383628</v>
          </cell>
          <cell r="H249">
            <v>346058.20445931336</v>
          </cell>
          <cell r="I249">
            <v>1126.9351093497858</v>
          </cell>
          <cell r="J249">
            <v>6.0567685816748069E-9</v>
          </cell>
          <cell r="K249">
            <v>14799590.508569758</v>
          </cell>
          <cell r="L249">
            <v>125776.90776370523</v>
          </cell>
          <cell r="M249">
            <v>0.20915944487402358</v>
          </cell>
          <cell r="N249">
            <v>1.7488157869985854E-3</v>
          </cell>
          <cell r="O249">
            <v>2.8618774017274958E-13</v>
          </cell>
          <cell r="P249">
            <v>0.4949273261920461</v>
          </cell>
          <cell r="Q249">
            <v>0.42699613383383622</v>
          </cell>
        </row>
        <row r="250">
          <cell r="B250">
            <v>91500</v>
          </cell>
          <cell r="C250">
            <v>0.20736409562514568</v>
          </cell>
          <cell r="D250">
            <v>1.6887007425338959E-3</v>
          </cell>
          <cell r="E250">
            <v>2.438327317832999E-13</v>
          </cell>
          <cell r="F250">
            <v>0.49301381333448224</v>
          </cell>
          <cell r="G250">
            <v>0.42499887752867482</v>
          </cell>
          <cell r="H250">
            <v>343087.76562582789</v>
          </cell>
          <cell r="I250">
            <v>1088.1970360140851</v>
          </cell>
          <cell r="J250">
            <v>5.1603832790236817E-9</v>
          </cell>
          <cell r="K250">
            <v>14742371.589293839</v>
          </cell>
          <cell r="L250">
            <v>125188.59161241069</v>
          </cell>
          <cell r="M250">
            <v>0.20736409562514571</v>
          </cell>
          <cell r="N250">
            <v>1.6887007425338957E-3</v>
          </cell>
          <cell r="O250">
            <v>2.438327317832999E-13</v>
          </cell>
          <cell r="P250">
            <v>0.49301381333448224</v>
          </cell>
          <cell r="Q250">
            <v>0.42499887752867477</v>
          </cell>
        </row>
        <row r="251">
          <cell r="B251">
            <v>92000</v>
          </cell>
          <cell r="C251">
            <v>0.20558415700440555</v>
          </cell>
          <cell r="D251">
            <v>1.6306521355967352E-3</v>
          </cell>
          <cell r="E251">
            <v>2.0771263497077922E-13</v>
          </cell>
          <cell r="F251">
            <v>0.49110769211563787</v>
          </cell>
          <cell r="G251">
            <v>0.42301096145417572</v>
          </cell>
          <cell r="H251">
            <v>340142.82396415866</v>
          </cell>
          <cell r="I251">
            <v>1050.7905729133579</v>
          </cell>
          <cell r="J251">
            <v>4.3959512757202823E-9</v>
          </cell>
          <cell r="K251">
            <v>14685373.698885083</v>
          </cell>
          <cell r="L251">
            <v>124603.02673972835</v>
          </cell>
          <cell r="M251">
            <v>0.20558415700440555</v>
          </cell>
          <cell r="N251">
            <v>1.6306521355967352E-3</v>
          </cell>
          <cell r="O251">
            <v>2.0771263497077922E-13</v>
          </cell>
          <cell r="P251">
            <v>0.49110769211563782</v>
          </cell>
          <cell r="Q251">
            <v>0.42301096145417566</v>
          </cell>
        </row>
        <row r="252">
          <cell r="B252">
            <v>92500</v>
          </cell>
          <cell r="C252">
            <v>0.20381949673254882</v>
          </cell>
          <cell r="D252">
            <v>1.5745989329857951E-3</v>
          </cell>
          <cell r="E252">
            <v>1.7690899250572487E-13</v>
          </cell>
          <cell r="F252">
            <v>0.48920893398262272</v>
          </cell>
          <cell r="G252">
            <v>0.42103234193046257</v>
          </cell>
          <cell r="H252">
            <v>337223.16061581101</v>
          </cell>
          <cell r="I252">
            <v>1014.6699463251347</v>
          </cell>
          <cell r="J252">
            <v>3.7440346919740086E-9</v>
          </cell>
          <cell r="K252">
            <v>14628595.983539181</v>
          </cell>
          <cell r="L252">
            <v>124020.20027921903</v>
          </cell>
          <cell r="M252">
            <v>0.20381949673254879</v>
          </cell>
          <cell r="N252">
            <v>1.5745989329857951E-3</v>
          </cell>
          <cell r="O252">
            <v>1.7690899250572485E-13</v>
          </cell>
          <cell r="P252">
            <v>0.48920893398262272</v>
          </cell>
          <cell r="Q252">
            <v>0.42103234193046252</v>
          </cell>
        </row>
        <row r="253">
          <cell r="B253">
            <v>93000</v>
          </cell>
          <cell r="C253">
            <v>0.20206998366575868</v>
          </cell>
          <cell r="D253">
            <v>1.52047254324582E-3</v>
          </cell>
          <cell r="E253">
            <v>1.5062698563187119E-13</v>
          </cell>
          <cell r="F253">
            <v>0.48731751049284217</v>
          </cell>
          <cell r="G253">
            <v>0.41906297548192872</v>
          </cell>
          <cell r="H253">
            <v>334328.55860089289</v>
          </cell>
          <cell r="I253">
            <v>979.7909559856123</v>
          </cell>
          <cell r="J253">
            <v>3.1878122856583817E-9</v>
          </cell>
          <cell r="K253">
            <v>14572037.592749944</v>
          </cell>
          <cell r="L253">
            <v>123440.09942461371</v>
          </cell>
          <cell r="M253">
            <v>0.20206998366575868</v>
          </cell>
          <cell r="N253">
            <v>1.52047254324582E-3</v>
          </cell>
          <cell r="O253">
            <v>1.5062698563187119E-13</v>
          </cell>
          <cell r="P253">
            <v>0.48731751049284222</v>
          </cell>
          <cell r="Q253">
            <v>0.41906297548192867</v>
          </cell>
        </row>
        <row r="254">
          <cell r="B254">
            <v>93500</v>
          </cell>
          <cell r="C254">
            <v>0.20033548778590932</v>
          </cell>
          <cell r="D254">
            <v>1.4682067327332988E-3</v>
          </cell>
          <cell r="E254">
            <v>1.2821309670517739E-13</v>
          </cell>
          <cell r="F254">
            <v>0.48543339331357177</v>
          </cell>
          <cell r="G254">
            <v>0.41710281883628347</v>
          </cell>
          <cell r="H254">
            <v>331458.80280198902</v>
          </cell>
          <cell r="I254">
            <v>946.11092100247038</v>
          </cell>
          <cell r="J254">
            <v>2.7134532576916264E-9</v>
          </cell>
          <cell r="K254">
            <v>14515697.679296581</v>
          </cell>
          <cell r="L254">
            <v>122862.71142953253</v>
          </cell>
          <cell r="M254">
            <v>0.20033548778590932</v>
          </cell>
          <cell r="N254">
            <v>1.4682067327332988E-3</v>
          </cell>
          <cell r="O254">
            <v>1.2821309670517739E-13</v>
          </cell>
          <cell r="P254">
            <v>0.48543339331357177</v>
          </cell>
          <cell r="Q254">
            <v>0.41710281883628342</v>
          </cell>
        </row>
        <row r="255">
          <cell r="B255">
            <v>94000</v>
          </cell>
          <cell r="C255">
            <v>0.19861588019090337</v>
          </cell>
          <cell r="D255">
            <v>1.4177375445673379E-3</v>
          </cell>
          <cell r="E255">
            <v>1.0910212127674346E-13</v>
          </cell>
          <cell r="F255">
            <v>0.48355655422153215</v>
          </cell>
          <cell r="G255">
            <v>0.41515182892359936</v>
          </cell>
          <cell r="H255">
            <v>328613.67994817399</v>
          </cell>
          <cell r="I255">
            <v>913.58862762689705</v>
          </cell>
          <cell r="J255">
            <v>2.3089958358949134E-9</v>
          </cell>
          <cell r="K255">
            <v>14459575.399230994</v>
          </cell>
          <cell r="L255">
            <v>122288.02360720419</v>
          </cell>
          <cell r="M255">
            <v>0.1986158801909034</v>
          </cell>
          <cell r="N255">
            <v>1.4177375445673377E-3</v>
          </cell>
          <cell r="O255">
            <v>1.0910212127674345E-13</v>
          </cell>
          <cell r="P255">
            <v>0.48355655422153215</v>
          </cell>
          <cell r="Q255">
            <v>0.41515182892359931</v>
          </cell>
        </row>
        <row r="256">
          <cell r="B256">
            <v>94500</v>
          </cell>
          <cell r="C256">
            <v>0.19691103308509245</v>
          </cell>
          <cell r="D256">
            <v>1.3690032203666079E-3</v>
          </cell>
          <cell r="E256">
            <v>9.2799505453781798E-14</v>
          </cell>
          <cell r="F256">
            <v>0.48168696510246684</v>
          </cell>
          <cell r="G256">
            <v>0.41320996287536732</v>
          </cell>
          <cell r="H256">
            <v>325792.97859916283</v>
          </cell>
          <cell r="I256">
            <v>882.18427882095739</v>
          </cell>
          <cell r="J256">
            <v>1.9639734696117654E-9</v>
          </cell>
          <cell r="K256">
            <v>14403669.911865143</v>
          </cell>
          <cell r="L256">
            <v>121716.02333018763</v>
          </cell>
          <cell r="M256">
            <v>0.19691103308509247</v>
          </cell>
          <cell r="N256">
            <v>1.3690032203666079E-3</v>
          </cell>
          <cell r="O256">
            <v>9.2799505453781785E-14</v>
          </cell>
          <cell r="P256">
            <v>0.48168696510246684</v>
          </cell>
          <cell r="Q256">
            <v>0.41320996287536732</v>
          </cell>
        </row>
        <row r="257">
          <cell r="B257">
            <v>95000</v>
          </cell>
          <cell r="C257">
            <v>0.19522081976977976</v>
          </cell>
          <cell r="D257">
            <v>1.3219441246765428E-3</v>
          </cell>
          <cell r="E257">
            <v>7.8899008538645471E-14</v>
          </cell>
          <cell r="F257">
            <v>0.47982459795072085</v>
          </cell>
          <cell r="G257">
            <v>0.41127717802355429</v>
          </cell>
          <cell r="H257">
            <v>322996.4891295975</v>
          </cell>
          <cell r="I257">
            <v>851.85944555855701</v>
          </cell>
          <cell r="J257">
            <v>1.669788635088648E-9</v>
          </cell>
          <cell r="K257">
            <v>14347980.379758449</v>
          </cell>
          <cell r="L257">
            <v>121146.69803009446</v>
          </cell>
          <cell r="M257">
            <v>0.19522081976977976</v>
          </cell>
          <cell r="N257">
            <v>1.3219441246765428E-3</v>
          </cell>
          <cell r="O257">
            <v>7.8899008538645471E-14</v>
          </cell>
          <cell r="P257">
            <v>0.47982459795072085</v>
          </cell>
          <cell r="Q257">
            <v>0.41127717802355429</v>
          </cell>
        </row>
        <row r="258">
          <cell r="B258">
            <v>95500</v>
          </cell>
          <cell r="C258">
            <v>0.19354511463380417</v>
          </cell>
          <cell r="D258">
            <v>1.2765026719943392E-3</v>
          </cell>
          <cell r="E258">
            <v>6.7029715111743801E-14</v>
          </cell>
          <cell r="F258">
            <v>0.4779694248688211</v>
          </cell>
          <cell r="G258">
            <v>0.409353431899665</v>
          </cell>
          <cell r="H258">
            <v>320224.00371346803</v>
          </cell>
          <cell r="I258">
            <v>822.57701980042668</v>
          </cell>
          <cell r="J258">
            <v>1.4185914193332032E-9</v>
          </cell>
          <cell r="K258">
            <v>14292505.968705252</v>
          </cell>
          <cell r="L258">
            <v>120580.03519731254</v>
          </cell>
          <cell r="M258">
            <v>0.19354511463380414</v>
          </cell>
          <cell r="N258">
            <v>1.276502671994339E-3</v>
          </cell>
          <cell r="O258">
            <v>6.7029715111743801E-14</v>
          </cell>
          <cell r="P258">
            <v>0.4779694248688211</v>
          </cell>
          <cell r="Q258">
            <v>0.40935343189966494</v>
          </cell>
        </row>
        <row r="259">
          <cell r="B259">
            <v>96000</v>
          </cell>
          <cell r="C259">
            <v>0.19188379314420553</v>
          </cell>
          <cell r="D259">
            <v>1.2326232563024413E-3</v>
          </cell>
          <cell r="E259">
            <v>5.6909022948626752E-14</v>
          </cell>
          <cell r="F259">
            <v>0.47612141806705871</v>
          </cell>
          <cell r="G259">
            <v>0.40743868223380986</v>
          </cell>
          <cell r="H259">
            <v>317475.31630866812</v>
          </cell>
          <cell r="I259">
            <v>794.3011690855717</v>
          </cell>
          <cell r="J259">
            <v>1.2044009362560161E-9</v>
          </cell>
          <cell r="K259">
            <v>14237245.847722312</v>
          </cell>
          <cell r="L259">
            <v>120016.02238073148</v>
          </cell>
          <cell r="M259">
            <v>0.19188379314420556</v>
          </cell>
          <cell r="N259">
            <v>1.232623256302441E-3</v>
          </cell>
          <cell r="O259">
            <v>5.6909022948626752E-14</v>
          </cell>
          <cell r="P259">
            <v>0.47612141806705871</v>
          </cell>
          <cell r="Q259">
            <v>0.40743868223380986</v>
          </cell>
        </row>
        <row r="260">
          <cell r="B260">
            <v>96500</v>
          </cell>
          <cell r="C260">
            <v>0.19023673183696937</v>
          </cell>
          <cell r="D260">
            <v>1.1902521830243144E-3</v>
          </cell>
          <cell r="E260">
            <v>4.8271992463872414E-14</v>
          </cell>
          <cell r="F260">
            <v>0.47428054986307272</v>
          </cell>
          <cell r="G260">
            <v>0.40553288695377576</v>
          </cell>
          <cell r="H260">
            <v>314750.2226416819</v>
          </cell>
          <cell r="I260">
            <v>766.99729268364149</v>
          </cell>
          <cell r="J260">
            <v>1.0216101051482594E-9</v>
          </cell>
          <cell r="K260">
            <v>14182199.189036371</v>
          </cell>
          <cell r="L260">
            <v>119454.64718746887</v>
          </cell>
          <cell r="M260">
            <v>0.1902367318369694</v>
          </cell>
          <cell r="N260">
            <v>1.1902521830243144E-3</v>
          </cell>
          <cell r="O260">
            <v>4.8271992463872408E-14</v>
          </cell>
          <cell r="P260">
            <v>0.47428054986307272</v>
          </cell>
          <cell r="Q260">
            <v>0.40553288695377571</v>
          </cell>
        </row>
        <row r="261">
          <cell r="B261">
            <v>97000</v>
          </cell>
          <cell r="C261">
            <v>0.18860380830785162</v>
          </cell>
          <cell r="D261">
            <v>1.1493376033191898E-3</v>
          </cell>
          <cell r="E261">
            <v>4.0906671989143253E-14</v>
          </cell>
          <cell r="F261">
            <v>0.47244679268143525</v>
          </cell>
          <cell r="G261">
            <v>0.40363600418410139</v>
          </cell>
          <cell r="H261">
            <v>312048.52019240352</v>
          </cell>
          <cell r="I261">
            <v>740.63197925453051</v>
          </cell>
          <cell r="J261">
            <v>8.6573326144287194E-10</v>
          </cell>
          <cell r="K261">
            <v>14127365.168071739</v>
          </cell>
          <cell r="L261">
            <v>118895.89728259797</v>
          </cell>
          <cell r="M261">
            <v>0.18860380830785162</v>
          </cell>
          <cell r="N261">
            <v>1.1493376033191896E-3</v>
          </cell>
          <cell r="O261">
            <v>4.0906671989143247E-14</v>
          </cell>
          <cell r="P261">
            <v>0.47244679268143519</v>
          </cell>
          <cell r="Q261">
            <v>0.40363600418410134</v>
          </cell>
        </row>
        <row r="262">
          <cell r="B262">
            <v>97500</v>
          </cell>
          <cell r="C262">
            <v>0.18698490120328209</v>
          </cell>
          <cell r="D262">
            <v>1.1098294506354321E-3</v>
          </cell>
          <cell r="E262">
            <v>3.4636435134157998E-14</v>
          </cell>
          <cell r="F262">
            <v>0.47062011905323858</v>
          </cell>
          <cell r="G262">
            <v>0.40174799224515734</v>
          </cell>
          <cell r="H262">
            <v>309370.00817908667</v>
          </cell>
          <cell r="I262">
            <v>715.17296596343272</v>
          </cell>
          <cell r="J262">
            <v>7.3303235133396887E-10</v>
          </cell>
          <cell r="K262">
            <v>14072742.963437956</v>
          </cell>
          <cell r="L262">
            <v>118339.7603888767</v>
          </cell>
          <cell r="M262">
            <v>0.18698490120328212</v>
          </cell>
          <cell r="N262">
            <v>1.1098294506354319E-3</v>
          </cell>
          <cell r="O262">
            <v>3.4636435134157992E-14</v>
          </cell>
          <cell r="P262">
            <v>0.47062011905323864</v>
          </cell>
          <cell r="Q262">
            <v>0.40174799224515728</v>
          </cell>
        </row>
        <row r="263">
          <cell r="B263">
            <v>98000</v>
          </cell>
          <cell r="C263">
            <v>0.18537989021134552</v>
          </cell>
          <cell r="D263">
            <v>1.0716793794448489E-3</v>
          </cell>
          <cell r="E263">
            <v>2.9284655508635371E-14</v>
          </cell>
          <cell r="F263">
            <v>0.4688005016156836</v>
          </cell>
          <cell r="G263">
            <v>0.39986880965223037</v>
          </cell>
          <cell r="H263">
            <v>306714.4875434225</v>
          </cell>
          <cell r="I263">
            <v>690.58909900129356</v>
          </cell>
          <cell r="J263">
            <v>6.197693210156657E-10</v>
          </cell>
          <cell r="K263">
            <v>14018331.756917471</v>
          </cell>
          <cell r="L263">
            <v>117786.22428647791</v>
          </cell>
          <cell r="M263">
            <v>0.18537989021134554</v>
          </cell>
          <cell r="N263">
            <v>1.0716793794448487E-3</v>
          </cell>
          <cell r="O263">
            <v>2.9284655508635371E-14</v>
          </cell>
          <cell r="P263">
            <v>0.4688005016156836</v>
          </cell>
          <cell r="Q263">
            <v>0.39986880965223032</v>
          </cell>
        </row>
        <row r="264">
          <cell r="B264">
            <v>98500</v>
          </cell>
          <cell r="C264">
            <v>0.18378865605284064</v>
          </cell>
          <cell r="D264">
            <v>1.0348407060830154E-3</v>
          </cell>
          <cell r="E264">
            <v>2.4710032000350349E-14</v>
          </cell>
          <cell r="F264">
            <v>0.46698791311167004</v>
          </cell>
          <cell r="G264">
            <v>0.39799841511461187</v>
          </cell>
          <cell r="H264">
            <v>304081.76093574677</v>
          </cell>
          <cell r="I264">
            <v>666.8502954623749</v>
          </cell>
          <cell r="J264">
            <v>5.2295372744325463E-10</v>
          </cell>
          <cell r="K264">
            <v>13964130.733453406</v>
          </cell>
          <cell r="L264">
            <v>117235.27681272087</v>
          </cell>
          <cell r="M264">
            <v>0.18378865605284067</v>
          </cell>
          <cell r="N264">
            <v>1.0348407060830154E-3</v>
          </cell>
          <cell r="O264">
            <v>2.4710032000350349E-14</v>
          </cell>
          <cell r="P264">
            <v>0.46698791311167004</v>
          </cell>
          <cell r="Q264">
            <v>0.39799841511461181</v>
          </cell>
        </row>
        <row r="265">
          <cell r="B265">
            <v>99000</v>
          </cell>
          <cell r="C265">
            <v>0.18221108047241577</v>
          </cell>
          <cell r="D265">
            <v>9.9926835162316699E-4</v>
          </cell>
          <cell r="E265">
            <v>2.0824251414162304E-14</v>
          </cell>
          <cell r="F265">
            <v>0.46518232638938795</v>
          </cell>
          <cell r="G265">
            <v>0.39613676753469024</v>
          </cell>
          <cell r="H265">
            <v>301471.63270037348</v>
          </cell>
          <cell r="I265">
            <v>643.92750653225016</v>
          </cell>
          <cell r="J265">
            <v>4.4071654371379362E-10</v>
          </cell>
          <cell r="K265">
            <v>13910139.081137331</v>
          </cell>
          <cell r="L265">
            <v>116686.9058618039</v>
          </cell>
          <cell r="M265">
            <v>0.18221108047241577</v>
          </cell>
          <cell r="N265">
            <v>9.9926835162316699E-4</v>
          </cell>
          <cell r="O265">
            <v>2.0824251414162301E-14</v>
          </cell>
          <cell r="P265">
            <v>0.46518232638938795</v>
          </cell>
          <cell r="Q265">
            <v>0.39613676753469018</v>
          </cell>
        </row>
        <row r="266">
          <cell r="B266">
            <v>99500</v>
          </cell>
          <cell r="C266">
            <v>0.18064704622978037</v>
          </cell>
          <cell r="D266">
            <v>9.6491878671380179E-4</v>
          </cell>
          <cell r="E266">
            <v>1.7503675276874336E-14</v>
          </cell>
          <cell r="F266">
            <v>0.46338371440191123</v>
          </cell>
          <cell r="G266">
            <v>0.39428382600704798</v>
          </cell>
          <cell r="H266">
            <v>298883.90886105422</v>
          </cell>
          <cell r="I266">
            <v>621.79268194121141</v>
          </cell>
          <cell r="J266">
            <v>3.7044113216316321E-10</v>
          </cell>
          <cell r="K266">
            <v>13856355.991197109</v>
          </cell>
          <cell r="L266">
            <v>116141.09938453848</v>
          </cell>
          <cell r="M266">
            <v>0.18064704622978037</v>
          </cell>
          <cell r="N266">
            <v>9.6491878671380168E-4</v>
          </cell>
          <cell r="O266">
            <v>1.7503675276874333E-14</v>
          </cell>
          <cell r="P266">
            <v>0.46338371440191123</v>
          </cell>
          <cell r="Q266">
            <v>0.39428382600704798</v>
          </cell>
        </row>
        <row r="267">
          <cell r="B267">
            <v>100000</v>
          </cell>
          <cell r="C267">
            <v>0.17909643709099196</v>
          </cell>
          <cell r="D267">
            <v>9.3174997831248229E-4</v>
          </cell>
          <cell r="E267">
            <v>1.467765303237394E-14</v>
          </cell>
          <cell r="F267">
            <v>0.46159205020679223</v>
          </cell>
          <cell r="G267">
            <v>0.39243954981756352</v>
          </cell>
          <cell r="H267">
            <v>296318.39710656228</v>
          </cell>
          <cell r="I267">
            <v>600.41873563958575</v>
          </cell>
          <cell r="J267">
            <v>3.1063227126900975E-10</v>
          </cell>
          <cell r="K267">
            <v>13802780.657984776</v>
          </cell>
          <cell r="L267">
            <v>115597.84538808461</v>
          </cell>
          <cell r="M267">
            <v>0.17909643709099193</v>
          </cell>
          <cell r="N267">
            <v>9.3174997831248219E-4</v>
          </cell>
          <cell r="O267">
            <v>1.467765303237394E-14</v>
          </cell>
          <cell r="P267">
            <v>0.46159205020679223</v>
          </cell>
          <cell r="Q267">
            <v>0.39243954981756346</v>
          </cell>
        </row>
        <row r="268">
          <cell r="B268">
            <v>100500</v>
          </cell>
          <cell r="C268">
            <v>0.17755913781981814</v>
          </cell>
          <cell r="D268">
            <v>8.9972133825062307E-4</v>
          </cell>
          <cell r="E268">
            <v>1.2257871485520473E-14</v>
          </cell>
          <cell r="F268">
            <v>0.45980730696565847</v>
          </cell>
          <cell r="G268">
            <v>0.39060389844251608</v>
          </cell>
          <cell r="H268">
            <v>293774.90677640081</v>
          </cell>
          <cell r="I268">
            <v>579.77951265293643</v>
          </cell>
          <cell r="J268">
            <v>2.5942093412839079E-10</v>
          </cell>
          <cell r="K268">
            <v>13749412.278964484</v>
          </cell>
          <cell r="L268">
            <v>115057.13193568715</v>
          </cell>
          <cell r="M268">
            <v>0.17755913781981814</v>
          </cell>
          <cell r="N268">
            <v>8.9972133825062285E-4</v>
          </cell>
          <cell r="O268">
            <v>1.2257871485520472E-14</v>
          </cell>
          <cell r="P268">
            <v>0.45980730696565841</v>
          </cell>
          <cell r="Q268">
            <v>0.39060389844251608</v>
          </cell>
        </row>
        <row r="269">
          <cell r="B269">
            <v>101000</v>
          </cell>
          <cell r="C269">
            <v>0.17603503416917299</v>
          </cell>
          <cell r="D269">
            <v>8.6879367356637366E-4</v>
          </cell>
          <cell r="E269">
            <v>1.0191342719229559E-14</v>
          </cell>
          <cell r="F269">
            <v>0.45802945794381028</v>
          </cell>
          <cell r="G269">
            <v>0.38877683154769499</v>
          </cell>
          <cell r="H269">
            <v>291253.24884663429</v>
          </cell>
          <cell r="I269">
            <v>559.84975707662409</v>
          </cell>
          <cell r="J269">
            <v>2.1568570459954106E-10</v>
          </cell>
          <cell r="K269">
            <v>13696250.054700462</v>
          </cell>
          <cell r="L269">
            <v>114518.94714641348</v>
          </cell>
          <cell r="M269">
            <v>0.17603503416917299</v>
          </cell>
          <cell r="N269">
            <v>8.6879367356637355E-4</v>
          </cell>
          <cell r="O269">
            <v>1.0191342719229559E-14</v>
          </cell>
          <cell r="P269">
            <v>0.45802945794381028</v>
          </cell>
          <cell r="Q269">
            <v>0.38877683154769499</v>
          </cell>
        </row>
        <row r="270">
          <cell r="B270">
            <v>101500</v>
          </cell>
          <cell r="C270">
            <v>0.1745240128726257</v>
          </cell>
          <cell r="D270">
            <v>8.3892913854478196E-4</v>
          </cell>
          <cell r="E270">
            <v>8.4250788164168102E-15</v>
          </cell>
          <cell r="F270">
            <v>0.45625847650982054</v>
          </cell>
          <cell r="G270">
            <v>0.38695830898751382</v>
          </cell>
          <cell r="H270">
            <v>288753.23591583938</v>
          </cell>
          <cell r="I270">
            <v>540.60508117053621</v>
          </cell>
          <cell r="J270">
            <v>1.7830516654069513E-10</v>
          </cell>
          <cell r="K270">
            <v>13643293.188845055</v>
          </cell>
          <cell r="L270">
            <v>113983.27919489257</v>
          </cell>
          <cell r="M270">
            <v>0.17452401287262567</v>
          </cell>
          <cell r="N270">
            <v>8.3892913854478196E-4</v>
          </cell>
          <cell r="O270">
            <v>8.4250788164168102E-15</v>
          </cell>
          <cell r="P270">
            <v>0.45625847650982054</v>
          </cell>
          <cell r="Q270">
            <v>0.38695830898751377</v>
          </cell>
        </row>
        <row r="271">
          <cell r="B271">
            <v>102000</v>
          </cell>
          <cell r="C271">
            <v>0.17302596163598397</v>
          </cell>
          <cell r="D271">
            <v>8.1009118840656041E-4</v>
          </cell>
          <cell r="E271">
            <v>6.9237544990259734E-15</v>
          </cell>
          <cell r="F271">
            <v>0.45449433613513562</v>
          </cell>
          <cell r="G271">
            <v>0.38514829080412849</v>
          </cell>
          <cell r="H271">
            <v>286274.6821911796</v>
          </cell>
          <cell r="I271">
            <v>522.02193551617529</v>
          </cell>
          <cell r="J271">
            <v>1.4653170919067607E-10</v>
          </cell>
          <cell r="K271">
            <v>13590540.888126785</v>
          </cell>
          <cell r="L271">
            <v>113450.11631105513</v>
          </cell>
          <cell r="M271">
            <v>0.17302596163598397</v>
          </cell>
          <cell r="N271">
            <v>8.100911884065603E-4</v>
          </cell>
          <cell r="O271">
            <v>6.9237544990259727E-15</v>
          </cell>
          <cell r="P271">
            <v>0.45449433613513557</v>
          </cell>
          <cell r="Q271">
            <v>0.38514829080412843</v>
          </cell>
        </row>
        <row r="272">
          <cell r="B272">
            <v>102500</v>
          </cell>
          <cell r="C272">
            <v>0.17154076912894786</v>
          </cell>
          <cell r="D272">
            <v>7.8224453458880679E-4</v>
          </cell>
          <cell r="E272">
            <v>5.6520444890007951E-15</v>
          </cell>
          <cell r="F272">
            <v>0.45273701039367825</v>
          </cell>
          <cell r="G272">
            <v>0.38334673722655882</v>
          </cell>
          <cell r="H272">
            <v>283817.40347459615</v>
          </cell>
          <cell r="I272">
            <v>504.07758019960181</v>
          </cell>
          <cell r="J272">
            <v>1.1961772178830699E-10</v>
          </cell>
          <cell r="K272">
            <v>13537992.362338483</v>
          </cell>
          <cell r="L272">
            <v>112919.44677987494</v>
          </cell>
          <cell r="M272">
            <v>0.17154076912894786</v>
          </cell>
          <cell r="N272">
            <v>7.8224453458880679E-4</v>
          </cell>
          <cell r="O272">
            <v>5.6520444890007943E-15</v>
          </cell>
          <cell r="P272">
            <v>0.45273701039367825</v>
          </cell>
          <cell r="Q272">
            <v>0.38334673722655871</v>
          </cell>
        </row>
        <row r="273">
          <cell r="B273">
            <v>103000</v>
          </cell>
          <cell r="C273">
            <v>0.17006832497683666</v>
          </cell>
          <cell r="D273">
            <v>7.553551015629129E-4</v>
          </cell>
          <cell r="E273">
            <v>4.5569608692568911E-15</v>
          </cell>
          <cell r="F273">
            <v>0.45098647296145133</v>
          </cell>
          <cell r="G273">
            <v>0.38155360866981458</v>
          </cell>
          <cell r="H273">
            <v>281381.21714912029</v>
          </cell>
          <cell r="I273">
            <v>486.75005698493749</v>
          </cell>
          <cell r="J273">
            <v>9.6441788191822515E-11</v>
          </cell>
          <cell r="K273">
            <v>13485646.824325437</v>
          </cell>
          <cell r="L273">
            <v>112391.25894111139</v>
          </cell>
          <cell r="M273">
            <v>0.17006832497683663</v>
          </cell>
          <cell r="N273">
            <v>7.5535510156291279E-4</v>
          </cell>
          <cell r="O273">
            <v>4.5569608692568903E-15</v>
          </cell>
          <cell r="P273">
            <v>0.45098647296145139</v>
          </cell>
          <cell r="Q273">
            <v>0.38155360866981447</v>
          </cell>
        </row>
        <row r="274">
          <cell r="B274">
            <v>103500</v>
          </cell>
          <cell r="C274">
            <v>0.16860851975238575</v>
          </cell>
          <cell r="D274">
            <v>7.2938998513685761E-4</v>
          </cell>
          <cell r="E274">
            <v>3.6208410007661343E-15</v>
          </cell>
          <cell r="F274">
            <v>0.44924269761614383</v>
          </cell>
          <cell r="G274">
            <v>0.37976886573402663</v>
          </cell>
          <cell r="H274">
            <v>278965.94216530077</v>
          </cell>
          <cell r="I274">
            <v>470.01816244440619</v>
          </cell>
          <cell r="J274">
            <v>7.6630103020634175E-11</v>
          </cell>
          <cell r="K274">
            <v>13433503.489973603</v>
          </cell>
          <cell r="L274">
            <v>111865.54118905352</v>
          </cell>
          <cell r="M274">
            <v>0.16860851975238575</v>
          </cell>
          <cell r="N274">
            <v>7.2938998513685761E-4</v>
          </cell>
          <cell r="O274">
            <v>3.6208410007661343E-15</v>
          </cell>
          <cell r="P274">
            <v>0.44924269761614383</v>
          </cell>
          <cell r="Q274">
            <v>0.37976886573402657</v>
          </cell>
        </row>
        <row r="275">
          <cell r="B275">
            <v>104000</v>
          </cell>
          <cell r="C275">
            <v>0.16716124496761478</v>
          </cell>
          <cell r="D275">
            <v>7.0431741219084568E-4</v>
          </cell>
          <cell r="E275">
            <v>2.8260222445003975E-15</v>
          </cell>
          <cell r="F275">
            <v>0.44750565823673777</v>
          </cell>
          <cell r="G275">
            <v>0.37799246920357987</v>
          </cell>
          <cell r="H275">
            <v>276571.39902774972</v>
          </cell>
          <cell r="I275">
            <v>453.86142201202051</v>
          </cell>
          <cell r="J275">
            <v>5.9808860894153497E-11</v>
          </cell>
          <cell r="K275">
            <v>13381561.578197863</v>
          </cell>
          <cell r="L275">
            <v>111342.28197226465</v>
          </cell>
          <cell r="M275">
            <v>0.16716124496761478</v>
          </cell>
          <cell r="N275">
            <v>7.0431741219084557E-4</v>
          </cell>
          <cell r="O275">
            <v>2.8260222445003971E-15</v>
          </cell>
          <cell r="P275">
            <v>0.44750565823673771</v>
          </cell>
          <cell r="Q275">
            <v>0.37799246920357982</v>
          </cell>
        </row>
        <row r="276">
          <cell r="B276">
            <v>104500</v>
          </cell>
          <cell r="C276">
            <v>0.16572639306576481</v>
          </cell>
          <cell r="D276">
            <v>6.8010670179702369E-4</v>
          </cell>
          <cell r="E276">
            <v>2.1548419614315531E-15</v>
          </cell>
          <cell r="F276">
            <v>0.44577532880311743</v>
          </cell>
          <cell r="G276">
            <v>0.37622438004625258</v>
          </cell>
          <cell r="H276">
            <v>274197.40978180245</v>
          </cell>
          <cell r="I276">
            <v>438.26006492916622</v>
          </cell>
          <cell r="J276">
            <v>4.5604256431792045E-11</v>
          </cell>
          <cell r="K276">
            <v>13329820.310930334</v>
          </cell>
          <cell r="L276">
            <v>110821.46979332886</v>
          </cell>
          <cell r="M276">
            <v>0.16572639306576478</v>
          </cell>
          <cell r="N276">
            <v>6.8010670179702358E-4</v>
          </cell>
          <cell r="O276">
            <v>2.1548419614315531E-15</v>
          </cell>
          <cell r="P276">
            <v>0.44577532880311743</v>
          </cell>
          <cell r="Q276">
            <v>0.37622438004625253</v>
          </cell>
        </row>
        <row r="277">
          <cell r="B277">
            <v>105000</v>
          </cell>
          <cell r="C277">
            <v>0.16430385741330528</v>
          </cell>
          <cell r="D277">
            <v>6.5672822767569208E-4</v>
          </cell>
          <cell r="E277">
            <v>1.571974873503346E-15</v>
          </cell>
          <cell r="F277">
            <v>0.44405168339567891</v>
          </cell>
          <cell r="G277">
            <v>0.3744645594123584</v>
          </cell>
          <cell r="H277">
            <v>271843.79800029291</v>
          </cell>
          <cell r="I277">
            <v>423.19500005142373</v>
          </cell>
          <cell r="J277">
            <v>3.326867887237288E-11</v>
          </cell>
          <cell r="K277">
            <v>13278278.91310869</v>
          </cell>
          <cell r="L277">
            <v>110303.09320859821</v>
          </cell>
          <cell r="M277">
            <v>0.16430385741330528</v>
          </cell>
          <cell r="N277">
            <v>6.5672822767569197E-4</v>
          </cell>
          <cell r="O277">
            <v>1.5719748735033458E-15</v>
          </cell>
          <cell r="P277">
            <v>0.44405168339567891</v>
          </cell>
          <cell r="Q277">
            <v>0.3744645594123584</v>
          </cell>
        </row>
        <row r="278">
          <cell r="B278">
            <v>105500</v>
          </cell>
          <cell r="C278">
            <v>0.16289353229200906</v>
          </cell>
          <cell r="D278">
            <v>6.3415338194207588E-4</v>
          </cell>
          <cell r="E278">
            <v>1.0774209807157766E-15</v>
          </cell>
          <cell r="F278">
            <v>0.44233469619494248</v>
          </cell>
          <cell r="G278">
            <v>0.37271296863389242</v>
          </cell>
          <cell r="H278">
            <v>269510.38877044152</v>
          </cell>
          <cell r="I278">
            <v>408.64779248702411</v>
          </cell>
          <cell r="J278">
            <v>2.2802128215896022E-11</v>
          </cell>
          <cell r="K278">
            <v>13226936.612664575</v>
          </cell>
          <cell r="L278">
            <v>109787.14082794129</v>
          </cell>
          <cell r="M278">
            <v>0.16289353229200906</v>
          </cell>
          <cell r="N278">
            <v>6.3415338194207577E-4</v>
          </cell>
          <cell r="O278">
            <v>1.0774209807157766E-15</v>
          </cell>
          <cell r="P278">
            <v>0.44233469619494248</v>
          </cell>
          <cell r="Q278">
            <v>0.37271296863389236</v>
          </cell>
        </row>
        <row r="279">
          <cell r="B279">
            <v>106000</v>
          </cell>
          <cell r="C279">
            <v>0.16149531289109634</v>
          </cell>
          <cell r="D279">
            <v>6.1235454009929088E-4</v>
          </cell>
          <cell r="E279">
            <v>6.5351764404071689E-16</v>
          </cell>
          <cell r="F279">
            <v>0.44062434148116519</v>
          </cell>
          <cell r="G279">
            <v>0.37096956922368246</v>
          </cell>
          <cell r="H279">
            <v>267197.00868085743</v>
          </cell>
          <cell r="I279">
            <v>394.60064103835214</v>
          </cell>
          <cell r="J279">
            <v>1.3830799081772996E-11</v>
          </cell>
          <cell r="K279">
            <v>13175792.640512018</v>
          </cell>
          <cell r="L279">
            <v>109273.60131449312</v>
          </cell>
          <cell r="M279">
            <v>0.16149531289109634</v>
          </cell>
          <cell r="N279">
            <v>6.1235454009929088E-4</v>
          </cell>
          <cell r="O279">
            <v>6.5351764404071679E-16</v>
          </cell>
          <cell r="P279">
            <v>0.44062434148116525</v>
          </cell>
          <cell r="Q279">
            <v>0.37096956922368246</v>
          </cell>
        </row>
        <row r="280">
          <cell r="B280">
            <v>106500</v>
          </cell>
          <cell r="C280">
            <v>0.16010909529944484</v>
          </cell>
          <cell r="D280">
            <v>5.9130502723466329E-4</v>
          </cell>
          <cell r="E280">
            <v>3.0026486347816724E-16</v>
          </cell>
          <cell r="F280">
            <v>0.43892059363395625</v>
          </cell>
          <cell r="G280">
            <v>0.36923432287454216</v>
          </cell>
          <cell r="H280">
            <v>264903.48580864974</v>
          </cell>
          <cell r="I280">
            <v>381.03635641888923</v>
          </cell>
          <cell r="J280">
            <v>6.3546914700038096E-12</v>
          </cell>
          <cell r="K280">
            <v>13124846.230535928</v>
          </cell>
          <cell r="L280">
            <v>108762.46338440577</v>
          </cell>
          <cell r="M280">
            <v>0.16010909529944484</v>
          </cell>
          <cell r="N280">
            <v>5.9130502723466318E-4</v>
          </cell>
          <cell r="O280">
            <v>3.0026486347816724E-16</v>
          </cell>
          <cell r="P280">
            <v>0.4389205936339563</v>
          </cell>
          <cell r="Q280">
            <v>0.36923432287454205</v>
          </cell>
        </row>
        <row r="281">
          <cell r="B281">
            <v>107000</v>
          </cell>
          <cell r="C281">
            <v>0.15873477649786788</v>
          </cell>
          <cell r="D281">
            <v>5.7097908537804133E-4</v>
          </cell>
          <cell r="E281">
            <v>0</v>
          </cell>
          <cell r="F281">
            <v>0.43722342713189277</v>
          </cell>
          <cell r="G281">
            <v>0.36750719145843058</v>
          </cell>
          <cell r="H281">
            <v>262629.64970665186</v>
          </cell>
          <cell r="I281">
            <v>367.93834021894276</v>
          </cell>
          <cell r="J281">
            <v>0</v>
          </cell>
          <cell r="K281">
            <v>13074096.619580612</v>
          </cell>
          <cell r="L281">
            <v>108253.71580660077</v>
          </cell>
          <cell r="M281">
            <v>0.15873477649786791</v>
          </cell>
          <cell r="N281">
            <v>5.7097908537804133E-4</v>
          </cell>
          <cell r="O281">
            <v>0</v>
          </cell>
          <cell r="P281">
            <v>0.43722342713189277</v>
          </cell>
          <cell r="Q281">
            <v>0.36750719145843047</v>
          </cell>
        </row>
        <row r="282">
          <cell r="B282">
            <v>107500</v>
          </cell>
          <cell r="C282">
            <v>0.1573722543514581</v>
          </cell>
          <cell r="D282">
            <v>5.5135184198216243E-4</v>
          </cell>
          <cell r="E282">
            <v>0</v>
          </cell>
          <cell r="F282">
            <v>0.43553281655213777</v>
          </cell>
          <cell r="G282">
            <v>0.3657881370256128</v>
          </cell>
          <cell r="H282">
            <v>260375.33139075362</v>
          </cell>
          <cell r="I282">
            <v>355.29056459442666</v>
          </cell>
          <cell r="J282">
            <v>0</v>
          </cell>
          <cell r="K282">
            <v>13023543.047438342</v>
          </cell>
          <cell r="L282">
            <v>107747.34740252185</v>
          </cell>
          <cell r="M282">
            <v>0.1573722543514581</v>
          </cell>
          <cell r="N282">
            <v>5.5135184198216243E-4</v>
          </cell>
          <cell r="O282">
            <v>0</v>
          </cell>
          <cell r="P282">
            <v>0.43553281655213777</v>
          </cell>
          <cell r="Q282">
            <v>0.36578813702561275</v>
          </cell>
        </row>
        <row r="283">
          <cell r="B283">
            <v>108000</v>
          </cell>
          <cell r="C283">
            <v>0.15602142760199728</v>
          </cell>
          <cell r="D283">
            <v>5.3239927948648563E-4</v>
          </cell>
          <cell r="E283">
            <v>0</v>
          </cell>
          <cell r="F283">
            <v>0.43384873657005901</v>
          </cell>
          <cell r="G283">
            <v>0.3640771218038279</v>
          </cell>
          <cell r="H283">
            <v>258140.36332734354</v>
          </cell>
          <cell r="I283">
            <v>343.07755265382627</v>
          </cell>
          <cell r="J283">
            <v>0</v>
          </cell>
          <cell r="K283">
            <v>12973184.75683797</v>
          </cell>
          <cell r="L283">
            <v>107243.34704588985</v>
          </cell>
          <cell r="M283">
            <v>0.1560214276019973</v>
          </cell>
          <cell r="N283">
            <v>5.3239927948648552E-4</v>
          </cell>
          <cell r="O283">
            <v>0</v>
          </cell>
          <cell r="P283">
            <v>0.43384873657005901</v>
          </cell>
          <cell r="Q283">
            <v>0.3640771218038279</v>
          </cell>
        </row>
        <row r="284">
          <cell r="B284">
            <v>108500</v>
          </cell>
          <cell r="C284">
            <v>0.15468219586043114</v>
          </cell>
          <cell r="D284">
            <v>5.1409820592727376E-4</v>
          </cell>
          <cell r="E284">
            <v>0</v>
          </cell>
          <cell r="F284">
            <v>0.43217116195885008</v>
          </cell>
          <cell r="G284">
            <v>0.36237410819745747</v>
          </cell>
          <cell r="H284">
            <v>255924.57942085806</v>
          </cell>
          <cell r="I284">
            <v>331.28435951936518</v>
          </cell>
          <cell r="J284">
            <v>0</v>
          </cell>
          <cell r="K284">
            <v>12923020.993433578</v>
          </cell>
          <cell r="L284">
            <v>106741.70366245786</v>
          </cell>
          <cell r="M284">
            <v>0.15468219586043114</v>
          </cell>
          <cell r="N284">
            <v>5.1409820592727376E-4</v>
          </cell>
          <cell r="O284">
            <v>0</v>
          </cell>
          <cell r="P284">
            <v>0.43217116195885008</v>
          </cell>
          <cell r="Q284">
            <v>0.36237410819745747</v>
          </cell>
        </row>
        <row r="285">
          <cell r="B285">
            <v>109000</v>
          </cell>
          <cell r="C285">
            <v>0.15335445959940849</v>
          </cell>
          <cell r="D285">
            <v>4.9642622655793626E-4</v>
          </cell>
          <cell r="E285">
            <v>0</v>
          </cell>
          <cell r="F285">
            <v>0.43050006758915199</v>
          </cell>
          <cell r="G285">
            <v>0.36067905878670042</v>
          </cell>
          <cell r="H285">
            <v>253727.81500143747</v>
          </cell>
          <cell r="I285">
            <v>319.896554039183</v>
          </cell>
          <cell r="J285">
            <v>0</v>
          </cell>
          <cell r="K285">
            <v>12873051.005793188</v>
          </cell>
          <cell r="L285">
            <v>106242.40622976804</v>
          </cell>
          <cell r="M285">
            <v>0.15335445959940849</v>
          </cell>
          <cell r="N285">
            <v>4.9642622655793616E-4</v>
          </cell>
          <cell r="O285">
            <v>0</v>
          </cell>
          <cell r="P285">
            <v>0.43050006758915205</v>
          </cell>
          <cell r="Q285">
            <v>0.36067905878670037</v>
          </cell>
        </row>
        <row r="286">
          <cell r="B286">
            <v>109500</v>
          </cell>
          <cell r="C286">
            <v>0.15203812014588533</v>
          </cell>
          <cell r="D286">
            <v>4.7936171644491845E-4</v>
          </cell>
          <cell r="E286">
            <v>0</v>
          </cell>
          <cell r="F286">
            <v>0.42883542842867739</v>
          </cell>
          <cell r="G286">
            <v>0.35899193632675103</v>
          </cell>
          <cell r="H286">
            <v>251549.90681268918</v>
          </cell>
          <cell r="I286">
            <v>308.90020112815466</v>
          </cell>
          <cell r="J286">
            <v>0</v>
          </cell>
          <cell r="K286">
            <v>12823274.045387503</v>
          </cell>
          <cell r="L286">
            <v>105745.44377690961</v>
          </cell>
          <cell r="M286">
            <v>0.15203812014588533</v>
          </cell>
          <cell r="N286">
            <v>4.793617164449184E-4</v>
          </cell>
          <cell r="O286">
            <v>0</v>
          </cell>
          <cell r="P286">
            <v>0.42883542842867745</v>
          </cell>
          <cell r="Q286">
            <v>0.35899193632675097</v>
          </cell>
        </row>
        <row r="287">
          <cell r="B287">
            <v>110000</v>
          </cell>
          <cell r="C287">
            <v>0.15073307967379079</v>
          </cell>
          <cell r="D287">
            <v>4.6288379400559297E-4</v>
          </cell>
          <cell r="E287">
            <v>0</v>
          </cell>
          <cell r="F287">
            <v>0.42717721954183502</v>
          </cell>
          <cell r="G287">
            <v>0.35731270374697899</v>
          </cell>
          <cell r="H287">
            <v>249390.69299955358</v>
          </cell>
          <cell r="I287">
            <v>298.28184471573422</v>
          </cell>
          <cell r="J287">
            <v>0</v>
          </cell>
          <cell r="K287">
            <v>12773689.366578687</v>
          </cell>
          <cell r="L287">
            <v>105250.80538427725</v>
          </cell>
          <cell r="M287">
            <v>0.15073307967379079</v>
          </cell>
          <cell r="N287">
            <v>4.6288379400559302E-4</v>
          </cell>
          <cell r="O287">
            <v>0</v>
          </cell>
          <cell r="P287">
            <v>0.42717721954183507</v>
          </cell>
          <cell r="Q287">
            <v>0.35731270374697899</v>
          </cell>
        </row>
        <row r="288">
          <cell r="B288">
            <v>110500</v>
          </cell>
          <cell r="C288">
            <v>0.14943924119675797</v>
          </cell>
          <cell r="D288">
            <v>4.4697229545578686E-4</v>
          </cell>
          <cell r="E288">
            <v>0</v>
          </cell>
          <cell r="F288">
            <v>0.42552541608935635</v>
          </cell>
          <cell r="G288">
            <v>0.35564132415011668</v>
          </cell>
          <cell r="H288">
            <v>247250.01309627679</v>
          </cell>
          <cell r="I288">
            <v>288.02849127996768</v>
          </cell>
          <cell r="J288">
            <v>0</v>
          </cell>
          <cell r="K288">
            <v>12724296.226609202</v>
          </cell>
          <cell r="L288">
            <v>104758.48018333176</v>
          </cell>
          <cell r="M288">
            <v>0.149439241196758</v>
          </cell>
          <cell r="N288">
            <v>4.4697229545578675E-4</v>
          </cell>
          <cell r="O288">
            <v>0</v>
          </cell>
          <cell r="P288">
            <v>0.42552541608935629</v>
          </cell>
          <cell r="Q288">
            <v>0.35564132415011662</v>
          </cell>
        </row>
        <row r="289">
          <cell r="B289">
            <v>111000</v>
          </cell>
          <cell r="C289">
            <v>0.14815650856091583</v>
          </cell>
          <cell r="D289">
            <v>4.3160775013566298E-4</v>
          </cell>
          <cell r="E289">
            <v>0</v>
          </cell>
          <cell r="F289">
            <v>0.42387999332792359</v>
          </cell>
          <cell r="G289">
            <v>0.35397776081144777</v>
          </cell>
          <cell r="H289">
            <v>245127.70801448499</v>
          </cell>
          <cell r="I289">
            <v>278.12759394751606</v>
          </cell>
          <cell r="J289">
            <v>0</v>
          </cell>
          <cell r="K289">
            <v>12675093.885590684</v>
          </cell>
          <cell r="L289">
            <v>104268.45735636102</v>
          </cell>
          <cell r="M289">
            <v>0.14815650856091586</v>
          </cell>
          <cell r="N289">
            <v>4.3160775013566293E-4</v>
          </cell>
          <cell r="O289">
            <v>0</v>
          </cell>
          <cell r="P289">
            <v>0.42387999332792353</v>
          </cell>
          <cell r="Q289">
            <v>0.35397776081144777</v>
          </cell>
        </row>
        <row r="290">
          <cell r="B290">
            <v>111500</v>
          </cell>
          <cell r="C290">
            <v>0.14688478643774319</v>
          </cell>
          <cell r="D290">
            <v>4.1677135668377152E-4</v>
          </cell>
          <cell r="E290">
            <v>0</v>
          </cell>
          <cell r="F290">
            <v>0.42224092660979901</v>
          </cell>
          <cell r="G290">
            <v>0.35232197717799957</v>
          </cell>
          <cell r="H290">
            <v>243023.62003136103</v>
          </cell>
          <cell r="I290">
            <v>268.56703714023854</v>
          </cell>
          <cell r="J290">
            <v>0</v>
          </cell>
          <cell r="K290">
            <v>12626081.606492851</v>
          </cell>
          <cell r="L290">
            <v>103780.72613624202</v>
          </cell>
          <cell r="M290">
            <v>0.14688478643774319</v>
          </cell>
          <cell r="N290">
            <v>4.1677135668377152E-4</v>
          </cell>
          <cell r="O290">
            <v>0</v>
          </cell>
          <cell r="P290">
            <v>0.42224092660979906</v>
          </cell>
          <cell r="Q290">
            <v>0.35232197717799957</v>
          </cell>
        </row>
        <row r="291">
          <cell r="B291">
            <v>112000</v>
          </cell>
          <cell r="C291">
            <v>0.14562398031698454</v>
          </cell>
          <cell r="D291">
            <v>4.0244496003010783E-4</v>
          </cell>
          <cell r="E291">
            <v>0</v>
          </cell>
          <cell r="F291">
            <v>0.42060819138245586</v>
          </cell>
          <cell r="G291">
            <v>0.35067393686774101</v>
          </cell>
          <cell r="H291">
            <v>240937.59277792362</v>
          </cell>
          <cell r="I291">
            <v>259.33512174954222</v>
          </cell>
          <cell r="J291">
            <v>0</v>
          </cell>
          <cell r="K291">
            <v>12577258.655132474</v>
          </cell>
          <cell r="L291">
            <v>103295.27580620479</v>
          </cell>
          <cell r="M291">
            <v>0.14562398031698454</v>
          </cell>
          <cell r="N291">
            <v>4.0244496003010772E-4</v>
          </cell>
          <cell r="O291">
            <v>0</v>
          </cell>
          <cell r="P291">
            <v>0.42060819138245586</v>
          </cell>
          <cell r="Q291">
            <v>0.35067393686774101</v>
          </cell>
        </row>
        <row r="292">
          <cell r="B292">
            <v>112500</v>
          </cell>
          <cell r="C292">
            <v>0.14437399649962609</v>
          </cell>
          <cell r="D292">
            <v>3.8861102918002138E-4</v>
          </cell>
          <cell r="E292">
            <v>0</v>
          </cell>
          <cell r="F292">
            <v>0.4189817631882104</v>
          </cell>
          <cell r="G292">
            <v>0.34903360366878233</v>
          </cell>
          <cell r="H292">
            <v>238869.47122740606</v>
          </cell>
          <cell r="I292">
            <v>250.420550820356</v>
          </cell>
          <cell r="J292">
            <v>0</v>
          </cell>
          <cell r="K292">
            <v>12528624.300162377</v>
          </cell>
          <cell r="L292">
            <v>102812.09569959648</v>
          </cell>
          <cell r="M292">
            <v>0.14437399649962609</v>
          </cell>
          <cell r="N292">
            <v>3.8861102918002132E-4</v>
          </cell>
          <cell r="O292">
            <v>0</v>
          </cell>
          <cell r="P292">
            <v>0.4189817631882104</v>
          </cell>
          <cell r="Q292">
            <v>0.34903360366878228</v>
          </cell>
        </row>
        <row r="293">
          <cell r="B293">
            <v>113000</v>
          </cell>
          <cell r="C293">
            <v>0.14313474209093252</v>
          </cell>
          <cell r="D293">
            <v>3.7525263576181019E-4</v>
          </cell>
          <cell r="E293">
            <v>0</v>
          </cell>
          <cell r="F293">
            <v>0.41736161766385543</v>
          </cell>
          <cell r="G293">
            <v>0.34740094153858048</v>
          </cell>
          <cell r="H293">
            <v>236819.10168373527</v>
          </cell>
          <cell r="I293">
            <v>241.812415727222</v>
          </cell>
          <cell r="J293">
            <v>0</v>
          </cell>
          <cell r="K293">
            <v>12480177.813060466</v>
          </cell>
          <cell r="L293">
            <v>102331.1751996474</v>
          </cell>
          <cell r="M293">
            <v>0.14313474209093252</v>
          </cell>
          <cell r="N293">
            <v>3.7525263576181013E-4</v>
          </cell>
          <cell r="O293">
            <v>0</v>
          </cell>
          <cell r="P293">
            <v>0.41736161766385543</v>
          </cell>
          <cell r="Q293">
            <v>0.34740094153858048</v>
          </cell>
        </row>
        <row r="294">
          <cell r="B294">
            <v>113500</v>
          </cell>
          <cell r="C294">
            <v>0.14190612499354346</v>
          </cell>
          <cell r="D294">
            <v>3.6235343331172845E-4</v>
          </cell>
          <cell r="E294">
            <v>0</v>
          </cell>
          <cell r="F294">
            <v>0.41574773054029568</v>
          </cell>
          <cell r="G294">
            <v>0.34577591460314544</v>
          </cell>
          <cell r="H294">
            <v>234786.33177011003</v>
          </cell>
          <cell r="I294">
            <v>233.50018282557582</v>
          </cell>
          <cell r="J294">
            <v>0</v>
          </cell>
          <cell r="K294">
            <v>12431918.468118843</v>
          </cell>
          <cell r="L294">
            <v>101852.5037392372</v>
          </cell>
          <cell r="M294">
            <v>0.14190612499354346</v>
          </cell>
          <cell r="N294">
            <v>3.623534333117284E-4</v>
          </cell>
          <cell r="O294">
            <v>0</v>
          </cell>
          <cell r="P294">
            <v>0.41574773054029573</v>
          </cell>
          <cell r="Q294">
            <v>0.34577591460314538</v>
          </cell>
        </row>
        <row r="295">
          <cell r="B295">
            <v>114000</v>
          </cell>
          <cell r="C295">
            <v>0.14068805390062825</v>
          </cell>
          <cell r="D295">
            <v>3.4989763727106513E-4</v>
          </cell>
          <cell r="E295">
            <v>0</v>
          </cell>
          <cell r="F295">
            <v>0.4141400776421838</v>
          </cell>
          <cell r="G295">
            <v>0.34415848715625419</v>
          </cell>
          <cell r="H295">
            <v>232771.01041767522</v>
          </cell>
          <cell r="I295">
            <v>225.47368056188435</v>
          </cell>
          <cell r="J295">
            <v>0</v>
          </cell>
          <cell r="K295">
            <v>12383845.542432902</v>
          </cell>
          <cell r="L295">
            <v>101376.07080066335</v>
          </cell>
          <cell r="M295">
            <v>0.14068805390062827</v>
          </cell>
          <cell r="N295">
            <v>3.4989763727106513E-4</v>
          </cell>
          <cell r="O295">
            <v>0</v>
          </cell>
          <cell r="P295">
            <v>0.4141400776421838</v>
          </cell>
          <cell r="Q295">
            <v>0.34415848715625413</v>
          </cell>
        </row>
        <row r="296">
          <cell r="B296">
            <v>114500</v>
          </cell>
          <cell r="C296">
            <v>0.13948043828910212</v>
          </cell>
          <cell r="D296">
            <v>3.3787000567081428E-4</v>
          </cell>
          <cell r="E296">
            <v>0</v>
          </cell>
          <cell r="F296">
            <v>0.41253863488755876</v>
          </cell>
          <cell r="G296">
            <v>0.34254862365866406</v>
          </cell>
          <cell r="H296">
            <v>230772.98785429791</v>
          </cell>
          <cell r="I296">
            <v>217.72308702686692</v>
          </cell>
          <cell r="J296">
            <v>0</v>
          </cell>
          <cell r="K296">
            <v>12335958.315890536</v>
          </cell>
          <cell r="L296">
            <v>100901.86591540942</v>
          </cell>
          <cell r="M296">
            <v>0.13948043828910212</v>
          </cell>
          <cell r="N296">
            <v>3.3787000567081423E-4</v>
          </cell>
          <cell r="O296">
            <v>0</v>
          </cell>
          <cell r="P296">
            <v>0.41253863488755871</v>
          </cell>
          <cell r="Q296">
            <v>0.34254862365866401</v>
          </cell>
        </row>
        <row r="297">
          <cell r="B297">
            <v>115000</v>
          </cell>
          <cell r="C297">
            <v>0.13828318841289694</v>
          </cell>
          <cell r="D297">
            <v>3.262558204803151E-4</v>
          </cell>
          <cell r="E297">
            <v>0</v>
          </cell>
          <cell r="F297">
            <v>0.4109433782874849</v>
          </cell>
          <cell r="G297">
            <v>0.34094628873733301</v>
          </cell>
          <cell r="H297">
            <v>228792.11559343376</v>
          </cell>
          <cell r="I297">
            <v>210.23891793657816</v>
          </cell>
          <cell r="J297">
            <v>0</v>
          </cell>
          <cell r="K297">
            <v>12288256.071161326</v>
          </cell>
          <cell r="L297">
            <v>100429.87866391537</v>
          </cell>
          <cell r="M297">
            <v>0.13828318841289694</v>
          </cell>
          <cell r="N297">
            <v>3.2625582048031505E-4</v>
          </cell>
          <cell r="O297">
            <v>0</v>
          </cell>
          <cell r="P297">
            <v>0.4109433782874849</v>
          </cell>
          <cell r="Q297">
            <v>0.34094628873733296</v>
          </cell>
        </row>
        <row r="298">
          <cell r="B298">
            <v>115500</v>
          </cell>
          <cell r="C298">
            <v>0.13709621529629243</v>
          </cell>
          <cell r="D298">
            <v>3.1504086959701765E-4</v>
          </cell>
          <cell r="E298">
            <v>0</v>
          </cell>
          <cell r="F298">
            <v>0.40935428394569229</v>
          </cell>
          <cell r="G298">
            <v>0.33935144718464222</v>
          </cell>
          <cell r="H298">
            <v>226828.24642309325</v>
          </cell>
          <cell r="I298">
            <v>203.01201502663119</v>
          </cell>
          <cell r="J298">
            <v>0</v>
          </cell>
          <cell r="K298">
            <v>12240738.0936858</v>
          </cell>
          <cell r="L298">
            <v>99960.098675348592</v>
          </cell>
          <cell r="M298">
            <v>0.13709621529629243</v>
          </cell>
          <cell r="N298">
            <v>3.150408695970176E-4</v>
          </cell>
          <cell r="O298">
            <v>0</v>
          </cell>
          <cell r="P298">
            <v>0.40935428394569234</v>
          </cell>
          <cell r="Q298">
            <v>0.33935144718464216</v>
          </cell>
        </row>
        <row r="299">
          <cell r="B299">
            <v>116000</v>
          </cell>
          <cell r="C299">
            <v>0.13591943072730389</v>
          </cell>
          <cell r="D299">
            <v>3.0421142945535223E-4</v>
          </cell>
          <cell r="E299">
            <v>0</v>
          </cell>
          <cell r="F299">
            <v>0.40777132805821914</v>
          </cell>
          <cell r="G299">
            <v>0.33776406395762232</v>
          </cell>
          <cell r="H299">
            <v>224881.23439490164</v>
          </cell>
          <cell r="I299">
            <v>196.03353484537092</v>
          </cell>
          <cell r="J299">
            <v>0</v>
          </cell>
          <cell r="K299">
            <v>12193403.671664733</v>
          </cell>
          <cell r="L299">
            <v>99492.515627376008</v>
          </cell>
          <cell r="M299">
            <v>0.13591943072730389</v>
          </cell>
          <cell r="N299">
            <v>3.0421142945535217E-4</v>
          </cell>
          <cell r="O299">
            <v>0</v>
          </cell>
          <cell r="P299">
            <v>0.40777132805821914</v>
          </cell>
          <cell r="Q299">
            <v>0.33776406395762226</v>
          </cell>
        </row>
        <row r="300">
          <cell r="B300">
            <v>116500</v>
          </cell>
          <cell r="C300">
            <v>0.13475274725112618</v>
          </cell>
          <cell r="D300">
            <v>2.9375424823339648E-4</v>
          </cell>
          <cell r="E300">
            <v>0</v>
          </cell>
          <cell r="F300">
            <v>0.40619448691305532</v>
          </cell>
          <cell r="G300">
            <v>0.3361841041771832</v>
          </cell>
          <cell r="H300">
            <v>222950.93481325195</v>
          </cell>
          <cell r="I300">
            <v>189.29493793226749</v>
          </cell>
          <cell r="J300">
            <v>0</v>
          </cell>
          <cell r="K300">
            <v>12146252.096048491</v>
          </cell>
          <cell r="L300">
            <v>99027.119245937138</v>
          </cell>
          <cell r="M300">
            <v>0.13475274725112615</v>
          </cell>
          <cell r="N300">
            <v>2.9375424823339648E-4</v>
          </cell>
          <cell r="O300">
            <v>0</v>
          </cell>
          <cell r="P300">
            <v>0.40619448691305526</v>
          </cell>
          <cell r="Q300">
            <v>0.3361841041771832</v>
          </cell>
        </row>
        <row r="301">
          <cell r="B301">
            <v>117000</v>
          </cell>
          <cell r="C301">
            <v>0.1335960781636347</v>
          </cell>
          <cell r="D301">
            <v>2.836565296368407E-4</v>
          </cell>
          <cell r="E301">
            <v>0</v>
          </cell>
          <cell r="F301">
            <v>0.40462373688978659</v>
          </cell>
          <cell r="G301">
            <v>0.33461153312734865</v>
          </cell>
          <cell r="H301">
            <v>221037.20422455212</v>
          </cell>
          <cell r="I301">
            <v>182.78797836831993</v>
          </cell>
          <cell r="J301">
            <v>0</v>
          </cell>
          <cell r="K301">
            <v>12099282.660526389</v>
          </cell>
          <cell r="L301">
            <v>98563.899305018698</v>
          </cell>
          <cell r="M301">
            <v>0.1335960781636347</v>
          </cell>
          <cell r="N301">
            <v>2.8365652963684065E-4</v>
          </cell>
          <cell r="O301">
            <v>0</v>
          </cell>
          <cell r="P301">
            <v>0.40462373688978659</v>
          </cell>
          <cell r="Q301">
            <v>0.33461153312734859</v>
          </cell>
        </row>
        <row r="302">
          <cell r="B302">
            <v>117500</v>
          </cell>
          <cell r="C302">
            <v>0.13244933750494156</v>
          </cell>
          <cell r="D302">
            <v>2.7390591724033811E-4</v>
          </cell>
          <cell r="E302">
            <v>0</v>
          </cell>
          <cell r="F302">
            <v>0.40305905445924128</v>
          </cell>
          <cell r="G302">
            <v>0.33304631625449166</v>
          </cell>
          <cell r="H302">
            <v>219139.90040656365</v>
          </cell>
          <cell r="I302">
            <v>176.5046936856383</v>
          </cell>
          <cell r="J302">
            <v>0</v>
          </cell>
          <cell r="K302">
            <v>12052494.66151613</v>
          </cell>
          <cell r="L302">
            <v>98102.845626429335</v>
          </cell>
          <cell r="M302">
            <v>0.13244933750494156</v>
          </cell>
          <cell r="N302">
            <v>2.7390591724033811E-4</v>
          </cell>
          <cell r="O302">
            <v>0</v>
          </cell>
          <cell r="P302">
            <v>0.40305905445924128</v>
          </cell>
          <cell r="Q302">
            <v>0.33304631625449166</v>
          </cell>
        </row>
        <row r="303">
          <cell r="B303">
            <v>118000</v>
          </cell>
          <cell r="C303">
            <v>0.13131244005300749</v>
          </cell>
          <cell r="D303">
            <v>2.6449047936715224E-4</v>
          </cell>
          <cell r="E303">
            <v>0</v>
          </cell>
          <cell r="F303">
            <v>0.40150041618313786</v>
          </cell>
          <cell r="G303">
            <v>0.33148841916657773</v>
          </cell>
          <cell r="H303">
            <v>217258.88235783228</v>
          </cell>
          <cell r="I303">
            <v>170.43739512390394</v>
          </cell>
          <cell r="J303">
            <v>0</v>
          </cell>
          <cell r="K303">
            <v>12005887.39815326</v>
          </cell>
          <cell r="L303">
            <v>97643.948079576716</v>
          </cell>
          <cell r="M303">
            <v>0.13131244005300749</v>
          </cell>
          <cell r="N303">
            <v>2.6449047936715218E-4</v>
          </cell>
          <cell r="O303">
            <v>0</v>
          </cell>
          <cell r="P303">
            <v>0.40150041618313792</v>
          </cell>
          <cell r="Q303">
            <v>0.33148841916657767</v>
          </cell>
        </row>
        <row r="304">
          <cell r="B304">
            <v>118500</v>
          </cell>
          <cell r="C304">
            <v>0.13018530131730838</v>
          </cell>
          <cell r="D304">
            <v>2.5539869448853092E-4</v>
          </cell>
          <cell r="E304">
            <v>0</v>
          </cell>
          <cell r="F304">
            <v>0.39994779871373359</v>
          </cell>
          <cell r="G304">
            <v>0.32993780763240638</v>
          </cell>
          <cell r="H304">
            <v>215394.01028720927</v>
          </cell>
          <cell r="I304">
            <v>164.57865822174094</v>
          </cell>
          <cell r="J304">
            <v>0</v>
          </cell>
          <cell r="K304">
            <v>11959460.172280669</v>
          </cell>
          <cell r="L304">
            <v>97187.196581244178</v>
          </cell>
          <cell r="M304">
            <v>0.13018530131730838</v>
          </cell>
          <cell r="N304">
            <v>2.5539869448853086E-4</v>
          </cell>
          <cell r="O304">
            <v>0</v>
          </cell>
          <cell r="P304">
            <v>0.39994779871373359</v>
          </cell>
          <cell r="Q304">
            <v>0.32993780763240632</v>
          </cell>
        </row>
        <row r="305">
          <cell r="B305">
            <v>119000</v>
          </cell>
          <cell r="C305">
            <v>0.12906783753255613</v>
          </cell>
          <cell r="D305">
            <v>2.4661943712498834E-4</v>
          </cell>
          <cell r="E305">
            <v>0</v>
          </cell>
          <cell r="F305">
            <v>0.39840117879347464</v>
          </cell>
          <cell r="G305">
            <v>0.32839444758086117</v>
          </cell>
          <cell r="H305">
            <v>213545.14560346247</v>
          </cell>
          <cell r="I305">
            <v>158.92131373151662</v>
          </cell>
          <cell r="J305">
            <v>0</v>
          </cell>
          <cell r="K305">
            <v>11913212.288438128</v>
          </cell>
          <cell r="L305">
            <v>96732.581095369707</v>
          </cell>
          <cell r="M305">
            <v>0.12906783753255613</v>
          </cell>
          <cell r="N305">
            <v>2.4661943712498834E-4</v>
          </cell>
          <cell r="O305">
            <v>0</v>
          </cell>
          <cell r="P305">
            <v>0.39840117879347464</v>
          </cell>
          <cell r="Q305">
            <v>0.32839444758086112</v>
          </cell>
        </row>
        <row r="306">
          <cell r="B306">
            <v>119500</v>
          </cell>
          <cell r="C306">
            <v>0.12795996565247364</v>
          </cell>
          <cell r="D306">
            <v>2.381419642322276E-4</v>
          </cell>
          <cell r="E306">
            <v>0</v>
          </cell>
          <cell r="F306">
            <v>0.39686053325464826</v>
          </cell>
          <cell r="G306">
            <v>0.32685830510016023</v>
          </cell>
          <cell r="H306">
            <v>211712.1509049767</v>
          </cell>
          <cell r="I306">
            <v>153.45843884644395</v>
          </cell>
          <cell r="J306">
            <v>0</v>
          </cell>
          <cell r="K306">
            <v>11867143.053851882</v>
          </cell>
          <cell r="L306">
            <v>96280.091632825264</v>
          </cell>
          <cell r="M306">
            <v>0.12795996565247364</v>
          </cell>
          <cell r="N306">
            <v>2.3814196423222757E-4</v>
          </cell>
          <cell r="O306">
            <v>0</v>
          </cell>
          <cell r="P306">
            <v>0.39686053325464832</v>
          </cell>
          <cell r="Q306">
            <v>0.32685830510016023</v>
          </cell>
        </row>
        <row r="307">
          <cell r="B307">
            <v>120000</v>
          </cell>
          <cell r="C307">
            <v>0.1268616033436229</v>
          </cell>
          <cell r="D307">
            <v>2.2995590205504023E-4</v>
          </cell>
          <cell r="E307">
            <v>0</v>
          </cell>
          <cell r="F307">
            <v>0.39532583901903529</v>
          </cell>
          <cell r="G307">
            <v>0.32532934643711092</v>
          </cell>
          <cell r="H307">
            <v>209894.88996954248</v>
          </cell>
          <cell r="I307">
            <v>148.18334872924783</v>
          </cell>
          <cell r="J307">
            <v>0</v>
          </cell>
          <cell r="K307">
            <v>11821251.778424263</v>
          </cell>
          <cell r="L307">
            <v>95829.718251197162</v>
          </cell>
          <cell r="M307">
            <v>0.1268616033436229</v>
          </cell>
          <cell r="N307">
            <v>2.2995590205504023E-4</v>
          </cell>
          <cell r="O307">
            <v>0</v>
          </cell>
          <cell r="P307">
            <v>0.39532583901903534</v>
          </cell>
          <cell r="Q307">
            <v>0.32532934643711092</v>
          </cell>
        </row>
        <row r="308">
          <cell r="B308">
            <v>120500</v>
          </cell>
          <cell r="C308">
            <v>0.12577266897928643</v>
          </cell>
          <cell r="D308">
            <v>2.2205123343309682E-4</v>
          </cell>
          <cell r="E308">
            <v>0</v>
          </cell>
          <cell r="F308">
            <v>0.39379707309756451</v>
          </cell>
          <cell r="G308">
            <v>0.32380753799636863</v>
          </cell>
          <cell r="H308">
            <v>208093.22774423254</v>
          </cell>
          <cell r="I308">
            <v>143.08958833202948</v>
          </cell>
          <cell r="J308">
            <v>0</v>
          </cell>
          <cell r="K308">
            <v>11775537.774723355</v>
          </cell>
          <cell r="L308">
            <v>95381.451054567791</v>
          </cell>
          <cell r="M308">
            <v>0.12577266897928643</v>
          </cell>
          <cell r="N308">
            <v>2.2205123343309676E-4</v>
          </cell>
          <cell r="O308">
            <v>0</v>
          </cell>
          <cell r="P308">
            <v>0.39379707309756457</v>
          </cell>
          <cell r="Q308">
            <v>0.32380753799636858</v>
          </cell>
        </row>
        <row r="309">
          <cell r="B309">
            <v>121000</v>
          </cell>
          <cell r="C309">
            <v>0.12469308163340087</v>
          </cell>
          <cell r="D309">
            <v>2.1441828554310307E-4</v>
          </cell>
          <cell r="E309">
            <v>0</v>
          </cell>
          <cell r="F309">
            <v>0.39227421258996836</v>
          </cell>
          <cell r="G309">
            <v>0.3222928463396984</v>
          </cell>
          <cell r="H309">
            <v>206307.03033536501</v>
          </cell>
          <cell r="I309">
            <v>138.17092449732436</v>
          </cell>
          <cell r="J309">
            <v>0</v>
          </cell>
          <cell r="K309">
            <v>11730000.357972696</v>
          </cell>
          <cell r="L309">
            <v>94935.280193298109</v>
          </cell>
          <cell r="M309">
            <v>0.12469308163340086</v>
          </cell>
          <cell r="N309">
            <v>2.1441828554310304E-4</v>
          </cell>
          <cell r="O309">
            <v>0</v>
          </cell>
          <cell r="P309">
            <v>0.39227421258996836</v>
          </cell>
          <cell r="Q309">
            <v>0.3222928463396984</v>
          </cell>
        </row>
        <row r="310">
          <cell r="B310">
            <v>121500</v>
          </cell>
          <cell r="C310">
            <v>0.12362276107454297</v>
          </cell>
          <cell r="D310">
            <v>2.0704771806230739E-4</v>
          </cell>
          <cell r="E310">
            <v>0</v>
          </cell>
          <cell r="F310">
            <v>0.39075723468443996</v>
          </cell>
          <cell r="G310">
            <v>0.32078523818524018</v>
          </cell>
          <cell r="H310">
            <v>204536.16499855297</v>
          </cell>
          <cell r="I310">
            <v>133.42133833067845</v>
          </cell>
          <cell r="J310">
            <v>0</v>
          </cell>
          <cell r="K310">
            <v>11684638.846041031</v>
          </cell>
          <cell r="L310">
            <v>94491.195863811212</v>
          </cell>
          <cell r="M310">
            <v>0.12362276107454298</v>
          </cell>
          <cell r="N310">
            <v>2.0704771806230734E-4</v>
          </cell>
          <cell r="O310">
            <v>0</v>
          </cell>
          <cell r="P310">
            <v>0.39075723468443996</v>
          </cell>
          <cell r="Q310">
            <v>0.32078523818524018</v>
          </cell>
        </row>
        <row r="311">
          <cell r="B311">
            <v>122000</v>
          </cell>
          <cell r="C311">
            <v>0.12256162775996689</v>
          </cell>
          <cell r="D311">
            <v>1.9993051173888994E-4</v>
          </cell>
          <cell r="E311">
            <v>0</v>
          </cell>
          <cell r="F311">
            <v>0.38924611665729131</v>
          </cell>
          <cell r="G311">
            <v>0.31928468040677777</v>
          </cell>
          <cell r="H311">
            <v>202780.50012883919</v>
          </cell>
          <cell r="I311">
            <v>128.83501783541871</v>
          </cell>
          <cell r="J311">
            <v>0</v>
          </cell>
          <cell r="K311">
            <v>11639452.559432074</v>
          </cell>
          <cell r="L311">
            <v>94049.188308376935</v>
          </cell>
          <cell r="M311">
            <v>0.12256162775996689</v>
          </cell>
          <cell r="N311">
            <v>1.9993051173888992E-4</v>
          </cell>
          <cell r="O311">
            <v>0</v>
          </cell>
          <cell r="P311">
            <v>0.38924611665729125</v>
          </cell>
          <cell r="Q311">
            <v>0.31928468040677771</v>
          </cell>
        </row>
        <row r="312">
          <cell r="B312">
            <v>122500</v>
          </cell>
          <cell r="C312">
            <v>0.12150960282969299</v>
          </cell>
          <cell r="D312">
            <v>1.9305795735524532E-4</v>
          </cell>
          <cell r="E312">
            <v>0</v>
          </cell>
          <cell r="F312">
            <v>0.38774083587261288</v>
          </cell>
          <cell r="G312">
            <v>0.31779114003301023</v>
          </cell>
          <cell r="H312">
            <v>201039.90525091585</v>
          </cell>
          <cell r="I312">
            <v>124.40635080060358</v>
          </cell>
          <cell r="J312">
            <v>0</v>
          </cell>
          <cell r="K312">
            <v>11594440.821274349</v>
          </cell>
          <cell r="L312">
            <v>93609.247814897361</v>
          </cell>
          <cell r="M312">
            <v>0.12150960282969299</v>
          </cell>
          <cell r="N312">
            <v>1.930579573552453E-4</v>
          </cell>
          <cell r="O312">
            <v>0</v>
          </cell>
          <cell r="P312">
            <v>0.38774083587261282</v>
          </cell>
          <cell r="Q312">
            <v>0.31779114003301018</v>
          </cell>
        </row>
        <row r="313">
          <cell r="B313">
            <v>123000</v>
          </cell>
          <cell r="C313">
            <v>0.12046660810064716</v>
          </cell>
          <cell r="D313">
            <v>1.8642164507064364E-4</v>
          </cell>
          <cell r="E313">
            <v>0</v>
          </cell>
          <cell r="F313">
            <v>0.38624136978193452</v>
          </cell>
          <cell r="G313">
            <v>0.3163045842468285</v>
          </cell>
          <cell r="H313">
            <v>199314.25100942788</v>
          </cell>
          <cell r="I313">
            <v>120.12991793344479</v>
          </cell>
          <cell r="J313">
            <v>0</v>
          </cell>
          <cell r="K313">
            <v>11549602.957311036</v>
          </cell>
          <cell r="L313">
            <v>93171.364716693613</v>
          </cell>
          <cell r="M313">
            <v>0.12046660810064717</v>
          </cell>
          <cell r="N313">
            <v>1.8642164507064361E-4</v>
          </cell>
          <cell r="O313">
            <v>0</v>
          </cell>
          <cell r="P313">
            <v>0.38624136978193446</v>
          </cell>
          <cell r="Q313">
            <v>0.31630458424682845</v>
          </cell>
        </row>
        <row r="314">
          <cell r="B314">
            <v>123500</v>
          </cell>
          <cell r="C314">
            <v>0.1194325660608505</v>
          </cell>
          <cell r="D314">
            <v>1.8001345413022992E-4</v>
          </cell>
          <cell r="E314">
            <v>0</v>
          </cell>
          <cell r="F314">
            <v>0.3847476959238878</v>
          </cell>
          <cell r="G314">
            <v>0.31482498038459333</v>
          </cell>
          <cell r="H314">
            <v>197603.40915935984</v>
          </cell>
          <cell r="I314">
            <v>116.00048622779694</v>
          </cell>
          <cell r="J314">
            <v>0</v>
          </cell>
          <cell r="K314">
            <v>11504938.295889877</v>
          </cell>
          <cell r="L314">
            <v>92735.529392293247</v>
          </cell>
          <cell r="M314">
            <v>0.11943256606085051</v>
          </cell>
          <cell r="N314">
            <v>1.8001345413022989E-4</v>
          </cell>
          <cell r="O314">
            <v>0</v>
          </cell>
          <cell r="P314">
            <v>0.3847476959238878</v>
          </cell>
          <cell r="Q314">
            <v>0.31482498038459328</v>
          </cell>
        </row>
        <row r="315">
          <cell r="B315">
            <v>124000</v>
          </cell>
          <cell r="C315">
            <v>0.11840739986365877</v>
          </cell>
          <cell r="D315">
            <v>1.7382554292779019E-4</v>
          </cell>
          <cell r="E315">
            <v>0</v>
          </cell>
          <cell r="F315">
            <v>0.3832597919238695</v>
          </cell>
          <cell r="G315">
            <v>0.31335229593541813</v>
          </cell>
          <cell r="H315">
            <v>195907.25255650489</v>
          </cell>
          <cell r="I315">
            <v>112.01300256061421</v>
          </cell>
          <cell r="J315">
            <v>0</v>
          </cell>
          <cell r="K315">
            <v>11460446.167953121</v>
          </cell>
          <cell r="L315">
            <v>92301.732265218947</v>
          </cell>
          <cell r="M315">
            <v>0.11840739986365877</v>
          </cell>
          <cell r="N315">
            <v>1.7382554292779017E-4</v>
          </cell>
          <cell r="O315">
            <v>0</v>
          </cell>
          <cell r="P315">
            <v>0.3832597919238695</v>
          </cell>
          <cell r="Q315">
            <v>0.31335229593541813</v>
          </cell>
        </row>
        <row r="316">
          <cell r="B316">
            <v>124500</v>
          </cell>
          <cell r="C316">
            <v>0.11739103332205167</v>
          </cell>
          <cell r="D316">
            <v>1.6785033941008309E-4</v>
          </cell>
          <cell r="E316">
            <v>0</v>
          </cell>
          <cell r="F316">
            <v>0.38177763549370641</v>
          </cell>
          <cell r="G316">
            <v>0.31188649854045464</v>
          </cell>
          <cell r="H316">
            <v>194225.65514801626</v>
          </cell>
          <cell r="I316">
            <v>108.16258750851134</v>
          </cell>
          <cell r="J316">
            <v>0</v>
          </cell>
          <cell r="K316">
            <v>11416125.907027487</v>
          </cell>
          <cell r="L316">
            <v>91869.963803778141</v>
          </cell>
          <cell r="M316">
            <v>0.11739103332205168</v>
          </cell>
          <cell r="N316">
            <v>1.6785033941008306E-4</v>
          </cell>
          <cell r="O316">
            <v>0</v>
          </cell>
          <cell r="P316">
            <v>0.38177763549370636</v>
          </cell>
          <cell r="Q316">
            <v>0.31188649854045458</v>
          </cell>
        </row>
        <row r="317">
          <cell r="B317">
            <v>125000</v>
          </cell>
          <cell r="C317">
            <v>0.11638339090297063</v>
          </cell>
          <cell r="D317">
            <v>1.6208053181104309E-4</v>
          </cell>
          <cell r="E317">
            <v>0</v>
          </cell>
          <cell r="F317">
            <v>0.38030120443132143</v>
          </cell>
          <cell r="G317">
            <v>0.31042755599218186</v>
          </cell>
          <cell r="H317">
            <v>192558.49196303915</v>
          </cell>
          <cell r="I317">
            <v>104.44452937689371</v>
          </cell>
          <cell r="J317">
            <v>0</v>
          </cell>
          <cell r="K317">
            <v>11371976.849214196</v>
          </cell>
          <cell r="L317">
            <v>91440.21452085358</v>
          </cell>
          <cell r="M317">
            <v>0.11638339090297065</v>
          </cell>
          <cell r="N317">
            <v>1.6208053181104306E-4</v>
          </cell>
          <cell r="O317">
            <v>0</v>
          </cell>
          <cell r="P317">
            <v>0.38030120443132143</v>
          </cell>
          <cell r="Q317">
            <v>0.3104275559921818</v>
          </cell>
        </row>
        <row r="318">
          <cell r="B318">
            <v>125500</v>
          </cell>
          <cell r="C318">
            <v>0.11538439772170553</v>
          </cell>
          <cell r="D318">
            <v>1.5650905970448112E-4</v>
          </cell>
          <cell r="E318">
            <v>0</v>
          </cell>
          <cell r="F318">
            <v>0.37883047662040109</v>
          </cell>
          <cell r="G318">
            <v>0.30897543623369733</v>
          </cell>
          <cell r="H318">
            <v>190905.63910342328</v>
          </cell>
          <cell r="I318">
            <v>100.85427843432673</v>
          </cell>
          <cell r="J318">
            <v>0</v>
          </cell>
          <cell r="K318">
            <v>11327998.333179016</v>
          </cell>
          <cell r="L318">
            <v>91012.474973694509</v>
          </cell>
          <cell r="M318">
            <v>0.11538439772170553</v>
          </cell>
          <cell r="N318">
            <v>1.5650905970448109E-4</v>
          </cell>
          <cell r="O318">
            <v>0</v>
          </cell>
          <cell r="P318">
            <v>0.37883047662040115</v>
          </cell>
          <cell r="Q318">
            <v>0.30897543623369733</v>
          </cell>
        </row>
        <row r="319">
          <cell r="B319">
            <v>126000</v>
          </cell>
          <cell r="C319">
            <v>0.11439397953632946</v>
          </cell>
          <cell r="D319">
            <v>1.5112910536435028E-4</v>
          </cell>
          <cell r="E319">
            <v>0</v>
          </cell>
          <cell r="F319">
            <v>0.37736543003006434</v>
          </cell>
          <cell r="G319">
            <v>0.30753010735801523</v>
          </cell>
          <cell r="H319">
            <v>189266.97373451522</v>
          </cell>
          <cell r="I319">
            <v>97.387441345099845</v>
          </cell>
          <cell r="J319">
            <v>0</v>
          </cell>
          <cell r="K319">
            <v>11284189.700142359</v>
          </cell>
          <cell r="L319">
            <v>90586.735763709934</v>
          </cell>
          <cell r="M319">
            <v>0.11439397953632945</v>
          </cell>
          <cell r="N319">
            <v>1.5112910536435026E-4</v>
          </cell>
          <cell r="O319">
            <v>0</v>
          </cell>
          <cell r="P319">
            <v>0.37736543003006434</v>
          </cell>
          <cell r="Q319">
            <v>0.30753010735801523</v>
          </cell>
        </row>
        <row r="320">
          <cell r="B320">
            <v>126500</v>
          </cell>
          <cell r="C320">
            <v>0.11341206274218141</v>
          </cell>
          <cell r="D320">
            <v>1.4593408542198621E-4</v>
          </cell>
          <cell r="E320">
            <v>0</v>
          </cell>
          <cell r="F320">
            <v>0.37590604271453232</v>
          </cell>
          <cell r="G320">
            <v>0.30609153760736152</v>
          </cell>
          <cell r="H320">
            <v>187642.3740760299</v>
          </cell>
          <cell r="I320">
            <v>94.039775793160771</v>
          </cell>
          <cell r="J320">
            <v>0</v>
          </cell>
          <cell r="K320">
            <v>11240550.293869419</v>
          </cell>
          <cell r="L320">
            <v>90162.987536261018</v>
          </cell>
          <cell r="M320">
            <v>0.11341206274218141</v>
          </cell>
          <cell r="N320">
            <v>1.4593408542198618E-4</v>
          </cell>
          <cell r="O320">
            <v>0</v>
          </cell>
          <cell r="P320">
            <v>0.37590604271453232</v>
          </cell>
          <cell r="Q320">
            <v>0.30609153760736152</v>
          </cell>
        </row>
        <row r="321">
          <cell r="B321">
            <v>127000</v>
          </cell>
          <cell r="C321">
            <v>0.11243857436639609</v>
          </cell>
          <cell r="D321">
            <v>1.409176428101516E-4</v>
          </cell>
          <cell r="E321">
            <v>0</v>
          </cell>
          <cell r="F321">
            <v>0.37445229281279957</v>
          </cell>
          <cell r="G321">
            <v>0.30465969537248072</v>
          </cell>
          <cell r="H321">
            <v>186031.71939300001</v>
          </cell>
          <cell r="I321">
            <v>90.80718529086603</v>
          </cell>
          <cell r="J321">
            <v>0</v>
          </cell>
          <cell r="K321">
            <v>11197079.460660324</v>
          </cell>
          <cell r="L321">
            <v>89741.22098045687</v>
          </cell>
          <cell r="M321">
            <v>0.11243857436639609</v>
          </cell>
          <cell r="N321">
            <v>1.409176428101516E-4</v>
          </cell>
          <cell r="O321">
            <v>0</v>
          </cell>
          <cell r="P321">
            <v>0.37445229281279957</v>
          </cell>
          <cell r="Q321">
            <v>0.30465969537248072</v>
          </cell>
        </row>
        <row r="322">
          <cell r="B322">
            <v>127500</v>
          </cell>
          <cell r="C322">
            <v>0.1114734420624809</v>
          </cell>
          <cell r="D322">
            <v>1.3607363898398181E-4</v>
          </cell>
          <cell r="E322">
            <v>0</v>
          </cell>
          <cell r="F322">
            <v>0.37300415854830699</v>
          </cell>
          <cell r="G322">
            <v>0.30323454919193776</v>
          </cell>
          <cell r="H322">
            <v>184434.88998680352</v>
          </cell>
          <cell r="I322">
            <v>87.685714166166107</v>
          </cell>
          <cell r="J322">
            <v>0</v>
          </cell>
          <cell r="K322">
            <v>11153776.549340364</v>
          </cell>
          <cell r="L322">
            <v>89321.426828948926</v>
          </cell>
          <cell r="M322">
            <v>0.1114734420624809</v>
          </cell>
          <cell r="N322">
            <v>1.3607363898398178E-4</v>
          </cell>
          <cell r="O322">
            <v>0</v>
          </cell>
          <cell r="P322">
            <v>0.37300415854830704</v>
          </cell>
          <cell r="Q322">
            <v>0.30323454919193776</v>
          </cell>
        </row>
        <row r="323">
          <cell r="B323">
            <v>128000</v>
          </cell>
          <cell r="C323">
            <v>0.11051659410493925</v>
          </cell>
          <cell r="D323">
            <v>1.3139614640934777E-4</v>
          </cell>
          <cell r="E323">
            <v>0</v>
          </cell>
          <cell r="F323">
            <v>0.37156161822861511</v>
          </cell>
          <cell r="G323">
            <v>0.30181606775142816</v>
          </cell>
          <cell r="H323">
            <v>182851.76718626797</v>
          </cell>
          <cell r="I323">
            <v>84.671542722114367</v>
          </cell>
          <cell r="J323">
            <v>0</v>
          </cell>
          <cell r="K323">
            <v>11110640.911250222</v>
          </cell>
          <cell r="L323">
            <v>88903.595857727691</v>
          </cell>
          <cell r="M323">
            <v>0.11051659410493925</v>
          </cell>
          <cell r="N323">
            <v>1.3139614640934774E-4</v>
          </cell>
          <cell r="O323">
            <v>0</v>
          </cell>
          <cell r="P323">
            <v>0.37156161822861516</v>
          </cell>
          <cell r="Q323">
            <v>0.30181606775142811</v>
          </cell>
        </row>
        <row r="324">
          <cell r="B324">
            <v>128500</v>
          </cell>
          <cell r="C324">
            <v>0.10956795938394043</v>
          </cell>
          <cell r="D324">
            <v>1.2687944130941332E-4</v>
          </cell>
          <cell r="E324">
            <v>0</v>
          </cell>
          <cell r="F324">
            <v>0.37012465024507946</v>
          </cell>
          <cell r="G324">
            <v>0.30040421988308968</v>
          </cell>
          <cell r="H324">
            <v>181282.23333885154</v>
          </cell>
          <cell r="I324">
            <v>81.7609825627558</v>
          </cell>
          <cell r="J324">
            <v>0</v>
          </cell>
          <cell r="K324">
            <v>11067671.900236269</v>
          </cell>
          <cell r="L324">
            <v>88487.71888592004</v>
          </cell>
          <cell r="M324">
            <v>0.10956795938394043</v>
          </cell>
          <cell r="N324">
            <v>1.2687944130941332E-4</v>
          </cell>
          <cell r="O324">
            <v>0</v>
          </cell>
          <cell r="P324">
            <v>0.37012465024507946</v>
          </cell>
          <cell r="Q324">
            <v>0.30040421988308963</v>
          </cell>
        </row>
        <row r="325">
          <cell r="B325">
            <v>129000</v>
          </cell>
          <cell r="C325">
            <v>0.10862746740003462</v>
          </cell>
          <cell r="D325">
            <v>1.225179966605441E-4</v>
          </cell>
          <cell r="E325">
            <v>0</v>
          </cell>
          <cell r="F325">
            <v>0.36869323307252688</v>
          </cell>
          <cell r="G325">
            <v>0.29899897456481772</v>
          </cell>
          <cell r="H325">
            <v>179726.17180189895</v>
          </cell>
          <cell r="I325">
            <v>78.950472079698017</v>
          </cell>
          <cell r="J325">
            <v>0</v>
          </cell>
          <cell r="K325">
            <v>11024868.872640874</v>
          </cell>
          <cell r="L325">
            <v>88073.786775587505</v>
          </cell>
          <cell r="M325">
            <v>0.10862746740003462</v>
          </cell>
          <cell r="N325">
            <v>1.2251799666054407E-4</v>
          </cell>
          <cell r="O325">
            <v>0</v>
          </cell>
          <cell r="P325">
            <v>0.36869323307252688</v>
          </cell>
          <cell r="Q325">
            <v>0.29899897456481767</v>
          </cell>
        </row>
        <row r="326">
          <cell r="B326">
            <v>129500</v>
          </cell>
          <cell r="C326">
            <v>0.10769504825891391</v>
          </cell>
          <cell r="D326">
            <v>1.18306475428962E-4</v>
          </cell>
          <cell r="E326">
            <v>0</v>
          </cell>
          <cell r="F326">
            <v>0.36726734526893295</v>
          </cell>
          <cell r="G326">
            <v>0.29760030091958345</v>
          </cell>
          <cell r="H326">
            <v>178183.46693397357</v>
          </cell>
          <cell r="I326">
            <v>76.236572093818168</v>
          </cell>
          <cell r="J326">
            <v>0</v>
          </cell>
          <cell r="K326">
            <v>10982231.187292771</v>
          </cell>
          <cell r="L326">
            <v>87661.790431525485</v>
          </cell>
          <cell r="M326">
            <v>0.10769504825891392</v>
          </cell>
          <cell r="N326">
            <v>1.1830647542896196E-4</v>
          </cell>
          <cell r="O326">
            <v>0</v>
          </cell>
          <cell r="P326">
            <v>0.36726734526893295</v>
          </cell>
          <cell r="Q326">
            <v>0.29760030091958339</v>
          </cell>
        </row>
        <row r="327">
          <cell r="B327">
            <v>130000</v>
          </cell>
          <cell r="C327">
            <v>0.10677063266621763</v>
          </cell>
          <cell r="D327">
            <v>1.1423972403991238E-4</v>
          </cell>
          <cell r="E327">
            <v>0</v>
          </cell>
          <cell r="F327">
            <v>0.36584696547510098</v>
          </cell>
          <cell r="G327">
            <v>0.29620816821475526</v>
          </cell>
          <cell r="H327">
            <v>176654.0040862626</v>
          </cell>
          <cell r="I327">
            <v>73.615961646801011</v>
          </cell>
          <cell r="J327">
            <v>0</v>
          </cell>
          <cell r="K327">
            <v>10939758.205497455</v>
          </cell>
          <cell r="L327">
            <v>87251.720801063333</v>
          </cell>
          <cell r="M327">
            <v>0.10677063266621763</v>
          </cell>
          <cell r="N327">
            <v>1.1423972403991235E-4</v>
          </cell>
          <cell r="O327">
            <v>0</v>
          </cell>
          <cell r="P327">
            <v>0.36584696547510098</v>
          </cell>
          <cell r="Q327">
            <v>0.29620816821475521</v>
          </cell>
        </row>
        <row r="328">
          <cell r="B328">
            <v>130500</v>
          </cell>
          <cell r="C328">
            <v>0.10585415192238298</v>
          </cell>
          <cell r="D328">
            <v>1.1031276607130121E-4</v>
          </cell>
          <cell r="E328">
            <v>0</v>
          </cell>
          <cell r="F328">
            <v>0.36443207241434167</v>
          </cell>
          <cell r="G328">
            <v>0.29482254586142381</v>
          </cell>
          <cell r="H328">
            <v>175137.66959405752</v>
          </cell>
          <cell r="I328">
            <v>71.085433937325107</v>
          </cell>
          <cell r="J328">
            <v>0</v>
          </cell>
          <cell r="K328">
            <v>10897449.291027596</v>
          </cell>
          <cell r="L328">
            <v>86843.568873865515</v>
          </cell>
          <cell r="M328">
            <v>0.105854151922383</v>
          </cell>
          <cell r="N328">
            <v>1.1031276607130121E-4</v>
          </cell>
          <cell r="O328">
            <v>0</v>
          </cell>
          <cell r="P328">
            <v>0.36443207241434161</v>
          </cell>
          <cell r="Q328">
            <v>0.29482254586142381</v>
          </cell>
        </row>
        <row r="329">
          <cell r="B329">
            <v>131000</v>
          </cell>
          <cell r="C329">
            <v>0.10494553791753931</v>
          </cell>
          <cell r="D329">
            <v>1.0652079616412457E-4</v>
          </cell>
          <cell r="E329">
            <v>0</v>
          </cell>
          <cell r="F329">
            <v>0.36302264489215497</v>
          </cell>
          <cell r="G329">
            <v>0.29344340341372971</v>
          </cell>
          <cell r="H329">
            <v>173634.35076830632</v>
          </cell>
          <cell r="I329">
            <v>68.641892396949785</v>
          </cell>
          <cell r="J329">
            <v>0</v>
          </cell>
          <cell r="K329">
            <v>10855303.810113542</v>
          </cell>
          <cell r="L329">
            <v>86437.325681733622</v>
          </cell>
          <cell r="M329">
            <v>0.10494553791753931</v>
          </cell>
          <cell r="N329">
            <v>1.0652079616412455E-4</v>
          </cell>
          <cell r="O329">
            <v>0</v>
          </cell>
          <cell r="P329">
            <v>0.36302264489215497</v>
          </cell>
          <cell r="Q329">
            <v>0.29344340341372971</v>
          </cell>
        </row>
        <row r="330">
          <cell r="B330">
            <v>131500</v>
          </cell>
          <cell r="C330">
            <v>0.10404472312644646</v>
          </cell>
          <cell r="D330">
            <v>1.0285917414222622E-4</v>
          </cell>
          <cell r="E330">
            <v>0</v>
          </cell>
          <cell r="F330">
            <v>0.36161866179591212</v>
          </cell>
          <cell r="G330">
            <v>0.29207071056819456</v>
          </cell>
          <cell r="H330">
            <v>172143.9358872392</v>
          </cell>
          <cell r="I330">
            <v>66.282346900892946</v>
          </cell>
          <cell r="J330">
            <v>0</v>
          </cell>
          <cell r="K330">
            <v>10813321.131433792</v>
          </cell>
          <cell r="L330">
            <v>86032.982298409319</v>
          </cell>
          <cell r="M330">
            <v>0.10404472312644647</v>
          </cell>
          <cell r="N330">
            <v>1.0285917414222621E-4</v>
          </cell>
          <cell r="O330">
            <v>0</v>
          </cell>
          <cell r="P330">
            <v>0.36161866179591212</v>
          </cell>
          <cell r="Q330">
            <v>0.2920707105681945</v>
          </cell>
        </row>
        <row r="331">
          <cell r="B331">
            <v>132000</v>
          </cell>
          <cell r="C331">
            <v>0.10315164060347644</v>
          </cell>
          <cell r="D331">
            <v>9.9323419334183572E-5</v>
          </cell>
          <cell r="E331">
            <v>0</v>
          </cell>
          <cell r="F331">
            <v>0.36022010209453936</v>
          </cell>
          <cell r="G331">
            <v>0.29070443716305505</v>
          </cell>
          <cell r="H331">
            <v>170666.31418806541</v>
          </cell>
          <cell r="I331">
            <v>64.003910109060172</v>
          </cell>
          <cell r="J331">
            <v>0</v>
          </cell>
          <cell r="K331">
            <v>10771500.626105556</v>
          </cell>
          <cell r="L331">
            <v>85630.529839378141</v>
          </cell>
          <cell r="M331">
            <v>0.10315164060347644</v>
          </cell>
          <cell r="N331">
            <v>9.9323419334183558E-5</v>
          </cell>
          <cell r="O331">
            <v>0</v>
          </cell>
          <cell r="P331">
            <v>0.36022010209453942</v>
          </cell>
          <cell r="Q331">
            <v>0.29070443716305505</v>
          </cell>
        </row>
        <row r="332">
          <cell r="B332">
            <v>132500</v>
          </cell>
          <cell r="C332">
            <v>0.10226622397763831</v>
          </cell>
          <cell r="D332">
            <v>9.5909205090381926E-5</v>
          </cell>
          <cell r="E332">
            <v>0</v>
          </cell>
          <cell r="F332">
            <v>0.35882694483820365</v>
          </cell>
          <cell r="G332">
            <v>0.28934455317760038</v>
          </cell>
          <cell r="H332">
            <v>169201.37585874199</v>
          </cell>
          <cell r="I332">
            <v>61.803793932852919</v>
          </cell>
          <cell r="J332">
            <v>0</v>
          </cell>
          <cell r="K332">
            <v>10729841.667675342</v>
          </cell>
          <cell r="L332">
            <v>85229.959461674356</v>
          </cell>
          <cell r="M332">
            <v>0.10226622397763831</v>
          </cell>
          <cell r="N332">
            <v>9.5909205090381912E-5</v>
          </cell>
          <cell r="O332">
            <v>0</v>
          </cell>
          <cell r="P332">
            <v>0.35882694483820365</v>
          </cell>
          <cell r="Q332">
            <v>0.28934455317760038</v>
          </cell>
        </row>
        <row r="333">
          <cell r="B333">
            <v>133000</v>
          </cell>
          <cell r="C333">
            <v>0.10138840744764573</v>
          </cell>
          <cell r="D333">
            <v>9.2612353488547001E-5</v>
          </cell>
          <cell r="E333">
            <v>0</v>
          </cell>
          <cell r="F333">
            <v>0.35743916915799784</v>
          </cell>
          <cell r="G333">
            <v>0.2879910287315125</v>
          </cell>
          <cell r="H333">
            <v>167749.01202981282</v>
          </cell>
          <cell r="I333">
            <v>59.679306123419124</v>
          </cell>
          <cell r="J333">
            <v>0</v>
          </cell>
          <cell r="K333">
            <v>10688343.632109554</v>
          </cell>
          <cell r="L333">
            <v>84831.262363686663</v>
          </cell>
          <cell r="M333">
            <v>0.10138840744764573</v>
          </cell>
          <cell r="N333">
            <v>9.2612353488546987E-5</v>
          </cell>
          <cell r="O333">
            <v>0</v>
          </cell>
          <cell r="P333">
            <v>0.35743916915799784</v>
          </cell>
          <cell r="Q333">
            <v>0.28799102873151244</v>
          </cell>
        </row>
        <row r="334">
          <cell r="B334">
            <v>133500</v>
          </cell>
          <cell r="C334">
            <v>0.10051812577702673</v>
          </cell>
          <cell r="D334">
            <v>8.9428830221297063E-5</v>
          </cell>
          <cell r="E334">
            <v>0</v>
          </cell>
          <cell r="F334">
            <v>0.35605675426562855</v>
          </cell>
          <cell r="G334">
            <v>0.28664383408420963</v>
          </cell>
          <cell r="H334">
            <v>166309.11476631771</v>
          </cell>
          <cell r="I334">
            <v>57.627846977197002</v>
          </cell>
          <cell r="J334">
            <v>0</v>
          </cell>
          <cell r="K334">
            <v>10647005.897785151</v>
          </cell>
          <cell r="L334">
            <v>84434.429784964741</v>
          </cell>
          <cell r="M334">
            <v>0.10051812577702673</v>
          </cell>
          <cell r="N334">
            <v>8.9428830221297063E-5</v>
          </cell>
          <cell r="O334">
            <v>0</v>
          </cell>
          <cell r="P334">
            <v>0.35605675426562855</v>
          </cell>
          <cell r="Q334">
            <v>0.28664383408420957</v>
          </cell>
        </row>
        <row r="335">
          <cell r="B335">
            <v>134000</v>
          </cell>
          <cell r="C335">
            <v>9.9655314289275682E-2</v>
          </cell>
          <cell r="D335">
            <v>8.6354739659419197E-5</v>
          </cell>
          <cell r="E335">
            <v>0</v>
          </cell>
          <cell r="F335">
            <v>0.35467967945310491</v>
          </cell>
          <cell r="G335">
            <v>0.28530293963419245</v>
          </cell>
          <cell r="H335">
            <v>164881.57705977125</v>
          </cell>
          <cell r="I335">
            <v>55.646906154695273</v>
          </cell>
          <cell r="J335">
            <v>0</v>
          </cell>
          <cell r="K335">
            <v>10605827.845480343</v>
          </cell>
          <cell r="L335">
            <v>84039.453006026728</v>
          </cell>
          <cell r="M335">
            <v>9.9655314289275682E-2</v>
          </cell>
          <cell r="N335">
            <v>8.6354739659419183E-5</v>
          </cell>
          <cell r="O335">
            <v>0</v>
          </cell>
          <cell r="P335">
            <v>0.35467967945310491</v>
          </cell>
          <cell r="Q335">
            <v>0.2853029396341924</v>
          </cell>
        </row>
        <row r="336">
          <cell r="B336">
            <v>134500</v>
          </cell>
          <cell r="C336">
            <v>9.8799908863046612E-2</v>
          </cell>
          <cell r="D336">
            <v>8.3386320084838955E-5</v>
          </cell>
          <cell r="E336">
            <v>0</v>
          </cell>
          <cell r="F336">
            <v>0.35330792409242823</v>
          </cell>
          <cell r="G336">
            <v>0.28396831591839444</v>
          </cell>
          <cell r="H336">
            <v>163466.29282020999</v>
          </cell>
          <cell r="I336">
            <v>53.734059608623731</v>
          </cell>
          <cell r="J336">
            <v>0</v>
          </cell>
          <cell r="K336">
            <v>10564808.858365307</v>
          </cell>
          <cell r="L336">
            <v>83646.323348167803</v>
          </cell>
          <cell r="M336">
            <v>9.8799908863046598E-2</v>
          </cell>
          <cell r="N336">
            <v>8.3386320084838955E-5</v>
          </cell>
          <cell r="O336">
            <v>0</v>
          </cell>
          <cell r="P336">
            <v>0.35330792409242817</v>
          </cell>
          <cell r="Q336">
            <v>0.28396831591839439</v>
          </cell>
        </row>
        <row r="337">
          <cell r="B337">
            <v>135000</v>
          </cell>
          <cell r="C337">
            <v>9.7951845927388009E-2</v>
          </cell>
          <cell r="D337">
            <v>8.0519939087473521E-5</v>
          </cell>
          <cell r="E337">
            <v>0</v>
          </cell>
          <cell r="F337">
            <v>0.35194146763528256</v>
          </cell>
          <cell r="G337">
            <v>0.28263993361153367</v>
          </cell>
          <cell r="H337">
            <v>162063.15686830846</v>
          </cell>
          <cell r="I337">
            <v>51.886966617630065</v>
          </cell>
          <cell r="J337">
            <v>0</v>
          </cell>
          <cell r="K337">
            <v>10523948.321992943</v>
          </cell>
          <cell r="L337">
            <v>83255.032173269283</v>
          </cell>
          <cell r="M337">
            <v>9.7951845927388009E-2</v>
          </cell>
          <cell r="N337">
            <v>8.0519939087473507E-5</v>
          </cell>
          <cell r="O337">
            <v>0</v>
          </cell>
          <cell r="P337">
            <v>0.35194146763528256</v>
          </cell>
          <cell r="Q337">
            <v>0.28263993361153361</v>
          </cell>
        </row>
        <row r="338">
          <cell r="B338">
            <v>135500</v>
          </cell>
          <cell r="C338">
            <v>9.7111062457018366E-2</v>
          </cell>
          <cell r="D338">
            <v>7.7752089120298459E-5</v>
          </cell>
          <cell r="E338">
            <v>0</v>
          </cell>
          <cell r="F338">
            <v>0.3505802896127278</v>
          </cell>
          <cell r="G338">
            <v>0.28131776352546889</v>
          </cell>
          <cell r="H338">
            <v>160672.06492756231</v>
          </cell>
          <cell r="I338">
            <v>50.103366921989419</v>
          </cell>
          <cell r="J338">
            <v>0</v>
          </cell>
          <cell r="K338">
            <v>10483245.624289688</v>
          </cell>
          <cell r="L338">
            <v>82865.570883608962</v>
          </cell>
          <cell r="M338">
            <v>9.7111062457018366E-2</v>
          </cell>
          <cell r="N338">
            <v>7.7752089120298445E-5</v>
          </cell>
          <cell r="O338">
            <v>0</v>
          </cell>
          <cell r="P338">
            <v>0.3505802896127278</v>
          </cell>
          <cell r="Q338">
            <v>0.28131776352546889</v>
          </cell>
        </row>
        <row r="339">
          <cell r="B339">
            <v>136000</v>
          </cell>
          <cell r="C339">
            <v>9.6277495967642415E-2</v>
          </cell>
          <cell r="D339">
            <v>7.5079383207226209E-5</v>
          </cell>
          <cell r="E339">
            <v>0</v>
          </cell>
          <cell r="F339">
            <v>0.34922436963489223</v>
          </cell>
          <cell r="G339">
            <v>0.28000177660855824</v>
          </cell>
          <cell r="H339">
            <v>159292.91361653912</v>
          </cell>
          <cell r="I339">
            <v>48.381077957765697</v>
          </cell>
          <cell r="J339">
            <v>0</v>
          </cell>
          <cell r="K339">
            <v>10442700.155546326</v>
          </cell>
          <cell r="L339">
            <v>82477.930921672145</v>
          </cell>
          <cell r="M339">
            <v>9.6277495967642415E-2</v>
          </cell>
          <cell r="N339">
            <v>7.5079383207226195E-5</v>
          </cell>
          <cell r="O339">
            <v>0</v>
          </cell>
          <cell r="P339">
            <v>0.34922436963489217</v>
          </cell>
          <cell r="Q339">
            <v>0.28000177660855818</v>
          </cell>
        </row>
        <row r="340">
          <cell r="B340">
            <v>136500</v>
          </cell>
          <cell r="C340">
            <v>9.5451084511307419E-2</v>
          </cell>
          <cell r="D340">
            <v>7.2498550798499132E-5</v>
          </cell>
          <cell r="E340">
            <v>0</v>
          </cell>
          <cell r="F340">
            <v>0.34787368739066749</v>
          </cell>
          <cell r="G340">
            <v>0.27869194394502034</v>
          </cell>
          <cell r="H340">
            <v>157925.6004411951</v>
          </cell>
          <cell r="I340">
            <v>46.717992186031026</v>
          </cell>
          <cell r="J340">
            <v>0</v>
          </cell>
          <cell r="K340">
            <v>10402311.308408866</v>
          </cell>
          <cell r="L340">
            <v>82092.103769963549</v>
          </cell>
          <cell r="M340">
            <v>9.5451084511307419E-2</v>
          </cell>
          <cell r="N340">
            <v>7.2498550798499132E-5</v>
          </cell>
          <cell r="O340">
            <v>0</v>
          </cell>
          <cell r="P340">
            <v>0.34787368739066743</v>
          </cell>
          <cell r="Q340">
            <v>0.27869194394502034</v>
          </cell>
        </row>
        <row r="341">
          <cell r="B341">
            <v>137000</v>
          </cell>
          <cell r="C341">
            <v>9.4631766671799483E-2</v>
          </cell>
          <cell r="D341">
            <v>7.0006433768575848E-5</v>
          </cell>
          <cell r="E341">
            <v>0</v>
          </cell>
          <cell r="F341">
            <v>0.34652822264740435</v>
          </cell>
          <cell r="G341">
            <v>0.27738823675429986</v>
          </cell>
          <cell r="H341">
            <v>156570.02378725834</v>
          </cell>
          <cell r="I341">
            <v>45.112074513907828</v>
          </cell>
          <cell r="J341">
            <v>0</v>
          </cell>
          <cell r="K341">
            <v>10362078.477869447</v>
          </cell>
          <cell r="L341">
            <v>81708.080950820324</v>
          </cell>
          <cell r="M341">
            <v>9.4631766671799483E-2</v>
          </cell>
          <cell r="N341">
            <v>7.0006433768575834E-5</v>
          </cell>
          <cell r="O341">
            <v>0</v>
          </cell>
          <cell r="P341">
            <v>0.34652822264740435</v>
          </cell>
          <cell r="Q341">
            <v>0.27738823675429986</v>
          </cell>
        </row>
        <row r="342">
          <cell r="B342">
            <v>137500</v>
          </cell>
          <cell r="C342">
            <v>9.3819481560079243E-2</v>
          </cell>
          <cell r="D342">
            <v>6.7599982551586548E-5</v>
          </cell>
          <cell r="E342">
            <v>0</v>
          </cell>
          <cell r="F342">
            <v>0.34518795525060936</v>
          </cell>
          <cell r="G342">
            <v>0.27609062639043425</v>
          </cell>
          <cell r="H342">
            <v>155226.082912677</v>
          </cell>
          <cell r="I342">
            <v>43.561359804260171</v>
          </cell>
          <cell r="J342">
            <v>0</v>
          </cell>
          <cell r="K342">
            <v>10322001.061257264</v>
          </cell>
          <cell r="L342">
            <v>81325.85402622557</v>
          </cell>
          <cell r="M342">
            <v>9.3819481560079229E-2</v>
          </cell>
          <cell r="N342">
            <v>6.7599982551586548E-5</v>
          </cell>
          <cell r="O342">
            <v>0</v>
          </cell>
          <cell r="P342">
            <v>0.34518795525060936</v>
          </cell>
          <cell r="Q342">
            <v>0.27609062639043419</v>
          </cell>
        </row>
        <row r="343">
          <cell r="B343">
            <v>138000</v>
          </cell>
          <cell r="C343">
            <v>9.3014168809756839E-2</v>
          </cell>
          <cell r="D343">
            <v>6.5276252409619305E-5</v>
          </cell>
          <cell r="E343">
            <v>0</v>
          </cell>
          <cell r="F343">
            <v>0.34385286512364355</v>
          </cell>
          <cell r="G343">
            <v>0.27479908434142497</v>
          </cell>
          <cell r="H343">
            <v>153893.67794013268</v>
          </cell>
          <cell r="I343">
            <v>42.063950470981219</v>
          </cell>
          <cell r="J343">
            <v>0</v>
          </cell>
          <cell r="K343">
            <v>10282078.458229559</v>
          </cell>
          <cell r="L343">
            <v>80945.414597623152</v>
          </cell>
          <cell r="M343">
            <v>9.3014168809756839E-2</v>
          </cell>
          <cell r="N343">
            <v>6.5276252409619291E-5</v>
          </cell>
          <cell r="O343">
            <v>0</v>
          </cell>
          <cell r="P343">
            <v>0.34385286512364355</v>
          </cell>
          <cell r="Q343">
            <v>0.27479908434142497</v>
          </cell>
        </row>
        <row r="344">
          <cell r="B344">
            <v>138500</v>
          </cell>
          <cell r="C344">
            <v>9.2215768572605578E-2</v>
          </cell>
          <cell r="D344">
            <v>6.3032399829282302E-5</v>
          </cell>
          <cell r="E344">
            <v>0</v>
          </cell>
          <cell r="F344">
            <v>0.34252293226742075</v>
          </cell>
          <cell r="G344">
            <v>0.27351358222861044</v>
          </cell>
          <cell r="H344">
            <v>152572.70984961747</v>
          </cell>
          <cell r="I344">
            <v>40.61801415694169</v>
          </cell>
          <cell r="J344">
            <v>0</v>
          </cell>
          <cell r="K344">
            <v>10242310.070762603</v>
          </cell>
          <cell r="L344">
            <v>80566.754305732917</v>
          </cell>
          <cell r="M344">
            <v>9.2215768572605578E-2</v>
          </cell>
          <cell r="N344">
            <v>6.3032399829282288E-5</v>
          </cell>
          <cell r="O344">
            <v>0</v>
          </cell>
          <cell r="P344">
            <v>0.34252293226742075</v>
          </cell>
          <cell r="Q344">
            <v>0.27351358222861039</v>
          </cell>
        </row>
        <row r="345">
          <cell r="B345">
            <v>139000</v>
          </cell>
          <cell r="C345">
            <v>9.142422151411439E-2</v>
          </cell>
          <cell r="D345">
            <v>6.0865679042149476E-5</v>
          </cell>
          <cell r="E345">
            <v>0</v>
          </cell>
          <cell r="F345">
            <v>0.34119813676010868</v>
          </cell>
          <cell r="G345">
            <v>0.27223409180604313</v>
          </cell>
          <cell r="H345">
            <v>151263.08047107569</v>
          </cell>
          <cell r="I345">
            <v>39.221781491768496</v>
          </cell>
          <cell r="J345">
            <v>0</v>
          </cell>
          <cell r="K345">
            <v>10202695.303142752</v>
          </cell>
          <cell r="L345">
            <v>80189.864830367282</v>
          </cell>
          <cell r="M345">
            <v>9.1424221514114376E-2</v>
          </cell>
          <cell r="N345">
            <v>6.0865679042149469E-5</v>
          </cell>
          <cell r="O345">
            <v>0</v>
          </cell>
          <cell r="P345">
            <v>0.34119813676010868</v>
          </cell>
          <cell r="Q345">
            <v>0.27223409180604308</v>
          </cell>
        </row>
        <row r="346">
          <cell r="B346">
            <v>139500</v>
          </cell>
          <cell r="C346">
            <v>9.0639468809078111E-2</v>
          </cell>
          <cell r="D346">
            <v>5.8773438664806209E-5</v>
          </cell>
          <cell r="E346">
            <v>0</v>
          </cell>
          <cell r="F346">
            <v>0.33987845875683048</v>
          </cell>
          <cell r="G346">
            <v>0.27096058495986813</v>
          </cell>
          <cell r="H346">
            <v>149964.69247710772</v>
          </cell>
          <cell r="I346">
            <v>37.873543926693685</v>
          </cell>
          <cell r="J346">
            <v>0</v>
          </cell>
          <cell r="K346">
            <v>10163233.561957531</v>
          </cell>
          <cell r="L346">
            <v>79814.737890248114</v>
          </cell>
          <cell r="M346">
            <v>9.0639468809078111E-2</v>
          </cell>
          <cell r="N346">
            <v>5.8773438664806215E-5</v>
          </cell>
          <cell r="O346">
            <v>0</v>
          </cell>
          <cell r="P346">
            <v>0.33987845875683048</v>
          </cell>
          <cell r="Q346">
            <v>0.27096058495986813</v>
          </cell>
        </row>
        <row r="347">
          <cell r="B347">
            <v>140000</v>
          </cell>
          <cell r="C347">
            <v>8.9861452137225864E-2</v>
          </cell>
          <cell r="D347">
            <v>5.6753118454386372E-5</v>
          </cell>
          <cell r="E347">
            <v>0</v>
          </cell>
          <cell r="F347">
            <v>0.33856387848936731</v>
          </cell>
          <cell r="G347">
            <v>0.26969303370770598</v>
          </cell>
          <cell r="H347">
            <v>148677.44937573705</v>
          </cell>
          <cell r="I347">
            <v>36.571651643825753</v>
          </cell>
          <cell r="J347">
            <v>0</v>
          </cell>
          <cell r="K347">
            <v>10123924.256086729</v>
          </cell>
          <cell r="L347">
            <v>79441.365242825021</v>
          </cell>
          <cell r="M347">
            <v>8.986145213722585E-2</v>
          </cell>
          <cell r="N347">
            <v>5.6753118454386359E-5</v>
          </cell>
          <cell r="O347">
            <v>0</v>
          </cell>
          <cell r="P347">
            <v>0.33856387848936725</v>
          </cell>
          <cell r="Q347">
            <v>0.26969303370770598</v>
          </cell>
        </row>
        <row r="348">
          <cell r="B348">
            <v>140500</v>
          </cell>
          <cell r="C348">
            <v>8.909011367888682E-2</v>
          </cell>
          <cell r="D348">
            <v>5.4802246175635556E-5</v>
          </cell>
          <cell r="E348">
            <v>0</v>
          </cell>
          <cell r="F348">
            <v>0.33725437626586224</v>
          </cell>
          <cell r="G348">
            <v>0.2684314101980379</v>
          </cell>
          <cell r="H348">
            <v>147401.25550323949</v>
          </cell>
          <cell r="I348">
            <v>35.314511537288453</v>
          </cell>
          <cell r="J348">
            <v>0</v>
          </cell>
          <cell r="K348">
            <v>10084766.796693558</v>
          </cell>
          <cell r="L348">
            <v>79069.738684094176</v>
          </cell>
          <cell r="M348">
            <v>8.909011367888682E-2</v>
          </cell>
          <cell r="N348">
            <v>5.4802246175635556E-5</v>
          </cell>
          <cell r="O348">
            <v>0</v>
          </cell>
          <cell r="P348">
            <v>0.33725437626586224</v>
          </cell>
          <cell r="Q348">
            <v>0.2684314101980379</v>
          </cell>
        </row>
        <row r="349">
          <cell r="B349">
            <v>141000</v>
          </cell>
          <cell r="C349">
            <v>8.8325396110693358E-2</v>
          </cell>
          <cell r="D349">
            <v>5.2918434575690819E-5</v>
          </cell>
          <cell r="E349">
            <v>0</v>
          </cell>
          <cell r="F349">
            <v>0.33594993247052518</v>
          </cell>
          <cell r="G349">
            <v>0.26717568670959346</v>
          </cell>
          <cell r="H349">
            <v>146136.01601703357</v>
          </cell>
          <cell r="I349">
            <v>34.100585263771897</v>
          </cell>
          <cell r="J349">
            <v>0</v>
          </cell>
          <cell r="K349">
            <v>10045760.597215815</v>
          </cell>
          <cell r="L349">
            <v>78699.850048418011</v>
          </cell>
          <cell r="M349">
            <v>8.8325396110693358E-2</v>
          </cell>
          <cell r="N349">
            <v>5.2918434575690819E-5</v>
          </cell>
          <cell r="O349">
            <v>0</v>
          </cell>
          <cell r="P349">
            <v>0.33594993247052518</v>
          </cell>
          <cell r="Q349">
            <v>0.26717568670959346</v>
          </cell>
        </row>
        <row r="350">
          <cell r="B350">
            <v>141500</v>
          </cell>
          <cell r="C350">
            <v>8.7567242601320802E-2</v>
          </cell>
          <cell r="D350">
            <v>5.109937846282171E-5</v>
          </cell>
          <cell r="E350">
            <v>0</v>
          </cell>
          <cell r="F350">
            <v>0.33465052756333952</v>
          </cell>
          <cell r="G350">
            <v>0.26592583565074152</v>
          </cell>
          <cell r="H350">
            <v>144881.6368886322</v>
          </cell>
          <cell r="I350">
            <v>32.928387360076279</v>
          </cell>
          <cell r="J350">
            <v>0</v>
          </cell>
          <cell r="K350">
            <v>10006905.073357122</v>
          </cell>
          <cell r="L350">
            <v>78331.691208345772</v>
          </cell>
          <cell r="M350">
            <v>8.7567242601320816E-2</v>
          </cell>
          <cell r="N350">
            <v>5.109937846282171E-5</v>
          </cell>
          <cell r="O350">
            <v>0</v>
          </cell>
          <cell r="P350">
            <v>0.33465052756333952</v>
          </cell>
          <cell r="Q350">
            <v>0.26592583565074146</v>
          </cell>
        </row>
        <row r="351">
          <cell r="B351">
            <v>142000</v>
          </cell>
          <cell r="C351">
            <v>8.6815596807264125E-2</v>
          </cell>
          <cell r="D351">
            <v>4.9342851885610071E-5</v>
          </cell>
          <cell r="E351">
            <v>0</v>
          </cell>
          <cell r="F351">
            <v>0.33335614207976855</v>
          </cell>
          <cell r="G351">
            <v>0.26468182955888409</v>
          </cell>
          <cell r="H351">
            <v>143638.02489665491</v>
          </cell>
          <cell r="I351">
            <v>31.796483425378206</v>
          </cell>
          <cell r="J351">
            <v>0</v>
          </cell>
          <cell r="K351">
            <v>9968199.6430781428</v>
          </cell>
          <cell r="L351">
            <v>77965.254074435041</v>
          </cell>
          <cell r="M351">
            <v>8.6815596807264125E-2</v>
          </cell>
          <cell r="N351">
            <v>4.9342851885610071E-5</v>
          </cell>
          <cell r="O351">
            <v>0</v>
          </cell>
          <cell r="P351">
            <v>0.33335614207976849</v>
          </cell>
          <cell r="Q351">
            <v>0.26468182955888403</v>
          </cell>
        </row>
        <row r="352">
          <cell r="B352">
            <v>142500</v>
          </cell>
          <cell r="C352">
            <v>8.6070402868650447E-2</v>
          </cell>
          <cell r="D352">
            <v>4.7646705409081358E-5</v>
          </cell>
          <cell r="E352">
            <v>0</v>
          </cell>
          <cell r="F352">
            <v>0.3320667566304647</v>
          </cell>
          <cell r="G352">
            <v>0.2634436410998528</v>
          </cell>
          <cell r="H352">
            <v>142405.08761989968</v>
          </cell>
          <cell r="I352">
            <v>30.703488365972508</v>
          </cell>
          <cell r="J352">
            <v>0</v>
          </cell>
          <cell r="K352">
            <v>9929643.7265878897</v>
          </cell>
          <cell r="L352">
            <v>77600.530595073826</v>
          </cell>
          <cell r="M352">
            <v>8.6070402868650447E-2</v>
          </cell>
          <cell r="N352">
            <v>4.7646705409081351E-5</v>
          </cell>
          <cell r="O352">
            <v>0</v>
          </cell>
          <cell r="P352">
            <v>0.33206675663046475</v>
          </cell>
          <cell r="Q352">
            <v>0.26344364109985274</v>
          </cell>
        </row>
        <row r="353">
          <cell r="B353">
            <v>143000</v>
          </cell>
          <cell r="C353">
            <v>8.5331605405087843E-2</v>
          </cell>
          <cell r="D353">
            <v>4.6008863484474817E-5</v>
          </cell>
          <cell r="E353">
            <v>0</v>
          </cell>
          <cell r="F353">
            <v>0.33078235190097899</v>
          </cell>
          <cell r="G353">
            <v>0.26221124306730859</v>
          </cell>
          <cell r="H353">
            <v>141182.73343047468</v>
          </cell>
          <cell r="I353">
            <v>29.648064700354816</v>
          </cell>
          <cell r="J353">
            <v>0</v>
          </cell>
          <cell r="K353">
            <v>9891236.7463350296</v>
          </cell>
          <cell r="L353">
            <v>77237.51275630387</v>
          </cell>
          <cell r="M353">
            <v>8.5331605405087829E-2</v>
          </cell>
          <cell r="N353">
            <v>4.6008863484474804E-5</v>
          </cell>
          <cell r="O353">
            <v>0</v>
          </cell>
          <cell r="P353">
            <v>0.33078235190097904</v>
          </cell>
          <cell r="Q353">
            <v>0.26221124306730859</v>
          </cell>
        </row>
        <row r="354">
          <cell r="B354">
            <v>143500</v>
          </cell>
          <cell r="C354">
            <v>8.4599149511549607E-2</v>
          </cell>
          <cell r="D354">
            <v>4.4427321909425338E-5</v>
          </cell>
          <cell r="E354">
            <v>0</v>
          </cell>
          <cell r="F354">
            <v>0.32950290865147097</v>
          </cell>
          <cell r="G354">
            <v>0.2609846083821436</v>
          </cell>
          <cell r="H354">
            <v>139970.8714869887</v>
          </cell>
          <cell r="I354">
            <v>28.628920922565339</v>
          </cell>
          <cell r="J354">
            <v>0</v>
          </cell>
          <cell r="K354">
            <v>9852978.126999218</v>
          </cell>
          <cell r="L354">
            <v>76876.192581644398</v>
          </cell>
          <cell r="M354">
            <v>8.4599149511549607E-2</v>
          </cell>
          <cell r="N354">
            <v>4.4427321909425331E-5</v>
          </cell>
          <cell r="O354">
            <v>0</v>
          </cell>
          <cell r="P354">
            <v>0.32950290865147103</v>
          </cell>
          <cell r="Q354">
            <v>0.26098460838214355</v>
          </cell>
        </row>
        <row r="355">
          <cell r="B355">
            <v>144000</v>
          </cell>
          <cell r="C355">
            <v>8.387298075429403E-2</v>
          </cell>
          <cell r="D355">
            <v>4.2900145375457941E-5</v>
          </cell>
          <cell r="E355">
            <v>0</v>
          </cell>
          <cell r="F355">
            <v>0.3282284077164217</v>
          </cell>
          <cell r="G355">
            <v>0.25976371009188609</v>
          </cell>
          <cell r="H355">
            <v>138769.41172780035</v>
          </cell>
          <cell r="I355">
            <v>27.644809921796814</v>
          </cell>
          <cell r="J355">
            <v>0</v>
          </cell>
          <cell r="K355">
            <v>9814867.2954825126</v>
          </cell>
          <cell r="L355">
            <v>76516.562131916857</v>
          </cell>
          <cell r="M355">
            <v>8.387298075429403E-2</v>
          </cell>
          <cell r="N355">
            <v>4.2900145375457934E-5</v>
          </cell>
          <cell r="O355">
            <v>0</v>
          </cell>
          <cell r="P355">
            <v>0.32822840771642176</v>
          </cell>
          <cell r="Q355">
            <v>0.25976371009188604</v>
          </cell>
        </row>
        <row r="356">
          <cell r="B356">
            <v>144500</v>
          </cell>
          <cell r="C356">
            <v>8.3153045166818762E-2</v>
          </cell>
          <cell r="D356">
            <v>4.1425465099777455E-5</v>
          </cell>
          <cell r="E356">
            <v>0</v>
          </cell>
          <cell r="F356">
            <v>0.32695883000434545</v>
          </cell>
          <cell r="G356">
            <v>0.25854852137010848</v>
          </cell>
          <cell r="H356">
            <v>137578.26486432445</v>
          </cell>
          <cell r="I356">
            <v>26.694527456322188</v>
          </cell>
          <cell r="J356">
            <v>0</v>
          </cell>
          <cell r="K356">
            <v>9776903.6809007525</v>
          </cell>
          <cell r="L356">
            <v>76158.61350507052</v>
          </cell>
          <cell r="M356">
            <v>8.3153045166818762E-2</v>
          </cell>
          <cell r="N356">
            <v>4.1425465099777448E-5</v>
          </cell>
          <cell r="O356">
            <v>0</v>
          </cell>
          <cell r="P356">
            <v>0.32695883000434545</v>
          </cell>
          <cell r="Q356">
            <v>0.25854852137010848</v>
          </cell>
        </row>
        <row r="357">
          <cell r="B357">
            <v>145000</v>
          </cell>
          <cell r="C357">
            <v>8.2439289245850506E-2</v>
          </cell>
          <cell r="D357">
            <v>4.0001476538456237E-5</v>
          </cell>
          <cell r="E357">
            <v>0</v>
          </cell>
          <cell r="F357">
            <v>0.32569415649750472</v>
          </cell>
          <cell r="G357">
            <v>0.25733901551583782</v>
          </cell>
          <cell r="H357">
            <v>136397.34237439698</v>
          </cell>
          <cell r="I357">
            <v>25.77691067987513</v>
          </cell>
          <cell r="J357">
            <v>0</v>
          </cell>
          <cell r="K357">
            <v>9739086.7145750411</v>
          </cell>
          <cell r="L357">
            <v>75802.338836008857</v>
          </cell>
          <cell r="M357">
            <v>8.2439289245850506E-2</v>
          </cell>
          <cell r="N357">
            <v>4.0001476538456237E-5</v>
          </cell>
          <cell r="O357">
            <v>0</v>
          </cell>
          <cell r="P357">
            <v>0.32569415649750477</v>
          </cell>
          <cell r="Q357">
            <v>0.25733901551583782</v>
          </cell>
        </row>
        <row r="358">
          <cell r="B358">
            <v>145500</v>
          </cell>
          <cell r="C358">
            <v>8.1731659947368612E-2</v>
          </cell>
          <cell r="D358">
            <v>3.8626437178254961E-5</v>
          </cell>
          <cell r="E358">
            <v>0</v>
          </cell>
          <cell r="F358">
            <v>0.32443436825162469</v>
          </cell>
          <cell r="G358">
            <v>0.25613516595296915</v>
          </cell>
          <cell r="H358">
            <v>135226.55649569599</v>
          </cell>
          <cell r="I358">
            <v>24.890836718701575</v>
          </cell>
          <cell r="J358">
            <v>0</v>
          </cell>
          <cell r="K358">
            <v>9701415.8300231956</v>
          </cell>
          <cell r="L358">
            <v>75447.730296416703</v>
          </cell>
          <cell r="M358">
            <v>8.1731659947368612E-2</v>
          </cell>
          <cell r="N358">
            <v>3.8626437178254961E-5</v>
          </cell>
          <cell r="O358">
            <v>0</v>
          </cell>
          <cell r="P358">
            <v>0.32443436825162469</v>
          </cell>
          <cell r="Q358">
            <v>0.25613516595296909</v>
          </cell>
        </row>
        <row r="359">
          <cell r="B359">
            <v>146000</v>
          </cell>
          <cell r="C359">
            <v>8.1030104682663154E-2</v>
          </cell>
          <cell r="D359">
            <v>3.7298664404330795E-5</v>
          </cell>
          <cell r="E359">
            <v>0</v>
          </cell>
          <cell r="F359">
            <v>0.32317944639560975</v>
          </cell>
          <cell r="G359">
            <v>0.25493694622968133</v>
          </cell>
          <cell r="H359">
            <v>134065.82021921955</v>
          </cell>
          <cell r="I359">
            <v>24.035221297513072</v>
          </cell>
          <cell r="J359">
            <v>0</v>
          </cell>
          <cell r="K359">
            <v>9663890.4629512858</v>
          </cell>
          <cell r="L359">
            <v>75094.780094588248</v>
          </cell>
          <cell r="M359">
            <v>8.103010468266314E-2</v>
          </cell>
          <cell r="N359">
            <v>3.7298664404330788E-5</v>
          </cell>
          <cell r="O359">
            <v>0</v>
          </cell>
          <cell r="P359">
            <v>0.3231794463956098</v>
          </cell>
          <cell r="Q359">
            <v>0.25493694622968133</v>
          </cell>
        </row>
        <row r="360">
          <cell r="B360">
            <v>146500</v>
          </cell>
          <cell r="C360">
            <v>8.03345713144267E-2</v>
          </cell>
          <cell r="D360">
            <v>3.601653344124654E-5</v>
          </cell>
          <cell r="E360">
            <v>0</v>
          </cell>
          <cell r="F360">
            <v>0.32192937213126077</v>
          </cell>
          <cell r="G360">
            <v>0.25374433001785618</v>
          </cell>
          <cell r="H360">
            <v>132915.04728281969</v>
          </cell>
          <cell r="I360">
            <v>23.209017412675159</v>
          </cell>
          <cell r="J360">
            <v>0</v>
          </cell>
          <cell r="K360">
            <v>9626510.0512451679</v>
          </cell>
          <cell r="L360">
            <v>74743.480475255856</v>
          </cell>
          <cell r="M360">
            <v>8.03345713144267E-2</v>
          </cell>
          <cell r="N360">
            <v>3.601653344124654E-5</v>
          </cell>
          <cell r="O360">
            <v>0</v>
          </cell>
          <cell r="P360">
            <v>0.32192937213126083</v>
          </cell>
          <cell r="Q360">
            <v>0.25374433001785618</v>
          </cell>
        </row>
        <row r="361">
          <cell r="B361">
            <v>147000</v>
          </cell>
          <cell r="C361">
            <v>7.9645008152879518E-2</v>
          </cell>
          <cell r="D361">
            <v>3.4778475364756535E-5</v>
          </cell>
          <cell r="E361">
            <v>0</v>
          </cell>
          <cell r="F361">
            <v>0.32068412673299351</v>
          </cell>
          <cell r="G361">
            <v>0.25255729111249947</v>
          </cell>
          <cell r="H361">
            <v>131774.15216479127</v>
          </cell>
          <cell r="I361">
            <v>22.41121405100424</v>
          </cell>
          <cell r="J361">
            <v>0</v>
          </cell>
          <cell r="K361">
            <v>9589274.034962073</v>
          </cell>
          <cell r="L361">
            <v>74393.823719419554</v>
          </cell>
          <cell r="M361">
            <v>7.9645008152879504E-2</v>
          </cell>
          <cell r="N361">
            <v>3.4778475364756535E-5</v>
          </cell>
          <cell r="O361">
            <v>0</v>
          </cell>
          <cell r="P361">
            <v>0.32068412673299351</v>
          </cell>
          <cell r="Q361">
            <v>0.25255729111249947</v>
          </cell>
        </row>
        <row r="362">
          <cell r="B362">
            <v>147500</v>
          </cell>
          <cell r="C362">
            <v>7.8961363951928307E-2</v>
          </cell>
          <cell r="D362">
            <v>3.3582975181942052E-5</v>
          </cell>
          <cell r="E362">
            <v>0</v>
          </cell>
          <cell r="F362">
            <v>0.31944369154755803</v>
          </cell>
          <cell r="G362">
            <v>0.25137580343116589</v>
          </cell>
          <cell r="H362">
            <v>130643.05007751672</v>
          </cell>
          <cell r="I362">
            <v>21.64083495260877</v>
          </cell>
          <cell r="J362">
            <v>0</v>
          </cell>
          <cell r="K362">
            <v>9552181.8563222047</v>
          </cell>
          <cell r="L362">
            <v>74045.802144177665</v>
          </cell>
          <cell r="M362">
            <v>7.8961363951928307E-2</v>
          </cell>
          <cell r="N362">
            <v>3.3582975181942045E-5</v>
          </cell>
          <cell r="O362">
            <v>0</v>
          </cell>
          <cell r="P362">
            <v>0.31944369154755803</v>
          </cell>
          <cell r="Q362">
            <v>0.25137580343116583</v>
          </cell>
        </row>
        <row r="363">
          <cell r="B363">
            <v>148000</v>
          </cell>
          <cell r="C363">
            <v>7.8283587905357568E-2</v>
          </cell>
          <cell r="D363">
            <v>3.2428569977327328E-5</v>
          </cell>
          <cell r="E363">
            <v>0</v>
          </cell>
          <cell r="F363">
            <v>0.31820804799375957</v>
          </cell>
          <cell r="G363">
            <v>0.25019984101338488</v>
          </cell>
          <cell r="H363">
            <v>129521.65696116441</v>
          </cell>
          <cell r="I363">
            <v>20.896937416248353</v>
          </cell>
          <cell r="J363">
            <v>0</v>
          </cell>
          <cell r="K363">
            <v>9515232.9597004112</v>
          </cell>
          <cell r="L363">
            <v>73699.408102557645</v>
          </cell>
          <cell r="M363">
            <v>7.8283587905357582E-2</v>
          </cell>
          <cell r="N363">
            <v>3.2428569977327321E-5</v>
          </cell>
          <cell r="O363">
            <v>0</v>
          </cell>
          <cell r="P363">
            <v>0.31820804799375957</v>
          </cell>
          <cell r="Q363">
            <v>0.25019984101338483</v>
          </cell>
        </row>
        <row r="364">
          <cell r="B364">
            <v>148500</v>
          </cell>
          <cell r="C364">
            <v>7.7611629643054028E-2</v>
          </cell>
          <cell r="D364">
            <v>3.1313847122750897E-5</v>
          </cell>
          <cell r="E364">
            <v>0</v>
          </cell>
          <cell r="F364">
            <v>0.31697717756217964</v>
          </cell>
          <cell r="G364">
            <v>0.24902937802009142</v>
          </cell>
          <cell r="H364">
            <v>128409.88947744202</v>
          </cell>
          <cell r="I364">
            <v>20.17861114577661</v>
          </cell>
          <cell r="J364">
            <v>0</v>
          </cell>
          <cell r="K364">
            <v>9478426.7916178238</v>
          </cell>
          <cell r="L364">
            <v>73354.633983348423</v>
          </cell>
          <cell r="M364">
            <v>7.7611629643054028E-2</v>
          </cell>
          <cell r="N364">
            <v>3.131384712275089E-5</v>
          </cell>
          <cell r="O364">
            <v>0</v>
          </cell>
          <cell r="P364">
            <v>0.31697717756217964</v>
          </cell>
          <cell r="Q364">
            <v>0.2490293780200914</v>
          </cell>
        </row>
        <row r="365">
          <cell r="B365">
            <v>149000</v>
          </cell>
          <cell r="C365">
            <v>7.694543922726331E-2</v>
          </cell>
          <cell r="D365">
            <v>3.0237442548728293E-5</v>
          </cell>
          <cell r="E365">
            <v>0</v>
          </cell>
          <cell r="F365">
            <v>0.31575106181489931</v>
          </cell>
          <cell r="G365">
            <v>0.2478643887330573</v>
          </cell>
          <cell r="H365">
            <v>127307.66500340312</v>
          </cell>
          <cell r="I365">
            <v>19.48497713620911</v>
          </cell>
          <cell r="J365">
            <v>0</v>
          </cell>
          <cell r="K365">
            <v>9441762.8007336017</v>
          </cell>
          <cell r="L365">
            <v>73011.472210932901</v>
          </cell>
          <cell r="M365">
            <v>7.694543922726331E-2</v>
          </cell>
          <cell r="N365">
            <v>3.0237442548728283E-5</v>
          </cell>
          <cell r="O365">
            <v>0</v>
          </cell>
          <cell r="P365">
            <v>0.31575106181489931</v>
          </cell>
          <cell r="Q365">
            <v>0.24786438873305724</v>
          </cell>
        </row>
        <row r="366">
          <cell r="B366">
            <v>149500</v>
          </cell>
          <cell r="C366">
            <v>7.6284967148878557E-2</v>
          </cell>
          <cell r="D366">
            <v>2.9198039075286505E-5</v>
          </cell>
          <cell r="E366">
            <v>0</v>
          </cell>
          <cell r="F366">
            <v>0.31452968238522283</v>
          </cell>
          <cell r="G366">
            <v>0.24670484755432648</v>
          </cell>
          <cell r="H366">
            <v>126214.90162530656</v>
          </cell>
          <cell r="I366">
            <v>18.815186598114767</v>
          </cell>
          <cell r="J366">
            <v>0</v>
          </cell>
          <cell r="K366">
            <v>9405240.4378366526</v>
          </cell>
          <cell r="L366">
            <v>72669.915245121592</v>
          </cell>
          <cell r="M366">
            <v>7.6284967148878557E-2</v>
          </cell>
          <cell r="N366">
            <v>2.9198039075286501E-5</v>
          </cell>
          <cell r="O366">
            <v>0</v>
          </cell>
          <cell r="P366">
            <v>0.31452968238522283</v>
          </cell>
          <cell r="Q366">
            <v>0.24670484755432645</v>
          </cell>
        </row>
        <row r="367">
          <cell r="B367">
            <v>150000</v>
          </cell>
          <cell r="C367">
            <v>7.5630164323761184E-2</v>
          </cell>
          <cell r="D367">
            <v>2.8194364800130568E-5</v>
          </cell>
          <cell r="E367">
            <v>0</v>
          </cell>
          <cell r="F367">
            <v>0.31331302097740227</v>
          </cell>
          <cell r="G367">
            <v>0.24555072900565267</v>
          </cell>
          <cell r="H367">
            <v>125131.51813252915</v>
          </cell>
          <cell r="I367">
            <v>18.16841991895204</v>
          </cell>
          <cell r="J367">
            <v>0</v>
          </cell>
          <cell r="K367">
            <v>9368859.1558374092</v>
          </cell>
          <cell r="L367">
            <v>72329.955580986993</v>
          </cell>
          <cell r="M367">
            <v>7.5630164323761184E-2</v>
          </cell>
          <cell r="N367">
            <v>2.8194364800130562E-5</v>
          </cell>
          <cell r="O367">
            <v>0</v>
          </cell>
          <cell r="P367">
            <v>0.31331302097740227</v>
          </cell>
          <cell r="Q367">
            <v>0.24555072900565264</v>
          </cell>
        </row>
        <row r="368">
          <cell r="B368">
            <v>150500</v>
          </cell>
          <cell r="C368">
            <v>7.4980982089093137E-2</v>
          </cell>
          <cell r="D368">
            <v>2.722519154225092E-5</v>
          </cell>
          <cell r="E368">
            <v>0</v>
          </cell>
          <cell r="F368">
            <v>0.31210105936636395</v>
          </cell>
          <cell r="G368">
            <v>0.24440200772793921</v>
          </cell>
          <cell r="H368">
            <v>124057.43401153038</v>
          </cell>
          <cell r="I368">
            <v>17.543885660131121</v>
          </cell>
          <cell r="J368">
            <v>0</v>
          </cell>
          <cell r="K368">
            <v>9332618.4097596444</v>
          </cell>
          <cell r="L368">
            <v>71991.585748698533</v>
          </cell>
          <cell r="M368">
            <v>7.4980982089093151E-2</v>
          </cell>
          <cell r="N368">
            <v>2.7225191542250916E-5</v>
          </cell>
          <cell r="O368">
            <v>0</v>
          </cell>
          <cell r="P368">
            <v>0.31210105936636395</v>
          </cell>
          <cell r="Q368">
            <v>0.24440200772793916</v>
          </cell>
        </row>
        <row r="369">
          <cell r="B369">
            <v>151000</v>
          </cell>
          <cell r="C369">
            <v>7.4337372199760263E-2</v>
          </cell>
          <cell r="D369">
            <v>2.6289333339006478E-5</v>
          </cell>
          <cell r="E369">
            <v>0</v>
          </cell>
          <cell r="F369">
            <v>0.31089377939743507</v>
          </cell>
          <cell r="G369">
            <v>0.24325865848068223</v>
          </cell>
          <cell r="H369">
            <v>122992.5694398686</v>
          </cell>
          <cell r="I369">
            <v>16.940819588535767</v>
          </cell>
          <cell r="J369">
            <v>0</v>
          </cell>
          <cell r="K369">
            <v>9296517.6567322928</v>
          </cell>
          <cell r="L369">
            <v>71654.798313358653</v>
          </cell>
          <cell r="M369">
            <v>7.4337372199760263E-2</v>
          </cell>
          <cell r="N369">
            <v>2.6289333339006475E-5</v>
          </cell>
          <cell r="O369">
            <v>0</v>
          </cell>
          <cell r="P369">
            <v>0.31089377939743507</v>
          </cell>
          <cell r="Q369">
            <v>0.24325865848068218</v>
          </cell>
        </row>
        <row r="370">
          <cell r="B370">
            <v>151500</v>
          </cell>
          <cell r="C370">
            <v>7.3699286824767091E-2</v>
          </cell>
          <cell r="D370">
            <v>2.5385644994885435E-5</v>
          </cell>
          <cell r="E370">
            <v>0</v>
          </cell>
          <cell r="F370">
            <v>0.30969116298607186</v>
          </cell>
          <cell r="G370">
            <v>0.2421206561414157</v>
          </cell>
          <cell r="H370">
            <v>121936.84528026929</v>
          </cell>
          <cell r="I370">
            <v>16.35848374134628</v>
          </cell>
          <cell r="J370">
            <v>0</v>
          </cell>
          <cell r="K370">
            <v>9260556.3559813313</v>
          </cell>
          <cell r="L370">
            <v>71319.585874839235</v>
          </cell>
          <cell r="M370">
            <v>7.3699286824767091E-2</v>
          </cell>
          <cell r="N370">
            <v>2.5385644994885435E-5</v>
          </cell>
          <cell r="O370">
            <v>0</v>
          </cell>
          <cell r="P370">
            <v>0.30969116298607186</v>
          </cell>
          <cell r="Q370">
            <v>0.2421206561414157</v>
          </cell>
        </row>
        <row r="371">
          <cell r="B371">
            <v>152000</v>
          </cell>
          <cell r="C371">
            <v>7.3066678543682109E-2</v>
          </cell>
          <cell r="D371">
            <v>2.4513020680145656E-5</v>
          </cell>
          <cell r="E371">
            <v>0</v>
          </cell>
          <cell r="F371">
            <v>0.30849319211758858</v>
          </cell>
          <cell r="G371">
            <v>0.24098797570515965</v>
          </cell>
          <cell r="H371">
            <v>120890.18307474366</v>
          </cell>
          <cell r="I371">
            <v>15.796165523004767</v>
          </cell>
          <cell r="J371">
            <v>0</v>
          </cell>
          <cell r="K371">
            <v>9224733.968821669</v>
          </cell>
          <cell r="L371">
            <v>70985.941067619104</v>
          </cell>
          <cell r="M371">
            <v>7.3066678543682109E-2</v>
          </cell>
          <cell r="N371">
            <v>2.4513020680145653E-5</v>
          </cell>
          <cell r="O371">
            <v>0</v>
          </cell>
          <cell r="P371">
            <v>0.30849319211758858</v>
          </cell>
          <cell r="Q371">
            <v>0.24098797570515959</v>
          </cell>
        </row>
        <row r="372">
          <cell r="B372">
            <v>152500</v>
          </cell>
          <cell r="C372">
            <v>7.2439500343113652E-2</v>
          </cell>
          <cell r="D372">
            <v>2.3670392577625974E-5</v>
          </cell>
          <cell r="E372">
            <v>0</v>
          </cell>
          <cell r="F372">
            <v>0.30729984884688771</v>
          </cell>
          <cell r="G372">
            <v>0.23986059228387058</v>
          </cell>
          <cell r="H372">
            <v>119852.50503875794</v>
          </cell>
          <cell r="I372">
            <v>15.253176833221747</v>
          </cell>
          <cell r="J372">
            <v>0</v>
          </cell>
          <cell r="K372">
            <v>9189049.9586490784</v>
          </cell>
          <cell r="L372">
            <v>70653.856560622167</v>
          </cell>
          <cell r="M372">
            <v>7.2439500343113652E-2</v>
          </cell>
          <cell r="N372">
            <v>2.3670392577625971E-5</v>
          </cell>
          <cell r="O372">
            <v>0</v>
          </cell>
          <cell r="P372">
            <v>0.30729984884688771</v>
          </cell>
          <cell r="Q372">
            <v>0.23986059228387058</v>
          </cell>
        </row>
        <row r="373">
          <cell r="B373">
            <v>153000</v>
          </cell>
          <cell r="C373">
            <v>7.1817705613215835E-2</v>
          </cell>
          <cell r="D373">
            <v>2.2856729576077879E-5</v>
          </cell>
          <cell r="E373">
            <v>0</v>
          </cell>
          <cell r="F373">
            <v>0.30611111529819146</v>
          </cell>
          <cell r="G373">
            <v>0.23873848110589471</v>
          </cell>
          <cell r="H373">
            <v>118823.73405545234</v>
          </cell>
          <cell r="I373">
            <v>14.728853224960417</v>
          </cell>
          <cell r="J373">
            <v>0</v>
          </cell>
          <cell r="K373">
            <v>9153503.7909321692</v>
          </cell>
          <cell r="L373">
            <v>70323.32505705634</v>
          </cell>
          <cell r="M373">
            <v>7.1817705613215835E-2</v>
          </cell>
          <cell r="N373">
            <v>2.2856729576077879E-5</v>
          </cell>
          <cell r="O373">
            <v>0</v>
          </cell>
          <cell r="P373">
            <v>0.30611111529819146</v>
          </cell>
          <cell r="Q373">
            <v>0.23873848110589466</v>
          </cell>
        </row>
        <row r="374">
          <cell r="B374">
            <v>153500</v>
          </cell>
          <cell r="C374">
            <v>7.1201248144225029E-2</v>
          </cell>
          <cell r="D374">
            <v>2.2071036008405959E-5</v>
          </cell>
          <cell r="E374">
            <v>0</v>
          </cell>
          <cell r="F374">
            <v>0.3049269736647735</v>
          </cell>
          <cell r="G374">
            <v>0.23762161751542379</v>
          </cell>
          <cell r="H374">
            <v>117803.79366991068</v>
          </cell>
          <cell r="I374">
            <v>14.222553091360071</v>
          </cell>
          <cell r="J374">
            <v>0</v>
          </cell>
          <cell r="K374">
            <v>9118094.9332043696</v>
          </cell>
          <cell r="L374">
            <v>69994.339294253237</v>
          </cell>
          <cell r="M374">
            <v>7.1201248144225043E-2</v>
          </cell>
          <cell r="N374">
            <v>2.2071036008405956E-5</v>
          </cell>
          <cell r="O374">
            <v>0</v>
          </cell>
          <cell r="P374">
            <v>0.30492697366477356</v>
          </cell>
          <cell r="Q374">
            <v>0.23762161751542374</v>
          </cell>
        </row>
        <row r="375">
          <cell r="B375">
            <v>154000</v>
          </cell>
          <cell r="C375">
            <v>7.0590082123025436E-2</v>
          </cell>
          <cell r="D375">
            <v>2.1312350433290881E-5</v>
          </cell>
          <cell r="E375">
            <v>0</v>
          </cell>
          <cell r="F375">
            <v>0.30374740620869251</v>
          </cell>
          <cell r="G375">
            <v>0.23650997697195311</v>
          </cell>
          <cell r="H375">
            <v>116792.60808347799</v>
          </cell>
          <cell r="I375">
            <v>13.733656880615202</v>
          </cell>
          <cell r="J375">
            <v>0</v>
          </cell>
          <cell r="K375">
            <v>9082822.8550559506</v>
          </cell>
          <cell r="L375">
            <v>69666.892043508531</v>
          </cell>
          <cell r="M375">
            <v>7.0590082123025422E-2</v>
          </cell>
          <cell r="N375">
            <v>2.1312350433290881E-5</v>
          </cell>
          <cell r="O375">
            <v>0</v>
          </cell>
          <cell r="P375">
            <v>0.30374740620869251</v>
          </cell>
          <cell r="Q375">
            <v>0.23650997697195308</v>
          </cell>
        </row>
        <row r="376">
          <cell r="B376">
            <v>154500</v>
          </cell>
          <cell r="C376">
            <v>6.9984162129744273E-2</v>
          </cell>
          <cell r="D376">
            <v>2.0579744458680341E-5</v>
          </cell>
          <cell r="E376">
            <v>0</v>
          </cell>
          <cell r="F376">
            <v>0.30257239526052654</v>
          </cell>
          <cell r="G376">
            <v>0.23540353504974246</v>
          </cell>
          <cell r="H376">
            <v>115790.10214812723</v>
          </cell>
          <cell r="I376">
            <v>13.261566337834264</v>
          </cell>
          <cell r="J376">
            <v>0</v>
          </cell>
          <cell r="K376">
            <v>9047687.0281260889</v>
          </cell>
          <cell r="L376">
            <v>69340.976109923198</v>
          </cell>
          <cell r="M376">
            <v>6.9984162129744273E-2</v>
          </cell>
          <cell r="N376">
            <v>2.0579744458680337E-5</v>
          </cell>
          <cell r="O376">
            <v>0</v>
          </cell>
          <cell r="P376">
            <v>0.30257239526052654</v>
          </cell>
          <cell r="Q376">
            <v>0.23540353504974246</v>
          </cell>
        </row>
        <row r="377">
          <cell r="B377">
            <v>155000</v>
          </cell>
          <cell r="C377">
            <v>6.9383443134376763E-2</v>
          </cell>
          <cell r="D377">
            <v>1.9872321605738269E-5</v>
          </cell>
          <cell r="E377">
            <v>0</v>
          </cell>
          <cell r="F377">
            <v>0.30140192321910786</v>
          </cell>
          <cell r="G377">
            <v>0.23430226743727928</v>
          </cell>
          <cell r="H377">
            <v>114796.20136087523</v>
          </cell>
          <cell r="I377">
            <v>12.805703772969702</v>
          </cell>
          <cell r="J377">
            <v>0</v>
          </cell>
          <cell r="K377">
            <v>9012686.9260949381</v>
          </cell>
          <cell r="L377">
            <v>69016.584332245315</v>
          </cell>
          <cell r="M377">
            <v>6.9383443134376763E-2</v>
          </cell>
          <cell r="N377">
            <v>1.9872321605738265E-5</v>
          </cell>
          <cell r="O377">
            <v>0</v>
          </cell>
          <cell r="P377">
            <v>0.30140192321910786</v>
          </cell>
          <cell r="Q377">
            <v>0.23430226743727925</v>
          </cell>
        </row>
        <row r="378">
          <cell r="B378">
            <v>155500</v>
          </cell>
          <cell r="C378">
            <v>6.8787880493439216E-2</v>
          </cell>
          <cell r="D378">
            <v>1.9189216211830953E-5</v>
          </cell>
          <cell r="E378">
            <v>0</v>
          </cell>
          <cell r="F378">
            <v>0.30023597255126011</v>
          </cell>
          <cell r="G378">
            <v>0.23320614993674452</v>
          </cell>
          <cell r="H378">
            <v>113810.83185824519</v>
          </cell>
          <cell r="I378">
            <v>12.365511353903329</v>
          </cell>
          <cell r="J378">
            <v>0</v>
          </cell>
          <cell r="K378">
            <v>8977822.024675766</v>
          </cell>
          <cell r="L378">
            <v>68693.709582712821</v>
          </cell>
          <cell r="M378">
            <v>6.878788049343923E-2</v>
          </cell>
          <cell r="N378">
            <v>1.9189216211830953E-5</v>
          </cell>
          <cell r="O378">
            <v>0</v>
          </cell>
          <cell r="P378">
            <v>0.30023597255126011</v>
          </cell>
          <cell r="Q378">
            <v>0.23320614993674446</v>
          </cell>
        </row>
        <row r="379">
          <cell r="B379">
            <v>156000</v>
          </cell>
          <cell r="C379">
            <v>6.8197429946651567E-2</v>
          </cell>
          <cell r="D379">
            <v>1.8529592371233556E-5</v>
          </cell>
          <cell r="E379">
            <v>0</v>
          </cell>
          <cell r="F379">
            <v>0.29907452579153476</v>
          </cell>
          <cell r="G379">
            <v>0.23211515846348105</v>
          </cell>
          <cell r="H379">
            <v>112833.92041077782</v>
          </cell>
          <cell r="I379">
            <v>11.940450423838683</v>
          </cell>
          <cell r="J379">
            <v>0</v>
          </cell>
          <cell r="K379">
            <v>8943091.8016070761</v>
          </cell>
          <cell r="L379">
            <v>68372.344766896844</v>
          </cell>
          <cell r="M379">
            <v>6.8197429946651567E-2</v>
          </cell>
          <cell r="N379">
            <v>1.8529592371233552E-5</v>
          </cell>
          <cell r="O379">
            <v>0</v>
          </cell>
          <cell r="P379">
            <v>0.29907452579153476</v>
          </cell>
          <cell r="Q379">
            <v>0.23211515846348102</v>
          </cell>
        </row>
        <row r="380">
          <cell r="B380">
            <v>156500</v>
          </cell>
          <cell r="C380">
            <v>6.7612047613647877E-2</v>
          </cell>
          <cell r="D380">
            <v>1.7892642912236629E-5</v>
          </cell>
          <cell r="E380">
            <v>0</v>
          </cell>
          <cell r="F380">
            <v>0.29791756554195015</v>
          </cell>
          <cell r="G380">
            <v>0.23102926904546436</v>
          </cell>
          <cell r="H380">
            <v>111865.39441758888</v>
          </cell>
          <cell r="I380">
            <v>11.530000842149512</v>
          </cell>
          <cell r="J380">
            <v>0</v>
          </cell>
          <cell r="K380">
            <v>8908495.7366448008</v>
          </cell>
          <cell r="L380">
            <v>68052.482823545812</v>
          </cell>
          <cell r="M380">
            <v>6.7612047613647877E-2</v>
          </cell>
          <cell r="N380">
            <v>1.7892642912236622E-5</v>
          </cell>
          <cell r="O380">
            <v>0</v>
          </cell>
          <cell r="P380">
            <v>0.29791756554195009</v>
          </cell>
          <cell r="Q380">
            <v>0.23102926904546436</v>
          </cell>
        </row>
        <row r="381">
          <cell r="B381">
            <v>157000</v>
          </cell>
          <cell r="C381">
            <v>6.7031689990715473E-2</v>
          </cell>
          <cell r="D381">
            <v>1.7277588409437132E-5</v>
          </cell>
          <cell r="E381">
            <v>0</v>
          </cell>
          <cell r="F381">
            <v>0.29676507447173073</v>
          </cell>
          <cell r="G381">
            <v>0.22994845782277587</v>
          </cell>
          <cell r="H381">
            <v>110905.18190097397</v>
          </cell>
          <cell r="I381">
            <v>11.13366034790111</v>
          </cell>
          <cell r="J381">
            <v>0</v>
          </cell>
          <cell r="K381">
            <v>8874033.311554512</v>
          </cell>
          <cell r="L381">
            <v>67734.116724430336</v>
          </cell>
          <cell r="M381">
            <v>6.7031689990715473E-2</v>
          </cell>
          <cell r="N381">
            <v>1.7277588409437128E-5</v>
          </cell>
          <cell r="O381">
            <v>0</v>
          </cell>
          <cell r="P381">
            <v>0.29676507447173073</v>
          </cell>
          <cell r="Q381">
            <v>0.22994845782277584</v>
          </cell>
        </row>
        <row r="382">
          <cell r="B382">
            <v>157500</v>
          </cell>
          <cell r="C382">
            <v>6.645631394756174E-2</v>
          </cell>
          <cell r="D382">
            <v>1.6683676229947858E-5</v>
          </cell>
          <cell r="E382">
            <v>0</v>
          </cell>
          <cell r="F382">
            <v>0.29561703531704719</v>
          </cell>
          <cell r="G382">
            <v>0.22887270104707866</v>
          </cell>
          <cell r="H382">
            <v>109953.21150105915</v>
          </cell>
          <cell r="I382">
            <v>10.750943945228645</v>
          </cell>
          <cell r="J382">
            <v>0</v>
          </cell>
          <cell r="K382">
            <v>8839704.0101036392</v>
          </cell>
          <cell r="L382">
            <v>67417.239474188755</v>
          </cell>
          <cell r="M382">
            <v>6.645631394756174E-2</v>
          </cell>
          <cell r="N382">
            <v>1.6683676229947855E-5</v>
          </cell>
          <cell r="O382">
            <v>0</v>
          </cell>
          <cell r="P382">
            <v>0.29561703531704719</v>
          </cell>
          <cell r="Q382">
            <v>0.22887270104707863</v>
          </cell>
        </row>
        <row r="383">
          <cell r="B383">
            <v>158000</v>
          </cell>
          <cell r="C383">
            <v>6.5885876724108935E-2</v>
          </cell>
          <cell r="D383">
            <v>1.6110179612434118E-5</v>
          </cell>
          <cell r="E383">
            <v>0</v>
          </cell>
          <cell r="F383">
            <v>0.29447343088075811</v>
          </cell>
          <cell r="G383">
            <v>0.22780197508109562</v>
          </cell>
          <cell r="H383">
            <v>109009.4124704979</v>
          </cell>
          <cell r="I383">
            <v>10.38138330986934</v>
          </cell>
          <cell r="J383">
            <v>0</v>
          </cell>
          <cell r="K383">
            <v>8805507.3180537559</v>
          </cell>
          <cell r="L383">
            <v>67101.84411017345</v>
          </cell>
          <cell r="M383">
            <v>6.5885876724108935E-2</v>
          </cell>
          <cell r="N383">
            <v>1.6110179612434114E-5</v>
          </cell>
          <cell r="O383">
            <v>0</v>
          </cell>
          <cell r="P383">
            <v>0.29447343088075817</v>
          </cell>
          <cell r="Q383">
            <v>0.22780197508109559</v>
          </cell>
        </row>
        <row r="384">
          <cell r="B384">
            <v>158500</v>
          </cell>
          <cell r="C384">
            <v>6.5320335927316273E-2</v>
          </cell>
          <cell r="D384">
            <v>1.5556396777765898E-5</v>
          </cell>
          <cell r="E384">
            <v>0</v>
          </cell>
          <cell r="F384">
            <v>0.29333424403215241</v>
          </cell>
          <cell r="G384">
            <v>0.22673625639808995</v>
          </cell>
          <cell r="H384">
            <v>108073.71466921316</v>
          </cell>
          <cell r="I384">
            <v>10.024526216067631</v>
          </cell>
          <cell r="J384">
            <v>0</v>
          </cell>
          <cell r="K384">
            <v>8771442.7231528647</v>
          </cell>
          <cell r="L384">
            <v>66787.923702297761</v>
          </cell>
          <cell r="M384">
            <v>6.5320335927316273E-2</v>
          </cell>
          <cell r="N384">
            <v>1.5556396777765898E-5</v>
          </cell>
          <cell r="O384">
            <v>0</v>
          </cell>
          <cell r="P384">
            <v>0.29333424403215236</v>
          </cell>
          <cell r="Q384">
            <v>0.22673625639808995</v>
          </cell>
        </row>
        <row r="385">
          <cell r="B385">
            <v>159000</v>
          </cell>
          <cell r="C385">
            <v>6.4759649528029567E-2</v>
          </cell>
          <cell r="D385">
            <v>1.5021650070272027E-5</v>
          </cell>
          <cell r="E385">
            <v>0</v>
          </cell>
          <cell r="F385">
            <v>0.29219945770669209</v>
          </cell>
          <cell r="G385">
            <v>0.22567552158134865</v>
          </cell>
          <cell r="H385">
            <v>107146.0485591851</v>
          </cell>
          <cell r="I385">
            <v>9.6799359832002221</v>
          </cell>
          <cell r="J385">
            <v>0</v>
          </cell>
          <cell r="K385">
            <v>8737509.7151277233</v>
          </cell>
          <cell r="L385">
            <v>66475.471352883891</v>
          </cell>
          <cell r="M385">
            <v>6.4759649528029567E-2</v>
          </cell>
          <cell r="N385">
            <v>1.5021650070272027E-5</v>
          </cell>
          <cell r="O385">
            <v>0</v>
          </cell>
          <cell r="P385">
            <v>0.29219945770669215</v>
          </cell>
          <cell r="Q385">
            <v>0.22567552158134865</v>
          </cell>
        </row>
        <row r="386">
          <cell r="B386">
            <v>159500</v>
          </cell>
          <cell r="C386">
            <v>6.4203775857857623E-2</v>
          </cell>
          <cell r="D386">
            <v>1.4505285128508873E-5</v>
          </cell>
          <cell r="E386">
            <v>0</v>
          </cell>
          <cell r="F386">
            <v>0.2910690549057578</v>
          </cell>
          <cell r="G386">
            <v>0.22461974732366746</v>
          </cell>
          <cell r="H386">
            <v>106226.34519928294</v>
          </cell>
          <cell r="I386">
            <v>9.3471909414202869</v>
          </cell>
          <cell r="J386">
            <v>0</v>
          </cell>
          <cell r="K386">
            <v>8703707.785676213</v>
          </cell>
          <cell r="L386">
            <v>66164.480196511169</v>
          </cell>
          <cell r="M386">
            <v>6.4203775857857623E-2</v>
          </cell>
          <cell r="N386">
            <v>1.4505285128508873E-5</v>
          </cell>
          <cell r="O386">
            <v>0</v>
          </cell>
          <cell r="P386">
            <v>0.2910690549057578</v>
          </cell>
          <cell r="Q386">
            <v>0.22461974732366741</v>
          </cell>
        </row>
        <row r="387">
          <cell r="B387">
            <v>160000</v>
          </cell>
          <cell r="C387">
            <v>6.3652673606075655E-2</v>
          </cell>
          <cell r="D387">
            <v>1.4006670084510621E-5</v>
          </cell>
          <cell r="E387">
            <v>0</v>
          </cell>
          <cell r="F387">
            <v>0.28994301869639294</v>
          </cell>
          <cell r="G387">
            <v>0.22356891042683913</v>
          </cell>
          <cell r="H387">
            <v>105314.53624014165</v>
          </cell>
          <cell r="I387">
            <v>9.0258839156551574</v>
          </cell>
          <cell r="J387">
            <v>0</v>
          </cell>
          <cell r="K387">
            <v>8670036.4284597076</v>
          </cell>
          <cell r="L387">
            <v>65854.943399865355</v>
          </cell>
          <cell r="M387">
            <v>6.3652673606075655E-2</v>
          </cell>
          <cell r="N387">
            <v>1.4006670084510617E-5</v>
          </cell>
          <cell r="O387">
            <v>0</v>
          </cell>
          <cell r="P387">
            <v>0.28994301869639288</v>
          </cell>
          <cell r="Q387">
            <v>0.22356891042683907</v>
          </cell>
        </row>
        <row r="388">
          <cell r="B388">
            <v>160500</v>
          </cell>
          <cell r="C388">
            <v>6.3106301816555202E-2</v>
          </cell>
          <cell r="D388">
            <v>1.3525194790604601E-5</v>
          </cell>
          <cell r="E388">
            <v>0</v>
          </cell>
          <cell r="F388">
            <v>0.28882133221105111</v>
          </cell>
          <cell r="G388">
            <v>0.2225229878011433</v>
          </cell>
          <cell r="H388">
            <v>104410.55391908248</v>
          </cell>
          <cell r="I388">
            <v>8.7156217273669174</v>
          </cell>
          <cell r="J388">
            <v>0</v>
          </cell>
          <cell r="K388">
            <v>8636495.1390955113</v>
          </cell>
          <cell r="L388">
            <v>65546.8541615883</v>
          </cell>
          <cell r="M388">
            <v>6.3106301816555202E-2</v>
          </cell>
          <cell r="N388">
            <v>1.3525194790604597E-5</v>
          </cell>
          <cell r="O388">
            <v>0</v>
          </cell>
          <cell r="P388">
            <v>0.28882133221105111</v>
          </cell>
          <cell r="Q388">
            <v>0.22252298780114332</v>
          </cell>
        </row>
        <row r="389">
          <cell r="B389">
            <v>161000</v>
          </cell>
          <cell r="C389">
            <v>6.2564619884720354E-2</v>
          </cell>
          <cell r="D389">
            <v>1.3060270072758664E-5</v>
          </cell>
          <cell r="E389">
            <v>0</v>
          </cell>
          <cell r="F389">
            <v>0.28770397864734271</v>
          </cell>
          <cell r="G389">
            <v>0.22148195646483979</v>
          </cell>
          <cell r="H389">
            <v>103514.33105507687</v>
          </cell>
          <cell r="I389">
            <v>8.4160247134102093</v>
          </cell>
          <cell r="J389">
            <v>0</v>
          </cell>
          <cell r="K389">
            <v>8603083.4151492789</v>
          </cell>
          <cell r="L389">
            <v>65240.205712128729</v>
          </cell>
          <cell r="M389">
            <v>6.2564619884720354E-2</v>
          </cell>
          <cell r="N389">
            <v>1.3060270072758665E-5</v>
          </cell>
          <cell r="O389">
            <v>0</v>
          </cell>
          <cell r="P389">
            <v>0.28770397864734271</v>
          </cell>
          <cell r="Q389">
            <v>0.22148195646483973</v>
          </cell>
        </row>
        <row r="390">
          <cell r="B390">
            <v>161500</v>
          </cell>
          <cell r="C390">
            <v>6.2027587554530202E-2</v>
          </cell>
          <cell r="D390">
            <v>1.2611327009637298E-5</v>
          </cell>
          <cell r="E390">
            <v>0</v>
          </cell>
          <cell r="F390">
            <v>0.28659094126778356</v>
          </cell>
          <cell r="G390">
            <v>0.22044579354366289</v>
          </cell>
          <cell r="H390">
            <v>102625.80104375398</v>
          </cell>
          <cell r="I390">
            <v>8.1267262614567244</v>
          </cell>
          <cell r="J390">
            <v>0</v>
          </cell>
          <cell r="K390">
            <v>8569800.7561275065</v>
          </cell>
          <cell r="L390">
            <v>64934.991313593331</v>
          </cell>
          <cell r="M390">
            <v>6.2027587554530202E-2</v>
          </cell>
          <cell r="N390">
            <v>1.2611327009637296E-5</v>
          </cell>
          <cell r="O390">
            <v>0</v>
          </cell>
          <cell r="P390">
            <v>0.28659094126778351</v>
          </cell>
          <cell r="Q390">
            <v>0.22044579354366287</v>
          </cell>
        </row>
        <row r="391">
          <cell r="B391">
            <v>162000</v>
          </cell>
          <cell r="C391">
            <v>6.1495164915487149E-2</v>
          </cell>
          <cell r="D391">
            <v>1.217781623641504E-5</v>
          </cell>
          <cell r="E391">
            <v>0</v>
          </cell>
          <cell r="F391">
            <v>0.28548220339954394</v>
          </cell>
          <cell r="G391">
            <v>0.21941447627031926</v>
          </cell>
          <cell r="H391">
            <v>101744.89785245081</v>
          </cell>
          <cell r="I391">
            <v>7.8473723613732904</v>
          </cell>
          <cell r="J391">
            <v>0</v>
          </cell>
          <cell r="K391">
            <v>8536646.6634700242</v>
          </cell>
          <cell r="L391">
            <v>64631.204259598744</v>
          </cell>
          <cell r="M391">
            <v>6.1495164915487163E-2</v>
          </cell>
          <cell r="N391">
            <v>1.2177816236415038E-5</v>
          </cell>
          <cell r="O391">
            <v>0</v>
          </cell>
          <cell r="P391">
            <v>0.28548220339954394</v>
          </cell>
          <cell r="Q391">
            <v>0.21941447627031924</v>
          </cell>
        </row>
        <row r="392">
          <cell r="B392">
            <v>162500</v>
          </cell>
          <cell r="C392">
            <v>6.0967312399670813E-2</v>
          </cell>
          <cell r="D392">
            <v>1.1759207272519983E-5</v>
          </cell>
          <cell r="E392">
            <v>0</v>
          </cell>
          <cell r="F392">
            <v>0.28437774843419888</v>
          </cell>
          <cell r="G392">
            <v>0.21838798198398743</v>
          </cell>
          <cell r="H392">
            <v>100871.55601530473</v>
          </cell>
          <cell r="I392">
            <v>7.5776211720204589</v>
          </cell>
          <cell r="J392">
            <v>0</v>
          </cell>
          <cell r="K392">
            <v>8503620.6405425277</v>
          </cell>
          <cell r="L392">
            <v>64328.837875124242</v>
          </cell>
          <cell r="M392">
            <v>6.096731239967082E-2</v>
          </cell>
          <cell r="N392">
            <v>1.1759207272519983E-5</v>
          </cell>
          <cell r="O392">
            <v>0</v>
          </cell>
          <cell r="P392">
            <v>0.28437774843419888</v>
          </cell>
          <cell r="Q392">
            <v>0.2183879819839874</v>
          </cell>
        </row>
        <row r="393">
          <cell r="B393">
            <v>163000</v>
          </cell>
          <cell r="C393">
            <v>6.0443990778797529E-2</v>
          </cell>
          <cell r="D393">
            <v>1.1354987872503507E-5</v>
          </cell>
          <cell r="E393">
            <v>0</v>
          </cell>
          <cell r="F393">
            <v>0.28327755982748021</v>
          </cell>
          <cell r="G393">
            <v>0.21736628812982012</v>
          </cell>
          <cell r="H393">
            <v>100005.71062838843</v>
          </cell>
          <cell r="I393">
            <v>7.3171426029536297</v>
          </cell>
          <cell r="J393">
            <v>0</v>
          </cell>
          <cell r="K393">
            <v>8470722.1926291622</v>
          </cell>
          <cell r="L393">
            <v>64027.885516365051</v>
          </cell>
          <cell r="M393">
            <v>6.0443990778797529E-2</v>
          </cell>
          <cell r="N393">
            <v>1.1354987872503506E-5</v>
          </cell>
          <cell r="O393">
            <v>0</v>
          </cell>
          <cell r="P393">
            <v>0.28327755982748021</v>
          </cell>
          <cell r="Q393">
            <v>0.21736628812982009</v>
          </cell>
        </row>
        <row r="394">
          <cell r="B394">
            <v>163500</v>
          </cell>
          <cell r="C394">
            <v>5.9925161161305057E-2</v>
          </cell>
          <cell r="D394">
            <v>1.0964663399205165E-5</v>
          </cell>
          <cell r="E394">
            <v>0</v>
          </cell>
          <cell r="F394">
            <v>0.28218162109902706</v>
          </cell>
          <cell r="G394">
            <v>0.21634937225844827</v>
          </cell>
          <cell r="H394">
            <v>99147.29734488648</v>
          </cell>
          <cell r="I394">
            <v>7.0656179104911407</v>
          </cell>
          <cell r="J394">
            <v>0</v>
          </cell>
          <cell r="K394">
            <v>8437950.8269250672</v>
          </cell>
          <cell r="L394">
            <v>63728.340570586319</v>
          </cell>
          <cell r="M394">
            <v>5.9925161161305057E-2</v>
          </cell>
          <cell r="N394">
            <v>1.0964663399205163E-5</v>
          </cell>
          <cell r="O394">
            <v>0</v>
          </cell>
          <cell r="P394">
            <v>0.28218162109902706</v>
          </cell>
          <cell r="Q394">
            <v>0.21634937225844822</v>
          </cell>
        </row>
        <row r="395">
          <cell r="B395">
            <v>164000</v>
          </cell>
          <cell r="C395">
            <v>5.9410784989462222E-2</v>
          </cell>
          <cell r="D395">
            <v>1.058775621847873E-5</v>
          </cell>
          <cell r="E395">
            <v>0</v>
          </cell>
          <cell r="F395">
            <v>0.28108991583214032</v>
          </cell>
          <cell r="G395">
            <v>0.21533721202548808</v>
          </cell>
          <cell r="H395">
            <v>98296.252370313145</v>
          </cell>
          <cell r="I395">
            <v>6.8227393076763505</v>
          </cell>
          <cell r="J395">
            <v>0</v>
          </cell>
          <cell r="K395">
            <v>8405306.0525290314</v>
          </cell>
          <cell r="L395">
            <v>63430.196455977864</v>
          </cell>
          <cell r="M395">
            <v>5.9410784989462222E-2</v>
          </cell>
          <cell r="N395">
            <v>1.0587756218478728E-5</v>
          </cell>
          <cell r="O395">
            <v>0</v>
          </cell>
          <cell r="P395">
            <v>0.28108991583214032</v>
          </cell>
          <cell r="Q395">
            <v>0.21533721202548808</v>
          </cell>
        </row>
        <row r="396">
          <cell r="B396">
            <v>164500</v>
          </cell>
          <cell r="C396">
            <v>5.890082403650345E-2</v>
          </cell>
          <cell r="D396">
            <v>1.0223805114714372E-5</v>
          </cell>
          <cell r="E396">
            <v>0</v>
          </cell>
          <cell r="F396">
            <v>0.28000242767353672</v>
          </cell>
          <cell r="G396">
            <v>0.21432978519105003</v>
          </cell>
          <cell r="H396">
            <v>97452.512457771474</v>
          </cell>
          <cell r="I396">
            <v>6.5882095876407245</v>
          </cell>
          <cell r="J396">
            <v>0</v>
          </cell>
          <cell r="K396">
            <v>8372787.3804361382</v>
          </cell>
          <cell r="L396">
            <v>63133.44662150956</v>
          </cell>
          <cell r="M396">
            <v>5.8900824036503457E-2</v>
          </cell>
          <cell r="N396">
            <v>1.0223805114714372E-5</v>
          </cell>
          <cell r="O396">
            <v>0</v>
          </cell>
          <cell r="P396">
            <v>0.28000242767353672</v>
          </cell>
          <cell r="Q396">
            <v>0.21432978519105</v>
          </cell>
        </row>
        <row r="397">
          <cell r="B397">
            <v>165000</v>
          </cell>
          <cell r="C397">
            <v>5.8395240403787893E-2</v>
          </cell>
          <cell r="D397">
            <v>9.8723647264579313E-6</v>
          </cell>
          <cell r="E397">
            <v>0</v>
          </cell>
          <cell r="F397">
            <v>0.27891914033310278</v>
          </cell>
          <cell r="G397">
            <v>0.21332706961924996</v>
          </cell>
          <cell r="H397">
            <v>96616.014903253003</v>
          </cell>
          <cell r="I397">
            <v>6.3617417599174697</v>
          </cell>
          <cell r="J397">
            <v>0</v>
          </cell>
          <cell r="K397">
            <v>8340394.3235304076</v>
          </cell>
          <cell r="L397">
            <v>62838.084546787337</v>
          </cell>
          <cell r="M397">
            <v>5.83952404037879E-2</v>
          </cell>
          <cell r="N397">
            <v>9.8723647264579296E-6</v>
          </cell>
          <cell r="O397">
            <v>0</v>
          </cell>
          <cell r="P397">
            <v>0.27891914033310278</v>
          </cell>
          <cell r="Q397">
            <v>0.21332706961924994</v>
          </cell>
        </row>
        <row r="398">
          <cell r="B398">
            <v>165500</v>
          </cell>
          <cell r="C398">
            <v>5.7893996517982958E-2</v>
          </cell>
          <cell r="D398">
            <v>9.5330050014282402E-6</v>
          </cell>
          <cell r="E398">
            <v>0</v>
          </cell>
          <cell r="F398">
            <v>0.27784003758365228</v>
          </cell>
          <cell r="G398">
            <v>0.21232904327772309</v>
          </cell>
          <cell r="H398">
            <v>95786.697540977824</v>
          </cell>
          <cell r="I398">
            <v>6.1430586992552563</v>
          </cell>
          <cell r="J398">
            <v>0</v>
          </cell>
          <cell r="K398">
            <v>8308126.3965775473</v>
          </cell>
          <cell r="L398">
            <v>62544.103741910025</v>
          </cell>
          <cell r="M398">
            <v>5.7893996517982951E-2</v>
          </cell>
          <cell r="N398">
            <v>9.5330050014282385E-6</v>
          </cell>
          <cell r="O398">
            <v>0</v>
          </cell>
          <cell r="P398">
            <v>0.27784003758365228</v>
          </cell>
          <cell r="Q398">
            <v>0.21232904327772309</v>
          </cell>
        </row>
        <row r="399">
          <cell r="B399">
            <v>166000</v>
          </cell>
          <cell r="C399">
            <v>5.7397055128271875E-2</v>
          </cell>
          <cell r="D399">
            <v>9.2053106702645628E-6</v>
          </cell>
          <cell r="E399">
            <v>0</v>
          </cell>
          <cell r="F399">
            <v>0.2767651032606816</v>
          </cell>
          <cell r="G399">
            <v>0.21133568423713942</v>
          </cell>
          <cell r="H399">
            <v>94964.498738774506</v>
          </cell>
          <cell r="I399">
            <v>5.9318928065016001</v>
          </cell>
          <cell r="J399">
            <v>0</v>
          </cell>
          <cell r="K399">
            <v>8275983.1162176356</v>
          </cell>
          <cell r="L399">
            <v>62251.497747326575</v>
          </cell>
          <cell r="M399">
            <v>5.7397055128271882E-2</v>
          </cell>
          <cell r="N399">
            <v>9.2053106702645611E-6</v>
          </cell>
          <cell r="O399">
            <v>0</v>
          </cell>
          <cell r="P399">
            <v>0.2767651032606816</v>
          </cell>
          <cell r="Q399">
            <v>0.21133568423713939</v>
          </cell>
        </row>
        <row r="400">
          <cell r="B400">
            <v>166500</v>
          </cell>
          <cell r="C400">
            <v>5.690437930358546E-2</v>
          </cell>
          <cell r="D400">
            <v>8.888880738378882E-6</v>
          </cell>
          <cell r="E400">
            <v>0</v>
          </cell>
          <cell r="F400">
            <v>0.27569432126212912</v>
          </cell>
          <cell r="G400">
            <v>0.21034697067072231</v>
          </cell>
          <cell r="H400">
            <v>94149.357393499944</v>
          </cell>
          <cell r="I400">
            <v>5.7279856811529983</v>
          </cell>
          <cell r="J400">
            <v>0</v>
          </cell>
          <cell r="K400">
            <v>8243964.0009579221</v>
          </cell>
          <cell r="L400">
            <v>61960.260133694312</v>
          </cell>
          <cell r="M400">
            <v>5.690437930358546E-2</v>
          </cell>
          <cell r="N400">
            <v>8.8888807383788803E-6</v>
          </cell>
          <cell r="O400">
            <v>0</v>
          </cell>
          <cell r="P400">
            <v>0.27569432126212912</v>
          </cell>
          <cell r="Q400">
            <v>0.21034697067072228</v>
          </cell>
        </row>
        <row r="401">
          <cell r="B401">
            <v>167000</v>
          </cell>
          <cell r="C401">
            <v>5.6415932429857409E-2</v>
          </cell>
          <cell r="D401">
            <v>8.5833279952567489E-6</v>
          </cell>
          <cell r="E401">
            <v>0</v>
          </cell>
          <cell r="F401">
            <v>0.27462767554813289</v>
          </cell>
          <cell r="G401">
            <v>0.20936288085376864</v>
          </cell>
          <cell r="H401">
            <v>93341.212926498221</v>
          </cell>
          <cell r="I401">
            <v>5.5310878051488936</v>
          </cell>
          <cell r="J401">
            <v>0</v>
          </cell>
          <cell r="K401">
            <v>8212068.5711655896</v>
          </cell>
          <cell r="L401">
            <v>61670.384501737542</v>
          </cell>
          <cell r="M401">
            <v>5.6415932429857409E-2</v>
          </cell>
          <cell r="N401">
            <v>8.5833279952567472E-6</v>
          </cell>
          <cell r="O401">
            <v>0</v>
          </cell>
          <cell r="P401">
            <v>0.27462767554813289</v>
          </cell>
          <cell r="Q401">
            <v>0.20936288085376864</v>
          </cell>
        </row>
        <row r="402">
          <cell r="B402">
            <v>167500</v>
          </cell>
          <cell r="C402">
            <v>5.5931678207303333E-2</v>
          </cell>
          <cell r="D402">
            <v>8.2882785406319039E-6</v>
          </cell>
          <cell r="E402">
            <v>0</v>
          </cell>
          <cell r="F402">
            <v>0.27356515014079058</v>
          </cell>
          <cell r="G402">
            <v>0.20838339316317162</v>
          </cell>
          <cell r="H402">
            <v>92540.00527909871</v>
          </cell>
          <cell r="I402">
            <v>5.3409582375390876</v>
          </cell>
          <cell r="J402">
            <v>0</v>
          </cell>
          <cell r="K402">
            <v>8180296.3490605699</v>
          </cell>
          <cell r="L402">
            <v>61381.86448210699</v>
          </cell>
          <cell r="M402">
            <v>5.5931678207303333E-2</v>
          </cell>
          <cell r="N402">
            <v>8.2882785406319039E-6</v>
          </cell>
          <cell r="O402">
            <v>0</v>
          </cell>
          <cell r="P402">
            <v>0.27356515014079058</v>
          </cell>
          <cell r="Q402">
            <v>0.20838339316317159</v>
          </cell>
        </row>
        <row r="403">
          <cell r="B403">
            <v>168000</v>
          </cell>
          <cell r="C403">
            <v>5.5451580647723091E-2</v>
          </cell>
          <cell r="D403">
            <v>8.0033713269560637E-6</v>
          </cell>
          <cell r="E403">
            <v>0</v>
          </cell>
          <cell r="F403">
            <v>0.27250672912392093</v>
          </cell>
          <cell r="G403">
            <v>0.20740848607694543</v>
          </cell>
          <cell r="H403">
            <v>91745.674908152738</v>
          </cell>
          <cell r="I403">
            <v>5.1573643196517338</v>
          </cell>
          <cell r="J403">
            <v>0</v>
          </cell>
          <cell r="K403">
            <v>8148646.8587084115</v>
          </cell>
          <cell r="L403">
            <v>61094.693735239831</v>
          </cell>
          <cell r="M403">
            <v>5.5451580647723091E-2</v>
          </cell>
          <cell r="N403">
            <v>8.0033713269560637E-6</v>
          </cell>
          <cell r="O403">
            <v>0</v>
          </cell>
          <cell r="P403">
            <v>0.27250672912392093</v>
          </cell>
          <cell r="Q403">
            <v>0.20740848607694543</v>
          </cell>
        </row>
        <row r="404">
          <cell r="B404">
            <v>168500</v>
          </cell>
          <cell r="C404">
            <v>5.4975604071826167E-2</v>
          </cell>
          <cell r="D404">
            <v>7.728257717581328E-6</v>
          </cell>
          <cell r="E404">
            <v>0</v>
          </cell>
          <cell r="F404">
            <v>0.27145239664282395</v>
          </cell>
          <cell r="G404">
            <v>0.20643813817375251</v>
          </cell>
          <cell r="H404">
            <v>90958.162781608364</v>
          </cell>
          <cell r="I404">
            <v>4.9800813903865357</v>
          </cell>
          <cell r="J404">
            <v>0</v>
          </cell>
          <cell r="K404">
            <v>8117119.6260131104</v>
          </cell>
          <cell r="L404">
            <v>60808.865951220374</v>
          </cell>
          <cell r="M404">
            <v>5.497560407182616E-2</v>
          </cell>
          <cell r="N404">
            <v>7.728257717581328E-6</v>
          </cell>
          <cell r="O404">
            <v>0</v>
          </cell>
          <cell r="P404">
            <v>0.27145239664282395</v>
          </cell>
          <cell r="Q404">
            <v>0.20643813817375248</v>
          </cell>
        </row>
        <row r="405">
          <cell r="B405">
            <v>169000</v>
          </cell>
          <cell r="C405">
            <v>5.4503713106580184E-2</v>
          </cell>
          <cell r="D405">
            <v>7.4626010601542417E-6</v>
          </cell>
          <cell r="E405">
            <v>0</v>
          </cell>
          <cell r="F405">
            <v>0.27040213690404497</v>
          </cell>
          <cell r="G405">
            <v>0.20547232813243299</v>
          </cell>
          <cell r="H405">
            <v>90177.410374123472</v>
          </cell>
          <cell r="I405">
            <v>4.8088925113103116</v>
          </cell>
          <cell r="J405">
            <v>0</v>
          </cell>
          <cell r="K405">
            <v>8085714.1787100555</v>
          </cell>
          <cell r="L405">
            <v>60524.374849641506</v>
          </cell>
          <cell r="M405">
            <v>5.4503713106580177E-2</v>
          </cell>
          <cell r="N405">
            <v>7.4626010601542391E-6</v>
          </cell>
          <cell r="O405">
            <v>0</v>
          </cell>
          <cell r="P405">
            <v>0.27040213690404497</v>
          </cell>
          <cell r="Q405">
            <v>0.20547232813243299</v>
          </cell>
        </row>
        <row r="406">
          <cell r="B406">
            <v>169500</v>
          </cell>
          <cell r="C406">
            <v>5.4035872682582094E-2</v>
          </cell>
          <cell r="D406">
            <v>7.2060762746428663E-6</v>
          </cell>
          <cell r="E406">
            <v>0</v>
          </cell>
          <cell r="F406">
            <v>0.26935593417513648</v>
          </cell>
          <cell r="G406">
            <v>0.20451103473153595</v>
          </cell>
          <cell r="H406">
            <v>89403.359662716321</v>
          </cell>
          <cell r="I406">
            <v>4.6435882011820624</v>
          </cell>
          <cell r="J406">
            <v>0</v>
          </cell>
          <cell r="K406">
            <v>8054430.0463589029</v>
          </cell>
          <cell r="L406">
            <v>60241.214179466595</v>
          </cell>
          <cell r="M406">
            <v>5.4035872682582087E-2</v>
          </cell>
          <cell r="N406">
            <v>7.2060762746428654E-6</v>
          </cell>
          <cell r="O406">
            <v>0</v>
          </cell>
          <cell r="P406">
            <v>0.26935593417513648</v>
          </cell>
          <cell r="Q406">
            <v>0.20451103473153592</v>
          </cell>
        </row>
        <row r="407">
          <cell r="B407">
            <v>170000</v>
          </cell>
          <cell r="C407">
            <v>5.3572048031451873E-2</v>
          </cell>
          <cell r="D407">
            <v>6.9583694555541527E-6</v>
          </cell>
          <cell r="E407">
            <v>0</v>
          </cell>
          <cell r="F407">
            <v>0.26831377278442387</v>
          </cell>
          <cell r="G407">
            <v>0.20355423684885324</v>
          </cell>
          <cell r="H407">
            <v>88635.953122453386</v>
          </cell>
          <cell r="I407">
            <v>4.483966179622251</v>
          </cell>
          <cell r="J407">
            <v>0</v>
          </cell>
          <cell r="K407">
            <v>8023266.760336576</v>
          </cell>
          <cell r="L407">
            <v>59959.377718892167</v>
          </cell>
          <cell r="M407">
            <v>5.3572048031451873E-2</v>
          </cell>
          <cell r="N407">
            <v>6.9583694555541518E-6</v>
          </cell>
          <cell r="O407">
            <v>0</v>
          </cell>
          <cell r="P407">
            <v>0.26831377278442387</v>
          </cell>
          <cell r="Q407">
            <v>0.20355423684885321</v>
          </cell>
        </row>
        <row r="408">
          <cell r="B408">
            <v>170500</v>
          </cell>
          <cell r="C408">
            <v>5.3112204683248711E-2</v>
          </cell>
          <cell r="D408">
            <v>6.7191774878018007E-6</v>
          </cell>
          <cell r="E408">
            <v>0</v>
          </cell>
          <cell r="F408">
            <v>0.2672756371207699</v>
          </cell>
          <cell r="G408">
            <v>0.20260191346095544</v>
          </cell>
          <cell r="H408">
            <v>87875.133722174374</v>
          </cell>
          <cell r="I408">
            <v>4.3298311195784427</v>
          </cell>
          <cell r="J408">
            <v>0</v>
          </cell>
          <cell r="K408">
            <v>7992223.8538302192</v>
          </cell>
          <cell r="L408">
            <v>59678.859275211238</v>
          </cell>
          <cell r="M408">
            <v>5.3112204683248711E-2</v>
          </cell>
          <cell r="N408">
            <v>6.7191774878017998E-6</v>
          </cell>
          <cell r="O408">
            <v>0</v>
          </cell>
          <cell r="P408">
            <v>0.2672756371207699</v>
          </cell>
          <cell r="Q408">
            <v>0.20260191346095541</v>
          </cell>
        </row>
        <row r="409">
          <cell r="B409">
            <v>171000</v>
          </cell>
          <cell r="C409">
            <v>5.2656308463909271E-2</v>
          </cell>
          <cell r="D409">
            <v>6.4882076758013067E-6</v>
          </cell>
          <cell r="E409">
            <v>0</v>
          </cell>
          <cell r="F409">
            <v>0.26624151163334109</v>
          </cell>
          <cell r="G409">
            <v>0.20165404364272976</v>
          </cell>
          <cell r="H409">
            <v>87120.844920253818</v>
          </cell>
          <cell r="I409">
            <v>4.1809944083145325</v>
          </cell>
          <cell r="J409">
            <v>0</v>
          </cell>
          <cell r="K409">
            <v>7961300.8618302122</v>
          </cell>
          <cell r="L409">
            <v>59399.652684677181</v>
          </cell>
          <cell r="M409">
            <v>5.2656308463909271E-2</v>
          </cell>
          <cell r="N409">
            <v>6.4882076758013067E-6</v>
          </cell>
          <cell r="O409">
            <v>0</v>
          </cell>
          <cell r="P409">
            <v>0.26624151163334109</v>
          </cell>
          <cell r="Q409">
            <v>0.20165404364272974</v>
          </cell>
        </row>
        <row r="410">
          <cell r="B410">
            <v>171500</v>
          </cell>
          <cell r="C410">
            <v>5.2204325492708072E-2</v>
          </cell>
          <cell r="D410">
            <v>6.2651773852873409E-6</v>
          </cell>
          <cell r="E410">
            <v>0</v>
          </cell>
          <cell r="F410">
            <v>0.26521138083137463</v>
          </cell>
          <cell r="G410">
            <v>0.20071060656692039</v>
          </cell>
          <cell r="H410">
            <v>86373.030660399192</v>
          </cell>
          <cell r="I410">
            <v>4.0372739165982292</v>
          </cell>
          <cell r="J410">
            <v>0</v>
          </cell>
          <cell r="K410">
            <v>7930497.3211232023</v>
          </cell>
          <cell r="L410">
            <v>59121.751812368318</v>
          </cell>
          <cell r="M410">
            <v>5.2204325492708072E-2</v>
          </cell>
          <cell r="N410">
            <v>6.26517738528734E-6</v>
          </cell>
          <cell r="O410">
            <v>0</v>
          </cell>
          <cell r="P410">
            <v>0.26521138083137463</v>
          </cell>
          <cell r="Q410">
            <v>0.20071060656692036</v>
          </cell>
        </row>
        <row r="411">
          <cell r="B411">
            <v>172000</v>
          </cell>
          <cell r="C411">
            <v>5.1756222179739415E-2</v>
          </cell>
          <cell r="D411">
            <v>6.0498136974728825E-6</v>
          </cell>
          <cell r="E411">
            <v>0</v>
          </cell>
          <cell r="F411">
            <v>0.26418522928394605</v>
          </cell>
          <cell r="G411">
            <v>0.19977158150367078</v>
          </cell>
          <cell r="H411">
            <v>85631.635367484734</v>
          </cell>
          <cell r="I411">
            <v>3.8984937758415539</v>
          </cell>
          <cell r="J411">
            <v>0</v>
          </cell>
          <cell r="K411">
            <v>7899812.7702851556</v>
          </cell>
          <cell r="L411">
            <v>58845.150552053121</v>
          </cell>
          <cell r="M411">
            <v>5.1756222179739415E-2</v>
          </cell>
          <cell r="N411">
            <v>6.0498136974728825E-6</v>
          </cell>
          <cell r="O411">
            <v>0</v>
          </cell>
          <cell r="P411">
            <v>0.264185229283946</v>
          </cell>
          <cell r="Q411">
            <v>0.19977158150367078</v>
          </cell>
        </row>
        <row r="412">
          <cell r="B412">
            <v>172500</v>
          </cell>
          <cell r="C412">
            <v>5.1311965223421289E-2</v>
          </cell>
          <cell r="D412">
            <v>5.8418530750724307E-6</v>
          </cell>
          <cell r="E412">
            <v>0</v>
          </cell>
          <cell r="F412">
            <v>0.26316304161973908</v>
          </cell>
          <cell r="G412">
            <v>0.19883694782006825</v>
          </cell>
          <cell r="H412">
            <v>84896.603943421593</v>
          </cell>
          <cell r="I412">
            <v>3.7644841628865375</v>
          </cell>
          <cell r="J412">
            <v>0</v>
          </cell>
          <cell r="K412">
            <v>7869246.7496744767</v>
          </cell>
          <cell r="L412">
            <v>58569.842826056069</v>
          </cell>
          <cell r="M412">
            <v>5.1311965223421289E-2</v>
          </cell>
          <cell r="N412">
            <v>5.8418530750724298E-6</v>
          </cell>
          <cell r="O412">
            <v>0</v>
          </cell>
          <cell r="P412">
            <v>0.26316304161973908</v>
          </cell>
          <cell r="Q412">
            <v>0.19883694782006822</v>
          </cell>
        </row>
        <row r="413">
          <cell r="B413">
            <v>173000</v>
          </cell>
          <cell r="C413">
            <v>5.0871521608020331E-2</v>
          </cell>
          <cell r="D413">
            <v>5.6410410398203651E-6</v>
          </cell>
          <cell r="E413">
            <v>0</v>
          </cell>
          <cell r="F413">
            <v>0.26214480252681405</v>
          </cell>
          <cell r="G413">
            <v>0.19790668497969058</v>
          </cell>
          <cell r="H413">
            <v>84167.881763062833</v>
          </cell>
          <cell r="I413">
            <v>3.6350810921983827</v>
          </cell>
          <cell r="J413">
            <v>0</v>
          </cell>
          <cell r="K413">
            <v>7838798.8014250789</v>
          </cell>
          <cell r="L413">
            <v>58295.822585124057</v>
          </cell>
          <cell r="M413">
            <v>5.0871521608020331E-2</v>
          </cell>
          <cell r="N413">
            <v>5.6410410398203651E-6</v>
          </cell>
          <cell r="O413">
            <v>0</v>
          </cell>
          <cell r="P413">
            <v>0.26214480252681405</v>
          </cell>
          <cell r="Q413">
            <v>0.19790668497969058</v>
          </cell>
        </row>
        <row r="414">
          <cell r="B414">
            <v>173500</v>
          </cell>
          <cell r="C414">
            <v>5.0434858601198354E-2</v>
          </cell>
          <cell r="D414">
            <v>5.4471318610728035E-6</v>
          </cell>
          <cell r="E414">
            <v>0</v>
          </cell>
          <cell r="F414">
            <v>0.26113049675238009</v>
          </cell>
          <cell r="G414">
            <v>0.19698077254215476</v>
          </cell>
          <cell r="H414">
            <v>83445.414670144164</v>
          </cell>
          <cell r="I414">
            <v>3.5101262152008164</v>
          </cell>
          <cell r="J414">
            <v>0</v>
          </cell>
          <cell r="K414">
            <v>7808468.4694395801</v>
          </cell>
          <cell r="L414">
            <v>58023.083808293522</v>
          </cell>
          <cell r="M414">
            <v>5.0434858601198354E-2</v>
          </cell>
          <cell r="N414">
            <v>5.4471318610728035E-6</v>
          </cell>
          <cell r="O414">
            <v>0</v>
          </cell>
          <cell r="P414">
            <v>0.26113049675238009</v>
          </cell>
          <cell r="Q414">
            <v>0.19698077254215474</v>
          </cell>
        </row>
        <row r="415">
          <cell r="B415">
            <v>174000</v>
          </cell>
          <cell r="C415">
            <v>5.0001943751579674E-2</v>
          </cell>
          <cell r="D415">
            <v>5.2598882551007314E-6</v>
          </cell>
          <cell r="E415">
            <v>0</v>
          </cell>
          <cell r="F415">
            <v>0.26012010910256478</v>
          </cell>
          <cell r="G415">
            <v>0.19605919016266771</v>
          </cell>
          <cell r="H415">
            <v>82729.148973258969</v>
          </cell>
          <cell r="I415">
            <v>3.3894666265008908</v>
          </cell>
          <cell r="J415">
            <v>0</v>
          </cell>
          <cell r="K415">
            <v>7778255.2993824054</v>
          </cell>
          <cell r="L415">
            <v>57751.620502758051</v>
          </cell>
          <cell r="M415">
            <v>5.0001943751579674E-2</v>
          </cell>
          <cell r="N415">
            <v>5.2598882551007305E-6</v>
          </cell>
          <cell r="O415">
            <v>0</v>
          </cell>
          <cell r="P415">
            <v>0.26012010910256478</v>
          </cell>
          <cell r="Q415">
            <v>0.19605919016266768</v>
          </cell>
        </row>
        <row r="416">
          <cell r="B416">
            <v>174500</v>
          </cell>
          <cell r="C416">
            <v>4.9572744886339476E-2</v>
          </cell>
          <cell r="D416">
            <v>5.079081094740403E-6</v>
          </cell>
          <cell r="E416">
            <v>0</v>
          </cell>
          <cell r="F416">
            <v>0.25911362444218827</v>
          </cell>
          <cell r="G416">
            <v>0.19514191759157956</v>
          </cell>
          <cell r="H416">
            <v>82019.031441868239</v>
          </cell>
          <cell r="I416">
            <v>3.2729546767879989</v>
          </cell>
          <cell r="J416">
            <v>0</v>
          </cell>
          <cell r="K416">
            <v>7748158.8386730421</v>
          </cell>
          <cell r="L416">
            <v>57481.426703736848</v>
          </cell>
          <cell r="M416">
            <v>4.9572744886339483E-2</v>
          </cell>
          <cell r="N416">
            <v>5.0790810947404021E-6</v>
          </cell>
          <cell r="O416">
            <v>0</v>
          </cell>
          <cell r="P416">
            <v>0.25911362444218827</v>
          </cell>
          <cell r="Q416">
            <v>0.19514191759157956</v>
          </cell>
        </row>
        <row r="417">
          <cell r="B417">
            <v>175000</v>
          </cell>
          <cell r="C417">
            <v>4.9147230108812813E-2</v>
          </cell>
          <cell r="D417">
            <v>4.9044891290088067E-6</v>
          </cell>
          <cell r="E417">
            <v>0</v>
          </cell>
          <cell r="F417">
            <v>0.25811102769453598</v>
          </cell>
          <cell r="G417">
            <v>0.19422893467393851</v>
          </cell>
          <cell r="H417">
            <v>81315.009302344624</v>
          </cell>
          <cell r="I417">
            <v>3.1604477921543634</v>
          </cell>
          <cell r="J417">
            <v>0</v>
          </cell>
          <cell r="K417">
            <v>7718178.6364792353</v>
          </cell>
          <cell r="L417">
            <v>57212.496474343563</v>
          </cell>
          <cell r="M417">
            <v>4.9147230108812813E-2</v>
          </cell>
          <cell r="N417">
            <v>4.9044891290088067E-6</v>
          </cell>
          <cell r="O417">
            <v>0</v>
          </cell>
          <cell r="P417">
            <v>0.25811102769453598</v>
          </cell>
          <cell r="Q417">
            <v>0.19422893467393848</v>
          </cell>
        </row>
        <row r="418">
          <cell r="B418">
            <v>175500</v>
          </cell>
          <cell r="C418">
            <v>4.87253677961242E-2</v>
          </cell>
          <cell r="D418">
            <v>4.7358987123618426E-6</v>
          </cell>
          <cell r="E418">
            <v>0</v>
          </cell>
          <cell r="F418">
            <v>0.25711230384113187</v>
          </cell>
          <cell r="G418">
            <v>0.19332022134904808</v>
          </cell>
          <cell r="H418">
            <v>80617.030234050559</v>
          </cell>
          <cell r="I418">
            <v>3.0518082996292848</v>
          </cell>
          <cell r="J418">
            <v>0</v>
          </cell>
          <cell r="K418">
            <v>7688314.2437102124</v>
          </cell>
          <cell r="L418">
            <v>56944.823905455931</v>
          </cell>
          <cell r="M418">
            <v>4.87253677961242E-2</v>
          </cell>
          <cell r="N418">
            <v>4.7358987123618417E-6</v>
          </cell>
          <cell r="O418">
            <v>0</v>
          </cell>
          <cell r="P418">
            <v>0.25711230384113187</v>
          </cell>
          <cell r="Q418">
            <v>0.19332022134904805</v>
          </cell>
        </row>
        <row r="419">
          <cell r="B419">
            <v>176000</v>
          </cell>
          <cell r="C419">
            <v>4.8307126596837453E-2</v>
          </cell>
          <cell r="D419">
            <v>4.5731035432573592E-6</v>
          </cell>
          <cell r="E419">
            <v>0</v>
          </cell>
          <cell r="F419">
            <v>0.25611743792151492</v>
          </cell>
          <cell r="G419">
            <v>0.19241575765002614</v>
          </cell>
          <cell r="H419">
            <v>79925.042365449859</v>
          </cell>
          <cell r="I419">
            <v>2.9469032587094279</v>
          </cell>
          <cell r="J419">
            <v>0</v>
          </cell>
          <cell r="K419">
            <v>7658565.2130099973</v>
          </cell>
          <cell r="L419">
            <v>56678.403115585796</v>
          </cell>
          <cell r="M419">
            <v>4.830712659683746E-2</v>
          </cell>
          <cell r="N419">
            <v>4.5731035432573584E-6</v>
          </cell>
          <cell r="O419">
            <v>0</v>
          </cell>
          <cell r="P419">
            <v>0.25611743792151492</v>
          </cell>
          <cell r="Q419">
            <v>0.19241575765002611</v>
          </cell>
        </row>
        <row r="420">
          <cell r="B420">
            <v>176500</v>
          </cell>
          <cell r="C420">
            <v>4.7892475428625778E-2</v>
          </cell>
          <cell r="D420">
            <v>4.415904411712372E-6</v>
          </cell>
          <cell r="E420">
            <v>0</v>
          </cell>
          <cell r="F420">
            <v>0.25512641503301353</v>
          </cell>
          <cell r="G420">
            <v>0.1915155237033663</v>
          </cell>
          <cell r="H420">
            <v>79238.99427025285</v>
          </cell>
          <cell r="I420">
            <v>2.8456042986849526</v>
          </cell>
          <cell r="J420">
            <v>0</v>
          </cell>
          <cell r="K420">
            <v>7628931.0987506658</v>
          </cell>
          <cell r="L420">
            <v>56413.228250750013</v>
          </cell>
          <cell r="M420">
            <v>4.7892475428625784E-2</v>
          </cell>
          <cell r="N420">
            <v>4.415904411712372E-6</v>
          </cell>
          <cell r="O420">
            <v>0</v>
          </cell>
          <cell r="P420">
            <v>0.25512641503301353</v>
          </cell>
          <cell r="Q420">
            <v>0.19151552370336627</v>
          </cell>
        </row>
        <row r="421">
          <cell r="B421">
            <v>177000</v>
          </cell>
          <cell r="C421">
            <v>4.7481383475961793E-2</v>
          </cell>
          <cell r="D421">
            <v>4.2641089555321196E-6</v>
          </cell>
          <cell r="E421">
            <v>0</v>
          </cell>
          <cell r="F421">
            <v>0.254139220330524</v>
          </cell>
          <cell r="G421">
            <v>0.1906194997285014</v>
          </cell>
          <cell r="H421">
            <v>78558.834963594447</v>
          </cell>
          <cell r="I421">
            <v>2.747787461553763</v>
          </cell>
          <cell r="J421">
            <v>0</v>
          </cell>
          <cell r="K421">
            <v>7599411.4570257198</v>
          </cell>
          <cell r="L421">
            <v>56149.293484341782</v>
          </cell>
          <cell r="M421">
            <v>4.7481383475961793E-2</v>
          </cell>
          <cell r="N421">
            <v>4.2641089555321187E-6</v>
          </cell>
          <cell r="O421">
            <v>0</v>
          </cell>
          <cell r="P421">
            <v>0.254139220330524</v>
          </cell>
          <cell r="Q421">
            <v>0.1906194997285014</v>
          </cell>
        </row>
        <row r="422">
          <cell r="B422">
            <v>177500</v>
          </cell>
          <cell r="C422">
            <v>4.7073820187827485E-2</v>
          </cell>
          <cell r="D422">
            <v>4.1175314249119475E-6</v>
          </cell>
          <cell r="E422">
            <v>0</v>
          </cell>
          <cell r="F422">
            <v>0.2531558390262873</v>
          </cell>
          <cell r="G422">
            <v>0.18972766603736846</v>
          </cell>
          <cell r="H422">
            <v>77884.513898245277</v>
          </cell>
          <cell r="I422">
            <v>2.6533330503312054</v>
          </cell>
          <cell r="J422">
            <v>0</v>
          </cell>
          <cell r="K422">
            <v>7570005.8456434151</v>
          </cell>
          <cell r="L422">
            <v>55886.593017002553</v>
          </cell>
          <cell r="M422">
            <v>4.7073820187827485E-2</v>
          </cell>
          <cell r="N422">
            <v>4.1175314249119475E-6</v>
          </cell>
          <cell r="O422">
            <v>0</v>
          </cell>
          <cell r="P422">
            <v>0.2531558390262873</v>
          </cell>
          <cell r="Q422">
            <v>0.18972766603736846</v>
          </cell>
        </row>
        <row r="423">
          <cell r="B423">
            <v>178000</v>
          </cell>
          <cell r="C423">
            <v>4.6669755275443717E-2</v>
          </cell>
          <cell r="D423">
            <v>3.9759924551479258E-6</v>
          </cell>
          <cell r="E423">
            <v>0</v>
          </cell>
          <cell r="F423">
            <v>0.25217625638966623</v>
          </cell>
          <cell r="G423">
            <v>0.18884000303397663</v>
          </cell>
          <cell r="H423">
            <v>77215.980960855071</v>
          </cell>
          <cell r="I423">
            <v>2.562125482585019</v>
          </cell>
          <cell r="J423">
            <v>0</v>
          </cell>
          <cell r="K423">
            <v>7540713.824120095</v>
          </cell>
          <cell r="L423">
            <v>55625.121076494739</v>
          </cell>
          <cell r="M423">
            <v>4.6669755275443717E-2</v>
          </cell>
          <cell r="N423">
            <v>3.975992455147925E-6</v>
          </cell>
          <cell r="O423">
            <v>0</v>
          </cell>
          <cell r="P423">
            <v>0.25217625638966623</v>
          </cell>
          <cell r="Q423">
            <v>0.18884000303397663</v>
          </cell>
        </row>
        <row r="424">
          <cell r="B424">
            <v>178500</v>
          </cell>
          <cell r="C424">
            <v>4.6269158710019243E-2</v>
          </cell>
          <cell r="D424">
            <v>3.8393188471494099E-6</v>
          </cell>
          <cell r="E424">
            <v>0</v>
          </cell>
          <cell r="F424">
            <v>0.25120045774692706</v>
          </cell>
          <cell r="G424">
            <v>0.18795649121397615</v>
          </cell>
          <cell r="H424">
            <v>76553.186468228363</v>
          </cell>
          <cell r="I424">
            <v>2.4740531489978554</v>
          </cell>
          <cell r="J424">
            <v>0</v>
          </cell>
          <cell r="K424">
            <v>7511534.9536736608</v>
          </cell>
          <cell r="L424">
            <v>55364.871917574746</v>
          </cell>
          <cell r="M424">
            <v>4.6269158710019249E-2</v>
          </cell>
          <cell r="N424">
            <v>3.8393188471494091E-6</v>
          </cell>
          <cell r="O424">
            <v>0</v>
          </cell>
          <cell r="P424">
            <v>0.25120045774692706</v>
          </cell>
          <cell r="Q424">
            <v>0.18795649121397615</v>
          </cell>
        </row>
        <row r="425">
          <cell r="B425">
            <v>179000</v>
          </cell>
          <cell r="C425">
            <v>4.5872000720519106E-2</v>
          </cell>
          <cell r="D425">
            <v>3.7073433554894731E-6</v>
          </cell>
          <cell r="E425">
            <v>0</v>
          </cell>
          <cell r="F425">
            <v>0.25022842848101839</v>
          </cell>
          <cell r="G425">
            <v>0.18707711116422984</v>
          </cell>
          <cell r="H425">
            <v>75896.081163632305</v>
          </cell>
          <cell r="I425">
            <v>2.3890082767871936</v>
          </cell>
          <cell r="J425">
            <v>0</v>
          </cell>
          <cell r="K425">
            <v>7482468.7972169612</v>
          </cell>
          <cell r="L425">
            <v>55105.839821866764</v>
          </cell>
          <cell r="M425">
            <v>4.5872000720519106E-2</v>
          </cell>
          <cell r="N425">
            <v>3.7073433554894723E-6</v>
          </cell>
          <cell r="O425">
            <v>0</v>
          </cell>
          <cell r="P425">
            <v>0.25022842848101839</v>
          </cell>
          <cell r="Q425">
            <v>0.18707711116422984</v>
          </cell>
        </row>
        <row r="426">
          <cell r="B426">
            <v>179500</v>
          </cell>
          <cell r="C426">
            <v>4.5478251791452151E-2</v>
          </cell>
          <cell r="D426">
            <v>3.5799044837563078E-6</v>
          </cell>
          <cell r="E426">
            <v>0</v>
          </cell>
          <cell r="F426">
            <v>0.2492601540313526</v>
          </cell>
          <cell r="G426">
            <v>0.18620184356238681</v>
          </cell>
          <cell r="H426">
            <v>75244.616213136003</v>
          </cell>
          <cell r="I426">
            <v>2.3068867978299914</v>
          </cell>
          <cell r="J426">
            <v>0</v>
          </cell>
          <cell r="K426">
            <v>7453514.9193512565</v>
          </cell>
          <cell r="L426">
            <v>54848.019097737189</v>
          </cell>
          <cell r="M426">
            <v>4.5478251791452151E-2</v>
          </cell>
          <cell r="N426">
            <v>3.5799044837563078E-6</v>
          </cell>
          <cell r="O426">
            <v>0</v>
          </cell>
          <cell r="P426">
            <v>0.2492601540313526</v>
          </cell>
          <cell r="Q426">
            <v>0.18620184356238681</v>
          </cell>
        </row>
        <row r="427">
          <cell r="B427">
            <v>180000</v>
          </cell>
          <cell r="C427">
            <v>4.5087882660677502E-2</v>
          </cell>
          <cell r="D427">
            <v>3.4568462869337539E-6</v>
          </cell>
          <cell r="E427">
            <v>0</v>
          </cell>
          <cell r="F427">
            <v>0.24829561989358762</v>
          </cell>
          <cell r="G427">
            <v>0.18533066917645771</v>
          </cell>
          <cell r="H427">
            <v>74598.743201981371</v>
          </cell>
          <cell r="I427">
            <v>2.2275882213168985</v>
          </cell>
          <cell r="J427">
            <v>0</v>
          </cell>
          <cell r="K427">
            <v>7424672.8863596907</v>
          </cell>
          <cell r="L427">
            <v>54591.404080169494</v>
          </cell>
          <cell r="M427">
            <v>4.5087882660677495E-2</v>
          </cell>
          <cell r="N427">
            <v>3.4568462869337535E-6</v>
          </cell>
          <cell r="O427">
            <v>0</v>
          </cell>
          <cell r="P427">
            <v>0.24829561989358762</v>
          </cell>
          <cell r="Q427">
            <v>0.18533066917645769</v>
          </cell>
        </row>
        <row r="428">
          <cell r="B428">
            <v>180500</v>
          </cell>
          <cell r="C428">
            <v>4.4700864317229937E-2</v>
          </cell>
          <cell r="D428">
            <v>3.3380181805701819E-6</v>
          </cell>
          <cell r="E428">
            <v>0</v>
          </cell>
          <cell r="F428">
            <v>0.24733481161940954</v>
          </cell>
          <cell r="G428">
            <v>0.18446356886439225</v>
          </cell>
          <cell r="H428">
            <v>73958.414130985082</v>
          </cell>
          <cell r="I428">
            <v>2.1510155107808808</v>
          </cell>
          <cell r="J428">
            <v>0</v>
          </cell>
          <cell r="K428">
            <v>7395942.2662007958</v>
          </cell>
          <cell r="L428">
            <v>54335.989130639813</v>
          </cell>
          <cell r="M428">
            <v>4.470086431722993E-2</v>
          </cell>
          <cell r="N428">
            <v>3.3380181805701814E-6</v>
          </cell>
          <cell r="O428">
            <v>0</v>
          </cell>
          <cell r="P428">
            <v>0.24733481161940957</v>
          </cell>
          <cell r="Q428">
            <v>0.18446356886439222</v>
          </cell>
        </row>
        <row r="429">
          <cell r="B429">
            <v>181000</v>
          </cell>
          <cell r="C429">
            <v>4.4317167999163784E-2</v>
          </cell>
          <cell r="D429">
            <v>3.2232747565104826E-6</v>
          </cell>
          <cell r="E429">
            <v>0</v>
          </cell>
          <cell r="F429">
            <v>0.24637771481631643</v>
          </cell>
          <cell r="G429">
            <v>0.18360052357365836</v>
          </cell>
          <cell r="H429">
            <v>73323.58141297134</v>
          </cell>
          <cell r="I429">
            <v>2.0770749653551035</v>
          </cell>
          <cell r="J429">
            <v>0</v>
          </cell>
          <cell r="K429">
            <v>7367322.6285020225</v>
          </cell>
          <cell r="L429">
            <v>54081.768636992958</v>
          </cell>
          <cell r="M429">
            <v>4.4317167999163784E-2</v>
          </cell>
          <cell r="N429">
            <v>3.2232747565104822E-6</v>
          </cell>
          <cell r="O429">
            <v>0</v>
          </cell>
          <cell r="P429">
            <v>0.24637771481631646</v>
          </cell>
          <cell r="Q429">
            <v>0.18360052357365833</v>
          </cell>
        </row>
        <row r="430">
          <cell r="B430">
            <v>181500</v>
          </cell>
          <cell r="C430">
            <v>4.3936765191415608E-2</v>
          </cell>
          <cell r="D430">
            <v>3.1124756049620379E-6</v>
          </cell>
          <cell r="E430">
            <v>0</v>
          </cell>
          <cell r="F430">
            <v>0.24542431514740257</v>
          </cell>
          <cell r="G430">
            <v>0.18274151434082384</v>
          </cell>
          <cell r="H430">
            <v>72694.197869235591</v>
          </cell>
          <cell r="I430">
            <v>2.0056761051124199</v>
          </cell>
          <cell r="J430">
            <v>0</v>
          </cell>
          <cell r="K430">
            <v>7338813.5445532892</v>
          </cell>
          <cell r="L430">
            <v>53828.737013319187</v>
          </cell>
          <cell r="M430">
            <v>4.3936765191415608E-2</v>
          </cell>
          <cell r="N430">
            <v>3.1124756049620374E-6</v>
          </cell>
          <cell r="O430">
            <v>0</v>
          </cell>
          <cell r="P430">
            <v>0.24542431514740259</v>
          </cell>
          <cell r="Q430">
            <v>0.18274151434082384</v>
          </cell>
        </row>
        <row r="431">
          <cell r="B431">
            <v>182000</v>
          </cell>
          <cell r="C431">
            <v>4.3559627623684857E-2</v>
          </cell>
          <cell r="D431">
            <v>3.0054851426849675E-6</v>
          </cell>
          <cell r="E431">
            <v>0</v>
          </cell>
          <cell r="F431">
            <v>0.24447459833114379</v>
          </cell>
          <cell r="G431">
            <v>0.18188652229113958</v>
          </cell>
          <cell r="H431">
            <v>72070.216726038052</v>
          </cell>
          <cell r="I431">
            <v>1.9367315603513475</v>
          </cell>
          <cell r="J431">
            <v>0</v>
          </cell>
          <cell r="K431">
            <v>7310414.587300566</v>
          </cell>
          <cell r="L431">
            <v>53576.888699831441</v>
          </cell>
          <cell r="M431">
            <v>4.3559627623684857E-2</v>
          </cell>
          <cell r="N431">
            <v>3.0054851426849675E-6</v>
          </cell>
          <cell r="O431">
            <v>0</v>
          </cell>
          <cell r="P431">
            <v>0.24447459833114377</v>
          </cell>
          <cell r="Q431">
            <v>0.18188652229113955</v>
          </cell>
        </row>
        <row r="432">
          <cell r="B432">
            <v>182500</v>
          </cell>
          <cell r="C432">
            <v>4.3185727268333092E-2</v>
          </cell>
          <cell r="D432">
            <v>2.9021724470658725E-6</v>
          </cell>
          <cell r="E432">
            <v>0</v>
          </cell>
          <cell r="F432">
            <v>0.2435285501411836</v>
          </cell>
          <cell r="G432">
            <v>0.18103552863812469</v>
          </cell>
          <cell r="H432">
            <v>71451.591611127922</v>
          </cell>
          <cell r="I432">
            <v>1.8701569646733522</v>
          </cell>
          <cell r="J432">
            <v>0</v>
          </cell>
          <cell r="K432">
            <v>7282125.3313394766</v>
          </cell>
          <cell r="L432">
            <v>53326.218162743149</v>
          </cell>
          <cell r="M432">
            <v>4.3185727268333092E-2</v>
          </cell>
          <cell r="N432">
            <v>2.9021724470658721E-6</v>
          </cell>
          <cell r="O432">
            <v>0</v>
          </cell>
          <cell r="P432">
            <v>0.24352855014118363</v>
          </cell>
          <cell r="Q432">
            <v>0.18103552863812467</v>
          </cell>
        </row>
        <row r="433">
          <cell r="B433">
            <v>183000</v>
          </cell>
          <cell r="C433">
            <v>4.2815036338300909E-2</v>
          </cell>
          <cell r="D433">
            <v>2.8024110959274987E-6</v>
          </cell>
          <cell r="E433">
            <v>0</v>
          </cell>
          <cell r="F433">
            <v>0.24258615640611972</v>
          </cell>
          <cell r="G433">
            <v>0.18018851468315403</v>
          </cell>
          <cell r="H433">
            <v>70838.276550296927</v>
          </cell>
          <cell r="I433">
            <v>1.8058708517563622</v>
          </cell>
          <cell r="J433">
            <v>0</v>
          </cell>
          <cell r="K433">
            <v>7253945.3529089149</v>
          </cell>
          <cell r="L433">
            <v>53076.719894146707</v>
          </cell>
          <cell r="M433">
            <v>4.2815036338300916E-2</v>
          </cell>
          <cell r="N433">
            <v>2.8024110959274983E-6</v>
          </cell>
          <cell r="O433">
            <v>0</v>
          </cell>
          <cell r="P433">
            <v>0.24258615640611969</v>
          </cell>
          <cell r="Q433">
            <v>0.180188514683154</v>
          </cell>
        </row>
        <row r="434">
          <cell r="B434">
            <v>183500</v>
          </cell>
          <cell r="C434">
            <v>4.2447527285043023E-2</v>
          </cell>
          <cell r="D434">
            <v>2.7060790128141349E-6</v>
          </cell>
          <cell r="E434">
            <v>0</v>
          </cell>
          <cell r="F434">
            <v>0.24164740300929224</v>
          </cell>
          <cell r="G434">
            <v>0.17934546181504699</v>
          </cell>
          <cell r="H434">
            <v>70230.225963962817</v>
          </cell>
          <cell r="I434">
            <v>1.7437945556568355</v>
          </cell>
          <cell r="J434">
            <v>0</v>
          </cell>
          <cell r="K434">
            <v>7225874.2298847148</v>
          </cell>
          <cell r="L434">
            <v>52828.388411892374</v>
          </cell>
          <cell r="M434">
            <v>4.244752728504303E-2</v>
          </cell>
          <cell r="N434">
            <v>2.7060790128141349E-6</v>
          </cell>
          <cell r="O434">
            <v>0</v>
          </cell>
          <cell r="P434">
            <v>0.24164740300929227</v>
          </cell>
          <cell r="Q434">
            <v>0.17934546181504699</v>
          </cell>
        </row>
        <row r="435">
          <cell r="B435">
            <v>184000</v>
          </cell>
          <cell r="C435">
            <v>4.2083172796480835E-2</v>
          </cell>
          <cell r="D435">
            <v>2.6130583176129312E-6</v>
          </cell>
          <cell r="E435">
            <v>0</v>
          </cell>
          <cell r="F435">
            <v>0.24071227588857189</v>
          </cell>
          <cell r="G435">
            <v>0.17850635150965868</v>
          </cell>
          <cell r="H435">
            <v>69627.394663781917</v>
          </cell>
          <cell r="I435">
            <v>1.6838521145502887</v>
          </cell>
          <cell r="J435">
            <v>0</v>
          </cell>
          <cell r="K435">
            <v>7197911.5417733109</v>
          </cell>
          <cell r="L435">
            <v>52581.218259467838</v>
          </cell>
          <cell r="M435">
            <v>4.2083172796480828E-2</v>
          </cell>
          <cell r="N435">
            <v>2.6130583176129307E-6</v>
          </cell>
          <cell r="O435">
            <v>0</v>
          </cell>
          <cell r="P435">
            <v>0.24071227588857189</v>
          </cell>
          <cell r="Q435">
            <v>0.17850635150965868</v>
          </cell>
        </row>
        <row r="436">
          <cell r="B436">
            <v>184500</v>
          </cell>
          <cell r="C436">
            <v>4.1721945794972799E-2</v>
          </cell>
          <cell r="D436">
            <v>2.5232351823092015E-6</v>
          </cell>
          <cell r="E436">
            <v>0</v>
          </cell>
          <cell r="F436">
            <v>0.2397807610361497</v>
          </cell>
          <cell r="G436">
            <v>0.17767116532947322</v>
          </cell>
          <cell r="H436">
            <v>69029.737849291021</v>
          </cell>
          <cell r="I436">
            <v>1.6259701777801634</v>
          </cell>
          <cell r="J436">
            <v>0</v>
          </cell>
          <cell r="K436">
            <v>7170056.8697054572</v>
          </cell>
          <cell r="L436">
            <v>52335.204005878397</v>
          </cell>
          <cell r="M436">
            <v>4.1721945794972799E-2</v>
          </cell>
          <cell r="N436">
            <v>2.5232351823092011E-6</v>
          </cell>
          <cell r="O436">
            <v>0</v>
          </cell>
          <cell r="P436">
            <v>0.2397807610361497</v>
          </cell>
          <cell r="Q436">
            <v>0.17767116532947322</v>
          </cell>
        </row>
        <row r="437">
          <cell r="B437">
            <v>185000</v>
          </cell>
          <cell r="C437">
            <v>4.1363819435301999E-2</v>
          </cell>
          <cell r="D437">
            <v>2.436499691693181E-6</v>
          </cell>
          <cell r="E437">
            <v>0</v>
          </cell>
          <cell r="F437">
            <v>0.23885284449832661</v>
          </cell>
          <cell r="G437">
            <v>0.17683988492319802</v>
          </cell>
          <cell r="H437">
            <v>68437.211104577815</v>
          </cell>
          <cell r="I437">
            <v>1.5700779160974003</v>
          </cell>
          <cell r="J437">
            <v>0</v>
          </cell>
          <cell r="K437">
            <v>7142309.7964299303</v>
          </cell>
          <cell r="L437">
            <v>52090.340245527492</v>
          </cell>
          <cell r="M437">
            <v>4.1363819435301999E-2</v>
          </cell>
          <cell r="N437">
            <v>2.4364996916931806E-6</v>
          </cell>
          <cell r="O437">
            <v>0</v>
          </cell>
          <cell r="P437">
            <v>0.23885284449832664</v>
          </cell>
          <cell r="Q437">
            <v>0.17683988492319799</v>
          </cell>
        </row>
        <row r="438">
          <cell r="B438">
            <v>185500</v>
          </cell>
          <cell r="C438">
            <v>4.1008767102681164E-2</v>
          </cell>
          <cell r="D438">
            <v>2.3527457088551379E-6</v>
          </cell>
          <cell r="E438">
            <v>0</v>
          </cell>
          <cell r="F438">
            <v>0.2379285123753051</v>
          </cell>
          <cell r="G438">
            <v>0.17601249202536121</v>
          </cell>
          <cell r="H438">
            <v>67849.770394980122</v>
          </cell>
          <cell r="I438">
            <v>1.5161069349856278</v>
          </cell>
          <cell r="J438">
            <v>0</v>
          </cell>
          <cell r="K438">
            <v>7114669.9063072996</v>
          </cell>
          <cell r="L438">
            <v>51846.621598098092</v>
          </cell>
          <cell r="M438">
            <v>4.1008767102681164E-2</v>
          </cell>
          <cell r="N438">
            <v>2.3527457088551375E-6</v>
          </cell>
          <cell r="O438">
            <v>0</v>
          </cell>
          <cell r="P438">
            <v>0.2379285123753051</v>
          </cell>
          <cell r="Q438">
            <v>0.17601249202536118</v>
          </cell>
        </row>
        <row r="439">
          <cell r="B439">
            <v>186000</v>
          </cell>
          <cell r="C439">
            <v>4.0656762410774712E-2</v>
          </cell>
          <cell r="D439">
            <v>2.2718707453173768E-6</v>
          </cell>
          <cell r="E439">
            <v>0</v>
          </cell>
          <cell r="F439">
            <v>0.23700775082098047</v>
          </cell>
          <cell r="G439">
            <v>0.17518896845590962</v>
          </cell>
          <cell r="H439">
            <v>67267.372063813338</v>
          </cell>
          <cell r="I439">
            <v>1.4639911909743573</v>
          </cell>
          <cell r="J439">
            <v>0</v>
          </cell>
          <cell r="K439">
            <v>7087136.7853036895</v>
          </cell>
          <cell r="L439">
            <v>51604.042708434281</v>
          </cell>
          <cell r="M439">
            <v>4.0656762410774712E-2</v>
          </cell>
          <cell r="N439">
            <v>2.2718707453173763E-6</v>
          </cell>
          <cell r="O439">
            <v>0</v>
          </cell>
          <cell r="P439">
            <v>0.23700775082098047</v>
          </cell>
          <cell r="Q439">
            <v>0.17518896845590959</v>
          </cell>
        </row>
        <row r="440">
          <cell r="B440">
            <v>186500</v>
          </cell>
          <cell r="C440">
            <v>4.0307779199737832E-2</v>
          </cell>
          <cell r="D440">
            <v>2.1937758356128463E-6</v>
          </cell>
          <cell r="E440">
            <v>0</v>
          </cell>
          <cell r="F440">
            <v>0.23609054604273375</v>
          </cell>
          <cell r="G440">
            <v>0.17436929611980981</v>
          </cell>
          <cell r="H440">
            <v>66689.972829126113</v>
          </cell>
          <cell r="I440">
            <v>1.4136669108175659</v>
          </cell>
          <cell r="J440">
            <v>0</v>
          </cell>
          <cell r="K440">
            <v>7059710.0209845826</v>
          </cell>
          <cell r="L440">
            <v>51362.598246423753</v>
          </cell>
          <cell r="M440">
            <v>4.0307779199737839E-2</v>
          </cell>
          <cell r="N440">
            <v>2.1937758356128459E-6</v>
          </cell>
          <cell r="O440">
            <v>0</v>
          </cell>
          <cell r="P440">
            <v>0.23609054604273375</v>
          </cell>
          <cell r="Q440">
            <v>0.17436929611980978</v>
          </cell>
        </row>
        <row r="441">
          <cell r="B441">
            <v>187000</v>
          </cell>
          <cell r="C441">
            <v>3.9961791534272359E-2</v>
          </cell>
          <cell r="D441">
            <v>2.1183654161821945E-6</v>
          </cell>
          <cell r="E441">
            <v>0</v>
          </cell>
          <cell r="F441">
            <v>0.23517688430122494</v>
          </cell>
          <cell r="G441">
            <v>0.17355345700665042</v>
          </cell>
          <cell r="H441">
            <v>66117.529780483645</v>
          </cell>
          <cell r="I441">
            <v>1.3650725134550816</v>
          </cell>
          <cell r="J441">
            <v>0</v>
          </cell>
          <cell r="K441">
            <v>7032389.2025086395</v>
          </cell>
          <cell r="L441">
            <v>51122.282906880653</v>
          </cell>
          <cell r="M441">
            <v>3.9961791534272366E-2</v>
          </cell>
          <cell r="N441">
            <v>2.1183654161821941E-6</v>
          </cell>
          <cell r="O441">
            <v>0</v>
          </cell>
          <cell r="P441">
            <v>0.23517688430122494</v>
          </cell>
          <cell r="Q441">
            <v>0.17355345700665042</v>
          </cell>
        </row>
        <row r="442">
          <cell r="B442">
            <v>187500</v>
          </cell>
          <cell r="C442">
            <v>3.9618773701699299E-2</v>
          </cell>
          <cell r="D442">
            <v>2.0455472084339315E-6</v>
          </cell>
          <cell r="E442">
            <v>0</v>
          </cell>
          <cell r="F442">
            <v>0.23426675191018709</v>
          </cell>
          <cell r="G442">
            <v>0.17274143319024618</v>
          </cell>
          <cell r="H442">
            <v>65550.000375778764</v>
          </cell>
          <cell r="I442">
            <v>1.3181485346566728</v>
          </cell>
          <cell r="J442">
            <v>0</v>
          </cell>
          <cell r="K442">
            <v>7005173.9206215385</v>
          </cell>
          <cell r="L442">
            <v>50883.091409428933</v>
          </cell>
          <cell r="M442">
            <v>3.9618773701699306E-2</v>
          </cell>
          <cell r="N442">
            <v>2.045547208433931E-6</v>
          </cell>
          <cell r="O442">
            <v>0</v>
          </cell>
          <cell r="P442">
            <v>0.23426675191018709</v>
          </cell>
          <cell r="Q442">
            <v>0.17274143319024615</v>
          </cell>
        </row>
        <row r="443">
          <cell r="B443">
            <v>188000</v>
          </cell>
          <cell r="C443">
            <v>3.927870021004802E-2</v>
          </cell>
          <cell r="D443">
            <v>1.9752321058317788E-6</v>
          </cell>
          <cell r="E443">
            <v>0</v>
          </cell>
          <cell r="F443">
            <v>0.23336013523622171</v>
          </cell>
          <cell r="G443">
            <v>0.1719332068282442</v>
          </cell>
          <cell r="H443">
            <v>64987.342438070365</v>
          </cell>
          <cell r="I443">
            <v>1.2728375542612502</v>
          </cell>
          <cell r="J443">
            <v>0</v>
          </cell>
          <cell r="K443">
            <v>6978063.767649862</v>
          </cell>
          <cell r="L443">
            <v>50645.018498386424</v>
          </cell>
          <cell r="M443">
            <v>3.927870021004802E-2</v>
          </cell>
          <cell r="N443">
            <v>1.9752321058317784E-6</v>
          </cell>
          <cell r="O443">
            <v>0</v>
          </cell>
          <cell r="P443">
            <v>0.23336013523622173</v>
          </cell>
          <cell r="Q443">
            <v>0.17193320682824417</v>
          </cell>
        </row>
        <row r="444">
          <cell r="B444">
            <v>188500</v>
          </cell>
          <cell r="C444">
            <v>3.8941545786161734E-2</v>
          </cell>
          <cell r="D444">
            <v>1.9073340648499805E-6</v>
          </cell>
          <cell r="E444">
            <v>0</v>
          </cell>
          <cell r="F444">
            <v>0.232457020698594</v>
          </cell>
          <cell r="G444">
            <v>0.17112876016173198</v>
          </cell>
          <cell r="H444">
            <v>64429.514152448952</v>
          </cell>
          <cell r="I444">
            <v>1.2290841259085812</v>
          </cell>
          <cell r="J444">
            <v>0</v>
          </cell>
          <cell r="K444">
            <v>6951058.3374949712</v>
          </cell>
          <cell r="L444">
            <v>50408.058942649317</v>
          </cell>
          <cell r="M444">
            <v>3.8941545786161734E-2</v>
          </cell>
          <cell r="N444">
            <v>1.90733406484998E-6</v>
          </cell>
          <cell r="O444">
            <v>0</v>
          </cell>
          <cell r="P444">
            <v>0.23245702069859403</v>
          </cell>
          <cell r="Q444">
            <v>0.17112876016173195</v>
          </cell>
        </row>
        <row r="445">
          <cell r="B445">
            <v>189000</v>
          </cell>
          <cell r="C445">
            <v>3.86072853738193E-2</v>
          </cell>
          <cell r="D445">
            <v>1.8417699996839526E-6</v>
          </cell>
          <cell r="E445">
            <v>0</v>
          </cell>
          <cell r="F445">
            <v>0.2315573947690299</v>
          </cell>
          <cell r="G445">
            <v>0.1703280755148471</v>
          </cell>
          <cell r="H445">
            <v>63876.474062929105</v>
          </cell>
          <cell r="I445">
            <v>1.1868347091909395</v>
          </cell>
          <cell r="J445">
            <v>0</v>
          </cell>
          <cell r="K445">
            <v>6924157.2256269343</v>
          </cell>
          <cell r="L445">
            <v>50172.207535577225</v>
          </cell>
          <cell r="M445">
            <v>3.86072853738193E-2</v>
          </cell>
          <cell r="N445">
            <v>1.8417699996839526E-6</v>
          </cell>
          <cell r="O445">
            <v>0</v>
          </cell>
          <cell r="P445">
            <v>0.2315573947690299</v>
          </cell>
          <cell r="Q445">
            <v>0.17032807551484708</v>
          </cell>
        </row>
        <row r="446">
          <cell r="B446">
            <v>189500</v>
          </cell>
          <cell r="C446">
            <v>3.8275894131873094E-2</v>
          </cell>
          <cell r="D446">
            <v>1.7784596805803565E-6</v>
          </cell>
          <cell r="E446">
            <v>0</v>
          </cell>
          <cell r="F446">
            <v>0.23066124397151302</v>
          </cell>
          <cell r="G446">
            <v>0.16953113529438887</v>
          </cell>
          <cell r="H446">
            <v>63328.181069368533</v>
          </cell>
          <cell r="I446">
            <v>1.1460376041371074</v>
          </cell>
          <cell r="J446">
            <v>0</v>
          </cell>
          <cell r="K446">
            <v>6897360.0290784631</v>
          </cell>
          <cell r="L446">
            <v>49937.459094878774</v>
          </cell>
          <cell r="M446">
            <v>3.8275894131873094E-2</v>
          </cell>
          <cell r="N446">
            <v>1.7784596805803561E-6</v>
          </cell>
          <cell r="O446">
            <v>0</v>
          </cell>
          <cell r="P446">
            <v>0.23066124397151305</v>
          </cell>
          <cell r="Q446">
            <v>0.16953113529438885</v>
          </cell>
        </row>
        <row r="447">
          <cell r="B447">
            <v>190000</v>
          </cell>
          <cell r="C447">
            <v>3.7947347432402898E-2</v>
          </cell>
          <cell r="D447">
            <v>1.7173256356584296E-6</v>
          </cell>
          <cell r="E447">
            <v>0</v>
          </cell>
          <cell r="F447">
            <v>0.22976855488208314</v>
          </cell>
          <cell r="G447">
            <v>0.16873792198943155</v>
          </cell>
          <cell r="H447">
            <v>62784.594424413677</v>
          </cell>
          <cell r="I447">
            <v>1.1066428879461436</v>
          </cell>
          <cell r="J447">
            <v>0</v>
          </cell>
          <cell r="K447">
            <v>6870666.3464388754</v>
          </cell>
          <cell r="L447">
            <v>49703.808462497669</v>
          </cell>
          <cell r="M447">
            <v>3.7947347432402898E-2</v>
          </cell>
          <cell r="N447">
            <v>1.7173256356584296E-6</v>
          </cell>
          <cell r="O447">
            <v>0</v>
          </cell>
          <cell r="P447">
            <v>0.22976855488208314</v>
          </cell>
          <cell r="Q447">
            <v>0.16873792198943152</v>
          </cell>
        </row>
        <row r="448">
          <cell r="B448">
            <v>190500</v>
          </cell>
          <cell r="C448">
            <v>3.7621620858885665E-2</v>
          </cell>
          <cell r="D448">
            <v>1.6582930561138447E-6</v>
          </cell>
          <cell r="E448">
            <v>0</v>
          </cell>
          <cell r="F448">
            <v>0.22887931412863488</v>
          </cell>
          <cell r="G448">
            <v>0.16794841817094011</v>
          </cell>
          <cell r="H448">
            <v>62245.673730471557</v>
          </cell>
          <cell r="I448">
            <v>1.0686023539008442</v>
          </cell>
          <cell r="J448">
            <v>0</v>
          </cell>
          <cell r="K448">
            <v>6844075.7778480845</v>
          </cell>
          <cell r="L448">
            <v>49471.250504499549</v>
          </cell>
          <cell r="M448">
            <v>3.7621620858885665E-2</v>
          </cell>
          <cell r="N448">
            <v>1.6582930561138445E-6</v>
          </cell>
          <cell r="O448">
            <v>0</v>
          </cell>
          <cell r="P448">
            <v>0.22887931412863488</v>
          </cell>
          <cell r="Q448">
            <v>0.16794841817094011</v>
          </cell>
        </row>
        <row r="449">
          <cell r="B449">
            <v>191000</v>
          </cell>
          <cell r="C449">
            <v>3.7298690204380938E-2</v>
          </cell>
          <cell r="D449">
            <v>1.6012897046769377E-6</v>
          </cell>
          <cell r="E449">
            <v>0</v>
          </cell>
          <cell r="F449">
            <v>0.2279935083907175</v>
          </cell>
          <cell r="G449">
            <v>0.1671626064913867</v>
          </cell>
          <cell r="H449">
            <v>61711.378936707471</v>
          </cell>
          <cell r="I449">
            <v>1.0318694523783198</v>
          </cell>
          <cell r="J449">
            <v>0</v>
          </cell>
          <cell r="K449">
            <v>6817587.9249906084</v>
          </cell>
          <cell r="L449">
            <v>49239.780110958949</v>
          </cell>
          <cell r="M449">
            <v>3.7298690204380938E-2</v>
          </cell>
          <cell r="N449">
            <v>1.6012897046769377E-6</v>
          </cell>
          <cell r="O449">
            <v>0</v>
          </cell>
          <cell r="P449">
            <v>0.22799350839071747</v>
          </cell>
          <cell r="Q449">
            <v>0.16716260649138667</v>
          </cell>
        </row>
        <row r="450">
          <cell r="B450">
            <v>191500</v>
          </cell>
          <cell r="C450">
            <v>3.6978531469731866E-2</v>
          </cell>
          <cell r="D450">
            <v>1.5462458272049178E-6</v>
          </cell>
          <cell r="E450">
            <v>0</v>
          </cell>
          <cell r="F450">
            <v>0.22711112439933534</v>
          </cell>
          <cell r="G450">
            <v>0.16638046968436965</v>
          </cell>
          <cell r="H450">
            <v>61181.670336068593</v>
          </cell>
          <cell r="I450">
            <v>0.99639923388010532</v>
          </cell>
          <cell r="J450">
            <v>0</v>
          </cell>
          <cell r="K450">
            <v>6791202.3910896052</v>
          </cell>
          <cell r="L450">
            <v>49009.392195847133</v>
          </cell>
          <cell r="M450">
            <v>3.6978531469731866E-2</v>
          </cell>
          <cell r="N450">
            <v>1.5462458272049176E-6</v>
          </cell>
          <cell r="O450">
            <v>0</v>
          </cell>
          <cell r="P450">
            <v>0.22711112439933537</v>
          </cell>
          <cell r="Q450">
            <v>0.16638046968436962</v>
          </cell>
        </row>
        <row r="451">
          <cell r="B451">
            <v>192000</v>
          </cell>
          <cell r="C451">
            <v>3.6661120861781735E-2</v>
          </cell>
          <cell r="D451">
            <v>1.4930940673381545E-6</v>
          </cell>
          <cell r="E451">
            <v>0</v>
          </cell>
          <cell r="F451">
            <v>0.22623214893674909</v>
          </cell>
          <cell r="G451">
            <v>0.16560199056423452</v>
          </cell>
          <cell r="H451">
            <v>60656.508562333154</v>
          </cell>
          <cell r="I451">
            <v>0.96214829403675806</v>
          </cell>
          <cell r="J451">
            <v>0</v>
          </cell>
          <cell r="K451">
            <v>6764918.7809009254</v>
          </cell>
          <cell r="L451">
            <v>48780.081696920446</v>
          </cell>
          <cell r="M451">
            <v>3.6661120861781728E-2</v>
          </cell>
          <cell r="N451">
            <v>1.4930940673381545E-6</v>
          </cell>
          <cell r="O451">
            <v>0</v>
          </cell>
          <cell r="P451">
            <v>0.22623214893674909</v>
          </cell>
          <cell r="Q451">
            <v>0.16560199056423452</v>
          </cell>
        </row>
        <row r="452">
          <cell r="B452">
            <v>192500</v>
          </cell>
          <cell r="C452">
            <v>3.6346434791605556E-2</v>
          </cell>
          <cell r="D452">
            <v>1.4417693840768558E-6</v>
          </cell>
          <cell r="E452">
            <v>0</v>
          </cell>
          <cell r="F452">
            <v>0.22535656883627764</v>
          </cell>
          <cell r="G452">
            <v>0.16482715202569584</v>
          </cell>
          <cell r="H452">
            <v>60135.8545871846</v>
          </cell>
          <cell r="I452">
            <v>0.92907472049435402</v>
          </cell>
          <cell r="J452">
            <v>0</v>
          </cell>
          <cell r="K452">
            <v>6738736.7007071925</v>
          </cell>
          <cell r="L452">
            <v>48551.843575608858</v>
          </cell>
          <cell r="M452">
            <v>3.6346434791605556E-2</v>
          </cell>
          <cell r="N452">
            <v>1.4417693840768555E-6</v>
          </cell>
          <cell r="O452">
            <v>0</v>
          </cell>
          <cell r="P452">
            <v>0.22535656883627761</v>
          </cell>
          <cell r="Q452">
            <v>0.16482715202569581</v>
          </cell>
        </row>
        <row r="453">
          <cell r="B453">
            <v>193000</v>
          </cell>
          <cell r="C453">
            <v>3.6034449872757293E-2</v>
          </cell>
          <cell r="D453">
            <v>1.3922089721810462E-6</v>
          </cell>
          <cell r="E453">
            <v>0</v>
          </cell>
          <cell r="F453">
            <v>0.22448437098210119</v>
          </cell>
          <cell r="G453">
            <v>0.16405593704346158</v>
          </cell>
          <cell r="H453">
            <v>59619.669717311561</v>
          </cell>
          <cell r="I453">
            <v>0.89713804162031452</v>
          </cell>
          <cell r="J453">
            <v>0</v>
          </cell>
          <cell r="K453">
            <v>6712655.7583119133</v>
          </cell>
          <cell r="L453">
            <v>48324.672816905426</v>
          </cell>
          <cell r="M453">
            <v>3.6034449872757293E-2</v>
          </cell>
          <cell r="N453">
            <v>1.3922089721810462E-6</v>
          </cell>
          <cell r="O453">
            <v>0</v>
          </cell>
          <cell r="P453">
            <v>0.22448437098210119</v>
          </cell>
          <cell r="Q453">
            <v>0.16405593704346155</v>
          </cell>
        </row>
        <row r="454">
          <cell r="B454">
            <v>193500</v>
          </cell>
          <cell r="C454">
            <v>3.5725142919531522E-2</v>
          </cell>
          <cell r="D454">
            <v>1.3443521853239449E-6</v>
          </cell>
          <cell r="E454">
            <v>0</v>
          </cell>
          <cell r="F454">
            <v>0.22361554230906433</v>
          </cell>
          <cell r="G454">
            <v>0.163288328671859</v>
          </cell>
          <cell r="H454">
            <v>59107.915591531775</v>
          </cell>
          <cell r="I454">
            <v>0.86629917698352099</v>
          </cell>
          <cell r="J454">
            <v>0</v>
          </cell>
          <cell r="K454">
            <v>6686675.5630335864</v>
          </cell>
          <cell r="L454">
            <v>48098.564429256003</v>
          </cell>
          <cell r="M454">
            <v>3.5725142919531522E-2</v>
          </cell>
          <cell r="N454">
            <v>1.3443521853239447E-6</v>
          </cell>
          <cell r="O454">
            <v>0</v>
          </cell>
          <cell r="P454">
            <v>0.22361554230906433</v>
          </cell>
          <cell r="Q454">
            <v>0.163288328671859</v>
          </cell>
        </row>
        <row r="455">
          <cell r="B455">
            <v>194000</v>
          </cell>
          <cell r="C455">
            <v>3.5418490945240598E-2</v>
          </cell>
          <cell r="D455">
            <v>1.2981404618822374E-6</v>
          </cell>
          <cell r="E455">
            <v>0</v>
          </cell>
          <cell r="F455">
            <v>0.22275006980248066</v>
          </cell>
          <cell r="G455">
            <v>0.16252431004446222</v>
          </cell>
          <cell r="H455">
            <v>58600.554177941602</v>
          </cell>
          <cell r="I455">
            <v>0.83652038953364261</v>
          </cell>
          <cell r="J455">
            <v>0</v>
          </cell>
          <cell r="K455">
            <v>6660795.7256998643</v>
          </cell>
          <cell r="L455">
            <v>47873.513444449585</v>
          </cell>
          <cell r="M455">
            <v>3.5418490945240591E-2</v>
          </cell>
          <cell r="N455">
            <v>1.2981404618822374E-6</v>
          </cell>
          <cell r="O455">
            <v>0</v>
          </cell>
          <cell r="P455">
            <v>0.22275006980248063</v>
          </cell>
          <cell r="Q455">
            <v>0.16252431004446222</v>
          </cell>
        </row>
        <row r="456">
          <cell r="B456">
            <v>194500</v>
          </cell>
          <cell r="C456">
            <v>3.5114471160506401E-2</v>
          </cell>
          <cell r="D456">
            <v>1.2535172532661532E-6</v>
          </cell>
          <cell r="E456">
            <v>0</v>
          </cell>
          <cell r="F456">
            <v>0.22188794049793781</v>
          </cell>
          <cell r="G456">
            <v>0.161763864373722</v>
          </cell>
          <cell r="H456">
            <v>58097.547771089696</v>
          </cell>
          <cell r="I456">
            <v>0.80776523941711076</v>
          </cell>
          <cell r="J456">
            <v>0</v>
          </cell>
          <cell r="K456">
            <v>6635015.8586417232</v>
          </cell>
          <cell r="L456">
            <v>47649.514917509245</v>
          </cell>
          <cell r="M456">
            <v>3.5114471160506401E-2</v>
          </cell>
          <cell r="N456">
            <v>1.253517253266153E-6</v>
          </cell>
          <cell r="O456">
            <v>0</v>
          </cell>
          <cell r="P456">
            <v>0.22188794049793781</v>
          </cell>
          <cell r="Q456">
            <v>0.161763864373722</v>
          </cell>
        </row>
        <row r="457">
          <cell r="B457">
            <v>195000</v>
          </cell>
          <cell r="C457">
            <v>3.4813060971566424E-2</v>
          </cell>
          <cell r="D457">
            <v>1.2104279547349811E-6</v>
          </cell>
          <cell r="E457">
            <v>0</v>
          </cell>
          <cell r="F457">
            <v>0.22102914148110306</v>
          </cell>
          <cell r="G457">
            <v>0.16100697495059629</v>
          </cell>
          <cell r="H457">
            <v>57598.858989174376</v>
          </cell>
          <cell r="I457">
            <v>0.77999853939470798</v>
          </cell>
          <cell r="J457">
            <v>0</v>
          </cell>
          <cell r="K457">
            <v>6609335.5756876459</v>
          </cell>
          <cell r="L457">
            <v>47426.563926583287</v>
          </cell>
          <cell r="M457">
            <v>3.4813060971566417E-2</v>
          </cell>
          <cell r="N457">
            <v>1.2104279547349809E-6</v>
          </cell>
          <cell r="O457">
            <v>0</v>
          </cell>
          <cell r="P457">
            <v>0.22102914148110303</v>
          </cell>
          <cell r="Q457">
            <v>0.16100697495059629</v>
          </cell>
        </row>
        <row r="458">
          <cell r="B458">
            <v>195500</v>
          </cell>
          <cell r="C458">
            <v>3.4514237978594896E-2</v>
          </cell>
          <cell r="D458">
            <v>1.168819838565985E-6</v>
          </cell>
          <cell r="E458">
            <v>0</v>
          </cell>
          <cell r="F458">
            <v>0.22017365988752996</v>
          </cell>
          <cell r="G458">
            <v>0.16025362514418356</v>
          </cell>
          <cell r="H458">
            <v>57104.450771265932</v>
          </cell>
          <cell r="I458">
            <v>0.7531863117756854</v>
          </cell>
          <cell r="J458">
            <v>0</v>
          </cell>
          <cell r="K458">
            <v>6583754.4921578439</v>
          </cell>
          <cell r="L458">
            <v>47204.65557283727</v>
          </cell>
          <cell r="M458">
            <v>3.4514237978594896E-2</v>
          </cell>
          <cell r="N458">
            <v>1.168819838565985E-6</v>
          </cell>
          <cell r="O458">
            <v>0</v>
          </cell>
          <cell r="P458">
            <v>0.22017365988752996</v>
          </cell>
          <cell r="Q458">
            <v>0.16025362514418354</v>
          </cell>
        </row>
        <row r="459">
          <cell r="B459">
            <v>196000</v>
          </cell>
          <cell r="C459">
            <v>3.4217979974038054E-2</v>
          </cell>
          <cell r="D459">
            <v>1.1286419895378797E-6</v>
          </cell>
          <cell r="E459">
            <v>0</v>
          </cell>
          <cell r="F459">
            <v>0.21932148290246578</v>
          </cell>
          <cell r="G459">
            <v>0.15950379840135728</v>
          </cell>
          <cell r="H459">
            <v>56614.28637455227</v>
          </cell>
          <cell r="I459">
            <v>0.72729574684338039</v>
          </cell>
          <cell r="J459">
            <v>0</v>
          </cell>
          <cell r="K459">
            <v>6558272.2248584954</v>
          </cell>
          <cell r="L459">
            <v>46983.784980346332</v>
          </cell>
          <cell r="M459">
            <v>3.4217979974038054E-2</v>
          </cell>
          <cell r="N459">
            <v>1.1286419895378795E-6</v>
          </cell>
          <cell r="O459">
            <v>0</v>
          </cell>
          <cell r="P459">
            <v>0.21932148290246578</v>
          </cell>
          <cell r="Q459">
            <v>0.15950379840135728</v>
          </cell>
        </row>
        <row r="460">
          <cell r="B460">
            <v>196500</v>
          </cell>
          <cell r="C460">
            <v>3.3924264940963712E-2</v>
          </cell>
          <cell r="D460">
            <v>1.0898452426240203E-6</v>
          </cell>
          <cell r="E460">
            <v>0</v>
          </cell>
          <cell r="F460">
            <v>0.21847259776065939</v>
          </cell>
          <cell r="G460">
            <v>0.15875747824640185</v>
          </cell>
          <cell r="H460">
            <v>56128.329371608255</v>
          </cell>
          <cell r="I460">
            <v>0.70229516270477121</v>
          </cell>
          <cell r="J460">
            <v>0</v>
          </cell>
          <cell r="K460">
            <v>6532888.3920760052</v>
          </cell>
          <cell r="L460">
            <v>46763.94729598792</v>
          </cell>
          <cell r="M460">
            <v>3.3924264940963712E-2</v>
          </cell>
          <cell r="N460">
            <v>1.0898452426240203E-6</v>
          </cell>
          <cell r="O460">
            <v>0</v>
          </cell>
          <cell r="P460">
            <v>0.21847259776065936</v>
          </cell>
          <cell r="Q460">
            <v>0.15875747824640182</v>
          </cell>
        </row>
        <row r="461">
          <cell r="B461">
            <v>197000</v>
          </cell>
          <cell r="C461">
            <v>3.3633071051425073E-2</v>
          </cell>
          <cell r="D461">
            <v>1.0523821228331617E-6</v>
          </cell>
          <cell r="E461">
            <v>0</v>
          </cell>
          <cell r="F461">
            <v>0.21762699174617001</v>
          </cell>
          <cell r="G461">
            <v>0.15801464828065112</v>
          </cell>
          <cell r="H461">
            <v>55646.543647688603</v>
          </cell>
          <cell r="I461">
            <v>0.67815396652392412</v>
          </cell>
          <cell r="J461">
            <v>0</v>
          </cell>
          <cell r="K461">
            <v>6507602.6135712834</v>
          </cell>
          <cell r="L461">
            <v>46545.137689335359</v>
          </cell>
          <cell r="M461">
            <v>3.3633071051425073E-2</v>
          </cell>
          <cell r="N461">
            <v>1.0523821228331615E-6</v>
          </cell>
          <cell r="O461">
            <v>0</v>
          </cell>
          <cell r="P461">
            <v>0.21762699174617003</v>
          </cell>
          <cell r="Q461">
            <v>0.15801464828065109</v>
          </cell>
        </row>
        <row r="462">
          <cell r="B462">
            <v>197500</v>
          </cell>
          <cell r="C462">
            <v>3.3344376664838547E-2</v>
          </cell>
          <cell r="D462">
            <v>1.0162067871123562E-6</v>
          </cell>
          <cell r="E462">
            <v>0</v>
          </cell>
          <cell r="F462">
            <v>0.2167846521921768</v>
          </cell>
          <cell r="G462">
            <v>0.15727529218212763</v>
          </cell>
          <cell r="H462">
            <v>55168.89339804394</v>
          </cell>
          <cell r="I462">
            <v>0.65484261708427949</v>
          </cell>
          <cell r="J462">
            <v>0</v>
          </cell>
          <cell r="K462">
            <v>6482414.5105740493</v>
          </cell>
          <cell r="L462">
            <v>46327.351352551545</v>
          </cell>
          <cell r="M462">
            <v>3.3344376664838547E-2</v>
          </cell>
          <cell r="N462">
            <v>1.016206787112356E-6</v>
          </cell>
          <cell r="O462">
            <v>0</v>
          </cell>
          <cell r="P462">
            <v>0.21678465219217677</v>
          </cell>
          <cell r="Q462">
            <v>0.1572752921821276</v>
          </cell>
        </row>
        <row r="463">
          <cell r="B463">
            <v>198000</v>
          </cell>
          <cell r="C463">
            <v>3.3058160326375478E-2</v>
          </cell>
          <cell r="D463">
            <v>9.8127496824985129E-7</v>
          </cell>
          <cell r="E463">
            <v>0</v>
          </cell>
          <cell r="F463">
            <v>0.21594556648078927</v>
          </cell>
          <cell r="G463">
            <v>0.15653939370518433</v>
          </cell>
          <cell r="H463">
            <v>54695.343125259918</v>
          </cell>
          <cell r="I463">
            <v>0.63233258863973651</v>
          </cell>
          <cell r="J463">
            <v>0</v>
          </cell>
          <cell r="K463">
            <v>6457323.7057771673</v>
          </cell>
          <cell r="L463">
            <v>46110.583500283436</v>
          </cell>
          <cell r="M463">
            <v>3.3058160326375485E-2</v>
          </cell>
          <cell r="N463">
            <v>9.8127496824985129E-7</v>
          </cell>
          <cell r="O463">
            <v>0</v>
          </cell>
          <cell r="P463">
            <v>0.21594556648078927</v>
          </cell>
          <cell r="Q463">
            <v>0.1565393937051843</v>
          </cell>
        </row>
        <row r="464">
          <cell r="B464">
            <v>198500</v>
          </cell>
          <cell r="C464">
            <v>3.2774400765367667E-2</v>
          </cell>
          <cell r="D464">
            <v>9.475439207080844E-7</v>
          </cell>
          <cell r="E464">
            <v>0</v>
          </cell>
          <cell r="F464">
            <v>0.21510972204285797</v>
          </cell>
          <cell r="G464">
            <v>0.1558069366801472</v>
          </cell>
          <cell r="H464">
            <v>54225.857636619083</v>
          </cell>
          <cell r="I464">
            <v>0.61059633600949048</v>
          </cell>
          <cell r="J464">
            <v>0</v>
          </cell>
          <cell r="K464">
            <v>6432329.8233309817</v>
          </cell>
          <cell r="L464">
            <v>45894.829369556748</v>
          </cell>
          <cell r="M464">
            <v>3.2774400765367667E-2</v>
          </cell>
          <cell r="N464">
            <v>9.475439207080845E-7</v>
          </cell>
          <cell r="O464">
            <v>0</v>
          </cell>
          <cell r="P464">
            <v>0.21510972204285794</v>
          </cell>
          <cell r="Q464">
            <v>0.15580693668014717</v>
          </cell>
        </row>
        <row r="465">
          <cell r="B465">
            <v>199000</v>
          </cell>
          <cell r="C465">
            <v>3.2493076893726665E-2</v>
          </cell>
          <cell r="D465">
            <v>9.1497236831687392E-7</v>
          </cell>
          <cell r="E465">
            <v>0</v>
          </cell>
          <cell r="F465">
            <v>0.21427710635778641</v>
          </cell>
          <cell r="G465">
            <v>0.15507790501296073</v>
          </cell>
          <cell r="H465">
            <v>53760.402041485599</v>
          </cell>
          <cell r="I465">
            <v>0.58960726087157789</v>
          </cell>
          <cell r="J465">
            <v>0</v>
          </cell>
          <cell r="K465">
            <v>6407432.4888376957</v>
          </cell>
          <cell r="L465">
            <v>45680.084219671589</v>
          </cell>
          <cell r="M465">
            <v>3.2493076893726665E-2</v>
          </cell>
          <cell r="N465">
            <v>9.1497236831687392E-7</v>
          </cell>
          <cell r="O465">
            <v>0</v>
          </cell>
          <cell r="P465">
            <v>0.21427710635778643</v>
          </cell>
          <cell r="Q465">
            <v>0.15507790501296073</v>
          </cell>
        </row>
        <row r="466">
          <cell r="B466">
            <v>199500</v>
          </cell>
          <cell r="C466">
            <v>3.2214167804376533E-2</v>
          </cell>
          <cell r="D466">
            <v>8.8352045376078357E-7</v>
          </cell>
          <cell r="E466">
            <v>0</v>
          </cell>
          <cell r="F466">
            <v>0.2134477069533435</v>
          </cell>
          <cell r="G466">
            <v>0.15435228268483278</v>
          </cell>
          <cell r="H466">
            <v>53298.941748712197</v>
          </cell>
          <cell r="I466">
            <v>0.5693396792125861</v>
          </cell>
          <cell r="J466">
            <v>0</v>
          </cell>
          <cell r="K466">
            <v>6382631.329345759</v>
          </cell>
          <cell r="L466">
            <v>45466.343332097771</v>
          </cell>
          <cell r="M466">
            <v>3.2214167804376533E-2</v>
          </cell>
          <cell r="N466">
            <v>8.8352045376078357E-7</v>
          </cell>
          <cell r="O466">
            <v>0</v>
          </cell>
          <cell r="P466">
            <v>0.2134477069533435</v>
          </cell>
          <cell r="Q466">
            <v>0.15435228268483278</v>
          </cell>
        </row>
        <row r="467">
          <cell r="B467">
            <v>200000</v>
          </cell>
          <cell r="C467">
            <v>3.1937652769700092E-2</v>
          </cell>
          <cell r="D467">
            <v>8.5314968980629423E-7</v>
          </cell>
          <cell r="E467">
            <v>0</v>
          </cell>
          <cell r="F467">
            <v>0.21262151140547655</v>
          </cell>
          <cell r="G467">
            <v>0.15363005375188477</v>
          </cell>
          <cell r="H467">
            <v>52841.442464069485</v>
          </cell>
          <cell r="I467">
            <v>0.54976878989849243</v>
          </cell>
          <cell r="J467">
            <v>0</v>
          </cell>
          <cell r="K467">
            <v>6357925.9733442804</v>
          </cell>
          <cell r="L467">
            <v>45253.602010371818</v>
          </cell>
          <cell r="M467">
            <v>3.1937652769700092E-2</v>
          </cell>
          <cell r="N467">
            <v>8.5314968980629413E-7</v>
          </cell>
          <cell r="O467">
            <v>0</v>
          </cell>
          <cell r="P467">
            <v>0.21262151140547655</v>
          </cell>
          <cell r="Q467">
            <v>0.15363005375188474</v>
          </cell>
        </row>
        <row r="468">
          <cell r="B468">
            <v>200500</v>
          </cell>
          <cell r="C468">
            <v>3.166351123999854E-2</v>
          </cell>
          <cell r="D468">
            <v>8.2382291221052957E-7</v>
          </cell>
          <cell r="E468">
            <v>0</v>
          </cell>
          <cell r="F468">
            <v>0.21179850733812544</v>
          </cell>
          <cell r="G468">
            <v>0.15291120234479927</v>
          </cell>
          <cell r="H468">
            <v>52387.870187697321</v>
          </cell>
          <cell r="I468">
            <v>0.53087064432909481</v>
          </cell>
          <cell r="J468">
            <v>0</v>
          </cell>
          <cell r="K468">
            <v>6333316.0507574687</v>
          </cell>
          <cell r="L468">
            <v>45041.855579993156</v>
          </cell>
          <cell r="M468">
            <v>3.166351123999854E-2</v>
          </cell>
          <cell r="N468">
            <v>8.2382291221052957E-7</v>
          </cell>
          <cell r="O468">
            <v>0</v>
          </cell>
          <cell r="P468">
            <v>0.21179850733812544</v>
          </cell>
          <cell r="Q468">
            <v>0.15291120234479924</v>
          </cell>
        </row>
        <row r="469">
          <cell r="B469">
            <v>201000</v>
          </cell>
          <cell r="C469">
            <v>3.1391722841964252E-2</v>
          </cell>
          <cell r="D469">
            <v>7.9550423424163156E-7</v>
          </cell>
          <cell r="E469">
            <v>0</v>
          </cell>
          <cell r="F469">
            <v>0.21097868242303686</v>
          </cell>
          <cell r="G469">
            <v>0.15219571266847243</v>
          </cell>
          <cell r="H469">
            <v>51938.191211578087</v>
          </cell>
          <cell r="I469">
            <v>0.51262211713098849</v>
          </cell>
          <cell r="J469">
            <v>0</v>
          </cell>
          <cell r="K469">
            <v>6308801.1929390784</v>
          </cell>
          <cell r="L469">
            <v>44831.099388321723</v>
          </cell>
          <cell r="M469">
            <v>3.1391722841964252E-2</v>
          </cell>
          <cell r="N469">
            <v>7.9550423424163156E-7</v>
          </cell>
          <cell r="O469">
            <v>0</v>
          </cell>
          <cell r="P469">
            <v>0.21097868242303683</v>
          </cell>
          <cell r="Q469">
            <v>0.1521957126684724</v>
          </cell>
        </row>
        <row r="470">
          <cell r="B470">
            <v>201500</v>
          </cell>
          <cell r="C470">
            <v>3.1122267377166692E-2</v>
          </cell>
          <cell r="D470">
            <v>7.6815900276030318E-7</v>
          </cell>
          <cell r="E470">
            <v>0</v>
          </cell>
          <cell r="F470">
            <v>0.21016202437958012</v>
          </cell>
          <cell r="G470">
            <v>0.15148356900166679</v>
          </cell>
          <cell r="H470">
            <v>51492.372117031548</v>
          </cell>
          <cell r="I470">
            <v>0.49500087785655655</v>
          </cell>
          <cell r="J470">
            <v>0</v>
          </cell>
          <cell r="K470">
            <v>6284381.032666903</v>
          </cell>
          <cell r="L470">
            <v>44621.328804475699</v>
          </cell>
          <cell r="M470">
            <v>3.1122267377166692E-2</v>
          </cell>
          <cell r="N470">
            <v>7.6815900276030307E-7</v>
          </cell>
          <cell r="O470">
            <v>0</v>
          </cell>
          <cell r="P470">
            <v>0.21016202437958012</v>
          </cell>
          <cell r="Q470">
            <v>0.15148356900166676</v>
          </cell>
        </row>
        <row r="471">
          <cell r="B471">
            <v>202000</v>
          </cell>
          <cell r="C471">
            <v>3.085512482055134E-2</v>
          </cell>
          <cell r="D471">
            <v>7.4175375581979618E-7</v>
          </cell>
          <cell r="E471">
            <v>0</v>
          </cell>
          <cell r="F471">
            <v>0.20934852097456275</v>
          </cell>
          <cell r="G471">
            <v>0.15077475569666576</v>
          </cell>
          <cell r="H471">
            <v>51050.379772231339</v>
          </cell>
          <cell r="I471">
            <v>0.47798536366144573</v>
          </cell>
          <cell r="J471">
            <v>0</v>
          </cell>
          <cell r="K471">
            <v>6260055.2041372554</v>
          </cell>
          <cell r="L471">
            <v>44412.539219229729</v>
          </cell>
          <cell r="M471">
            <v>3.085512482055134E-2</v>
          </cell>
          <cell r="N471">
            <v>7.4175375581979607E-7</v>
          </cell>
          <cell r="O471">
            <v>0</v>
          </cell>
          <cell r="P471">
            <v>0.20934852097456277</v>
          </cell>
          <cell r="Q471">
            <v>0.15077475569666576</v>
          </cell>
        </row>
        <row r="472">
          <cell r="B472">
            <v>202500</v>
          </cell>
          <cell r="C472">
            <v>3.0590275318951497E-2</v>
          </cell>
          <cell r="D472">
            <v>7.162561817183283E-7</v>
          </cell>
          <cell r="E472">
            <v>0</v>
          </cell>
          <cell r="F472">
            <v>0.2085381600220475</v>
          </cell>
          <cell r="G472">
            <v>0.15006925717892974</v>
          </cell>
          <cell r="H472">
            <v>50612.1813297427</v>
          </cell>
          <cell r="I472">
            <v>0.46155475291798537</v>
          </cell>
          <cell r="J472">
            <v>0</v>
          </cell>
          <cell r="K472">
            <v>6235823.3429595064</v>
          </cell>
          <cell r="L472">
            <v>44204.726044913623</v>
          </cell>
          <cell r="M472">
            <v>3.0590275318951494E-2</v>
          </cell>
          <cell r="N472">
            <v>7.1625618171832809E-7</v>
          </cell>
          <cell r="O472">
            <v>0</v>
          </cell>
          <cell r="P472">
            <v>0.20853816002204748</v>
          </cell>
          <cell r="Q472">
            <v>0.15006925717892972</v>
          </cell>
        </row>
        <row r="473">
          <cell r="B473">
            <v>203000</v>
          </cell>
          <cell r="C473">
            <v>3.0327699189612881E-2</v>
          </cell>
          <cell r="D473">
            <v>6.9163507946509166E-7</v>
          </cell>
          <cell r="E473">
            <v>0</v>
          </cell>
          <cell r="F473">
            <v>0.20773092938316975</v>
          </cell>
          <cell r="G473">
            <v>0.1493670579467539</v>
          </cell>
          <cell r="H473">
            <v>50177.744224081383</v>
          </cell>
          <cell r="I473">
            <v>0.445688939739524</v>
          </cell>
          <cell r="J473">
            <v>0</v>
          </cell>
          <cell r="K473">
            <v>6211685.0861506145</v>
          </cell>
          <cell r="L473">
            <v>43997.884715311571</v>
          </cell>
          <cell r="M473">
            <v>3.0327699189612877E-2</v>
          </cell>
          <cell r="N473">
            <v>6.9163507946509166E-7</v>
          </cell>
          <cell r="O473">
            <v>0</v>
          </cell>
          <cell r="P473">
            <v>0.20773092938316975</v>
          </cell>
          <cell r="Q473">
            <v>0.1493670579467539</v>
          </cell>
        </row>
        <row r="474">
          <cell r="B474">
            <v>203500</v>
          </cell>
          <cell r="C474">
            <v>3.0067376918730827E-2</v>
          </cell>
          <cell r="D474">
            <v>6.6786032058606786E-7</v>
          </cell>
          <cell r="E474">
            <v>0</v>
          </cell>
          <cell r="F474">
            <v>0.20692681696595561</v>
          </cell>
          <cell r="G474">
            <v>0.14866814257092761</v>
          </cell>
          <cell r="H474">
            <v>49747.036169293453</v>
          </cell>
          <cell r="I474">
            <v>0.43036850936813514</v>
          </cell>
          <cell r="J474">
            <v>0</v>
          </cell>
          <cell r="K474">
            <v>6187640.072129692</v>
          </cell>
          <cell r="L474">
            <v>43792.010685561814</v>
          </cell>
          <cell r="M474">
            <v>3.0067376918730831E-2</v>
          </cell>
          <cell r="N474">
            <v>6.6786032058606786E-7</v>
          </cell>
          <cell r="O474">
            <v>0</v>
          </cell>
          <cell r="P474">
            <v>0.20692681696595561</v>
          </cell>
          <cell r="Q474">
            <v>0.14866814257092759</v>
          </cell>
        </row>
        <row r="475">
          <cell r="B475">
            <v>204000</v>
          </cell>
          <cell r="C475">
            <v>2.980928916000011E-2</v>
          </cell>
          <cell r="D475">
            <v>6.4490281226964944E-7</v>
          </cell>
          <cell r="E475">
            <v>0</v>
          </cell>
          <cell r="F475">
            <v>0.20612581072514072</v>
          </cell>
          <cell r="G475">
            <v>0.14797249569439552</v>
          </cell>
          <cell r="H475">
            <v>49320.025156555901</v>
          </cell>
          <cell r="I475">
            <v>0.41557471442569355</v>
          </cell>
          <cell r="J475">
            <v>0</v>
          </cell>
          <cell r="K475">
            <v>6163687.9407125851</v>
          </cell>
          <cell r="L475">
            <v>43587.099432056799</v>
          </cell>
          <cell r="M475">
            <v>2.9809289160000106E-2</v>
          </cell>
          <cell r="N475">
            <v>6.4490281226964933E-7</v>
          </cell>
          <cell r="O475">
            <v>0</v>
          </cell>
          <cell r="P475">
            <v>0.20612581072514072</v>
          </cell>
          <cell r="Q475">
            <v>0.14797249569439549</v>
          </cell>
        </row>
        <row r="476">
          <cell r="B476">
            <v>204500</v>
          </cell>
          <cell r="C476">
            <v>2.9553416733177195E-2</v>
          </cell>
          <cell r="D476">
            <v>6.2273446176274698E-7</v>
          </cell>
          <cell r="E476">
            <v>0</v>
          </cell>
          <cell r="F476">
            <v>0.20532789866199028</v>
          </cell>
          <cell r="G476">
            <v>0.14728010203191993</v>
          </cell>
          <cell r="H476">
            <v>48896.679451797907</v>
          </cell>
          <cell r="I476">
            <v>0.40128945197076316</v>
          </cell>
          <cell r="J476">
            <v>0</v>
          </cell>
          <cell r="K476">
            <v>6139828.3331064926</v>
          </cell>
          <cell r="L476">
            <v>43383.146452343746</v>
          </cell>
          <cell r="M476">
            <v>2.9553416733177195E-2</v>
          </cell>
          <cell r="N476">
            <v>6.2273446176274687E-7</v>
          </cell>
          <cell r="O476">
            <v>0</v>
          </cell>
          <cell r="P476">
            <v>0.20532789866199028</v>
          </cell>
          <cell r="Q476">
            <v>0.14728010203191993</v>
          </cell>
        </row>
        <row r="477">
          <cell r="B477">
            <v>205000</v>
          </cell>
          <cell r="C477">
            <v>2.9299740622654807E-2</v>
          </cell>
          <cell r="D477">
            <v>6.0132814199019716E-7</v>
          </cell>
          <cell r="E477">
            <v>0</v>
          </cell>
          <cell r="F477">
            <v>0.20453306882411854</v>
          </cell>
          <cell r="G477">
            <v>0.14659094636974501</v>
          </cell>
          <cell r="H477">
            <v>48476.967593342393</v>
          </cell>
          <cell r="I477">
            <v>0.38749524134377822</v>
          </cell>
          <cell r="J477">
            <v>0</v>
          </cell>
          <cell r="K477">
            <v>6116060.8919045692</v>
          </cell>
          <cell r="L477">
            <v>43180.147265025713</v>
          </cell>
          <cell r="M477">
            <v>2.9299740622654807E-2</v>
          </cell>
          <cell r="N477">
            <v>6.0132814199019716E-7</v>
          </cell>
          <cell r="O477">
            <v>0</v>
          </cell>
          <cell r="P477">
            <v>0.20453306882411854</v>
          </cell>
          <cell r="Q477">
            <v>0.14659094636974501</v>
          </cell>
        </row>
        <row r="478">
          <cell r="B478">
            <v>205500</v>
          </cell>
          <cell r="C478">
            <v>2.9048241976048762E-2</v>
          </cell>
          <cell r="D478">
            <v>5.8065765835863792E-7</v>
          </cell>
          <cell r="E478">
            <v>0</v>
          </cell>
          <cell r="F478">
            <v>0.20374130930531051</v>
          </cell>
          <cell r="G478">
            <v>0.14590501356526264</v>
          </cell>
          <cell r="H478">
            <v>48060.858389567948</v>
          </cell>
          <cell r="I478">
            <v>0.37417520277549476</v>
          </cell>
          <cell r="J478">
            <v>0</v>
          </cell>
          <cell r="K478">
            <v>6092385.2610805919</v>
          </cell>
          <cell r="L478">
            <v>42978.097409663198</v>
          </cell>
          <cell r="M478">
            <v>2.9048241976048765E-2</v>
          </cell>
          <cell r="N478">
            <v>5.8065765835863792E-7</v>
          </cell>
          <cell r="O478">
            <v>0</v>
          </cell>
          <cell r="P478">
            <v>0.20374130930531048</v>
          </cell>
          <cell r="Q478">
            <v>0.14590501356526261</v>
          </cell>
        </row>
        <row r="479">
          <cell r="B479">
            <v>206000</v>
          </cell>
          <cell r="C479">
            <v>2.8798902102796925E-2</v>
          </cell>
          <cell r="D479">
            <v>5.6069771671378075E-7</v>
          </cell>
          <cell r="E479">
            <v>0</v>
          </cell>
          <cell r="F479">
            <v>0.20295260824534309</v>
          </cell>
          <cell r="G479">
            <v>0.1452222885466794</v>
          </cell>
          <cell r="H479">
            <v>47648.320916590746</v>
          </cell>
          <cell r="I479">
            <v>0.36131303673868925</v>
          </cell>
          <cell r="J479">
            <v>0</v>
          </cell>
          <cell r="K479">
            <v>6068801.0859836135</v>
          </cell>
          <cell r="L479">
            <v>42776.992446676028</v>
          </cell>
          <cell r="M479">
            <v>2.8798902102796925E-2</v>
          </cell>
          <cell r="N479">
            <v>5.6069771671378075E-7</v>
          </cell>
          <cell r="O479">
            <v>0</v>
          </cell>
          <cell r="P479">
            <v>0.20295260824534311</v>
          </cell>
          <cell r="Q479">
            <v>0.1452222885466794</v>
          </cell>
        </row>
        <row r="480">
          <cell r="B480">
            <v>206500</v>
          </cell>
          <cell r="C480">
            <v>2.8551702472770186E-2</v>
          </cell>
          <cell r="D480">
            <v>5.4142389237729671E-7</v>
          </cell>
          <cell r="E480">
            <v>0</v>
          </cell>
          <cell r="F480">
            <v>0.20216695382980768</v>
          </cell>
          <cell r="G480">
            <v>0.14454275631268573</v>
          </cell>
          <cell r="H480">
            <v>47239.324515966415</v>
          </cell>
          <cell r="I480">
            <v>0.34889300399555978</v>
          </cell>
          <cell r="J480">
            <v>0</v>
          </cell>
          <cell r="K480">
            <v>6045308.0133326566</v>
          </cell>
          <cell r="L480">
            <v>42576.827957245907</v>
          </cell>
          <cell r="M480">
            <v>2.8551702472770189E-2</v>
          </cell>
          <cell r="N480">
            <v>5.4142389237729661E-7</v>
          </cell>
          <cell r="O480">
            <v>0</v>
          </cell>
          <cell r="P480">
            <v>0.20216695382980771</v>
          </cell>
          <cell r="Q480">
            <v>0.14454275631268573</v>
          </cell>
        </row>
        <row r="481">
          <cell r="B481">
            <v>207000</v>
          </cell>
          <cell r="C481">
            <v>2.8306624714895316E-2</v>
          </cell>
          <cell r="D481">
            <v>5.2281260026331222E-7</v>
          </cell>
          <cell r="E481">
            <v>0</v>
          </cell>
          <cell r="F481">
            <v>0.20138433428993313</v>
          </cell>
          <cell r="G481">
            <v>0.1438664019321261</v>
          </cell>
          <cell r="H481">
            <v>46833.83879241148</v>
          </cell>
          <cell r="I481">
            <v>0.33689990634082612</v>
          </cell>
          <cell r="J481">
            <v>0</v>
          </cell>
          <cell r="K481">
            <v>6021905.6912114201</v>
          </cell>
          <cell r="L481">
            <v>42377.599543219258</v>
          </cell>
          <cell r="M481">
            <v>2.8306624714895316E-2</v>
          </cell>
          <cell r="N481">
            <v>5.2281260026331212E-7</v>
          </cell>
          <cell r="O481">
            <v>0</v>
          </cell>
          <cell r="P481">
            <v>0.20138433428993313</v>
          </cell>
          <cell r="Q481">
            <v>0.1438664019321261</v>
          </cell>
        </row>
        <row r="482">
          <cell r="B482">
            <v>207500</v>
          </cell>
          <cell r="C482">
            <v>2.806365061578979E-2</v>
          </cell>
          <cell r="D482">
            <v>5.048410660123829E-7</v>
          </cell>
          <cell r="E482">
            <v>0</v>
          </cell>
          <cell r="F482">
            <v>0.20060473790240943</v>
          </cell>
          <cell r="G482">
            <v>0.14319321054367098</v>
          </cell>
          <cell r="H482">
            <v>46431.833611544695</v>
          </cell>
          <cell r="I482">
            <v>0.32531906800049221</v>
          </cell>
          <cell r="J482">
            <v>0</v>
          </cell>
          <cell r="K482">
            <v>5998593.7690630071</v>
          </cell>
          <cell r="L482">
            <v>42179.302827010601</v>
          </cell>
          <cell r="M482">
            <v>2.8063650615789786E-2</v>
          </cell>
          <cell r="N482">
            <v>5.0484106601238279E-7</v>
          </cell>
          <cell r="O482">
            <v>0</v>
          </cell>
          <cell r="P482">
            <v>0.20060473790240943</v>
          </cell>
          <cell r="Q482">
            <v>0.14319321054367098</v>
          </cell>
        </row>
        <row r="483">
          <cell r="B483">
            <v>208000</v>
          </cell>
          <cell r="C483">
            <v>2.7822762118408135E-2</v>
          </cell>
          <cell r="D483">
            <v>4.8748729813129156E-7</v>
          </cell>
          <cell r="E483">
            <v>0</v>
          </cell>
          <cell r="F483">
            <v>0.19982815298921208</v>
          </cell>
          <cell r="G483">
            <v>0.14252316735549037</v>
          </cell>
          <cell r="H483">
            <v>46033.279097647384</v>
          </cell>
          <cell r="I483">
            <v>0.31413631767876016</v>
          </cell>
          <cell r="J483">
            <v>0</v>
          </cell>
          <cell r="K483">
            <v>5975371.8976846738</v>
          </cell>
          <cell r="L483">
            <v>41981.933451506404</v>
          </cell>
          <cell r="M483">
            <v>2.7822762118408135E-2</v>
          </cell>
          <cell r="N483">
            <v>4.8748729813129146E-7</v>
          </cell>
          <cell r="O483">
            <v>0</v>
          </cell>
          <cell r="P483">
            <v>0.19982815298921205</v>
          </cell>
          <cell r="Q483">
            <v>0.14252316735549037</v>
          </cell>
        </row>
        <row r="484">
          <cell r="B484">
            <v>208500</v>
          </cell>
          <cell r="C484">
            <v>2.7583941320700012E-2</v>
          </cell>
          <cell r="D484">
            <v>4.7073006107653614E-7</v>
          </cell>
          <cell r="E484">
            <v>0</v>
          </cell>
          <cell r="F484">
            <v>0.19905456791742723</v>
          </cell>
          <cell r="G484">
            <v>0.14185625764492857</v>
          </cell>
          <cell r="H484">
            <v>45638.145631443214</v>
          </cell>
          <cell r="I484">
            <v>0.30333797121305756</v>
          </cell>
          <cell r="J484">
            <v>0</v>
          </cell>
          <cell r="K484">
            <v>5952239.7292226003</v>
          </cell>
          <cell r="L484">
            <v>41785.487079969243</v>
          </cell>
          <cell r="M484">
            <v>2.7583941320700016E-2</v>
          </cell>
          <cell r="N484">
            <v>4.7073006107653603E-7</v>
          </cell>
          <cell r="O484">
            <v>0</v>
          </cell>
          <cell r="P484">
            <v>0.19905456791742723</v>
          </cell>
          <cell r="Q484">
            <v>0.14185625764492854</v>
          </cell>
        </row>
        <row r="485">
          <cell r="B485">
            <v>209000</v>
          </cell>
          <cell r="C485">
            <v>2.7347170474279817E-2</v>
          </cell>
          <cell r="D485">
            <v>4.5454884927374052E-7</v>
          </cell>
          <cell r="E485">
            <v>0</v>
          </cell>
          <cell r="F485">
            <v>0.19828397109907733</v>
          </cell>
          <cell r="G485">
            <v>0.14119246675818098</v>
          </cell>
          <cell r="H485">
            <v>45246.403847897003</v>
          </cell>
          <cell r="I485">
            <v>0.29291081483217213</v>
          </cell>
          <cell r="J485">
            <v>0</v>
          </cell>
          <cell r="K485">
            <v>5929196.9171666745</v>
          </cell>
          <cell r="L485">
            <v>41589.959395942649</v>
          </cell>
          <cell r="M485">
            <v>2.7347170474279817E-2</v>
          </cell>
          <cell r="N485">
            <v>4.5454884927374052E-7</v>
          </cell>
          <cell r="O485">
            <v>0</v>
          </cell>
          <cell r="P485">
            <v>0.19828397109907736</v>
          </cell>
          <cell r="Q485">
            <v>0.14119246675818095</v>
          </cell>
        </row>
        <row r="486">
          <cell r="B486">
            <v>209500</v>
          </cell>
          <cell r="C486">
            <v>2.7112431983107668E-2</v>
          </cell>
          <cell r="D486">
            <v>4.3892386201473519E-7</v>
          </cell>
          <cell r="E486">
            <v>0</v>
          </cell>
          <cell r="F486">
            <v>0.19751635099094783</v>
          </cell>
          <cell r="G486">
            <v>0.14053178010997194</v>
          </cell>
          <cell r="H486">
            <v>44858.024634032437</v>
          </cell>
          <cell r="I486">
            <v>0.28284208897995611</v>
          </cell>
          <cell r="J486">
            <v>0</v>
          </cell>
          <cell r="K486">
            <v>5906243.1163453134</v>
          </cell>
          <cell r="L486">
            <v>41395.346103156175</v>
          </cell>
          <cell r="M486">
            <v>2.7112431983107668E-2</v>
          </cell>
          <cell r="N486">
            <v>4.3892386201473514E-7</v>
          </cell>
          <cell r="O486">
            <v>0</v>
          </cell>
          <cell r="P486">
            <v>0.1975163509909478</v>
          </cell>
          <cell r="Q486">
            <v>0.14053178010997192</v>
          </cell>
        </row>
        <row r="487">
          <cell r="B487">
            <v>210000</v>
          </cell>
          <cell r="C487">
            <v>2.6879708402181703E-2</v>
          </cell>
          <cell r="D487">
            <v>4.238359792439585E-7</v>
          </cell>
          <cell r="E487">
            <v>0</v>
          </cell>
          <cell r="F487">
            <v>0.19675169609441368</v>
          </cell>
          <cell r="G487">
            <v>0.13987418318323422</v>
          </cell>
          <cell r="H487">
            <v>44472.979126768412</v>
          </cell>
          <cell r="I487">
            <v>0.27311947271210801</v>
          </cell>
          <cell r="J487">
            <v>0</v>
          </cell>
          <cell r="K487">
            <v>5883377.982920276</v>
          </cell>
          <cell r="L487">
            <v>41201.642925430977</v>
          </cell>
          <cell r="M487">
            <v>2.6879708402181703E-2</v>
          </cell>
          <cell r="N487">
            <v>4.2383597924395845E-7</v>
          </cell>
          <cell r="O487">
            <v>0</v>
          </cell>
          <cell r="P487">
            <v>0.19675169609441368</v>
          </cell>
          <cell r="Q487">
            <v>0.13987418318323419</v>
          </cell>
        </row>
        <row r="488">
          <cell r="B488">
            <v>210500</v>
          </cell>
          <cell r="C488">
            <v>2.6648982436241656E-2</v>
          </cell>
          <cell r="D488">
            <v>4.0926673814485808E-7</v>
          </cell>
          <cell r="E488">
            <v>0</v>
          </cell>
          <cell r="F488">
            <v>0.1959899949552677</v>
          </cell>
          <cell r="G488">
            <v>0.13921966152879015</v>
          </cell>
          <cell r="H488">
            <v>44091.23871077408</v>
          </cell>
          <cell r="I488">
            <v>0.26373106860847362</v>
          </cell>
          <cell r="J488">
            <v>0</v>
          </cell>
          <cell r="K488">
            <v>5860601.1743815262</v>
          </cell>
          <cell r="L488">
            <v>41008.845606585943</v>
          </cell>
          <cell r="M488">
            <v>2.6648982436241659E-2</v>
          </cell>
          <cell r="N488">
            <v>4.0926673814485797E-7</v>
          </cell>
          <cell r="O488">
            <v>0</v>
          </cell>
          <cell r="P488">
            <v>0.19598999495526767</v>
          </cell>
          <cell r="Q488">
            <v>0.13921966152879012</v>
          </cell>
        </row>
        <row r="489">
          <cell r="B489">
            <v>211000</v>
          </cell>
          <cell r="C489">
            <v>2.642023693848352E-2</v>
          </cell>
          <cell r="D489">
            <v>3.9519831055736097E-7</v>
          </cell>
          <cell r="E489">
            <v>0</v>
          </cell>
          <cell r="F489">
            <v>0.19523123616354868</v>
          </cell>
          <cell r="G489">
            <v>0.13856820076503409</v>
          </cell>
          <cell r="H489">
            <v>43712.775016342253</v>
          </cell>
          <cell r="I489">
            <v>0.25466538822088663</v>
          </cell>
          <cell r="J489">
            <v>0</v>
          </cell>
          <cell r="K489">
            <v>5837912.3495420963</v>
          </cell>
          <cell r="L489">
            <v>40816.949910344098</v>
          </cell>
          <cell r="M489">
            <v>2.642023693848352E-2</v>
          </cell>
          <cell r="N489">
            <v>3.9519831055736092E-7</v>
          </cell>
          <cell r="O489">
            <v>0</v>
          </cell>
          <cell r="P489">
            <v>0.19523123616354868</v>
          </cell>
          <cell r="Q489">
            <v>0.13856820076503407</v>
          </cell>
        </row>
        <row r="490">
          <cell r="B490">
            <v>211500</v>
          </cell>
          <cell r="C490">
            <v>2.6193454909285221E-2</v>
          </cell>
          <cell r="D490">
            <v>3.8161348116039179E-7</v>
          </cell>
          <cell r="E490">
            <v>0</v>
          </cell>
          <cell r="F490">
            <v>0.19447540835337054</v>
          </cell>
          <cell r="G490">
            <v>0.13791978657761639</v>
          </cell>
          <cell r="H490">
            <v>43337.559917281003</v>
          </cell>
          <cell r="I490">
            <v>0.24591133801400569</v>
          </cell>
          <cell r="J490">
            <v>0</v>
          </cell>
          <cell r="K490">
            <v>5815311.1685329787</v>
          </cell>
          <cell r="L490">
            <v>40625.951620239553</v>
          </cell>
          <cell r="M490">
            <v>2.6193454909285218E-2</v>
          </cell>
          <cell r="N490">
            <v>3.8161348116039174E-7</v>
          </cell>
          <cell r="O490">
            <v>0</v>
          </cell>
          <cell r="P490">
            <v>0.19447540835337057</v>
          </cell>
          <cell r="Q490">
            <v>0.13791978657761639</v>
          </cell>
        </row>
        <row r="491">
          <cell r="B491">
            <v>212000</v>
          </cell>
          <cell r="C491">
            <v>2.5968619494943317E-2</v>
          </cell>
          <cell r="D491">
            <v>3.6849562640390593E-7</v>
          </cell>
          <cell r="E491">
            <v>0</v>
          </cell>
          <cell r="F491">
            <v>0.19372250020275206</v>
          </cell>
          <cell r="G491">
            <v>0.13727440471912897</v>
          </cell>
          <cell r="H491">
            <v>42965.565528823492</v>
          </cell>
          <cell r="I491">
            <v>0.23745820578913804</v>
          </cell>
          <cell r="J491">
            <v>0</v>
          </cell>
          <cell r="K491">
            <v>5792797.2927980293</v>
          </cell>
          <cell r="L491">
            <v>40435.846539524864</v>
          </cell>
          <cell r="M491">
            <v>2.5968619494943317E-2</v>
          </cell>
          <cell r="N491">
            <v>3.6849562640390593E-7</v>
          </cell>
          <cell r="O491">
            <v>0</v>
          </cell>
          <cell r="P491">
            <v>0.19372250020275203</v>
          </cell>
          <cell r="Q491">
            <v>0.13727440471912894</v>
          </cell>
        </row>
        <row r="492">
          <cell r="B492">
            <v>212500</v>
          </cell>
          <cell r="C492">
            <v>2.5745713986420449E-2</v>
          </cell>
          <cell r="D492">
            <v>3.5582869416713692E-7</v>
          </cell>
          <cell r="E492">
            <v>0</v>
          </cell>
          <cell r="F492">
            <v>0.19297250043344727</v>
          </cell>
          <cell r="G492">
            <v>0.13663204100879203</v>
          </cell>
          <cell r="H492">
            <v>42596.764205555613</v>
          </cell>
          <cell r="I492">
            <v>0.22929564757603496</v>
          </cell>
          <cell r="J492">
            <v>0</v>
          </cell>
          <cell r="K492">
            <v>5770370.3850889057</v>
          </cell>
          <cell r="L492">
            <v>40246.630491078766</v>
          </cell>
          <cell r="M492">
            <v>2.5745713986420445E-2</v>
          </cell>
          <cell r="N492">
            <v>3.5582869416713681E-7</v>
          </cell>
          <cell r="O492">
            <v>0</v>
          </cell>
          <cell r="P492">
            <v>0.19297250043344724</v>
          </cell>
          <cell r="Q492">
            <v>0.136632041008792</v>
          </cell>
        </row>
        <row r="493">
          <cell r="B493">
            <v>213000</v>
          </cell>
          <cell r="C493">
            <v>2.5524721818103571E-2</v>
          </cell>
          <cell r="D493">
            <v>3.4359718411587234E-7</v>
          </cell>
          <cell r="E493">
            <v>0</v>
          </cell>
          <cell r="F493">
            <v>0.19222539781077655</v>
          </cell>
          <cell r="G493">
            <v>0.13599268133214279</v>
          </cell>
          <cell r="H493">
            <v>42231.128539361482</v>
          </cell>
          <cell r="I493">
            <v>0.22141367497514033</v>
          </cell>
          <cell r="J493">
            <v>0</v>
          </cell>
          <cell r="K493">
            <v>5748030.1094600046</v>
          </cell>
          <cell r="L493">
            <v>40058.299317314471</v>
          </cell>
          <cell r="M493">
            <v>2.5524721818103575E-2</v>
          </cell>
          <cell r="N493">
            <v>3.4359718411587234E-7</v>
          </cell>
          <cell r="O493">
            <v>0</v>
          </cell>
          <cell r="P493">
            <v>0.19222539781077658</v>
          </cell>
          <cell r="Q493">
            <v>0.13599268133214279</v>
          </cell>
        </row>
        <row r="494">
          <cell r="B494">
            <v>213500</v>
          </cell>
          <cell r="C494">
            <v>2.5305626566572884E-2</v>
          </cell>
          <cell r="D494">
            <v>3.3178612873934241E-7</v>
          </cell>
          <cell r="E494">
            <v>0</v>
          </cell>
          <cell r="F494">
            <v>0.19148118114345825</v>
          </cell>
          <cell r="G494">
            <v>0.13535631164072515</v>
          </cell>
          <cell r="H494">
            <v>41868.631357386563</v>
          </cell>
          <cell r="I494">
            <v>0.21380264293778092</v>
          </cell>
          <cell r="J494">
            <v>0</v>
          </cell>
          <cell r="K494">
            <v>5725776.1312634367</v>
          </cell>
          <cell r="L494">
            <v>39870.848880088255</v>
          </cell>
          <cell r="M494">
            <v>2.530562656657288E-2</v>
          </cell>
          <cell r="N494">
            <v>3.3178612873934236E-7</v>
          </cell>
          <cell r="O494">
            <v>0</v>
          </cell>
          <cell r="P494">
            <v>0.19148118114345825</v>
          </cell>
          <cell r="Q494">
            <v>0.13535631164072512</v>
          </cell>
        </row>
        <row r="495">
          <cell r="B495">
            <v>214000</v>
          </cell>
          <cell r="C495">
            <v>2.5088411949381266E-2</v>
          </cell>
          <cell r="D495">
            <v>3.2038107502788464E-7</v>
          </cell>
          <cell r="E495">
            <v>0</v>
          </cell>
          <cell r="F495">
            <v>0.19073983928344121</v>
          </cell>
          <cell r="G495">
            <v>0.13472291795178104</v>
          </cell>
          <cell r="H495">
            <v>41509.245720018276</v>
          </cell>
          <cell r="I495">
            <v>0.20645323795927234</v>
          </cell>
          <cell r="J495">
            <v>0</v>
          </cell>
          <cell r="K495">
            <v>5703608.1171440138</v>
          </cell>
          <cell r="L495">
            <v>39684.275060608576</v>
          </cell>
          <cell r="M495">
            <v>2.5088411949381266E-2</v>
          </cell>
          <cell r="N495">
            <v>3.2038107502788464E-7</v>
          </cell>
          <cell r="O495">
            <v>0</v>
          </cell>
          <cell r="P495">
            <v>0.19073983928344118</v>
          </cell>
          <cell r="Q495">
            <v>0.13472291795178104</v>
          </cell>
        </row>
        <row r="496">
          <cell r="B496">
            <v>214500</v>
          </cell>
          <cell r="C496">
            <v>2.4873061823844241E-2</v>
          </cell>
          <cell r="D496">
            <v>3.0936806678750251E-7</v>
          </cell>
          <cell r="E496">
            <v>0</v>
          </cell>
          <cell r="F496">
            <v>0.19000136112573762</v>
          </cell>
          <cell r="G496">
            <v>0.13409248634794316</v>
          </cell>
          <cell r="H496">
            <v>41152.944918883928</v>
          </cell>
          <cell r="I496">
            <v>0.1993564666824385</v>
          </cell>
          <cell r="J496">
            <v>0</v>
          </cell>
          <cell r="K496">
            <v>5681525.7350342507</v>
          </cell>
          <cell r="L496">
            <v>39498.573759345512</v>
          </cell>
          <cell r="M496">
            <v>2.4873061823844241E-2</v>
          </cell>
          <cell r="N496">
            <v>3.0936806678750251E-7</v>
          </cell>
          <cell r="O496">
            <v>0</v>
          </cell>
          <cell r="P496">
            <v>0.19000136112573759</v>
          </cell>
          <cell r="Q496">
            <v>0.13409248634794316</v>
          </cell>
        </row>
        <row r="497">
          <cell r="B497">
            <v>215000</v>
          </cell>
          <cell r="C497">
            <v>2.4659560185840288E-2</v>
          </cell>
          <cell r="D497">
            <v>2.9873362756801617E-7</v>
          </cell>
          <cell r="E497">
            <v>0</v>
          </cell>
          <cell r="F497">
            <v>0.18926573560825671</v>
          </cell>
          <cell r="G497">
            <v>0.13346500297692918</v>
          </cell>
          <cell r="H497">
            <v>40799.702474865822</v>
          </cell>
          <cell r="I497">
            <v>0.19250364489652949</v>
          </cell>
          <cell r="J497">
            <v>0</v>
          </cell>
          <cell r="K497">
            <v>5659528.6541493945</v>
          </cell>
          <cell r="L497">
            <v>39313.740895940718</v>
          </cell>
          <cell r="M497">
            <v>2.4659560185840292E-2</v>
          </cell>
          <cell r="N497">
            <v>2.9873362756801612E-7</v>
          </cell>
          <cell r="O497">
            <v>0</v>
          </cell>
          <cell r="P497">
            <v>0.18926573560825671</v>
          </cell>
          <cell r="Q497">
            <v>0.1334650029769292</v>
          </cell>
        </row>
        <row r="498">
          <cell r="B498">
            <v>215500</v>
          </cell>
          <cell r="C498">
            <v>2.4447891168621453E-2</v>
          </cell>
          <cell r="D498">
            <v>2.8846474416597069E-7</v>
          </cell>
          <cell r="E498">
            <v>0</v>
          </cell>
          <cell r="F498">
            <v>0.18853295171163909</v>
          </cell>
          <cell r="G498">
            <v>0.13284045405123748</v>
          </cell>
          <cell r="H498">
            <v>40449.492136133398</v>
          </cell>
          <cell r="I498">
            <v>0.18588638690651246</v>
          </cell>
          <cell r="J498">
            <v>0</v>
          </cell>
          <cell r="K498">
            <v>5637616.5449824678</v>
          </cell>
          <cell r="L498">
            <v>39129.772409117802</v>
          </cell>
          <cell r="M498">
            <v>2.4447891168621453E-2</v>
          </cell>
          <cell r="N498">
            <v>2.8846474416597069E-7</v>
          </cell>
          <cell r="O498">
            <v>0</v>
          </cell>
          <cell r="P498">
            <v>0.18853295171163909</v>
          </cell>
          <cell r="Q498">
            <v>0.13284045405123748</v>
          </cell>
        </row>
        <row r="499">
          <cell r="B499">
            <v>216000</v>
          </cell>
          <cell r="C499">
            <v>2.4238039041634248E-2</v>
          </cell>
          <cell r="D499">
            <v>2.7854885070618532E-7</v>
          </cell>
          <cell r="E499">
            <v>0</v>
          </cell>
          <cell r="F499">
            <v>0.18780299845909157</v>
          </cell>
          <cell r="G499">
            <v>0.13221882584784403</v>
          </cell>
          <cell r="H499">
            <v>40102.287876192378</v>
          </cell>
          <cell r="I499">
            <v>0.17949659527523809</v>
          </cell>
          <cell r="J499">
            <v>0</v>
          </cell>
          <cell r="K499">
            <v>5615789.0792993344</v>
          </cell>
          <cell r="L499">
            <v>38946.664256593023</v>
          </cell>
          <cell r="M499">
            <v>2.4238039041634248E-2</v>
          </cell>
          <cell r="N499">
            <v>2.7854885070618526E-7</v>
          </cell>
          <cell r="O499">
            <v>0</v>
          </cell>
          <cell r="P499">
            <v>0.18780299845909157</v>
          </cell>
          <cell r="Q499">
            <v>0.132218825847844</v>
          </cell>
        </row>
        <row r="500">
          <cell r="B500">
            <v>216500</v>
          </cell>
          <cell r="C500">
            <v>2.4029988209350515E-2</v>
          </cell>
          <cell r="D500">
            <v>2.6897381325922492E-7</v>
          </cell>
          <cell r="E500">
            <v>0</v>
          </cell>
          <cell r="F500">
            <v>0.18707586491622288</v>
          </cell>
          <cell r="G500">
            <v>0.13160010470790109</v>
          </cell>
          <cell r="H500">
            <v>39758.063891950413</v>
          </cell>
          <cell r="I500">
            <v>0.173326450910955</v>
          </cell>
          <cell r="J500">
            <v>0</v>
          </cell>
          <cell r="K500">
            <v>5594045.9301337814</v>
          </cell>
          <cell r="L500">
            <v>38764.41241498656</v>
          </cell>
          <cell r="M500">
            <v>2.4029988209350518E-2</v>
          </cell>
          <cell r="N500">
            <v>2.6897381325922487E-7</v>
          </cell>
          <cell r="O500">
            <v>0</v>
          </cell>
          <cell r="P500">
            <v>0.18707586491622288</v>
          </cell>
          <cell r="Q500">
            <v>0.13160010470790107</v>
          </cell>
        </row>
        <row r="501">
          <cell r="B501">
            <v>217000</v>
          </cell>
          <cell r="C501">
            <v>2.3823723210108484E-2</v>
          </cell>
          <cell r="D501">
            <v>2.5972791499479436E-7</v>
          </cell>
          <cell r="E501">
            <v>0</v>
          </cell>
          <cell r="F501">
            <v>0.18635154019087982</v>
          </cell>
          <cell r="G501">
            <v>0.13098427703643678</v>
          </cell>
          <cell r="H501">
            <v>39416.794601799586</v>
          </cell>
          <cell r="I501">
            <v>0.16736840350017218</v>
          </cell>
          <cell r="J501">
            <v>0</v>
          </cell>
          <cell r="K501">
            <v>5572386.7717826217</v>
          </cell>
          <cell r="L501">
            <v>38583.012879733986</v>
          </cell>
          <cell r="M501">
            <v>2.3823723210108484E-2</v>
          </cell>
          <cell r="N501">
            <v>2.5972791499479431E-7</v>
          </cell>
          <cell r="O501">
            <v>0</v>
          </cell>
          <cell r="P501">
            <v>0.18635154019087982</v>
          </cell>
          <cell r="Q501">
            <v>0.13098427703643678</v>
          </cell>
        </row>
        <row r="502">
          <cell r="B502">
            <v>217500</v>
          </cell>
          <cell r="C502">
            <v>2.3619228714963719E-2</v>
          </cell>
          <cell r="D502">
            <v>2.5079984185163737E-7</v>
          </cell>
          <cell r="E502">
            <v>0</v>
          </cell>
          <cell r="F502">
            <v>0.18563001343298408</v>
          </cell>
          <cell r="G502">
            <v>0.13037132930205655</v>
          </cell>
          <cell r="H502">
            <v>39078.454643715289</v>
          </cell>
          <cell r="I502">
            <v>0.16161516227335643</v>
          </cell>
          <cell r="J502">
            <v>0</v>
          </cell>
          <cell r="K502">
            <v>5550811.2798008164</v>
          </cell>
          <cell r="L502">
            <v>38402.461664998365</v>
          </cell>
          <cell r="M502">
            <v>2.3619228714963719E-2</v>
          </cell>
          <cell r="N502">
            <v>2.5079984185163731E-7</v>
          </cell>
          <cell r="O502">
            <v>0</v>
          </cell>
          <cell r="P502">
            <v>0.1856300134329841</v>
          </cell>
          <cell r="Q502">
            <v>0.13037132930205655</v>
          </cell>
        </row>
        <row r="503">
          <cell r="B503">
            <v>218000</v>
          </cell>
          <cell r="C503">
            <v>2.3416489526549837E-2</v>
          </cell>
          <cell r="D503">
            <v>2.4217866867733879E-7</v>
          </cell>
          <cell r="E503">
            <v>0</v>
          </cell>
          <cell r="F503">
            <v>0.18491127383436964</v>
          </cell>
          <cell r="G503">
            <v>0.12976124803664596</v>
          </cell>
          <cell r="H503">
            <v>38743.018873371271</v>
          </cell>
          <cell r="I503">
            <v>0.15605968707343507</v>
          </cell>
          <cell r="J503">
            <v>0</v>
          </cell>
          <cell r="K503">
            <v>5529319.13099661</v>
          </cell>
          <cell r="L503">
            <v>38222.754803582669</v>
          </cell>
          <cell r="M503">
            <v>2.3416489526549837E-2</v>
          </cell>
          <cell r="N503">
            <v>2.4217866867733879E-7</v>
          </cell>
          <cell r="O503">
            <v>0</v>
          </cell>
          <cell r="P503">
            <v>0.18491127383436962</v>
          </cell>
          <cell r="Q503">
            <v>0.12976124803664593</v>
          </cell>
        </row>
        <row r="504">
          <cell r="B504">
            <v>218500</v>
          </cell>
          <cell r="C504">
            <v>2.3215490577949215E-2</v>
          </cell>
          <cell r="D504">
            <v>2.3385384587686483E-7</v>
          </cell>
          <cell r="E504">
            <v>0</v>
          </cell>
          <cell r="F504">
            <v>0.18419531062862105</v>
          </cell>
          <cell r="G504">
            <v>0.12915401983507449</v>
          </cell>
          <cell r="H504">
            <v>38410.462362271159</v>
          </cell>
          <cell r="I504">
            <v>0.1506951797521289</v>
          </cell>
          <cell r="J504">
            <v>0</v>
          </cell>
          <cell r="K504">
            <v>5507910.0034266952</v>
          </cell>
          <cell r="L504">
            <v>38043.888346842585</v>
          </cell>
          <cell r="M504">
            <v>2.3215490577949215E-2</v>
          </cell>
          <cell r="N504">
            <v>2.3385384587686478E-7</v>
          </cell>
          <cell r="O504">
            <v>0</v>
          </cell>
          <cell r="P504">
            <v>0.18419531062862102</v>
          </cell>
          <cell r="Q504">
            <v>0.12915401983507452</v>
          </cell>
        </row>
        <row r="505">
          <cell r="B505">
            <v>219000</v>
          </cell>
          <cell r="C505">
            <v>2.3016216931573144E-2</v>
          </cell>
          <cell r="D505">
            <v>2.2581518648828763E-7</v>
          </cell>
          <cell r="E505">
            <v>0</v>
          </cell>
          <cell r="F505">
            <v>0.18348211309091211</v>
          </cell>
          <cell r="G505">
            <v>0.12854963135490124</v>
          </cell>
          <cell r="H505">
            <v>38080.760395895712</v>
          </cell>
          <cell r="I505">
            <v>0.14551507584156231</v>
          </cell>
          <cell r="J505">
            <v>0</v>
          </cell>
          <cell r="K505">
            <v>5486583.5763913924</v>
          </cell>
          <cell r="L505">
            <v>37865.85836459975</v>
          </cell>
          <cell r="M505">
            <v>2.3016216931573148E-2</v>
          </cell>
          <cell r="N505">
            <v>2.2581518648828757E-7</v>
          </cell>
          <cell r="O505">
            <v>0</v>
          </cell>
          <cell r="P505">
            <v>0.18348211309091214</v>
          </cell>
          <cell r="Q505">
            <v>0.12854963135490124</v>
          </cell>
        </row>
        <row r="506">
          <cell r="B506">
            <v>219500</v>
          </cell>
          <cell r="C506">
            <v>2.2818653778051801E-2</v>
          </cell>
          <cell r="D506">
            <v>2.1805285372452951E-7</v>
          </cell>
          <cell r="E506">
            <v>0</v>
          </cell>
          <cell r="F506">
            <v>0.1827716705378449</v>
          </cell>
          <cell r="G506">
            <v>0.12794806931608141</v>
          </cell>
          <cell r="H506">
            <v>37753.888471866201</v>
          </cell>
          <cell r="I506">
            <v>0.140513036526176</v>
          </cell>
          <cell r="J506">
            <v>0</v>
          </cell>
          <cell r="K506">
            <v>5465339.5304298289</v>
          </cell>
          <cell r="L506">
            <v>37688.660945055351</v>
          </cell>
          <cell r="M506">
            <v>2.2818653778051801E-2</v>
          </cell>
          <cell r="N506">
            <v>2.1805285372452945E-7</v>
          </cell>
          <cell r="O506">
            <v>0</v>
          </cell>
          <cell r="P506">
            <v>0.1827716705378449</v>
          </cell>
          <cell r="Q506">
            <v>0.12794806931608138</v>
          </cell>
        </row>
        <row r="507">
          <cell r="B507">
            <v>220000</v>
          </cell>
          <cell r="C507">
            <v>2.2622786435133616E-2</v>
          </cell>
          <cell r="D507">
            <v>2.1055734893840847E-7</v>
          </cell>
          <cell r="E507">
            <v>0</v>
          </cell>
          <cell r="F507">
            <v>0.18206397232729024</v>
          </cell>
          <cell r="G507">
            <v>0.12734932050067505</v>
          </cell>
          <cell r="H507">
            <v>37429.822298123443</v>
          </cell>
          <cell r="I507">
            <v>0.1356829408874145</v>
          </cell>
          <cell r="J507">
            <v>0</v>
          </cell>
          <cell r="K507">
            <v>5444177.5473151756</v>
          </cell>
          <cell r="L507">
            <v>37512.292194704329</v>
          </cell>
          <cell r="M507">
            <v>2.2622786435133616E-2</v>
          </cell>
          <cell r="N507">
            <v>2.1055734893840844E-7</v>
          </cell>
          <cell r="O507">
            <v>0</v>
          </cell>
          <cell r="P507">
            <v>0.18206397232729027</v>
          </cell>
          <cell r="Q507">
            <v>0.12734932050067505</v>
          </cell>
        </row>
        <row r="508">
          <cell r="B508">
            <v>220500</v>
          </cell>
          <cell r="C508">
            <v>2.2428600346594163E-2</v>
          </cell>
          <cell r="D508">
            <v>2.0331949999545057E-7</v>
          </cell>
          <cell r="E508">
            <v>0</v>
          </cell>
          <cell r="F508">
            <v>0.18135900785822803</v>
          </cell>
          <cell r="G508">
            <v>0.1267533717525561</v>
          </cell>
          <cell r="H508">
            <v>37108.537791122508</v>
          </cell>
          <cell r="I508">
            <v>0.13101887841117835</v>
          </cell>
          <cell r="J508">
            <v>0</v>
          </cell>
          <cell r="K508">
            <v>5423097.3100498691</v>
          </cell>
          <cell r="L508">
            <v>37336.748238249624</v>
          </cell>
          <cell r="M508">
            <v>2.2428600346594166E-2</v>
          </cell>
          <cell r="N508">
            <v>2.0331949999545054E-7</v>
          </cell>
          <cell r="O508">
            <v>0</v>
          </cell>
          <cell r="P508">
            <v>0.18135900785822806</v>
          </cell>
          <cell r="Q508">
            <v>0.12675337175255608</v>
          </cell>
        </row>
        <row r="509">
          <cell r="B509">
            <v>221000</v>
          </cell>
          <cell r="C509">
            <v>2.2236081081154362E-2</v>
          </cell>
          <cell r="D509">
            <v>1.9633045004670244E-7</v>
          </cell>
          <cell r="E509">
            <v>0</v>
          </cell>
          <cell r="F509">
            <v>0.18065676657058832</v>
          </cell>
          <cell r="G509">
            <v>0.12616020997712368</v>
          </cell>
          <cell r="H509">
            <v>36790.011074042864</v>
          </cell>
          <cell r="I509">
            <v>0.12651514175303599</v>
          </cell>
          <cell r="J509">
            <v>0</v>
          </cell>
          <cell r="K509">
            <v>5402098.50286086</v>
          </cell>
          <cell r="L509">
            <v>37162.025218517199</v>
          </cell>
          <cell r="M509">
            <v>2.2236081081154362E-2</v>
          </cell>
          <cell r="N509">
            <v>1.9633045004670241E-7</v>
          </cell>
          <cell r="O509">
            <v>0</v>
          </cell>
          <cell r="P509">
            <v>0.18065676657058832</v>
          </cell>
          <cell r="Q509">
            <v>0.12616020997712366</v>
          </cell>
        </row>
        <row r="510">
          <cell r="B510">
            <v>221500</v>
          </cell>
          <cell r="C510">
            <v>2.2045214331408037E-2</v>
          </cell>
          <cell r="D510">
            <v>1.895816466976604E-7</v>
          </cell>
          <cell r="E510">
            <v>0</v>
          </cell>
          <cell r="F510">
            <v>0.17995723794509336</v>
          </cell>
          <cell r="G510">
            <v>0.12556982214101409</v>
          </cell>
          <cell r="H510">
            <v>36474.218475014022</v>
          </cell>
          <cell r="I510">
            <v>0.12216621975869273</v>
          </cell>
          <cell r="J510">
            <v>0</v>
          </cell>
          <cell r="K510">
            <v>5381180.8111948902</v>
          </cell>
          <cell r="L510">
            <v>36988.119296371151</v>
          </cell>
          <cell r="M510">
            <v>2.204521433140804E-2</v>
          </cell>
          <cell r="N510">
            <v>1.8958164669766038E-7</v>
          </cell>
          <cell r="O510">
            <v>0</v>
          </cell>
          <cell r="P510">
            <v>0.17995723794509333</v>
          </cell>
          <cell r="Q510">
            <v>0.12556982214101406</v>
          </cell>
        </row>
        <row r="511">
          <cell r="B511">
            <v>222000</v>
          </cell>
          <cell r="C511">
            <v>2.1855985912758589E-2</v>
          </cell>
          <cell r="D511">
            <v>1.8306483154224847E-7</v>
          </cell>
          <cell r="E511">
            <v>0</v>
          </cell>
          <cell r="F511">
            <v>0.17926041150310001</v>
          </cell>
          <cell r="G511">
            <v>0.12498219527181451</v>
          </cell>
          <cell r="H511">
            <v>36161.136525356218</v>
          </cell>
          <cell r="I511">
            <v>0.11796679071969673</v>
          </cell>
          <cell r="J511">
            <v>0</v>
          </cell>
          <cell r="K511">
            <v>5360343.9217137797</v>
          </cell>
          <cell r="L511">
            <v>36815.026650629421</v>
          </cell>
          <cell r="M511">
            <v>2.1855985912758592E-2</v>
          </cell>
          <cell r="N511">
            <v>1.8306483154224844E-7</v>
          </cell>
          <cell r="O511">
            <v>0</v>
          </cell>
          <cell r="P511">
            <v>0.17926041150309999</v>
          </cell>
          <cell r="Q511">
            <v>0.12498219527181451</v>
          </cell>
        </row>
        <row r="512">
          <cell r="B512">
            <v>222500</v>
          </cell>
          <cell r="C512">
            <v>2.1668381762364863E-2</v>
          </cell>
          <cell r="D512">
            <v>1.7677203005019411E-7</v>
          </cell>
          <cell r="E512">
            <v>0</v>
          </cell>
          <cell r="F512">
            <v>0.17856627680644252</v>
          </cell>
          <cell r="G512">
            <v>0.12439731645777821</v>
          </cell>
          <cell r="H512">
            <v>35850.741957836348</v>
          </cell>
          <cell r="I512">
            <v>0.11391171585687443</v>
          </cell>
          <cell r="J512">
            <v>0</v>
          </cell>
          <cell r="K512">
            <v>5339587.522289726</v>
          </cell>
          <cell r="L512">
            <v>36642.743477979864</v>
          </cell>
          <cell r="M512">
            <v>2.1668381762364859E-2</v>
          </cell>
          <cell r="N512">
            <v>1.7677203005019408E-7</v>
          </cell>
          <cell r="O512">
            <v>0</v>
          </cell>
          <cell r="P512">
            <v>0.17856627680644252</v>
          </cell>
          <cell r="Q512">
            <v>0.12439731645777821</v>
          </cell>
        </row>
        <row r="513">
          <cell r="B513">
            <v>223000</v>
          </cell>
          <cell r="C513">
            <v>2.148238793809604E-2</v>
          </cell>
          <cell r="D513">
            <v>1.7069554181945293E-7</v>
          </cell>
          <cell r="E513">
            <v>0</v>
          </cell>
          <cell r="F513">
            <v>0.17787482345727654</v>
          </cell>
          <cell r="G513">
            <v>0.1238151728475405</v>
          </cell>
          <cell r="H513">
            <v>35543.011704938821</v>
          </cell>
          <cell r="I513">
            <v>0.10999603303900281</v>
          </cell>
          <cell r="J513">
            <v>0</v>
          </cell>
          <cell r="K513">
            <v>5318911.302000639</v>
          </cell>
          <cell r="L513">
            <v>36471.26599289661</v>
          </cell>
          <cell r="M513">
            <v>2.148238793809604E-2</v>
          </cell>
          <cell r="N513">
            <v>1.7069554181945293E-7</v>
          </cell>
          <cell r="O513">
            <v>0</v>
          </cell>
          <cell r="P513">
            <v>0.17787482345727654</v>
          </cell>
          <cell r="Q513">
            <v>0.12381517284754048</v>
          </cell>
        </row>
        <row r="514">
          <cell r="B514">
            <v>223500</v>
          </cell>
          <cell r="C514">
            <v>2.1297990617495516E-2</v>
          </cell>
          <cell r="D514">
            <v>1.648279311393129E-7</v>
          </cell>
          <cell r="E514">
            <v>0</v>
          </cell>
          <cell r="F514">
            <v>0.17718604109792288</v>
          </cell>
          <cell r="G514">
            <v>0.12323575164983655</v>
          </cell>
          <cell r="H514">
            <v>35237.922897151249</v>
          </cell>
          <cell r="I514">
            <v>0.10621495070168346</v>
          </cell>
          <cell r="J514">
            <v>0</v>
          </cell>
          <cell r="K514">
            <v>5298314.95112547</v>
          </cell>
          <cell r="L514">
            <v>36300.590427556934</v>
          </cell>
          <cell r="M514">
            <v>2.1297990617495512E-2</v>
          </cell>
          <cell r="N514">
            <v>1.6482793113931287E-7</v>
          </cell>
          <cell r="O514">
            <v>0</v>
          </cell>
          <cell r="P514">
            <v>0.17718604109792291</v>
          </cell>
          <cell r="Q514">
            <v>0.12323575164983655</v>
          </cell>
        </row>
        <row r="515">
          <cell r="B515">
            <v>224000</v>
          </cell>
          <cell r="C515">
            <v>2.1115176096753653E-2</v>
          </cell>
          <cell r="D515">
            <v>1.5916201790301342E-7</v>
          </cell>
          <cell r="E515">
            <v>0</v>
          </cell>
          <cell r="F515">
            <v>0.176499919410713</v>
          </cell>
          <cell r="G515">
            <v>0.12265904013322021</v>
          </cell>
          <cell r="H515">
            <v>34935.452861264879</v>
          </cell>
          <cell r="I515">
            <v>0.10256384199144358</v>
          </cell>
          <cell r="J515">
            <v>0</v>
          </cell>
          <cell r="K515">
            <v>5277798.1611395897</v>
          </cell>
          <cell r="L515">
            <v>36130.713031758431</v>
          </cell>
          <cell r="M515">
            <v>2.111517609675365E-2</v>
          </cell>
          <cell r="N515">
            <v>1.591620179030134E-7</v>
          </cell>
          <cell r="O515">
            <v>0</v>
          </cell>
          <cell r="P515">
            <v>0.17649991941071297</v>
          </cell>
          <cell r="Q515">
            <v>0.12265904013322018</v>
          </cell>
        </row>
        <row r="516">
          <cell r="B516">
            <v>224500</v>
          </cell>
          <cell r="C516">
            <v>2.0933930789689324E-2</v>
          </cell>
          <cell r="D516">
            <v>1.5369086882327682E-7</v>
          </cell>
          <cell r="E516">
            <v>0</v>
          </cell>
          <cell r="F516">
            <v>0.1758164481178339</v>
          </cell>
          <cell r="G516">
            <v>0.12208502562578435</v>
          </cell>
          <cell r="H516">
            <v>34635.579118689522</v>
          </cell>
          <cell r="I516">
            <v>9.9038239105033385E-2</v>
          </cell>
          <cell r="J516">
            <v>0</v>
          </cell>
          <cell r="K516">
            <v>5257360.6247101538</v>
          </cell>
          <cell r="L516">
            <v>35961.630072836648</v>
          </cell>
          <cell r="M516">
            <v>2.0933930789689324E-2</v>
          </cell>
          <cell r="N516">
            <v>1.5369086882327682E-7</v>
          </cell>
          <cell r="O516">
            <v>0</v>
          </cell>
          <cell r="P516">
            <v>0.1758164481178339</v>
          </cell>
          <cell r="Q516">
            <v>0.12208502562578434</v>
          </cell>
        </row>
        <row r="517">
          <cell r="B517">
            <v>225000</v>
          </cell>
          <cell r="C517">
            <v>2.0754241226740307E-2</v>
          </cell>
          <cell r="D517">
            <v>1.4840778893133537E-7</v>
          </cell>
          <cell r="E517">
            <v>0</v>
          </cell>
          <cell r="F517">
            <v>0.17513561698117447</v>
          </cell>
          <cell r="G517">
            <v>0.12151369551488245</v>
          </cell>
          <cell r="H517">
            <v>34338.279383783127</v>
          </cell>
          <cell r="I517">
            <v>9.5633827811407807E-2</v>
          </cell>
          <cell r="J517">
            <v>0</v>
          </cell>
          <cell r="K517">
            <v>5237002.0356915025</v>
          </cell>
          <cell r="L517">
            <v>35793.337835583035</v>
          </cell>
          <cell r="M517">
            <v>2.0754241226740307E-2</v>
          </cell>
          <cell r="N517">
            <v>1.4840778893133537E-7</v>
          </cell>
          <cell r="O517">
            <v>0</v>
          </cell>
          <cell r="P517">
            <v>0.17513561698117444</v>
          </cell>
          <cell r="Q517">
            <v>0.12151369551488242</v>
          </cell>
        </row>
        <row r="518">
          <cell r="B518">
            <v>225500</v>
          </cell>
          <cell r="C518">
            <v>2.0576094053962202E-2</v>
          </cell>
          <cell r="D518">
            <v>1.4330631340605523E-7</v>
          </cell>
          <cell r="E518">
            <v>0</v>
          </cell>
          <cell r="F518">
            <v>0.17445741580217192</v>
          </cell>
          <cell r="G518">
            <v>0.12094503724685138</v>
          </cell>
          <cell r="H518">
            <v>34043.531562195509</v>
          </cell>
          <cell r="I518">
            <v>9.2346442186422309E-2</v>
          </cell>
          <cell r="J518">
            <v>0</v>
          </cell>
          <cell r="K518">
            <v>5216722.0891205743</v>
          </cell>
          <cell r="L518">
            <v>35625.832622163369</v>
          </cell>
          <cell r="M518">
            <v>2.0576094053962206E-2</v>
          </cell>
          <cell r="N518">
            <v>1.433063134060552E-7</v>
          </cell>
          <cell r="O518">
            <v>0</v>
          </cell>
          <cell r="P518">
            <v>0.17445741580217189</v>
          </cell>
          <cell r="Q518">
            <v>0.12094503724685138</v>
          </cell>
        </row>
        <row r="519">
          <cell r="B519">
            <v>226000</v>
          </cell>
          <cell r="C519">
            <v>2.0399476032036047E-2</v>
          </cell>
          <cell r="D519">
            <v>1.3838019964772078E-7</v>
          </cell>
          <cell r="E519">
            <v>0</v>
          </cell>
          <cell r="F519">
            <v>0.17378183442165906</v>
          </cell>
          <cell r="G519">
            <v>0.12037903832673563</v>
          </cell>
          <cell r="H519">
            <v>33751.3137492264</v>
          </cell>
          <cell r="I519">
            <v>8.9172059505187626E-2</v>
          </cell>
          <cell r="J519">
            <v>0</v>
          </cell>
          <cell r="K519">
            <v>5196520.4812123366</v>
          </cell>
          <cell r="L519">
            <v>35459.110752036417</v>
          </cell>
          <cell r="M519">
            <v>2.0399476032036051E-2</v>
          </cell>
          <cell r="N519">
            <v>1.3838019964772075E-7</v>
          </cell>
          <cell r="O519">
            <v>0</v>
          </cell>
          <cell r="P519">
            <v>0.17378183442165906</v>
          </cell>
          <cell r="Q519">
            <v>0.12037903832673562</v>
          </cell>
        </row>
        <row r="520">
          <cell r="B520">
            <v>226500</v>
          </cell>
          <cell r="C520">
            <v>2.022437403528439E-2</v>
          </cell>
          <cell r="D520">
            <v>1.336234196469646E-7</v>
          </cell>
          <cell r="E520">
            <v>0</v>
          </cell>
          <cell r="F520">
            <v>0.17310886271971246</v>
          </cell>
          <cell r="G520">
            <v>0.1198156863180127</v>
          </cell>
          <cell r="H520">
            <v>33461.604228197517</v>
          </cell>
          <cell r="I520">
            <v>8.6106795324615945E-2</v>
          </cell>
          <cell r="J520">
            <v>0</v>
          </cell>
          <cell r="K520">
            <v>5176396.9093552427</v>
          </cell>
          <cell r="L520">
            <v>35293.168561873128</v>
          </cell>
          <cell r="M520">
            <v>2.022437403528439E-2</v>
          </cell>
          <cell r="N520">
            <v>1.3362341964696458E-7</v>
          </cell>
          <cell r="O520">
            <v>0</v>
          </cell>
          <cell r="P520">
            <v>0.17310886271971249</v>
          </cell>
          <cell r="Q520">
            <v>0.11981568631801268</v>
          </cell>
        </row>
        <row r="521">
          <cell r="B521">
            <v>227000</v>
          </cell>
          <cell r="C521">
            <v>2.005077505069585E-2</v>
          </cell>
          <cell r="D521">
            <v>1.2903015260612485E-7</v>
          </cell>
          <cell r="E521">
            <v>0</v>
          </cell>
          <cell r="F521">
            <v>0.17243849061550023</v>
          </cell>
          <cell r="G521">
            <v>0.11925496884231991</v>
          </cell>
          <cell r="H521">
            <v>33174.381468838728</v>
          </cell>
          <cell r="I521">
            <v>8.3146898728631194E-2</v>
          </cell>
          <cell r="J521">
            <v>0</v>
          </cell>
          <cell r="K521">
            <v>5156351.0721066855</v>
          </cell>
          <cell r="L521">
            <v>35128.002405476138</v>
          </cell>
          <cell r="M521">
            <v>2.005077505069585E-2</v>
          </cell>
          <cell r="N521">
            <v>1.2903015260612485E-7</v>
          </cell>
          <cell r="O521">
            <v>0</v>
          </cell>
          <cell r="P521">
            <v>0.17243849061550021</v>
          </cell>
          <cell r="Q521">
            <v>0.1192549688423199</v>
          </cell>
        </row>
        <row r="522">
          <cell r="B522">
            <v>227500</v>
          </cell>
          <cell r="C522">
            <v>1.9878666176958014E-2</v>
          </cell>
          <cell r="D522">
            <v>1.2459477780914614E-7</v>
          </cell>
          <cell r="E522">
            <v>0</v>
          </cell>
          <cell r="F522">
            <v>0.17177070806713163</v>
          </cell>
          <cell r="G522">
            <v>0.11869687357918235</v>
          </cell>
          <cell r="H522">
            <v>32889.624125687893</v>
          </cell>
          <cell r="I522">
            <v>8.0288747733540403E-2</v>
          </cell>
          <cell r="J522">
            <v>0</v>
          </cell>
          <cell r="K522">
            <v>5136382.6691884967</v>
          </cell>
          <cell r="L522">
            <v>34963.608653699615</v>
          </cell>
          <cell r="M522">
            <v>1.9878666176958014E-2</v>
          </cell>
          <cell r="N522">
            <v>1.2459477780914611E-7</v>
          </cell>
          <cell r="O522">
            <v>0</v>
          </cell>
          <cell r="P522">
            <v>0.1717707080671316</v>
          </cell>
          <cell r="Q522">
            <v>0.11869687357918232</v>
          </cell>
        </row>
        <row r="523">
          <cell r="B523">
            <v>228000</v>
          </cell>
          <cell r="C523">
            <v>1.9708034623498683E-2</v>
          </cell>
          <cell r="D523">
            <v>1.2031186775944187E-7</v>
          </cell>
          <cell r="E523">
            <v>0</v>
          </cell>
          <cell r="F523">
            <v>0.17110550507150615</v>
          </cell>
          <cell r="G523">
            <v>0.11814138826574216</v>
          </cell>
          <cell r="H523">
            <v>32607.311036504641</v>
          </cell>
          <cell r="I523">
            <v>7.7528844866079222E-2</v>
          </cell>
          <cell r="J523">
            <v>0</v>
          </cell>
          <cell r="K523">
            <v>5116491.4014824359</v>
          </cell>
          <cell r="L523">
            <v>34799.983694369548</v>
          </cell>
          <cell r="M523">
            <v>1.9708034623498683E-2</v>
          </cell>
          <cell r="N523">
            <v>1.2031186775944185E-7</v>
          </cell>
          <cell r="O523">
            <v>0</v>
          </cell>
          <cell r="P523">
            <v>0.17110550507150618</v>
          </cell>
          <cell r="Q523">
            <v>0.11814138826574215</v>
          </cell>
        </row>
        <row r="524">
          <cell r="B524">
            <v>228500</v>
          </cell>
          <cell r="C524">
            <v>1.9538867709535307E-2</v>
          </cell>
          <cell r="D524">
            <v>1.1617618151969831E-7</v>
          </cell>
          <cell r="E524">
            <v>0</v>
          </cell>
          <cell r="F524">
            <v>0.17044287166416414</v>
          </cell>
          <cell r="G524">
            <v>0.11758850069648916</v>
          </cell>
          <cell r="H524">
            <v>32327.421220697623</v>
          </cell>
          <cell r="I524">
            <v>7.4863812871588442E-2</v>
          </cell>
          <cell r="J524">
            <v>0</v>
          </cell>
          <cell r="K524">
            <v>5096676.9710257212</v>
          </cell>
          <cell r="L524">
            <v>34637.123932204355</v>
          </cell>
          <cell r="M524">
            <v>1.9538867709535307E-2</v>
          </cell>
          <cell r="N524">
            <v>1.1617618151969828E-7</v>
          </cell>
          <cell r="O524">
            <v>0</v>
          </cell>
          <cell r="P524">
            <v>0.17044287166416416</v>
          </cell>
          <cell r="Q524">
            <v>0.11758850069648914</v>
          </cell>
        </row>
        <row r="525">
          <cell r="B525">
            <v>229000</v>
          </cell>
          <cell r="C525">
            <v>1.9371152863132537E-2</v>
          </cell>
          <cell r="D525">
            <v>1.1218265831963978E-7</v>
          </cell>
          <cell r="E525">
            <v>0</v>
          </cell>
          <cell r="F525">
            <v>0.16978279791913703</v>
          </cell>
          <cell r="G525">
            <v>0.11703819872299263</v>
          </cell>
          <cell r="H525">
            <v>32049.933877765208</v>
          </cell>
          <cell r="I525">
            <v>7.229039059486439E-2</v>
          </cell>
          <cell r="J525">
            <v>0</v>
          </cell>
          <cell r="K525">
            <v>5076939.081006554</v>
          </cell>
          <cell r="L525">
            <v>34475.02578873594</v>
          </cell>
          <cell r="M525">
            <v>1.9371152863132537E-2</v>
          </cell>
          <cell r="N525">
            <v>1.1218265831963978E-7</v>
          </cell>
          <cell r="O525">
            <v>0</v>
          </cell>
          <cell r="P525">
            <v>0.16978279791913703</v>
          </cell>
          <cell r="Q525">
            <v>0.11703819872299263</v>
          </cell>
        </row>
        <row r="526">
          <cell r="B526">
            <v>229500</v>
          </cell>
          <cell r="C526">
            <v>1.9204877620268027E-2</v>
          </cell>
          <cell r="D526">
            <v>1.083264113385514E-7</v>
          </cell>
          <cell r="E526">
            <v>0</v>
          </cell>
          <cell r="F526">
            <v>0.16912527394879903</v>
          </cell>
          <cell r="G526">
            <v>0.11649047025363435</v>
          </cell>
          <cell r="H526">
            <v>31774.828385749843</v>
          </cell>
          <cell r="I526">
            <v>6.9805428973622949E-2</v>
          </cell>
          <cell r="J526">
            <v>0</v>
          </cell>
          <cell r="K526">
            <v>5057277.4357596803</v>
          </cell>
          <cell r="L526">
            <v>34313.685702230985</v>
          </cell>
          <cell r="M526">
            <v>1.9204877620268027E-2</v>
          </cell>
          <cell r="N526">
            <v>1.0832641133855139E-7</v>
          </cell>
          <cell r="O526">
            <v>0</v>
          </cell>
          <cell r="P526">
            <v>0.16912527394879903</v>
          </cell>
          <cell r="Q526">
            <v>0.11649047025363433</v>
          </cell>
        </row>
        <row r="527">
          <cell r="B527">
            <v>230000</v>
          </cell>
          <cell r="C527">
            <v>1.9040029623906041E-2</v>
          </cell>
          <cell r="D527">
            <v>1.046027217518794E-7</v>
          </cell>
          <cell r="E527">
            <v>0</v>
          </cell>
          <cell r="F527">
            <v>0.16847028990371896</v>
          </cell>
          <cell r="G527">
            <v>0.1159453032533428</v>
          </cell>
          <cell r="H527">
            <v>31502.084299705326</v>
          </cell>
          <cell r="I527">
            <v>6.7405887202134904E-2</v>
          </cell>
          <cell r="J527">
            <v>0</v>
          </cell>
          <cell r="K527">
            <v>5037691.7407619664</v>
          </cell>
          <cell r="L527">
            <v>34153.100127612714</v>
          </cell>
          <cell r="M527">
            <v>1.9040029623906041E-2</v>
          </cell>
          <cell r="N527">
            <v>1.046027217518794E-7</v>
          </cell>
          <cell r="O527">
            <v>0</v>
          </cell>
          <cell r="P527">
            <v>0.16847028990371896</v>
          </cell>
          <cell r="Q527">
            <v>0.11594530325334278</v>
          </cell>
        </row>
        <row r="528">
          <cell r="B528">
            <v>230500</v>
          </cell>
          <cell r="C528">
            <v>1.8876596623079198E-2</v>
          </cell>
          <cell r="D528">
            <v>1.010070329331713E-7</v>
          </cell>
          <cell r="E528">
            <v>0</v>
          </cell>
          <cell r="F528">
            <v>0.16781783597251257</v>
          </cell>
          <cell r="G528">
            <v>0.1154026857433291</v>
          </cell>
          <cell r="H528">
            <v>31231.681350177518</v>
          </cell>
          <cell r="I528">
            <v>6.5088828994961989E-2</v>
          </cell>
          <cell r="J528">
            <v>0</v>
          </cell>
          <cell r="K528">
            <v>5018181.7026279755</v>
          </cell>
          <cell r="L528">
            <v>33993.265536383078</v>
          </cell>
          <cell r="M528">
            <v>1.8876596623079198E-2</v>
          </cell>
          <cell r="N528">
            <v>1.0100703293317127E-7</v>
          </cell>
          <cell r="O528">
            <v>0</v>
          </cell>
          <cell r="P528">
            <v>0.1678178359725126</v>
          </cell>
          <cell r="Q528">
            <v>0.11540268574332907</v>
          </cell>
        </row>
        <row r="529">
          <cell r="B529">
            <v>231000</v>
          </cell>
          <cell r="C529">
            <v>1.8714566471977959E-2</v>
          </cell>
          <cell r="D529">
            <v>9.7534944892909418E-8</v>
          </cell>
          <cell r="E529">
            <v>0</v>
          </cell>
          <cell r="F529">
            <v>0.1671679023816956</v>
          </cell>
          <cell r="G529">
            <v>0.11486260580082329</v>
          </cell>
          <cell r="H529">
            <v>30963.599441697897</v>
          </cell>
          <cell r="I529">
            <v>6.2851419003347037E-2</v>
          </cell>
          <cell r="J529">
            <v>0</v>
          </cell>
          <cell r="K529">
            <v>4998747.0291055776</v>
          </cell>
          <cell r="L529">
            <v>33834.178416545095</v>
          </cell>
          <cell r="M529">
            <v>1.8714566471977962E-2</v>
          </cell>
          <cell r="N529">
            <v>9.7534944892909405E-8</v>
          </cell>
          <cell r="O529">
            <v>0</v>
          </cell>
          <cell r="P529">
            <v>0.1671679023816956</v>
          </cell>
          <cell r="Q529">
            <v>0.11486260580082328</v>
          </cell>
        </row>
        <row r="530">
          <cell r="B530">
            <v>231500</v>
          </cell>
          <cell r="C530">
            <v>1.8553927129048041E-2</v>
          </cell>
          <cell r="D530">
            <v>9.4182208888218154E-8</v>
          </cell>
          <cell r="E530">
            <v>0</v>
          </cell>
          <cell r="F530">
            <v>0.16652047939553755</v>
          </cell>
          <cell r="G530">
            <v>0.11432505155881276</v>
          </cell>
          <cell r="H530">
            <v>30697.81865129021</v>
          </cell>
          <cell r="I530">
            <v>6.0690919341714708E-2</v>
          </cell>
          <cell r="J530">
            <v>0</v>
          </cell>
          <cell r="K530">
            <v>4979387.4290715791</v>
          </cell>
          <cell r="L530">
            <v>33675.835272525765</v>
          </cell>
          <cell r="M530">
            <v>1.8553927129048041E-2</v>
          </cell>
          <cell r="N530">
            <v>9.4182208888218154E-8</v>
          </cell>
          <cell r="O530">
            <v>0</v>
          </cell>
          <cell r="P530">
            <v>0.16652047939553755</v>
          </cell>
          <cell r="Q530">
            <v>0.11432505155881274</v>
          </cell>
        </row>
        <row r="531">
          <cell r="B531">
            <v>232000</v>
          </cell>
          <cell r="C531">
            <v>1.8394666656095494E-2</v>
          </cell>
          <cell r="D531">
            <v>9.0944722230629663E-8</v>
          </cell>
          <cell r="E531">
            <v>0</v>
          </cell>
          <cell r="F531">
            <v>0.16587555731591566</v>
          </cell>
          <cell r="G531">
            <v>0.11379001120578124</v>
          </cell>
          <cell r="H531">
            <v>30434.319226989795</v>
          </cell>
          <cell r="I531">
            <v>5.8604686241801075E-2</v>
          </cell>
          <cell r="J531">
            <v>0</v>
          </cell>
          <cell r="K531">
            <v>4960102.61252735</v>
          </cell>
          <cell r="L531">
            <v>33518.232625099234</v>
          </cell>
          <cell r="M531">
            <v>1.8394666656095491E-2</v>
          </cell>
          <cell r="N531">
            <v>9.094472223062965E-8</v>
          </cell>
          <cell r="O531">
            <v>0</v>
          </cell>
          <cell r="P531">
            <v>0.16587555731591569</v>
          </cell>
          <cell r="Q531">
            <v>0.11379001120578122</v>
          </cell>
        </row>
        <row r="532">
          <cell r="B532">
            <v>232500</v>
          </cell>
          <cell r="C532">
            <v>1.8236773217399492E-2</v>
          </cell>
          <cell r="D532">
            <v>8.7818523253072709E-8</v>
          </cell>
          <cell r="E532">
            <v>0</v>
          </cell>
          <cell r="F532">
            <v>0.16523312648216967</v>
          </cell>
          <cell r="G532">
            <v>0.11325747298544953</v>
          </cell>
          <cell r="H532">
            <v>30173.081586375694</v>
          </cell>
          <cell r="I532">
            <v>5.6590166809386333E-2</v>
          </cell>
          <cell r="J532">
            <v>0</v>
          </cell>
          <cell r="K532">
            <v>4940892.2905944884</v>
          </cell>
          <cell r="L532">
            <v>33361.367011310387</v>
          </cell>
          <cell r="M532">
            <v>1.8236773217399492E-2</v>
          </cell>
          <cell r="N532">
            <v>8.7818523253072696E-8</v>
          </cell>
          <cell r="O532">
            <v>0</v>
          </cell>
          <cell r="P532">
            <v>0.16523312648216967</v>
          </cell>
          <cell r="Q532">
            <v>0.11325747298544951</v>
          </cell>
        </row>
        <row r="533">
          <cell r="B533">
            <v>233000</v>
          </cell>
          <cell r="C533">
            <v>1.8080235078832819E-2</v>
          </cell>
          <cell r="D533">
            <v>8.4799786474920014E-8</v>
          </cell>
          <cell r="E533">
            <v>0</v>
          </cell>
          <cell r="F533">
            <v>0.16459317727095715</v>
          </cell>
          <cell r="G533">
            <v>0.11272742519651693</v>
          </cell>
          <cell r="H533">
            <v>29914.08631511547</v>
          </cell>
          <cell r="I533">
            <v>5.4644895908656253E-2</v>
          </cell>
          <cell r="J533">
            <v>0</v>
          </cell>
          <cell r="K533">
            <v>4921756.1755104885</v>
          </cell>
          <cell r="L533">
            <v>33205.234984398703</v>
          </cell>
          <cell r="M533">
            <v>1.8080235078832822E-2</v>
          </cell>
          <cell r="N533">
            <v>8.4799786474920014E-8</v>
          </cell>
          <cell r="O533">
            <v>0</v>
          </cell>
          <cell r="P533">
            <v>0.16459317727095715</v>
          </cell>
          <cell r="Q533">
            <v>0.11272742519651693</v>
          </cell>
        </row>
        <row r="534">
          <cell r="B534">
            <v>233500</v>
          </cell>
          <cell r="C534">
            <v>1.7925040606989649E-2</v>
          </cell>
          <cell r="D534">
            <v>8.1884817914608316E-8</v>
          </cell>
          <cell r="E534">
            <v>0</v>
          </cell>
          <cell r="F534">
            <v>0.1639557000961093</v>
          </cell>
          <cell r="G534">
            <v>0.11219985619240422</v>
          </cell>
          <cell r="H534">
            <v>29657.314165522101</v>
          </cell>
          <cell r="I534">
            <v>5.2766493141659321E-2</v>
          </cell>
          <cell r="J534">
            <v>0</v>
          </cell>
          <cell r="K534">
            <v>4902693.9806244308</v>
          </cell>
          <cell r="L534">
            <v>33049.833113722525</v>
          </cell>
          <cell r="M534">
            <v>1.7925040606989649E-2</v>
          </cell>
          <cell r="N534">
            <v>8.1884817914608302E-8</v>
          </cell>
          <cell r="O534">
            <v>0</v>
          </cell>
          <cell r="P534">
            <v>0.1639557000961093</v>
          </cell>
          <cell r="Q534">
            <v>0.11219985619240422</v>
          </cell>
        </row>
        <row r="535">
          <cell r="B535">
            <v>234000</v>
          </cell>
          <cell r="C535">
            <v>1.777117826832118E-2</v>
          </cell>
          <cell r="D535">
            <v>7.9070050569248865E-8</v>
          </cell>
          <cell r="E535">
            <v>0</v>
          </cell>
          <cell r="F535">
            <v>0.16332068540848751</v>
          </cell>
          <cell r="G535">
            <v>0.11167475438099782</v>
          </cell>
          <cell r="H535">
            <v>29402.746055123876</v>
          </cell>
          <cell r="I535">
            <v>5.0952659935372388E-2</v>
          </cell>
          <cell r="J535">
            <v>0</v>
          </cell>
          <cell r="K535">
            <v>4883705.4203926949</v>
          </cell>
          <cell r="L535">
            <v>32895.157984683719</v>
          </cell>
          <cell r="M535">
            <v>1.777117826832118E-2</v>
          </cell>
          <cell r="N535">
            <v>7.9070050569248865E-8</v>
          </cell>
          <cell r="O535">
            <v>0</v>
          </cell>
          <cell r="P535">
            <v>0.16332068540848751</v>
          </cell>
          <cell r="Q535">
            <v>0.11167475438099779</v>
          </cell>
        </row>
        <row r="536">
          <cell r="B536">
            <v>234500</v>
          </cell>
          <cell r="C536">
            <v>1.7618636628278391E-2</v>
          </cell>
          <cell r="D536">
            <v>7.6352040049577666E-8</v>
          </cell>
          <cell r="E536">
            <v>0</v>
          </cell>
          <cell r="F536">
            <v>0.16268812369583993</v>
          </cell>
          <cell r="G536">
            <v>0.11115210822439503</v>
          </cell>
          <cell r="H536">
            <v>29150.363065246082</v>
          </cell>
          <cell r="I536">
            <v>4.9201176728866994E-2</v>
          </cell>
          <cell r="J536">
            <v>0</v>
          </cell>
          <cell r="K536">
            <v>4864790.2103746664</v>
          </cell>
          <cell r="L536">
            <v>32741.206198652646</v>
          </cell>
          <cell r="M536">
            <v>1.7618636628278395E-2</v>
          </cell>
          <cell r="N536">
            <v>7.6352040049577653E-8</v>
          </cell>
          <cell r="O536">
            <v>0</v>
          </cell>
          <cell r="P536">
            <v>0.16268812369583993</v>
          </cell>
          <cell r="Q536">
            <v>0.11115210822439503</v>
          </cell>
        </row>
        <row r="537">
          <cell r="B537">
            <v>235000</v>
          </cell>
          <cell r="C537">
            <v>1.7467404350462287E-2</v>
          </cell>
          <cell r="D537">
            <v>7.3727460366362208E-8</v>
          </cell>
          <cell r="E537">
            <v>0</v>
          </cell>
          <cell r="F537">
            <v>0.16205800548265945</v>
          </cell>
          <cell r="G537">
            <v>0.11063190623865043</v>
          </cell>
          <cell r="H537">
            <v>28900.146439605032</v>
          </cell>
          <cell r="I537">
            <v>4.7509900258074229E-2</v>
          </cell>
          <cell r="J537">
            <v>0</v>
          </cell>
          <cell r="K537">
            <v>4845948.0672284942</v>
          </cell>
          <cell r="L537">
            <v>32587.974372893408</v>
          </cell>
          <cell r="M537">
            <v>1.7467404350462287E-2</v>
          </cell>
          <cell r="N537">
            <v>7.3727460366362208E-8</v>
          </cell>
          <cell r="O537">
            <v>0</v>
          </cell>
          <cell r="P537">
            <v>0.16205800548265947</v>
          </cell>
          <cell r="Q537">
            <v>0.11063190623865042</v>
          </cell>
        </row>
        <row r="538">
          <cell r="B538">
            <v>235500</v>
          </cell>
          <cell r="C538">
            <v>1.7317470195781441E-2</v>
          </cell>
          <cell r="D538">
            <v>7.1193099860497366E-8</v>
          </cell>
          <cell r="E538">
            <v>0</v>
          </cell>
          <cell r="F538">
            <v>0.16143032133004159</v>
          </cell>
          <cell r="G538">
            <v>0.11011413699352371</v>
          </cell>
          <cell r="H538">
            <v>28652.077582914248</v>
          </cell>
          <cell r="I538">
            <v>4.5876760933142642E-2</v>
          </cell>
          <cell r="J538">
            <v>0</v>
          </cell>
          <cell r="K538">
            <v>4827178.708706839</v>
          </cell>
          <cell r="L538">
            <v>32435.459140489616</v>
          </cell>
          <cell r="M538">
            <v>1.7317470195781445E-2</v>
          </cell>
          <cell r="N538">
            <v>7.1193099860497353E-8</v>
          </cell>
          <cell r="O538">
            <v>0</v>
          </cell>
          <cell r="P538">
            <v>0.16143032133004159</v>
          </cell>
          <cell r="Q538">
            <v>0.11011413699352368</v>
          </cell>
        </row>
        <row r="539">
          <cell r="B539">
            <v>236000</v>
          </cell>
          <cell r="C539">
            <v>1.7168823021616708E-2</v>
          </cell>
          <cell r="D539">
            <v>6.8745857276790855E-8</v>
          </cell>
          <cell r="E539">
            <v>0</v>
          </cell>
          <cell r="F539">
            <v>0.16080506183554286</v>
          </cell>
          <cell r="G539">
            <v>0.10959878911222845</v>
          </cell>
          <cell r="H539">
            <v>28406.138059502424</v>
          </cell>
          <cell r="I539">
            <v>4.4299760308389606E-2</v>
          </cell>
          <cell r="J539">
            <v>0</v>
          </cell>
          <cell r="K539">
            <v>4808481.8536526365</v>
          </cell>
          <cell r="L539">
            <v>32283.657150270385</v>
          </cell>
          <cell r="M539">
            <v>1.7168823021616705E-2</v>
          </cell>
          <cell r="N539">
            <v>6.8745857276790855E-8</v>
          </cell>
          <cell r="O539">
            <v>0</v>
          </cell>
          <cell r="P539">
            <v>0.16080506183554286</v>
          </cell>
          <cell r="Q539">
            <v>0.10959878911222844</v>
          </cell>
        </row>
        <row r="540">
          <cell r="B540">
            <v>236500</v>
          </cell>
          <cell r="C540">
            <v>1.7021451780993152E-2</v>
          </cell>
          <cell r="D540">
            <v>6.6382737958136941E-8</v>
          </cell>
          <cell r="E540">
            <v>0</v>
          </cell>
          <cell r="F540">
            <v>0.16018221763304019</v>
          </cell>
          <cell r="G540">
            <v>0.10908585127118199</v>
          </cell>
          <cell r="H540">
            <v>28162.309591943402</v>
          </cell>
          <cell r="I540">
            <v>4.2776968629830728E-2</v>
          </cell>
          <cell r="J540">
            <v>0</v>
          </cell>
          <cell r="K540">
            <v>4789857.2219948983</v>
          </cell>
          <cell r="L540">
            <v>32132.565066736624</v>
          </cell>
          <cell r="M540">
            <v>1.7021451780993152E-2</v>
          </cell>
          <cell r="N540">
            <v>6.6382737958136927E-8</v>
          </cell>
          <cell r="O540">
            <v>0</v>
          </cell>
          <cell r="P540">
            <v>0.16018221763304019</v>
          </cell>
          <cell r="Q540">
            <v>0.10908585127118198</v>
          </cell>
        </row>
        <row r="541">
          <cell r="B541">
            <v>237000</v>
          </cell>
          <cell r="C541">
            <v>1.687534552175907E-2</v>
          </cell>
          <cell r="D541">
            <v>6.4100850195030022E-8</v>
          </cell>
          <cell r="E541">
            <v>0</v>
          </cell>
          <cell r="F541">
            <v>0.15956177939259075</v>
          </cell>
          <cell r="G541">
            <v>0.10857531219975684</v>
          </cell>
          <cell r="H541">
            <v>27920.574059697818</v>
          </cell>
          <cell r="I541">
            <v>4.1306522482810144E-2</v>
          </cell>
          <cell r="J541">
            <v>0</v>
          </cell>
          <cell r="K541">
            <v>4771304.5347445151</v>
          </cell>
          <cell r="L541">
            <v>31982.179569987846</v>
          </cell>
          <cell r="M541">
            <v>1.6875345521759073E-2</v>
          </cell>
          <cell r="N541">
            <v>6.4100850195030009E-8</v>
          </cell>
          <cell r="O541">
            <v>0</v>
          </cell>
          <cell r="P541">
            <v>0.15956177939259075</v>
          </cell>
          <cell r="Q541">
            <v>0.10857531219975683</v>
          </cell>
        </row>
        <row r="542">
          <cell r="B542">
            <v>237500</v>
          </cell>
          <cell r="C542">
            <v>1.6730493385772066E-2</v>
          </cell>
          <cell r="D542">
            <v>6.1897401672165643E-8</v>
          </cell>
          <cell r="E542">
            <v>0</v>
          </cell>
          <cell r="F542">
            <v>0.15894373782029175</v>
          </cell>
          <cell r="G542">
            <v>0.10806716068003293</v>
          </cell>
          <cell r="H542">
            <v>27680.913497766462</v>
          </cell>
          <cell r="I542">
            <v>3.9886622502193832E-2</v>
          </cell>
          <cell r="J542">
            <v>0</v>
          </cell>
          <cell r="K542">
            <v>4752823.5139900688</v>
          </cell>
          <cell r="L542">
            <v>31832.497355649175</v>
          </cell>
          <cell r="M542">
            <v>1.6730493385772066E-2</v>
          </cell>
          <cell r="N542">
            <v>6.1897401672165643E-8</v>
          </cell>
          <cell r="O542">
            <v>0</v>
          </cell>
          <cell r="P542">
            <v>0.15894373782029175</v>
          </cell>
          <cell r="Q542">
            <v>0.10806716068003291</v>
          </cell>
        </row>
        <row r="543">
          <cell r="B543">
            <v>238000</v>
          </cell>
          <cell r="C543">
            <v>1.6586884608092104E-2</v>
          </cell>
          <cell r="D543">
            <v>5.9769696062614377E-8</v>
          </cell>
          <cell r="E543">
            <v>0</v>
          </cell>
          <cell r="F543">
            <v>0.15832808365814163</v>
          </cell>
          <cell r="G543">
            <v>0.10756138554655122</v>
          </cell>
          <cell r="H543">
            <v>27443.310095355173</v>
          </cell>
          <cell r="I543">
            <v>3.851553117765872E-2</v>
          </cell>
          <cell r="J543">
            <v>0</v>
          </cell>
          <cell r="K543">
            <v>4734413.8828936787</v>
          </cell>
          <cell r="L543">
            <v>31683.515134798759</v>
          </cell>
          <cell r="M543">
            <v>1.6586884608092104E-2</v>
          </cell>
          <cell r="N543">
            <v>5.9769696062614377E-8</v>
          </cell>
          <cell r="O543">
            <v>0</v>
          </cell>
          <cell r="P543">
            <v>0.15832808365814163</v>
          </cell>
          <cell r="Q543">
            <v>0.1075613855465512</v>
          </cell>
        </row>
        <row r="544">
          <cell r="B544">
            <v>238500</v>
          </cell>
          <cell r="C544">
            <v>1.6444508516181514E-2</v>
          </cell>
          <cell r="D544">
            <v>5.77151297307335E-8</v>
          </cell>
          <cell r="E544">
            <v>0</v>
          </cell>
          <cell r="F544">
            <v>0.15771480768390123</v>
          </cell>
          <cell r="G544">
            <v>0.10705797568606815</v>
          </cell>
          <cell r="H544">
            <v>27207.746194551226</v>
          </cell>
          <cell r="I544">
            <v>3.719157072905234E-2</v>
          </cell>
          <cell r="J544">
            <v>0</v>
          </cell>
          <cell r="K544">
            <v>4716075.3656868506</v>
          </cell>
          <cell r="L544">
            <v>31535.229633895469</v>
          </cell>
          <cell r="M544">
            <v>1.6444508516181514E-2</v>
          </cell>
          <cell r="N544">
            <v>5.7715129730733486E-8</v>
          </cell>
          <cell r="O544">
            <v>0</v>
          </cell>
          <cell r="P544">
            <v>0.15771480768390123</v>
          </cell>
          <cell r="Q544">
            <v>0.10705797568606813</v>
          </cell>
        </row>
        <row r="545">
          <cell r="B545">
            <v>239000</v>
          </cell>
          <cell r="C545">
            <v>1.6303354529111802E-2</v>
          </cell>
          <cell r="D545">
            <v>5.5731188528282721E-8</v>
          </cell>
          <cell r="E545">
            <v>0</v>
          </cell>
          <cell r="F545">
            <v>0.15710390071095551</v>
          </cell>
          <cell r="G545">
            <v>0.10655692003731169</v>
          </cell>
          <cell r="H545">
            <v>26974.204289010988</v>
          </cell>
          <cell r="I545">
            <v>3.5913121041813087E-2</v>
          </cell>
          <cell r="J545">
            <v>0</v>
          </cell>
          <cell r="K545">
            <v>4697807.6876663435</v>
          </cell>
          <cell r="L545">
            <v>31387.637594707012</v>
          </cell>
          <cell r="M545">
            <v>1.6303354529111802E-2</v>
          </cell>
          <cell r="N545">
            <v>5.5731188528282721E-8</v>
          </cell>
          <cell r="O545">
            <v>0</v>
          </cell>
          <cell r="P545">
            <v>0.15710390071095548</v>
          </cell>
          <cell r="Q545">
            <v>0.10655692003731169</v>
          </cell>
        </row>
        <row r="546">
          <cell r="B546">
            <v>239500</v>
          </cell>
          <cell r="C546">
            <v>1.616341215677735E-2</v>
          </cell>
          <cell r="D546">
            <v>5.3815444741996135E-8</v>
          </cell>
          <cell r="E546">
            <v>0</v>
          </cell>
          <cell r="F546">
            <v>0.15649535358817612</v>
          </cell>
          <cell r="G546">
            <v>0.1060582075907381</v>
          </cell>
          <cell r="H546">
            <v>26742.66702265897</v>
          </cell>
          <cell r="I546">
            <v>3.4678617699988673E-2</v>
          </cell>
          <cell r="J546">
            <v>0</v>
          </cell>
          <cell r="K546">
            <v>4679610.5751900598</v>
          </cell>
          <cell r="L546">
            <v>31240.735774238285</v>
          </cell>
          <cell r="M546">
            <v>1.616341215677735E-2</v>
          </cell>
          <cell r="N546">
            <v>5.3815444741996129E-8</v>
          </cell>
          <cell r="O546">
            <v>0</v>
          </cell>
          <cell r="P546">
            <v>0.15649535358817612</v>
          </cell>
          <cell r="Q546">
            <v>0.10605820759073809</v>
          </cell>
        </row>
        <row r="547">
          <cell r="B547">
            <v>240000</v>
          </cell>
          <cell r="C547">
            <v>1.6024670999115805E-2</v>
          </cell>
          <cell r="D547">
            <v>5.1965554099406695E-8</v>
          </cell>
          <cell r="E547">
            <v>0</v>
          </cell>
          <cell r="F547">
            <v>0.15588915719978449</v>
          </cell>
          <cell r="G547">
            <v>0.10556182738829022</v>
          </cell>
          <cell r="H547">
            <v>26513.11718839794</v>
          </cell>
          <cell r="I547">
            <v>3.3486550056792491E-2</v>
          </cell>
          <cell r="J547">
            <v>0</v>
          </cell>
          <cell r="K547">
            <v>4661483.7556729475</v>
          </cell>
          <cell r="L547">
            <v>31094.520944660198</v>
          </cell>
          <cell r="M547">
            <v>1.6024670999115802E-2</v>
          </cell>
          <cell r="N547">
            <v>5.1965554099406682E-8</v>
          </cell>
          <cell r="O547">
            <v>0</v>
          </cell>
          <cell r="P547">
            <v>0.15588915719978449</v>
          </cell>
          <cell r="Q547">
            <v>0.1055618273882902</v>
          </cell>
        </row>
        <row r="548">
          <cell r="B548">
            <v>240500</v>
          </cell>
          <cell r="C548">
            <v>1.5887120745335194E-2</v>
          </cell>
          <cell r="D548">
            <v>5.0179252922243501E-8</v>
          </cell>
          <cell r="E548">
            <v>0</v>
          </cell>
          <cell r="F548">
            <v>0.15528530246521463</v>
          </cell>
          <cell r="G548">
            <v>0.10506776852315648</v>
          </cell>
          <cell r="H548">
            <v>26285.537726830185</v>
          </cell>
          <cell r="I548">
            <v>3.2335459400255728E-2</v>
          </cell>
          <cell r="J548">
            <v>0</v>
          </cell>
          <cell r="K548">
            <v>4643426.957582904</v>
          </cell>
          <cell r="L548">
            <v>30948.989893238668</v>
          </cell>
          <cell r="M548">
            <v>1.5887120745335194E-2</v>
          </cell>
          <cell r="N548">
            <v>5.0179252922243494E-8</v>
          </cell>
          <cell r="O548">
            <v>0</v>
          </cell>
          <cell r="P548">
            <v>0.15528530246521463</v>
          </cell>
          <cell r="Q548">
            <v>0.10506776852315647</v>
          </cell>
        </row>
        <row r="549">
          <cell r="B549">
            <v>241000</v>
          </cell>
          <cell r="C549">
            <v>1.5750751173147639E-2</v>
          </cell>
          <cell r="D549">
            <v>4.845435533808157E-8</v>
          </cell>
          <cell r="E549">
            <v>0</v>
          </cell>
          <cell r="F549">
            <v>0.15468378033897801</v>
          </cell>
          <cell r="G549">
            <v>0.10457602013953142</v>
          </cell>
          <cell r="H549">
            <v>26059.911724989659</v>
          </cell>
          <cell r="I549">
            <v>3.1223937156417317E-2</v>
          </cell>
          <cell r="J549">
            <v>0</v>
          </cell>
          <cell r="K549">
            <v>4625439.9104367299</v>
          </cell>
          <cell r="L549">
            <v>30804.139422264077</v>
          </cell>
          <cell r="M549">
            <v>1.5750751173147639E-2</v>
          </cell>
          <cell r="N549">
            <v>4.8454355338081563E-8</v>
          </cell>
          <cell r="O549">
            <v>0</v>
          </cell>
          <cell r="P549">
            <v>0.15468378033897798</v>
          </cell>
          <cell r="Q549">
            <v>0.10457602013953141</v>
          </cell>
        </row>
        <row r="550">
          <cell r="B550">
            <v>241500</v>
          </cell>
          <cell r="C550">
            <v>1.561555214800968E-2</v>
          </cell>
          <cell r="D550">
            <v>4.6788750620146916E-8</v>
          </cell>
          <cell r="E550">
            <v>0</v>
          </cell>
          <cell r="F550">
            <v>0.15408458181052714</v>
          </cell>
          <cell r="G550">
            <v>0.10408657143237701</v>
          </cell>
          <cell r="H550">
            <v>25836.222415085096</v>
          </cell>
          <cell r="I550">
            <v>3.0150623175097039E-2</v>
          </cell>
          <cell r="J550">
            <v>0</v>
          </cell>
          <cell r="K550">
            <v>4607522.3447960541</v>
          </cell>
          <cell r="L550">
            <v>30659.966348980979</v>
          </cell>
          <cell r="M550">
            <v>1.561555214800968E-2</v>
          </cell>
          <cell r="N550">
            <v>4.678875062014691E-8</v>
          </cell>
          <cell r="O550">
            <v>0</v>
          </cell>
          <cell r="P550">
            <v>0.15408458181052714</v>
          </cell>
          <cell r="Q550">
            <v>0.104086571432377</v>
          </cell>
        </row>
        <row r="551">
          <cell r="B551">
            <v>242000</v>
          </cell>
          <cell r="C551">
            <v>1.5481513622369119E-2</v>
          </cell>
          <cell r="D551">
            <v>4.5180400589257647E-8</v>
          </cell>
          <cell r="E551">
            <v>0</v>
          </cell>
          <cell r="F551">
            <v>0.15348769790412137</v>
          </cell>
          <cell r="G551">
            <v>0.1035994116471854</v>
          </cell>
          <cell r="H551">
            <v>25614.4531732539</v>
          </cell>
          <cell r="I551">
            <v>2.9114204055709025E-2</v>
          </cell>
          <cell r="J551">
            <v>0</v>
          </cell>
          <cell r="K551">
            <v>4589673.9922633162</v>
          </cell>
          <cell r="L551">
            <v>30516.467505518205</v>
          </cell>
          <cell r="M551">
            <v>1.5481513622369122E-2</v>
          </cell>
          <cell r="N551">
            <v>4.5180400589257634E-8</v>
          </cell>
          <cell r="O551">
            <v>0</v>
          </cell>
          <cell r="P551">
            <v>0.15348769790412137</v>
          </cell>
          <cell r="Q551">
            <v>0.10359941164718539</v>
          </cell>
        </row>
        <row r="552">
          <cell r="B552">
            <v>242500</v>
          </cell>
          <cell r="C552">
            <v>1.5348625634918303E-2</v>
          </cell>
          <cell r="D552">
            <v>4.3627337132269881E-8</v>
          </cell>
          <cell r="E552">
            <v>0</v>
          </cell>
          <cell r="F552">
            <v>0.15289311967869201</v>
          </cell>
          <cell r="G552">
            <v>0.10311453007974247</v>
          </cell>
          <cell r="H552">
            <v>25394.58751832668</v>
          </cell>
          <cell r="I552">
            <v>2.8113411548150835E-2</v>
          </cell>
          <cell r="J552">
            <v>0</v>
          </cell>
          <cell r="K552">
            <v>4571894.5854777386</v>
          </cell>
          <cell r="L552">
            <v>30373.639738819213</v>
          </cell>
          <cell r="M552">
            <v>1.5348625634918305E-2</v>
          </cell>
          <cell r="N552">
            <v>4.3627337132269875E-8</v>
          </cell>
          <cell r="O552">
            <v>0</v>
          </cell>
          <cell r="P552">
            <v>0.15289311967869201</v>
          </cell>
          <cell r="Q552">
            <v>0.10311453007974246</v>
          </cell>
        </row>
        <row r="553">
          <cell r="B553">
            <v>243000</v>
          </cell>
          <cell r="C553">
            <v>1.5216878309853847E-2</v>
          </cell>
          <cell r="D553">
            <v>4.2127659786543134E-8</v>
          </cell>
          <cell r="E553">
            <v>0</v>
          </cell>
          <cell r="F553">
            <v>0.15230083822770837</v>
          </cell>
          <cell r="G553">
            <v>0.10263191607589275</v>
          </cell>
          <cell r="H553">
            <v>25176.609110602451</v>
          </cell>
          <cell r="I553">
            <v>2.7147020996235411E-2</v>
          </cell>
          <cell r="J553">
            <v>0</v>
          </cell>
          <cell r="K553">
            <v>4554183.8581113173</v>
          </cell>
          <cell r="L553">
            <v>30231.479910572853</v>
          </cell>
          <cell r="M553">
            <v>1.5216878309853847E-2</v>
          </cell>
          <cell r="N553">
            <v>4.2127659786543127E-8</v>
          </cell>
          <cell r="O553">
            <v>0</v>
          </cell>
          <cell r="P553">
            <v>0.1523008382277084</v>
          </cell>
          <cell r="Q553">
            <v>0.10263191607589275</v>
          </cell>
        </row>
        <row r="554">
          <cell r="B554">
            <v>243500</v>
          </cell>
          <cell r="C554">
            <v>1.5086261856142676E-2</v>
          </cell>
          <cell r="D554">
            <v>4.0679533425376602E-8</v>
          </cell>
          <cell r="E554">
            <v>0</v>
          </cell>
          <cell r="F554">
            <v>0.15171084467904469</v>
          </cell>
          <cell r="G554">
            <v>0.10215155903130521</v>
          </cell>
          <cell r="H554">
            <v>24960.501750634292</v>
          </cell>
          <cell r="I554">
            <v>2.6213849846188589E-2</v>
          </cell>
          <cell r="J554">
            <v>0</v>
          </cell>
          <cell r="K554">
            <v>4536541.5448648417</v>
          </cell>
          <cell r="L554">
            <v>30089.984897144361</v>
          </cell>
          <cell r="M554">
            <v>1.5086261856142676E-2</v>
          </cell>
          <cell r="N554">
            <v>4.0679533425376595E-8</v>
          </cell>
          <cell r="O554">
            <v>0</v>
          </cell>
          <cell r="P554">
            <v>0.15171084467904469</v>
          </cell>
          <cell r="Q554">
            <v>0.10215155903130521</v>
          </cell>
        </row>
        <row r="555">
          <cell r="B555">
            <v>244000</v>
          </cell>
          <cell r="C555">
            <v>1.4956766566794405E-2</v>
          </cell>
          <cell r="D555">
            <v>3.9281185993930889E-8</v>
          </cell>
          <cell r="E555">
            <v>0</v>
          </cell>
          <cell r="F555">
            <v>0.15112313019484691</v>
          </cell>
          <cell r="G555">
            <v>0.10167344839124029</v>
          </cell>
          <cell r="H555">
            <v>24746.249378025477</v>
          </cell>
          <cell r="I555">
            <v>2.531275618767935E-2</v>
          </cell>
          <cell r="J555">
            <v>0</v>
          </cell>
          <cell r="K555">
            <v>4518967.381463916</v>
          </cell>
          <cell r="L555">
            <v>29949.151589506746</v>
          </cell>
          <cell r="M555">
            <v>1.4956766566794405E-2</v>
          </cell>
          <cell r="N555">
            <v>3.9281185993930889E-8</v>
          </cell>
          <cell r="O555">
            <v>0</v>
          </cell>
          <cell r="P555">
            <v>0.15112313019484691</v>
          </cell>
          <cell r="Q555">
            <v>0.10167344839124026</v>
          </cell>
        </row>
        <row r="556">
          <cell r="B556">
            <v>244500</v>
          </cell>
          <cell r="C556">
            <v>1.4828382818139944E-2</v>
          </cell>
          <cell r="D556">
            <v>3.7930906357771113E-8</v>
          </cell>
          <cell r="E556">
            <v>0</v>
          </cell>
          <cell r="F556">
            <v>0.15053768597140035</v>
          </cell>
          <cell r="G556">
            <v>0.10119757365031798</v>
          </cell>
          <cell r="H556">
            <v>24533.836070235924</v>
          </cell>
          <cell r="I556">
            <v>2.444263736742322E-2</v>
          </cell>
          <cell r="J556">
            <v>0</v>
          </cell>
          <cell r="K556">
            <v>4501461.1046549957</v>
          </cell>
          <cell r="L556">
            <v>29808.976893172483</v>
          </cell>
          <cell r="M556">
            <v>1.4828382818139944E-2</v>
          </cell>
          <cell r="N556">
            <v>3.7930906357771113E-8</v>
          </cell>
          <cell r="O556">
            <v>0</v>
          </cell>
          <cell r="P556">
            <v>0.15053768597140035</v>
          </cell>
          <cell r="Q556">
            <v>0.10119757365031797</v>
          </cell>
        </row>
        <row r="557">
          <cell r="B557">
            <v>245000</v>
          </cell>
          <cell r="C557">
            <v>1.4701101069116292E-2</v>
          </cell>
          <cell r="D557">
            <v>3.6627042198011992E-8</v>
          </cell>
          <cell r="E557">
            <v>0</v>
          </cell>
          <cell r="F557">
            <v>0.14995450323899789</v>
          </cell>
          <cell r="G557">
            <v>0.10072392435228708</v>
          </cell>
          <cell r="H557">
            <v>24323.246041398852</v>
          </cell>
          <cell r="I557">
            <v>2.3602428632815885E-2</v>
          </cell>
          <cell r="J557">
            <v>0</v>
          </cell>
          <cell r="K557">
            <v>4484022.4522014512</v>
          </cell>
          <cell r="L557">
            <v>29669.457728125526</v>
          </cell>
          <cell r="M557">
            <v>1.4701101069116292E-2</v>
          </cell>
          <cell r="N557">
            <v>3.6627042198011985E-8</v>
          </cell>
          <cell r="O557">
            <v>0</v>
          </cell>
          <cell r="P557">
            <v>0.14995450323899792</v>
          </cell>
          <cell r="Q557">
            <v>0.10072392435228708</v>
          </cell>
        </row>
        <row r="558">
          <cell r="B558">
            <v>245500</v>
          </cell>
          <cell r="C558">
            <v>1.4574911860557474E-2</v>
          </cell>
          <cell r="D558">
            <v>3.536799799966682E-8</v>
          </cell>
          <cell r="E558">
            <v>0</v>
          </cell>
          <cell r="F558">
            <v>0.14937357326180864</v>
          </cell>
          <cell r="G558">
            <v>0.10025249008979531</v>
          </cell>
          <cell r="H558">
            <v>24114.463641147657</v>
          </cell>
          <cell r="I558">
            <v>2.2791101835627339E-2</v>
          </cell>
          <cell r="J558">
            <v>0</v>
          </cell>
          <cell r="K558">
            <v>4466651.1628796374</v>
          </cell>
          <cell r="L558">
            <v>29530.591028753599</v>
          </cell>
          <cell r="M558">
            <v>1.4574911860557475E-2</v>
          </cell>
          <cell r="N558">
            <v>3.536799799966682E-8</v>
          </cell>
          <cell r="O558">
            <v>0</v>
          </cell>
          <cell r="P558">
            <v>0.14937357326180867</v>
          </cell>
          <cell r="Q558">
            <v>0.1002524900897953</v>
          </cell>
        </row>
        <row r="559">
          <cell r="B559">
            <v>246000</v>
          </cell>
          <cell r="C559">
            <v>1.4449805814491583E-2</v>
          </cell>
          <cell r="D559">
            <v>3.415223308659841E-8</v>
          </cell>
          <cell r="E559">
            <v>0</v>
          </cell>
          <cell r="F559">
            <v>0.14879488733774707</v>
          </cell>
          <cell r="G559">
            <v>9.9783260504160656E-2</v>
          </cell>
          <cell r="H559">
            <v>23907.47335345282</v>
          </cell>
          <cell r="I559">
            <v>2.2007664165726266E-2</v>
          </cell>
          <cell r="J559">
            <v>0</v>
          </cell>
          <cell r="K559">
            <v>4449346.9764749827</v>
          </cell>
          <cell r="L559">
            <v>29392.373743780856</v>
          </cell>
          <cell r="M559">
            <v>1.4449805814491583E-2</v>
          </cell>
          <cell r="N559">
            <v>3.4152233086598404E-8</v>
          </cell>
          <cell r="O559">
            <v>0</v>
          </cell>
          <cell r="P559">
            <v>0.14879488733774707</v>
          </cell>
          <cell r="Q559">
            <v>9.9783260504160642E-2</v>
          </cell>
        </row>
        <row r="560">
          <cell r="B560">
            <v>246500</v>
          </cell>
          <cell r="C560">
            <v>1.4325773633443822E-2</v>
          </cell>
          <cell r="D560">
            <v>3.297825974579042E-8</v>
          </cell>
          <cell r="E560">
            <v>0</v>
          </cell>
          <cell r="F560">
            <v>0.14821843679834251</v>
          </cell>
          <cell r="G560">
            <v>9.9316225285143944E-2</v>
          </cell>
          <cell r="H560">
            <v>23702.259795468803</v>
          </cell>
          <cell r="I560">
            <v>2.1251156942362407E-2</v>
          </cell>
          <cell r="J560">
            <v>0</v>
          </cell>
          <cell r="K560">
            <v>4432109.633778085</v>
          </cell>
          <cell r="L560">
            <v>29254.802836200866</v>
          </cell>
          <cell r="M560">
            <v>1.4325773633443823E-2</v>
          </cell>
          <cell r="N560">
            <v>3.297825974579042E-8</v>
          </cell>
          <cell r="O560">
            <v>0</v>
          </cell>
          <cell r="P560">
            <v>0.14821843679834251</v>
          </cell>
          <cell r="Q560">
            <v>9.931622528514393E-2</v>
          </cell>
        </row>
        <row r="561">
          <cell r="B561">
            <v>247000</v>
          </cell>
          <cell r="C561">
            <v>1.4202806099745552E-2</v>
          </cell>
          <cell r="D561">
            <v>3.1844641402104169E-8</v>
          </cell>
          <cell r="E561">
            <v>0</v>
          </cell>
          <cell r="F561">
            <v>0.1476442130086095</v>
          </cell>
          <cell r="G561">
            <v>9.8851374170722012E-2</v>
          </cell>
          <cell r="H561">
            <v>23498.807716390835</v>
          </cell>
          <cell r="I561">
            <v>2.0520654437981695E-2</v>
          </cell>
          <cell r="J561">
            <v>0</v>
          </cell>
          <cell r="K561">
            <v>4414938.8765808353</v>
          </cell>
          <cell r="L561">
            <v>29117.875283209825</v>
          </cell>
          <cell r="M561">
            <v>1.420280609974555E-2</v>
          </cell>
          <cell r="N561">
            <v>3.1844641402104162E-8</v>
          </cell>
          <cell r="O561">
            <v>0</v>
          </cell>
          <cell r="P561">
            <v>0.14764421300860953</v>
          </cell>
          <cell r="Q561">
            <v>9.8851374170722012E-2</v>
          </cell>
        </row>
        <row r="562">
          <cell r="B562">
            <v>247500</v>
          </cell>
          <cell r="C562">
            <v>1.4080894074849267E-2</v>
          </cell>
          <cell r="D562">
            <v>3.0749990866821851E-8</v>
          </cell>
          <cell r="E562">
            <v>0</v>
          </cell>
          <cell r="F562">
            <v>0.14707220736691828</v>
          </cell>
          <cell r="G562">
            <v>9.838869694686242E-2</v>
          </cell>
          <cell r="H562">
            <v>23297.101996321548</v>
          </cell>
          <cell r="I562">
            <v>1.9815262749589318E-2</v>
          </cell>
          <cell r="J562">
            <v>0</v>
          </cell>
          <cell r="K562">
            <v>4397834.447672545</v>
          </cell>
          <cell r="L562">
            <v>28981.588076140168</v>
          </cell>
          <cell r="M562">
            <v>1.4080894074849267E-2</v>
          </cell>
          <cell r="N562">
            <v>3.0749990866821851E-8</v>
          </cell>
          <cell r="O562">
            <v>0</v>
          </cell>
          <cell r="P562">
            <v>0.14707220736691828</v>
          </cell>
          <cell r="Q562">
            <v>9.838869694686242E-2</v>
          </cell>
        </row>
        <row r="563">
          <cell r="B563">
            <v>248000</v>
          </cell>
          <cell r="C563">
            <v>1.3960028498649449E-2</v>
          </cell>
          <cell r="D563">
            <v>2.9692968632791722E-8</v>
          </cell>
          <cell r="E563">
            <v>0</v>
          </cell>
          <cell r="F563">
            <v>0.14650241130486596</v>
          </cell>
          <cell r="G563">
            <v>9.7928183447298922E-2</v>
          </cell>
          <cell r="H563">
            <v>23097.127645147299</v>
          </cell>
          <cell r="I563">
            <v>1.913411870014298E-2</v>
          </cell>
          <cell r="J563">
            <v>0</v>
          </cell>
          <cell r="K563">
            <v>4380796.0908360956</v>
          </cell>
          <cell r="L563">
            <v>28845.938220394448</v>
          </cell>
          <cell r="M563">
            <v>1.3960028498649451E-2</v>
          </cell>
          <cell r="N563">
            <v>2.9692968632791722E-8</v>
          </cell>
          <cell r="O563">
            <v>0</v>
          </cell>
          <cell r="P563">
            <v>0.14650241130486596</v>
          </cell>
          <cell r="Q563">
            <v>9.7928183447298908E-2</v>
          </cell>
        </row>
        <row r="564">
          <cell r="B564">
            <v>248500</v>
          </cell>
          <cell r="C564">
            <v>1.3840200388809237E-2</v>
          </cell>
          <cell r="D564">
            <v>2.8672281235592709E-8</v>
          </cell>
          <cell r="E564">
            <v>0</v>
          </cell>
          <cell r="F564">
            <v>0.14593481628714847</v>
          </cell>
          <cell r="G564">
            <v>9.7469823553308188E-2</v>
          </cell>
          <cell r="H564">
            <v>22898.869801424138</v>
          </cell>
          <cell r="I564">
            <v>1.847638878248908E-2</v>
          </cell>
          <cell r="J564">
            <v>0</v>
          </cell>
          <cell r="K564">
            <v>4363823.5508441059</v>
          </cell>
          <cell r="L564">
            <v>28710.922735379569</v>
          </cell>
          <cell r="M564">
            <v>1.3840200388809239E-2</v>
          </cell>
          <cell r="N564">
            <v>2.8672281235592706E-8</v>
          </cell>
          <cell r="O564">
            <v>0</v>
          </cell>
          <cell r="P564">
            <v>0.14593481628714847</v>
          </cell>
          <cell r="Q564">
            <v>9.7469823553308188E-2</v>
          </cell>
        </row>
        <row r="565">
          <cell r="B565">
            <v>249000</v>
          </cell>
          <cell r="C565">
            <v>1.372140084009291E-2</v>
          </cell>
          <cell r="D565">
            <v>2.7686679676834953E-8</v>
          </cell>
          <cell r="E565">
            <v>0</v>
          </cell>
          <cell r="F565">
            <v>0.14536941381143209</v>
          </cell>
          <cell r="G565">
            <v>9.701360719348745E-2</v>
          </cell>
          <cell r="H565">
            <v>22702.313731273396</v>
          </cell>
          <cell r="I565">
            <v>1.7841268143339174E-2</v>
          </cell>
          <cell r="J565">
            <v>0</v>
          </cell>
          <cell r="K565">
            <v>4346916.5734550916</v>
          </cell>
          <cell r="L565">
            <v>28576.538654441272</v>
          </cell>
          <cell r="M565">
            <v>1.3721400840092912E-2</v>
          </cell>
          <cell r="N565">
            <v>2.768667967683495E-8</v>
          </cell>
          <cell r="O565">
            <v>0</v>
          </cell>
          <cell r="P565">
            <v>0.14536941381143209</v>
          </cell>
          <cell r="Q565">
            <v>9.7013607193487436E-2</v>
          </cell>
        </row>
        <row r="566">
          <cell r="B566">
            <v>249500</v>
          </cell>
          <cell r="C566">
            <v>1.3603621023704061E-2</v>
          </cell>
          <cell r="D566">
            <v>2.6734957890178841E-8</v>
          </cell>
          <cell r="E566">
            <v>0</v>
          </cell>
          <cell r="F566">
            <v>0.1448061954082267</v>
          </cell>
          <cell r="G566">
            <v>9.6559524343533043E-2</v>
          </cell>
          <cell r="H566">
            <v>22507.444827286668</v>
          </cell>
          <cell r="I566">
            <v>1.7227979594774196E-2</v>
          </cell>
          <cell r="J566">
            <v>0</v>
          </cell>
          <cell r="K566">
            <v>4330074.9054096788</v>
          </cell>
          <cell r="L566">
            <v>28442.783024798919</v>
          </cell>
          <cell r="M566">
            <v>1.3603621023704059E-2</v>
          </cell>
          <cell r="N566">
            <v>2.6734957890178841E-8</v>
          </cell>
          <cell r="O566">
            <v>0</v>
          </cell>
          <cell r="P566">
            <v>0.1448061954082267</v>
          </cell>
          <cell r="Q566">
            <v>9.6559524343533029E-2</v>
          </cell>
        </row>
        <row r="567">
          <cell r="B567">
            <v>250000</v>
          </cell>
          <cell r="C567">
            <v>1.3486852186629471E-2</v>
          </cell>
          <cell r="D567">
            <v>2.581595126948993E-8</v>
          </cell>
          <cell r="E567">
            <v>0</v>
          </cell>
          <cell r="F567">
            <v>0.14424515264075871</v>
          </cell>
          <cell r="G567">
            <v>9.6107565026020303E-2</v>
          </cell>
          <cell r="H567">
            <v>22314.248607440262</v>
          </cell>
          <cell r="I567">
            <v>1.6635772665789014E-2</v>
          </cell>
          <cell r="J567">
            <v>0</v>
          </cell>
          <cell r="K567">
            <v>4313298.2944267988</v>
          </cell>
          <cell r="L567">
            <v>28309.652907480646</v>
          </cell>
          <cell r="M567">
            <v>1.3486852186629471E-2</v>
          </cell>
          <cell r="N567">
            <v>2.5815951269489923E-8</v>
          </cell>
          <cell r="O567">
            <v>0</v>
          </cell>
          <cell r="P567">
            <v>0.14424515264075874</v>
          </cell>
          <cell r="Q567">
            <v>9.6107565026020289E-2</v>
          </cell>
        </row>
        <row r="568">
          <cell r="B568">
            <v>250500</v>
          </cell>
          <cell r="C568">
            <v>1.3371085650988627E-2</v>
          </cell>
          <cell r="D568">
            <v>2.4928535239712374E-8</v>
          </cell>
          <cell r="E568">
            <v>0</v>
          </cell>
          <cell r="F568">
            <v>0.14368627710484441</v>
          </cell>
          <cell r="G568">
            <v>9.5657719310184366E-2</v>
          </cell>
          <cell r="H568">
            <v>22122.710714018929</v>
          </cell>
          <cell r="I568">
            <v>1.6063922681364709E-2</v>
          </cell>
          <cell r="J568">
            <v>0</v>
          </cell>
          <cell r="K568">
            <v>4296586.4891999047</v>
          </cell>
          <cell r="L568">
            <v>28177.14537725881</v>
          </cell>
          <cell r="M568">
            <v>1.3371085650988629E-2</v>
          </cell>
          <cell r="N568">
            <v>2.4928535239712371E-8</v>
          </cell>
          <cell r="O568">
            <v>0</v>
          </cell>
          <cell r="P568">
            <v>0.14368627710484441</v>
          </cell>
          <cell r="Q568">
            <v>9.5657719310184366E-2</v>
          </cell>
        </row>
        <row r="569">
          <cell r="B569">
            <v>251000</v>
          </cell>
          <cell r="C569">
            <v>1.3256312813388797E-2</v>
          </cell>
          <cell r="D569">
            <v>2.4071623882111266E-8</v>
          </cell>
          <cell r="E569">
            <v>0</v>
          </cell>
          <cell r="F569">
            <v>0.14312956042876454</v>
          </cell>
          <cell r="G569">
            <v>9.5209977311701846E-2</v>
          </cell>
          <cell r="H569">
            <v>21932.81691254886</v>
          </cell>
          <cell r="I569">
            <v>1.551172987657614E-2</v>
          </cell>
          <cell r="J569">
            <v>0</v>
          </cell>
          <cell r="K569">
            <v>4279939.2393932184</v>
          </cell>
          <cell r="L569">
            <v>28045.25752258566</v>
          </cell>
          <cell r="M569">
            <v>1.3256312813388797E-2</v>
          </cell>
          <cell r="N569">
            <v>2.4071623882111266E-8</v>
          </cell>
          <cell r="O569">
            <v>0</v>
          </cell>
          <cell r="P569">
            <v>0.14312956042876454</v>
          </cell>
          <cell r="Q569">
            <v>9.5209977311701832E-2</v>
          </cell>
        </row>
        <row r="570">
          <cell r="B570">
            <v>251500</v>
          </cell>
          <cell r="C570">
            <v>1.3142525144285655E-2</v>
          </cell>
          <cell r="D570">
            <v>2.3244168610000449E-8</v>
          </cell>
          <cell r="E570">
            <v>0</v>
          </cell>
          <cell r="F570">
            <v>0.14257499427313844</v>
          </cell>
          <cell r="G570">
            <v>9.4764329192473726E-2</v>
          </cell>
          <cell r="H570">
            <v>21744.553090739806</v>
          </cell>
          <cell r="I570">
            <v>1.4978518543232306E-2</v>
          </cell>
          <cell r="J570">
            <v>0</v>
          </cell>
          <cell r="K570">
            <v>4263356.2956379699</v>
          </cell>
          <cell r="L570">
            <v>27913.986445529408</v>
          </cell>
          <cell r="M570">
            <v>1.3142525144285653E-2</v>
          </cell>
          <cell r="N570">
            <v>2.3244168610000445E-8</v>
          </cell>
          <cell r="O570">
            <v>0</v>
          </cell>
          <cell r="P570">
            <v>0.14257499427313844</v>
          </cell>
          <cell r="Q570">
            <v>9.4764329192473726E-2</v>
          </cell>
        </row>
        <row r="571">
          <cell r="B571">
            <v>252000</v>
          </cell>
          <cell r="C571">
            <v>1.3029714187349413E-2</v>
          </cell>
          <cell r="D571">
            <v>2.244515687553828E-8</v>
          </cell>
          <cell r="E571">
            <v>0</v>
          </cell>
          <cell r="F571">
            <v>0.14202257033079946</v>
          </cell>
          <cell r="G571">
            <v>9.432076516040909E-2</v>
          </cell>
          <cell r="H571">
            <v>21557.905257436338</v>
          </cell>
          <cell r="I571">
            <v>1.4463636196536855E-2</v>
          </cell>
          <cell r="J571">
            <v>0</v>
          </cell>
          <cell r="K571">
            <v>4246837.4095286699</v>
          </cell>
          <cell r="L571">
            <v>27783.329261710496</v>
          </cell>
          <cell r="M571">
            <v>1.3029714187349413E-2</v>
          </cell>
          <cell r="N571">
            <v>2.244515687553828E-8</v>
          </cell>
          <cell r="O571">
            <v>0</v>
          </cell>
          <cell r="P571">
            <v>0.14202257033079946</v>
          </cell>
          <cell r="Q571">
            <v>9.4320765160409076E-2</v>
          </cell>
        </row>
        <row r="572">
          <cell r="B572">
            <v>252500</v>
          </cell>
          <cell r="C572">
            <v>1.2917871558836336E-2</v>
          </cell>
          <cell r="D572">
            <v>2.1673610942542845E-8</v>
          </cell>
          <cell r="E572">
            <v>0</v>
          </cell>
          <cell r="F572">
            <v>0.14147228032667028</v>
          </cell>
          <cell r="G572">
            <v>9.3879275469210155E-2</v>
          </cell>
          <cell r="H572">
            <v>21372.859541578004</v>
          </cell>
          <cell r="I572">
            <v>1.3966452784291447E-2</v>
          </cell>
          <cell r="J572">
            <v>0</v>
          </cell>
          <cell r="K572">
            <v>4230382.3336193822</v>
          </cell>
          <cell r="L572">
            <v>27653.28310023831</v>
          </cell>
          <cell r="M572">
            <v>1.2917871558836336E-2</v>
          </cell>
          <cell r="N572">
            <v>2.1673610942542841E-8</v>
          </cell>
          <cell r="O572">
            <v>0</v>
          </cell>
          <cell r="P572">
            <v>0.14147228032667028</v>
          </cell>
          <cell r="Q572">
            <v>9.3879275469210141E-2</v>
          </cell>
        </row>
        <row r="573">
          <cell r="B573">
            <v>253000</v>
          </cell>
          <cell r="C573">
            <v>1.2806988946965718E-2</v>
          </cell>
          <cell r="D573">
            <v>2.0928586682608151E-8</v>
          </cell>
          <cell r="E573">
            <v>0</v>
          </cell>
          <cell r="F573">
            <v>0.14092411601763929</v>
          </cell>
          <cell r="G573">
            <v>9.3439850418157833E-2</v>
          </cell>
          <cell r="H573">
            <v>21189.40219116853</v>
          </cell>
          <cell r="I573">
            <v>1.3486359911114276E-2</v>
          </cell>
          <cell r="J573">
            <v>0</v>
          </cell>
          <cell r="K573">
            <v>4213990.821420026</v>
          </cell>
          <cell r="L573">
            <v>27523.845103647978</v>
          </cell>
          <cell r="M573">
            <v>1.2806988946965719E-2</v>
          </cell>
          <cell r="N573">
            <v>2.0928586682608151E-8</v>
          </cell>
          <cell r="O573">
            <v>0</v>
          </cell>
          <cell r="P573">
            <v>0.14092411601763927</v>
          </cell>
          <cell r="Q573">
            <v>9.3439850418157819E-2</v>
          </cell>
        </row>
        <row r="574">
          <cell r="B574">
            <v>253500</v>
          </cell>
          <cell r="C574">
            <v>1.2697058111302175E-2</v>
          </cell>
          <cell r="D574">
            <v>2.0209172417822249E-8</v>
          </cell>
          <cell r="E574">
            <v>0</v>
          </cell>
          <cell r="F574">
            <v>0.14037806919243673</v>
          </cell>
          <cell r="G574">
            <v>9.3002480351898953E-2</v>
          </cell>
          <cell r="H574">
            <v>21007.519572253805</v>
          </cell>
          <cell r="I574">
            <v>1.302277009268879E-2</v>
          </cell>
          <cell r="J574">
            <v>0</v>
          </cell>
          <cell r="K574">
            <v>4197662.6273926739</v>
          </cell>
          <cell r="L574">
            <v>27395.012427837719</v>
          </cell>
          <cell r="M574">
            <v>1.2697058111302176E-2</v>
          </cell>
          <cell r="N574">
            <v>2.0209172417822243E-8</v>
          </cell>
          <cell r="O574">
            <v>0</v>
          </cell>
          <cell r="P574">
            <v>0.14037806919243673</v>
          </cell>
          <cell r="Q574">
            <v>9.3002480351898953E-2</v>
          </cell>
        </row>
        <row r="575">
          <cell r="B575">
            <v>254000</v>
          </cell>
          <cell r="C575">
            <v>1.2588070882143233E-2</v>
          </cell>
          <cell r="D575">
            <v>1.9514487813970831E-8</v>
          </cell>
          <cell r="E575">
            <v>0</v>
          </cell>
          <cell r="F575">
            <v>0.13983413167151196</v>
          </cell>
          <cell r="G575">
            <v>9.2567155660233769E-2</v>
          </cell>
          <cell r="H575">
            <v>20827.198167908638</v>
          </cell>
          <cell r="I575">
            <v>1.2575116042545232E-2</v>
          </cell>
          <cell r="J575">
            <v>0</v>
          </cell>
          <cell r="K575">
            <v>4181397.5069478801</v>
          </cell>
          <cell r="L575">
            <v>27266.78224200624</v>
          </cell>
          <cell r="M575">
            <v>1.2588070882143232E-2</v>
          </cell>
          <cell r="N575">
            <v>1.9514487813970828E-8</v>
          </cell>
          <cell r="O575">
            <v>0</v>
          </cell>
          <cell r="P575">
            <v>0.13983413167151196</v>
          </cell>
          <cell r="Q575">
            <v>9.2567155660233755E-2</v>
          </cell>
        </row>
        <row r="576">
          <cell r="B576">
            <v>254500</v>
          </cell>
          <cell r="C576">
            <v>1.248001915991219E-2</v>
          </cell>
          <cell r="D576">
            <v>1.8843682797041802E-8</v>
          </cell>
          <cell r="E576">
            <v>0</v>
          </cell>
          <cell r="F576">
            <v>0.13929229530691054</v>
          </cell>
          <cell r="G576">
            <v>9.2133866777904971E-2</v>
          </cell>
          <cell r="H576">
            <v>20648.424577232239</v>
          </cell>
          <cell r="I576">
            <v>1.2142849973857284E-2</v>
          </cell>
          <cell r="J576">
            <v>0</v>
          </cell>
          <cell r="K576">
            <v>4165195.2164410078</v>
          </cell>
          <cell r="L576">
            <v>27139.151728590594</v>
          </cell>
          <cell r="M576">
            <v>1.2480019159912188E-2</v>
          </cell>
          <cell r="N576">
            <v>1.8843682797041802E-8</v>
          </cell>
          <cell r="O576">
            <v>0</v>
          </cell>
          <cell r="P576">
            <v>0.13929229530691054</v>
          </cell>
          <cell r="Q576">
            <v>9.2133866777904957E-2</v>
          </cell>
        </row>
        <row r="577">
          <cell r="B577">
            <v>255000</v>
          </cell>
          <cell r="C577">
            <v>1.2372894914556178E-2</v>
          </cell>
          <cell r="D577">
            <v>1.8195936508564801E-8</v>
          </cell>
          <cell r="E577">
            <v>0</v>
          </cell>
          <cell r="F577">
            <v>0.13875255198215292</v>
          </cell>
          <cell r="G577">
            <v>9.1702604184387429E-2</v>
          </cell>
          <cell r="H577">
            <v>20471.185514352303</v>
          </cell>
          <cell r="I577">
            <v>1.1725442926263919E-2</v>
          </cell>
          <cell r="J577">
            <v>0</v>
          </cell>
          <cell r="K577">
            <v>4149055.5131685981</v>
          </cell>
          <cell r="L577">
            <v>27012.118083204241</v>
          </cell>
          <cell r="M577">
            <v>1.237289491455618E-2</v>
          </cell>
          <cell r="N577">
            <v>1.8195936508564798E-8</v>
          </cell>
          <cell r="O577">
            <v>0</v>
          </cell>
          <cell r="P577">
            <v>0.13875255198215292</v>
          </cell>
          <cell r="Q577">
            <v>9.1702604184387415E-2</v>
          </cell>
        </row>
        <row r="578">
          <cell r="B578">
            <v>255500</v>
          </cell>
          <cell r="C578">
            <v>1.2266690184949393E-2</v>
          </cell>
          <cell r="D578">
            <v>1.7570456315319682E-8</v>
          </cell>
          <cell r="E578">
            <v>0</v>
          </cell>
          <cell r="F578">
            <v>0.13821489361211198</v>
          </cell>
          <cell r="G578">
            <v>9.1273358403679131E-2</v>
          </cell>
          <cell r="H578">
            <v>20295.467807437621</v>
          </cell>
          <cell r="I578">
            <v>1.1322384127726562E-2</v>
          </cell>
          <cell r="J578">
            <v>0</v>
          </cell>
          <cell r="K578">
            <v>4132978.1553647104</v>
          </cell>
          <cell r="L578">
            <v>26885.678514575458</v>
          </cell>
          <cell r="M578">
            <v>1.2266690184949393E-2</v>
          </cell>
          <cell r="N578">
            <v>1.7570456315319679E-8</v>
          </cell>
          <cell r="O578">
            <v>0</v>
          </cell>
          <cell r="P578">
            <v>0.13821489361211198</v>
          </cell>
          <cell r="Q578">
            <v>9.1273358403679117E-2</v>
          </cell>
        </row>
        <row r="579">
          <cell r="B579">
            <v>256000</v>
          </cell>
          <cell r="C579">
            <v>1.216139707830146E-2</v>
          </cell>
          <cell r="D579">
            <v>1.6966476826811979E-8</v>
          </cell>
          <cell r="E579">
            <v>0</v>
          </cell>
          <cell r="F579">
            <v>0.13767931214289264</v>
          </cell>
          <cell r="G579">
            <v>9.0846120004092742E-2</v>
          </cell>
          <cell r="H579">
            <v>20121.258397719244</v>
          </cell>
          <cell r="I579">
            <v>1.0933180361391275E-2</v>
          </cell>
          <cell r="J579">
            <v>0</v>
          </cell>
          <cell r="K579">
            <v>4116962.9021973219</v>
          </cell>
          <cell r="L579">
            <v>26759.830244485966</v>
          </cell>
          <cell r="M579">
            <v>1.216139707830146E-2</v>
          </cell>
          <cell r="N579">
            <v>1.6966476826811975E-8</v>
          </cell>
          <cell r="O579">
            <v>0</v>
          </cell>
          <cell r="P579">
            <v>0.13767931214289264</v>
          </cell>
          <cell r="Q579">
            <v>9.0846120004092742E-2</v>
          </cell>
        </row>
        <row r="580">
          <cell r="B580">
            <v>256500</v>
          </cell>
          <cell r="C580">
            <v>1.2057007769570856E-2</v>
          </cell>
          <cell r="D580">
            <v>1.6383258959350321E-8</v>
          </cell>
          <cell r="E580">
            <v>0</v>
          </cell>
          <cell r="F580">
            <v>0.13714579955171077</v>
          </cell>
          <cell r="G580">
            <v>9.0420879598048648E-2</v>
          </cell>
          <cell r="H580">
            <v>19948.544338519961</v>
          </cell>
          <cell r="I580">
            <v>1.0557355362481209E-2</v>
          </cell>
          <cell r="J580">
            <v>0</v>
          </cell>
          <cell r="K580">
            <v>4101009.513764706</v>
          </cell>
          <cell r="L580">
            <v>26634.570507709937</v>
          </cell>
          <cell r="M580">
            <v>1.2057007769570856E-2</v>
          </cell>
          <cell r="N580">
            <v>1.6383258959350318E-8</v>
          </cell>
          <cell r="O580">
            <v>0</v>
          </cell>
          <cell r="P580">
            <v>0.13714579955171077</v>
          </cell>
          <cell r="Q580">
            <v>9.0420879598048648E-2</v>
          </cell>
        </row>
        <row r="581">
          <cell r="B581">
            <v>257000</v>
          </cell>
          <cell r="C581">
            <v>1.1953514500883377E-2</v>
          </cell>
          <cell r="D581">
            <v>1.5820089038958831E-8</v>
          </cell>
          <cell r="E581">
            <v>0</v>
          </cell>
          <cell r="F581">
            <v>0.13661434784677309</v>
          </cell>
          <cell r="G581">
            <v>8.9997627841868433E-2</v>
          </cell>
          <cell r="H581">
            <v>19777.312794292131</v>
          </cell>
          <cell r="I581">
            <v>1.0194449240214251E-2</v>
          </cell>
          <cell r="J581">
            <v>0</v>
          </cell>
          <cell r="K581">
            <v>4085117.7510918425</v>
          </cell>
          <cell r="L581">
            <v>26509.896551953181</v>
          </cell>
          <cell r="M581">
            <v>1.1953514500883375E-2</v>
          </cell>
          <cell r="N581">
            <v>1.5820089038958831E-8</v>
          </cell>
          <cell r="O581">
            <v>0</v>
          </cell>
          <cell r="P581">
            <v>0.13661434784677309</v>
          </cell>
          <cell r="Q581">
            <v>8.9997627841868433E-2</v>
          </cell>
        </row>
        <row r="582">
          <cell r="B582">
            <v>257500</v>
          </cell>
          <cell r="C582">
            <v>1.1850909580955618E-2</v>
          </cell>
          <cell r="D582">
            <v>1.5276277927590462E-8</v>
          </cell>
          <cell r="E582">
            <v>0</v>
          </cell>
          <cell r="F582">
            <v>0.13608494906715776</v>
          </cell>
          <cell r="G582">
            <v>8.9576355435569702E-2</v>
          </cell>
          <cell r="H582">
            <v>19607.551039663849</v>
          </cell>
          <cell r="I582">
            <v>9.844017914735808E-3</v>
          </cell>
          <cell r="J582">
            <v>0</v>
          </cell>
          <cell r="K582">
            <v>4069287.3761268454</v>
          </cell>
          <cell r="L582">
            <v>26385.805637792706</v>
          </cell>
          <cell r="M582">
            <v>1.1850909580955617E-2</v>
          </cell>
          <cell r="N582">
            <v>1.5276277927590462E-8</v>
          </cell>
          <cell r="O582">
            <v>0</v>
          </cell>
          <cell r="P582">
            <v>0.13608494906715776</v>
          </cell>
          <cell r="Q582">
            <v>8.9576355435569702E-2</v>
          </cell>
        </row>
        <row r="583">
          <cell r="B583">
            <v>258000</v>
          </cell>
          <cell r="C583">
            <v>1.1749185384523343E-2</v>
          </cell>
          <cell r="D583">
            <v>1.4751160164874368E-8</v>
          </cell>
          <cell r="E583">
            <v>0</v>
          </cell>
          <cell r="F583">
            <v>0.13555759528269465</v>
          </cell>
          <cell r="G583">
            <v>8.9157053122661784E-2</v>
          </cell>
          <cell r="H583">
            <v>19439.246458493144</v>
          </cell>
          <cell r="I583">
            <v>9.5056325640616741E-3</v>
          </cell>
          <cell r="J583">
            <v>0</v>
          </cell>
          <cell r="K583">
            <v>4053518.151737384</v>
          </cell>
          <cell r="L583">
            <v>26262.295038616528</v>
          </cell>
          <cell r="M583">
            <v>1.1749185384523343E-2</v>
          </cell>
          <cell r="N583">
            <v>1.4751160164874367E-8</v>
          </cell>
          <cell r="O583">
            <v>0</v>
          </cell>
          <cell r="P583">
            <v>0.13555759528269465</v>
          </cell>
          <cell r="Q583">
            <v>8.915705312266177E-2</v>
          </cell>
        </row>
        <row r="584">
          <cell r="B584">
            <v>258500</v>
          </cell>
          <cell r="C584">
            <v>1.1648334351774856E-2</v>
          </cell>
          <cell r="D584">
            <v>1.4244093175882669E-8</v>
          </cell>
          <cell r="E584">
            <v>0</v>
          </cell>
          <cell r="F584">
            <v>0.135032278593847</v>
          </cell>
          <cell r="G584">
            <v>8.8739711689942186E-2</v>
          </cell>
          <cell r="H584">
            <v>19272.386542930501</v>
          </cell>
          <cell r="I584">
            <v>9.1788791135637531E-3</v>
          </cell>
          <cell r="J584">
            <v>0</v>
          </cell>
          <cell r="K584">
            <v>4037809.841707143</v>
          </cell>
          <cell r="L584">
            <v>26139.362040563738</v>
          </cell>
          <cell r="M584">
            <v>1.1648334351774854E-2</v>
          </cell>
          <cell r="N584">
            <v>1.4244093175882667E-8</v>
          </cell>
          <cell r="O584">
            <v>0</v>
          </cell>
          <cell r="P584">
            <v>0.135032278593847</v>
          </cell>
          <cell r="Q584">
            <v>8.8739711689942186E-2</v>
          </cell>
        </row>
        <row r="585">
          <cell r="B585">
            <v>259000</v>
          </cell>
          <cell r="C585">
            <v>1.1548348987789118E-2</v>
          </cell>
          <cell r="D585">
            <v>1.3754456471130239E-8</v>
          </cell>
          <cell r="E585">
            <v>0</v>
          </cell>
          <cell r="F585">
            <v>0.13450899113159279</v>
          </cell>
          <cell r="G585">
            <v>8.8324321967294339E-2</v>
          </cell>
          <cell r="H585">
            <v>19106.958892489205</v>
          </cell>
          <cell r="I585">
            <v>8.8633577204507256E-3</v>
          </cell>
          <cell r="J585">
            <v>0</v>
          </cell>
          <cell r="K585">
            <v>4022162.2107322752</v>
          </cell>
          <cell r="L585">
            <v>26017.003942464889</v>
          </cell>
          <cell r="M585">
            <v>1.1548348987789118E-2</v>
          </cell>
          <cell r="N585">
            <v>1.3754456471130237E-8</v>
          </cell>
          <cell r="O585">
            <v>0</v>
          </cell>
          <cell r="P585">
            <v>0.13450899113159279</v>
          </cell>
          <cell r="Q585">
            <v>8.8324321967294339E-2</v>
          </cell>
        </row>
        <row r="586">
          <cell r="B586">
            <v>259500</v>
          </cell>
          <cell r="C586">
            <v>1.1449221861978798E-2</v>
          </cell>
          <cell r="D586">
            <v>1.3281650889292958E-8</v>
          </cell>
          <cell r="E586">
            <v>0</v>
          </cell>
          <cell r="F586">
            <v>0.13398772505730691</v>
          </cell>
          <cell r="G586">
            <v>8.7910874827485858E-2</v>
          </cell>
          <cell r="H586">
            <v>18942.951213123866</v>
          </cell>
          <cell r="I586">
            <v>8.5586822857764751E-3</v>
          </cell>
          <cell r="J586">
            <v>0</v>
          </cell>
          <cell r="K586">
            <v>4006575.0244178805</v>
          </cell>
          <cell r="L586">
            <v>25895.218055782607</v>
          </cell>
          <cell r="M586">
            <v>1.1449221861978798E-2</v>
          </cell>
          <cell r="N586">
            <v>1.3281650889292957E-8</v>
          </cell>
          <cell r="O586">
            <v>0</v>
          </cell>
          <cell r="P586">
            <v>0.13398772505730691</v>
          </cell>
          <cell r="Q586">
            <v>8.7910874827485844E-2</v>
          </cell>
        </row>
        <row r="587">
          <cell r="B587">
            <v>260000</v>
          </cell>
          <cell r="C587">
            <v>1.1350945607538031E-2</v>
          </cell>
          <cell r="D587">
            <v>1.2825097863226929E-8</v>
          </cell>
          <cell r="E587">
            <v>0</v>
          </cell>
          <cell r="F587">
            <v>0.13346847256264385</v>
          </cell>
          <cell r="G587">
            <v>8.7499361185968252E-2</v>
          </cell>
          <cell r="H587">
            <v>18780.351316316708</v>
          </cell>
          <cell r="I587">
            <v>8.2644799814636117E-3</v>
          </cell>
          <cell r="J587">
            <v>0</v>
          </cell>
          <cell r="K587">
            <v>3991048.0492744939</v>
          </cell>
          <cell r="L587">
            <v>25774.001704552582</v>
          </cell>
          <cell r="M587">
            <v>1.1350945607538031E-2</v>
          </cell>
          <cell r="N587">
            <v>1.2825097863226927E-8</v>
          </cell>
          <cell r="O587">
            <v>0</v>
          </cell>
          <cell r="P587">
            <v>0.13346847256264385</v>
          </cell>
          <cell r="Q587">
            <v>8.7499361185968252E-2</v>
          </cell>
        </row>
        <row r="588">
          <cell r="B588">
            <v>260500</v>
          </cell>
          <cell r="C588">
            <v>1.1253512920894947E-2</v>
          </cell>
          <cell r="D588">
            <v>1.238423871705567E-8</v>
          </cell>
          <cell r="E588">
            <v>0</v>
          </cell>
          <cell r="F588">
            <v>0.1329512258694206</v>
          </cell>
          <cell r="G588">
            <v>8.7089772000677218E-2</v>
          </cell>
          <cell r="H588">
            <v>18619.147118171793</v>
          </cell>
          <cell r="I588">
            <v>7.9803907973471817E-3</v>
          </cell>
          <cell r="J588">
            <v>0</v>
          </cell>
          <cell r="K588">
            <v>3975581.0527145881</v>
          </cell>
          <cell r="L588">
            <v>25653.352225324721</v>
          </cell>
          <cell r="M588">
            <v>1.1253512920894947E-2</v>
          </cell>
          <cell r="N588">
            <v>1.2384238717055669E-8</v>
          </cell>
          <cell r="O588">
            <v>0</v>
          </cell>
          <cell r="P588">
            <v>0.1329512258694206</v>
          </cell>
          <cell r="Q588">
            <v>8.7089772000677204E-2</v>
          </cell>
        </row>
        <row r="589">
          <cell r="B589">
            <v>261000</v>
          </cell>
          <cell r="C589">
            <v>1.1156916561168897E-2</v>
          </cell>
          <cell r="D589">
            <v>1.1958533978791298E-8</v>
          </cell>
          <cell r="E589">
            <v>0</v>
          </cell>
          <cell r="F589">
            <v>0.13243597722950026</v>
          </cell>
          <cell r="G589">
            <v>8.6682098271833902E-2</v>
          </cell>
          <cell r="H589">
            <v>18459.32663851697</v>
          </cell>
          <cell r="I589">
            <v>7.7060670982284536E-3</v>
          </cell>
          <cell r="J589">
            <v>0</v>
          </cell>
          <cell r="K589">
            <v>3960173.8030490894</v>
          </cell>
          <cell r="L589">
            <v>25533.266967104642</v>
          </cell>
          <cell r="M589">
            <v>1.1156916561168897E-2</v>
          </cell>
          <cell r="N589">
            <v>1.1958533978791298E-8</v>
          </cell>
          <cell r="O589">
            <v>0</v>
          </cell>
          <cell r="P589">
            <v>0.13243597722950026</v>
          </cell>
          <cell r="Q589">
            <v>8.6682098271833902E-2</v>
          </cell>
        </row>
        <row r="590">
          <cell r="B590">
            <v>261500</v>
          </cell>
          <cell r="C590">
            <v>1.1061149349632328E-2</v>
          </cell>
          <cell r="D590">
            <v>1.1547462720140166E-8</v>
          </cell>
          <cell r="E590">
            <v>0</v>
          </cell>
          <cell r="F590">
            <v>0.13192271892467591</v>
          </cell>
          <cell r="G590">
            <v>8.6276331041747131E-2</v>
          </cell>
          <cell r="H590">
            <v>18300.878000013548</v>
          </cell>
          <cell r="I590">
            <v>7.4411731984463485E-3</v>
          </cell>
          <cell r="J590">
            <v>0</v>
          </cell>
          <cell r="K590">
            <v>3944826.0694839084</v>
          </cell>
          <cell r="L590">
            <v>25413.743291295395</v>
          </cell>
          <cell r="M590">
            <v>1.1061149349632328E-2</v>
          </cell>
          <cell r="N590">
            <v>1.1547462720140165E-8</v>
          </cell>
          <cell r="O590">
            <v>0</v>
          </cell>
          <cell r="P590">
            <v>0.13192271892467591</v>
          </cell>
          <cell r="Q590">
            <v>8.6276331041747117E-2</v>
          </cell>
        </row>
        <row r="591">
          <cell r="B591">
            <v>262000</v>
          </cell>
          <cell r="C591">
            <v>1.0966204169177284E-2</v>
          </cell>
          <cell r="D591">
            <v>1.1150521919609507E-8</v>
          </cell>
          <cell r="E591">
            <v>0</v>
          </cell>
          <cell r="F591">
            <v>0.13141144326655499</v>
          </cell>
          <cell r="G591">
            <v>8.5872461394616795E-2</v>
          </cell>
          <cell r="H591">
            <v>18143.789427273612</v>
          </cell>
          <cell r="I591">
            <v>7.1853849514640087E-3</v>
          </cell>
          <cell r="J591">
            <v>0</v>
          </cell>
          <cell r="K591">
            <v>3929537.6221164796</v>
          </cell>
          <cell r="L591">
            <v>25294.778571639548</v>
          </cell>
          <cell r="M591">
            <v>1.0966204169177284E-2</v>
          </cell>
          <cell r="N591">
            <v>1.1150521919609507E-8</v>
          </cell>
          <cell r="O591">
            <v>0</v>
          </cell>
          <cell r="P591">
            <v>0.13141144326655499</v>
          </cell>
          <cell r="Q591">
            <v>8.5872461394616781E-2</v>
          </cell>
        </row>
        <row r="592">
          <cell r="B592">
            <v>262500</v>
          </cell>
          <cell r="C592">
            <v>1.0872073963786486E-2</v>
          </cell>
          <cell r="D592">
            <v>1.0767225845031525E-8</v>
          </cell>
          <cell r="E592">
            <v>0</v>
          </cell>
          <cell r="F592">
            <v>0.13090214259644431</v>
          </cell>
          <cell r="G592">
            <v>8.5470480456337677E-2</v>
          </cell>
          <cell r="H592">
            <v>17988.049245984905</v>
          </cell>
          <cell r="I592">
            <v>6.9383893519679518E-3</v>
          </cell>
          <cell r="J592">
            <v>0</v>
          </cell>
          <cell r="K592">
            <v>3914308.2319323267</v>
          </cell>
          <cell r="L592">
            <v>25176.370194161416</v>
          </cell>
          <cell r="M592">
            <v>1.0872073963786486E-2</v>
          </cell>
          <cell r="N592">
            <v>1.0767225845031523E-8</v>
          </cell>
          <cell r="O592">
            <v>0</v>
          </cell>
          <cell r="P592">
            <v>0.13090214259644431</v>
          </cell>
          <cell r="Q592">
            <v>8.5470480456337677E-2</v>
          </cell>
        </row>
        <row r="593">
          <cell r="B593">
            <v>263000</v>
          </cell>
          <cell r="C593">
            <v>1.0778751738008968E-2</v>
          </cell>
          <cell r="D593">
            <v>1.0397105463271986E-8</v>
          </cell>
          <cell r="E593">
            <v>0</v>
          </cell>
          <cell r="F593">
            <v>0.13039480928523486</v>
          </cell>
          <cell r="G593">
            <v>8.5070379394304604E-2</v>
          </cell>
          <cell r="H593">
            <v>17833.645882043267</v>
          </cell>
          <cell r="I593">
            <v>6.6998841554848946E-3</v>
          </cell>
          <cell r="J593">
            <v>0</v>
          </cell>
          <cell r="K593">
            <v>3899137.6708016144</v>
          </cell>
          <cell r="L593">
            <v>25058.515557109647</v>
          </cell>
          <cell r="M593">
            <v>1.0778751738008968E-2</v>
          </cell>
          <cell r="N593">
            <v>1.0397105463271984E-8</v>
          </cell>
          <cell r="O593">
            <v>0</v>
          </cell>
          <cell r="P593">
            <v>0.13039480928523486</v>
          </cell>
          <cell r="Q593">
            <v>8.5070379394304591E-2</v>
          </cell>
        </row>
        <row r="594">
          <cell r="B594">
            <v>263500</v>
          </cell>
          <cell r="C594">
            <v>1.0686230556440159E-2</v>
          </cell>
          <cell r="D594">
            <v>1.0039707865472782E-8</v>
          </cell>
          <cell r="E594">
            <v>0</v>
          </cell>
          <cell r="F594">
            <v>0.12988943573328821</v>
          </cell>
          <cell r="G594">
            <v>8.4672149417218442E-2</v>
          </cell>
          <cell r="H594">
            <v>17680.567860692427</v>
          </cell>
          <cell r="I594">
            <v>6.4695775080086376E-3</v>
          </cell>
          <cell r="J594">
            <v>0</v>
          </cell>
          <cell r="K594">
            <v>3884025.7114757518</v>
          </cell>
          <cell r="L594">
            <v>24941.212070900099</v>
          </cell>
          <cell r="M594">
            <v>1.0686230556440159E-2</v>
          </cell>
          <cell r="N594">
            <v>1.003970786547278E-8</v>
          </cell>
          <cell r="O594">
            <v>0</v>
          </cell>
          <cell r="P594">
            <v>0.12988943573328821</v>
          </cell>
          <cell r="Q594">
            <v>8.4672149417218429E-2</v>
          </cell>
        </row>
        <row r="595">
          <cell r="B595">
            <v>264000</v>
          </cell>
          <cell r="C595">
            <v>1.0594503543206514E-2</v>
          </cell>
          <cell r="D595">
            <v>9.6945957078284806E-9</v>
          </cell>
          <cell r="E595">
            <v>0</v>
          </cell>
          <cell r="F595">
            <v>0.12938601437032193</v>
          </cell>
          <cell r="G595">
            <v>8.4275781774892755E-2</v>
          </cell>
          <cell r="H595">
            <v>17528.803805671294</v>
          </cell>
          <cell r="I595">
            <v>6.2471875856370505E-3</v>
          </cell>
          <cell r="J595">
            <v>0</v>
          </cell>
          <cell r="K595">
            <v>3868972.1275839708</v>
          </cell>
          <cell r="L595">
            <v>24824.45715805886</v>
          </cell>
          <cell r="M595">
            <v>1.0594503543206514E-2</v>
          </cell>
          <cell r="N595">
            <v>9.694595707828479E-9</v>
          </cell>
          <cell r="O595">
            <v>0</v>
          </cell>
          <cell r="P595">
            <v>0.12938601437032193</v>
          </cell>
          <cell r="Q595">
            <v>8.4275781774892741E-2</v>
          </cell>
        </row>
        <row r="596">
          <cell r="B596">
            <v>264500</v>
          </cell>
          <cell r="C596">
            <v>1.0503563881454486E-2</v>
          </cell>
          <cell r="D596">
            <v>9.3613466834308476E-9</v>
          </cell>
          <cell r="E596">
            <v>0</v>
          </cell>
          <cell r="F596">
            <v>0.12888453765529689</v>
          </cell>
          <cell r="G596">
            <v>8.3881267758061678E-2</v>
          </cell>
          <cell r="H596">
            <v>17378.342438368476</v>
          </cell>
          <cell r="I596">
            <v>6.0324422542292208E-3</v>
          </cell>
          <cell r="J596">
            <v>0</v>
          </cell>
          <cell r="K596">
            <v>3853976.6936299494</v>
          </cell>
          <cell r="L596">
            <v>24708.248253165682</v>
          </cell>
          <cell r="M596">
            <v>1.0503563881454488E-2</v>
          </cell>
          <cell r="N596">
            <v>9.361346683430846E-9</v>
          </cell>
          <cell r="O596">
            <v>0</v>
          </cell>
          <cell r="P596">
            <v>0.12888453765529689</v>
          </cell>
          <cell r="Q596">
            <v>8.3881267758061664E-2</v>
          </cell>
        </row>
        <row r="597">
          <cell r="B597">
            <v>265000</v>
          </cell>
          <cell r="C597">
            <v>1.0413404812843932E-2</v>
          </cell>
          <cell r="D597">
            <v>9.0395529979968564E-9</v>
          </cell>
          <cell r="E597">
            <v>0</v>
          </cell>
          <cell r="F597">
            <v>0.12838499807630369</v>
          </cell>
          <cell r="G597">
            <v>8.3488598698188324E-2</v>
          </cell>
          <cell r="H597">
            <v>17229.172576984092</v>
          </cell>
          <cell r="I597">
            <v>5.8250787315651158E-3</v>
          </cell>
          <cell r="J597">
            <v>0</v>
          </cell>
          <cell r="K597">
            <v>3839039.1849884195</v>
          </cell>
          <cell r="L597">
            <v>24592.582802797526</v>
          </cell>
          <cell r="M597">
            <v>1.0413404812843932E-2</v>
          </cell>
          <cell r="N597">
            <v>9.0395529979968548E-9</v>
          </cell>
          <cell r="O597">
            <v>0</v>
          </cell>
          <cell r="P597">
            <v>0.12838499807630369</v>
          </cell>
          <cell r="Q597">
            <v>8.348859869818831E-2</v>
          </cell>
        </row>
        <row r="598">
          <cell r="B598">
            <v>265500</v>
          </cell>
          <cell r="C598">
            <v>1.0324019637045859E-2</v>
          </cell>
          <cell r="D598">
            <v>8.7288208805481786E-9</v>
          </cell>
          <cell r="E598">
            <v>0</v>
          </cell>
          <cell r="F598">
            <v>0.12788738815045045</v>
          </cell>
          <cell r="G598">
            <v>8.3097765967274709E-2</v>
          </cell>
          <cell r="H598">
            <v>17081.283135698799</v>
          </cell>
          <cell r="I598">
            <v>5.6248432720279479E-3</v>
          </cell>
          <cell r="J598">
            <v>0</v>
          </cell>
          <cell r="K598">
            <v>3824159.377901813</v>
          </cell>
          <cell r="L598">
            <v>24477.458265472585</v>
          </cell>
          <cell r="M598">
            <v>1.0324019637045859E-2</v>
          </cell>
          <cell r="N598">
            <v>8.728820880548177E-9</v>
          </cell>
          <cell r="O598">
            <v>0</v>
          </cell>
          <cell r="P598">
            <v>0.12788738815045045</v>
          </cell>
          <cell r="Q598">
            <v>8.3097765967274695E-2</v>
          </cell>
        </row>
        <row r="599">
          <cell r="B599">
            <v>266000</v>
          </cell>
          <cell r="C599">
            <v>1.0235401711244466E-2</v>
          </cell>
          <cell r="D599">
            <v>8.4287700902071643E-9</v>
          </cell>
          <cell r="E599">
            <v>0</v>
          </cell>
          <cell r="F599">
            <v>0.12739170042375084</v>
          </cell>
          <cell r="G599">
            <v>8.2708760977671894E-2</v>
          </cell>
          <cell r="H599">
            <v>16934.663123849899</v>
          </cell>
          <cell r="I599">
            <v>5.4314908487840046E-3</v>
          </cell>
          <cell r="J599">
            <v>0</v>
          </cell>
          <cell r="K599">
            <v>3809337.049476909</v>
          </cell>
          <cell r="L599">
            <v>24362.872111594352</v>
          </cell>
          <cell r="M599">
            <v>1.0235401711244466E-2</v>
          </cell>
          <cell r="N599">
            <v>8.4287700902071643E-9</v>
          </cell>
          <cell r="O599">
            <v>0</v>
          </cell>
          <cell r="P599">
            <v>0.12739170042375084</v>
          </cell>
          <cell r="Q599">
            <v>8.270876097767188E-2</v>
          </cell>
        </row>
        <row r="600">
          <cell r="B600">
            <v>266500</v>
          </cell>
          <cell r="C600">
            <v>1.0147544449643485E-2</v>
          </cell>
          <cell r="D600">
            <v>8.1390334618277886E-9</v>
          </cell>
          <cell r="E600">
            <v>0</v>
          </cell>
          <cell r="F600">
            <v>0.12689792747101208</v>
          </cell>
          <cell r="G600">
            <v>8.2321575181891288E-2</v>
          </cell>
          <cell r="H600">
            <v>16789.301645114578</v>
          </cell>
          <cell r="I600">
            <v>5.2447848609876958E-3</v>
          </cell>
          <cell r="J600">
            <v>0</v>
          </cell>
          <cell r="K600">
            <v>3794571.9776814887</v>
          </cell>
          <cell r="L600">
            <v>24248.82182339604</v>
          </cell>
          <cell r="M600">
            <v>1.0147544449643487E-2</v>
          </cell>
          <cell r="N600">
            <v>8.139033461827787E-9</v>
          </cell>
          <cell r="O600">
            <v>0</v>
          </cell>
          <cell r="P600">
            <v>0.12689792747101208</v>
          </cell>
          <cell r="Q600">
            <v>8.2321575181891274E-2</v>
          </cell>
        </row>
        <row r="601">
          <cell r="B601">
            <v>267000</v>
          </cell>
          <cell r="C601">
            <v>1.0060441322976735E-2</v>
          </cell>
          <cell r="D601">
            <v>7.8592564477431065E-9</v>
          </cell>
          <cell r="E601">
            <v>0</v>
          </cell>
          <cell r="F601">
            <v>0.12640606189572401</v>
          </cell>
          <cell r="G601">
            <v>8.1936200072416907E-2</v>
          </cell>
          <cell r="H601">
            <v>16645.187896700096</v>
          </cell>
          <cell r="I601">
            <v>5.0644968384840807E-3</v>
          </cell>
          <cell r="J601">
            <v>0</v>
          </cell>
          <cell r="K601">
            <v>3779863.941341016</v>
          </cell>
          <cell r="L601">
            <v>24135.304894885281</v>
          </cell>
          <cell r="M601">
            <v>1.0060441322976735E-2</v>
          </cell>
          <cell r="N601">
            <v>7.8592564477431048E-9</v>
          </cell>
          <cell r="O601">
            <v>0</v>
          </cell>
          <cell r="P601">
            <v>0.12640606189572398</v>
          </cell>
          <cell r="Q601">
            <v>8.1936200072416893E-2</v>
          </cell>
        </row>
        <row r="602">
          <cell r="B602">
            <v>267500</v>
          </cell>
          <cell r="C602">
            <v>9.9740858580228946E-3</v>
          </cell>
          <cell r="D602">
            <v>7.5890966866971759E-9</v>
          </cell>
          <cell r="E602">
            <v>0</v>
          </cell>
          <cell r="F602">
            <v>0.12591609632994824</v>
          </cell>
          <cell r="G602">
            <v>8.1552627181518428E-2</v>
          </cell>
          <cell r="H602">
            <v>16502.311168540989</v>
          </cell>
          <cell r="I602">
            <v>4.8904061640290394E-3</v>
          </cell>
          <cell r="J602">
            <v>0</v>
          </cell>
          <cell r="K602">
            <v>3765212.7201353246</v>
          </cell>
          <cell r="L602">
            <v>24022.318831789049</v>
          </cell>
          <cell r="M602">
            <v>9.9740858580228946E-3</v>
          </cell>
          <cell r="N602">
            <v>7.5890966866971759E-9</v>
          </cell>
          <cell r="O602">
            <v>0</v>
          </cell>
          <cell r="P602">
            <v>0.12591609632994821</v>
          </cell>
          <cell r="Q602">
            <v>8.1552627181518414E-2</v>
          </cell>
        </row>
        <row r="603">
          <cell r="B603">
            <v>268000</v>
          </cell>
          <cell r="C603">
            <v>9.8884716371244342E-3</v>
          </cell>
          <cell r="D603">
            <v>7.3282235921944612E-9</v>
          </cell>
          <cell r="E603">
            <v>0</v>
          </cell>
          <cell r="F603">
            <v>0.12542802343420756</v>
          </cell>
          <cell r="G603">
            <v>8.1170848081065089E-2</v>
          </cell>
          <cell r="H603">
            <v>16360.660842503125</v>
          </cell>
          <cell r="I603">
            <v>4.722299808022047E-3</v>
          </cell>
          <cell r="J603">
            <v>0</v>
          </cell>
          <cell r="K603">
            <v>3750618.0945953093</v>
          </cell>
          <cell r="L603">
            <v>23909.861151498866</v>
          </cell>
          <cell r="M603">
            <v>9.8884716371244342E-3</v>
          </cell>
          <cell r="N603">
            <v>7.328223592194462E-9</v>
          </cell>
          <cell r="O603">
            <v>0</v>
          </cell>
          <cell r="P603">
            <v>0.12542802343420756</v>
          </cell>
          <cell r="Q603">
            <v>8.1170848081065075E-2</v>
          </cell>
        </row>
        <row r="604">
          <cell r="B604">
            <v>268500</v>
          </cell>
          <cell r="C604">
            <v>9.8035922977106702E-3</v>
          </cell>
          <cell r="D604">
            <v>7.0763179330822469E-9</v>
          </cell>
          <cell r="E604">
            <v>0</v>
          </cell>
          <cell r="F604">
            <v>0.12494183589737623</v>
          </cell>
          <cell r="G604">
            <v>8.0790854382340682E-2</v>
          </cell>
          <cell r="H604">
            <v>16220.226391594579</v>
          </cell>
          <cell r="I604">
            <v>4.559972058233908E-3</v>
          </cell>
          <cell r="J604">
            <v>0</v>
          </cell>
          <cell r="K604">
            <v>3736079.8460996468</v>
          </cell>
          <cell r="L604">
            <v>23797.929383016279</v>
          </cell>
          <cell r="M604">
            <v>9.8035922977106702E-3</v>
          </cell>
          <cell r="N604">
            <v>7.0763179330822461E-9</v>
          </cell>
          <cell r="O604">
            <v>0</v>
          </cell>
          <cell r="P604">
            <v>0.12494183589737623</v>
          </cell>
          <cell r="Q604">
            <v>8.0790854382340668E-2</v>
          </cell>
        </row>
        <row r="605">
          <cell r="B605">
            <v>269000</v>
          </cell>
          <cell r="C605">
            <v>9.7194415318249214E-3</v>
          </cell>
          <cell r="D605">
            <v>6.8330714607350064E-9</v>
          </cell>
          <cell r="E605">
            <v>0</v>
          </cell>
          <cell r="F605">
            <v>0.12445752643657039</v>
          </cell>
          <cell r="G605">
            <v>8.0412637735859008E-2</v>
          </cell>
          <cell r="H605">
            <v>16080.997379183316</v>
          </cell>
          <cell r="I605">
            <v>4.4032242795647479E-3</v>
          </cell>
          <cell r="J605">
            <v>0</v>
          </cell>
          <cell r="K605">
            <v>3721597.7568715173</v>
          </cell>
          <cell r="L605">
            <v>23686.521066898516</v>
          </cell>
          <cell r="M605">
            <v>9.7194415318249214E-3</v>
          </cell>
          <cell r="N605">
            <v>6.8330714607350056E-9</v>
          </cell>
          <cell r="O605">
            <v>0</v>
          </cell>
          <cell r="P605">
            <v>0.12445752643657038</v>
          </cell>
          <cell r="Q605">
            <v>8.0412637735859008E-2</v>
          </cell>
        </row>
        <row r="606">
          <cell r="B606">
            <v>269500</v>
          </cell>
          <cell r="C606">
            <v>9.6360130856557209E-3</v>
          </cell>
          <cell r="D606">
            <v>6.5981865168212849E-9</v>
          </cell>
          <cell r="E606">
            <v>0</v>
          </cell>
          <cell r="F606">
            <v>0.12397508779703897</v>
          </cell>
          <cell r="G606">
            <v>8.0036189831180451E-2</v>
          </cell>
          <cell r="H606">
            <v>15942.963458221568</v>
          </cell>
          <cell r="I606">
            <v>4.2518646612893889E-3</v>
          </cell>
          <cell r="J606">
            <v>0</v>
          </cell>
          <cell r="K606">
            <v>3707171.609975345</v>
          </cell>
          <cell r="L606">
            <v>23575.633755204446</v>
          </cell>
          <cell r="M606">
            <v>9.6360130856557209E-3</v>
          </cell>
          <cell r="N606">
            <v>6.5981865168212849E-9</v>
          </cell>
          <cell r="O606">
            <v>0</v>
          </cell>
          <cell r="P606">
            <v>0.12397508779703897</v>
          </cell>
          <cell r="Q606">
            <v>8.0036189831180438E-2</v>
          </cell>
        </row>
        <row r="607">
          <cell r="B607">
            <v>270000</v>
          </cell>
          <cell r="C607">
            <v>9.553300759072075E-3</v>
          </cell>
          <cell r="D607">
            <v>6.3713756760220559E-9</v>
          </cell>
          <cell r="E607">
            <v>0</v>
          </cell>
          <cell r="F607">
            <v>0.12349451275205497</v>
          </cell>
          <cell r="G607">
            <v>7.9661502396729519E-2</v>
          </cell>
          <cell r="H607">
            <v>15806.114370476911</v>
          </cell>
          <cell r="I607">
            <v>4.1057079868254236E-3</v>
          </cell>
          <cell r="J607">
            <v>0</v>
          </cell>
          <cell r="K607">
            <v>3692801.1893135426</v>
          </cell>
          <cell r="L607">
            <v>23465.265011440846</v>
          </cell>
          <cell r="M607">
            <v>9.553300759072075E-3</v>
          </cell>
          <cell r="N607">
            <v>6.3713756760220568E-9</v>
          </cell>
          <cell r="O607">
            <v>0</v>
          </cell>
          <cell r="P607">
            <v>0.12349451275205496</v>
          </cell>
          <cell r="Q607">
            <v>7.9661502396729519E-2</v>
          </cell>
        </row>
        <row r="608">
          <cell r="B608">
            <v>270500</v>
          </cell>
          <cell r="C608">
            <v>9.4712984051626391E-3</v>
          </cell>
          <cell r="D608">
            <v>6.152361392632565E-9</v>
          </cell>
          <cell r="E608">
            <v>0</v>
          </cell>
          <cell r="F608">
            <v>0.12301579410280732</v>
          </cell>
          <cell r="G608">
            <v>7.9288567199612886E-2</v>
          </cell>
          <cell r="H608">
            <v>15670.439945769825</v>
          </cell>
          <cell r="I608">
            <v>3.9645754060038041E-3</v>
          </cell>
          <cell r="J608">
            <v>0</v>
          </cell>
          <cell r="K608">
            <v>3678486.2796232826</v>
          </cell>
          <cell r="L608">
            <v>23355.412410508794</v>
          </cell>
          <cell r="M608">
            <v>9.4712984051626391E-3</v>
          </cell>
          <cell r="N608">
            <v>6.1523613926325633E-9</v>
          </cell>
          <cell r="O608">
            <v>0</v>
          </cell>
          <cell r="P608">
            <v>0.1230157941028073</v>
          </cell>
          <cell r="Q608">
            <v>7.9288567199612872E-2</v>
          </cell>
        </row>
        <row r="609">
          <cell r="B609">
            <v>271000</v>
          </cell>
          <cell r="C609">
            <v>9.3899999297789617E-3</v>
          </cell>
          <cell r="D609">
            <v>5.940875662698163E-9</v>
          </cell>
          <cell r="E609">
            <v>0</v>
          </cell>
          <cell r="F609">
            <v>0.12253892467829292</v>
          </cell>
          <cell r="G609">
            <v>7.8917376045438553E-2</v>
          </cell>
          <cell r="H609">
            <v>15535.93010121798</v>
          </cell>
          <cell r="I609">
            <v>3.8282942173495202E-3</v>
          </cell>
          <cell r="J609">
            <v>0</v>
          </cell>
          <cell r="K609">
            <v>3664226.6664732667</v>
          </cell>
          <cell r="L609">
            <v>23246.073538650398</v>
          </cell>
          <cell r="M609">
            <v>9.3899999297789617E-3</v>
          </cell>
          <cell r="N609">
            <v>5.940875662698163E-9</v>
          </cell>
          <cell r="O609">
            <v>0</v>
          </cell>
          <cell r="P609">
            <v>0.12253892467829292</v>
          </cell>
          <cell r="Q609">
            <v>7.8917376045438553E-2</v>
          </cell>
        </row>
        <row r="610">
          <cell r="B610">
            <v>271500</v>
          </cell>
          <cell r="C610">
            <v>9.309399291082536E-3</v>
          </cell>
          <cell r="D610">
            <v>5.736659693917134E-9</v>
          </cell>
          <cell r="E610">
            <v>0</v>
          </cell>
          <cell r="F610">
            <v>0.12206389733520928</v>
          </cell>
          <cell r="G610">
            <v>7.8547920778136049E-2</v>
          </cell>
          <cell r="H610">
            <v>15402.574840486826</v>
          </cell>
          <cell r="I610">
            <v>3.6966976553673135E-3</v>
          </cell>
          <cell r="J610">
            <v>0</v>
          </cell>
          <cell r="K610">
            <v>3650022.1362605141</v>
          </cell>
          <cell r="L610">
            <v>23137.245993395842</v>
          </cell>
          <cell r="M610">
            <v>9.309399291082536E-3</v>
          </cell>
          <cell r="N610">
            <v>5.736659693917134E-9</v>
          </cell>
          <cell r="O610">
            <v>0</v>
          </cell>
          <cell r="P610">
            <v>0.12206389733520928</v>
          </cell>
          <cell r="Q610">
            <v>7.8547920778136035E-2</v>
          </cell>
        </row>
        <row r="611">
          <cell r="B611">
            <v>272000</v>
          </cell>
          <cell r="C611">
            <v>9.2294904990958097E-3</v>
          </cell>
          <cell r="D611">
            <v>5.5394635910774994E-9</v>
          </cell>
          <cell r="E611">
            <v>0</v>
          </cell>
          <cell r="F611">
            <v>0.12159070495784752</v>
          </cell>
          <cell r="G611">
            <v>7.8180193279777016E-2</v>
          </cell>
          <cell r="H611">
            <v>15270.36425304673</v>
          </cell>
          <cell r="I611">
            <v>3.5696246878374775E-3</v>
          </cell>
          <cell r="J611">
            <v>0</v>
          </cell>
          <cell r="K611">
            <v>3635872.4762071646</v>
          </cell>
          <cell r="L611">
            <v>23028.927383510534</v>
          </cell>
          <cell r="M611">
            <v>9.2294904990958097E-3</v>
          </cell>
          <cell r="N611">
            <v>5.5394635910774978E-9</v>
          </cell>
          <cell r="O611">
            <v>0</v>
          </cell>
          <cell r="P611">
            <v>0.12159070495784752</v>
          </cell>
          <cell r="Q611">
            <v>7.8180193279777016E-2</v>
          </cell>
        </row>
        <row r="612">
          <cell r="B612">
            <v>272500</v>
          </cell>
          <cell r="C612">
            <v>9.1502676152570451E-3</v>
          </cell>
          <cell r="D612">
            <v>5.3490460492608275E-9</v>
          </cell>
          <cell r="E612">
            <v>0</v>
          </cell>
          <cell r="F612">
            <v>0.12111934045798581</v>
          </cell>
          <cell r="G612">
            <v>7.7814185470396674E-2</v>
          </cell>
          <cell r="H612">
            <v>15139.288513436481</v>
          </cell>
          <cell r="I612">
            <v>3.4469198181167069E-3</v>
          </cell>
          <cell r="J612">
            <v>0</v>
          </cell>
          <cell r="K612">
            <v>3621777.4743572907</v>
          </cell>
          <cell r="L612">
            <v>22921.115328942513</v>
          </cell>
          <cell r="M612">
            <v>9.1502676152570451E-3</v>
          </cell>
          <cell r="N612">
            <v>5.3490460492608267E-9</v>
          </cell>
          <cell r="O612">
            <v>0</v>
          </cell>
          <cell r="P612">
            <v>0.12111934045798582</v>
          </cell>
          <cell r="Q612">
            <v>7.781418547039666E-2</v>
          </cell>
        </row>
        <row r="613">
          <cell r="B613">
            <v>273000</v>
          </cell>
          <cell r="C613">
            <v>9.0717247519789632E-3</v>
          </cell>
          <cell r="D613">
            <v>5.165174054813021E-9</v>
          </cell>
          <cell r="E613">
            <v>0</v>
          </cell>
          <cell r="F613">
            <v>0.12064979677478307</v>
          </cell>
          <cell r="G613">
            <v>7.7449889307816447E-2</v>
          </cell>
          <cell r="H613">
            <v>15009.337880533067</v>
          </cell>
          <cell r="I613">
            <v>3.3284328924439747E-3</v>
          </cell>
          <cell r="J613">
            <v>0</v>
          </cell>
          <cell r="K613">
            <v>3607736.9195737187</v>
          </cell>
          <cell r="L613">
            <v>22813.807460770211</v>
          </cell>
          <cell r="M613">
            <v>9.0717247519789632E-3</v>
          </cell>
          <cell r="N613">
            <v>5.1651740548130202E-9</v>
          </cell>
          <cell r="O613">
            <v>0</v>
          </cell>
          <cell r="P613">
            <v>0.12064979677478306</v>
          </cell>
          <cell r="Q613">
            <v>7.7449889307816447E-2</v>
          </cell>
        </row>
        <row r="614">
          <cell r="B614">
            <v>273500</v>
          </cell>
          <cell r="C614">
            <v>8.9938560722111881E-3</v>
          </cell>
          <cell r="D614">
            <v>4.9876226096160914E-9</v>
          </cell>
          <cell r="E614">
            <v>0</v>
          </cell>
          <cell r="F614">
            <v>0.12018206687467338</v>
          </cell>
          <cell r="G614">
            <v>7.7087296787467396E-2</v>
          </cell>
          <cell r="H614">
            <v>14880.502696827718</v>
          </cell>
          <cell r="I614">
            <v>3.2140189222615474E-3</v>
          </cell>
          <cell r="J614">
            <v>0</v>
          </cell>
          <cell r="K614">
            <v>3593750.6015348728</v>
          </cell>
          <cell r="L614">
            <v>22707.001421150424</v>
          </cell>
          <cell r="M614">
            <v>8.9938560722111881E-3</v>
          </cell>
          <cell r="N614">
            <v>4.9876226096160906E-9</v>
          </cell>
          <cell r="O614">
            <v>0</v>
          </cell>
          <cell r="P614">
            <v>0.12018206687467339</v>
          </cell>
          <cell r="Q614">
            <v>7.7087296787467383E-2</v>
          </cell>
        </row>
        <row r="615">
          <cell r="B615">
            <v>274000</v>
          </cell>
          <cell r="C615">
            <v>8.916655789006505E-3</v>
          </cell>
          <cell r="D615">
            <v>4.8161744437094437E-9</v>
          </cell>
          <cell r="E615">
            <v>0</v>
          </cell>
          <cell r="F615">
            <v>0.11971614375126043</v>
          </cell>
          <cell r="G615">
            <v>7.672639994221421E-2</v>
          </cell>
          <cell r="H615">
            <v>14752.773387708285</v>
          </cell>
          <cell r="I615">
            <v>3.1035378990284328E-3</v>
          </cell>
          <cell r="J615">
            <v>0</v>
          </cell>
          <cell r="K615">
            <v>3579818.3107316168</v>
          </cell>
          <cell r="L615">
            <v>22600.69486326649</v>
          </cell>
          <cell r="M615">
            <v>8.916655789006505E-3</v>
          </cell>
          <cell r="N615">
            <v>4.8161744437094437E-9</v>
          </cell>
          <cell r="O615">
            <v>0</v>
          </cell>
          <cell r="P615">
            <v>0.11971614375126044</v>
          </cell>
          <cell r="Q615">
            <v>7.6726399942214196E-2</v>
          </cell>
        </row>
        <row r="616">
          <cell r="B616">
            <v>274500</v>
          </cell>
          <cell r="C616">
            <v>8.8401181650907251E-3</v>
          </cell>
          <cell r="D616">
            <v>4.6506197589791243E-9</v>
          </cell>
          <cell r="E616">
            <v>0</v>
          </cell>
          <cell r="F616">
            <v>0.11925202042521271</v>
          </cell>
          <cell r="G616">
            <v>7.63671908421798E-2</v>
          </cell>
          <cell r="H616">
            <v>14626.140460747565</v>
          </cell>
          <cell r="I616">
            <v>2.9968546290539935E-3</v>
          </cell>
          <cell r="J616">
            <v>0</v>
          </cell>
          <cell r="K616">
            <v>3565939.8384641223</v>
          </cell>
          <cell r="L616">
            <v>22494.885451276608</v>
          </cell>
          <cell r="M616">
            <v>8.8401181650907268E-3</v>
          </cell>
          <cell r="N616">
            <v>4.6506197589791243E-9</v>
          </cell>
          <cell r="O616">
            <v>0</v>
          </cell>
          <cell r="P616">
            <v>0.11925202042521271</v>
          </cell>
          <cell r="Q616">
            <v>7.63671908421798E-2</v>
          </cell>
        </row>
        <row r="617">
          <cell r="B617">
            <v>275000</v>
          </cell>
          <cell r="C617">
            <v>8.7642375124363341E-3</v>
          </cell>
          <cell r="D617">
            <v>4.4907559689635815E-9</v>
          </cell>
          <cell r="E617">
            <v>0</v>
          </cell>
          <cell r="F617">
            <v>0.11878968994415894</v>
          </cell>
          <cell r="G617">
            <v>7.6009661594571787E-2</v>
          </cell>
          <cell r="H617">
            <v>14500.594504997896</v>
          </cell>
          <cell r="I617">
            <v>2.8938385658290435E-3</v>
          </cell>
          <cell r="J617">
            <v>0</v>
          </cell>
          <cell r="K617">
            <v>3552114.9768387387</v>
          </cell>
          <cell r="L617">
            <v>22389.570860262724</v>
          </cell>
          <cell r="M617">
            <v>8.7642375124363341E-3</v>
          </cell>
          <cell r="N617">
            <v>4.4907559689635807E-9</v>
          </cell>
          <cell r="O617">
            <v>0</v>
          </cell>
          <cell r="P617">
            <v>0.11878968994415892</v>
          </cell>
          <cell r="Q617">
            <v>7.6009661594571773E-2</v>
          </cell>
        </row>
        <row r="618">
          <cell r="B618">
            <v>275500</v>
          </cell>
          <cell r="C618">
            <v>8.6890081918398372E-3</v>
          </cell>
          <cell r="D618">
            <v>4.3363874541934039E-9</v>
          </cell>
          <cell r="E618">
            <v>0</v>
          </cell>
          <cell r="F618">
            <v>0.11832914538258385</v>
          </cell>
          <cell r="G618">
            <v>7.5653804343508491E-2</v>
          </cell>
          <cell r="H618">
            <v>14376.12619029187</v>
          </cell>
          <cell r="I618">
            <v>2.7943636523670261E-3</v>
          </cell>
          <cell r="J618">
            <v>0</v>
          </cell>
          <cell r="K618">
            <v>3538343.5187648814</v>
          </cell>
          <cell r="L618">
            <v>22284.748776179284</v>
          </cell>
          <cell r="M618">
            <v>8.6890081918398372E-3</v>
          </cell>
          <cell r="N618">
            <v>4.336387454193403E-9</v>
          </cell>
          <cell r="O618">
            <v>0</v>
          </cell>
          <cell r="P618">
            <v>0.11832914538258386</v>
          </cell>
          <cell r="Q618">
            <v>7.5653804343508477E-2</v>
          </cell>
        </row>
        <row r="619">
          <cell r="B619">
            <v>276000</v>
          </cell>
          <cell r="C619">
            <v>8.614424612502591E-3</v>
          </cell>
          <cell r="D619">
            <v>4.1873253097640697E-9</v>
          </cell>
          <cell r="E619">
            <v>0</v>
          </cell>
          <cell r="F619">
            <v>0.11787037984172451</v>
          </cell>
          <cell r="G619">
            <v>7.5299611269846606E-2</v>
          </cell>
          <cell r="H619">
            <v>14252.726266548805</v>
          </cell>
          <cell r="I619">
            <v>2.6983081585401506E-3</v>
          </cell>
          <cell r="J619">
            <v>0</v>
          </cell>
          <cell r="K619">
            <v>3524625.2579519269</v>
          </cell>
          <cell r="L619">
            <v>22180.416895802471</v>
          </cell>
          <cell r="M619">
            <v>8.614424612502591E-3</v>
          </cell>
          <cell r="N619">
            <v>4.1873253097640697E-9</v>
          </cell>
          <cell r="O619">
            <v>0</v>
          </cell>
          <cell r="P619">
            <v>0.11787037984172449</v>
          </cell>
          <cell r="Q619">
            <v>7.5299611269846606E-2</v>
          </cell>
        </row>
        <row r="620">
          <cell r="B620">
            <v>276500</v>
          </cell>
          <cell r="C620">
            <v>8.5404812316153458E-3</v>
          </cell>
          <cell r="D620">
            <v>4.0433871356271532E-9</v>
          </cell>
          <cell r="E620">
            <v>0</v>
          </cell>
          <cell r="F620">
            <v>0.11741338644946697</v>
          </cell>
          <cell r="G620">
            <v>7.4947074591009161E-2</v>
          </cell>
          <cell r="H620">
            <v>14130.385563087371</v>
          </cell>
          <cell r="I620">
            <v>2.6055545459432593E-3</v>
          </cell>
          <cell r="J620">
            <v>0</v>
          </cell>
          <cell r="K620">
            <v>3510959.9889061246</v>
          </cell>
          <cell r="L620">
            <v>22076.572926679521</v>
          </cell>
          <cell r="M620">
            <v>8.5404812316153458E-3</v>
          </cell>
          <cell r="N620">
            <v>4.0433871356271532E-9</v>
          </cell>
          <cell r="O620">
            <v>0</v>
          </cell>
          <cell r="P620">
            <v>0.11741338644946697</v>
          </cell>
          <cell r="Q620">
            <v>7.4947074591009161E-2</v>
          </cell>
        </row>
        <row r="621">
          <cell r="B621">
            <v>277000</v>
          </cell>
          <cell r="C621">
            <v>8.4671725539463231E-3</v>
          </cell>
          <cell r="D621">
            <v>3.9043967958135608E-9</v>
          </cell>
          <cell r="E621">
            <v>0</v>
          </cell>
          <cell r="F621">
            <v>0.11695815836024333</v>
          </cell>
          <cell r="G621">
            <v>7.4596186560814765E-2</v>
          </cell>
          <cell r="H621">
            <v>14009.094987944047</v>
          </cell>
          <cell r="I621">
            <v>2.515989312737527E-3</v>
          </cell>
          <cell r="J621">
            <v>0</v>
          </cell>
          <cell r="K621">
            <v>3497347.5069275196</v>
          </cell>
          <cell r="L621">
            <v>21973.214587078433</v>
          </cell>
          <cell r="M621">
            <v>8.4671725539463231E-3</v>
          </cell>
          <cell r="N621">
            <v>3.9043967958135608E-9</v>
          </cell>
          <cell r="O621">
            <v>0</v>
          </cell>
          <cell r="P621">
            <v>0.11695815836024334</v>
          </cell>
          <cell r="Q621">
            <v>7.4596186560814751E-2</v>
          </cell>
        </row>
        <row r="622">
          <cell r="B622">
            <v>277500</v>
          </cell>
          <cell r="C622">
            <v>8.3944931314328224E-3</v>
          </cell>
          <cell r="D622">
            <v>3.7701842087247396E-9</v>
          </cell>
          <cell r="E622">
            <v>0</v>
          </cell>
          <cell r="F622">
            <v>0.11650468875492914</v>
          </cell>
          <cell r="G622">
            <v>7.4246939469307202E-2</v>
          </cell>
          <cell r="H622">
            <v>13888.845527197436</v>
          </cell>
          <cell r="I622">
            <v>2.4295028585143291E-3</v>
          </cell>
          <cell r="J622">
            <v>0</v>
          </cell>
          <cell r="K622">
            <v>3483787.6081068823</v>
          </cell>
          <cell r="L622">
            <v>21870.339605937777</v>
          </cell>
          <cell r="M622">
            <v>8.3944931314328224E-3</v>
          </cell>
          <cell r="N622">
            <v>3.7701842087247388E-9</v>
          </cell>
          <cell r="O622">
            <v>0</v>
          </cell>
          <cell r="P622">
            <v>0.11650468875492914</v>
          </cell>
          <cell r="Q622">
            <v>7.4246939469307202E-2</v>
          </cell>
        </row>
        <row r="623">
          <cell r="B623">
            <v>278000</v>
          </cell>
          <cell r="C623">
            <v>8.3224375627763449E-3</v>
          </cell>
          <cell r="D623">
            <v>3.640585141307378E-9</v>
          </cell>
          <cell r="E623">
            <v>0</v>
          </cell>
          <cell r="F623">
            <v>0.11605297084074133</v>
          </cell>
          <cell r="G623">
            <v>7.3899325642586139E-2</v>
          </cell>
          <cell r="H623">
            <v>13769.628244298383</v>
          </cell>
          <cell r="I623">
            <v>2.3459893516616301E-3</v>
          </cell>
          <cell r="J623">
            <v>0</v>
          </cell>
          <cell r="K623">
            <v>3470280.0893226578</v>
          </cell>
          <cell r="L623">
            <v>21767.945722816818</v>
          </cell>
          <cell r="M623">
            <v>8.3224375627763449E-3</v>
          </cell>
          <cell r="N623">
            <v>3.6405851413073772E-9</v>
          </cell>
          <cell r="O623">
            <v>0</v>
          </cell>
          <cell r="P623">
            <v>0.11605297084074132</v>
          </cell>
          <cell r="Q623">
            <v>7.3899325642586125E-2</v>
          </cell>
        </row>
        <row r="624">
          <cell r="B624">
            <v>278500</v>
          </cell>
          <cell r="C624">
            <v>8.2510004930411805E-3</v>
          </cell>
          <cell r="D624">
            <v>3.5154410032281087E-9</v>
          </cell>
          <cell r="E624">
            <v>0</v>
          </cell>
          <cell r="F624">
            <v>0.11560299785113642</v>
          </cell>
          <cell r="G624">
            <v>7.3553337442638464E-2</v>
          </cell>
          <cell r="H624">
            <v>13651.434279405832</v>
          </cell>
          <cell r="I624">
            <v>2.2653465967303697E-3</v>
          </cell>
          <cell r="J624">
            <v>0</v>
          </cell>
          <cell r="K624">
            <v>3456824.7482379237</v>
          </cell>
          <cell r="L624">
            <v>21666.030687845836</v>
          </cell>
          <cell r="M624">
            <v>8.2510004930411805E-3</v>
          </cell>
          <cell r="N624">
            <v>3.5154410032281082E-9</v>
          </cell>
          <cell r="O624">
            <v>0</v>
          </cell>
          <cell r="P624">
            <v>0.11560299785113642</v>
          </cell>
          <cell r="Q624">
            <v>7.3553337442638464E-2</v>
          </cell>
        </row>
        <row r="625">
          <cell r="B625">
            <v>279000</v>
          </cell>
          <cell r="C625">
            <v>8.1801766132564516E-3</v>
          </cell>
          <cell r="D625">
            <v>3.3945986604656932E-9</v>
          </cell>
          <cell r="E625">
            <v>0</v>
          </cell>
          <cell r="F625">
            <v>0.11515476304570918</v>
          </cell>
          <cell r="G625">
            <v>7.3208967267170494E-2</v>
          </cell>
          <cell r="H625">
            <v>13534.254848728402</v>
          </cell>
          <cell r="I625">
            <v>2.1874759143134591E-3</v>
          </cell>
          <cell r="J625">
            <v>0</v>
          </cell>
          <cell r="K625">
            <v>3443421.3832973554</v>
          </cell>
          <cell r="L625">
            <v>21564.592261676709</v>
          </cell>
          <cell r="M625">
            <v>8.1801766132564516E-3</v>
          </cell>
          <cell r="N625">
            <v>3.3945986604656932E-9</v>
          </cell>
          <cell r="O625">
            <v>0</v>
          </cell>
          <cell r="P625">
            <v>0.11515476304570917</v>
          </cell>
          <cell r="Q625">
            <v>7.3208967267170494E-2</v>
          </cell>
        </row>
        <row r="626">
          <cell r="B626">
            <v>279500</v>
          </cell>
          <cell r="C626">
            <v>8.1099606600215646E-3</v>
          </cell>
          <cell r="D626">
            <v>3.2779102372527166E-9</v>
          </cell>
          <cell r="E626">
            <v>0</v>
          </cell>
          <cell r="F626">
            <v>0.1147082597100916</v>
          </cell>
          <cell r="G626">
            <v>7.286620754944087E-2</v>
          </cell>
          <cell r="H626">
            <v>13418.081243871595</v>
          </cell>
          <cell r="I626">
            <v>2.1122820134172084E-3</v>
          </cell>
          <cell r="J626">
            <v>0</v>
          </cell>
          <cell r="K626">
            <v>3430069.7937242095</v>
          </cell>
          <cell r="L626">
            <v>21463.628215433684</v>
          </cell>
          <cell r="M626">
            <v>8.1099606600215663E-3</v>
          </cell>
          <cell r="N626">
            <v>3.2779102372527158E-9</v>
          </cell>
          <cell r="O626">
            <v>0</v>
          </cell>
          <cell r="P626">
            <v>0.11470825971009159</v>
          </cell>
          <cell r="Q626">
            <v>7.2866207549440856E-2</v>
          </cell>
        </row>
        <row r="627">
          <cell r="B627">
            <v>280000</v>
          </cell>
          <cell r="C627">
            <v>8.0403474151150497E-3</v>
          </cell>
          <cell r="D627">
            <v>3.1652329452017552E-9</v>
          </cell>
          <cell r="E627">
            <v>0</v>
          </cell>
          <cell r="F627">
            <v>0.1142634811558524</v>
          </cell>
          <cell r="G627">
            <v>7.2525050758094331E-2</v>
          </cell>
          <cell r="H627">
            <v>13302.904831190615</v>
          </cell>
          <cell r="I627">
            <v>2.0396728813504069E-3</v>
          </cell>
          <cell r="J627">
            <v>0</v>
          </cell>
          <cell r="K627">
            <v>3416769.7795173167</v>
          </cell>
          <cell r="L627">
            <v>21363.136330664409</v>
          </cell>
          <cell r="M627">
            <v>8.0403474151150497E-3</v>
          </cell>
          <cell r="N627">
            <v>3.1652329452017548E-9</v>
          </cell>
          <cell r="O627">
            <v>0</v>
          </cell>
          <cell r="P627">
            <v>0.11426348115585241</v>
          </cell>
          <cell r="Q627">
            <v>7.2525050758094317E-2</v>
          </cell>
        </row>
        <row r="628">
          <cell r="B628">
            <v>280500</v>
          </cell>
          <cell r="C628">
            <v>7.9713317051067628E-3</v>
          </cell>
          <cell r="D628">
            <v>3.0564289046645517E-9</v>
          </cell>
          <cell r="E628">
            <v>0</v>
          </cell>
          <cell r="F628">
            <v>0.1138204207203968</v>
          </cell>
          <cell r="G628">
            <v>7.2185489396996289E-2</v>
          </cell>
          <cell r="H628">
            <v>13188.717051148757</v>
          </cell>
          <cell r="I628">
            <v>1.9695596686083545E-3</v>
          </cell>
          <cell r="J628">
            <v>0</v>
          </cell>
          <cell r="K628">
            <v>3403521.1414480838</v>
          </cell>
          <cell r="L628">
            <v>21263.114399291218</v>
          </cell>
          <cell r="M628">
            <v>7.9713317051067645E-3</v>
          </cell>
          <cell r="N628">
            <v>3.0564289046645517E-9</v>
          </cell>
          <cell r="O628">
            <v>0</v>
          </cell>
          <cell r="P628">
            <v>0.11382042072039679</v>
          </cell>
          <cell r="Q628">
            <v>7.2185489396996275E-2</v>
          </cell>
        </row>
        <row r="629">
          <cell r="B629">
            <v>281000</v>
          </cell>
          <cell r="C629">
            <v>7.9029084009734091E-3</v>
          </cell>
          <cell r="D629">
            <v>2.9513649738581859E-9</v>
          </cell>
          <cell r="E629">
            <v>0</v>
          </cell>
          <cell r="F629">
            <v>0.11337907176686662</v>
          </cell>
          <cell r="G629">
            <v>7.1847516005067988E-2</v>
          </cell>
          <cell r="H629">
            <v>13075.509417681267</v>
          </cell>
          <cell r="I629">
            <v>1.9018565787619415E-3</v>
          </cell>
          <cell r="J629">
            <v>0</v>
          </cell>
          <cell r="K629">
            <v>3390323.6810575095</v>
          </cell>
          <cell r="L629">
            <v>21163.560223562556</v>
          </cell>
          <cell r="M629">
            <v>7.9029084009734109E-3</v>
          </cell>
          <cell r="N629">
            <v>2.9513649738581851E-9</v>
          </cell>
          <cell r="O629">
            <v>0</v>
          </cell>
          <cell r="P629">
            <v>0.11337907176686662</v>
          </cell>
          <cell r="Q629">
            <v>7.1847516005067988E-2</v>
          </cell>
        </row>
        <row r="630">
          <cell r="B630">
            <v>281500</v>
          </cell>
          <cell r="C630">
            <v>7.8350724177173748E-3</v>
          </cell>
          <cell r="D630">
            <v>2.8499125857582322E-9</v>
          </cell>
          <cell r="E630">
            <v>0</v>
          </cell>
          <cell r="F630">
            <v>0.1129394276840411</v>
          </cell>
          <cell r="G630">
            <v>7.1511123156122666E-2</v>
          </cell>
          <cell r="H630">
            <v>12963.27351756471</v>
          </cell>
          <cell r="I630">
            <v>1.8364807633517674E-3</v>
          </cell>
          <cell r="J630">
            <v>0</v>
          </cell>
          <cell r="K630">
            <v>3377177.2006532149</v>
          </cell>
          <cell r="L630">
            <v>21064.471616004739</v>
          </cell>
          <cell r="M630">
            <v>7.8350724177173748E-3</v>
          </cell>
          <cell r="N630">
            <v>2.8499125857582322E-9</v>
          </cell>
          <cell r="O630">
            <v>0</v>
          </cell>
          <cell r="P630">
            <v>0.11293942768404108</v>
          </cell>
          <cell r="Q630">
            <v>7.1511123156122652E-2</v>
          </cell>
        </row>
        <row r="631">
          <cell r="B631">
            <v>282000</v>
          </cell>
          <cell r="C631">
            <v>7.76781871398883E-3</v>
          </cell>
          <cell r="D631">
            <v>2.7519475927589149E-9</v>
          </cell>
          <cell r="E631">
            <v>0</v>
          </cell>
          <cell r="F631">
            <v>0.11250148188623761</v>
          </cell>
          <cell r="G631">
            <v>7.1176303458702364E-2</v>
          </cell>
          <cell r="H631">
            <v>12852.001009791722</v>
          </cell>
          <cell r="I631">
            <v>1.7733522217873001E-3</v>
          </cell>
          <cell r="J631">
            <v>0</v>
          </cell>
          <cell r="K631">
            <v>3364081.5033064787</v>
          </cell>
          <cell r="L631">
            <v>20965.846399373873</v>
          </cell>
          <cell r="M631">
            <v>7.7678187139888309E-3</v>
          </cell>
          <cell r="N631">
            <v>2.7519475927589149E-9</v>
          </cell>
          <cell r="O631">
            <v>0</v>
          </cell>
          <cell r="P631">
            <v>0.1125014818862376</v>
          </cell>
          <cell r="Q631">
            <v>7.1176303458702364E-2</v>
          </cell>
        </row>
        <row r="632">
          <cell r="B632">
            <v>282500</v>
          </cell>
          <cell r="C632">
            <v>7.7011422917110618E-3</v>
          </cell>
          <cell r="D632">
            <v>2.6573501191002527E-9</v>
          </cell>
          <cell r="E632">
            <v>0</v>
          </cell>
          <cell r="F632">
            <v>0.11206522781321315</v>
          </cell>
          <cell r="G632">
            <v>7.0843049555915499E-2</v>
          </cell>
          <cell r="H632">
            <v>12741.683624951114</v>
          </cell>
          <cell r="I632">
            <v>1.7123937062510813E-3</v>
          </cell>
          <cell r="J632">
            <v>0</v>
          </cell>
          <cell r="K632">
            <v>3351036.3928492875</v>
          </cell>
          <cell r="L632">
            <v>20867.682406608004</v>
          </cell>
          <cell r="M632">
            <v>7.7011422917110618E-3</v>
          </cell>
          <cell r="N632">
            <v>2.6573501191002523E-9</v>
          </cell>
          <cell r="O632">
            <v>0</v>
          </cell>
          <cell r="P632">
            <v>0.11206522781321315</v>
          </cell>
          <cell r="Q632">
            <v>7.0843049555915485E-2</v>
          </cell>
        </row>
        <row r="633">
          <cell r="B633">
            <v>283000</v>
          </cell>
          <cell r="C633">
            <v>7.6350381957090369E-3</v>
          </cell>
          <cell r="D633">
            <v>2.5660044055282112E-9</v>
          </cell>
          <cell r="E633">
            <v>0</v>
          </cell>
          <cell r="F633">
            <v>0.11163065893006605</v>
          </cell>
          <cell r="G633">
            <v>7.0511354125275191E-2</v>
          </cell>
          <cell r="H633">
            <v>12632.313164613333</v>
          </cell>
          <cell r="I633">
            <v>1.6535306215978856E-3</v>
          </cell>
          <cell r="J633">
            <v>0</v>
          </cell>
          <cell r="K633">
            <v>3338041.6738713984</v>
          </cell>
          <cell r="L633">
            <v>20769.977480779511</v>
          </cell>
          <cell r="M633">
            <v>7.6350381957090369E-3</v>
          </cell>
          <cell r="N633">
            <v>2.5660044055282108E-9</v>
          </cell>
          <cell r="O633">
            <v>0</v>
          </cell>
          <cell r="P633">
            <v>0.11163065893006606</v>
          </cell>
          <cell r="Q633">
            <v>7.0511354125275177E-2</v>
          </cell>
        </row>
        <row r="634">
          <cell r="B634">
            <v>283500</v>
          </cell>
          <cell r="C634">
            <v>7.5695015133411588E-3</v>
          </cell>
          <cell r="D634">
            <v>2.4777986772558335E-9</v>
          </cell>
          <cell r="E634">
            <v>0</v>
          </cell>
          <cell r="F634">
            <v>0.11119776872713809</v>
          </cell>
          <cell r="G634">
            <v>7.0181209878538445E-2</v>
          </cell>
          <cell r="H634">
            <v>12523.881500721185</v>
          </cell>
          <cell r="I634">
            <v>1.5966909402690083E-3</v>
          </cell>
          <cell r="J634">
            <v>0</v>
          </cell>
          <cell r="K634">
            <v>3325097.1517174132</v>
          </cell>
          <cell r="L634">
            <v>20672.729475047719</v>
          </cell>
          <cell r="M634">
            <v>7.569501513341158E-3</v>
          </cell>
          <cell r="N634">
            <v>2.4777986772558335E-9</v>
          </cell>
          <cell r="O634">
            <v>0</v>
          </cell>
          <cell r="P634">
            <v>0.11119776872713809</v>
          </cell>
          <cell r="Q634">
            <v>7.0181209878538445E-2</v>
          </cell>
        </row>
        <row r="635">
          <cell r="B635">
            <v>284000</v>
          </cell>
          <cell r="C635">
            <v>7.5045273741341572E-3</v>
          </cell>
          <cell r="D635">
            <v>2.3926249925068888E-9</v>
          </cell>
          <cell r="E635">
            <v>0</v>
          </cell>
          <cell r="F635">
            <v>0.11076655071991692</v>
          </cell>
          <cell r="G635">
            <v>6.9852609561545917E-2</v>
          </cell>
          <cell r="H635">
            <v>12416.380574985764</v>
          </cell>
          <cell r="I635">
            <v>1.5418051046939467E-3</v>
          </cell>
          <cell r="J635">
            <v>0</v>
          </cell>
          <cell r="K635">
            <v>3312202.6324838595</v>
          </cell>
          <cell r="L635">
            <v>20575.936252611711</v>
          </cell>
          <cell r="M635">
            <v>7.5045273741341564E-3</v>
          </cell>
          <cell r="N635">
            <v>2.3926249925068884E-9</v>
          </cell>
          <cell r="O635">
            <v>0</v>
          </cell>
          <cell r="P635">
            <v>0.11076655071991692</v>
          </cell>
          <cell r="Q635">
            <v>6.9852609561545917E-2</v>
          </cell>
        </row>
        <row r="636">
          <cell r="B636">
            <v>284500</v>
          </cell>
          <cell r="C636">
            <v>7.4401109494211561E-3</v>
          </cell>
          <cell r="D636">
            <v>2.3103791298944837E-9</v>
          </cell>
          <cell r="E636">
            <v>0</v>
          </cell>
          <cell r="F636">
            <v>0.110336998448939</v>
          </cell>
          <cell r="G636">
            <v>6.9525545954062587E-2</v>
          </cell>
          <cell r="H636">
            <v>12309.802398287618</v>
          </cell>
          <cell r="I636">
            <v>1.4888059547172928E-3</v>
          </cell>
          <cell r="J636">
            <v>0</v>
          </cell>
          <cell r="K636">
            <v>3299357.9230162869</v>
          </cell>
          <cell r="L636">
            <v>20479.595686663393</v>
          </cell>
          <cell r="M636">
            <v>7.4401109494211569E-3</v>
          </cell>
          <cell r="N636">
            <v>2.3103791298944833E-9</v>
          </cell>
          <cell r="O636">
            <v>0</v>
          </cell>
          <cell r="P636">
            <v>0.110336998448939</v>
          </cell>
          <cell r="Q636">
            <v>6.9525545954062573E-2</v>
          </cell>
        </row>
        <row r="637">
          <cell r="B637">
            <v>285000</v>
          </cell>
          <cell r="C637">
            <v>7.376247451982793E-3</v>
          </cell>
          <cell r="D637">
            <v>2.2309604447317041E-9</v>
          </cell>
          <cell r="E637">
            <v>0</v>
          </cell>
          <cell r="F637">
            <v>0.10990910547969283</v>
          </cell>
          <cell r="G637">
            <v>6.9200011869619063E-2</v>
          </cell>
          <cell r="H637">
            <v>12204.139050082984</v>
          </cell>
          <cell r="I637">
            <v>1.4376286350054565E-3</v>
          </cell>
          <cell r="J637">
            <v>0</v>
          </cell>
          <cell r="K637">
            <v>3286562.8309063758</v>
          </cell>
          <cell r="L637">
            <v>20383.705660340747</v>
          </cell>
          <cell r="M637">
            <v>7.3762474519827922E-3</v>
          </cell>
          <cell r="N637">
            <v>2.2309604447317041E-9</v>
          </cell>
          <cell r="O637">
            <v>0</v>
          </cell>
          <cell r="P637">
            <v>0.10990910547969285</v>
          </cell>
          <cell r="Q637">
            <v>6.9200011869619063E-2</v>
          </cell>
        </row>
        <row r="638">
          <cell r="B638">
            <v>285500</v>
          </cell>
          <cell r="C638">
            <v>7.312932135691474E-3</v>
          </cell>
          <cell r="D638">
            <v>2.1542717564102241E-9</v>
          </cell>
          <cell r="E638">
            <v>0</v>
          </cell>
          <cell r="F638">
            <v>0.10948286540252253</v>
          </cell>
          <cell r="G638">
            <v>6.8876000155353737E-2</v>
          </cell>
          <cell r="H638">
            <v>12099.382677815194</v>
          </cell>
          <cell r="I638">
            <v>1.3882105224735568E-3</v>
          </cell>
          <cell r="J638">
            <v>0</v>
          </cell>
          <cell r="K638">
            <v>3273817.1644890523</v>
          </cell>
          <cell r="L638">
            <v>20288.264066681331</v>
          </cell>
          <cell r="M638">
            <v>7.3129321356914748E-3</v>
          </cell>
          <cell r="N638">
            <v>2.1542717564102237E-9</v>
          </cell>
          <cell r="O638">
            <v>0</v>
          </cell>
          <cell r="P638">
            <v>0.10948286540252253</v>
          </cell>
          <cell r="Q638">
            <v>6.8876000155353723E-2</v>
          </cell>
        </row>
        <row r="639">
          <cell r="B639">
            <v>286000</v>
          </cell>
          <cell r="C639">
            <v>7.2501602951586417E-3</v>
          </cell>
          <cell r="D639">
            <v>2.0802192202449351E-9</v>
          </cell>
          <cell r="E639">
            <v>0</v>
          </cell>
          <cell r="F639">
            <v>0.10905827183253186</v>
          </cell>
          <cell r="G639">
            <v>6.8553503691855547E-2</v>
          </cell>
          <cell r="H639">
            <v>11995.52549633108</v>
          </cell>
          <cell r="I639">
            <v>1.3404911437022314E-3</v>
          </cell>
          <cell r="J639">
            <v>0</v>
          </cell>
          <cell r="K639">
            <v>3261120.7328396197</v>
          </cell>
          <cell r="L639">
            <v>20193.26880857598</v>
          </cell>
          <cell r="M639">
            <v>7.2501602951586426E-3</v>
          </cell>
          <cell r="N639">
            <v>2.0802192202449347E-9</v>
          </cell>
          <cell r="O639">
            <v>0</v>
          </cell>
          <cell r="P639">
            <v>0.10905827183253185</v>
          </cell>
          <cell r="Q639">
            <v>6.8553503691855547E-2</v>
          </cell>
        </row>
        <row r="640">
          <cell r="B640">
            <v>286500</v>
          </cell>
          <cell r="C640">
            <v>7.1879272653850943E-3</v>
          </cell>
          <cell r="D640">
            <v>2.0087122187360508E-9</v>
          </cell>
          <cell r="E640">
            <v>0</v>
          </cell>
          <cell r="F640">
            <v>0.10863531840948853</v>
          </cell>
          <cell r="G640">
            <v>6.8232515393007551E-2</v>
          </cell>
          <cell r="H640">
            <v>11892.559787302411</v>
          </cell>
          <cell r="I640">
            <v>1.294412104867048E-3</v>
          </cell>
          <cell r="J640">
            <v>0</v>
          </cell>
          <cell r="K640">
            <v>3248473.3457708964</v>
          </cell>
          <cell r="L640">
            <v>20098.717798722704</v>
          </cell>
          <cell r="M640">
            <v>7.1879272653850943E-3</v>
          </cell>
          <cell r="N640">
            <v>2.0087122187360508E-9</v>
          </cell>
          <cell r="O640">
            <v>0</v>
          </cell>
          <cell r="P640">
            <v>0.10863531840948853</v>
          </cell>
          <cell r="Q640">
            <v>6.8232515393007537E-2</v>
          </cell>
        </row>
        <row r="641">
          <cell r="B641">
            <v>287000</v>
          </cell>
          <cell r="C641">
            <v>7.1262284214142933E-3</v>
          </cell>
          <cell r="D641">
            <v>1.9396632489477176E-9</v>
          </cell>
          <cell r="E641">
            <v>0</v>
          </cell>
          <cell r="F641">
            <v>0.10821399879772901</v>
          </cell>
          <cell r="G641">
            <v>6.7913028205831311E-2</v>
          </cell>
          <cell r="H641">
            <v>11790.477898652291</v>
          </cell>
          <cell r="I641">
            <v>1.2499170191653953E-3</v>
          </cell>
          <cell r="J641">
            <v>0</v>
          </cell>
          <cell r="K641">
            <v>3235874.8138303687</v>
          </cell>
          <cell r="L641">
            <v>20004.608959580877</v>
          </cell>
          <cell r="M641">
            <v>7.1262284214142933E-3</v>
          </cell>
          <cell r="N641">
            <v>1.9396632489477172E-9</v>
          </cell>
          <cell r="O641">
            <v>0</v>
          </cell>
          <cell r="P641">
            <v>0.10821399879772901</v>
          </cell>
          <cell r="Q641">
            <v>6.7913028205831297E-2</v>
          </cell>
        </row>
        <row r="642">
          <cell r="B642">
            <v>287500</v>
          </cell>
          <cell r="C642">
            <v>7.065059177988651E-3</v>
          </cell>
          <cell r="D642">
            <v>1.8729878176536203E-9</v>
          </cell>
          <cell r="E642">
            <v>0</v>
          </cell>
          <cell r="F642">
            <v>0.10779430668606353</v>
          </cell>
          <cell r="G642">
            <v>6.7595035110331825E-2</v>
          </cell>
          <cell r="H642">
            <v>11689.272243986483</v>
          </cell>
          <cell r="I642">
            <v>1.2069514392484188E-3</v>
          </cell>
          <cell r="J642">
            <v>0</v>
          </cell>
          <cell r="K642">
            <v>3223324.9482973511</v>
          </cell>
          <cell r="L642">
            <v>19910.940223325531</v>
          </cell>
          <cell r="M642">
            <v>7.065059177988651E-3</v>
          </cell>
          <cell r="N642">
            <v>1.8729878176536199E-9</v>
          </cell>
          <cell r="O642">
            <v>0</v>
          </cell>
          <cell r="P642">
            <v>0.10779430668606355</v>
          </cell>
          <cell r="Q642">
            <v>6.7595035110331825E-2</v>
          </cell>
        </row>
        <row r="643">
          <cell r="B643">
            <v>288000</v>
          </cell>
          <cell r="C643">
            <v>7.0044149892087718E-3</v>
          </cell>
          <cell r="D643">
            <v>1.8086043364825826E-9</v>
          </cell>
          <cell r="E643">
            <v>0</v>
          </cell>
          <cell r="F643">
            <v>0.10737623578768161</v>
          </cell>
          <cell r="G643">
            <v>6.7278529119343344E-2</v>
          </cell>
          <cell r="H643">
            <v>11588.935302029611</v>
          </cell>
          <cell r="I643">
            <v>1.165462789652953E-3</v>
          </cell>
          <cell r="J643">
            <v>0</v>
          </cell>
          <cell r="K643">
            <v>3210823.5611801618</v>
          </cell>
          <cell r="L643">
            <v>19817.709531801964</v>
          </cell>
          <cell r="M643">
            <v>7.0044149892087718E-3</v>
          </cell>
          <cell r="N643">
            <v>1.8086043364825822E-9</v>
          </cell>
          <cell r="O643">
            <v>0</v>
          </cell>
          <cell r="P643">
            <v>0.10737623578768161</v>
          </cell>
          <cell r="Q643">
            <v>6.7278529119343344E-2</v>
          </cell>
        </row>
        <row r="644">
          <cell r="B644">
            <v>288500</v>
          </cell>
          <cell r="C644">
            <v>6.9442913481956234E-3</v>
          </cell>
          <cell r="D644">
            <v>1.7464340170641729E-9</v>
          </cell>
          <cell r="E644">
            <v>0</v>
          </cell>
          <cell r="F644">
            <v>0.10695977984005779</v>
          </cell>
          <cell r="G644">
            <v>6.6963503278375774E-2</v>
          </cell>
          <cell r="H644">
            <v>11489.459616066215</v>
          </cell>
          <cell r="I644">
            <v>1.1254002992334556E-3</v>
          </cell>
          <cell r="J644">
            <v>0</v>
          </cell>
          <cell r="K644">
            <v>3198370.4652133016</v>
          </cell>
          <cell r="L644">
            <v>19724.914836480482</v>
          </cell>
          <cell r="M644">
            <v>6.9442913481956234E-3</v>
          </cell>
          <cell r="N644">
            <v>1.7464340170641729E-9</v>
          </cell>
          <cell r="O644">
            <v>0</v>
          </cell>
          <cell r="P644">
            <v>0.10695977984005778</v>
          </cell>
          <cell r="Q644">
            <v>6.6963503278375774E-2</v>
          </cell>
        </row>
        <row r="645">
          <cell r="B645">
            <v>289000</v>
          </cell>
          <cell r="C645">
            <v>6.8846837867555773E-3</v>
          </cell>
          <cell r="D645">
            <v>1.6864007855917859E-9</v>
          </cell>
          <cell r="E645">
            <v>0</v>
          </cell>
          <cell r="F645">
            <v>0.10654493260485802</v>
          </cell>
          <cell r="G645">
            <v>6.6649950665461921E-2</v>
          </cell>
          <cell r="H645">
            <v>11390.837793386563</v>
          </cell>
          <cell r="I645">
            <v>1.0867149461065454E-3</v>
          </cell>
          <cell r="J645">
            <v>0</v>
          </cell>
          <cell r="K645">
            <v>3185965.4738546582</v>
          </cell>
          <cell r="L645">
            <v>19632.554098411405</v>
          </cell>
          <cell r="M645">
            <v>6.8846837867555782E-3</v>
          </cell>
          <cell r="N645">
            <v>1.6864007855917857E-9</v>
          </cell>
          <cell r="O645">
            <v>0</v>
          </cell>
          <cell r="P645">
            <v>0.10654493260485802</v>
          </cell>
          <cell r="Q645">
            <v>6.6649950665461893E-2</v>
          </cell>
        </row>
        <row r="646">
          <cell r="B646">
            <v>289500</v>
          </cell>
          <cell r="C646">
            <v>6.8255878750483751E-3</v>
          </cell>
          <cell r="D646">
            <v>1.6284311779682476E-9</v>
          </cell>
          <cell r="E646">
            <v>0</v>
          </cell>
          <cell r="F646">
            <v>0.10613168786784595</v>
          </cell>
          <cell r="G646">
            <v>6.6337864391005377E-2</v>
          </cell>
          <cell r="H646">
            <v>11293.062504737285</v>
          </cell>
          <cell r="I646">
            <v>1.0493593900829372E-3</v>
          </cell>
          <cell r="J646">
            <v>0</v>
          </cell>
          <cell r="K646">
            <v>3173608.4012827002</v>
          </cell>
          <cell r="L646">
            <v>19540.625288180272</v>
          </cell>
          <cell r="M646">
            <v>6.8255878750483759E-3</v>
          </cell>
          <cell r="N646">
            <v>1.6284311779682476E-9</v>
          </cell>
          <cell r="O646">
            <v>0</v>
          </cell>
          <cell r="P646">
            <v>0.10613168786784595</v>
          </cell>
          <cell r="Q646">
            <v>6.6337864391005377E-2</v>
          </cell>
        </row>
        <row r="647">
          <cell r="B647">
            <v>290000</v>
          </cell>
          <cell r="C647">
            <v>6.7669992212578932E-3</v>
          </cell>
          <cell r="D647">
            <v>1.572454262135891E-9</v>
          </cell>
          <cell r="E647">
            <v>0</v>
          </cell>
          <cell r="F647">
            <v>0.10572003943879009</v>
          </cell>
          <cell r="G647">
            <v>6.6027237597629213E-2</v>
          </cell>
          <cell r="H647">
            <v>11196.126483776652</v>
          </cell>
          <cell r="I647">
            <v>1.0132879226170208E-3</v>
          </cell>
          <cell r="J647">
            <v>0</v>
          </cell>
          <cell r="K647">
            <v>3161299.0623937035</v>
          </cell>
          <cell r="L647">
            <v>19449.126385863248</v>
          </cell>
          <cell r="M647">
            <v>6.7669992212578932E-3</v>
          </cell>
          <cell r="N647">
            <v>1.572454262135891E-9</v>
          </cell>
          <cell r="O647">
            <v>0</v>
          </cell>
          <cell r="P647">
            <v>0.10572003943879008</v>
          </cell>
          <cell r="Q647">
            <v>6.6027237597629213E-2</v>
          </cell>
        </row>
        <row r="648">
          <cell r="B648">
            <v>290500</v>
          </cell>
          <cell r="C648">
            <v>6.7089134712657759E-3</v>
          </cell>
          <cell r="D648">
            <v>1.5184015371056558E-9</v>
          </cell>
          <cell r="E648">
            <v>0</v>
          </cell>
          <cell r="F648">
            <v>0.10530998115137087</v>
          </cell>
          <cell r="G648">
            <v>6.5718063460025122E-2</v>
          </cell>
          <cell r="H648">
            <v>11100.0225265346</v>
          </cell>
          <cell r="I648">
            <v>9.7845640174131681E-4</v>
          </cell>
          <cell r="J648">
            <v>0</v>
          </cell>
          <cell r="K648">
            <v>3149037.2727989722</v>
          </cell>
          <cell r="L648">
            <v>19358.055380982707</v>
          </cell>
          <cell r="M648">
            <v>6.7089134712657768E-3</v>
          </cell>
          <cell r="N648">
            <v>1.5184015371056558E-9</v>
          </cell>
          <cell r="O648">
            <v>0</v>
          </cell>
          <cell r="P648">
            <v>0.10530998115137087</v>
          </cell>
          <cell r="Q648">
            <v>6.5718063460025108E-2</v>
          </cell>
        </row>
        <row r="649">
          <cell r="B649">
            <v>291000</v>
          </cell>
          <cell r="C649">
            <v>6.6513263083278415E-3</v>
          </cell>
          <cell r="D649">
            <v>1.466206859170661E-9</v>
          </cell>
          <cell r="E649">
            <v>0</v>
          </cell>
          <cell r="F649">
            <v>0.10490150686308845</v>
          </cell>
          <cell r="G649">
            <v>6.5410335184803645E-2</v>
          </cell>
          <cell r="H649">
            <v>11004.743490877327</v>
          </cell>
          <cell r="I649">
            <v>9.4482220451857753E-4</v>
          </cell>
          <cell r="J649">
            <v>0</v>
          </cell>
          <cell r="K649">
            <v>3136822.8488220801</v>
          </cell>
          <cell r="L649">
            <v>19267.410272463112</v>
          </cell>
          <cell r="M649">
            <v>6.6513263083278415E-3</v>
          </cell>
          <cell r="N649">
            <v>1.4662068591706608E-9</v>
          </cell>
          <cell r="O649">
            <v>0</v>
          </cell>
          <cell r="P649">
            <v>0.10490150686308845</v>
          </cell>
          <cell r="Q649">
            <v>6.5410335184803645E-2</v>
          </cell>
        </row>
        <row r="650">
          <cell r="B650">
            <v>291500</v>
          </cell>
          <cell r="C650">
            <v>6.5942334527532764E-3</v>
          </cell>
          <cell r="D650">
            <v>1.415806356469289E-9</v>
          </cell>
          <cell r="E650">
            <v>0</v>
          </cell>
          <cell r="F650">
            <v>0.10449461045517057</v>
          </cell>
          <cell r="G650">
            <v>6.5104046010344793E-2</v>
          </cell>
          <cell r="H650">
            <v>10910.282295976524</v>
          </cell>
          <cell r="I650">
            <v>9.1234417198632616E-4</v>
          </cell>
          <cell r="J650">
            <v>0</v>
          </cell>
          <cell r="K650">
            <v>3124655.6074961163</v>
          </cell>
          <cell r="L650">
            <v>19177.189068587002</v>
          </cell>
          <cell r="M650">
            <v>6.5942334527532764E-3</v>
          </cell>
          <cell r="N650">
            <v>1.4158063564692885E-9</v>
          </cell>
          <cell r="O650">
            <v>0</v>
          </cell>
          <cell r="P650">
            <v>0.10449461045517056</v>
          </cell>
          <cell r="Q650">
            <v>6.5104046010344779E-2</v>
          </cell>
        </row>
        <row r="651">
          <cell r="B651">
            <v>292000</v>
          </cell>
          <cell r="C651">
            <v>6.5376306615865859E-3</v>
          </cell>
          <cell r="D651">
            <v>1.3671383551987578E-9</v>
          </cell>
          <cell r="E651">
            <v>0</v>
          </cell>
          <cell r="F651">
            <v>0.10408928583248096</v>
          </cell>
          <cell r="G651">
            <v>6.4799189206649482E-2</v>
          </cell>
          <cell r="H651">
            <v>10816.631921783151</v>
          </cell>
          <cell r="I651">
            <v>8.8098256160895714E-4</v>
          </cell>
          <cell r="J651">
            <v>0</v>
          </cell>
          <cell r="K651">
            <v>3112535.3665609471</v>
          </cell>
          <cell r="L651">
            <v>19087.389786951248</v>
          </cell>
          <cell r="M651">
            <v>6.5376306615865859E-3</v>
          </cell>
          <cell r="N651">
            <v>1.3671383551987576E-9</v>
          </cell>
          <cell r="O651">
            <v>0</v>
          </cell>
          <cell r="P651">
            <v>0.10408928583248096</v>
          </cell>
          <cell r="Q651">
            <v>6.4799189206649468E-2</v>
          </cell>
        </row>
        <row r="652">
          <cell r="B652">
            <v>292500</v>
          </cell>
          <cell r="C652">
            <v>6.4815137282922671E-3</v>
          </cell>
          <cell r="D652">
            <v>1.3201433058286942E-9</v>
          </cell>
          <cell r="E652">
            <v>0</v>
          </cell>
          <cell r="F652">
            <v>0.10368552692342808</v>
          </cell>
          <cell r="G652">
            <v>6.4495758075191714E-2</v>
          </cell>
          <cell r="H652">
            <v>10723.785408505726</v>
          </cell>
          <cell r="I652">
            <v>8.5069899972983862E-4</v>
          </cell>
          <cell r="J652">
            <v>0</v>
          </cell>
          <cell r="K652">
            <v>3100461.9444604851</v>
          </cell>
          <cell r="L652">
            <v>18998.010454423493</v>
          </cell>
          <cell r="M652">
            <v>6.481513728292268E-3</v>
          </cell>
          <cell r="N652">
            <v>1.320143305828694E-9</v>
          </cell>
          <cell r="O652">
            <v>0</v>
          </cell>
          <cell r="P652">
            <v>0.10368552692342807</v>
          </cell>
          <cell r="Q652">
            <v>6.4495758075191714E-2</v>
          </cell>
        </row>
        <row r="653">
          <cell r="B653">
            <v>293000</v>
          </cell>
          <cell r="C653">
            <v>6.4258784824421959E-3</v>
          </cell>
          <cell r="D653">
            <v>1.2747636976642183E-9</v>
          </cell>
          <cell r="E653">
            <v>0</v>
          </cell>
          <cell r="F653">
            <v>0.10328332767987405</v>
          </cell>
          <cell r="G653">
            <v>6.4193745948771308E-2</v>
          </cell>
          <cell r="H653">
            <v>10631.735856093095</v>
          </cell>
          <cell r="I653">
            <v>8.2145642651585066E-4</v>
          </cell>
          <cell r="J653">
            <v>0</v>
          </cell>
          <cell r="K653">
            <v>3088435.1603399687</v>
          </cell>
          <cell r="L653">
            <v>18909.049107098785</v>
          </cell>
          <cell r="M653">
            <v>6.4258784824421968E-3</v>
          </cell>
          <cell r="N653">
            <v>1.2747636976642183E-9</v>
          </cell>
          <cell r="O653">
            <v>0</v>
          </cell>
          <cell r="P653">
            <v>0.10328332767987405</v>
          </cell>
          <cell r="Q653">
            <v>6.4193745948771294E-2</v>
          </cell>
        </row>
        <row r="654">
          <cell r="B654">
            <v>293500</v>
          </cell>
          <cell r="C654">
            <v>6.3707207894056926E-3</v>
          </cell>
          <cell r="D654">
            <v>1.2309440005934995E-9</v>
          </cell>
          <cell r="E654">
            <v>0</v>
          </cell>
          <cell r="F654">
            <v>0.10288268207704415</v>
          </cell>
          <cell r="G654">
            <v>6.3893146191367489E-2</v>
          </cell>
          <cell r="H654">
            <v>10540.476423721648</v>
          </cell>
          <cell r="I654">
            <v>7.9321905841957046E-4</v>
          </cell>
          <cell r="J654">
            <v>0</v>
          </cell>
          <cell r="K654">
            <v>3076454.8340432537</v>
          </cell>
          <cell r="L654">
            <v>18820.503790256444</v>
          </cell>
          <cell r="M654">
            <v>6.3707207894056917E-3</v>
          </cell>
          <cell r="N654">
            <v>1.2309440005934993E-9</v>
          </cell>
          <cell r="O654">
            <v>0</v>
          </cell>
          <cell r="P654">
            <v>0.10288268207704417</v>
          </cell>
          <cell r="Q654">
            <v>6.3893146191367489E-2</v>
          </cell>
        </row>
        <row r="655">
          <cell r="B655">
            <v>294000</v>
          </cell>
          <cell r="C655">
            <v>6.3160365500422571E-3</v>
          </cell>
          <cell r="D655">
            <v>1.1886305913013305E-9</v>
          </cell>
          <cell r="E655">
            <v>0</v>
          </cell>
          <cell r="F655">
            <v>0.10248358411343654</v>
          </cell>
          <cell r="G655">
            <v>6.359395219799302E-2</v>
          </cell>
          <cell r="H655">
            <v>10450.000329286937</v>
          </cell>
          <cell r="I655">
            <v>7.6595234063137421E-4</v>
          </cell>
          <cell r="J655">
            <v>0</v>
          </cell>
          <cell r="K655">
            <v>3064520.7861101134</v>
          </cell>
          <cell r="L655">
            <v>18732.372558317093</v>
          </cell>
          <cell r="M655">
            <v>6.3160365500422562E-3</v>
          </cell>
          <cell r="N655">
            <v>1.1886305913013305E-9</v>
          </cell>
          <cell r="O655">
            <v>0</v>
          </cell>
          <cell r="P655">
            <v>0.10248358411343653</v>
          </cell>
          <cell r="Q655">
            <v>6.3593952197993006E-2</v>
          </cell>
        </row>
        <row r="656">
          <cell r="B656">
            <v>294500</v>
          </cell>
          <cell r="C656">
            <v>6.2618217003969209E-3</v>
          </cell>
          <cell r="D656">
            <v>1.1477716950166839E-9</v>
          </cell>
          <cell r="E656">
            <v>0</v>
          </cell>
          <cell r="F656">
            <v>0.10208602781073238</v>
          </cell>
          <cell r="G656">
            <v>6.3296157394549121E-2</v>
          </cell>
          <cell r="H656">
            <v>10360.300848899635</v>
          </cell>
          <cell r="I656">
            <v>7.3962290954162214E-4</v>
          </cell>
          <cell r="J656">
            <v>0</v>
          </cell>
          <cell r="K656">
            <v>3052632.837773554</v>
          </cell>
          <cell r="L656">
            <v>18644.653474799936</v>
          </cell>
          <cell r="M656">
            <v>6.2618217003969218E-3</v>
          </cell>
          <cell r="N656">
            <v>1.1477716950166839E-9</v>
          </cell>
          <cell r="O656">
            <v>0</v>
          </cell>
          <cell r="P656">
            <v>0.10208602781073238</v>
          </cell>
          <cell r="Q656">
            <v>6.3296157394549121E-2</v>
          </cell>
        </row>
        <row r="657">
          <cell r="B657">
            <v>295000</v>
          </cell>
          <cell r="C657">
            <v>6.2080722113982368E-3</v>
          </cell>
          <cell r="D657">
            <v>1.1083173117262848E-9</v>
          </cell>
          <cell r="E657">
            <v>0</v>
          </cell>
          <cell r="F657">
            <v>0.10169000721370623</v>
          </cell>
          <cell r="G657">
            <v>6.2999755237680935E-2</v>
          </cell>
          <cell r="H657">
            <v>10271.371316385847</v>
          </cell>
          <cell r="I657">
            <v>7.1419854519275995E-4</v>
          </cell>
          <cell r="J657">
            <v>0</v>
          </cell>
          <cell r="K657">
            <v>3040790.8109571319</v>
          </cell>
          <cell r="L657">
            <v>18557.344612280162</v>
          </cell>
          <cell r="M657">
            <v>6.2080722113982368E-3</v>
          </cell>
          <cell r="N657">
            <v>1.1083173117262845E-9</v>
          </cell>
          <cell r="O657">
            <v>0</v>
          </cell>
          <cell r="P657">
            <v>0.10169000721370623</v>
          </cell>
          <cell r="Q657">
            <v>6.2999755237680935E-2</v>
          </cell>
        </row>
        <row r="658">
          <cell r="B658">
            <v>295500</v>
          </cell>
          <cell r="C658">
            <v>6.1547840885588494E-3</v>
          </cell>
          <cell r="D658">
            <v>1.070219161805665E-9</v>
          </cell>
          <cell r="E658">
            <v>0</v>
          </cell>
          <cell r="F658">
            <v>0.10129551639013687</v>
          </cell>
          <cell r="G658">
            <v>6.2704739214633834E-2</v>
          </cell>
          <cell r="H658">
            <v>10183.205122791709</v>
          </cell>
          <cell r="I658">
            <v>6.8964813624402546E-4</v>
          </cell>
          <cell r="J658">
            <v>0</v>
          </cell>
          <cell r="K658">
            <v>3028994.5282722884</v>
          </cell>
          <cell r="L658">
            <v>18470.444052346636</v>
          </cell>
          <cell r="M658">
            <v>6.1547840885588503E-3</v>
          </cell>
          <cell r="N658">
            <v>1.0702191618056648E-9</v>
          </cell>
          <cell r="O658">
            <v>0</v>
          </cell>
          <cell r="P658">
            <v>0.10129551639013687</v>
          </cell>
          <cell r="Q658">
            <v>6.270473921463382E-2</v>
          </cell>
        </row>
        <row r="659">
          <cell r="B659">
            <v>296000</v>
          </cell>
          <cell r="C659">
            <v>6.1019533716786317E-3</v>
          </cell>
          <cell r="D659">
            <v>1.0334306238832237E-9</v>
          </cell>
          <cell r="E659">
            <v>0</v>
          </cell>
          <cell r="F659">
            <v>0.10090254943071847</v>
          </cell>
          <cell r="G659">
            <v>6.2411102843110307E-2</v>
          </cell>
          <cell r="H659">
            <v>10095.795715892211</v>
          </cell>
          <cell r="I659">
            <v>6.6594163993111296E-4</v>
          </cell>
          <cell r="J659">
            <v>0</v>
          </cell>
          <cell r="K659">
            <v>3017243.8130156947</v>
          </cell>
          <cell r="L659">
            <v>18383.949885559741</v>
          </cell>
          <cell r="M659">
            <v>6.1019533716786308E-3</v>
          </cell>
          <cell r="N659">
            <v>1.0334306238832237E-9</v>
          </cell>
          <cell r="O659">
            <v>0</v>
          </cell>
          <cell r="P659">
            <v>0.10090254943071847</v>
          </cell>
          <cell r="Q659">
            <v>6.2411102843110307E-2</v>
          </cell>
        </row>
        <row r="660">
          <cell r="B660">
            <v>296500</v>
          </cell>
          <cell r="C660">
            <v>6.0495761345503883E-3</v>
          </cell>
          <cell r="D660">
            <v>9.9790668047128059E-10</v>
          </cell>
          <cell r="E660">
            <v>0</v>
          </cell>
          <cell r="F660">
            <v>0.10051110044897205</v>
          </cell>
          <cell r="G660">
            <v>6.2118839671127461E-2</v>
          </cell>
          <cell r="H660">
            <v>10009.136599704287</v>
          </cell>
          <cell r="I660">
            <v>6.4305004703087913E-4</v>
          </cell>
          <cell r="J660">
            <v>0</v>
          </cell>
          <cell r="K660">
            <v>3005538.4891666016</v>
          </cell>
          <cell r="L660">
            <v>18297.860211409392</v>
          </cell>
          <cell r="M660">
            <v>6.0495761345503874E-3</v>
          </cell>
          <cell r="N660">
            <v>9.9790668047128038E-10</v>
          </cell>
          <cell r="O660">
            <v>0</v>
          </cell>
          <cell r="P660">
            <v>0.10051110044897206</v>
          </cell>
          <cell r="Q660">
            <v>6.2118839671127461E-2</v>
          </cell>
        </row>
        <row r="661">
          <cell r="B661">
            <v>297000</v>
          </cell>
          <cell r="C661">
            <v>5.9976484846680621E-3</v>
          </cell>
          <cell r="D661">
            <v>9.6360386359713044E-10</v>
          </cell>
          <cell r="E661">
            <v>0</v>
          </cell>
          <cell r="F661">
            <v>0.10012116358115723</v>
          </cell>
          <cell r="G661">
            <v>6.1827943276875345E-2</v>
          </cell>
          <cell r="H661">
            <v>9923.2213340040325</v>
          </cell>
          <cell r="I661">
            <v>6.2094534682605E-4</v>
          </cell>
          <cell r="J661">
            <v>0</v>
          </cell>
          <cell r="K661">
            <v>2993878.3813842032</v>
          </cell>
          <cell r="L661">
            <v>18212.173138273312</v>
          </cell>
          <cell r="M661">
            <v>5.997648484668063E-3</v>
          </cell>
          <cell r="N661">
            <v>9.6360386359713044E-10</v>
          </cell>
          <cell r="O661">
            <v>0</v>
          </cell>
          <cell r="P661">
            <v>0.10012116358115725</v>
          </cell>
          <cell r="Q661">
            <v>6.1827943276875345E-2</v>
          </cell>
        </row>
        <row r="662">
          <cell r="B662">
            <v>297500</v>
          </cell>
          <cell r="C662">
            <v>5.9461665629374598E-3</v>
          </cell>
          <cell r="D662">
            <v>9.304801965505995E-10</v>
          </cell>
          <cell r="E662">
            <v>0</v>
          </cell>
          <cell r="F662">
            <v>9.97327329861845E-2</v>
          </cell>
          <cell r="G662">
            <v>6.1538407268575748E-2</v>
          </cell>
          <cell r="H662">
            <v>9838.0435338480911</v>
          </cell>
          <cell r="I662">
            <v>5.9960048956740587E-4</v>
          </cell>
          <cell r="J662">
            <v>0</v>
          </cell>
          <cell r="K662">
            <v>2982263.3150050114</v>
          </cell>
          <cell r="L662">
            <v>18126.886783375445</v>
          </cell>
          <cell r="M662">
            <v>5.9461665629374598E-3</v>
          </cell>
          <cell r="N662">
            <v>9.304801965505995E-10</v>
          </cell>
          <cell r="O662">
            <v>0</v>
          </cell>
          <cell r="P662">
            <v>9.9732732986184514E-2</v>
          </cell>
          <cell r="Q662">
            <v>6.1538407268575748E-2</v>
          </cell>
        </row>
        <row r="663">
          <cell r="B663">
            <v>298000</v>
          </cell>
          <cell r="C663">
            <v>5.8951265433894503E-3</v>
          </cell>
          <cell r="D663">
            <v>8.9849514728209188E-10</v>
          </cell>
          <cell r="E663">
            <v>0</v>
          </cell>
          <cell r="F663">
            <v>9.9345802845527686E-2</v>
          </cell>
          <cell r="G663">
            <v>6.1250225284341875E-2</v>
          </cell>
          <cell r="H663">
            <v>9753.5968690991449</v>
          </cell>
          <cell r="I663">
            <v>5.7898935644352977E-4</v>
          </cell>
          <cell r="J663">
            <v>0</v>
          </cell>
          <cell r="K663">
            <v>2970693.11604024</v>
          </cell>
          <cell r="L663">
            <v>18041.999272744608</v>
          </cell>
          <cell r="M663">
            <v>5.8951265433894512E-3</v>
          </cell>
          <cell r="N663">
            <v>8.9849514728209188E-10</v>
          </cell>
          <cell r="O663">
            <v>0</v>
          </cell>
          <cell r="P663">
            <v>9.9345802845527673E-2</v>
          </cell>
          <cell r="Q663">
            <v>6.1250225284341868E-2</v>
          </cell>
        </row>
        <row r="664">
          <cell r="B664">
            <v>298500</v>
          </cell>
          <cell r="C664">
            <v>5.8445246328956493E-3</v>
          </cell>
          <cell r="D664">
            <v>8.6760957403364277E-10</v>
          </cell>
          <cell r="E664">
            <v>0</v>
          </cell>
          <cell r="F664">
            <v>9.896036736313682E-2</v>
          </cell>
          <cell r="G664">
            <v>6.096339099203843E-2</v>
          </cell>
          <cell r="H664">
            <v>9669.8750639555019</v>
          </cell>
          <cell r="I664">
            <v>5.5908672454551384E-4</v>
          </cell>
          <cell r="J664">
            <v>0</v>
          </cell>
          <cell r="K664">
            <v>2959167.6111731995</v>
          </cell>
          <cell r="L664">
            <v>17957.508741173293</v>
          </cell>
          <cell r="M664">
            <v>5.8445246328956502E-3</v>
          </cell>
          <cell r="N664">
            <v>8.6760957403364267E-10</v>
          </cell>
          <cell r="O664">
            <v>0</v>
          </cell>
          <cell r="P664">
            <v>9.8960367363136834E-2</v>
          </cell>
          <cell r="Q664">
            <v>6.0963390992038423E-2</v>
          </cell>
        </row>
        <row r="665">
          <cell r="B665">
            <v>299000</v>
          </cell>
          <cell r="C665">
            <v>5.7943570708865006E-3</v>
          </cell>
          <cell r="D665">
            <v>8.3778568262046087E-10</v>
          </cell>
          <cell r="E665">
            <v>0</v>
          </cell>
          <cell r="F665">
            <v>9.8576420765351142E-2</v>
          </cell>
          <cell r="G665">
            <v>6.067789808914259E-2</v>
          </cell>
          <cell r="H665">
            <v>9586.8718964846576</v>
          </cell>
          <cell r="I665">
            <v>5.3986823933922865E-4</v>
          </cell>
          <cell r="J665">
            <v>0</v>
          </cell>
          <cell r="K665">
            <v>2947686.6277566934</v>
          </cell>
          <cell r="L665">
            <v>17873.413332176693</v>
          </cell>
          <cell r="M665">
            <v>5.7943570708865006E-3</v>
          </cell>
          <cell r="N665">
            <v>8.3778568262046067E-10</v>
          </cell>
          <cell r="O665">
            <v>0</v>
          </cell>
          <cell r="P665">
            <v>9.8576420765351155E-2</v>
          </cell>
          <cell r="Q665">
            <v>6.0677898089142576E-2</v>
          </cell>
        </row>
        <row r="666">
          <cell r="B666">
            <v>299500</v>
          </cell>
          <cell r="C666">
            <v>5.744620129071825E-3</v>
          </cell>
          <cell r="D666">
            <v>8.08986979828974E-10</v>
          </cell>
          <cell r="E666">
            <v>0</v>
          </cell>
          <cell r="F666">
            <v>9.8193957300812942E-2</v>
          </cell>
          <cell r="G666">
            <v>6.0393740302605435E-2</v>
          </cell>
          <cell r="H666">
            <v>9504.5811981609422</v>
          </cell>
          <cell r="I666">
            <v>5.2131038463507139E-4</v>
          </cell>
          <cell r="J666">
            <v>0</v>
          </cell>
          <cell r="K666">
            <v>2936249.9938104441</v>
          </cell>
          <cell r="L666">
            <v>17789.711197951914</v>
          </cell>
          <cell r="M666">
            <v>5.744620129071825E-3</v>
          </cell>
          <cell r="N666">
            <v>8.089869798289739E-10</v>
          </cell>
          <cell r="O666">
            <v>0</v>
          </cell>
          <cell r="P666">
            <v>9.8193957300812956E-2</v>
          </cell>
          <cell r="Q666">
            <v>6.0393740302605435E-2</v>
          </cell>
        </row>
        <row r="667">
          <cell r="B667">
            <v>300000</v>
          </cell>
          <cell r="C667">
            <v>5.6953101111637322E-3</v>
          </cell>
          <cell r="D667">
            <v>7.8117822293137891E-10</v>
          </cell>
          <cell r="E667">
            <v>0</v>
          </cell>
          <cell r="F667">
            <v>9.7812971240381116E-2</v>
          </cell>
          <cell r="G667">
            <v>6.0110911388714175E-2</v>
          </cell>
          <cell r="H667">
            <v>9422.9968534070686</v>
          </cell>
          <cell r="I667">
            <v>5.0339045005519314E-4</v>
          </cell>
          <cell r="J667">
            <v>0</v>
          </cell>
          <cell r="K667">
            <v>2924857.5380185079</v>
          </cell>
          <cell r="L667">
            <v>17706.40049933736</v>
          </cell>
          <cell r="M667">
            <v>5.6953101111637322E-3</v>
          </cell>
          <cell r="N667">
            <v>7.811782229313788E-10</v>
          </cell>
          <cell r="O667">
            <v>0</v>
          </cell>
          <cell r="P667">
            <v>9.781297124038113E-2</v>
          </cell>
          <cell r="Q667">
            <v>6.0110911388714168E-2</v>
          </cell>
        </row>
        <row r="668">
          <cell r="B668">
            <v>300500</v>
          </cell>
          <cell r="C668">
            <v>5.6464233526019288E-3</v>
          </cell>
          <cell r="D668">
            <v>7.5432538473417552E-10</v>
          </cell>
          <cell r="E668">
            <v>0</v>
          </cell>
          <cell r="F668">
            <v>9.7433456877045438E-2</v>
          </cell>
          <cell r="G668">
            <v>5.982940513295492E-2</v>
          </cell>
          <cell r="H668">
            <v>9342.1127991396497</v>
          </cell>
          <cell r="I668">
            <v>4.8608650851081028E-4</v>
          </cell>
          <cell r="J668">
            <v>0</v>
          </cell>
          <cell r="K668">
            <v>2913509.0897267093</v>
          </cell>
          <cell r="L668">
            <v>17623.479405772337</v>
          </cell>
          <cell r="M668">
            <v>5.6464233526019288E-3</v>
          </cell>
          <cell r="N668">
            <v>7.5432538473417542E-10</v>
          </cell>
          <cell r="O668">
            <v>0</v>
          </cell>
          <cell r="P668">
            <v>9.7433456877045438E-2</v>
          </cell>
          <cell r="Q668">
            <v>5.9829405132954899E-2</v>
          </cell>
        </row>
        <row r="669">
          <cell r="B669">
            <v>301000</v>
          </cell>
          <cell r="C669">
            <v>5.5979562202813863E-3</v>
          </cell>
          <cell r="D669">
            <v>7.2839560697621302E-10</v>
          </cell>
          <cell r="E669">
            <v>0</v>
          </cell>
          <cell r="F669">
            <v>9.7055408525841103E-2</v>
          </cell>
          <cell r="G669">
            <v>5.9549215349876158E-2</v>
          </cell>
          <cell r="H669">
            <v>9261.923024318623</v>
          </cell>
          <cell r="I669">
            <v>4.6937738617195253E-4</v>
          </cell>
          <cell r="J669">
            <v>0</v>
          </cell>
          <cell r="K669">
            <v>2902204.4789400878</v>
          </cell>
          <cell r="L669">
            <v>17540.94609525683</v>
          </cell>
          <cell r="M669">
            <v>5.5979562202813854E-3</v>
          </cell>
          <cell r="N669">
            <v>7.2839560697621291E-10</v>
          </cell>
          <cell r="O669">
            <v>0</v>
          </cell>
          <cell r="P669">
            <v>9.7055408525841089E-2</v>
          </cell>
          <cell r="Q669">
            <v>5.9549215349876158E-2</v>
          </cell>
        </row>
        <row r="670">
          <cell r="B670">
            <v>301500</v>
          </cell>
          <cell r="C670">
            <v>5.5499051122823257E-3</v>
          </cell>
          <cell r="D670">
            <v>7.0335715761023179E-10</v>
          </cell>
          <cell r="E670">
            <v>0</v>
          </cell>
          <cell r="F670">
            <v>9.6678820523763559E-2</v>
          </cell>
          <cell r="G670">
            <v>5.9270335882952822E-2</v>
          </cell>
          <cell r="H670">
            <v>9182.4215695005023</v>
          </cell>
          <cell r="I670">
            <v>4.5324263493973259E-4</v>
          </cell>
          <cell r="J670">
            <v>0</v>
          </cell>
          <cell r="K670">
            <v>2890943.536320352</v>
          </cell>
          <cell r="L670">
            <v>17458.798754311447</v>
          </cell>
          <cell r="M670">
            <v>5.5499051122823257E-3</v>
          </cell>
          <cell r="N670">
            <v>7.0335715761023179E-10</v>
          </cell>
          <cell r="O670">
            <v>0</v>
          </cell>
          <cell r="P670">
            <v>9.6678820523763559E-2</v>
          </cell>
          <cell r="Q670">
            <v>5.9270335882952808E-2</v>
          </cell>
        </row>
        <row r="671">
          <cell r="B671">
            <v>302000</v>
          </cell>
          <cell r="C671">
            <v>5.5022664576025501E-3</v>
          </cell>
          <cell r="D671">
            <v>6.79179395851398E-10</v>
          </cell>
          <cell r="E671">
            <v>0</v>
          </cell>
          <cell r="F671">
            <v>9.630368722968366E-2</v>
          </cell>
          <cell r="G671">
            <v>5.8992760604451043E-2</v>
          </cell>
          <cell r="H671">
            <v>9103.602526395518</v>
          </cell>
          <cell r="I671">
            <v>4.3766250992365708E-4</v>
          </cell>
          <cell r="J671">
            <v>0</v>
          </cell>
          <cell r="K671">
            <v>2879726.0931833386</v>
          </cell>
          <cell r="L671">
            <v>17377.035577937611</v>
          </cell>
          <cell r="M671">
            <v>5.5022664576025509E-3</v>
          </cell>
          <cell r="N671">
            <v>6.791793958513979E-10</v>
          </cell>
          <cell r="O671">
            <v>0</v>
          </cell>
          <cell r="P671">
            <v>9.6303687229683674E-2</v>
          </cell>
          <cell r="Q671">
            <v>5.8992760604451043E-2</v>
          </cell>
        </row>
        <row r="672">
          <cell r="B672">
            <v>302500</v>
          </cell>
          <cell r="C672">
            <v>5.4550367158920521E-3</v>
          </cell>
          <cell r="D672">
            <v>6.5583273722583765E-10</v>
          </cell>
          <cell r="E672">
            <v>0</v>
          </cell>
          <cell r="F672">
            <v>9.5930003024263216E-2</v>
          </cell>
          <cell r="G672">
            <v>5.8716483415293473E-2</v>
          </cell>
          <cell r="H672">
            <v>9025.4600374285183</v>
          </cell>
          <cell r="I672">
            <v>4.2261794691893782E-4</v>
          </cell>
          <cell r="J672">
            <v>0</v>
          </cell>
          <cell r="K672">
            <v>2868551.9814964905</v>
          </cell>
          <cell r="L672">
            <v>17295.654769577857</v>
          </cell>
          <cell r="M672">
            <v>5.4550367158920521E-3</v>
          </cell>
          <cell r="N672">
            <v>6.5583273722583765E-10</v>
          </cell>
          <cell r="O672">
            <v>0</v>
          </cell>
          <cell r="P672">
            <v>9.5930003024263216E-2</v>
          </cell>
          <cell r="Q672">
            <v>5.8716483415293473E-2</v>
          </cell>
        </row>
        <row r="673">
          <cell r="B673">
            <v>303000</v>
          </cell>
          <cell r="C673">
            <v>5.408212377189906E-3</v>
          </cell>
          <cell r="D673">
            <v>6.3328861473567518E-10</v>
          </cell>
          <cell r="E673">
            <v>0</v>
          </cell>
          <cell r="F673">
            <v>9.5557762309870703E-2</v>
          </cell>
          <cell r="G673">
            <v>5.8441498244925276E-2</v>
          </cell>
          <cell r="H673">
            <v>8947.9882953036577</v>
          </cell>
          <cell r="I673">
            <v>4.0809053738128206E-4</v>
          </cell>
          <cell r="J673">
            <v>0</v>
          </cell>
          <cell r="K673">
            <v>2857421.0338763366</v>
          </cell>
          <cell r="L673">
            <v>17214.654541076379</v>
          </cell>
          <cell r="M673">
            <v>5.408212377189906E-3</v>
          </cell>
          <cell r="N673">
            <v>6.3328861473567508E-10</v>
          </cell>
          <cell r="O673">
            <v>0</v>
          </cell>
          <cell r="P673">
            <v>9.5557762309870717E-2</v>
          </cell>
          <cell r="Q673">
            <v>5.8441498244925276E-2</v>
          </cell>
        </row>
        <row r="674">
          <cell r="B674">
            <v>303500</v>
          </cell>
          <cell r="C674">
            <v>5.3617899616634239E-3</v>
          </cell>
          <cell r="D674">
            <v>6.1151944002407143E-10</v>
          </cell>
          <cell r="E674">
            <v>0</v>
          </cell>
          <cell r="F674">
            <v>9.5186959510497493E-2</v>
          </cell>
          <cell r="G674">
            <v>5.8167799051180788E-2</v>
          </cell>
          <cell r="H674">
            <v>8871.1815425728182</v>
          </cell>
          <cell r="I674">
            <v>3.9406250340168279E-4</v>
          </cell>
          <cell r="J674">
            <v>0</v>
          </cell>
          <cell r="K674">
            <v>2846333.0835859831</v>
          </cell>
          <cell r="L674">
            <v>17134.033112639754</v>
          </cell>
          <cell r="M674">
            <v>5.3617899616634239E-3</v>
          </cell>
          <cell r="N674">
            <v>6.1151944002407133E-10</v>
          </cell>
          <cell r="O674">
            <v>0</v>
          </cell>
          <cell r="P674">
            <v>9.5186959510497479E-2</v>
          </cell>
          <cell r="Q674">
            <v>5.8167799051180788E-2</v>
          </cell>
        </row>
        <row r="675">
          <cell r="B675">
            <v>304000</v>
          </cell>
          <cell r="C675">
            <v>5.3157660193495319E-3</v>
          </cell>
          <cell r="D675">
            <v>5.9049857619075073E-10</v>
          </cell>
          <cell r="E675">
            <v>0</v>
          </cell>
          <cell r="F675">
            <v>9.4817589071674341E-2</v>
          </cell>
          <cell r="G675">
            <v>5.7895379820150687E-2</v>
          </cell>
          <cell r="H675">
            <v>8795.0340712077214</v>
          </cell>
          <cell r="I675">
            <v>3.8051668018877202E-4</v>
          </cell>
          <cell r="J675">
            <v>0</v>
          </cell>
          <cell r="K675">
            <v>2835287.9645326212</v>
          </cell>
          <cell r="L675">
            <v>17053.788712797796</v>
          </cell>
          <cell r="M675">
            <v>5.3157660193495319E-3</v>
          </cell>
          <cell r="N675">
            <v>5.9049857619075052E-10</v>
          </cell>
          <cell r="O675">
            <v>0</v>
          </cell>
          <cell r="P675">
            <v>9.4817589071674355E-2</v>
          </cell>
          <cell r="Q675">
            <v>5.789537982015068E-2</v>
          </cell>
        </row>
        <row r="676">
          <cell r="B676">
            <v>304500</v>
          </cell>
          <cell r="C676">
            <v>5.2701371298984091E-3</v>
          </cell>
          <cell r="D676">
            <v>5.7020029507354259E-10</v>
          </cell>
          <cell r="E676">
            <v>0</v>
          </cell>
          <cell r="F676">
            <v>9.4449645460388143E-2</v>
          </cell>
          <cell r="G676">
            <v>5.7624234566049877E-2</v>
          </cell>
          <cell r="H676">
            <v>8719.5402221757613</v>
          </cell>
          <cell r="I676">
            <v>3.6743648854108986E-4</v>
          </cell>
          <cell r="J676">
            <v>0</v>
          </cell>
          <cell r="K676">
            <v>2824285.5112650334</v>
          </cell>
          <cell r="L676">
            <v>16973.919578364657</v>
          </cell>
          <cell r="M676">
            <v>5.2701371298984091E-3</v>
          </cell>
          <cell r="N676">
            <v>5.7020029507354248E-10</v>
          </cell>
          <cell r="O676">
            <v>0</v>
          </cell>
          <cell r="P676">
            <v>9.4449645460388129E-2</v>
          </cell>
          <cell r="Q676">
            <v>5.762423456604987E-2</v>
          </cell>
        </row>
        <row r="677">
          <cell r="B677">
            <v>305000</v>
          </cell>
          <cell r="C677">
            <v>5.2248999023192591E-3</v>
          </cell>
          <cell r="D677">
            <v>5.5059976171439717E-10</v>
          </cell>
          <cell r="E677">
            <v>0</v>
          </cell>
          <cell r="F677">
            <v>9.4083123164999075E-2</v>
          </cell>
          <cell r="G677">
            <v>5.7354357331085994E-2</v>
          </cell>
          <cell r="H677">
            <v>8644.6943850193911</v>
          </cell>
          <cell r="I677">
            <v>3.5480592483700058E-4</v>
          </cell>
          <cell r="J677">
            <v>0</v>
          </cell>
          <cell r="K677">
            <v>2813325.5589711196</v>
          </cell>
          <cell r="L677">
            <v>16894.423954400099</v>
          </cell>
          <cell r="M677">
            <v>5.22489990231926E-3</v>
          </cell>
          <cell r="N677">
            <v>5.5059976171439707E-10</v>
          </cell>
          <cell r="O677">
            <v>0</v>
          </cell>
          <cell r="P677">
            <v>9.4083123164999075E-2</v>
          </cell>
          <cell r="Q677">
            <v>5.7354357331085994E-2</v>
          </cell>
        </row>
        <row r="678">
          <cell r="B678">
            <v>305500</v>
          </cell>
          <cell r="C678">
            <v>5.1800509747283374E-3</v>
          </cell>
          <cell r="D678">
            <v>5.3167299164092736E-10</v>
          </cell>
          <cell r="E678">
            <v>0</v>
          </cell>
          <cell r="F678">
            <v>9.3718016695158043E-2</v>
          </cell>
          <cell r="G678">
            <v>5.708574218532849E-2</v>
          </cell>
          <cell r="H678">
            <v>8570.4909974392231</v>
          </cell>
          <cell r="I678">
            <v>3.4260953350696209E-4</v>
          </cell>
          <cell r="J678">
            <v>0</v>
          </cell>
          <cell r="K678">
            <v>2802407.9434754252</v>
          </cell>
          <cell r="L678">
            <v>16815.3000941709</v>
          </cell>
          <cell r="M678">
            <v>5.1800509747283374E-3</v>
          </cell>
          <cell r="N678">
            <v>5.3167299164092736E-10</v>
          </cell>
          <cell r="O678">
            <v>0</v>
          </cell>
          <cell r="P678">
            <v>9.371801669515803E-2</v>
          </cell>
          <cell r="Q678">
            <v>5.7085742185328477E-2</v>
          </cell>
        </row>
        <row r="679">
          <cell r="B679">
            <v>306000</v>
          </cell>
          <cell r="C679">
            <v>5.1355870140990844E-3</v>
          </cell>
          <cell r="D679">
            <v>5.1339682368193549E-10</v>
          </cell>
          <cell r="E679">
            <v>0</v>
          </cell>
          <cell r="F679">
            <v>9.3354320581724382E-2</v>
          </cell>
          <cell r="G679">
            <v>5.6818383226578277E-2</v>
          </cell>
          <cell r="H679">
            <v>8496.9245448806178</v>
          </cell>
          <cell r="I679">
            <v>3.3083238951587906E-4</v>
          </cell>
          <cell r="J679">
            <v>0</v>
          </cell>
          <cell r="K679">
            <v>2791532.5012366837</v>
          </cell>
          <cell r="L679">
            <v>16736.5462591125</v>
          </cell>
          <cell r="M679">
            <v>5.1355870140990844E-3</v>
          </cell>
          <cell r="N679">
            <v>5.1339682368193549E-10</v>
          </cell>
          <cell r="O679">
            <v>0</v>
          </cell>
          <cell r="P679">
            <v>9.3354320581724382E-2</v>
          </cell>
          <cell r="Q679">
            <v>5.681838322657827E-2</v>
          </cell>
        </row>
        <row r="680">
          <cell r="B680">
            <v>306500</v>
          </cell>
          <cell r="C680">
            <v>5.0915047160144371E-3</v>
          </cell>
          <cell r="D680">
            <v>4.9574889666643621E-10</v>
          </cell>
          <cell r="E680">
            <v>0</v>
          </cell>
          <cell r="F680">
            <v>9.2992029376683993E-2</v>
          </cell>
          <cell r="G680">
            <v>5.65522745802381E-2</v>
          </cell>
          <cell r="H680">
            <v>8423.9895601238859</v>
          </cell>
          <cell r="I680">
            <v>3.1946008334797688E-4</v>
          </cell>
          <cell r="J680">
            <v>0</v>
          </cell>
          <cell r="K680">
            <v>2780699.0693453648</v>
          </cell>
          <cell r="L680">
            <v>16658.160718790772</v>
          </cell>
          <cell r="M680">
            <v>5.0915047160144363E-3</v>
          </cell>
          <cell r="N680">
            <v>4.9574889666643621E-10</v>
          </cell>
          <cell r="O680">
            <v>0</v>
          </cell>
          <cell r="P680">
            <v>9.2992029376684007E-2</v>
          </cell>
          <cell r="Q680">
            <v>5.6552274580238086E-2</v>
          </cell>
        </row>
        <row r="681">
          <cell r="B681">
            <v>307000</v>
          </cell>
          <cell r="C681">
            <v>5.0478008044212552E-3</v>
          </cell>
          <cell r="D681">
            <v>4.7870761058869493E-10</v>
          </cell>
          <cell r="E681">
            <v>0</v>
          </cell>
          <cell r="F681">
            <v>9.2631137653067699E-2</v>
          </cell>
          <cell r="G681">
            <v>5.6287410399183453E-2</v>
          </cell>
          <cell r="H681">
            <v>8351.6806228779769</v>
          </cell>
          <cell r="I681">
            <v>3.0847869598159218E-4</v>
          </cell>
          <cell r="J681">
            <v>0</v>
          </cell>
          <cell r="K681">
            <v>2769907.4855212364</v>
          </cell>
          <cell r="L681">
            <v>16580.141750864044</v>
          </cell>
          <cell r="M681">
            <v>5.0478008044212552E-3</v>
          </cell>
          <cell r="N681">
            <v>4.7870761058869482E-10</v>
          </cell>
          <cell r="O681">
            <v>0</v>
          </cell>
          <cell r="P681">
            <v>9.2631137653067686E-2</v>
          </cell>
          <cell r="Q681">
            <v>5.6287410399183453E-2</v>
          </cell>
        </row>
        <row r="682">
          <cell r="B682">
            <v>307500</v>
          </cell>
          <cell r="C682">
            <v>5.0044720313868508E-3</v>
          </cell>
          <cell r="D682">
            <v>4.6225211495773908E-10</v>
          </cell>
          <cell r="E682">
            <v>0</v>
          </cell>
          <cell r="F682">
            <v>9.2271640004870037E-2</v>
          </cell>
          <cell r="G682">
            <v>5.6023784863634074E-2</v>
          </cell>
          <cell r="H682">
            <v>8279.9923593776493</v>
          </cell>
          <cell r="I682">
            <v>2.9787479138160982E-4</v>
          </cell>
          <cell r="J682">
            <v>0</v>
          </cell>
          <cell r="K682">
            <v>2759157.5881109349</v>
          </cell>
          <cell r="L682">
            <v>16502.487641045205</v>
          </cell>
          <cell r="M682">
            <v>5.0044720313868508E-3</v>
          </cell>
          <cell r="N682">
            <v>4.6225211495773913E-10</v>
          </cell>
          <cell r="O682">
            <v>0</v>
          </cell>
          <cell r="P682">
            <v>9.2271640004870009E-2</v>
          </cell>
          <cell r="Q682">
            <v>5.6023784863634067E-2</v>
          </cell>
        </row>
        <row r="683">
          <cell r="B683">
            <v>308000</v>
          </cell>
          <cell r="C683">
            <v>4.9615151768576081E-3</v>
          </cell>
          <cell r="D683">
            <v>4.4636226996239645E-10</v>
          </cell>
          <cell r="E683">
            <v>0</v>
          </cell>
          <cell r="F683">
            <v>9.1913531046968075E-2</v>
          </cell>
          <cell r="G683">
            <v>5.5761392181026069E-2</v>
          </cell>
          <cell r="H683">
            <v>8208.9194419841115</v>
          </cell>
          <cell r="I683">
            <v>2.8763539147425292E-4</v>
          </cell>
          <cell r="J683">
            <v>0</v>
          </cell>
          <cell r="K683">
            <v>2748449.2160855378</v>
          </cell>
          <cell r="L683">
            <v>16425.19668306407</v>
          </cell>
          <cell r="M683">
            <v>4.9615151768576081E-3</v>
          </cell>
          <cell r="N683">
            <v>4.4636226996239645E-10</v>
          </cell>
          <cell r="O683">
            <v>0</v>
          </cell>
          <cell r="P683">
            <v>9.1913531046968089E-2</v>
          </cell>
          <cell r="Q683">
            <v>5.5761392181026062E-2</v>
          </cell>
        </row>
        <row r="684">
          <cell r="B684">
            <v>308500</v>
          </cell>
          <cell r="C684">
            <v>4.9189270484196997E-3</v>
          </cell>
          <cell r="D684">
            <v>4.3101863482080662E-10</v>
          </cell>
          <cell r="E684">
            <v>0</v>
          </cell>
          <cell r="F684">
            <v>9.1556805415040979E-2</v>
          </cell>
          <cell r="G684">
            <v>5.5500226585884688E-2</v>
          </cell>
          <cell r="H684">
            <v>8138.4565887891158</v>
          </cell>
          <cell r="I684">
            <v>2.7774796863952027E-4</v>
          </cell>
          <cell r="J684">
            <v>0</v>
          </cell>
          <cell r="K684">
            <v>2737782.209038157</v>
          </cell>
          <cell r="L684">
            <v>16348.267178629883</v>
          </cell>
          <cell r="M684">
            <v>4.9189270484196988E-3</v>
          </cell>
          <cell r="N684">
            <v>4.3101863482080662E-10</v>
          </cell>
          <cell r="O684">
            <v>0</v>
          </cell>
          <cell r="P684">
            <v>9.1556805415040979E-2</v>
          </cell>
          <cell r="Q684">
            <v>5.5500226585884681E-2</v>
          </cell>
        </row>
        <row r="685">
          <cell r="B685">
            <v>309000</v>
          </cell>
          <cell r="C685">
            <v>4.8767044810618127E-3</v>
          </cell>
          <cell r="D685">
            <v>4.1620243282895536E-10</v>
          </cell>
          <cell r="E685">
            <v>0</v>
          </cell>
          <cell r="F685">
            <v>9.1201457765489505E-2</v>
          </cell>
          <cell r="G685">
            <v>5.5240282339697563E-2</v>
          </cell>
          <cell r="H685">
            <v>8068.5985632223856</v>
          </cell>
          <cell r="I685">
            <v>2.6820042318849733E-4</v>
          </cell>
          <cell r="J685">
            <v>0</v>
          </cell>
          <cell r="K685">
            <v>2727156.4071815349</v>
          </cell>
          <cell r="L685">
            <v>16271.69743739399</v>
          </cell>
          <cell r="M685">
            <v>4.8767044810618127E-3</v>
          </cell>
          <cell r="N685">
            <v>4.1620243282895536E-10</v>
          </cell>
          <cell r="O685">
            <v>0</v>
          </cell>
          <cell r="P685">
            <v>9.1201457765489505E-2</v>
          </cell>
          <cell r="Q685">
            <v>5.5240282339697556E-2</v>
          </cell>
        </row>
        <row r="686">
          <cell r="B686">
            <v>309500</v>
          </cell>
          <cell r="C686">
            <v>4.8348443369399512E-3</v>
          </cell>
          <cell r="D686">
            <v>4.0189553194319379E-10</v>
          </cell>
          <cell r="E686">
            <v>0</v>
          </cell>
          <cell r="F686">
            <v>9.0847482775356009E-2</v>
          </cell>
          <cell r="G686">
            <v>5.4981553730788668E-2</v>
          </cell>
          <cell r="H686">
            <v>7999.3401736624764</v>
          </cell>
          <cell r="I686">
            <v>2.5898107085075151E-4</v>
          </cell>
          <cell r="J686">
            <v>0</v>
          </cell>
          <cell r="K686">
            <v>2716571.6513456488</v>
          </cell>
          <cell r="L686">
            <v>16195.485776912705</v>
          </cell>
          <cell r="M686">
            <v>4.8348443369399512E-3</v>
          </cell>
          <cell r="N686">
            <v>4.0189553194319379E-10</v>
          </cell>
          <cell r="O686">
            <v>0</v>
          </cell>
          <cell r="P686">
            <v>9.0847482775356023E-2</v>
          </cell>
          <cell r="Q686">
            <v>5.4981553730788661E-2</v>
          </cell>
        </row>
        <row r="687">
          <cell r="B687">
            <v>310000</v>
          </cell>
          <cell r="C687">
            <v>4.7933435051442314E-3</v>
          </cell>
          <cell r="D687">
            <v>3.8808042924625366E-10</v>
          </cell>
          <cell r="E687">
            <v>0</v>
          </cell>
          <cell r="F687">
            <v>9.0494875142244705E-2</v>
          </cell>
          <cell r="G687">
            <v>5.4724035074192802E-2</v>
          </cell>
          <cell r="H687">
            <v>7930.6762730509363</v>
          </cell>
          <cell r="I687">
            <v>2.5007863276424799E-4</v>
          </cell>
          <cell r="J687">
            <v>0</v>
          </cell>
          <cell r="K687">
            <v>2706027.7829753286</v>
          </cell>
          <cell r="L687">
            <v>16119.630522610341</v>
          </cell>
          <cell r="M687">
            <v>4.7933435051442314E-3</v>
          </cell>
          <cell r="N687">
            <v>3.8808042924625366E-10</v>
          </cell>
          <cell r="O687">
            <v>0</v>
          </cell>
          <cell r="P687">
            <v>9.0494875142244705E-2</v>
          </cell>
          <cell r="Q687">
            <v>5.4724035074192795E-2</v>
          </cell>
        </row>
        <row r="688">
          <cell r="B688">
            <v>310500</v>
          </cell>
          <cell r="C688">
            <v>4.7521989014676982E-3</v>
          </cell>
          <cell r="D688">
            <v>3.7474021599578175E-10</v>
          </cell>
          <cell r="E688">
            <v>0</v>
          </cell>
          <cell r="F688">
            <v>9.0143629584242255E-2</v>
          </cell>
          <cell r="G688">
            <v>5.4467720711530714E-2</v>
          </cell>
          <cell r="H688">
            <v>7862.601758509808</v>
          </cell>
          <cell r="I688">
            <v>2.4148221295266145E-4</v>
          </cell>
          <cell r="J688">
            <v>0</v>
          </cell>
          <cell r="K688">
            <v>2695524.6441278826</v>
          </cell>
          <cell r="L688">
            <v>16044.130007742429</v>
          </cell>
          <cell r="M688">
            <v>4.7521989014676982E-3</v>
          </cell>
          <cell r="N688">
            <v>3.7474021599578175E-10</v>
          </cell>
          <cell r="O688">
            <v>0</v>
          </cell>
          <cell r="P688">
            <v>9.0143629584242255E-2</v>
          </cell>
          <cell r="Q688">
            <v>5.4467720711530707E-2</v>
          </cell>
        </row>
        <row r="689">
          <cell r="B689">
            <v>311000</v>
          </cell>
          <cell r="C689">
            <v>4.7114074681771038E-3</v>
          </cell>
          <cell r="D689">
            <v>3.6185856985734745E-10</v>
          </cell>
          <cell r="E689">
            <v>0</v>
          </cell>
          <cell r="F689">
            <v>8.9793740839838584E-2</v>
          </cell>
          <cell r="G689">
            <v>5.4212605010884672E-2</v>
          </cell>
          <cell r="H689">
            <v>7795.1115709623737</v>
          </cell>
          <cell r="I689">
            <v>2.3318129332033344E-4</v>
          </cell>
          <cell r="J689">
            <v>0</v>
          </cell>
          <cell r="K689">
            <v>2685062.0774707273</v>
          </cell>
          <cell r="L689">
            <v>15968.982573359062</v>
          </cell>
          <cell r="M689">
            <v>4.7114074681771038E-3</v>
          </cell>
          <cell r="N689">
            <v>3.618585698573474E-10</v>
          </cell>
          <cell r="O689">
            <v>0</v>
          </cell>
          <cell r="P689">
            <v>8.9793740839838598E-2</v>
          </cell>
          <cell r="Q689">
            <v>5.4212605010884672E-2</v>
          </cell>
        </row>
        <row r="690">
          <cell r="B690">
            <v>311500</v>
          </cell>
          <cell r="C690">
            <v>4.6709661737856893E-3</v>
          </cell>
          <cell r="D690">
            <v>3.4941972383647352E-10</v>
          </cell>
          <cell r="E690">
            <v>0</v>
          </cell>
          <cell r="F690">
            <v>8.9445203667848208E-2</v>
          </cell>
          <cell r="G690">
            <v>5.3958682366674844E-2</v>
          </cell>
          <cell r="H690">
            <v>7728.2006947572254</v>
          </cell>
          <cell r="I690">
            <v>2.2516571363210522E-4</v>
          </cell>
          <cell r="J690">
            <v>0</v>
          </cell>
          <cell r="K690">
            <v>2674639.9262790368</v>
          </cell>
          <cell r="L690">
            <v>15894.186568268477</v>
          </cell>
          <cell r="M690">
            <v>4.6709661737856893E-3</v>
          </cell>
          <cell r="N690">
            <v>3.4941972383647352E-10</v>
          </cell>
          <cell r="O690">
            <v>0</v>
          </cell>
          <cell r="P690">
            <v>8.9445203667848208E-2</v>
          </cell>
          <cell r="Q690">
            <v>5.3958682366674837E-2</v>
          </cell>
        </row>
        <row r="691">
          <cell r="B691">
            <v>312000</v>
          </cell>
          <cell r="C691">
            <v>4.6308720128278753E-3</v>
          </cell>
          <cell r="D691">
            <v>3.3740846239513976E-10</v>
          </cell>
          <cell r="E691">
            <v>0</v>
          </cell>
          <cell r="F691">
            <v>8.9098012847331542E-2</v>
          </cell>
          <cell r="G691">
            <v>5.370594719953603E-2</v>
          </cell>
          <cell r="H691">
            <v>7661.8641572954784</v>
          </cell>
          <cell r="I691">
            <v>2.1742566901079643E-4</v>
          </cell>
          <cell r="J691">
            <v>0</v>
          </cell>
          <cell r="K691">
            <v>2664258.03443339</v>
          </cell>
          <cell r="L691">
            <v>15819.740349000755</v>
          </cell>
          <cell r="M691">
            <v>4.6308720128278753E-3</v>
          </cell>
          <cell r="N691">
            <v>3.3740846239513976E-10</v>
          </cell>
          <cell r="O691">
            <v>0</v>
          </cell>
          <cell r="P691">
            <v>8.9098012847331542E-2</v>
          </cell>
          <cell r="Q691">
            <v>5.3705947199536017E-2</v>
          </cell>
        </row>
        <row r="692">
          <cell r="B692">
            <v>312500</v>
          </cell>
          <cell r="C692">
            <v>4.5911220056359062E-3</v>
          </cell>
          <cell r="D692">
            <v>3.2581008261682131E-10</v>
          </cell>
          <cell r="E692">
            <v>0</v>
          </cell>
          <cell r="F692">
            <v>8.8752163177516746E-2</v>
          </cell>
          <cell r="G692">
            <v>5.3454393956195105E-2</v>
          </cell>
          <cell r="H692">
            <v>7596.0970286612319</v>
          </cell>
          <cell r="I692">
            <v>2.0995168491199539E-4</v>
          </cell>
          <cell r="J692">
            <v>0</v>
          </cell>
          <cell r="K692">
            <v>2653916.2464174321</v>
          </cell>
          <cell r="L692">
            <v>15745.642279771715</v>
          </cell>
          <cell r="M692">
            <v>4.5911220056359062E-3</v>
          </cell>
          <cell r="N692">
            <v>3.2581008261682131E-10</v>
          </cell>
          <cell r="O692">
            <v>0</v>
          </cell>
          <cell r="P692">
            <v>8.875216317751676E-2</v>
          </cell>
          <cell r="Q692">
            <v>5.3454393956195105E-2</v>
          </cell>
        </row>
        <row r="693">
          <cell r="B693">
            <v>313000</v>
          </cell>
          <cell r="C693">
            <v>4.5517131981184216E-3</v>
          </cell>
          <cell r="D693">
            <v>3.146103942064885E-10</v>
          </cell>
          <cell r="E693">
            <v>0</v>
          </cell>
          <cell r="F693">
            <v>8.8407649477721978E-2</v>
          </cell>
          <cell r="G693">
            <v>5.3204017109348994E-2</v>
          </cell>
          <cell r="H693">
            <v>7530.8944212552051</v>
          </cell>
          <cell r="I693">
            <v>2.0273461712405909E-4</v>
          </cell>
          <cell r="J693">
            <v>0</v>
          </cell>
          <cell r="K693">
            <v>2643614.4073155504</v>
          </cell>
          <cell r="L693">
            <v>15671.890732446966</v>
          </cell>
          <cell r="M693">
            <v>4.5517131981184216E-3</v>
          </cell>
          <cell r="N693">
            <v>3.1461039420648844E-10</v>
          </cell>
          <cell r="O693">
            <v>0</v>
          </cell>
          <cell r="P693">
            <v>8.8407649477721978E-2</v>
          </cell>
          <cell r="Q693">
            <v>5.3204017109348981E-2</v>
          </cell>
        </row>
        <row r="694">
          <cell r="B694">
            <v>313500</v>
          </cell>
          <cell r="C694">
            <v>4.5126426615409105E-3</v>
          </cell>
          <cell r="D694">
            <v>3.0379569230613396E-10</v>
          </cell>
          <cell r="E694">
            <v>0</v>
          </cell>
          <cell r="F694">
            <v>8.8064466587277526E-2</v>
          </cell>
          <cell r="G694">
            <v>5.2954811157543281E-2</v>
          </cell>
          <cell r="H694">
            <v>7466.2514894315</v>
          </cell>
          <cell r="I694">
            <v>1.9576563425046655E-4</v>
          </cell>
          <cell r="J694">
            <v>0</v>
          </cell>
          <cell r="K694">
            <v>2633352.362810547</v>
          </cell>
          <cell r="L694">
            <v>15598.48408650616</v>
          </cell>
          <cell r="M694">
            <v>4.5126426615409105E-3</v>
          </cell>
          <cell r="N694">
            <v>3.037956923061339E-10</v>
          </cell>
          <cell r="O694">
            <v>0</v>
          </cell>
          <cell r="P694">
            <v>8.806446658727754E-2</v>
          </cell>
          <cell r="Q694">
            <v>5.2954811157543275E-2</v>
          </cell>
        </row>
        <row r="695">
          <cell r="B695">
            <v>314000</v>
          </cell>
          <cell r="C695">
            <v>4.4739074923080624E-3</v>
          </cell>
          <cell r="D695">
            <v>2.9335274196078757E-10</v>
          </cell>
          <cell r="E695">
            <v>0</v>
          </cell>
          <cell r="F695">
            <v>8.7722609365448762E-2</v>
          </cell>
          <cell r="G695">
            <v>5.2706770625051164E-2</v>
          </cell>
          <cell r="H695">
            <v>7402.1634291374958</v>
          </cell>
          <cell r="I695">
            <v>1.890362076997347E-4</v>
          </cell>
          <cell r="J695">
            <v>0</v>
          </cell>
          <cell r="K695">
            <v>2623129.9591813325</v>
          </cell>
          <cell r="L695">
            <v>15525.420729007326</v>
          </cell>
          <cell r="M695">
            <v>4.4739074923080624E-3</v>
          </cell>
          <cell r="N695">
            <v>2.9335274196078752E-10</v>
          </cell>
          <cell r="O695">
            <v>0</v>
          </cell>
          <cell r="P695">
            <v>8.7722609365448762E-2</v>
          </cell>
          <cell r="Q695">
            <v>5.2706770625051157E-2</v>
          </cell>
        </row>
        <row r="696">
          <cell r="B696">
            <v>314500</v>
          </cell>
          <cell r="C696">
            <v>4.4355048117479725E-3</v>
          </cell>
          <cell r="D696">
            <v>2.8326876646802806E-10</v>
          </cell>
          <cell r="E696">
            <v>0</v>
          </cell>
          <cell r="F696">
            <v>8.7382072691358906E-2</v>
          </cell>
          <cell r="G696">
            <v>5.2459890061753361E-2</v>
          </cell>
          <cell r="H696">
            <v>7338.6254775568077</v>
          </cell>
          <cell r="I696">
            <v>1.8253810417785549E-4</v>
          </cell>
          <cell r="J696">
            <v>0</v>
          </cell>
          <cell r="K696">
            <v>2612947.0433006189</v>
          </cell>
          <cell r="L696">
            <v>15452.699054551504</v>
          </cell>
          <cell r="M696">
            <v>4.4355048117479725E-3</v>
          </cell>
          <cell r="N696">
            <v>2.8326876646802806E-10</v>
          </cell>
          <cell r="O696">
            <v>0</v>
          </cell>
          <cell r="P696">
            <v>8.7382072691358906E-2</v>
          </cell>
          <cell r="Q696">
            <v>5.2459890061753361E-2</v>
          </cell>
        </row>
        <row r="697">
          <cell r="B697">
            <v>315000</v>
          </cell>
          <cell r="C697">
            <v>4.397431765898227E-3</v>
          </cell>
          <cell r="D697">
            <v>2.73531424077006E-10</v>
          </cell>
          <cell r="E697">
            <v>0</v>
          </cell>
          <cell r="F697">
            <v>8.7042851463912482E-2</v>
          </cell>
          <cell r="G697">
            <v>5.2214164043018145E-2</v>
          </cell>
          <cell r="H697">
            <v>7275.6329127553681</v>
          </cell>
          <cell r="I697">
            <v>1.762633706731701E-4</v>
          </cell>
          <cell r="J697">
            <v>0</v>
          </cell>
          <cell r="K697">
            <v>2602803.4626326291</v>
          </cell>
          <cell r="L697">
            <v>15380.317465247397</v>
          </cell>
          <cell r="M697">
            <v>4.3974317658982279E-3</v>
          </cell>
          <cell r="N697">
            <v>2.73531424077006E-10</v>
          </cell>
          <cell r="O697">
            <v>0</v>
          </cell>
          <cell r="P697">
            <v>8.7042851463912482E-2</v>
          </cell>
          <cell r="Q697">
            <v>5.2214164043018131E-2</v>
          </cell>
        </row>
        <row r="698">
          <cell r="B698">
            <v>315500</v>
          </cell>
          <cell r="C698">
            <v>4.359685525293761E-3</v>
          </cell>
          <cell r="D698">
            <v>2.6412880022145127E-10</v>
          </cell>
          <cell r="E698">
            <v>0</v>
          </cell>
          <cell r="F698">
            <v>8.6704940601718877E-2</v>
          </cell>
          <cell r="G698">
            <v>5.1969587169582318E-2</v>
          </cell>
          <cell r="H698">
            <v>7213.1810533304297</v>
          </cell>
          <cell r="I698">
            <v>1.7020432945132698E-4</v>
          </cell>
          <cell r="J698">
            <v>0</v>
          </cell>
          <cell r="K698">
            <v>2592699.0652308119</v>
          </cell>
          <cell r="L698">
            <v>15308.274370676325</v>
          </cell>
          <cell r="M698">
            <v>4.3596855252937619E-3</v>
          </cell>
          <cell r="N698">
            <v>2.6412880022145127E-10</v>
          </cell>
          <cell r="O698">
            <v>0</v>
          </cell>
          <cell r="P698">
            <v>8.6704940601718877E-2</v>
          </cell>
          <cell r="Q698">
            <v>5.1969587169582318E-2</v>
          </cell>
        </row>
        <row r="699">
          <cell r="B699">
            <v>316000</v>
          </cell>
          <cell r="C699">
            <v>4.3222632847566434E-3</v>
          </cell>
          <cell r="D699">
            <v>2.5504938810219247E-10</v>
          </cell>
          <cell r="E699">
            <v>0</v>
          </cell>
          <cell r="F699">
            <v>8.6368335043016109E-2</v>
          </cell>
          <cell r="G699">
            <v>5.172615406743248E-2</v>
          </cell>
          <cell r="H699">
            <v>7151.26525806276</v>
          </cell>
          <cell r="I699">
            <v>1.6435356554267696E-4</v>
          </cell>
          <cell r="J699">
            <v>0</v>
          </cell>
          <cell r="K699">
            <v>2582633.6997355632</v>
          </cell>
          <cell r="L699">
            <v>15236.568187857236</v>
          </cell>
          <cell r="M699">
            <v>4.3222632847566443E-3</v>
          </cell>
          <cell r="N699">
            <v>2.5504938810219242E-10</v>
          </cell>
          <cell r="O699">
            <v>0</v>
          </cell>
          <cell r="P699">
            <v>8.6368335043016109E-2</v>
          </cell>
          <cell r="Q699">
            <v>5.1726154067432473E-2</v>
          </cell>
        </row>
        <row r="700">
          <cell r="B700">
            <v>316500</v>
          </cell>
          <cell r="C700">
            <v>4.2851622631875658E-3</v>
          </cell>
          <cell r="D700">
            <v>2.4628207703666817E-10</v>
          </cell>
          <cell r="E700">
            <v>0</v>
          </cell>
          <cell r="F700">
            <v>8.603302974559518E-2</v>
          </cell>
          <cell r="G700">
            <v>5.1483859387686931E-2</v>
          </cell>
          <cell r="H700">
            <v>7089.8809255716587</v>
          </cell>
          <cell r="I700">
            <v>1.5870391923471038E-4</v>
          </cell>
          <cell r="J700">
            <v>0</v>
          </cell>
          <cell r="K700">
            <v>2572607.2153719608</v>
          </cell>
          <cell r="L700">
            <v>15165.197341211933</v>
          </cell>
          <cell r="M700">
            <v>4.2851622631875667E-3</v>
          </cell>
          <cell r="N700">
            <v>2.4628207703666817E-10</v>
          </cell>
          <cell r="O700">
            <v>0</v>
          </cell>
          <cell r="P700">
            <v>8.6033029745595166E-2</v>
          </cell>
          <cell r="Q700">
            <v>5.1483859387686931E-2</v>
          </cell>
        </row>
        <row r="701">
          <cell r="B701">
            <v>317000</v>
          </cell>
          <cell r="C701">
            <v>4.2483797033591704E-3</v>
          </cell>
          <cell r="D701">
            <v>2.3781614080843828E-10</v>
          </cell>
          <cell r="E701">
            <v>0</v>
          </cell>
          <cell r="F701">
            <v>8.5699019686724387E-2</v>
          </cell>
          <cell r="G701">
            <v>5.1242697806478249E-2</v>
          </cell>
          <cell r="H701">
            <v>7029.0234939730117</v>
          </cell>
          <cell r="I701">
            <v>1.53248478564494E-4</v>
          </cell>
          <cell r="J701">
            <v>0</v>
          </cell>
          <cell r="K701">
            <v>2562619.4619475058</v>
          </cell>
          <cell r="L701">
            <v>15094.160262530473</v>
          </cell>
          <cell r="M701">
            <v>4.2483797033591704E-3</v>
          </cell>
          <cell r="N701">
            <v>2.3781614080843828E-10</v>
          </cell>
          <cell r="O701">
            <v>0</v>
          </cell>
          <cell r="P701">
            <v>8.5699019686724387E-2</v>
          </cell>
          <cell r="Q701">
            <v>5.1242697806478249E-2</v>
          </cell>
        </row>
        <row r="702">
          <cell r="B702">
            <v>317500</v>
          </cell>
          <cell r="C702">
            <v>4.2119128717111399E-3</v>
          </cell>
          <cell r="D702">
            <v>2.2964121824970356E-10</v>
          </cell>
          <cell r="E702">
            <v>0</v>
          </cell>
          <cell r="F702">
            <v>8.5366299863074174E-2</v>
          </cell>
          <cell r="G702">
            <v>5.1002664024836157E-2</v>
          </cell>
          <cell r="H702">
            <v>6968.688440540267</v>
          </cell>
          <cell r="I702">
            <v>1.4798056680606636E-4</v>
          </cell>
          <cell r="J702">
            <v>0</v>
          </cell>
          <cell r="K702">
            <v>2552670.2898498713</v>
          </cell>
          <cell r="L702">
            <v>15023.455390936671</v>
          </cell>
          <cell r="M702">
            <v>4.2119128717111399E-3</v>
          </cell>
          <cell r="N702">
            <v>2.2964121824970356E-10</v>
          </cell>
          <cell r="O702">
            <v>0</v>
          </cell>
          <cell r="P702">
            <v>8.536629986307416E-2</v>
          </cell>
          <cell r="Q702">
            <v>5.100266402483615E-2</v>
          </cell>
        </row>
        <row r="703">
          <cell r="B703">
            <v>318000</v>
          </cell>
          <cell r="C703">
            <v>4.1757590581470473E-3</v>
          </cell>
          <cell r="D703">
            <v>2.2174730935780902E-10</v>
          </cell>
          <cell r="E703">
            <v>0</v>
          </cell>
          <cell r="F703">
            <v>8.5034865290642192E-2</v>
          </cell>
          <cell r="G703">
            <v>5.0763752768571271E-2</v>
          </cell>
          <cell r="H703">
            <v>6908.8712813683142</v>
          </cell>
          <cell r="I703">
            <v>1.4289373996791659E-4</v>
          </cell>
          <cell r="J703">
            <v>0</v>
          </cell>
          <cell r="K703">
            <v>2542759.5500446642</v>
          </cell>
          <cell r="L703">
            <v>14953.081172853861</v>
          </cell>
          <cell r="M703">
            <v>4.1757590581470473E-3</v>
          </cell>
          <cell r="N703">
            <v>2.2174730935780902E-10</v>
          </cell>
          <cell r="O703">
            <v>0</v>
          </cell>
          <cell r="P703">
            <v>8.5034865290642192E-2</v>
          </cell>
          <cell r="Q703">
            <v>5.0763752768571264E-2</v>
          </cell>
        </row>
        <row r="704">
          <cell r="B704">
            <v>318500</v>
          </cell>
          <cell r="C704">
            <v>4.1399155758329578E-3</v>
          </cell>
          <cell r="D704">
            <v>2.1412474811077092E-10</v>
          </cell>
          <cell r="E704">
            <v>0</v>
          </cell>
          <cell r="F704">
            <v>8.4704711004678607E-2</v>
          </cell>
          <cell r="G704">
            <v>5.0525958788159048E-2</v>
          </cell>
          <cell r="H704">
            <v>6849.5675710402729</v>
          </cell>
          <cell r="I704">
            <v>1.379817692753377E-4</v>
          </cell>
          <cell r="J704">
            <v>0</v>
          </cell>
          <cell r="K704">
            <v>2532887.0940731904</v>
          </cell>
          <cell r="L704">
            <v>14883.036061970699</v>
          </cell>
          <cell r="M704">
            <v>4.1399155758329578E-3</v>
          </cell>
          <cell r="N704">
            <v>2.1412474811077089E-10</v>
          </cell>
          <cell r="O704">
            <v>0</v>
          </cell>
          <cell r="P704">
            <v>8.4704711004678607E-2</v>
          </cell>
          <cell r="Q704">
            <v>5.0525958788159048E-2</v>
          </cell>
        </row>
        <row r="705">
          <cell r="B705">
            <v>319000</v>
          </cell>
          <cell r="C705">
            <v>4.1043797609977423E-3</v>
          </cell>
          <cell r="D705">
            <v>2.0676421023426908E-10</v>
          </cell>
          <cell r="E705">
            <v>0</v>
          </cell>
          <cell r="F705">
            <v>8.4375832059611716E-2</v>
          </cell>
          <cell r="G705">
            <v>5.0289276858624547E-2</v>
          </cell>
          <cell r="H705">
            <v>6790.7729022971043</v>
          </cell>
          <cell r="I705">
            <v>1.3323864617546856E-4</v>
          </cell>
          <cell r="J705">
            <v>0</v>
          </cell>
          <cell r="K705">
            <v>2523052.7740502306</v>
          </cell>
          <cell r="L705">
            <v>14813.318519207229</v>
          </cell>
          <cell r="M705">
            <v>4.1043797609977431E-3</v>
          </cell>
          <cell r="N705">
            <v>2.0676421023426908E-10</v>
          </cell>
          <cell r="O705">
            <v>0</v>
          </cell>
          <cell r="P705">
            <v>8.4375832059611716E-2</v>
          </cell>
          <cell r="Q705">
            <v>5.028927685862454E-2</v>
          </cell>
        </row>
        <row r="706">
          <cell r="B706">
            <v>319500</v>
          </cell>
          <cell r="C706">
            <v>4.0691489727351215E-3</v>
          </cell>
          <cell r="D706">
            <v>1.9965668990066983E-10</v>
          </cell>
          <cell r="E706">
            <v>0</v>
          </cell>
          <cell r="F706">
            <v>8.4048223528973884E-2</v>
          </cell>
          <cell r="G706">
            <v>5.0053701779427542E-2</v>
          </cell>
          <cell r="H706">
            <v>6732.4829057100897</v>
          </cell>
          <cell r="I706">
            <v>1.2865856732216792E-4</v>
          </cell>
          <cell r="J706">
            <v>0</v>
          </cell>
          <cell r="K706">
            <v>2513256.4426618265</v>
          </cell>
          <cell r="L706">
            <v>14743.927012681037</v>
          </cell>
          <cell r="M706">
            <v>4.0691489727351215E-3</v>
          </cell>
          <cell r="N706">
            <v>1.996566899006698E-10</v>
          </cell>
          <cell r="O706">
            <v>0</v>
          </cell>
          <cell r="P706">
            <v>8.4048223528973884E-2</v>
          </cell>
          <cell r="Q706">
            <v>5.0053701779427535E-2</v>
          </cell>
        </row>
        <row r="707">
          <cell r="B707">
            <v>320000</v>
          </cell>
          <cell r="C707">
            <v>4.0342205928073967E-3</v>
          </cell>
          <cell r="D707">
            <v>1.9279348807853735E-10</v>
          </cell>
          <cell r="E707">
            <v>0</v>
          </cell>
          <cell r="F707">
            <v>8.3721880505327764E-2</v>
          </cell>
          <cell r="G707">
            <v>4.9819228374348344E-2</v>
          </cell>
          <cell r="H707">
            <v>6674.6932493560989</v>
          </cell>
          <cell r="I707">
            <v>1.2423592706845162E-4</v>
          </cell>
          <cell r="J707">
            <v>0</v>
          </cell>
          <cell r="K707">
            <v>2503497.9531630729</v>
          </cell>
          <cell r="L707">
            <v>14674.86001767362</v>
          </cell>
          <cell r="M707">
            <v>4.0342205928073959E-3</v>
          </cell>
          <cell r="N707">
            <v>1.9279348807853732E-10</v>
          </cell>
          <cell r="O707">
            <v>0</v>
          </cell>
          <cell r="P707">
            <v>8.3721880505327764E-2</v>
          </cell>
          <cell r="Q707">
            <v>4.9819228374348337E-2</v>
          </cell>
        </row>
        <row r="708">
          <cell r="B708">
            <v>320500</v>
          </cell>
          <cell r="C708">
            <v>3.9995920254508772E-3</v>
          </cell>
          <cell r="D708">
            <v>1.8616620864913774E-10</v>
          </cell>
          <cell r="E708">
            <v>0</v>
          </cell>
          <cell r="F708">
            <v>8.3396798100192723E-2</v>
          </cell>
          <cell r="G708">
            <v>4.958585149137399E-2</v>
          </cell>
          <cell r="H708">
            <v>6617.3996384956708</v>
          </cell>
          <cell r="I708">
            <v>1.1996531496397154E-4</v>
          </cell>
          <cell r="J708">
            <v>0</v>
          </cell>
          <cell r="K708">
            <v>2493777.1593759209</v>
          </cell>
          <cell r="L708">
            <v>14606.116016596858</v>
          </cell>
          <cell r="M708">
            <v>3.9995920254508772E-3</v>
          </cell>
          <cell r="N708">
            <v>1.8616620864913771E-10</v>
          </cell>
          <cell r="O708">
            <v>0</v>
          </cell>
          <cell r="P708">
            <v>8.3396798100192723E-2</v>
          </cell>
          <cell r="Q708">
            <v>4.9585851491373983E-2</v>
          </cell>
        </row>
        <row r="709">
          <cell r="B709">
            <v>321000</v>
          </cell>
          <cell r="C709">
            <v>3.9652606971829676E-3</v>
          </cell>
          <cell r="D709">
            <v>1.7976673898895789E-10</v>
          </cell>
          <cell r="E709">
            <v>0</v>
          </cell>
          <cell r="F709">
            <v>8.3072971443971674E-2</v>
          </cell>
          <cell r="G709">
            <v>4.9353566002585052E-2</v>
          </cell>
          <cell r="H709">
            <v>6560.5978152538291</v>
          </cell>
          <cell r="I709">
            <v>1.1584150324241069E-4</v>
          </cell>
          <cell r="J709">
            <v>0</v>
          </cell>
          <cell r="K709">
            <v>2484093.915686985</v>
          </cell>
          <cell r="L709">
            <v>14537.693498959678</v>
          </cell>
          <cell r="M709">
            <v>3.9652606971829684E-3</v>
          </cell>
          <cell r="N709">
            <v>1.7976673898895786E-10</v>
          </cell>
          <cell r="O709">
            <v>0</v>
          </cell>
          <cell r="P709">
            <v>8.3072971443971674E-2</v>
          </cell>
          <cell r="Q709">
            <v>4.9353566002585045E-2</v>
          </cell>
        </row>
        <row r="710">
          <cell r="B710">
            <v>321500</v>
          </cell>
          <cell r="C710">
            <v>3.9312240566109144E-3</v>
          </cell>
          <cell r="D710">
            <v>1.7358724996970564E-10</v>
          </cell>
          <cell r="E710">
            <v>0</v>
          </cell>
          <cell r="F710">
            <v>8.2750395685878234E-2</v>
          </cell>
          <cell r="G710">
            <v>4.9122366804042979E-2</v>
          </cell>
          <cell r="H710">
            <v>6504.283558303654</v>
          </cell>
          <cell r="I710">
            <v>1.1185944682148334E-4</v>
          </cell>
          <cell r="J710">
            <v>0</v>
          </cell>
          <cell r="K710">
            <v>2474448.0770453704</v>
          </cell>
          <cell r="L710">
            <v>14469.590961334863</v>
          </cell>
          <cell r="M710">
            <v>3.9312240566109153E-3</v>
          </cell>
          <cell r="N710">
            <v>1.7358724996970562E-10</v>
          </cell>
          <cell r="O710">
            <v>0</v>
          </cell>
          <cell r="P710">
            <v>8.2750395685878234E-2</v>
          </cell>
          <cell r="Q710">
            <v>4.9122366804042972E-2</v>
          </cell>
        </row>
        <row r="711">
          <cell r="B711">
            <v>322000</v>
          </cell>
          <cell r="C711">
            <v>3.8974795742421956E-3</v>
          </cell>
          <cell r="D711">
            <v>1.6762017654082887E-10</v>
          </cell>
          <cell r="E711">
            <v>0</v>
          </cell>
          <cell r="F711">
            <v>8.2429065993863765E-2</v>
          </cell>
          <cell r="G711">
            <v>4.8892248815677962E-2</v>
          </cell>
          <cell r="H711">
            <v>6448.4526825525672</v>
          </cell>
          <cell r="I711">
            <v>1.0801427079033005E-4</v>
          </cell>
          <cell r="J711">
            <v>0</v>
          </cell>
          <cell r="K711">
            <v>2464839.4989604866</v>
          </cell>
          <cell r="L711">
            <v>14401.80690732603</v>
          </cell>
          <cell r="M711">
            <v>3.8974795742421956E-3</v>
          </cell>
          <cell r="N711">
            <v>1.6762017654082887E-10</v>
          </cell>
          <cell r="O711">
            <v>0</v>
          </cell>
          <cell r="P711">
            <v>8.2429065993863765E-2</v>
          </cell>
          <cell r="Q711">
            <v>4.8892248815677955E-2</v>
          </cell>
        </row>
        <row r="712">
          <cell r="B712">
            <v>322500</v>
          </cell>
          <cell r="C712">
            <v>3.8640247422965395E-3</v>
          </cell>
          <cell r="D712">
            <v>1.6185822161301156E-10</v>
          </cell>
          <cell r="E712">
            <v>0</v>
          </cell>
          <cell r="F712">
            <v>8.2108977554545312E-2</v>
          </cell>
          <cell r="G712">
            <v>4.8663206981177293E-2</v>
          </cell>
          <cell r="H712">
            <v>6393.1010388313152</v>
          </cell>
          <cell r="I712">
            <v>1.0430127291203859E-4</v>
          </cell>
          <cell r="J712">
            <v>0</v>
          </cell>
          <cell r="K712">
            <v>2455268.0374998963</v>
          </cell>
          <cell r="L712">
            <v>14334.339847534731</v>
          </cell>
          <cell r="M712">
            <v>3.8640247422965395E-3</v>
          </cell>
          <cell r="N712">
            <v>1.6185822161301156E-10</v>
          </cell>
          <cell r="O712">
            <v>0</v>
          </cell>
          <cell r="P712">
            <v>8.2108977554545312E-2</v>
          </cell>
          <cell r="Q712">
            <v>4.8663206981177286E-2</v>
          </cell>
        </row>
        <row r="713">
          <cell r="B713">
            <v>323000</v>
          </cell>
          <cell r="C713">
            <v>3.8308570745195503E-3</v>
          </cell>
          <cell r="D713">
            <v>1.5629433275719687E-10</v>
          </cell>
          <cell r="E713">
            <v>0</v>
          </cell>
          <cell r="F713">
            <v>8.1790125573133296E-2</v>
          </cell>
          <cell r="G713">
            <v>4.8435236267874257E-2</v>
          </cell>
          <cell r="H713">
            <v>6338.2245135856065</v>
          </cell>
          <cell r="I713">
            <v>1.0071590860851825E-4</v>
          </cell>
          <cell r="J713">
            <v>0</v>
          </cell>
          <cell r="K713">
            <v>2445733.5492871501</v>
          </cell>
          <cell r="L713">
            <v>14267.188299527741</v>
          </cell>
          <cell r="M713">
            <v>3.8308570745195507E-3</v>
          </cell>
          <cell r="N713">
            <v>1.5629433275719685E-10</v>
          </cell>
          <cell r="O713">
            <v>0</v>
          </cell>
          <cell r="P713">
            <v>8.179012557313331E-2</v>
          </cell>
          <cell r="Q713">
            <v>4.843523626787425E-2</v>
          </cell>
        </row>
        <row r="714">
          <cell r="B714">
            <v>323500</v>
          </cell>
          <cell r="C714">
            <v>3.7979741059979448E-3</v>
          </cell>
          <cell r="D714">
            <v>1.5092169832109098E-10</v>
          </cell>
          <cell r="E714">
            <v>0</v>
          </cell>
          <cell r="F714">
            <v>8.1472505273359724E-2</v>
          </cell>
          <cell r="G714">
            <v>4.8208331666637572E-2</v>
          </cell>
          <cell r="H714">
            <v>6283.8190285704168</v>
          </cell>
          <cell r="I714">
            <v>9.7253788457978742E-5</v>
          </cell>
          <cell r="J714">
            <v>0</v>
          </cell>
          <cell r="K714">
            <v>2436235.8914996427</v>
          </cell>
          <cell r="L714">
            <v>14200.350787804478</v>
          </cell>
          <cell r="M714">
            <v>3.7979741059979448E-3</v>
          </cell>
          <cell r="N714">
            <v>1.5092169832109098E-10</v>
          </cell>
          <cell r="O714">
            <v>0</v>
          </cell>
          <cell r="P714">
            <v>8.1472505273359724E-2</v>
          </cell>
          <cell r="Q714">
            <v>4.8208331666637565E-2</v>
          </cell>
        </row>
        <row r="715">
          <cell r="B715">
            <v>324000</v>
          </cell>
          <cell r="C715">
            <v>3.7653733929763566E-3</v>
          </cell>
          <cell r="D715">
            <v>1.4573374742916291E-10</v>
          </cell>
          <cell r="E715">
            <v>0</v>
          </cell>
          <cell r="F715">
            <v>8.1156111897406763E-2</v>
          </cell>
          <cell r="G715">
            <v>4.7982488191761298E-2</v>
          </cell>
          <cell r="H715">
            <v>6229.8805405468947</v>
          </cell>
          <cell r="I715">
            <v>9.3910678194930201E-5</v>
          </cell>
          <cell r="J715">
            <v>0</v>
          </cell>
          <cell r="K715">
            <v>2426774.9218664751</v>
          </cell>
          <cell r="L715">
            <v>14133.825843764584</v>
          </cell>
          <cell r="M715">
            <v>3.765373392976357E-3</v>
          </cell>
          <cell r="N715">
            <v>1.4573374742916288E-10</v>
          </cell>
          <cell r="O715">
            <v>0</v>
          </cell>
          <cell r="P715">
            <v>8.1156111897406763E-2</v>
          </cell>
          <cell r="Q715">
            <v>4.7982488191761298E-2</v>
          </cell>
        </row>
        <row r="716">
          <cell r="B716">
            <v>324500</v>
          </cell>
          <cell r="C716">
            <v>3.7330525126757345E-3</v>
          </cell>
          <cell r="D716">
            <v>1.4072413056516381E-10</v>
          </cell>
          <cell r="E716">
            <v>0</v>
          </cell>
          <cell r="F716">
            <v>8.0840940705835307E-2</v>
          </cell>
          <cell r="G716">
            <v>4.7757700880855306E-2</v>
          </cell>
          <cell r="H716">
            <v>6176.4050409818892</v>
          </cell>
          <cell r="I716">
            <v>9.0682486197578383E-5</v>
          </cell>
          <cell r="J716">
            <v>0</v>
          </cell>
          <cell r="K716">
            <v>2417350.4986663191</v>
          </cell>
          <cell r="L716">
            <v>14067.61200567565</v>
          </cell>
          <cell r="M716">
            <v>3.7330525126757345E-3</v>
          </cell>
          <cell r="N716">
            <v>1.4072413056516379E-10</v>
          </cell>
          <cell r="O716">
            <v>0</v>
          </cell>
          <cell r="P716">
            <v>8.0840940705835307E-2</v>
          </cell>
          <cell r="Q716">
            <v>4.7757700880855299E-2</v>
          </cell>
        </row>
        <row r="717">
          <cell r="B717">
            <v>325000</v>
          </cell>
          <cell r="C717">
            <v>3.7010090631132853E-3</v>
          </cell>
          <cell r="D717">
            <v>1.3588671957212687E-10</v>
          </cell>
          <cell r="E717">
            <v>0</v>
          </cell>
          <cell r="F717">
            <v>8.0526986977514078E-2</v>
          </cell>
          <cell r="G717">
            <v>4.753396479473624E-2</v>
          </cell>
          <cell r="H717">
            <v>6123.388555750048</v>
          </cell>
          <cell r="I717">
            <v>8.7565263487824596E-5</v>
          </cell>
          <cell r="J717">
            <v>0</v>
          </cell>
          <cell r="K717">
            <v>2407962.4807252972</v>
          </cell>
          <cell r="L717">
            <v>14001.707818641111</v>
          </cell>
          <cell r="M717">
            <v>3.7010090631132853E-3</v>
          </cell>
          <cell r="N717">
            <v>1.3588671957212687E-10</v>
          </cell>
          <cell r="O717">
            <v>0</v>
          </cell>
          <cell r="P717">
            <v>8.0526986977514092E-2</v>
          </cell>
          <cell r="Q717">
            <v>4.7533964794736233E-2</v>
          </cell>
        </row>
        <row r="718">
          <cell r="B718">
            <v>325500</v>
          </cell>
          <cell r="C718">
            <v>3.6692406629239669E-3</v>
          </cell>
          <cell r="D718">
            <v>1.3121559211838273E-10</v>
          </cell>
          <cell r="E718">
            <v>0</v>
          </cell>
          <cell r="F718">
            <v>8.0214246009548892E-2</v>
          </cell>
          <cell r="G718">
            <v>4.7311275017319E-2</v>
          </cell>
          <cell r="H718">
            <v>6070.827144838473</v>
          </cell>
          <cell r="I718">
            <v>8.455519372118187E-5</v>
          </cell>
          <cell r="J718">
            <v>0</v>
          </cell>
          <cell r="K718">
            <v>2398610.7274148678</v>
          </cell>
          <cell r="L718">
            <v>13936.111834568272</v>
          </cell>
          <cell r="M718">
            <v>3.6692406629239669E-3</v>
          </cell>
          <cell r="N718">
            <v>1.312155921183827E-10</v>
          </cell>
          <cell r="O718">
            <v>0</v>
          </cell>
          <cell r="P718">
            <v>8.0214246009548906E-2</v>
          </cell>
          <cell r="Q718">
            <v>4.7311275017318993E-2</v>
          </cell>
        </row>
        <row r="719">
          <cell r="B719">
            <v>326000</v>
          </cell>
          <cell r="C719">
            <v>3.6377449511835131E-3</v>
          </cell>
          <cell r="D719">
            <v>1.2670503558105543E-10</v>
          </cell>
          <cell r="E719">
            <v>0</v>
          </cell>
          <cell r="F719">
            <v>7.9902713117212212E-2</v>
          </cell>
          <cell r="G719">
            <v>4.7089626655508685E-2</v>
          </cell>
          <cell r="H719">
            <v>6018.7169020539113</v>
          </cell>
          <cell r="I719">
            <v>8.1648595689295825E-5</v>
          </cell>
          <cell r="J719">
            <v>0</v>
          </cell>
          <cell r="K719">
            <v>2389295.0986497179</v>
          </cell>
          <cell r="L719">
            <v>13870.822612136481</v>
          </cell>
          <cell r="M719">
            <v>3.6377449511835135E-3</v>
          </cell>
          <cell r="N719">
            <v>1.267050355810554E-10</v>
          </cell>
          <cell r="O719">
            <v>0</v>
          </cell>
          <cell r="P719">
            <v>7.9902713117212212E-2</v>
          </cell>
          <cell r="Q719">
            <v>4.7089626655508685E-2</v>
          </cell>
        </row>
        <row r="720">
          <cell r="B720">
            <v>326500</v>
          </cell>
          <cell r="C720">
            <v>3.606519587232977E-3</v>
          </cell>
          <cell r="D720">
            <v>1.2234952762858177E-10</v>
          </cell>
          <cell r="E720">
            <v>0</v>
          </cell>
          <cell r="F720">
            <v>7.9592383633872915E-2</v>
          </cell>
          <cell r="G720">
            <v>4.6869014839093087E-2</v>
          </cell>
          <cell r="H720">
            <v>5967.0539547324579</v>
          </cell>
          <cell r="I720">
            <v>7.8841910807339908E-5</v>
          </cell>
          <cell r="J720">
            <v>0</v>
          </cell>
          <cell r="K720">
            <v>2380015.4548856649</v>
          </cell>
          <cell r="L720">
            <v>13805.83871676546</v>
          </cell>
          <cell r="M720">
            <v>3.6065195872329774E-3</v>
          </cell>
          <cell r="N720">
            <v>1.2234952762858175E-10</v>
          </cell>
          <cell r="O720">
            <v>0</v>
          </cell>
          <cell r="P720">
            <v>7.9592383633872929E-2</v>
          </cell>
          <cell r="Q720">
            <v>4.686901483909308E-2</v>
          </cell>
        </row>
        <row r="721">
          <cell r="B721">
            <v>327000</v>
          </cell>
          <cell r="C721">
            <v>3.5755622505047784E-3</v>
          </cell>
          <cell r="D721">
            <v>1.181437362207112E-10</v>
          </cell>
          <cell r="E721">
            <v>0</v>
          </cell>
          <cell r="F721">
            <v>7.9283252910926513E-2</v>
          </cell>
          <cell r="G721">
            <v>4.6649434720635791E-2</v>
          </cell>
          <cell r="H721">
            <v>5915.8344634517498</v>
          </cell>
          <cell r="I721">
            <v>7.6131703114015354E-5</v>
          </cell>
          <cell r="J721">
            <v>0</v>
          </cell>
          <cell r="K721">
            <v>2370771.6571175666</v>
          </cell>
          <cell r="L721">
            <v>13741.158720583822</v>
          </cell>
          <cell r="M721">
            <v>3.5755622505047784E-3</v>
          </cell>
          <cell r="N721">
            <v>1.181437362207112E-10</v>
          </cell>
          <cell r="O721">
            <v>0</v>
          </cell>
          <cell r="P721">
            <v>7.9283252910926513E-2</v>
          </cell>
          <cell r="Q721">
            <v>4.6649434720635791E-2</v>
          </cell>
        </row>
        <row r="722">
          <cell r="B722">
            <v>327500</v>
          </cell>
          <cell r="C722">
            <v>3.5448706403502536E-3</v>
          </cell>
          <cell r="D722">
            <v>1.1408251960850578E-10</v>
          </cell>
          <cell r="E722">
            <v>0</v>
          </cell>
          <cell r="F722">
            <v>7.8975316317725378E-2</v>
          </cell>
          <cell r="G722">
            <v>4.6430881475369445E-2</v>
          </cell>
          <cell r="H722">
            <v>5865.0546217456431</v>
          </cell>
          <cell r="I722">
            <v>7.351465927155113E-5</v>
          </cell>
          <cell r="J722">
            <v>0</v>
          </cell>
          <cell r="K722">
            <v>2361563.566877238</v>
          </cell>
          <cell r="L722">
            <v>13676.781202397624</v>
          </cell>
          <cell r="M722">
            <v>3.5448706403502536E-3</v>
          </cell>
          <cell r="N722">
            <v>1.1408251960850576E-10</v>
          </cell>
          <cell r="O722">
            <v>0</v>
          </cell>
          <cell r="P722">
            <v>7.8975316317725378E-2</v>
          </cell>
          <cell r="Q722">
            <v>4.6430881475369438E-2</v>
          </cell>
        </row>
        <row r="723">
          <cell r="B723">
            <v>328000</v>
          </cell>
          <cell r="C723">
            <v>3.5144424758686713E-3</v>
          </cell>
          <cell r="D723">
            <v>1.1016090691685939E-10</v>
          </cell>
          <cell r="E723">
            <v>0</v>
          </cell>
          <cell r="F723">
            <v>7.8668569241509459E-2</v>
          </cell>
          <cell r="G723">
            <v>4.6213350301089966E-2</v>
          </cell>
          <cell r="H723">
            <v>5814.7106558213163</v>
          </cell>
          <cell r="I723">
            <v>7.0987576053099132E-5</v>
          </cell>
          <cell r="J723">
            <v>0</v>
          </cell>
          <cell r="K723">
            <v>2352391.0462313783</v>
          </cell>
          <cell r="L723">
            <v>13612.704747659212</v>
          </cell>
          <cell r="M723">
            <v>3.5144424758686713E-3</v>
          </cell>
          <cell r="N723">
            <v>1.1016090691685938E-10</v>
          </cell>
          <cell r="O723">
            <v>0</v>
          </cell>
          <cell r="P723">
            <v>7.8668569241509473E-2</v>
          </cell>
          <cell r="Q723">
            <v>4.6213350301089959E-2</v>
          </cell>
        </row>
        <row r="724">
          <cell r="B724">
            <v>328500</v>
          </cell>
          <cell r="C724">
            <v>3.4842754957377267E-3</v>
          </cell>
          <cell r="D724">
            <v>1.0637409814449764E-10</v>
          </cell>
          <cell r="E724">
            <v>0</v>
          </cell>
          <cell r="F724">
            <v>7.8363007087337164E-2</v>
          </cell>
          <cell r="G724">
            <v>4.599683641805085E-2</v>
          </cell>
          <cell r="H724">
            <v>5764.7988242788188</v>
          </cell>
          <cell r="I724">
            <v>6.8547360342734173E-5</v>
          </cell>
          <cell r="J724">
            <v>0</v>
          </cell>
          <cell r="K724">
            <v>2343253.9577795039</v>
          </cell>
          <cell r="L724">
            <v>13548.927948436085</v>
          </cell>
          <cell r="M724">
            <v>3.4842754957377263E-3</v>
          </cell>
          <cell r="N724">
            <v>1.0637409814449764E-10</v>
          </cell>
          <cell r="O724">
            <v>0</v>
          </cell>
          <cell r="P724">
            <v>7.8363007087337164E-2</v>
          </cell>
          <cell r="Q724">
            <v>4.5996836418050843E-2</v>
          </cell>
        </row>
        <row r="725">
          <cell r="B725">
            <v>329000</v>
          </cell>
          <cell r="C725">
            <v>3.4543674580454898E-3</v>
          </cell>
          <cell r="D725">
            <v>1.0271746028048177E-10</v>
          </cell>
          <cell r="E725">
            <v>0</v>
          </cell>
          <cell r="F725">
            <v>7.8058625278016547E-2</v>
          </cell>
          <cell r="G725">
            <v>4.5781335068858252E-2</v>
          </cell>
          <cell r="H725">
            <v>5715.3154178330296</v>
          </cell>
          <cell r="I725">
            <v>6.6191026632932964E-5</v>
          </cell>
          <cell r="J725">
            <v>0</v>
          </cell>
          <cell r="K725">
            <v>2334152.1646518908</v>
          </cell>
          <cell r="L725">
            <v>13485.449403379986</v>
          </cell>
          <cell r="M725">
            <v>3.4543674580454898E-3</v>
          </cell>
          <cell r="N725">
            <v>1.0271746028048177E-10</v>
          </cell>
          <cell r="O725">
            <v>0</v>
          </cell>
          <cell r="P725">
            <v>7.8058625278016547E-2</v>
          </cell>
          <cell r="Q725">
            <v>4.5781335068858245E-2</v>
          </cell>
        </row>
        <row r="726">
          <cell r="B726">
            <v>329500</v>
          </cell>
          <cell r="C726">
            <v>3.424716140123788E-3</v>
          </cell>
          <cell r="D726">
            <v>9.9186515653720095E-11</v>
          </cell>
          <cell r="E726">
            <v>0</v>
          </cell>
          <cell r="F726">
            <v>7.7755419254036742E-2</v>
          </cell>
          <cell r="G726">
            <v>4.5566841518366472E-2</v>
          </cell>
          <cell r="H726">
            <v>5666.2567590379813</v>
          </cell>
          <cell r="I726">
            <v>6.3915689517011264E-5</v>
          </cell>
          <cell r="J726">
            <v>0</v>
          </cell>
          <cell r="K726">
            <v>2325085.5305075245</v>
          </cell>
          <cell r="L726">
            <v>13422.267717696122</v>
          </cell>
          <cell r="M726">
            <v>3.424716140123788E-3</v>
          </cell>
          <cell r="N726">
            <v>9.9186515653720095E-11</v>
          </cell>
          <cell r="O726">
            <v>0</v>
          </cell>
          <cell r="P726">
            <v>7.7755419254036728E-2</v>
          </cell>
          <cell r="Q726">
            <v>4.5566841518366472E-2</v>
          </cell>
        </row>
        <row r="727">
          <cell r="B727">
            <v>330000</v>
          </cell>
          <cell r="C727">
            <v>3.3953193383830281E-3</v>
          </cell>
          <cell r="D727">
            <v>9.5776949699960293E-11</v>
          </cell>
          <cell r="E727">
            <v>0</v>
          </cell>
          <cell r="F727">
            <v>7.7453384473499587E-2</v>
          </cell>
          <cell r="G727">
            <v>4.5353351053573805E-2</v>
          </cell>
          <cell r="H727">
            <v>5617.6192020135741</v>
          </cell>
          <cell r="I727">
            <v>6.1718568694165714E-5</v>
          </cell>
          <cell r="J727">
            <v>0</v>
          </cell>
          <cell r="K727">
            <v>2316053.9195320555</v>
          </cell>
          <cell r="L727">
            <v>13359.381503112485</v>
          </cell>
          <cell r="M727">
            <v>3.3953193383830281E-3</v>
          </cell>
          <cell r="N727">
            <v>9.577694969996028E-11</v>
          </cell>
          <cell r="O727">
            <v>0</v>
          </cell>
          <cell r="P727">
            <v>7.7453384473499573E-2</v>
          </cell>
          <cell r="Q727">
            <v>4.5353351053573798E-2</v>
          </cell>
        </row>
        <row r="728">
          <cell r="B728">
            <v>330500</v>
          </cell>
          <cell r="C728">
            <v>3.3661748681484333E-3</v>
          </cell>
          <cell r="D728">
            <v>9.2484583777316294E-11</v>
          </cell>
          <cell r="E728">
            <v>0</v>
          </cell>
          <cell r="F728">
            <v>7.7152516412051689E-2</v>
          </cell>
          <cell r="G728">
            <v>4.5140858983519092E-2</v>
          </cell>
          <cell r="H728">
            <v>5569.3991321746225</v>
          </cell>
          <cell r="I728">
            <v>5.9596971451827167E-5</v>
          </cell>
          <cell r="J728">
            <v>0</v>
          </cell>
          <cell r="K728">
            <v>2307057.1964357677</v>
          </cell>
          <cell r="L728">
            <v>13296.789377849376</v>
          </cell>
          <cell r="M728">
            <v>3.3661748681484333E-3</v>
          </cell>
          <cell r="N728">
            <v>9.2484583777316281E-11</v>
          </cell>
          <cell r="O728">
            <v>0</v>
          </cell>
          <cell r="P728">
            <v>7.7152516412051689E-2</v>
          </cell>
          <cell r="Q728">
            <v>4.5140858983519085E-2</v>
          </cell>
        </row>
        <row r="729">
          <cell r="B729">
            <v>331000</v>
          </cell>
          <cell r="C729">
            <v>3.3372805634976871E-3</v>
          </cell>
          <cell r="D729">
            <v>8.9305394583749065E-11</v>
          </cell>
          <cell r="E729">
            <v>0</v>
          </cell>
          <cell r="F729">
            <v>7.6852810562816676E-2</v>
          </cell>
          <cell r="G729">
            <v>4.4929360639178531E-2</v>
          </cell>
          <cell r="H729">
            <v>5521.5929659622379</v>
          </cell>
          <cell r="I729">
            <v>5.7548305178265422E-5</v>
          </cell>
          <cell r="J729">
            <v>0</v>
          </cell>
          <cell r="K729">
            <v>2298095.2264515515</v>
          </cell>
          <cell r="L729">
            <v>13234.489966589015</v>
          </cell>
          <cell r="M729">
            <v>3.3372805634976866E-3</v>
          </cell>
          <cell r="N729">
            <v>8.9305394583749052E-11</v>
          </cell>
          <cell r="O729">
            <v>0</v>
          </cell>
          <cell r="P729">
            <v>7.6852810562816662E-2</v>
          </cell>
          <cell r="Q729">
            <v>4.4929360639178531E-2</v>
          </cell>
        </row>
        <row r="730">
          <cell r="B730">
            <v>331500</v>
          </cell>
          <cell r="C730">
            <v>3.3086342770999614E-3</v>
          </cell>
          <cell r="D730">
            <v>8.623548697259339E-11</v>
          </cell>
          <cell r="E730">
            <v>0</v>
          </cell>
          <cell r="F730">
            <v>7.65542624363275E-2</v>
          </cell>
          <cell r="G730">
            <v>4.471885137336324E-2</v>
          </cell>
          <cell r="H730">
            <v>5474.1971505774964</v>
          </cell>
          <cell r="I730">
            <v>5.557005984494247E-5</v>
          </cell>
          <cell r="J730">
            <v>0</v>
          </cell>
          <cell r="K730">
            <v>2289167.8753328826</v>
          </cell>
          <cell r="L730">
            <v>13172.481900445355</v>
          </cell>
          <cell r="M730">
            <v>3.3086342770999614E-3</v>
          </cell>
          <cell r="N730">
            <v>8.6235486972593377E-11</v>
          </cell>
          <cell r="O730">
            <v>0</v>
          </cell>
          <cell r="P730">
            <v>7.65542624363275E-2</v>
          </cell>
          <cell r="Q730">
            <v>4.4718851373363233E-2</v>
          </cell>
        </row>
        <row r="731">
          <cell r="B731">
            <v>332000</v>
          </cell>
          <cell r="C731">
            <v>3.2802338800563408E-3</v>
          </cell>
          <cell r="D731">
            <v>8.3271105603046421E-11</v>
          </cell>
          <cell r="E731">
            <v>0</v>
          </cell>
          <cell r="F731">
            <v>7.6256867560459421E-2</v>
          </cell>
          <cell r="G731">
            <v>4.4509326560616951E-2</v>
          </cell>
          <cell r="H731">
            <v>5427.2081637174169</v>
          </cell>
          <cell r="I731">
            <v>5.36598155140754E-5</v>
          </cell>
          <cell r="J731">
            <v>0</v>
          </cell>
          <cell r="K731">
            <v>2280275.0093518137</v>
          </cell>
          <cell r="L731">
            <v>13110.763816933964</v>
          </cell>
          <cell r="M731">
            <v>3.2802338800563408E-3</v>
          </cell>
          <cell r="N731">
            <v>8.3271105603046421E-11</v>
          </cell>
          <cell r="O731">
            <v>0</v>
          </cell>
          <cell r="P731">
            <v>7.6256867560459421E-2</v>
          </cell>
          <cell r="Q731">
            <v>4.4509326560616944E-2</v>
          </cell>
        </row>
        <row r="732">
          <cell r="B732">
            <v>332500</v>
          </cell>
          <cell r="C732">
            <v>3.2520772617416088E-3</v>
          </cell>
          <cell r="D732">
            <v>8.0408627173175353E-11</v>
          </cell>
          <cell r="E732">
            <v>0</v>
          </cell>
          <cell r="F732">
            <v>7.5960621480362825E-2</v>
          </cell>
          <cell r="G732">
            <v>4.4300781597114619E-2</v>
          </cell>
          <cell r="H732">
            <v>5380.6225133131957</v>
          </cell>
          <cell r="I732">
            <v>5.181523733359448E-5</v>
          </cell>
          <cell r="J732">
            <v>0</v>
          </cell>
          <cell r="K732">
            <v>2271416.49529697</v>
          </cell>
          <cell r="L732">
            <v>13049.334359942148</v>
          </cell>
          <cell r="M732">
            <v>3.2520772617416088E-3</v>
          </cell>
          <cell r="N732">
            <v>8.0408627173175353E-11</v>
          </cell>
          <cell r="O732">
            <v>0</v>
          </cell>
          <cell r="P732">
            <v>7.5960621480362825E-2</v>
          </cell>
          <cell r="Q732">
            <v>4.4300781597114619E-2</v>
          </cell>
        </row>
        <row r="733">
          <cell r="B733">
            <v>333000</v>
          </cell>
          <cell r="C733">
            <v>3.2241623296473897E-3</v>
          </cell>
          <cell r="D733">
            <v>7.7644544885932617E-11</v>
          </cell>
          <cell r="E733">
            <v>0</v>
          </cell>
          <cell r="F733">
            <v>7.5665519758396624E-2</v>
          </cell>
          <cell r="G733">
            <v>4.4093211900560994E-2</v>
          </cell>
          <cell r="H733">
            <v>5334.4367372706774</v>
          </cell>
          <cell r="I733">
            <v>5.0034065527059191E-5</v>
          </cell>
          <cell r="J733">
            <v>0</v>
          </cell>
          <cell r="K733">
            <v>2262592.2004715535</v>
          </cell>
          <cell r="L733">
            <v>12988.19217969907</v>
          </cell>
          <cell r="M733">
            <v>3.2241623296473901E-3</v>
          </cell>
          <cell r="N733">
            <v>7.7644544885932604E-11</v>
          </cell>
          <cell r="O733">
            <v>0</v>
          </cell>
          <cell r="P733">
            <v>7.566551975839661E-2</v>
          </cell>
          <cell r="Q733">
            <v>4.4093211900560994E-2</v>
          </cell>
        </row>
        <row r="734">
          <cell r="B734">
            <v>333500</v>
          </cell>
          <cell r="C734">
            <v>3.1964870092266425E-3</v>
          </cell>
          <cell r="D734">
            <v>7.4975476216148364E-11</v>
          </cell>
          <cell r="E734">
            <v>0</v>
          </cell>
          <cell r="F734">
            <v>7.5371557974061767E-2</v>
          </cell>
          <cell r="G734">
            <v>4.3886612910090182E-2</v>
          </cell>
          <cell r="H734">
            <v>5288.6474032130718</v>
          </cell>
          <cell r="I734">
            <v>4.8314120398700265E-5</v>
          </cell>
          <cell r="J734">
            <v>0</v>
          </cell>
          <cell r="K734">
            <v>2253801.992691359</v>
          </cell>
          <cell r="L734">
            <v>12927.335932746179</v>
          </cell>
          <cell r="M734">
            <v>3.1964870092266425E-3</v>
          </cell>
          <cell r="N734">
            <v>7.4975476216148351E-11</v>
          </cell>
          <cell r="O734">
            <v>0</v>
          </cell>
          <cell r="P734">
            <v>7.5371557974061781E-2</v>
          </cell>
          <cell r="Q734">
            <v>4.3886612910090182E-2</v>
          </cell>
        </row>
        <row r="735">
          <cell r="B735">
            <v>334000</v>
          </cell>
          <cell r="C735">
            <v>3.1690492437394906E-3</v>
          </cell>
          <cell r="D735">
            <v>7.2398155143537981E-11</v>
          </cell>
          <cell r="E735">
            <v>0</v>
          </cell>
          <cell r="F735">
            <v>7.5078731723934866E-2</v>
          </cell>
          <cell r="G735">
            <v>4.3680980086165257E-2</v>
          </cell>
          <cell r="H735">
            <v>5243.2511082258752</v>
          </cell>
          <cell r="I735">
            <v>4.6653297328377626E-5</v>
          </cell>
          <cell r="J735">
            <v>0</v>
          </cell>
          <cell r="K735">
            <v>2245045.7402827847</v>
          </cell>
          <cell r="L735">
            <v>12866.764281907625</v>
          </cell>
          <cell r="M735">
            <v>3.169049243739491E-3</v>
          </cell>
          <cell r="N735">
            <v>7.2398155143537981E-11</v>
          </cell>
          <cell r="O735">
            <v>0</v>
          </cell>
          <cell r="P735">
            <v>7.5078731723934852E-2</v>
          </cell>
          <cell r="Q735">
            <v>4.368098008616525E-2</v>
          </cell>
        </row>
        <row r="736">
          <cell r="B736">
            <v>334500</v>
          </cell>
          <cell r="C736">
            <v>3.1418469941003634E-3</v>
          </cell>
          <cell r="D736">
            <v>6.9909428269206034E-11</v>
          </cell>
          <cell r="E736">
            <v>0</v>
          </cell>
          <cell r="F736">
            <v>7.4787036621602521E-2</v>
          </cell>
          <cell r="G736">
            <v>4.34763089104786E-2</v>
          </cell>
          <cell r="H736">
            <v>5198.2444786039614</v>
          </cell>
          <cell r="I736">
            <v>4.5049564269059533E-5</v>
          </cell>
          <cell r="J736">
            <v>0</v>
          </cell>
          <cell r="K736">
            <v>2236323.3120808736</v>
          </cell>
          <cell r="L736">
            <v>12806.475896260912</v>
          </cell>
          <cell r="M736">
            <v>3.1418469941003634E-3</v>
          </cell>
          <cell r="N736">
            <v>6.9909428269206021E-11</v>
          </cell>
          <cell r="O736">
            <v>0</v>
          </cell>
          <cell r="P736">
            <v>7.4787036621602521E-2</v>
          </cell>
          <cell r="Q736">
            <v>4.3476308910478594E-2</v>
          </cell>
        </row>
        <row r="737">
          <cell r="B737">
            <v>335000</v>
          </cell>
          <cell r="C737">
            <v>3.114878238726465E-3</v>
          </cell>
          <cell r="D737">
            <v>6.7506250932150002E-11</v>
          </cell>
          <cell r="E737">
            <v>0</v>
          </cell>
          <cell r="F737">
            <v>7.4496468297595222E-2</v>
          </cell>
          <cell r="G737">
            <v>4.3272594885852569E-2</v>
          </cell>
          <cell r="H737">
            <v>5153.624169600871</v>
          </cell>
          <cell r="I737">
            <v>4.3500959244301511E-5</v>
          </cell>
          <cell r="J737">
            <v>0</v>
          </cell>
          <cell r="K737">
            <v>2227634.5774273323</v>
          </cell>
          <cell r="L737">
            <v>12746.469451107634</v>
          </cell>
          <cell r="M737">
            <v>3.1148782387264654E-3</v>
          </cell>
          <cell r="N737">
            <v>6.7506250932150002E-11</v>
          </cell>
          <cell r="O737">
            <v>0</v>
          </cell>
          <cell r="P737">
            <v>7.4496468297595236E-2</v>
          </cell>
          <cell r="Q737">
            <v>4.3272594885852562E-2</v>
          </cell>
        </row>
        <row r="738">
          <cell r="B738">
            <v>335500</v>
          </cell>
          <cell r="C738">
            <v>3.0881409733875338E-3</v>
          </cell>
          <cell r="D738">
            <v>6.5185683325764139E-11</v>
          </cell>
          <cell r="E738">
            <v>0</v>
          </cell>
          <cell r="F738">
            <v>7.4207022399322337E-2</v>
          </cell>
          <cell r="G738">
            <v>4.3069833536140759E-2</v>
          </cell>
          <cell r="H738">
            <v>5109.3868651802377</v>
          </cell>
          <cell r="I738">
            <v>4.2005587845725421E-5</v>
          </cell>
          <cell r="J738">
            <v>0</v>
          </cell>
          <cell r="K738">
            <v>2218979.4061685894</v>
          </cell>
          <cell r="L738">
            <v>12686.743627944395</v>
          </cell>
          <cell r="M738">
            <v>3.0881409733875343E-3</v>
          </cell>
          <cell r="N738">
            <v>6.5185683325764126E-11</v>
          </cell>
          <cell r="O738">
            <v>0</v>
          </cell>
          <cell r="P738">
            <v>7.420702239932235E-2</v>
          </cell>
          <cell r="Q738">
            <v>4.3069833536140752E-2</v>
          </cell>
        </row>
        <row r="739">
          <cell r="B739">
            <v>336000</v>
          </cell>
          <cell r="C739">
            <v>3.0616332110568979E-3</v>
          </cell>
          <cell r="D739">
            <v>6.2944882730847125E-11</v>
          </cell>
          <cell r="E739">
            <v>0</v>
          </cell>
          <cell r="F739">
            <v>7.3918694591006598E-2</v>
          </cell>
          <cell r="G739">
            <v>4.2868020406129546E-2</v>
          </cell>
          <cell r="H739">
            <v>5065.5292777693558</v>
          </cell>
          <cell r="I739">
            <v>4.0561618227977499E-5</v>
          </cell>
          <cell r="J739">
            <v>0</v>
          </cell>
          <cell r="K739">
            <v>2210357.6686538365</v>
          </cell>
          <cell r="L739">
            <v>12627.297114433799</v>
          </cell>
          <cell r="M739">
            <v>3.0616332110568983E-3</v>
          </cell>
          <cell r="N739">
            <v>6.2944882730847112E-11</v>
          </cell>
          <cell r="O739">
            <v>0</v>
          </cell>
          <cell r="P739">
            <v>7.3918694591006598E-2</v>
          </cell>
          <cell r="Q739">
            <v>4.2868020406129539E-2</v>
          </cell>
        </row>
        <row r="740">
          <cell r="B740">
            <v>336500</v>
          </cell>
          <cell r="C740">
            <v>3.0353529817638012E-3</v>
          </cell>
          <cell r="D740">
            <v>6.0781111282594402E-11</v>
          </cell>
          <cell r="E740">
            <v>0</v>
          </cell>
          <cell r="F740">
            <v>7.3631480553619316E-2</v>
          </cell>
          <cell r="G740">
            <v>4.2667151061440312E-2</v>
          </cell>
          <cell r="H740">
            <v>5022.0481480148483</v>
          </cell>
          <cell r="I740">
            <v>3.9167286113770323E-5</v>
          </cell>
          <cell r="J740">
            <v>0</v>
          </cell>
          <cell r="K740">
            <v>2201769.23573309</v>
          </cell>
          <cell r="L740">
            <v>12568.128604375661</v>
          </cell>
          <cell r="M740">
            <v>3.0353529817638012E-3</v>
          </cell>
          <cell r="N740">
            <v>6.0781111282594402E-11</v>
          </cell>
          <cell r="O740">
            <v>0</v>
          </cell>
          <cell r="P740">
            <v>7.3631480553619316E-2</v>
          </cell>
          <cell r="Q740">
            <v>4.2667151061440312E-2</v>
          </cell>
        </row>
        <row r="741">
          <cell r="B741">
            <v>337000</v>
          </cell>
          <cell r="C741">
            <v>3.0092983324470014E-3</v>
          </cell>
          <cell r="D741">
            <v>5.8691716553117324E-11</v>
          </cell>
          <cell r="E741">
            <v>0</v>
          </cell>
          <cell r="F741">
            <v>7.334537598481547E-2</v>
          </cell>
          <cell r="G741">
            <v>4.2467221088431865E-2</v>
          </cell>
          <cell r="H741">
            <v>4978.9402445404467</v>
          </cell>
          <cell r="I741">
            <v>3.7820882281277917E-5</v>
          </cell>
          <cell r="J741">
            <v>0</v>
          </cell>
          <cell r="K741">
            <v>2193213.9787552506</v>
          </cell>
          <cell r="L741">
            <v>12509.236797678252</v>
          </cell>
          <cell r="M741">
            <v>3.009298332447001E-3</v>
          </cell>
          <cell r="N741">
            <v>5.8691716553117311E-11</v>
          </cell>
          <cell r="O741">
            <v>0</v>
          </cell>
          <cell r="P741">
            <v>7.334537598481547E-2</v>
          </cell>
          <cell r="Q741">
            <v>4.2467221088431859E-2</v>
          </cell>
        </row>
        <row r="742">
          <cell r="B742">
            <v>337500</v>
          </cell>
          <cell r="C742">
            <v>2.9834673268096311E-3</v>
          </cell>
          <cell r="D742">
            <v>5.6674147085427795E-11</v>
          </cell>
          <cell r="E742">
            <v>0</v>
          </cell>
          <cell r="F742">
            <v>7.3060376598869617E-2</v>
          </cell>
          <cell r="G742">
            <v>4.2268226094103648E-2</v>
          </cell>
          <cell r="H742">
            <v>4936.2023637068523</v>
          </cell>
          <cell r="I742">
            <v>3.6520762574219641E-5</v>
          </cell>
          <cell r="J742">
            <v>0</v>
          </cell>
          <cell r="K742">
            <v>2184691.7695661872</v>
          </cell>
          <cell r="L742">
            <v>12450.620400329793</v>
          </cell>
          <cell r="M742">
            <v>2.9834673268096306E-3</v>
          </cell>
          <cell r="N742">
            <v>5.6674147085427782E-11</v>
          </cell>
          <cell r="O742">
            <v>0</v>
          </cell>
          <cell r="P742">
            <v>7.3060376598869631E-2</v>
          </cell>
          <cell r="Q742">
            <v>4.2268226094103641E-2</v>
          </cell>
        </row>
        <row r="743">
          <cell r="B743">
            <v>338000</v>
          </cell>
          <cell r="C743">
            <v>2.9578580451752917E-3</v>
          </cell>
          <cell r="D743">
            <v>5.4725929092461277E-11</v>
          </cell>
          <cell r="E743">
            <v>0</v>
          </cell>
          <cell r="F743">
            <v>7.2776478126611338E-2</v>
          </cell>
          <cell r="G743">
            <v>4.2070161705999018E-2</v>
          </cell>
          <cell r="H743">
            <v>4893.8313293736428</v>
          </cell>
          <cell r="I743">
            <v>3.5265332886734374E-5</v>
          </cell>
          <cell r="J743">
            <v>0</v>
          </cell>
          <cell r="K743">
            <v>2176202.4805068057</v>
          </cell>
          <cell r="L743">
            <v>12392.278124369972</v>
          </cell>
          <cell r="M743">
            <v>2.9578580451752917E-3</v>
          </cell>
          <cell r="N743">
            <v>5.4725929092461283E-11</v>
          </cell>
          <cell r="O743">
            <v>0</v>
          </cell>
          <cell r="P743">
            <v>7.2776478126611352E-2</v>
          </cell>
          <cell r="Q743">
            <v>4.2070161705999011E-2</v>
          </cell>
        </row>
        <row r="744">
          <cell r="B744">
            <v>338500</v>
          </cell>
          <cell r="C744">
            <v>2.9324685843453917E-3</v>
          </cell>
          <cell r="D744">
            <v>5.2844681991061477E-11</v>
          </cell>
          <cell r="E744">
            <v>0</v>
          </cell>
          <cell r="F744">
            <v>7.2493676315361466E-2</v>
          </cell>
          <cell r="G744">
            <v>4.1873023572109265E-2</v>
          </cell>
          <cell r="H744">
            <v>4851.8239926632341</v>
          </cell>
          <cell r="I744">
            <v>3.4053059173464381E-5</v>
          </cell>
          <cell r="J744">
            <v>0</v>
          </cell>
          <cell r="K744">
            <v>2167745.9844111428</v>
          </cell>
          <cell r="L744">
            <v>12334.208687861656</v>
          </cell>
          <cell r="M744">
            <v>2.9324685843453921E-3</v>
          </cell>
          <cell r="N744">
            <v>5.2844681991061464E-11</v>
          </cell>
          <cell r="O744">
            <v>0</v>
          </cell>
          <cell r="P744">
            <v>7.249367631536148E-2</v>
          </cell>
          <cell r="Q744">
            <v>4.1873023572109258E-2</v>
          </cell>
        </row>
        <row r="745">
          <cell r="B745">
            <v>339000</v>
          </cell>
          <cell r="C745">
            <v>2.9072970574577097E-3</v>
          </cell>
          <cell r="D745">
            <v>5.1028102867995623E-11</v>
          </cell>
          <cell r="E745">
            <v>0</v>
          </cell>
          <cell r="F745">
            <v>7.2211966928868346E-2</v>
          </cell>
          <cell r="G745">
            <v>4.167680736077805E-2</v>
          </cell>
          <cell r="H745">
            <v>4810.1772317268724</v>
          </cell>
          <cell r="I745">
            <v>3.2882457439471455E-5</v>
          </cell>
          <cell r="J745">
            <v>0</v>
          </cell>
          <cell r="K745">
            <v>2159322.1546044592</v>
          </cell>
          <cell r="L745">
            <v>12276.410814862755</v>
          </cell>
          <cell r="M745">
            <v>2.9072970574577097E-3</v>
          </cell>
          <cell r="N745">
            <v>5.1028102867995623E-11</v>
          </cell>
          <cell r="O745">
            <v>0</v>
          </cell>
          <cell r="P745">
            <v>7.2211966928868346E-2</v>
          </cell>
          <cell r="Q745">
            <v>4.1676807360778043E-2</v>
          </cell>
        </row>
        <row r="746">
          <cell r="B746">
            <v>339500</v>
          </cell>
          <cell r="C746">
            <v>2.882341593846165E-3</v>
          </cell>
          <cell r="D746">
            <v>4.9273966479954487E-11</v>
          </cell>
          <cell r="E746">
            <v>0</v>
          </cell>
          <cell r="F746">
            <v>7.1931345747244482E-2</v>
          </cell>
          <cell r="G746">
            <v>4.1481508760606099E-2</v>
          </cell>
          <cell r="H746">
            <v>4768.8879515126209</v>
          </cell>
          <cell r="I746">
            <v>3.1752093740236863E-5</v>
          </cell>
          <cell r="J746">
            <v>0</v>
          </cell>
          <cell r="K746">
            <v>2150930.8649013471</v>
          </cell>
          <cell r="L746">
            <v>12218.883235398142</v>
          </cell>
          <cell r="M746">
            <v>2.882341593846165E-3</v>
          </cell>
          <cell r="N746">
            <v>4.927396647995448E-11</v>
          </cell>
          <cell r="O746">
            <v>0</v>
          </cell>
          <cell r="P746">
            <v>7.1931345747244482E-2</v>
          </cell>
          <cell r="Q746">
            <v>4.1481508760606092E-2</v>
          </cell>
        </row>
        <row r="747">
          <cell r="B747">
            <v>340000</v>
          </cell>
          <cell r="C747">
            <v>2.8576003389017986E-3</v>
          </cell>
          <cell r="D747">
            <v>4.758012913704854E-11</v>
          </cell>
          <cell r="E747">
            <v>0</v>
          </cell>
          <cell r="F747">
            <v>7.165180856690305E-2</v>
          </cell>
          <cell r="G747">
            <v>4.1287123480356548E-2</v>
          </cell>
          <cell r="H747">
            <v>4727.9530835353498</v>
          </cell>
          <cell r="I747">
            <v>3.0660586684182356E-5</v>
          </cell>
          <cell r="J747">
            <v>0</v>
          </cell>
          <cell r="K747">
            <v>2142571.9896038291</v>
          </cell>
          <cell r="L747">
            <v>12161.624685431776</v>
          </cell>
          <cell r="M747">
            <v>2.8576003389017986E-3</v>
          </cell>
          <cell r="N747">
            <v>4.7580129137048533E-11</v>
          </cell>
          <cell r="O747">
            <v>0</v>
          </cell>
          <cell r="P747">
            <v>7.1651808566903064E-2</v>
          </cell>
          <cell r="Q747">
            <v>4.1287123480356548E-2</v>
          </cell>
        </row>
        <row r="748">
          <cell r="B748">
            <v>340500</v>
          </cell>
          <cell r="C748">
            <v>2.8330714539349404E-3</v>
          </cell>
          <cell r="D748">
            <v>4.594451705231944E-11</v>
          </cell>
          <cell r="E748">
            <v>0</v>
          </cell>
          <cell r="F748">
            <v>7.1373351200495275E-2</v>
          </cell>
          <cell r="G748">
            <v>4.1093647248860624E-2</v>
          </cell>
          <cell r="H748">
            <v>4687.3695856486893</v>
          </cell>
          <cell r="I748">
            <v>2.9606599925107253E-5</v>
          </cell>
          <cell r="J748">
            <v>0</v>
          </cell>
          <cell r="K748">
            <v>2134245.4034994869</v>
          </cell>
          <cell r="L748">
            <v>12104.633906838915</v>
          </cell>
          <cell r="M748">
            <v>2.8330714539349408E-3</v>
          </cell>
          <cell r="N748">
            <v>4.5944517052319434E-11</v>
          </cell>
          <cell r="O748">
            <v>0</v>
          </cell>
          <cell r="P748">
            <v>7.1373351200495275E-2</v>
          </cell>
          <cell r="Q748">
            <v>4.1093647248860624E-2</v>
          </cell>
        </row>
        <row r="749">
          <cell r="B749">
            <v>341000</v>
          </cell>
          <cell r="C749">
            <v>2.8087531160385731E-3</v>
          </cell>
          <cell r="D749">
            <v>4.436512634174003E-11</v>
          </cell>
          <cell r="E749">
            <v>0</v>
          </cell>
          <cell r="F749">
            <v>7.1095969476847473E-2</v>
          </cell>
          <cell r="G749">
            <v>4.0901075814923804E-2</v>
          </cell>
          <cell r="H749">
            <v>4647.1344418189638</v>
          </cell>
          <cell r="I749">
            <v>2.8588842162188406E-5</v>
          </cell>
          <cell r="J749">
            <v>0</v>
          </cell>
          <cell r="K749">
            <v>2125950.9818595797</v>
          </cell>
          <cell r="L749">
            <v>12047.909647378474</v>
          </cell>
          <cell r="M749">
            <v>2.8087531160385731E-3</v>
          </cell>
          <cell r="N749">
            <v>4.4365126341740024E-11</v>
          </cell>
          <cell r="O749">
            <v>0</v>
          </cell>
          <cell r="P749">
            <v>7.1095969476847459E-2</v>
          </cell>
          <cell r="Q749">
            <v>4.0901075814923804E-2</v>
          </cell>
        </row>
        <row r="750">
          <cell r="B750">
            <v>341500</v>
          </cell>
          <cell r="C750">
            <v>2.7846435179528471E-3</v>
          </cell>
          <cell r="D750">
            <v>4.2840026907710496E-11</v>
          </cell>
          <cell r="E750">
            <v>0</v>
          </cell>
          <cell r="F750">
            <v>7.08196592408986E-2</v>
          </cell>
          <cell r="G750">
            <v>4.0709404947232443E-2</v>
          </cell>
          <cell r="H750">
            <v>4607.2446619010307</v>
          </cell>
          <cell r="I750">
            <v>2.7606069642501197E-5</v>
          </cell>
          <cell r="J750">
            <v>0</v>
          </cell>
          <cell r="K750">
            <v>2117688.600437175</v>
          </cell>
          <cell r="L750">
            <v>11991.450660665523</v>
          </cell>
          <cell r="M750">
            <v>2.7846435179528476E-3</v>
          </cell>
          <cell r="N750">
            <v>4.2840026907710496E-11</v>
          </cell>
          <cell r="O750">
            <v>0</v>
          </cell>
          <cell r="P750">
            <v>7.08196592408986E-2</v>
          </cell>
          <cell r="Q750">
            <v>4.0709404947232443E-2</v>
          </cell>
        </row>
        <row r="751">
          <cell r="B751">
            <v>342000</v>
          </cell>
          <cell r="C751">
            <v>2.7607408679307796E-3</v>
          </cell>
          <cell r="D751">
            <v>4.1367354672066043E-11</v>
          </cell>
          <cell r="E751">
            <v>0</v>
          </cell>
          <cell r="F751">
            <v>7.0544416353638034E-2</v>
          </cell>
          <cell r="G751">
            <v>4.0518630434260752E-2</v>
          </cell>
          <cell r="H751">
            <v>4567.6972814160699</v>
          </cell>
          <cell r="I751">
            <v>2.6657081155977591E-5</v>
          </cell>
          <cell r="J751">
            <v>0</v>
          </cell>
          <cell r="K751">
            <v>2109458.135465289</v>
          </cell>
          <cell r="L751">
            <v>11935.255706143889</v>
          </cell>
          <cell r="M751">
            <v>2.7607408679307791E-3</v>
          </cell>
          <cell r="N751">
            <v>4.1367354672066036E-11</v>
          </cell>
          <cell r="O751">
            <v>0</v>
          </cell>
          <cell r="P751">
            <v>7.0544416353638034E-2</v>
          </cell>
          <cell r="Q751">
            <v>4.0518630434260752E-2</v>
          </cell>
        </row>
        <row r="752">
          <cell r="B752">
            <v>342500</v>
          </cell>
          <cell r="C752">
            <v>2.7370433896050967E-3</v>
          </cell>
          <cell r="D752">
            <v>3.9945303809084509E-11</v>
          </cell>
          <cell r="E752">
            <v>0</v>
          </cell>
          <cell r="F752">
            <v>7.0270236692043686E-2</v>
          </cell>
          <cell r="G752">
            <v>4.0328748084178259E-2</v>
          </cell>
          <cell r="H752">
            <v>4528.4893613312825</v>
          </cell>
          <cell r="I752">
            <v>2.5740713030364171E-5</v>
          </cell>
          <cell r="J752">
            <v>0</v>
          </cell>
          <cell r="K752">
            <v>2101259.4636550364</v>
          </cell>
          <cell r="L752">
            <v>11879.32354905889</v>
          </cell>
          <cell r="M752">
            <v>2.7370433896050967E-3</v>
          </cell>
          <cell r="N752">
            <v>3.9945303809084503E-11</v>
          </cell>
          <cell r="O752">
            <v>0</v>
          </cell>
          <cell r="P752">
            <v>7.02702366920437E-2</v>
          </cell>
          <cell r="Q752">
            <v>4.0328748084178252E-2</v>
          </cell>
        </row>
        <row r="753">
          <cell r="B753">
            <v>343000</v>
          </cell>
          <cell r="C753">
            <v>2.7135493218562183E-3</v>
          </cell>
          <cell r="D753">
            <v>3.8572134512478753E-11</v>
          </cell>
          <cell r="E753">
            <v>0</v>
          </cell>
          <cell r="F753">
            <v>6.9997116149020128E-2</v>
          </cell>
          <cell r="G753">
            <v>4.0139753724757712E-2</v>
          </cell>
          <cell r="H753">
            <v>4489.6179878414587</v>
          </cell>
          <cell r="I753">
            <v>2.4855844136264105E-5</v>
          </cell>
          <cell r="J753">
            <v>0</v>
          </cell>
          <cell r="K753">
            <v>2093092.4621937783</v>
          </cell>
          <cell r="L753">
            <v>11823.652960430214</v>
          </cell>
          <cell r="M753">
            <v>2.7135493218562183E-3</v>
          </cell>
          <cell r="N753">
            <v>3.8572134512478747E-11</v>
          </cell>
          <cell r="O753">
            <v>0</v>
          </cell>
          <cell r="P753">
            <v>6.9997116149020128E-2</v>
          </cell>
          <cell r="Q753">
            <v>4.0139753724757712E-2</v>
          </cell>
        </row>
        <row r="754">
          <cell r="B754">
            <v>343500</v>
          </cell>
          <cell r="C754">
            <v>2.6902569186813734E-3</v>
          </cell>
          <cell r="D754">
            <v>3.724616911190045E-11</v>
          </cell>
          <cell r="E754">
            <v>0</v>
          </cell>
          <cell r="F754">
            <v>6.9725050633336935E-2</v>
          </cell>
          <cell r="G754">
            <v>3.9951643203283406E-2</v>
          </cell>
          <cell r="H754">
            <v>4451.0802721524351</v>
          </cell>
          <cell r="I754">
            <v>2.4001393384616155E-5</v>
          </cell>
          <cell r="J754">
            <v>0</v>
          </cell>
          <cell r="K754">
            <v>2084957.0087432817</v>
          </cell>
          <cell r="L754">
            <v>11768.24271702491</v>
          </cell>
          <cell r="M754">
            <v>2.6902569186813738E-3</v>
          </cell>
          <cell r="N754">
            <v>3.724616911190045E-11</v>
          </cell>
          <cell r="O754">
            <v>0</v>
          </cell>
          <cell r="P754">
            <v>6.9725050633336935E-2</v>
          </cell>
          <cell r="Q754">
            <v>3.9951643203283392E-2</v>
          </cell>
        </row>
        <row r="755">
          <cell r="B755">
            <v>344000</v>
          </cell>
          <cell r="C755">
            <v>2.6671644490648527E-3</v>
          </cell>
          <cell r="D755">
            <v>3.5965784305947751E-11</v>
          </cell>
          <cell r="E755">
            <v>0</v>
          </cell>
          <cell r="F755">
            <v>6.9454036069567696E-2</v>
          </cell>
          <cell r="G755">
            <v>3.9764412386459919E-2</v>
          </cell>
          <cell r="H755">
            <v>4412.8733502664181</v>
          </cell>
          <cell r="I755">
            <v>2.3176314721652737E-5</v>
          </cell>
          <cell r="J755">
            <v>0</v>
          </cell>
          <cell r="K755">
            <v>2076852.9814378931</v>
          </cell>
          <cell r="L755">
            <v>11713.091601330512</v>
          </cell>
          <cell r="M755">
            <v>2.6671644490648531E-3</v>
          </cell>
          <cell r="N755">
            <v>3.5965784305947744E-11</v>
          </cell>
          <cell r="O755">
            <v>0</v>
          </cell>
          <cell r="P755">
            <v>6.9454036069567696E-2</v>
          </cell>
          <cell r="Q755">
            <v>3.9764412386459919E-2</v>
          </cell>
        </row>
        <row r="756">
          <cell r="B756">
            <v>344500</v>
          </cell>
          <cell r="C756">
            <v>2.6442701968493534E-3</v>
          </cell>
          <cell r="D756">
            <v>3.4729411162165278E-11</v>
          </cell>
          <cell r="E756">
            <v>0</v>
          </cell>
          <cell r="F756">
            <v>6.9184068398028764E-2</v>
          </cell>
          <cell r="G756">
            <v>3.9578057160321353E-2</v>
          </cell>
          <cell r="H756">
            <v>4374.9943827691286</v>
          </cell>
          <cell r="I756">
            <v>2.2379597128899919E-5</v>
          </cell>
          <cell r="J756">
            <v>0</v>
          </cell>
          <cell r="K756">
            <v>2068780.2588827075</v>
          </cell>
          <cell r="L756">
            <v>11658.198401528294</v>
          </cell>
          <cell r="M756">
            <v>2.6442701968493534E-3</v>
          </cell>
          <cell r="N756">
            <v>3.4729411162165271E-11</v>
          </cell>
          <cell r="O756">
            <v>0</v>
          </cell>
          <cell r="P756">
            <v>6.9184068398028764E-2</v>
          </cell>
          <cell r="Q756">
            <v>3.9578057160321353E-2</v>
          </cell>
        </row>
        <row r="757">
          <cell r="B757">
            <v>345000</v>
          </cell>
          <cell r="C757">
            <v>2.6215724606084502E-3</v>
          </cell>
          <cell r="D757">
            <v>3.3535539000540309E-11</v>
          </cell>
          <cell r="E757">
            <v>0</v>
          </cell>
          <cell r="F757">
            <v>6.8915143574718465E-2</v>
          </cell>
          <cell r="G757">
            <v>3.9392573430140937E-2</v>
          </cell>
          <cell r="H757">
            <v>4337.4405546187954</v>
          </cell>
          <cell r="I757">
            <v>2.1610267125698394E-5</v>
          </cell>
          <cell r="J757">
            <v>0</v>
          </cell>
          <cell r="K757">
            <v>2060738.7201517513</v>
          </cell>
          <cell r="L757">
            <v>11603.561911466657</v>
          </cell>
          <cell r="M757">
            <v>2.6215724606084502E-3</v>
          </cell>
          <cell r="N757">
            <v>3.3535539000540309E-11</v>
          </cell>
          <cell r="O757">
            <v>0</v>
          </cell>
          <cell r="P757">
            <v>6.8915143574718465E-2</v>
          </cell>
          <cell r="Q757">
            <v>3.939257343014093E-2</v>
          </cell>
        </row>
        <row r="758">
          <cell r="B758">
            <v>345500</v>
          </cell>
          <cell r="C758">
            <v>2.5990695535201449E-3</v>
          </cell>
          <cell r="D758">
            <v>3.2382703743014234E-11</v>
          </cell>
          <cell r="E758">
            <v>0</v>
          </cell>
          <cell r="F758">
            <v>6.8647257571256587E-2</v>
          </cell>
          <cell r="G758">
            <v>3.9207957120340906E-2</v>
          </cell>
          <cell r="H758">
            <v>4300.2090749369481</v>
          </cell>
          <cell r="I758">
            <v>2.0867381261640553E-5</v>
          </cell>
          <cell r="J758">
            <v>0</v>
          </cell>
          <cell r="K758">
            <v>2052728.2447861726</v>
          </cell>
          <cell r="L758">
            <v>11549.180930634568</v>
          </cell>
          <cell r="M758">
            <v>2.5990695535201445E-3</v>
          </cell>
          <cell r="N758">
            <v>3.2382703743014228E-11</v>
          </cell>
          <cell r="O758">
            <v>0</v>
          </cell>
          <cell r="P758">
            <v>6.8647257571256587E-2</v>
          </cell>
          <cell r="Q758">
            <v>3.9207957120340899E-2</v>
          </cell>
        </row>
        <row r="759">
          <cell r="B759">
            <v>346000</v>
          </cell>
          <cell r="C759">
            <v>2.5767598032415081E-3</v>
          </cell>
          <cell r="D759">
            <v>3.1269499563971102E-11</v>
          </cell>
          <cell r="E759">
            <v>0</v>
          </cell>
          <cell r="F759">
            <v>6.8380406374823996E-2</v>
          </cell>
          <cell r="G759">
            <v>3.9024204174403145E-2</v>
          </cell>
          <cell r="H759">
            <v>4263.2971768010038</v>
          </cell>
          <cell r="I759">
            <v>2.0150033624133424E-5</v>
          </cell>
          <cell r="J759">
            <v>0</v>
          </cell>
          <cell r="K759">
            <v>2044748.7127924354</v>
          </cell>
          <cell r="L759">
            <v>11495.054264135248</v>
          </cell>
          <cell r="M759">
            <v>2.5767598032415085E-3</v>
          </cell>
          <cell r="N759">
            <v>3.1269499563971096E-11</v>
          </cell>
          <cell r="O759">
            <v>0</v>
          </cell>
          <cell r="P759">
            <v>6.8380406374823996E-2</v>
          </cell>
          <cell r="Q759">
            <v>3.9024204174403131E-2</v>
          </cell>
        </row>
        <row r="760">
          <cell r="B760">
            <v>346500</v>
          </cell>
          <cell r="C760">
            <v>2.5546415517843971E-3</v>
          </cell>
          <cell r="D760">
            <v>3.0194559472756729E-11</v>
          </cell>
          <cell r="E760">
            <v>0</v>
          </cell>
          <cell r="F760">
            <v>6.8114585988102536E-2</v>
          </cell>
          <cell r="G760">
            <v>3.8841310554779955E-2</v>
          </cell>
          <cell r="H760">
            <v>4226.7021170386415</v>
          </cell>
          <cell r="I760">
            <v>1.9457343325793773E-5</v>
          </cell>
          <cell r="J760">
            <v>0</v>
          </cell>
          <cell r="K760">
            <v>2036800.0046405222</v>
          </cell>
          <cell r="L760">
            <v>11441.180722659887</v>
          </cell>
          <cell r="M760">
            <v>2.5546415517843971E-3</v>
          </cell>
          <cell r="N760">
            <v>3.0194559472756722E-11</v>
          </cell>
          <cell r="O760">
            <v>0</v>
          </cell>
          <cell r="P760">
            <v>6.8114585988102536E-2</v>
          </cell>
          <cell r="Q760">
            <v>3.8841310554779948E-2</v>
          </cell>
        </row>
        <row r="761">
          <cell r="B761">
            <v>347000</v>
          </cell>
          <cell r="C761">
            <v>2.5327131553922405E-3</v>
          </cell>
          <cell r="D761">
            <v>2.9156570847663385E-11</v>
          </cell>
          <cell r="E761">
            <v>0</v>
          </cell>
          <cell r="F761">
            <v>6.7849792429215114E-2</v>
          </cell>
          <cell r="G761">
            <v>3.865927224280534E-2</v>
          </cell>
          <cell r="H761">
            <v>4190.4211760239414</v>
          </cell>
          <cell r="I761">
            <v>1.878846451453202E-5</v>
          </cell>
          <cell r="J761">
            <v>0</v>
          </cell>
          <cell r="K761">
            <v>2028882.0012621433</v>
          </cell>
          <cell r="L761">
            <v>11387.559122461507</v>
          </cell>
          <cell r="M761">
            <v>2.532713155392241E-3</v>
          </cell>
          <cell r="N761">
            <v>2.9156570847663378E-11</v>
          </cell>
          <cell r="O761">
            <v>0</v>
          </cell>
          <cell r="P761">
            <v>6.78497924292151E-2</v>
          </cell>
          <cell r="Q761">
            <v>3.865927224280534E-2</v>
          </cell>
        </row>
        <row r="762">
          <cell r="B762">
            <v>347500</v>
          </cell>
          <cell r="C762">
            <v>2.510972984417879E-3</v>
          </cell>
          <cell r="D762">
            <v>2.8154263785441311E-11</v>
          </cell>
          <cell r="E762">
            <v>0</v>
          </cell>
          <cell r="F762">
            <v>6.7586021731666127E-2</v>
          </cell>
          <cell r="G762">
            <v>3.847808523860665E-2</v>
          </cell>
          <cell r="H762">
            <v>4154.4516574752697</v>
          </cell>
          <cell r="I762">
            <v>1.8142578865989319E-5</v>
          </cell>
          <cell r="J762">
            <v>0</v>
          </cell>
          <cell r="K762">
            <v>2020994.5840489541</v>
          </cell>
          <cell r="L762">
            <v>11334.188285328943</v>
          </cell>
          <cell r="M762">
            <v>2.510972984417879E-3</v>
          </cell>
          <cell r="N762">
            <v>2.8154263785441305E-11</v>
          </cell>
          <cell r="O762">
            <v>0</v>
          </cell>
          <cell r="P762">
            <v>6.7586021731666113E-2</v>
          </cell>
          <cell r="Q762">
            <v>3.847808523860665E-2</v>
          </cell>
        </row>
        <row r="763">
          <cell r="B763">
            <v>348000</v>
          </cell>
          <cell r="C763">
            <v>2.4894194232024484E-3</v>
          </cell>
          <cell r="D763">
            <v>2.7186411101298672E-11</v>
          </cell>
          <cell r="E763">
            <v>0</v>
          </cell>
          <cell r="F763">
            <v>6.7323269944281963E-2</v>
          </cell>
          <cell r="G763">
            <v>3.8297745561016922E-2</v>
          </cell>
          <cell r="H763">
            <v>4118.7908882548872</v>
          </cell>
          <cell r="I763">
            <v>1.7518895583537541E-5</v>
          </cell>
          <cell r="J763">
            <v>0</v>
          </cell>
          <cell r="K763">
            <v>2013137.6348507772</v>
          </cell>
          <cell r="L763">
            <v>11281.067038561012</v>
          </cell>
          <cell r="M763">
            <v>2.489419423202448E-3</v>
          </cell>
          <cell r="N763">
            <v>2.7186411101298665E-11</v>
          </cell>
          <cell r="O763">
            <v>0</v>
          </cell>
          <cell r="P763">
            <v>6.7323269944281963E-2</v>
          </cell>
          <cell r="Q763">
            <v>3.8297745561016922E-2</v>
          </cell>
        </row>
        <row r="764">
          <cell r="B764">
            <v>348500</v>
          </cell>
          <cell r="C764">
            <v>2.4680508699553242E-3</v>
          </cell>
          <cell r="D764">
            <v>2.6251828328901586E-11</v>
          </cell>
          <cell r="E764">
            <v>0</v>
          </cell>
          <cell r="F764">
            <v>6.7061533131151901E-2</v>
          </cell>
          <cell r="G764">
            <v>3.8118249247487183E-2</v>
          </cell>
          <cell r="H764">
            <v>4083.4362181703173</v>
          </cell>
          <cell r="I764">
            <v>1.6916651398279286E-5</v>
          </cell>
          <cell r="J764">
            <v>0</v>
          </cell>
          <cell r="K764">
            <v>2005311.0359738346</v>
          </cell>
          <cell r="L764">
            <v>11228.194214940691</v>
          </cell>
          <cell r="M764">
            <v>2.4680508699553242E-3</v>
          </cell>
          <cell r="N764">
            <v>2.6251828328901583E-11</v>
          </cell>
          <cell r="O764">
            <v>0</v>
          </cell>
          <cell r="P764">
            <v>6.7061533131151901E-2</v>
          </cell>
          <cell r="Q764">
            <v>3.8118249247487183E-2</v>
          </cell>
        </row>
        <row r="765">
          <cell r="B765">
            <v>349000</v>
          </cell>
          <cell r="C765">
            <v>2.4468657366350679E-3</v>
          </cell>
          <cell r="D765">
            <v>2.5349369836877931E-11</v>
          </cell>
          <cell r="E765">
            <v>0</v>
          </cell>
          <cell r="F765">
            <v>6.6800807371569071E-2</v>
          </cell>
          <cell r="G765">
            <v>3.7939592353999359E-2</v>
          </cell>
          <cell r="H765">
            <v>4048.3850197773654</v>
          </cell>
          <cell r="I765">
            <v>1.6335108066526904E-5</v>
          </cell>
          <cell r="J765">
            <v>0</v>
          </cell>
          <cell r="K765">
            <v>1997514.6701789815</v>
          </cell>
          <cell r="L765">
            <v>11175.568652709459</v>
          </cell>
          <cell r="M765">
            <v>2.4468657366350684E-3</v>
          </cell>
          <cell r="N765">
            <v>2.5349369836877925E-11</v>
          </cell>
          <cell r="O765">
            <v>0</v>
          </cell>
          <cell r="P765">
            <v>6.6800807371569071E-2</v>
          </cell>
          <cell r="Q765">
            <v>3.7939592353999352E-2</v>
          </cell>
        </row>
        <row r="766">
          <cell r="B766">
            <v>349500</v>
          </cell>
          <cell r="C766">
            <v>2.4258624488314152E-3</v>
          </cell>
          <cell r="D766">
            <v>2.4477932712313538E-11</v>
          </cell>
          <cell r="E766">
            <v>0</v>
          </cell>
          <cell r="F766">
            <v>6.6541088759971709E-2</v>
          </cell>
          <cell r="G766">
            <v>3.7761770954979776E-2</v>
          </cell>
          <cell r="H766">
            <v>4013.6346881848713</v>
          </cell>
          <cell r="I766">
            <v>1.5773554872323476E-5</v>
          </cell>
          <cell r="J766">
            <v>0</v>
          </cell>
          <cell r="K766">
            <v>1989748.4206799516</v>
          </cell>
          <cell r="L766">
            <v>11123.189195541814</v>
          </cell>
          <cell r="M766">
            <v>2.4258624488314152E-3</v>
          </cell>
          <cell r="N766">
            <v>2.4477932712313531E-11</v>
          </cell>
          <cell r="O766">
            <v>0</v>
          </cell>
          <cell r="P766">
            <v>6.6541088759971709E-2</v>
          </cell>
          <cell r="Q766">
            <v>3.7761770954979769E-2</v>
          </cell>
        </row>
        <row r="767">
          <cell r="B767">
            <v>350000</v>
          </cell>
          <cell r="C767">
            <v>2.4050394456482695E-3</v>
          </cell>
          <cell r="D767">
            <v>2.3636452877255993E-11</v>
          </cell>
          <cell r="E767">
            <v>0</v>
          </cell>
          <cell r="F767">
            <v>6.628237340588479E-2</v>
          </cell>
          <cell r="G767">
            <v>3.7584781143212787E-2</v>
          </cell>
          <cell r="H767">
            <v>3979.1826408611173</v>
          </cell>
          <cell r="I767">
            <v>1.5231306124921828E-5</v>
          </cell>
          <cell r="J767">
            <v>0</v>
          </cell>
          <cell r="K767">
            <v>1982012.1711416095</v>
          </cell>
          <cell r="L767">
            <v>11071.054692519838</v>
          </cell>
          <cell r="M767">
            <v>2.4050394456482695E-3</v>
          </cell>
          <cell r="N767">
            <v>2.3636452877255993E-11</v>
          </cell>
          <cell r="O767">
            <v>0</v>
          </cell>
          <cell r="P767">
            <v>6.628237340588479E-2</v>
          </cell>
          <cell r="Q767">
            <v>3.758478114321278E-2</v>
          </cell>
        </row>
        <row r="768">
          <cell r="B768">
            <v>350500</v>
          </cell>
          <cell r="C768">
            <v>2.384395179587699E-3</v>
          </cell>
          <cell r="D768">
            <v>2.2823897321722308E-11</v>
          </cell>
          <cell r="E768">
            <v>0</v>
          </cell>
          <cell r="F768">
            <v>6.6024657433861683E-2</v>
          </cell>
          <cell r="G768">
            <v>3.7408619029754994E-2</v>
          </cell>
          <cell r="H768">
            <v>3945.0263174418988</v>
          </cell>
          <cell r="I768">
            <v>1.4707696153742588E-5</v>
          </cell>
          <cell r="J768">
            <v>0</v>
          </cell>
          <cell r="K768">
            <v>1974305.8056782081</v>
          </cell>
          <cell r="L768">
            <v>11019.163998107924</v>
          </cell>
          <cell r="M768">
            <v>2.384395179587699E-3</v>
          </cell>
          <cell r="N768">
            <v>2.2823897321722305E-11</v>
          </cell>
          <cell r="O768">
            <v>0</v>
          </cell>
          <cell r="P768">
            <v>6.6024657433861683E-2</v>
          </cell>
          <cell r="Q768">
            <v>3.7408619029754987E-2</v>
          </cell>
        </row>
        <row r="769">
          <cell r="B769">
            <v>351000</v>
          </cell>
          <cell r="C769">
            <v>2.3639281164349402E-3</v>
          </cell>
          <cell r="D769">
            <v>2.2039271870691248E-11</v>
          </cell>
          <cell r="E769">
            <v>0</v>
          </cell>
          <cell r="F769">
            <v>6.5767936983425909E-2</v>
          </cell>
          <cell r="G769">
            <v>3.7233280743849718E-2</v>
          </cell>
          <cell r="H769">
            <v>3911.1631795402609</v>
          </cell>
          <cell r="I769">
            <v>1.4202084313416131E-5</v>
          </cell>
          <cell r="J769">
            <v>0</v>
          </cell>
          <cell r="K769">
            <v>1966629.2088516455</v>
          </cell>
          <cell r="L769">
            <v>10967.515972127587</v>
          </cell>
          <cell r="M769">
            <v>2.3639281164349402E-3</v>
          </cell>
          <cell r="N769">
            <v>2.2039271870691245E-11</v>
          </cell>
          <cell r="O769">
            <v>0</v>
          </cell>
          <cell r="P769">
            <v>6.5767936983425909E-2</v>
          </cell>
          <cell r="Q769">
            <v>3.7233280743849718E-2</v>
          </cell>
        </row>
        <row r="770">
          <cell r="B770">
            <v>351500</v>
          </cell>
          <cell r="C770">
            <v>2.343636735144366E-3</v>
          </cell>
          <cell r="D770">
            <v>2.1281617300607176E-11</v>
          </cell>
          <cell r="E770">
            <v>0</v>
          </cell>
          <cell r="F770">
            <v>6.5512208209013711E-2</v>
          </cell>
          <cell r="G770">
            <v>3.7058762432842056E-2</v>
          </cell>
          <cell r="H770">
            <v>3877.5907105578312</v>
          </cell>
          <cell r="I770">
            <v>1.3713852481261618E-5</v>
          </cell>
          <cell r="J770">
            <v>0</v>
          </cell>
          <cell r="K770">
            <v>1958982.2656697482</v>
          </cell>
          <cell r="L770">
            <v>10916.109479732435</v>
          </cell>
          <cell r="M770">
            <v>2.343636735144366E-3</v>
          </cell>
          <cell r="N770">
            <v>2.1281617300607173E-11</v>
          </cell>
          <cell r="O770">
            <v>0</v>
          </cell>
          <cell r="P770">
            <v>6.5512208209013711E-2</v>
          </cell>
          <cell r="Q770">
            <v>3.7058762432842056E-2</v>
          </cell>
        </row>
        <row r="771">
          <cell r="B771">
            <v>352000</v>
          </cell>
          <cell r="C771">
            <v>2.3235195277264606E-3</v>
          </cell>
          <cell r="D771">
            <v>2.0550009339380048E-11</v>
          </cell>
          <cell r="E771">
            <v>0</v>
          </cell>
          <cell r="F771">
            <v>6.5257467279916076E-2</v>
          </cell>
          <cell r="G771">
            <v>3.6885060262094094E-2</v>
          </cell>
          <cell r="H771">
            <v>3844.3064154978165</v>
          </cell>
          <cell r="I771">
            <v>1.3242405057286977E-5</v>
          </cell>
          <cell r="J771">
            <v>0</v>
          </cell>
          <cell r="K771">
            <v>1951364.8615845377</v>
          </cell>
          <cell r="L771">
            <v>10864.943391383204</v>
          </cell>
          <cell r="M771">
            <v>2.3235195277264606E-3</v>
          </cell>
          <cell r="N771">
            <v>2.0550009339380048E-11</v>
          </cell>
          <cell r="O771">
            <v>0</v>
          </cell>
          <cell r="P771">
            <v>6.5257467279916076E-2</v>
          </cell>
          <cell r="Q771">
            <v>3.6885060262094087E-2</v>
          </cell>
        </row>
        <row r="772">
          <cell r="B772">
            <v>352500</v>
          </cell>
          <cell r="C772">
            <v>2.3035749991357395E-3</v>
          </cell>
          <cell r="D772">
            <v>1.9843550899393047E-11</v>
          </cell>
          <cell r="E772">
            <v>0</v>
          </cell>
          <cell r="F772">
            <v>6.5003710380221541E-2</v>
          </cell>
          <cell r="G772">
            <v>3.6712170414900783E-2</v>
          </cell>
          <cell r="H772">
            <v>3811.3078207795647</v>
          </cell>
          <cell r="I772">
            <v>1.2787163959146962E-5</v>
          </cell>
          <cell r="J772">
            <v>0</v>
          </cell>
          <cell r="K772">
            <v>1943776.8824905199</v>
          </cell>
          <cell r="L772">
            <v>10814.016582822975</v>
          </cell>
          <cell r="M772">
            <v>2.3035749991357395E-3</v>
          </cell>
          <cell r="N772">
            <v>1.9843550899393047E-11</v>
          </cell>
          <cell r="O772">
            <v>0</v>
          </cell>
          <cell r="P772">
            <v>6.5003710380221541E-2</v>
          </cell>
          <cell r="Q772">
            <v>3.6712170414900783E-2</v>
          </cell>
        </row>
        <row r="773">
          <cell r="B773">
            <v>353000</v>
          </cell>
          <cell r="C773">
            <v>2.2838016671596533E-3</v>
          </cell>
          <cell r="D773">
            <v>1.9161375960998781E-11</v>
          </cell>
          <cell r="E773">
            <v>0</v>
          </cell>
          <cell r="F773">
            <v>6.4750933708758882E-2</v>
          </cell>
          <cell r="G773">
            <v>3.6540089092405977E-2</v>
          </cell>
          <cell r="H773">
            <v>3778.5924740547553</v>
          </cell>
          <cell r="I773">
            <v>1.2347571124664133E-5</v>
          </cell>
          <cell r="J773">
            <v>0</v>
          </cell>
          <cell r="K773">
            <v>1936218.2147229717</v>
          </cell>
          <cell r="L773">
            <v>10763.327935052434</v>
          </cell>
          <cell r="M773">
            <v>2.2838016671596533E-3</v>
          </cell>
          <cell r="N773">
            <v>1.9161375960998778E-11</v>
          </cell>
          <cell r="O773">
            <v>0</v>
          </cell>
          <cell r="P773">
            <v>6.4750933708758882E-2</v>
          </cell>
          <cell r="Q773">
            <v>3.654008909240597E-2</v>
          </cell>
        </row>
        <row r="774">
          <cell r="B774">
            <v>353500</v>
          </cell>
          <cell r="C774">
            <v>2.2641980623084234E-3</v>
          </cell>
          <cell r="D774">
            <v>1.8502649572519262E-11</v>
          </cell>
          <cell r="E774">
            <v>0</v>
          </cell>
          <cell r="F774">
            <v>6.4499133479040474E-2</v>
          </cell>
          <cell r="G774">
            <v>3.6368812513518992E-2</v>
          </cell>
          <cell r="H774">
            <v>3746.1579440251289</v>
          </cell>
          <cell r="I774">
            <v>1.1923088511828849E-5</v>
          </cell>
          <cell r="J774">
            <v>0</v>
          </cell>
          <cell r="K774">
            <v>1928688.7450562469</v>
          </cell>
          <cell r="L774">
            <v>10712.876334305309</v>
          </cell>
          <cell r="M774">
            <v>2.2641980623084234E-3</v>
          </cell>
          <cell r="N774">
            <v>1.8502649572519262E-11</v>
          </cell>
          <cell r="O774">
            <v>0</v>
          </cell>
          <cell r="P774">
            <v>6.4499133479040474E-2</v>
          </cell>
          <cell r="Q774">
            <v>3.6368812513518992E-2</v>
          </cell>
        </row>
        <row r="775">
          <cell r="B775">
            <v>354000</v>
          </cell>
          <cell r="C775">
            <v>2.244762727705843E-3</v>
          </cell>
          <cell r="D775">
            <v>1.7866567850245921E-11</v>
          </cell>
          <cell r="E775">
            <v>0</v>
          </cell>
          <cell r="F775">
            <v>6.4248305919205204E-2</v>
          </cell>
          <cell r="G775">
            <v>3.6198336914831583E-2</v>
          </cell>
          <cell r="H775">
            <v>3714.0018202618162</v>
          </cell>
          <cell r="I775">
            <v>1.1513198098799264E-5</v>
          </cell>
          <cell r="J775">
            <v>0</v>
          </cell>
          <cell r="K775">
            <v>1921188.3607020692</v>
          </cell>
          <cell r="L775">
            <v>10662.660672023896</v>
          </cell>
          <cell r="M775">
            <v>2.244762727705843E-3</v>
          </cell>
          <cell r="N775">
            <v>1.7866567850245921E-11</v>
          </cell>
          <cell r="O775">
            <v>0</v>
          </cell>
          <cell r="P775">
            <v>6.4248305919205204E-2</v>
          </cell>
          <cell r="Q775">
            <v>3.6198336914831583E-2</v>
          </cell>
        </row>
        <row r="776">
          <cell r="B776">
            <v>354500</v>
          </cell>
          <cell r="C776">
            <v>2.2254942189810019E-3</v>
          </cell>
          <cell r="D776">
            <v>1.7252350211447244E-11</v>
          </cell>
          <cell r="E776">
            <v>0</v>
          </cell>
          <cell r="F776">
            <v>6.3998447271962244E-2</v>
          </cell>
          <cell r="G776">
            <v>3.6028658550535116E-2</v>
          </cell>
          <cell r="H776">
            <v>3682.1217130261934</v>
          </cell>
          <cell r="I776">
            <v>1.1117396878859387E-5</v>
          </cell>
          <cell r="J776">
            <v>0</v>
          </cell>
          <cell r="K776">
            <v>1913716.9493078515</v>
          </cell>
          <cell r="L776">
            <v>10612.679844834678</v>
          </cell>
          <cell r="M776">
            <v>2.2254942189810019E-3</v>
          </cell>
          <cell r="N776">
            <v>1.7252350211447244E-11</v>
          </cell>
          <cell r="O776">
            <v>0</v>
          </cell>
          <cell r="P776">
            <v>6.3998447271962244E-2</v>
          </cell>
          <cell r="Q776">
            <v>3.6028658550535109E-2</v>
          </cell>
        </row>
        <row r="777">
          <cell r="B777">
            <v>355000</v>
          </cell>
          <cell r="C777">
            <v>2.206391104160941E-3</v>
          </cell>
          <cell r="D777">
            <v>1.6659247141361133E-11</v>
          </cell>
          <cell r="E777">
            <v>0</v>
          </cell>
          <cell r="F777">
            <v>6.3749553794534633E-2</v>
          </cell>
          <cell r="G777">
            <v>3.5859773692338434E-2</v>
          </cell>
          <cell r="H777">
            <v>3650.5152530922801</v>
          </cell>
          <cell r="I777">
            <v>1.0735201865461029E-5</v>
          </cell>
          <cell r="J777">
            <v>0</v>
          </cell>
          <cell r="K777">
            <v>1906274.398955008</v>
          </cell>
          <cell r="L777">
            <v>10562.932754524121</v>
          </cell>
          <cell r="M777">
            <v>2.206391104160941E-3</v>
          </cell>
          <cell r="N777">
            <v>1.665924714136113E-11</v>
          </cell>
          <cell r="O777">
            <v>0</v>
          </cell>
          <cell r="P777">
            <v>6.3749553794534633E-2</v>
          </cell>
          <cell r="Q777">
            <v>3.5859773692338434E-2</v>
          </cell>
        </row>
        <row r="778">
          <cell r="B778">
            <v>355500</v>
          </cell>
          <cell r="C778">
            <v>2.1874519635642548E-3</v>
          </cell>
          <cell r="D778">
            <v>1.6086532426202556E-11</v>
          </cell>
          <cell r="E778">
            <v>0</v>
          </cell>
          <cell r="F778">
            <v>6.3501621758603174E-2</v>
          </cell>
          <cell r="G778">
            <v>3.569167862938577E-2</v>
          </cell>
          <cell r="H778">
            <v>3619.1800915706995</v>
          </cell>
          <cell r="I778">
            <v>1.0366145087181852E-5</v>
          </cell>
          <cell r="J778">
            <v>0</v>
          </cell>
          <cell r="K778">
            <v>1898860.5981572766</v>
          </cell>
          <cell r="L778">
            <v>10513.418308014498</v>
          </cell>
          <cell r="M778">
            <v>2.1874519635642548E-3</v>
          </cell>
          <cell r="N778">
            <v>1.6086532426202553E-11</v>
          </cell>
          <cell r="O778">
            <v>0</v>
          </cell>
          <cell r="P778">
            <v>6.3501621758603174E-2</v>
          </cell>
          <cell r="Q778">
            <v>3.5691678629385763E-2</v>
          </cell>
        </row>
        <row r="779">
          <cell r="B779">
            <v>356000</v>
          </cell>
          <cell r="C779">
            <v>2.1686753896955546E-3</v>
          </cell>
          <cell r="D779">
            <v>1.5533503153163528E-11</v>
          </cell>
          <cell r="E779">
            <v>0</v>
          </cell>
          <cell r="F779">
            <v>6.3254647450250889E-2</v>
          </cell>
          <cell r="G779">
            <v>3.5524369668175355E-2</v>
          </cell>
          <cell r="H779">
            <v>3588.1138997340668</v>
          </cell>
          <cell r="I779">
            <v>1.000977358772536E-5</v>
          </cell>
          <cell r="J779">
            <v>0</v>
          </cell>
          <cell r="K779">
            <v>1891475.4358590592</v>
          </cell>
          <cell r="L779">
            <v>10464.135417339912</v>
          </cell>
          <cell r="M779">
            <v>2.168675389695555E-3</v>
          </cell>
          <cell r="N779">
            <v>1.5533503153163528E-11</v>
          </cell>
          <cell r="O779">
            <v>0</v>
          </cell>
          <cell r="P779">
            <v>6.3254647450250889E-2</v>
          </cell>
          <cell r="Q779">
            <v>3.5524369668175348E-2</v>
          </cell>
        </row>
        <row r="780">
          <cell r="B780">
            <v>356500</v>
          </cell>
          <cell r="C780">
            <v>2.1500599871408879E-3</v>
          </cell>
          <cell r="D780">
            <v>1.4999483593909313E-11</v>
          </cell>
          <cell r="E780">
            <v>0</v>
          </cell>
          <cell r="F780">
            <v>6.3008627169906906E-2</v>
          </cell>
          <cell r="G780">
            <v>3.5357843132478146E-2</v>
          </cell>
          <cell r="H780">
            <v>3557.3143688439586</v>
          </cell>
          <cell r="I780">
            <v>9.665651928441896E-6</v>
          </cell>
          <cell r="J780">
            <v>0</v>
          </cell>
          <cell r="K780">
            <v>1884118.8014337423</v>
          </cell>
          <cell r="L780">
            <v>10415.08299962236</v>
          </cell>
          <cell r="M780">
            <v>2.1500599871408874E-3</v>
          </cell>
          <cell r="N780">
            <v>1.4999483593909313E-11</v>
          </cell>
          <cell r="O780">
            <v>0</v>
          </cell>
          <cell r="P780">
            <v>6.3008627169906906E-2</v>
          </cell>
          <cell r="Q780">
            <v>3.5357843132478139E-2</v>
          </cell>
        </row>
        <row r="781">
          <cell r="B781">
            <v>357000</v>
          </cell>
          <cell r="C781">
            <v>2.1316043724640289E-3</v>
          </cell>
          <cell r="D781">
            <v>1.4483821321082227E-11</v>
          </cell>
          <cell r="E781">
            <v>0</v>
          </cell>
          <cell r="F781">
            <v>6.2763557232291378E-2</v>
          </cell>
          <cell r="G781">
            <v>3.5192095363257125E-2</v>
          </cell>
          <cell r="H781">
            <v>3526.7792099793255</v>
          </cell>
          <cell r="I781">
            <v>9.3333596858076396E-6</v>
          </cell>
          <cell r="J781">
            <v>0</v>
          </cell>
          <cell r="K781">
            <v>1876790.5846820506</v>
          </cell>
          <cell r="L781">
            <v>10366.259977047957</v>
          </cell>
          <cell r="M781">
            <v>2.1316043724640284E-3</v>
          </cell>
          <cell r="N781">
            <v>1.4483821321082225E-11</v>
          </cell>
          <cell r="O781">
            <v>0</v>
          </cell>
          <cell r="P781">
            <v>6.2763557232291378E-2</v>
          </cell>
          <cell r="Q781">
            <v>3.5192095363257125E-2</v>
          </cell>
        </row>
        <row r="782">
          <cell r="B782">
            <v>357500</v>
          </cell>
          <cell r="C782">
            <v>2.1133071741036699E-3</v>
          </cell>
          <cell r="D782">
            <v>1.3985883324805473E-11</v>
          </cell>
          <cell r="E782">
            <v>0</v>
          </cell>
          <cell r="F782">
            <v>6.2519433966360213E-2</v>
          </cell>
          <cell r="G782">
            <v>3.5027122718586878E-2</v>
          </cell>
          <cell r="H782">
            <v>3496.5061538663904</v>
          </cell>
          <cell r="I782">
            <v>9.0124889489036544E-6</v>
          </cell>
          <cell r="J782">
            <v>0</v>
          </cell>
          <cell r="K782">
            <v>1869490.6758303943</v>
          </cell>
          <cell r="L782">
            <v>10317.66527684325</v>
          </cell>
          <cell r="M782">
            <v>2.1133071741036699E-3</v>
          </cell>
          <cell r="N782">
            <v>1.3985883324805471E-11</v>
          </cell>
          <cell r="O782">
            <v>0</v>
          </cell>
          <cell r="P782">
            <v>6.2519433966360213E-2</v>
          </cell>
          <cell r="Q782">
            <v>3.5027122718586871E-2</v>
          </cell>
        </row>
        <row r="783">
          <cell r="B783">
            <v>358000</v>
          </cell>
          <cell r="C783">
            <v>2.0951670322714869E-3</v>
          </cell>
          <cell r="D783">
            <v>1.3505063779675491E-11</v>
          </cell>
          <cell r="E783">
            <v>0</v>
          </cell>
          <cell r="F783">
            <v>6.2276253715250036E-2</v>
          </cell>
          <cell r="G783">
            <v>3.4862921573573541E-2</v>
          </cell>
          <cell r="H783">
            <v>3466.4929507099969</v>
          </cell>
          <cell r="I783">
            <v>8.7026493244578316E-6</v>
          </cell>
          <cell r="J783">
            <v>0</v>
          </cell>
          <cell r="K783">
            <v>1862218.965529223</v>
          </cell>
          <cell r="L783">
            <v>10269.297831251637</v>
          </cell>
          <cell r="M783">
            <v>2.0951670322714869E-3</v>
          </cell>
          <cell r="N783">
            <v>1.3505063779675491E-11</v>
          </cell>
          <cell r="O783">
            <v>0</v>
          </cell>
          <cell r="P783">
            <v>6.227625371525003E-2</v>
          </cell>
          <cell r="Q783">
            <v>3.4862921573573534E-2</v>
          </cell>
        </row>
        <row r="784">
          <cell r="B784">
            <v>358500</v>
          </cell>
          <cell r="C784">
            <v>2.077182598851088E-3</v>
          </cell>
          <cell r="D784">
            <v>1.3040772394273428E-11</v>
          </cell>
          <cell r="E784">
            <v>0</v>
          </cell>
          <cell r="F784">
            <v>6.203401283622343E-2</v>
          </cell>
          <cell r="G784">
            <v>3.4699488320275189E-2</v>
          </cell>
          <cell r="H784">
            <v>3436.7373700264193</v>
          </cell>
          <cell r="I784">
            <v>8.4034604292819548E-6</v>
          </cell>
          <cell r="J784">
            <v>0</v>
          </cell>
          <cell r="K784">
            <v>1854975.3448513891</v>
          </cell>
          <cell r="L784">
            <v>10221.156577509913</v>
          </cell>
          <cell r="M784">
            <v>2.077182598851088E-3</v>
          </cell>
          <cell r="N784">
            <v>1.3040772394273428E-11</v>
          </cell>
          <cell r="O784">
            <v>0</v>
          </cell>
          <cell r="P784">
            <v>6.203401283622343E-2</v>
          </cell>
          <cell r="Q784">
            <v>3.4699488320275189E-2</v>
          </cell>
        </row>
        <row r="785">
          <cell r="B785">
            <v>359000</v>
          </cell>
          <cell r="C785">
            <v>2.0593525372978234E-3</v>
          </cell>
          <cell r="D785">
            <v>1.2592442178157488E-11</v>
          </cell>
          <cell r="E785">
            <v>0</v>
          </cell>
          <cell r="F785">
            <v>6.1792707700614395E-2</v>
          </cell>
          <cell r="G785">
            <v>3.4536819367622568E-2</v>
          </cell>
          <cell r="H785">
            <v>3407.2372004775948</v>
          </cell>
          <cell r="I785">
            <v>8.1145568953136625E-6</v>
          </cell>
          <cell r="J785">
            <v>0</v>
          </cell>
          <cell r="K785">
            <v>1847759.7052905157</v>
          </cell>
          <cell r="L785">
            <v>10173.240457824932</v>
          </cell>
          <cell r="M785">
            <v>2.0593525372978238E-3</v>
          </cell>
          <cell r="N785">
            <v>1.2592442178157485E-11</v>
          </cell>
          <cell r="O785">
            <v>0</v>
          </cell>
          <cell r="P785">
            <v>6.1792707700614395E-2</v>
          </cell>
          <cell r="Q785">
            <v>3.4536819367622575E-2</v>
          </cell>
        </row>
        <row r="786">
          <cell r="B786">
            <v>359500</v>
          </cell>
          <cell r="C786">
            <v>2.0416755225394602E-3</v>
          </cell>
          <cell r="D786">
            <v>1.2159521674870583E-11</v>
          </cell>
          <cell r="E786">
            <v>0</v>
          </cell>
          <cell r="F786">
            <v>6.1552334693773962E-2</v>
          </cell>
          <cell r="G786">
            <v>3.4374911141340142E-2</v>
          </cell>
          <cell r="H786">
            <v>3377.9902497067874</v>
          </cell>
          <cell r="I786">
            <v>7.8355833645744952E-6</v>
          </cell>
          <cell r="J786">
            <v>0</v>
          </cell>
          <cell r="K786">
            <v>1840571.9387593712</v>
          </cell>
          <cell r="L786">
            <v>10125.548419350329</v>
          </cell>
          <cell r="M786">
            <v>2.0416755225394602E-3</v>
          </cell>
          <cell r="N786">
            <v>1.2159521674870583E-11</v>
          </cell>
          <cell r="O786">
            <v>0</v>
          </cell>
          <cell r="P786">
            <v>6.1552334693773962E-2</v>
          </cell>
          <cell r="Q786">
            <v>3.4374911141340142E-2</v>
          </cell>
        </row>
        <row r="787">
          <cell r="B787">
            <v>360000</v>
          </cell>
          <cell r="C787">
            <v>2.0241502408777051E-3</v>
          </cell>
          <cell r="D787">
            <v>1.1741482728932687E-11</v>
          </cell>
          <cell r="E787">
            <v>0</v>
          </cell>
          <cell r="F787">
            <v>6.1312890215016042E-2</v>
          </cell>
          <cell r="G787">
            <v>3.4213760083867589E-2</v>
          </cell>
          <cell r="H787">
            <v>3348.9943441756577</v>
          </cell>
          <cell r="I787">
            <v>7.5661994942118393E-6</v>
          </cell>
          <cell r="J787">
            <v>0</v>
          </cell>
          <cell r="K787">
            <v>1833411.9375882496</v>
          </cell>
          <cell r="L787">
            <v>10078.079414163418</v>
          </cell>
          <cell r="M787">
            <v>2.0241502408777055E-3</v>
          </cell>
          <cell r="N787">
            <v>1.1741482728932685E-11</v>
          </cell>
          <cell r="O787">
            <v>0</v>
          </cell>
          <cell r="P787">
            <v>6.1312890215016048E-2</v>
          </cell>
          <cell r="Q787">
            <v>3.4213760083867582E-2</v>
          </cell>
        </row>
        <row r="788">
          <cell r="B788">
            <v>360500</v>
          </cell>
          <cell r="C788">
            <v>2.0067753898905757E-3</v>
          </cell>
          <cell r="D788">
            <v>1.1337812718848479E-11</v>
          </cell>
          <cell r="E788">
            <v>0</v>
          </cell>
          <cell r="F788">
            <v>6.1074370677563536E-2</v>
          </cell>
          <cell r="G788">
            <v>3.405336265428166E-2</v>
          </cell>
          <cell r="H788">
            <v>3320.2473290027328</v>
          </cell>
          <cell r="I788">
            <v>7.3060749514569867E-6</v>
          </cell>
          <cell r="J788">
            <v>0</v>
          </cell>
          <cell r="K788">
            <v>1826279.5945233593</v>
          </cell>
          <cell r="L788">
            <v>10030.832399242165</v>
          </cell>
          <cell r="M788">
            <v>2.0067753898905761E-3</v>
          </cell>
          <cell r="N788">
            <v>1.1337812718848479E-11</v>
          </cell>
          <cell r="O788">
            <v>0</v>
          </cell>
          <cell r="P788">
            <v>6.1074370677563536E-2</v>
          </cell>
          <cell r="Q788">
            <v>3.4053362654281653E-2</v>
          </cell>
        </row>
        <row r="789">
          <cell r="B789">
            <v>361000</v>
          </cell>
          <cell r="C789">
            <v>1.9895496783356083E-3</v>
          </cell>
          <cell r="D789">
            <v>1.0948018440603521E-11</v>
          </cell>
          <cell r="E789">
            <v>0</v>
          </cell>
          <cell r="F789">
            <v>6.0836772508494556E-2</v>
          </cell>
          <cell r="G789">
            <v>3.3893715328218298E-2</v>
          </cell>
          <cell r="H789">
            <v>3291.7470678032614</v>
          </cell>
          <cell r="I789">
            <v>7.0548919161460987E-6</v>
          </cell>
          <cell r="J789">
            <v>0</v>
          </cell>
          <cell r="K789">
            <v>1819174.8027252147</v>
          </cell>
          <cell r="L789">
            <v>9983.8063364422433</v>
          </cell>
          <cell r="M789">
            <v>1.9895496783356083E-3</v>
          </cell>
          <cell r="N789">
            <v>1.0948018440603519E-11</v>
          </cell>
          <cell r="O789">
            <v>0</v>
          </cell>
          <cell r="P789">
            <v>6.0836772508494556E-2</v>
          </cell>
          <cell r="Q789">
            <v>3.3893715328218298E-2</v>
          </cell>
        </row>
        <row r="790">
          <cell r="B790">
            <v>361500</v>
          </cell>
          <cell r="C790">
            <v>1.9724718260538975E-3</v>
          </cell>
          <cell r="D790">
            <v>1.0571626107664259E-11</v>
          </cell>
          <cell r="E790">
            <v>0</v>
          </cell>
          <cell r="F790">
            <v>6.060009214868893E-2</v>
          </cell>
          <cell r="G790">
            <v>3.3734814597795273E-2</v>
          </cell>
          <cell r="H790">
            <v>3263.4914425304473</v>
          </cell>
          <cell r="I790">
            <v>6.8123450807202186E-6</v>
          </cell>
          <cell r="J790">
            <v>0</v>
          </cell>
          <cell r="K790">
            <v>1812097.4557670373</v>
          </cell>
          <cell r="L790">
            <v>9937.0001924742519</v>
          </cell>
          <cell r="M790">
            <v>1.9724718260538975E-3</v>
          </cell>
          <cell r="N790">
            <v>1.0571626107664259E-11</v>
          </cell>
          <cell r="O790">
            <v>0</v>
          </cell>
          <cell r="P790">
            <v>6.0600092148688937E-2</v>
          </cell>
          <cell r="Q790">
            <v>3.3734814597795267E-2</v>
          </cell>
        </row>
        <row r="791">
          <cell r="B791">
            <v>362000</v>
          </cell>
          <cell r="C791">
            <v>1.9555405638749571E-3</v>
          </cell>
          <cell r="D791">
            <v>1.0208169700489492E-11</v>
          </cell>
          <cell r="E791">
            <v>0</v>
          </cell>
          <cell r="F791">
            <v>6.0364326052774878E-2</v>
          </cell>
          <cell r="G791">
            <v>3.3576656971535057E-2</v>
          </cell>
          <cell r="H791">
            <v>3235.4783533180384</v>
          </cell>
          <cell r="I791">
            <v>6.5781341426623342E-6</v>
          </cell>
          <cell r="J791">
            <v>0</v>
          </cell>
          <cell r="K791">
            <v>1805047.4476331598</v>
          </cell>
          <cell r="L791">
            <v>9890.4129388809943</v>
          </cell>
          <cell r="M791">
            <v>1.9555405638749571E-3</v>
          </cell>
          <cell r="N791">
            <v>1.0208169700489492E-11</v>
          </cell>
          <cell r="O791">
            <v>0</v>
          </cell>
          <cell r="P791">
            <v>6.0364326052774878E-2</v>
          </cell>
          <cell r="Q791">
            <v>3.3576656971535057E-2</v>
          </cell>
        </row>
        <row r="792">
          <cell r="B792">
            <v>362500</v>
          </cell>
          <cell r="C792">
            <v>1.9387546335224038E-3</v>
          </cell>
          <cell r="D792">
            <v>9.8572065005150817E-12</v>
          </cell>
          <cell r="E792">
            <v>0</v>
          </cell>
          <cell r="F792">
            <v>6.0129470689075891E-2</v>
          </cell>
          <cell r="G792">
            <v>3.341923897428814E-2</v>
          </cell>
          <cell r="H792">
            <v>3207.7057183242787</v>
          </cell>
          <cell r="I792">
            <v>6.3519738145812878E-6</v>
          </cell>
          <cell r="J792">
            <v>0</v>
          </cell>
          <cell r="K792">
            <v>1798024.672717439</v>
          </cell>
          <cell r="L792">
            <v>9844.0435520148876</v>
          </cell>
          <cell r="M792">
            <v>1.938754633522404E-3</v>
          </cell>
          <cell r="N792">
            <v>9.85720650051508E-12</v>
          </cell>
          <cell r="O792">
            <v>0</v>
          </cell>
          <cell r="P792">
            <v>6.0129470689075891E-2</v>
          </cell>
          <cell r="Q792">
            <v>3.3419238974288133E-2</v>
          </cell>
        </row>
        <row r="793">
          <cell r="B793">
            <v>363000</v>
          </cell>
          <cell r="C793">
            <v>1.9221127875204409E-3</v>
          </cell>
          <cell r="D793">
            <v>9.5183093231615916E-12</v>
          </cell>
          <cell r="E793">
            <v>0</v>
          </cell>
          <cell r="F793">
            <v>5.9895522539557863E-2</v>
          </cell>
          <cell r="G793">
            <v>3.3262557147156639E-2</v>
          </cell>
          <cell r="H793">
            <v>3180.1714735771843</v>
          </cell>
          <cell r="I793">
            <v>6.1335888191698202E-6</v>
          </cell>
          <cell r="J793">
            <v>0</v>
          </cell>
          <cell r="K793">
            <v>1791029.0258216744</v>
          </cell>
          <cell r="L793">
            <v>9797.8910130154691</v>
          </cell>
          <cell r="M793">
            <v>1.9221127875204409E-3</v>
          </cell>
          <cell r="N793">
            <v>9.5183093231615916E-12</v>
          </cell>
          <cell r="O793">
            <v>0</v>
          </cell>
          <cell r="P793">
            <v>5.9895522539557856E-2</v>
          </cell>
          <cell r="Q793">
            <v>3.3262557147156639E-2</v>
          </cell>
        </row>
        <row r="794">
          <cell r="B794">
            <v>363500</v>
          </cell>
          <cell r="C794">
            <v>1.9056137891011531E-3</v>
          </cell>
          <cell r="D794">
            <v>9.1910626343381176E-12</v>
          </cell>
          <cell r="E794">
            <v>0</v>
          </cell>
          <cell r="F794">
            <v>5.9662478099776373E-2</v>
          </cell>
          <cell r="G794">
            <v>3.3106608047418336E-2</v>
          </cell>
          <cell r="H794">
            <v>3152.8735728211623</v>
          </cell>
          <cell r="I794">
            <v>5.9227113866835959E-6</v>
          </cell>
          <cell r="J794">
            <v>0</v>
          </cell>
          <cell r="K794">
            <v>1784060.4021540317</v>
          </cell>
          <cell r="L794">
            <v>9751.9543077870076</v>
          </cell>
          <cell r="M794">
            <v>1.9056137891011531E-3</v>
          </cell>
          <cell r="N794">
            <v>9.191062634338116E-12</v>
          </cell>
          <cell r="O794">
            <v>0</v>
          </cell>
          <cell r="P794">
            <v>5.9662478099776373E-2</v>
          </cell>
          <cell r="Q794">
            <v>3.3106608047418336E-2</v>
          </cell>
        </row>
        <row r="795">
          <cell r="B795">
            <v>364000</v>
          </cell>
          <cell r="C795">
            <v>1.8892564121125944E-3</v>
          </cell>
          <cell r="D795">
            <v>8.8750625504422886E-12</v>
          </cell>
          <cell r="E795">
            <v>0</v>
          </cell>
          <cell r="F795">
            <v>5.9430333878824189E-2</v>
          </cell>
          <cell r="G795">
            <v>3.2951388248450966E-2</v>
          </cell>
          <cell r="H795">
            <v>3125.8099873649376</v>
          </cell>
          <cell r="I795">
            <v>5.7190812549412094E-6</v>
          </cell>
          <cell r="J795">
            <v>0</v>
          </cell>
          <cell r="K795">
            <v>1777118.6973274725</v>
          </cell>
          <cell r="L795">
            <v>9706.2324269762157</v>
          </cell>
          <cell r="M795">
            <v>1.8892564121125944E-3</v>
          </cell>
          <cell r="N795">
            <v>8.8750625504422886E-12</v>
          </cell>
          <cell r="O795">
            <v>0</v>
          </cell>
          <cell r="P795">
            <v>5.9430333878824182E-2</v>
          </cell>
          <cell r="Q795">
            <v>3.2951388248450966E-2</v>
          </cell>
        </row>
        <row r="796">
          <cell r="B796">
            <v>364500</v>
          </cell>
          <cell r="C796">
            <v>1.8730394409276611E-3</v>
          </cell>
          <cell r="D796">
            <v>8.5699246053526107E-12</v>
          </cell>
          <cell r="E796">
            <v>0</v>
          </cell>
          <cell r="F796">
            <v>5.9199086399278962E-2</v>
          </cell>
          <cell r="G796">
            <v>3.2796894339657025E-2</v>
          </cell>
          <cell r="H796">
            <v>3098.9787059307828</v>
          </cell>
          <cell r="I796">
            <v>5.5224506743661246E-6</v>
          </cell>
          <cell r="J796">
            <v>0</v>
          </cell>
          <cell r="K796">
            <v>1770203.807358192</v>
          </cell>
          <cell r="L796">
            <v>9660.7243659500891</v>
          </cell>
          <cell r="M796">
            <v>1.8730394409276613E-3</v>
          </cell>
          <cell r="N796">
            <v>8.5699246053526107E-12</v>
          </cell>
          <cell r="O796">
            <v>0</v>
          </cell>
          <cell r="P796">
            <v>5.9199086399278955E-2</v>
          </cell>
          <cell r="Q796">
            <v>3.2796894339657018E-2</v>
          </cell>
        </row>
        <row r="797">
          <cell r="B797">
            <v>365000</v>
          </cell>
          <cell r="C797">
            <v>1.8569616703537552E-3</v>
          </cell>
          <cell r="D797">
            <v>8.2752759834361262E-12</v>
          </cell>
          <cell r="E797">
            <v>0</v>
          </cell>
          <cell r="F797">
            <v>5.8968732197151166E-2</v>
          </cell>
          <cell r="G797">
            <v>3.264312292638874E-2</v>
          </cell>
          <cell r="H797">
            <v>3072.3777345050567</v>
          </cell>
          <cell r="I797">
            <v>5.3325794029447365E-6</v>
          </cell>
          <cell r="J797">
            <v>0</v>
          </cell>
          <cell r="K797">
            <v>1763315.6286640603</v>
          </cell>
          <cell r="L797">
            <v>9615.4291247738165</v>
          </cell>
          <cell r="M797">
            <v>1.8569616703537554E-3</v>
          </cell>
          <cell r="N797">
            <v>8.2752759834361246E-12</v>
          </cell>
          <cell r="O797">
            <v>0</v>
          </cell>
          <cell r="P797">
            <v>5.8968732197151173E-2</v>
          </cell>
          <cell r="Q797">
            <v>3.264312292638874E-2</v>
          </cell>
        </row>
        <row r="798">
          <cell r="B798">
            <v>365500</v>
          </cell>
          <cell r="C798">
            <v>1.8410219055432135E-3</v>
          </cell>
          <cell r="D798">
            <v>7.990755519548402E-12</v>
          </cell>
          <cell r="E798">
            <v>0</v>
          </cell>
          <cell r="F798">
            <v>5.8739267821832183E-2</v>
          </cell>
          <cell r="G798">
            <v>3.2490070629873517E-2</v>
          </cell>
          <cell r="H798">
            <v>3046.0050961900042</v>
          </cell>
          <cell r="I798">
            <v>5.1492347062263603E-6</v>
          </cell>
          <cell r="J798">
            <v>0</v>
          </cell>
          <cell r="K798">
            <v>1756454.0580630708</v>
          </cell>
          <cell r="L798">
            <v>9570.34570818881</v>
          </cell>
          <cell r="M798">
            <v>1.8410219055432135E-3</v>
          </cell>
          <cell r="N798">
            <v>7.990755519548402E-12</v>
          </cell>
          <cell r="O798">
            <v>0</v>
          </cell>
          <cell r="P798">
            <v>5.873926782183219E-2</v>
          </cell>
          <cell r="Q798">
            <v>3.249007062987351E-2</v>
          </cell>
        </row>
        <row r="799">
          <cell r="B799">
            <v>366000</v>
          </cell>
          <cell r="C799">
            <v>1.8252189619045146E-3</v>
          </cell>
          <cell r="D799">
            <v>7.7160175825297164E-12</v>
          </cell>
          <cell r="E799">
            <v>0</v>
          </cell>
          <cell r="F799">
            <v>5.8510689836042656E-2</v>
          </cell>
          <cell r="G799">
            <v>3.2337734087139705E-2</v>
          </cell>
          <cell r="H799">
            <v>3019.8588310568484</v>
          </cell>
          <cell r="I799">
            <v>4.9721938598442152E-6</v>
          </cell>
          <cell r="J799">
            <v>0</v>
          </cell>
          <cell r="K799">
            <v>1749618.992771796</v>
          </cell>
          <cell r="L799">
            <v>9525.4731255908409</v>
          </cell>
          <cell r="M799">
            <v>1.8252189619045148E-3</v>
          </cell>
          <cell r="N799">
            <v>7.716017582529718E-12</v>
          </cell>
          <cell r="O799">
            <v>0</v>
          </cell>
          <cell r="P799">
            <v>5.8510689836042656E-2</v>
          </cell>
          <cell r="Q799">
            <v>3.2337734087139705E-2</v>
          </cell>
        </row>
        <row r="800">
          <cell r="B800">
            <v>366500</v>
          </cell>
          <cell r="C800">
            <v>1.80955166501424E-3</v>
          </cell>
          <cell r="D800">
            <v>7.4507243082126971E-12</v>
          </cell>
          <cell r="E800">
            <v>0</v>
          </cell>
          <cell r="F800">
            <v>5.8282994815780906E-2</v>
          </cell>
          <cell r="G800">
            <v>3.2186109950942676E-2</v>
          </cell>
          <cell r="H800">
            <v>2993.9369960001291</v>
          </cell>
          <cell r="I800">
            <v>4.8012391444734673E-6</v>
          </cell>
          <cell r="J800">
            <v>0</v>
          </cell>
          <cell r="K800">
            <v>1742810.3304038448</v>
          </cell>
          <cell r="L800">
            <v>9480.8103910082682</v>
          </cell>
          <cell r="M800">
            <v>1.8095516650142402E-3</v>
          </cell>
          <cell r="N800">
            <v>7.4507243082126955E-12</v>
          </cell>
          <cell r="O800">
            <v>0</v>
          </cell>
          <cell r="P800">
            <v>5.8282994815780899E-2</v>
          </cell>
          <cell r="Q800">
            <v>3.2186109950942676E-2</v>
          </cell>
        </row>
        <row r="801">
          <cell r="B801">
            <v>367000</v>
          </cell>
          <cell r="C801">
            <v>1.7940188505297969E-3</v>
          </cell>
          <cell r="D801">
            <v>7.1945494829185055E-12</v>
          </cell>
          <cell r="E801">
            <v>0</v>
          </cell>
          <cell r="F801">
            <v>5.8056179350271762E-2</v>
          </cell>
          <cell r="G801">
            <v>3.2035194889691303E-2</v>
          </cell>
          <cell r="H801">
            <v>2968.2376645932995</v>
          </cell>
          <cell r="I801">
            <v>4.6361603483522119E-6</v>
          </cell>
          <cell r="J801">
            <v>0</v>
          </cell>
          <cell r="K801">
            <v>1736027.968968333</v>
          </cell>
          <cell r="L801">
            <v>9436.3565230803797</v>
          </cell>
          <cell r="M801">
            <v>1.7940188505297969E-3</v>
          </cell>
          <cell r="N801">
            <v>7.1945494829185039E-12</v>
          </cell>
          <cell r="O801">
            <v>0</v>
          </cell>
          <cell r="P801">
            <v>5.8056179350271762E-2</v>
          </cell>
          <cell r="Q801">
            <v>3.2035194889691296E-2</v>
          </cell>
        </row>
        <row r="802">
          <cell r="B802">
            <v>367500</v>
          </cell>
          <cell r="C802">
            <v>1.7786193641028899E-3</v>
          </cell>
          <cell r="D802">
            <v>6.9471785434568292E-12</v>
          </cell>
          <cell r="E802">
            <v>0</v>
          </cell>
          <cell r="F802">
            <v>5.7830240041915393E-2</v>
          </cell>
          <cell r="G802">
            <v>3.1884985587374778E-2</v>
          </cell>
          <cell r="H802">
            <v>2942.7589269455652</v>
          </cell>
          <cell r="I802">
            <v>4.4767547672814665E-6</v>
          </cell>
          <cell r="J802">
            <v>0</v>
          </cell>
          <cell r="K802">
            <v>1729271.8068683518</v>
          </cell>
          <cell r="L802">
            <v>9392.1105450358391</v>
          </cell>
          <cell r="M802">
            <v>1.7786193641028899E-3</v>
          </cell>
          <cell r="N802">
            <v>6.9471785434568283E-12</v>
          </cell>
          <cell r="O802">
            <v>0</v>
          </cell>
          <cell r="P802">
            <v>5.7830240041915393E-2</v>
          </cell>
          <cell r="Q802">
            <v>3.1884985587374778E-2</v>
          </cell>
        </row>
        <row r="803">
          <cell r="B803">
            <v>368000</v>
          </cell>
          <cell r="C803">
            <v>1.7633520612937302E-3</v>
          </cell>
          <cell r="D803">
            <v>6.7083124606220657E-12</v>
          </cell>
          <cell r="E803">
            <v>0</v>
          </cell>
          <cell r="F803">
            <v>5.760517350623643E-2</v>
          </cell>
          <cell r="G803">
            <v>3.173547874348967E-2</v>
          </cell>
          <cell r="H803">
            <v>2917.4988895599404</v>
          </cell>
          <cell r="I803">
            <v>4.3228297071461494E-6</v>
          </cell>
          <cell r="J803">
            <v>0</v>
          </cell>
          <cell r="K803">
            <v>1722541.7428994479</v>
          </cell>
          <cell r="L803">
            <v>9348.0714846711908</v>
          </cell>
          <cell r="M803">
            <v>1.7633520612937304E-3</v>
          </cell>
          <cell r="N803">
            <v>6.7083124606220649E-12</v>
          </cell>
          <cell r="O803">
            <v>0</v>
          </cell>
          <cell r="P803">
            <v>5.760517350623643E-2</v>
          </cell>
          <cell r="Q803">
            <v>3.173547874348967E-2</v>
          </cell>
        </row>
        <row r="804">
          <cell r="B804">
            <v>368500</v>
          </cell>
          <cell r="C804">
            <v>1.7482158074859856E-3</v>
          </cell>
          <cell r="D804">
            <v>6.477656088704788E-12</v>
          </cell>
          <cell r="E804">
            <v>0</v>
          </cell>
          <cell r="F804">
            <v>5.7380976371833266E-2</v>
          </cell>
          <cell r="G804">
            <v>3.1586671072967469E-2</v>
          </cell>
          <cell r="H804">
            <v>2892.4556751925306</v>
          </cell>
          <cell r="I804">
            <v>4.174194976352155E-6</v>
          </cell>
          <cell r="J804">
            <v>0</v>
          </cell>
          <cell r="K804">
            <v>1715837.6762481066</v>
          </cell>
          <cell r="L804">
            <v>9304.238374329525</v>
          </cell>
          <cell r="M804">
            <v>1.7482158074859856E-3</v>
          </cell>
          <cell r="N804">
            <v>6.477656088704788E-12</v>
          </cell>
          <cell r="O804">
            <v>0</v>
          </cell>
          <cell r="P804">
            <v>5.7380976371833266E-2</v>
          </cell>
          <cell r="Q804">
            <v>3.1586671072967455E-2</v>
          </cell>
        </row>
        <row r="805">
          <cell r="B805">
            <v>369000</v>
          </cell>
          <cell r="C805">
            <v>1.7332094778024607E-3</v>
          </cell>
          <cell r="D805">
            <v>6.254929815980275E-12</v>
          </cell>
          <cell r="E805">
            <v>0</v>
          </cell>
          <cell r="F805">
            <v>5.7157645280327546E-2</v>
          </cell>
          <cell r="G805">
            <v>3.1438559306102412E-2</v>
          </cell>
          <cell r="H805">
            <v>2867.627422713027</v>
          </cell>
          <cell r="I805">
            <v>4.0306703933892767E-6</v>
          </cell>
          <cell r="J805">
            <v>0</v>
          </cell>
          <cell r="K805">
            <v>1709159.5064902417</v>
          </cell>
          <cell r="L805">
            <v>9260.610250879221</v>
          </cell>
          <cell r="M805">
            <v>1.7332094778024607E-3</v>
          </cell>
          <cell r="N805">
            <v>6.2549298159802742E-12</v>
          </cell>
          <cell r="O805">
            <v>0</v>
          </cell>
          <cell r="P805">
            <v>5.7157645280327546E-2</v>
          </cell>
          <cell r="Q805">
            <v>3.1438559306102405E-2</v>
          </cell>
        </row>
        <row r="806">
          <cell r="B806">
            <v>369500</v>
          </cell>
          <cell r="C806">
            <v>1.7183319570214979E-3</v>
          </cell>
          <cell r="D806">
            <v>6.0398579142199824E-12</v>
          </cell>
          <cell r="E806">
            <v>0</v>
          </cell>
          <cell r="F806">
            <v>5.6935176886313915E-2</v>
          </cell>
          <cell r="G806">
            <v>3.1291140188479609E-2</v>
          </cell>
          <cell r="H806">
            <v>2843.012286966386</v>
          </cell>
          <cell r="I806">
            <v>3.8920782792682842E-6</v>
          </cell>
          <cell r="J806">
            <v>0</v>
          </cell>
          <cell r="K806">
            <v>1702507.1335896933</v>
          </cell>
          <cell r="L806">
            <v>9217.1861556927615</v>
          </cell>
          <cell r="M806">
            <v>1.7183319570214977E-3</v>
          </cell>
          <cell r="N806">
            <v>6.0398579142199816E-12</v>
          </cell>
          <cell r="O806">
            <v>0</v>
          </cell>
          <cell r="P806">
            <v>5.6935176886313915E-2</v>
          </cell>
          <cell r="Q806">
            <v>3.1291140188479602E-2</v>
          </cell>
        </row>
        <row r="807">
          <cell r="B807">
            <v>370000</v>
          </cell>
          <cell r="C807">
            <v>1.7035821394940989E-3</v>
          </cell>
          <cell r="D807">
            <v>5.8321801891800753E-12</v>
          </cell>
          <cell r="E807">
            <v>0</v>
          </cell>
          <cell r="F807">
            <v>5.6713567857309813E-2</v>
          </cell>
          <cell r="G807">
            <v>3.1144410480903498E-2</v>
          </cell>
          <cell r="H807">
            <v>2818.6084386357093</v>
          </cell>
          <cell r="I807">
            <v>3.7582509650838473E-6</v>
          </cell>
          <cell r="J807">
            <v>0</v>
          </cell>
          <cell r="K807">
            <v>1695880.4578967253</v>
          </cell>
          <cell r="L807">
            <v>9173.9651346256778</v>
          </cell>
          <cell r="M807">
            <v>1.7035821394940989E-3</v>
          </cell>
          <cell r="N807">
            <v>5.8321801891800745E-12</v>
          </cell>
          <cell r="O807">
            <v>0</v>
          </cell>
          <cell r="P807">
            <v>5.6713567857309806E-2</v>
          </cell>
          <cell r="Q807">
            <v>3.1144410480903491E-2</v>
          </cell>
        </row>
        <row r="808">
          <cell r="B808">
            <v>370500</v>
          </cell>
          <cell r="C808">
            <v>1.6889589290617569E-3</v>
          </cell>
          <cell r="D808">
            <v>5.6316403301128908E-12</v>
          </cell>
          <cell r="E808">
            <v>0</v>
          </cell>
          <cell r="F808">
            <v>5.6492814873705631E-2</v>
          </cell>
          <cell r="G808">
            <v>3.0998366959326781E-2</v>
          </cell>
          <cell r="H808">
            <v>2794.4140641062932</v>
          </cell>
          <cell r="I808">
            <v>3.6290232844516101E-6</v>
          </cell>
          <cell r="J808">
            <v>0</v>
          </cell>
          <cell r="K808">
            <v>1689279.3801465363</v>
          </cell>
          <cell r="L808">
            <v>9130.9462379955985</v>
          </cell>
          <cell r="M808">
            <v>1.6889589290617569E-3</v>
          </cell>
          <cell r="N808">
            <v>5.6316403301128908E-12</v>
          </cell>
          <cell r="O808">
            <v>0</v>
          </cell>
          <cell r="P808">
            <v>5.6492814873705631E-2</v>
          </cell>
          <cell r="Q808">
            <v>3.0998366959326784E-2</v>
          </cell>
        </row>
        <row r="809">
          <cell r="B809">
            <v>371000</v>
          </cell>
          <cell r="C809">
            <v>1.6744612389749934E-3</v>
          </cell>
          <cell r="D809">
            <v>5.4379936767593005E-12</v>
          </cell>
          <cell r="E809">
            <v>0</v>
          </cell>
          <cell r="F809">
            <v>5.6272914628714955E-2</v>
          </cell>
          <cell r="G809">
            <v>3.085300641477947E-2</v>
          </cell>
          <cell r="H809">
            <v>2770.4273653308455</v>
          </cell>
          <cell r="I809">
            <v>3.5042375785501428E-6</v>
          </cell>
          <cell r="J809">
            <v>0</v>
          </cell>
          <cell r="K809">
            <v>1682703.8014577706</v>
          </cell>
          <cell r="L809">
            <v>9088.1285205613603</v>
          </cell>
          <cell r="M809">
            <v>1.6744612389749934E-3</v>
          </cell>
          <cell r="N809">
            <v>5.4379936767593005E-12</v>
          </cell>
          <cell r="O809">
            <v>0</v>
          </cell>
          <cell r="P809">
            <v>5.6272914628714948E-2</v>
          </cell>
          <cell r="Q809">
            <v>3.0853006414779463E-2</v>
          </cell>
        </row>
        <row r="810">
          <cell r="B810">
            <v>371500</v>
          </cell>
          <cell r="C810">
            <v>1.6600879918125908E-3</v>
          </cell>
          <cell r="D810">
            <v>5.2510033358525269E-12</v>
          </cell>
          <cell r="E810">
            <v>0</v>
          </cell>
          <cell r="F810">
            <v>5.6053863828325071E-2</v>
          </cell>
          <cell r="G810">
            <v>3.0708325653298452E-2</v>
          </cell>
          <cell r="H810">
            <v>2746.6465596958587</v>
          </cell>
          <cell r="I810">
            <v>3.3837411935999659E-6</v>
          </cell>
          <cell r="J810">
            <v>0</v>
          </cell>
          <cell r="K810">
            <v>1676153.6233310394</v>
          </cell>
          <cell r="L810">
            <v>9045.5110415022591</v>
          </cell>
          <cell r="M810">
            <v>1.6600879918125908E-3</v>
          </cell>
          <cell r="N810">
            <v>5.2510033358525269E-12</v>
          </cell>
          <cell r="O810">
            <v>0</v>
          </cell>
          <cell r="P810">
            <v>5.6053863828325071E-2</v>
          </cell>
          <cell r="Q810">
            <v>3.0708325653298452E-2</v>
          </cell>
        </row>
        <row r="811">
          <cell r="B811">
            <v>372000</v>
          </cell>
          <cell r="C811">
            <v>1.6458381194015303E-3</v>
          </cell>
          <cell r="D811">
            <v>5.070444064614322E-12</v>
          </cell>
          <cell r="E811">
            <v>0</v>
          </cell>
          <cell r="F811">
            <v>5.5835659191247472E-2</v>
          </cell>
          <cell r="G811">
            <v>3.056432149585725E-2</v>
          </cell>
          <cell r="H811">
            <v>2723.0698798891399</v>
          </cell>
          <cell r="I811">
            <v>3.2673889833845231E-6</v>
          </cell>
          <cell r="J811">
            <v>0</v>
          </cell>
          <cell r="K811">
            <v>1669628.7476474396</v>
          </cell>
          <cell r="L811">
            <v>9003.0928643973566</v>
          </cell>
          <cell r="M811">
            <v>1.6458381194015305E-3</v>
          </cell>
          <cell r="N811">
            <v>5.070444064614322E-12</v>
          </cell>
          <cell r="O811">
            <v>0</v>
          </cell>
          <cell r="P811">
            <v>5.5835659191247472E-2</v>
          </cell>
          <cell r="Q811">
            <v>3.0564321495857246E-2</v>
          </cell>
        </row>
        <row r="812">
          <cell r="B812">
            <v>372500</v>
          </cell>
          <cell r="C812">
            <v>1.6317105627376006E-3</v>
          </cell>
          <cell r="D812">
            <v>4.8960906202664395E-12</v>
          </cell>
          <cell r="E812">
            <v>0</v>
          </cell>
          <cell r="F812">
            <v>5.5618297448868953E-2</v>
          </cell>
          <cell r="G812">
            <v>3.0420990778296235E-2</v>
          </cell>
          <cell r="H812">
            <v>2699.6955737684607</v>
          </cell>
          <cell r="I812">
            <v>3.155035801687261E-6</v>
          </cell>
          <cell r="J812">
            <v>0</v>
          </cell>
          <cell r="K812">
            <v>1663129.0766670923</v>
          </cell>
          <cell r="L812">
            <v>8960.873057204928</v>
          </cell>
          <cell r="M812">
            <v>1.6317105627376006E-3</v>
          </cell>
          <cell r="N812">
            <v>4.8960906202664395E-12</v>
          </cell>
          <cell r="O812">
            <v>0</v>
          </cell>
          <cell r="P812">
            <v>5.5618297448868953E-2</v>
          </cell>
          <cell r="Q812">
            <v>3.0420990778296235E-2</v>
          </cell>
        </row>
        <row r="813">
          <cell r="B813">
            <v>373000</v>
          </cell>
          <cell r="C813">
            <v>1.6177042719066977E-3</v>
          </cell>
          <cell r="D813">
            <v>4.7277294105191627E-12</v>
          </cell>
          <cell r="E813">
            <v>0</v>
          </cell>
          <cell r="F813">
            <v>5.5401775345202436E-2</v>
          </cell>
          <cell r="G813">
            <v>3.0278330351253047E-2</v>
          </cell>
          <cell r="H813">
            <v>2676.5219042313447</v>
          </cell>
          <cell r="I813">
            <v>3.0465440098545498E-6</v>
          </cell>
          <cell r="J813">
            <v>0</v>
          </cell>
          <cell r="K813">
            <v>1656654.513027672</v>
          </cell>
          <cell r="L813">
            <v>8918.8506922419583</v>
          </cell>
          <cell r="M813">
            <v>1.6177042719066977E-3</v>
          </cell>
          <cell r="N813">
            <v>4.7277294105191619E-12</v>
          </cell>
          <cell r="O813">
            <v>0</v>
          </cell>
          <cell r="P813">
            <v>5.5401775345202436E-2</v>
          </cell>
          <cell r="Q813">
            <v>3.0278330351253036E-2</v>
          </cell>
        </row>
        <row r="814">
          <cell r="B814">
            <v>373500</v>
          </cell>
          <cell r="C814">
            <v>1.6038182060068033E-3</v>
          </cell>
          <cell r="D814">
            <v>4.5651546100751281E-12</v>
          </cell>
          <cell r="E814">
            <v>0</v>
          </cell>
          <cell r="F814">
            <v>5.5186089636838305E-2</v>
          </cell>
          <cell r="G814">
            <v>3.0136337080093424E-2</v>
          </cell>
          <cell r="H814">
            <v>2653.54714908598</v>
          </cell>
          <cell r="I814">
            <v>2.9417809742747103E-6</v>
          </cell>
          <cell r="J814">
            <v>0</v>
          </cell>
          <cell r="K814">
            <v>1650204.9597429512</v>
          </cell>
          <cell r="L814">
            <v>8877.0248461637821</v>
          </cell>
          <cell r="M814">
            <v>1.6038182060068033E-3</v>
          </cell>
          <cell r="N814">
            <v>4.5651546100751273E-12</v>
          </cell>
          <cell r="O814">
            <v>0</v>
          </cell>
          <cell r="P814">
            <v>5.5186089636838298E-2</v>
          </cell>
          <cell r="Q814">
            <v>3.0136337080093417E-2</v>
          </cell>
        </row>
        <row r="815">
          <cell r="B815">
            <v>374000</v>
          </cell>
          <cell r="C815">
            <v>1.5900513330706259E-3</v>
          </cell>
          <cell r="D815">
            <v>4.4081681606293241E-12</v>
          </cell>
          <cell r="E815">
            <v>0</v>
          </cell>
          <cell r="F815">
            <v>5.4971237092895774E-2</v>
          </cell>
          <cell r="G815">
            <v>2.9995007844842308E-2</v>
          </cell>
          <cell r="H815">
            <v>2630.7696009232254</v>
          </cell>
          <cell r="I815">
            <v>2.8406190663780125E-6</v>
          </cell>
          <cell r="J815">
            <v>0</v>
          </cell>
          <cell r="K815">
            <v>1643780.3202013469</v>
          </cell>
          <cell r="L815">
            <v>8835.3945999437728</v>
          </cell>
          <cell r="M815">
            <v>1.5900513330706256E-3</v>
          </cell>
          <cell r="N815">
            <v>4.4081681606293233E-12</v>
          </cell>
          <cell r="O815">
            <v>0</v>
          </cell>
          <cell r="P815">
            <v>5.4971237092895774E-2</v>
          </cell>
          <cell r="Q815">
            <v>2.9995007844842297E-2</v>
          </cell>
        </row>
        <row r="816">
          <cell r="B816">
            <v>374500</v>
          </cell>
          <cell r="C816">
            <v>1.5764026299889043E-3</v>
          </cell>
          <cell r="D816">
            <v>4.2565797708690955E-12</v>
          </cell>
          <cell r="E816">
            <v>0</v>
          </cell>
          <cell r="F816">
            <v>5.4757214494974546E-2</v>
          </cell>
          <cell r="G816">
            <v>2.9854339540115325E-2</v>
          </cell>
          <cell r="H816">
            <v>2608.1875669897177</v>
          </cell>
          <cell r="I816">
            <v>2.7429356626366787E-6</v>
          </cell>
          <cell r="J816">
            <v>0</v>
          </cell>
          <cell r="K816">
            <v>1637380.498164474</v>
          </cell>
          <cell r="L816">
            <v>8793.9590388531724</v>
          </cell>
          <cell r="M816">
            <v>1.5764026299889043E-3</v>
          </cell>
          <cell r="N816">
            <v>4.2565797708690946E-12</v>
          </cell>
          <cell r="O816">
            <v>0</v>
          </cell>
          <cell r="P816">
            <v>5.4757214494974546E-2</v>
          </cell>
          <cell r="Q816">
            <v>2.9854339540115325E-2</v>
          </cell>
        </row>
        <row r="817">
          <cell r="B817">
            <v>375000</v>
          </cell>
          <cell r="C817">
            <v>1.5628710824343792E-3</v>
          </cell>
          <cell r="D817">
            <v>4.1102030329779608E-12</v>
          </cell>
          <cell r="E817">
            <v>0</v>
          </cell>
          <cell r="F817">
            <v>5.4544018637106513E-2</v>
          </cell>
          <cell r="G817">
            <v>2.9714329075050498E-2</v>
          </cell>
          <cell r="H817">
            <v>2585.7993690620783</v>
          </cell>
          <cell r="I817">
            <v>2.648610642043904E-6</v>
          </cell>
          <cell r="J817">
            <v>0</v>
          </cell>
          <cell r="K817">
            <v>1631005.3977657019</v>
          </cell>
          <cell r="L817">
            <v>8752.7172524409671</v>
          </cell>
          <cell r="M817">
            <v>1.5628710824343792E-3</v>
          </cell>
          <cell r="N817">
            <v>4.11020303297796E-12</v>
          </cell>
          <cell r="O817">
            <v>0</v>
          </cell>
          <cell r="P817">
            <v>5.4544018637106506E-2</v>
          </cell>
          <cell r="Q817">
            <v>2.9714329075050491E-2</v>
          </cell>
        </row>
        <row r="818">
          <cell r="B818">
            <v>375500</v>
          </cell>
          <cell r="C818">
            <v>1.5494556847864078E-3</v>
          </cell>
          <cell r="D818">
            <v>3.9688554226356176E-12</v>
          </cell>
          <cell r="E818">
            <v>0</v>
          </cell>
          <cell r="F818">
            <v>5.4331646325707819E-2</v>
          </cell>
          <cell r="G818">
            <v>2.9574973373240377E-2</v>
          </cell>
          <cell r="H818">
            <v>2563.6033433221896</v>
          </cell>
          <cell r="I818">
            <v>2.557526386113861E-6</v>
          </cell>
          <cell r="J818">
            <v>0</v>
          </cell>
          <cell r="K818">
            <v>1624654.9235087207</v>
          </cell>
          <cell r="L818">
            <v>8711.6683345139045</v>
          </cell>
          <cell r="M818">
            <v>1.5494556847864076E-3</v>
          </cell>
          <cell r="N818">
            <v>3.9688554226356176E-12</v>
          </cell>
          <cell r="O818">
            <v>0</v>
          </cell>
          <cell r="P818">
            <v>5.4331646325707819E-2</v>
          </cell>
          <cell r="Q818">
            <v>2.9574973373240374E-2</v>
          </cell>
        </row>
        <row r="819">
          <cell r="B819">
            <v>376000</v>
          </cell>
          <cell r="C819">
            <v>1.536155440056233E-3</v>
          </cell>
          <cell r="D819">
            <v>3.8323660660102903E-12</v>
          </cell>
          <cell r="E819">
            <v>0</v>
          </cell>
          <cell r="F819">
            <v>5.4120094379530991E-2</v>
          </cell>
          <cell r="G819">
            <v>2.9436269372664428E-2</v>
          </cell>
          <cell r="H819">
            <v>2541.5978402335486</v>
          </cell>
          <cell r="I819">
            <v>2.4695727839236438E-6</v>
          </cell>
          <cell r="J819">
            <v>0</v>
          </cell>
          <cell r="K819">
            <v>1618328.9802661098</v>
          </cell>
          <cell r="L819">
            <v>8670.811383116572</v>
          </cell>
          <cell r="M819">
            <v>1.5361554400562328E-3</v>
          </cell>
          <cell r="N819">
            <v>3.8323660660102903E-12</v>
          </cell>
          <cell r="O819">
            <v>0</v>
          </cell>
          <cell r="P819">
            <v>5.4120094379530991E-2</v>
          </cell>
          <cell r="Q819">
            <v>2.9436269372664421E-2</v>
          </cell>
        </row>
        <row r="820">
          <cell r="B820">
            <v>376500</v>
          </cell>
          <cell r="C820">
            <v>1.5229693598128879E-3</v>
          </cell>
          <cell r="D820">
            <v>3.7005718562625607E-12</v>
          </cell>
          <cell r="E820">
            <v>0</v>
          </cell>
          <cell r="F820">
            <v>5.3909359629617272E-2</v>
          </cell>
          <cell r="G820">
            <v>2.9298214025621744E-2</v>
          </cell>
          <cell r="H820">
            <v>2519.7812244186771</v>
          </cell>
          <cell r="I820">
            <v>2.3846447295923009E-6</v>
          </cell>
          <cell r="J820">
            <v>0</v>
          </cell>
          <cell r="K820">
            <v>1612027.4732779127</v>
          </cell>
          <cell r="L820">
            <v>8630.1455005115768</v>
          </cell>
          <cell r="M820">
            <v>1.5229693598128879E-3</v>
          </cell>
          <cell r="N820">
            <v>3.7005718562625607E-12</v>
          </cell>
          <cell r="O820">
            <v>0</v>
          </cell>
          <cell r="P820">
            <v>5.3909359629617272E-2</v>
          </cell>
          <cell r="Q820">
            <v>2.9298214025621747E-2</v>
          </cell>
        </row>
        <row r="821">
          <cell r="B821">
            <v>377000</v>
          </cell>
          <cell r="C821">
            <v>1.5098964641097369E-3</v>
          </cell>
          <cell r="D821">
            <v>3.5733058030568309E-12</v>
          </cell>
          <cell r="E821">
            <v>0</v>
          </cell>
          <cell r="F821">
            <v>5.3699438919249123E-2</v>
          </cell>
          <cell r="G821">
            <v>2.9160804298664078E-2</v>
          </cell>
          <cell r="H821">
            <v>2498.1518745375797</v>
          </cell>
          <cell r="I821">
            <v>2.3026346147179025E-6</v>
          </cell>
          <cell r="J821">
            <v>0</v>
          </cell>
          <cell r="K821">
            <v>1605750.3081502165</v>
          </cell>
          <cell r="L821">
            <v>8589.6697931598192</v>
          </cell>
          <cell r="M821">
            <v>1.5098964641097369E-3</v>
          </cell>
          <cell r="N821">
            <v>3.5733058030568305E-12</v>
          </cell>
          <cell r="O821">
            <v>0</v>
          </cell>
          <cell r="P821">
            <v>5.369943891924913E-2</v>
          </cell>
          <cell r="Q821">
            <v>2.9160804298664075E-2</v>
          </cell>
        </row>
        <row r="822">
          <cell r="B822">
            <v>377500</v>
          </cell>
          <cell r="C822">
            <v>1.4969357814116546E-3</v>
          </cell>
          <cell r="D822">
            <v>3.4504164500422106E-12</v>
          </cell>
          <cell r="E822">
            <v>0</v>
          </cell>
          <cell r="F822">
            <v>5.3490329103903014E-2</v>
          </cell>
          <cell r="G822">
            <v>2.9024037172529209E-2</v>
          </cell>
          <cell r="H822">
            <v>2476.7081831672635</v>
          </cell>
          <cell r="I822">
            <v>2.2234448409824212E-6</v>
          </cell>
          <cell r="J822">
            <v>0</v>
          </cell>
          <cell r="K822">
            <v>1599497.39085374</v>
          </cell>
          <cell r="L822">
            <v>8549.3833717008674</v>
          </cell>
          <cell r="M822">
            <v>1.4969357814116546E-3</v>
          </cell>
          <cell r="N822">
            <v>3.4504164500422098E-12</v>
          </cell>
          <cell r="O822">
            <v>0</v>
          </cell>
          <cell r="P822">
            <v>5.3490329103903007E-2</v>
          </cell>
          <cell r="Q822">
            <v>2.9024037172529209E-2</v>
          </cell>
        </row>
        <row r="823">
          <cell r="B823">
            <v>378000</v>
          </cell>
          <cell r="C823">
            <v>1.4840863485228197E-3</v>
          </cell>
          <cell r="D823">
            <v>3.3317484573716334E-12</v>
          </cell>
          <cell r="E823">
            <v>0</v>
          </cell>
          <cell r="F823">
            <v>5.3282027051202267E-2</v>
          </cell>
          <cell r="G823">
            <v>2.8887909642074588E-2</v>
          </cell>
          <cell r="H823">
            <v>2455.4485566822686</v>
          </cell>
          <cell r="I823">
            <v>2.146975307546854E-6</v>
          </cell>
          <cell r="J823">
            <v>0</v>
          </cell>
          <cell r="K823">
            <v>1593268.6277224245</v>
          </cell>
          <cell r="L823">
            <v>8509.2853509334127</v>
          </cell>
          <cell r="M823">
            <v>1.4840863485228197E-3</v>
          </cell>
          <cell r="N823">
            <v>3.331748457371633E-12</v>
          </cell>
          <cell r="O823">
            <v>0</v>
          </cell>
          <cell r="P823">
            <v>5.3282027051202267E-2</v>
          </cell>
          <cell r="Q823">
            <v>2.8887909642074581E-2</v>
          </cell>
        </row>
        <row r="824">
          <cell r="B824">
            <v>378500</v>
          </cell>
          <cell r="C824">
            <v>1.4713472105151364E-3</v>
          </cell>
          <cell r="D824">
            <v>3.2171620191827388E-12</v>
          </cell>
          <cell r="E824">
            <v>0</v>
          </cell>
          <cell r="F824">
            <v>5.3074529640870172E-2</v>
          </cell>
          <cell r="G824">
            <v>2.8752418716211304E-2</v>
          </cell>
          <cell r="H824">
            <v>2434.371415136241</v>
          </cell>
          <cell r="I824">
            <v>2.0731359236560974E-6</v>
          </cell>
          <cell r="J824">
            <v>0</v>
          </cell>
          <cell r="K824">
            <v>1587063.9254520307</v>
          </cell>
          <cell r="L824">
            <v>8469.374849795815</v>
          </cell>
          <cell r="M824">
            <v>1.4713472105151362E-3</v>
          </cell>
          <cell r="N824">
            <v>3.2171620191827388E-12</v>
          </cell>
          <cell r="O824">
            <v>0</v>
          </cell>
          <cell r="P824">
            <v>5.3074529640870165E-2</v>
          </cell>
          <cell r="Q824">
            <v>2.87524187162113E-2</v>
          </cell>
        </row>
        <row r="825">
          <cell r="B825">
            <v>379000</v>
          </cell>
          <cell r="C825">
            <v>1.458717420657264E-3</v>
          </cell>
          <cell r="D825">
            <v>3.1065134461169899E-12</v>
          </cell>
          <cell r="E825">
            <v>0</v>
          </cell>
          <cell r="F825">
            <v>5.2867833764683174E-2</v>
          </cell>
          <cell r="G825">
            <v>2.8617561417838371E-2</v>
          </cell>
          <cell r="H825">
            <v>2413.4751921445127</v>
          </cell>
          <cell r="I825">
            <v>2.0018340960340732E-6</v>
          </cell>
          <cell r="J825">
            <v>0</v>
          </cell>
          <cell r="K825">
            <v>1580883.1910987399</v>
          </cell>
          <cell r="L825">
            <v>8429.6509913467471</v>
          </cell>
          <cell r="M825">
            <v>1.458717420657264E-3</v>
          </cell>
          <cell r="N825">
            <v>3.1065134461169895E-12</v>
          </cell>
          <cell r="O825">
            <v>0</v>
          </cell>
          <cell r="P825">
            <v>5.2867833764683181E-2</v>
          </cell>
          <cell r="Q825">
            <v>2.8617561417838368E-2</v>
          </cell>
        </row>
        <row r="826">
          <cell r="B826">
            <v>379500</v>
          </cell>
          <cell r="C826">
            <v>1.4461960403442636E-3</v>
          </cell>
          <cell r="D826">
            <v>2.9996668158082035E-12</v>
          </cell>
          <cell r="E826">
            <v>0</v>
          </cell>
          <cell r="F826">
            <v>5.2661936326424401E-2</v>
          </cell>
          <cell r="G826">
            <v>2.8483334783777292E-2</v>
          </cell>
          <cell r="H826">
            <v>2392.7583347676969</v>
          </cell>
          <cell r="I826">
            <v>1.9329822364466543E-6</v>
          </cell>
          <cell r="J826">
            <v>0</v>
          </cell>
          <cell r="K826">
            <v>1574726.3320777633</v>
          </cell>
          <cell r="L826">
            <v>8390.1129027459192</v>
          </cell>
          <cell r="M826">
            <v>1.4461960403442636E-3</v>
          </cell>
          <cell r="N826">
            <v>2.9996668158082035E-12</v>
          </cell>
          <cell r="O826">
            <v>0</v>
          </cell>
          <cell r="P826">
            <v>5.2661936326424408E-2</v>
          </cell>
          <cell r="Q826">
            <v>2.8483334783777289E-2</v>
          </cell>
        </row>
        <row r="827">
          <cell r="B827">
            <v>380000</v>
          </cell>
          <cell r="C827">
            <v>1.4337821390278396E-3</v>
          </cell>
          <cell r="D827">
            <v>2.8964939728825487E-12</v>
          </cell>
          <cell r="E827">
            <v>0</v>
          </cell>
          <cell r="F827">
            <v>5.2456834241837204E-2</v>
          </cell>
          <cell r="G827">
            <v>2.8349735864706981E-2</v>
          </cell>
          <cell r="H827">
            <v>2372.2193033962749</v>
          </cell>
          <cell r="I827">
            <v>1.8664977617016621E-6</v>
          </cell>
          <cell r="J827">
            <v>0</v>
          </cell>
          <cell r="K827">
            <v>1568593.2561619533</v>
          </cell>
          <cell r="L827">
            <v>8350.7597152349135</v>
          </cell>
          <cell r="M827">
            <v>1.4337821390278398E-3</v>
          </cell>
          <cell r="N827">
            <v>2.8964939728825483E-12</v>
          </cell>
          <cell r="O827">
            <v>0</v>
          </cell>
          <cell r="P827">
            <v>5.245683424183719E-2</v>
          </cell>
          <cell r="Q827">
            <v>2.8349735864706974E-2</v>
          </cell>
        </row>
        <row r="828">
          <cell r="B828">
            <v>380500</v>
          </cell>
          <cell r="C828">
            <v>1.4214747941471869E-3</v>
          </cell>
          <cell r="D828">
            <v>2.796866761966196E-12</v>
          </cell>
          <cell r="E828">
            <v>0</v>
          </cell>
          <cell r="F828">
            <v>5.225252443857905E-2</v>
          </cell>
          <cell r="G828">
            <v>2.8216761725098956E-2</v>
          </cell>
          <cell r="H828">
            <v>2351.8565716361795</v>
          </cell>
          <cell r="I828">
            <v>1.8022980886069194E-6</v>
          </cell>
          <cell r="J828">
            <v>0</v>
          </cell>
          <cell r="K828">
            <v>1562483.8714804258</v>
          </cell>
          <cell r="L828">
            <v>8311.5905641180925</v>
          </cell>
          <cell r="M828">
            <v>1.4214747941471871E-3</v>
          </cell>
          <cell r="N828">
            <v>2.7968667619661956E-12</v>
          </cell>
          <cell r="O828">
            <v>0</v>
          </cell>
          <cell r="P828">
            <v>5.2252524438579057E-2</v>
          </cell>
          <cell r="Q828">
            <v>2.8216761725098956E-2</v>
          </cell>
        </row>
        <row r="829">
          <cell r="B829">
            <v>381000</v>
          </cell>
          <cell r="C829">
            <v>1.4092730910604282E-3</v>
          </cell>
          <cell r="D829">
            <v>2.7006647946776686E-12</v>
          </cell>
          <cell r="E829">
            <v>0</v>
          </cell>
          <cell r="F829">
            <v>5.2049003856175412E-2</v>
          </cell>
          <cell r="G829">
            <v>2.8084409443152793E-2</v>
          </cell>
          <cell r="H829">
            <v>2331.6686261953578</v>
          </cell>
          <cell r="I829">
            <v>1.7403056390121991E-6</v>
          </cell>
          <cell r="J829">
            <v>0</v>
          </cell>
          <cell r="K829">
            <v>1556398.0865171789</v>
          </cell>
          <cell r="L829">
            <v>8272.6045887435776</v>
          </cell>
          <cell r="M829">
            <v>1.4092730910604282E-3</v>
          </cell>
          <cell r="N829">
            <v>2.7006647946776682E-12</v>
          </cell>
          <cell r="O829">
            <v>0</v>
          </cell>
          <cell r="P829">
            <v>5.2049003856175419E-2</v>
          </cell>
          <cell r="Q829">
            <v>2.808440944315279E-2</v>
          </cell>
        </row>
        <row r="830">
          <cell r="B830">
            <v>381500</v>
          </cell>
          <cell r="C830">
            <v>1.3971761229766412E-3</v>
          </cell>
          <cell r="D830">
            <v>2.6077715661316658E-12</v>
          </cell>
          <cell r="E830">
            <v>0</v>
          </cell>
          <cell r="F830">
            <v>5.184626944597396E-2</v>
          </cell>
          <cell r="G830">
            <v>2.7952676110731968E-2</v>
          </cell>
          <cell r="H830">
            <v>2311.6539667713073</v>
          </cell>
          <cell r="I830">
            <v>1.6804453372882479E-6</v>
          </cell>
          <cell r="J830">
            <v>0</v>
          </cell>
          <cell r="K830">
            <v>1550335.8101097259</v>
          </cell>
          <cell r="L830">
            <v>8233.8009324843679</v>
          </cell>
          <cell r="M830">
            <v>1.397176122976641E-3</v>
          </cell>
          <cell r="N830">
            <v>2.6077715661316658E-12</v>
          </cell>
          <cell r="O830">
            <v>0</v>
          </cell>
          <cell r="P830">
            <v>5.1846269445973966E-2</v>
          </cell>
          <cell r="Q830">
            <v>2.7952676110731961E-2</v>
          </cell>
        </row>
        <row r="831">
          <cell r="B831">
            <v>382000</v>
          </cell>
          <cell r="C831">
            <v>1.3851829908884687E-3</v>
          </cell>
          <cell r="D831">
            <v>2.5180705714428874E-12</v>
          </cell>
          <cell r="E831">
            <v>0</v>
          </cell>
          <cell r="F831">
            <v>5.16443181710989E-2</v>
          </cell>
          <cell r="G831">
            <v>2.7821558833299957E-2</v>
          </cell>
          <cell r="H831">
            <v>2291.8111059395815</v>
          </cell>
          <cell r="I831">
            <v>1.6226421078058137E-6</v>
          </cell>
          <cell r="J831">
            <v>0</v>
          </cell>
          <cell r="K831">
            <v>1544296.9514477276</v>
          </cell>
          <cell r="L831">
            <v>8195.1787427195031</v>
          </cell>
          <cell r="M831">
            <v>1.3851829908884689E-3</v>
          </cell>
          <cell r="N831">
            <v>2.518070571442887E-12</v>
          </cell>
          <cell r="O831">
            <v>0</v>
          </cell>
          <cell r="P831">
            <v>5.16443181710989E-2</v>
          </cell>
          <cell r="Q831">
            <v>2.7821558833299953E-2</v>
          </cell>
        </row>
        <row r="832">
          <cell r="B832">
            <v>382500</v>
          </cell>
          <cell r="C832">
            <v>1.3732928035053067E-3</v>
          </cell>
          <cell r="D832">
            <v>2.4314530727183873E-12</v>
          </cell>
          <cell r="E832">
            <v>0</v>
          </cell>
          <cell r="F832">
            <v>5.1443147006405454E-2</v>
          </cell>
          <cell r="G832">
            <v>2.7691054729856619E-2</v>
          </cell>
          <cell r="H832">
            <v>2272.138569043243</v>
          </cell>
          <cell r="I832">
            <v>1.5668258799775945E-6</v>
          </cell>
          <cell r="J832">
            <v>0</v>
          </cell>
          <cell r="K832">
            <v>1538281.4200716326</v>
          </cell>
          <cell r="L832">
            <v>8156.7371708153287</v>
          </cell>
          <cell r="M832">
            <v>1.3732928035053065E-3</v>
          </cell>
          <cell r="N832">
            <v>2.4314530727183869E-12</v>
          </cell>
          <cell r="O832">
            <v>0</v>
          </cell>
          <cell r="P832">
            <v>5.1443147006405454E-2</v>
          </cell>
          <cell r="Q832">
            <v>2.7691054729856616E-2</v>
          </cell>
        </row>
        <row r="833">
          <cell r="B833">
            <v>383000</v>
          </cell>
          <cell r="C833">
            <v>1.361504677187067E-3</v>
          </cell>
          <cell r="D833">
            <v>2.3478142155613945E-12</v>
          </cell>
          <cell r="E833">
            <v>0</v>
          </cell>
          <cell r="F833">
            <v>5.124275293843459E-2</v>
          </cell>
          <cell r="G833">
            <v>2.756116093287489E-2</v>
          </cell>
          <cell r="H833">
            <v>2252.6348940832786</v>
          </cell>
          <cell r="I833">
            <v>1.5129290857372627E-6</v>
          </cell>
          <cell r="J833">
            <v>0</v>
          </cell>
          <cell r="K833">
            <v>1532289.125871323</v>
          </cell>
          <cell r="L833">
            <v>8118.475372106851</v>
          </cell>
          <cell r="M833">
            <v>1.3615046771870672E-3</v>
          </cell>
          <cell r="N833">
            <v>2.3478142155613941E-12</v>
          </cell>
          <cell r="O833">
            <v>0</v>
          </cell>
          <cell r="P833">
            <v>5.124275293843459E-2</v>
          </cell>
          <cell r="Q833">
            <v>2.7561160932874886E-2</v>
          </cell>
        </row>
        <row r="834">
          <cell r="B834">
            <v>383500</v>
          </cell>
          <cell r="C834">
            <v>1.3498177358785102E-3</v>
          </cell>
          <cell r="D834">
            <v>2.2670491455751395E-12</v>
          </cell>
          <cell r="E834">
            <v>0</v>
          </cell>
          <cell r="F834">
            <v>5.1043132965367846E-2</v>
          </cell>
          <cell r="G834">
            <v>2.7431874588237811E-2</v>
          </cell>
          <cell r="H834">
            <v>2233.2986316099464</v>
          </cell>
          <cell r="I834">
            <v>1.4608841570184915E-6</v>
          </cell>
          <cell r="J834">
            <v>0</v>
          </cell>
          <cell r="K834">
            <v>1526319.9790847641</v>
          </cell>
          <cell r="L834">
            <v>8080.3925058791856</v>
          </cell>
          <cell r="M834">
            <v>1.3498177358785102E-3</v>
          </cell>
          <cell r="N834">
            <v>2.2670491455751395E-12</v>
          </cell>
          <cell r="O834">
            <v>0</v>
          </cell>
          <cell r="P834">
            <v>5.1043132965367853E-2</v>
          </cell>
          <cell r="Q834">
            <v>2.7431874588237808E-2</v>
          </cell>
        </row>
        <row r="835">
          <cell r="B835">
            <v>384000</v>
          </cell>
          <cell r="C835">
            <v>1.3382311110441349E-3</v>
          </cell>
          <cell r="D835">
            <v>2.1890607753552054E-12</v>
          </cell>
          <cell r="E835">
            <v>0</v>
          </cell>
          <cell r="F835">
            <v>5.084428409698237E-2</v>
          </cell>
          <cell r="G835">
            <v>2.7303192855175754E-2</v>
          </cell>
          <cell r="H835">
            <v>2214.1283446150533</v>
          </cell>
          <cell r="I835">
            <v>1.4106285307969035E-6</v>
          </cell>
          <cell r="J835">
            <v>0</v>
          </cell>
          <cell r="K835">
            <v>1520373.8902966585</v>
          </cell>
          <cell r="L835">
            <v>8042.4877353490656</v>
          </cell>
          <cell r="M835">
            <v>1.3382311110441351E-3</v>
          </cell>
          <cell r="N835">
            <v>2.1890607753552054E-12</v>
          </cell>
          <cell r="O835">
            <v>0</v>
          </cell>
          <cell r="P835">
            <v>5.084428409698237E-2</v>
          </cell>
          <cell r="Q835">
            <v>2.730319285517575E-2</v>
          </cell>
        </row>
        <row r="836">
          <cell r="B836">
            <v>384500</v>
          </cell>
          <cell r="C836">
            <v>1.3267439416036367E-3</v>
          </cell>
          <cell r="D836">
            <v>2.1137520174971749E-12</v>
          </cell>
          <cell r="E836">
            <v>0</v>
          </cell>
          <cell r="F836">
            <v>5.0646203354606137E-2</v>
          </cell>
          <cell r="G836">
            <v>2.7175112906204071E-2</v>
          </cell>
          <cell r="H836">
            <v>2195.1226084251671</v>
          </cell>
          <cell r="I836">
            <v>1.3620996440481217E-6</v>
          </cell>
          <cell r="J836">
            <v>0</v>
          </cell>
          <cell r="K836">
            <v>1514450.7704371093</v>
          </cell>
          <cell r="L836">
            <v>8004.7602276464777</v>
          </cell>
          <cell r="M836">
            <v>1.3267439416036367E-3</v>
          </cell>
          <cell r="N836">
            <v>2.1137520174971749E-12</v>
          </cell>
          <cell r="O836">
            <v>0</v>
          </cell>
          <cell r="P836">
            <v>5.0646203354606137E-2</v>
          </cell>
          <cell r="Q836">
            <v>2.7175112906204071E-2</v>
          </cell>
        </row>
        <row r="837">
          <cell r="B837">
            <v>385000</v>
          </cell>
          <cell r="C837">
            <v>1.3153553738679111E-3</v>
          </cell>
          <cell r="D837">
            <v>2.0410335515889847E-12</v>
          </cell>
          <cell r="E837">
            <v>0</v>
          </cell>
          <cell r="F837">
            <v>5.0448887771073314E-2</v>
          </cell>
          <cell r="G837">
            <v>2.7047631927060903E-2</v>
          </cell>
          <cell r="H837">
            <v>2176.2800105957349</v>
          </cell>
          <cell r="I837">
            <v>1.315239938789719E-6</v>
          </cell>
          <cell r="J837">
            <v>0</v>
          </cell>
          <cell r="K837">
            <v>1508550.530780283</v>
          </cell>
          <cell r="L837">
            <v>7967.2091537963406</v>
          </cell>
          <cell r="M837">
            <v>1.3153553738679108E-3</v>
          </cell>
          <cell r="N837">
            <v>2.0410335515889843E-12</v>
          </cell>
          <cell r="O837">
            <v>0</v>
          </cell>
          <cell r="P837">
            <v>5.0448887771073314E-2</v>
          </cell>
          <cell r="Q837">
            <v>2.7047631927060896E-2</v>
          </cell>
        </row>
        <row r="838">
          <cell r="B838">
            <v>385500</v>
          </cell>
          <cell r="C838">
            <v>1.3040645614756134E-3</v>
          </cell>
          <cell r="D838">
            <v>1.9708160572185722E-12</v>
          </cell>
          <cell r="E838">
            <v>0</v>
          </cell>
          <cell r="F838">
            <v>5.0252334390679838E-2</v>
          </cell>
          <cell r="G838">
            <v>2.69207471166454E-2</v>
          </cell>
          <cell r="H838">
            <v>2157.5991508061193</v>
          </cell>
          <cell r="I838">
            <v>1.2699918570392694E-6</v>
          </cell>
          <cell r="J838">
            <v>0</v>
          </cell>
          <cell r="K838">
            <v>1502673.0829430833</v>
          </cell>
          <cell r="L838">
            <v>7929.8336887003115</v>
          </cell>
          <cell r="M838">
            <v>1.3040645614756134E-3</v>
          </cell>
          <cell r="N838">
            <v>1.9708160572185718E-12</v>
          </cell>
          <cell r="O838">
            <v>0</v>
          </cell>
          <cell r="P838">
            <v>5.0252334390679845E-2</v>
          </cell>
          <cell r="Q838">
            <v>2.69207471166454E-2</v>
          </cell>
        </row>
        <row r="839">
          <cell r="B839">
            <v>386000</v>
          </cell>
          <cell r="C839">
            <v>1.2928706653302559E-3</v>
          </cell>
          <cell r="D839">
            <v>1.9030102139738728E-12</v>
          </cell>
          <cell r="E839">
            <v>0</v>
          </cell>
          <cell r="F839">
            <v>5.0056540269139145E-2</v>
          </cell>
          <cell r="G839">
            <v>2.6794455686956126E-2</v>
          </cell>
          <cell r="H839">
            <v>2139.0786407555233</v>
          </cell>
          <cell r="I839">
            <v>1.2262978408143453E-6</v>
          </cell>
          <cell r="J839">
            <v>0</v>
          </cell>
          <cell r="K839">
            <v>1496818.3388838251</v>
          </cell>
          <cell r="L839">
            <v>7892.6330111186362</v>
          </cell>
          <cell r="M839">
            <v>1.2928706653302562E-3</v>
          </cell>
          <cell r="N839">
            <v>1.9030102139738728E-12</v>
          </cell>
          <cell r="O839">
            <v>0</v>
          </cell>
          <cell r="P839">
            <v>5.0056540269139145E-2</v>
          </cell>
          <cell r="Q839">
            <v>2.6794455686956122E-2</v>
          </cell>
        </row>
        <row r="840">
          <cell r="B840">
            <v>386500</v>
          </cell>
          <cell r="C840">
            <v>1.2817728535378541E-3</v>
          </cell>
          <cell r="D840">
            <v>1.8375344684351767E-12</v>
          </cell>
          <cell r="E840">
            <v>0</v>
          </cell>
          <cell r="F840">
            <v>4.9861502473538016E-2</v>
          </cell>
          <cell r="G840">
            <v>2.6668754863029838E-2</v>
          </cell>
          <cell r="H840">
            <v>2120.7171040598264</v>
          </cell>
          <cell r="I840">
            <v>1.1841053371744699E-6</v>
          </cell>
          <cell r="J840">
            <v>0</v>
          </cell>
          <cell r="K840">
            <v>1490986.2109009163</v>
          </cell>
          <cell r="L840">
            <v>7855.6063036521218</v>
          </cell>
          <cell r="M840">
            <v>1.2817728535378541E-3</v>
          </cell>
          <cell r="N840">
            <v>1.8375344684351763E-12</v>
          </cell>
          <cell r="O840">
            <v>0</v>
          </cell>
          <cell r="P840">
            <v>4.9861502473538016E-2</v>
          </cell>
          <cell r="Q840">
            <v>2.6668754863029838E-2</v>
          </cell>
        </row>
        <row r="841">
          <cell r="B841">
            <v>387000</v>
          </cell>
          <cell r="C841">
            <v>1.2707703013450995E-3</v>
          </cell>
          <cell r="D841">
            <v>1.7743111506789507E-12</v>
          </cell>
          <cell r="E841">
            <v>0</v>
          </cell>
          <cell r="F841">
            <v>4.9667218082292693E-2</v>
          </cell>
          <cell r="G841">
            <v>2.6543641882880484E-2</v>
          </cell>
          <cell r="H841">
            <v>2102.5131761492903</v>
          </cell>
          <cell r="I841">
            <v>1.1433642957001421E-6</v>
          </cell>
          <cell r="J841">
            <v>0</v>
          </cell>
          <cell r="K841">
            <v>1485176.6116315443</v>
          </cell>
          <cell r="L841">
            <v>7818.7527527241609</v>
          </cell>
          <cell r="M841">
            <v>1.2707703013450998E-3</v>
          </cell>
          <cell r="N841">
            <v>1.7743111506789503E-12</v>
          </cell>
          <cell r="O841">
            <v>0</v>
          </cell>
          <cell r="P841">
            <v>4.96672180822927E-2</v>
          </cell>
          <cell r="Q841">
            <v>2.6543641882880484E-2</v>
          </cell>
        </row>
        <row r="842">
          <cell r="B842">
            <v>387500</v>
          </cell>
          <cell r="C842">
            <v>1.2598621910780662E-3</v>
          </cell>
          <cell r="D842">
            <v>1.7132587072854845E-12</v>
          </cell>
          <cell r="E842">
            <v>0</v>
          </cell>
          <cell r="F842">
            <v>4.947368418510506E-2</v>
          </cell>
          <cell r="G842">
            <v>2.6419113997438518E-2</v>
          </cell>
          <cell r="H842">
            <v>2084.4655041671458</v>
          </cell>
          <cell r="I842">
            <v>1.1040221634508847E-6</v>
          </cell>
          <cell r="J842">
            <v>0</v>
          </cell>
          <cell r="K842">
            <v>1479389.4540503661</v>
          </cell>
          <cell r="L842">
            <v>7782.0715485628643</v>
          </cell>
          <cell r="M842">
            <v>1.2598621910780662E-3</v>
          </cell>
          <cell r="N842">
            <v>1.7132587072854841E-12</v>
          </cell>
          <cell r="O842">
            <v>0</v>
          </cell>
          <cell r="P842">
            <v>4.9473684185105067E-2</v>
          </cell>
          <cell r="Q842">
            <v>2.6419113997438518E-2</v>
          </cell>
        </row>
        <row r="843">
          <cell r="B843">
            <v>388000</v>
          </cell>
          <cell r="C843">
            <v>1.2490477120814484E-3</v>
          </cell>
          <cell r="D843">
            <v>1.654307235323598E-12</v>
          </cell>
          <cell r="E843">
            <v>0</v>
          </cell>
          <cell r="F843">
            <v>4.9280897882919138E-2</v>
          </cell>
          <cell r="G843">
            <v>2.6295168470490508E-2</v>
          </cell>
          <cell r="H843">
            <v>2066.5727468690638</v>
          </cell>
          <cell r="I843">
            <v>1.0660338950491464E-6</v>
          </cell>
          <cell r="J843">
            <v>0</v>
          </cell>
          <cell r="K843">
            <v>1473624.6514682069</v>
          </cell>
          <cell r="L843">
            <v>7745.5618851832651</v>
          </cell>
          <cell r="M843">
            <v>1.2490477120814486E-3</v>
          </cell>
          <cell r="N843">
            <v>1.6543072353235978E-12</v>
          </cell>
          <cell r="O843">
            <v>0</v>
          </cell>
          <cell r="P843">
            <v>4.9280897882919138E-2</v>
          </cell>
          <cell r="Q843">
            <v>2.6295168470490508E-2</v>
          </cell>
        </row>
        <row r="844">
          <cell r="B844">
            <v>388500</v>
          </cell>
          <cell r="C844">
            <v>1.2383260606583077E-3</v>
          </cell>
          <cell r="D844">
            <v>1.5973829483659347E-12</v>
          </cell>
          <cell r="E844">
            <v>0</v>
          </cell>
          <cell r="F844">
            <v>4.9088856287877604E-2</v>
          </cell>
          <cell r="G844">
            <v>2.6171802578619015E-2</v>
          </cell>
          <cell r="H844">
            <v>2048.8335745234617</v>
          </cell>
          <cell r="I844">
            <v>1.029351942596401E-6</v>
          </cell>
          <cell r="J844">
            <v>0</v>
          </cell>
          <cell r="K844">
            <v>1467882.1175307608</v>
          </cell>
          <cell r="L844">
            <v>7709.2229603696123</v>
          </cell>
          <cell r="M844">
            <v>1.2383260606583077E-3</v>
          </cell>
          <cell r="N844">
            <v>1.5973829483659347E-12</v>
          </cell>
          <cell r="O844">
            <v>0</v>
          </cell>
          <cell r="P844">
            <v>4.9088856287877604E-2</v>
          </cell>
          <cell r="Q844">
            <v>2.6171802578619011E-2</v>
          </cell>
        </row>
        <row r="845">
          <cell r="B845">
            <v>389000</v>
          </cell>
          <cell r="C845">
            <v>1.2276964400103538E-3</v>
          </cell>
          <cell r="D845">
            <v>1.5424120599851374E-12</v>
          </cell>
          <cell r="E845">
            <v>0</v>
          </cell>
          <cell r="F845">
            <v>4.8897556523278457E-2</v>
          </cell>
          <cell r="G845">
            <v>2.6049013611142736E-2</v>
          </cell>
          <cell r="H845">
            <v>2031.2466688127008</v>
          </cell>
          <cell r="I845">
            <v>9.9392875819412137E-7</v>
          </cell>
          <cell r="J845">
            <v>0</v>
          </cell>
          <cell r="K845">
            <v>1462161.7662172941</v>
          </cell>
          <cell r="L845">
            <v>7673.05397565774</v>
          </cell>
          <cell r="M845">
            <v>1.2276964400103538E-3</v>
          </cell>
          <cell r="N845">
            <v>1.5424120599851376E-12</v>
          </cell>
          <cell r="O845">
            <v>0</v>
          </cell>
          <cell r="P845">
            <v>4.8897556523278464E-2</v>
          </cell>
          <cell r="Q845">
            <v>2.604901361114273E-2</v>
          </cell>
        </row>
        <row r="846">
          <cell r="B846">
            <v>389500</v>
          </cell>
          <cell r="C846">
            <v>1.2171580601787217E-3</v>
          </cell>
          <cell r="D846">
            <v>1.4893324342423797E-12</v>
          </cell>
          <cell r="E846">
            <v>0</v>
          </cell>
          <cell r="F846">
            <v>4.8706995723532091E-2</v>
          </cell>
          <cell r="G846">
            <v>2.5926798870056958E-2</v>
          </cell>
          <cell r="H846">
            <v>2013.8107227350979</v>
          </cell>
          <cell r="I846">
            <v>9.5972430150670639E-7</v>
          </cell>
          <cell r="J846">
            <v>0</v>
          </cell>
          <cell r="K846">
            <v>1456463.5118393626</v>
          </cell>
          <cell r="L846">
            <v>7637.0541363175253</v>
          </cell>
          <cell r="M846">
            <v>1.2171580601787217E-3</v>
          </cell>
          <cell r="N846">
            <v>1.4893324342423794E-12</v>
          </cell>
          <cell r="O846">
            <v>0</v>
          </cell>
          <cell r="P846">
            <v>4.8706995723532091E-2</v>
          </cell>
          <cell r="Q846">
            <v>2.5926798870056954E-2</v>
          </cell>
        </row>
        <row r="847">
          <cell r="B847">
            <v>390000</v>
          </cell>
          <cell r="C847">
            <v>1.2067101379852673E-3</v>
          </cell>
          <cell r="D847">
            <v>1.4380780517026577E-12</v>
          </cell>
          <cell r="E847">
            <v>0</v>
          </cell>
          <cell r="F847">
            <v>4.8517171034118234E-2</v>
          </cell>
          <cell r="G847">
            <v>2.5805155669974274E-2</v>
          </cell>
          <cell r="H847">
            <v>1996.5244405077995</v>
          </cell>
          <cell r="I847">
            <v>9.2669602967757993E-7</v>
          </cell>
          <cell r="J847">
            <v>0</v>
          </cell>
          <cell r="K847">
            <v>1450787.2690395229</v>
          </cell>
          <cell r="L847">
            <v>7601.2226513354253</v>
          </cell>
          <cell r="M847">
            <v>1.2067101379852673E-3</v>
          </cell>
          <cell r="N847">
            <v>1.4380780517026575E-12</v>
          </cell>
          <cell r="O847">
            <v>0</v>
          </cell>
          <cell r="P847">
            <v>4.8517171034118234E-2</v>
          </cell>
          <cell r="Q847">
            <v>2.5805155669974274E-2</v>
          </cell>
        </row>
        <row r="848">
          <cell r="B848">
            <v>390500</v>
          </cell>
          <cell r="C848">
            <v>1.1963518969743661E-3</v>
          </cell>
          <cell r="D848">
            <v>1.3885867764271453E-12</v>
          </cell>
          <cell r="E848">
            <v>0</v>
          </cell>
          <cell r="F848">
            <v>4.832807961154327E-2</v>
          </cell>
          <cell r="G848">
            <v>2.5684081338065559E-2</v>
          </cell>
          <cell r="H848">
            <v>1979.3865374704862</v>
          </cell>
          <cell r="I848">
            <v>8.9480390237114047E-7</v>
          </cell>
          <cell r="J848">
            <v>0</v>
          </cell>
          <cell r="K848">
            <v>1445132.9527900571</v>
          </cell>
          <cell r="L848">
            <v>7565.5587333970943</v>
          </cell>
          <cell r="M848">
            <v>1.1963518969743661E-3</v>
          </cell>
          <cell r="N848">
            <v>1.3885867764271453E-12</v>
          </cell>
          <cell r="O848">
            <v>0</v>
          </cell>
          <cell r="P848">
            <v>4.8328079611543263E-2</v>
          </cell>
          <cell r="Q848">
            <v>2.5684081338065559E-2</v>
          </cell>
        </row>
        <row r="849">
          <cell r="B849">
            <v>391000</v>
          </cell>
          <cell r="C849">
            <v>1.1860825673552058E-3</v>
          </cell>
          <cell r="D849">
            <v>1.3407964724770152E-12</v>
          </cell>
          <cell r="E849">
            <v>0</v>
          </cell>
          <cell r="F849">
            <v>4.8139718623297557E-2</v>
          </cell>
          <cell r="G849">
            <v>2.5563573214001288E-2</v>
          </cell>
          <cell r="H849">
            <v>1962.3957399898948</v>
          </cell>
          <cell r="I849">
            <v>8.6400787925178669E-7</v>
          </cell>
          <cell r="J849">
            <v>0</v>
          </cell>
          <cell r="K849">
            <v>1439500.4783916958</v>
          </cell>
          <cell r="L849">
            <v>7530.0615988700938</v>
          </cell>
          <cell r="M849">
            <v>1.1860825673552058E-3</v>
          </cell>
          <cell r="N849">
            <v>1.340796472477015E-12</v>
          </cell>
          <cell r="O849">
            <v>0</v>
          </cell>
          <cell r="P849">
            <v>4.813971862329755E-2</v>
          </cell>
          <cell r="Q849">
            <v>2.5563573214001288E-2</v>
          </cell>
        </row>
        <row r="850">
          <cell r="B850">
            <v>391500</v>
          </cell>
          <cell r="C850">
            <v>1.1759013859445808E-3</v>
          </cell>
          <cell r="D850">
            <v>1.2946488874096175E-12</v>
          </cell>
          <cell r="E850">
            <v>0</v>
          </cell>
          <cell r="F850">
            <v>4.7952085247813109E-2</v>
          </cell>
          <cell r="G850">
            <v>2.5443628649893003E-2</v>
          </cell>
          <cell r="H850">
            <v>1945.5507853651704</v>
          </cell>
          <cell r="I850">
            <v>8.3427042250489237E-7</v>
          </cell>
          <cell r="J850">
            <v>0</v>
          </cell>
          <cell r="K850">
            <v>1433889.7614723535</v>
          </cell>
          <cell r="L850">
            <v>7494.7304677866532</v>
          </cell>
          <cell r="M850">
            <v>1.1759013859445808E-3</v>
          </cell>
          <cell r="N850">
            <v>1.2946488874096175E-12</v>
          </cell>
          <cell r="O850">
            <v>0</v>
          </cell>
          <cell r="P850">
            <v>4.7952085247813102E-2</v>
          </cell>
          <cell r="Q850">
            <v>2.5443628649893E-2</v>
          </cell>
        </row>
        <row r="851">
          <cell r="B851">
            <v>392000</v>
          </cell>
          <cell r="C851">
            <v>1.1658075961101741E-3</v>
          </cell>
          <cell r="D851">
            <v>1.2500857687823022E-12</v>
          </cell>
          <cell r="E851">
            <v>0</v>
          </cell>
          <cell r="F851">
            <v>4.776517667442122E-2</v>
          </cell>
          <cell r="G851">
            <v>2.5324245010235214E-2</v>
          </cell>
          <cell r="H851">
            <v>1928.8504217340262</v>
          </cell>
          <cell r="I851">
            <v>8.0555399431583132E-7</v>
          </cell>
          <cell r="J851">
            <v>0</v>
          </cell>
          <cell r="K851">
            <v>1428300.7179858608</v>
          </cell>
          <cell r="L851">
            <v>7459.5645638265569</v>
          </cell>
          <cell r="M851">
            <v>1.1658075961101741E-3</v>
          </cell>
          <cell r="N851">
            <v>1.2500857687823022E-12</v>
          </cell>
          <cell r="O851">
            <v>0</v>
          </cell>
          <cell r="P851">
            <v>4.7765176674421227E-2</v>
          </cell>
          <cell r="Q851">
            <v>2.5324245010235214E-2</v>
          </cell>
        </row>
        <row r="852">
          <cell r="B852">
            <v>392500</v>
          </cell>
          <cell r="C852">
            <v>1.1558004477143261E-3</v>
          </cell>
          <cell r="D852">
            <v>1.2070566311447726E-12</v>
          </cell>
          <cell r="E852">
            <v>0</v>
          </cell>
          <cell r="F852">
            <v>4.7578990103310459E-2</v>
          </cell>
          <cell r="G852">
            <v>2.5205419671847439E-2</v>
          </cell>
          <cell r="H852">
            <v>1912.2934079797069</v>
          </cell>
          <cell r="I852">
            <v>7.7782606191192761E-7</v>
          </cell>
          <cell r="J852">
            <v>0</v>
          </cell>
          <cell r="K852">
            <v>1422733.2642107084</v>
          </cell>
          <cell r="L852">
            <v>7424.5631143000692</v>
          </cell>
          <cell r="M852">
            <v>1.1558004477143263E-3</v>
          </cell>
          <cell r="N852">
            <v>1.2070566311447726E-12</v>
          </cell>
          <cell r="O852">
            <v>0</v>
          </cell>
          <cell r="P852">
            <v>4.7578990103310459E-2</v>
          </cell>
          <cell r="Q852">
            <v>2.5205419671847439E-2</v>
          </cell>
        </row>
        <row r="853">
          <cell r="B853">
            <v>393000</v>
          </cell>
          <cell r="C853">
            <v>1.1458791970582868E-3</v>
          </cell>
          <cell r="D853">
            <v>1.1655032220543782E-12</v>
          </cell>
          <cell r="E853">
            <v>0</v>
          </cell>
          <cell r="F853">
            <v>4.7393522745484661E-2</v>
          </cell>
          <cell r="G853">
            <v>2.5087150023816583E-2</v>
          </cell>
          <cell r="H853">
            <v>1895.8785136387526</v>
          </cell>
          <cell r="I853">
            <v>7.5104908747855484E-7</v>
          </cell>
          <cell r="J853">
            <v>0</v>
          </cell>
          <cell r="K853">
            <v>1417187.3167487914</v>
          </cell>
          <cell r="L853">
            <v>7389.7253501309642</v>
          </cell>
          <cell r="M853">
            <v>1.1458791970582868E-3</v>
          </cell>
          <cell r="N853">
            <v>1.1655032220543782E-12</v>
          </cell>
          <cell r="O853">
            <v>0</v>
          </cell>
          <cell r="P853">
            <v>4.7393522745484667E-2</v>
          </cell>
          <cell r="Q853">
            <v>2.508715002381658E-2</v>
          </cell>
        </row>
        <row r="854">
          <cell r="B854">
            <v>393500</v>
          </cell>
          <cell r="C854">
            <v>1.1360431068269477E-3</v>
          </cell>
          <cell r="D854">
            <v>1.1253789395569995E-12</v>
          </cell>
          <cell r="E854">
            <v>0</v>
          </cell>
          <cell r="F854">
            <v>4.7208771822721173E-2</v>
          </cell>
          <cell r="G854">
            <v>2.4969433467439576E-2</v>
          </cell>
          <cell r="H854">
            <v>1879.6045188095582</v>
          </cell>
          <cell r="I854">
            <v>7.2519304076401209E-7</v>
          </cell>
          <cell r="J854">
            <v>0</v>
          </cell>
          <cell r="K854">
            <v>1411662.7925241599</v>
          </cell>
          <cell r="L854">
            <v>7355.0505058396257</v>
          </cell>
          <cell r="M854">
            <v>1.1360431068269475E-3</v>
          </cell>
          <cell r="N854">
            <v>1.1253789395569995E-12</v>
          </cell>
          <cell r="O854">
            <v>0</v>
          </cell>
          <cell r="P854">
            <v>4.7208771822721166E-2</v>
          </cell>
          <cell r="Q854">
            <v>2.4969433467439572E-2</v>
          </cell>
        </row>
        <row r="855">
          <cell r="B855">
            <v>394000</v>
          </cell>
          <cell r="C855">
            <v>1.1262914460340493E-3</v>
          </cell>
          <cell r="D855">
            <v>1.0866332982023393E-12</v>
          </cell>
          <cell r="E855">
            <v>0</v>
          </cell>
          <cell r="F855">
            <v>4.7024734567529244E-2</v>
          </cell>
          <cell r="G855">
            <v>2.4852267416166238E-2</v>
          </cell>
          <cell r="H855">
            <v>1863.4702140617173</v>
          </cell>
          <cell r="I855">
            <v>7.0022538899562324E-7</v>
          </cell>
          <cell r="J855">
            <v>0</v>
          </cell>
          <cell r="K855">
            <v>1406159.6087817759</v>
          </cell>
          <cell r="L855">
            <v>7320.5378195262192</v>
          </cell>
          <cell r="M855">
            <v>1.1262914460340493E-3</v>
          </cell>
          <cell r="N855">
            <v>1.0866332982023391E-12</v>
          </cell>
          <cell r="O855">
            <v>0</v>
          </cell>
          <cell r="P855">
            <v>4.7024734567529244E-2</v>
          </cell>
          <cell r="Q855">
            <v>2.4852267416166234E-2</v>
          </cell>
        </row>
        <row r="856">
          <cell r="B856">
            <v>394500</v>
          </cell>
          <cell r="C856">
            <v>1.1166234899678475E-3</v>
          </cell>
          <cell r="D856">
            <v>1.0492196960362778E-12</v>
          </cell>
          <cell r="E856">
            <v>0</v>
          </cell>
          <cell r="F856">
            <v>4.6841408223108519E-2</v>
          </cell>
          <cell r="G856">
            <v>2.4735649295542495E-2</v>
          </cell>
          <cell r="H856">
            <v>1847.4744003461265</v>
          </cell>
          <cell r="I856">
            <v>6.761161019216874E-7</v>
          </cell>
          <cell r="J856">
            <v>0</v>
          </cell>
          <cell r="K856">
            <v>1400677.6830862709</v>
          </cell>
          <cell r="L856">
            <v>7286.1865328539679</v>
          </cell>
          <cell r="M856">
            <v>1.1166234899678475E-3</v>
          </cell>
          <cell r="N856">
            <v>1.0492196960362776E-12</v>
          </cell>
          <cell r="O856">
            <v>0</v>
          </cell>
          <cell r="P856">
            <v>4.6841408223108526E-2</v>
          </cell>
          <cell r="Q856">
            <v>2.4735649295542492E-2</v>
          </cell>
        </row>
        <row r="857">
          <cell r="B857">
            <v>395000</v>
          </cell>
          <cell r="C857">
            <v>1.1070385201372658E-3</v>
          </cell>
          <cell r="D857">
            <v>1.0130954146008715E-12</v>
          </cell>
          <cell r="E857">
            <v>0</v>
          </cell>
          <cell r="F857">
            <v>4.6658790043307891E-2</v>
          </cell>
          <cell r="G857">
            <v>2.4619576543153769E-2</v>
          </cell>
          <cell r="H857">
            <v>1831.615888905892</v>
          </cell>
          <cell r="I857">
            <v>6.5283765181147865E-7</v>
          </cell>
          <cell r="J857">
            <v>0</v>
          </cell>
          <cell r="K857">
            <v>1395216.9333207165</v>
          </cell>
          <cell r="L857">
            <v>7251.9958910324722</v>
          </cell>
          <cell r="M857">
            <v>1.1070385201372658E-3</v>
          </cell>
          <cell r="N857">
            <v>1.0130954146008713E-12</v>
          </cell>
          <cell r="O857">
            <v>0</v>
          </cell>
          <cell r="P857">
            <v>4.6658790043307884E-2</v>
          </cell>
          <cell r="Q857">
            <v>2.4619576543153766E-2</v>
          </cell>
        </row>
        <row r="858">
          <cell r="B858">
            <v>395500</v>
          </cell>
          <cell r="C858">
            <v>1.0975358242184938E-3</v>
          </cell>
          <cell r="D858">
            <v>9.7820996844582383E-13</v>
          </cell>
          <cell r="E858">
            <v>0</v>
          </cell>
          <cell r="F858">
            <v>4.647687729258413E-2</v>
          </cell>
          <cell r="G858">
            <v>2.4504046608568714E-2</v>
          </cell>
          <cell r="H858">
            <v>1815.8935011879778</v>
          </cell>
          <cell r="I858">
            <v>6.3035750589232109E-7</v>
          </cell>
          <cell r="J858">
            <v>0</v>
          </cell>
          <cell r="K858">
            <v>1389777.2776853868</v>
          </cell>
          <cell r="L858">
            <v>7217.9651428011402</v>
          </cell>
          <cell r="M858">
            <v>1.097535824218494E-3</v>
          </cell>
          <cell r="N858">
            <v>9.7820996844582383E-13</v>
          </cell>
          <cell r="O858">
            <v>0</v>
          </cell>
          <cell r="P858">
            <v>4.647687729258413E-2</v>
          </cell>
          <cell r="Q858">
            <v>2.4504046608568711E-2</v>
          </cell>
        </row>
        <row r="859">
          <cell r="B859">
            <v>396000</v>
          </cell>
          <cell r="C859">
            <v>1.0881146960020505E-3</v>
          </cell>
          <cell r="D859">
            <v>9.4452452260936774E-13</v>
          </cell>
          <cell r="E859">
            <v>0</v>
          </cell>
          <cell r="F859">
            <v>4.6295667245961104E-2</v>
          </cell>
          <cell r="G859">
            <v>2.4389056953283139E-2</v>
          </cell>
          <cell r="H859">
            <v>1800.3060687556199</v>
          </cell>
          <cell r="I859">
            <v>6.0865063895446348E-7</v>
          </cell>
          <cell r="J859">
            <v>0</v>
          </cell>
          <cell r="K859">
            <v>1384358.6346965393</v>
          </cell>
          <cell r="L859">
            <v>7184.0935404126694</v>
          </cell>
          <cell r="M859">
            <v>1.0881146960020505E-3</v>
          </cell>
          <cell r="N859">
            <v>9.4452452260936754E-13</v>
          </cell>
          <cell r="O859">
            <v>0</v>
          </cell>
          <cell r="P859">
            <v>4.6295667245961097E-2</v>
          </cell>
          <cell r="Q859">
            <v>2.4389056953283132E-2</v>
          </cell>
        </row>
        <row r="860">
          <cell r="B860">
            <v>396500</v>
          </cell>
          <cell r="C860">
            <v>1.0787744353403033E-3</v>
          </cell>
          <cell r="D860">
            <v>9.1199635863355998E-13</v>
          </cell>
          <cell r="E860">
            <v>0</v>
          </cell>
          <cell r="F860">
            <v>4.6115157188988919E-2</v>
          </cell>
          <cell r="G860">
            <v>2.4274605050664248E-2</v>
          </cell>
          <cell r="H860">
            <v>1784.8524332014952</v>
          </cell>
          <cell r="I860">
            <v>5.8768952326718024E-7</v>
          </cell>
          <cell r="J860">
            <v>0</v>
          </cell>
          <cell r="K860">
            <v>1378960.9231851925</v>
          </cell>
          <cell r="L860">
            <v>7150.3803396166204</v>
          </cell>
          <cell r="M860">
            <v>1.0787744353403033E-3</v>
          </cell>
          <cell r="N860">
            <v>9.1199635863355978E-13</v>
          </cell>
          <cell r="O860">
            <v>0</v>
          </cell>
          <cell r="P860">
            <v>4.6115157188988919E-2</v>
          </cell>
          <cell r="Q860">
            <v>2.4274605050664245E-2</v>
          </cell>
        </row>
        <row r="861">
          <cell r="B861">
            <v>397000</v>
          </cell>
          <cell r="C861">
            <v>1.0695143480954307E-3</v>
          </cell>
          <cell r="D861">
            <v>8.8058664155663404E-13</v>
          </cell>
          <cell r="E861">
            <v>0</v>
          </cell>
          <cell r="F861">
            <v>4.5935344417703187E-2</v>
          </cell>
          <cell r="G861">
            <v>2.4160688385895121E-2</v>
          </cell>
          <cell r="H861">
            <v>1769.5314460616255</v>
          </cell>
          <cell r="I861">
            <v>5.6744913362072056E-7</v>
          </cell>
          <cell r="J861">
            <v>0</v>
          </cell>
          <cell r="K861">
            <v>1373584.0622959083</v>
          </cell>
          <cell r="L861">
            <v>7116.8247996430637</v>
          </cell>
          <cell r="M861">
            <v>1.0695143480954309E-3</v>
          </cell>
          <cell r="N861">
            <v>8.8058664155663384E-13</v>
          </cell>
          <cell r="O861">
            <v>0</v>
          </cell>
          <cell r="P861">
            <v>4.5935344417703187E-2</v>
          </cell>
          <cell r="Q861">
            <v>2.4160688385895118E-2</v>
          </cell>
        </row>
        <row r="862">
          <cell r="B862">
            <v>397500</v>
          </cell>
          <cell r="C862">
            <v>1.060333746087842E-3</v>
          </cell>
          <cell r="D862">
            <v>8.5025653641682292E-13</v>
          </cell>
          <cell r="E862">
            <v>0</v>
          </cell>
          <cell r="F862">
            <v>4.5756226238584552E-2</v>
          </cell>
          <cell r="G862">
            <v>2.4047304455919464E-2</v>
          </cell>
          <cell r="H862">
            <v>1754.3419687300366</v>
          </cell>
          <cell r="I862">
            <v>5.4790444480533352E-7</v>
          </cell>
          <cell r="J862">
            <v>0</v>
          </cell>
          <cell r="K862">
            <v>1368227.9714855824</v>
          </cell>
          <cell r="L862">
            <v>7083.4261831863059</v>
          </cell>
          <cell r="M862">
            <v>1.060333746087842E-3</v>
          </cell>
          <cell r="N862">
            <v>8.5025653641682282E-13</v>
          </cell>
          <cell r="O862">
            <v>0</v>
          </cell>
          <cell r="P862">
            <v>4.5756226238584552E-2</v>
          </cell>
          <cell r="Q862">
            <v>2.404730445591946E-2</v>
          </cell>
        </row>
        <row r="863">
          <cell r="B863">
            <v>398000</v>
          </cell>
          <cell r="C863">
            <v>1.0512319470450282E-3</v>
          </cell>
          <cell r="D863">
            <v>8.2097109174853665E-13</v>
          </cell>
          <cell r="E863">
            <v>0</v>
          </cell>
          <cell r="F863">
            <v>4.5577799968518379E-2</v>
          </cell>
          <cell r="G863">
            <v>2.3934450769386599E-2</v>
          </cell>
          <cell r="H863">
            <v>1739.2828723741311</v>
          </cell>
          <cell r="I863">
            <v>5.2903293413224341E-7</v>
          </cell>
          <cell r="J863">
            <v>0</v>
          </cell>
          <cell r="K863">
            <v>1362892.5705222373</v>
          </cell>
          <cell r="L863">
            <v>7050.1837563886857</v>
          </cell>
          <cell r="M863">
            <v>1.0512319470450282E-3</v>
          </cell>
          <cell r="N863">
            <v>8.2097109174853655E-13</v>
          </cell>
          <cell r="O863">
            <v>0</v>
          </cell>
          <cell r="P863">
            <v>4.5577799968518379E-2</v>
          </cell>
          <cell r="Q863">
            <v>2.3934450769386596E-2</v>
          </cell>
        </row>
        <row r="864">
          <cell r="B864">
            <v>398500</v>
          </cell>
          <cell r="C864">
            <v>1.0422082745508627E-3</v>
          </cell>
          <cell r="D864">
            <v>7.9269147259000855E-13</v>
          </cell>
          <cell r="E864">
            <v>0</v>
          </cell>
          <cell r="F864">
            <v>4.540006293475455E-2</v>
          </cell>
          <cell r="G864">
            <v>2.3822124846596713E-2</v>
          </cell>
          <cell r="H864">
            <v>1724.3530378508053</v>
          </cell>
          <cell r="I864">
            <v>5.1080957639169943E-7</v>
          </cell>
          <cell r="J864">
            <v>0</v>
          </cell>
          <cell r="K864">
            <v>1357577.7794838217</v>
          </cell>
          <cell r="L864">
            <v>7017.096788824444</v>
          </cell>
          <cell r="M864">
            <v>1.0422082745508625E-3</v>
          </cell>
          <cell r="N864">
            <v>7.9269147259000845E-13</v>
          </cell>
          <cell r="O864">
            <v>0</v>
          </cell>
          <cell r="P864">
            <v>4.540006293475455E-2</v>
          </cell>
          <cell r="Q864">
            <v>2.3822124846596709E-2</v>
          </cell>
        </row>
        <row r="865">
          <cell r="B865">
            <v>399000</v>
          </cell>
          <cell r="C865">
            <v>1.0332620579953284E-3</v>
          </cell>
          <cell r="D865">
            <v>7.6538272747564855E-13</v>
          </cell>
          <cell r="E865">
            <v>0</v>
          </cell>
          <cell r="F865">
            <v>4.5223012474867388E-2</v>
          </cell>
          <cell r="G865">
            <v>2.3710324219446403E-2</v>
          </cell>
          <cell r="H865">
            <v>1709.5513556232729</v>
          </cell>
          <cell r="I865">
            <v>4.9321184889492587E-7</v>
          </cell>
          <cell r="J865">
            <v>0</v>
          </cell>
          <cell r="K865">
            <v>1352283.518757011</v>
          </cell>
          <cell r="L865">
            <v>6984.164553483688</v>
          </cell>
          <cell r="M865">
            <v>1.0332620579953284E-3</v>
          </cell>
          <cell r="N865">
            <v>7.6538272747564835E-13</v>
          </cell>
          <cell r="O865">
            <v>0</v>
          </cell>
          <cell r="P865">
            <v>4.5223012474867381E-2</v>
          </cell>
          <cell r="Q865">
            <v>2.37103242194464E-2</v>
          </cell>
        </row>
        <row r="866">
          <cell r="B866">
            <v>399500</v>
          </cell>
          <cell r="C866">
            <v>1.0243926325246837E-3</v>
          </cell>
          <cell r="D866">
            <v>7.3901378843604318E-13</v>
          </cell>
          <cell r="E866">
            <v>0</v>
          </cell>
          <cell r="F866">
            <v>4.504664593671584E-2</v>
          </cell>
          <cell r="G866">
            <v>2.3599046431374428E-2</v>
          </cell>
          <cell r="H866">
            <v>1694.876725678612</v>
          </cell>
          <cell r="I866">
            <v>4.7621973147412202E-7</v>
          </cell>
          <cell r="J866">
            <v>0</v>
          </cell>
          <cell r="K866">
            <v>1347009.7090360175</v>
          </cell>
          <cell r="L866">
            <v>6951.3863267564075</v>
          </cell>
          <cell r="M866">
            <v>1.0243926325246837E-3</v>
          </cell>
          <cell r="N866">
            <v>7.3901378843604308E-13</v>
          </cell>
          <cell r="O866">
            <v>0</v>
          </cell>
          <cell r="P866">
            <v>4.504664593671584E-2</v>
          </cell>
          <cell r="Q866">
            <v>2.3599046431374428E-2</v>
          </cell>
        </row>
        <row r="867">
          <cell r="B867">
            <v>400000</v>
          </cell>
          <cell r="C867">
            <v>1.0155993389920496E-3</v>
          </cell>
          <cell r="D867">
            <v>7.1354970400560258E-13</v>
          </cell>
          <cell r="E867">
            <v>0</v>
          </cell>
          <cell r="F867">
            <v>4.4870960678403647E-2</v>
          </cell>
          <cell r="G867">
            <v>2.3488289037307722E-2</v>
          </cell>
          <cell r="H867">
            <v>1680.3280574460116</v>
          </cell>
          <cell r="I867">
            <v>4.5981070144051218E-7</v>
          </cell>
          <cell r="J867">
            <v>0</v>
          </cell>
          <cell r="K867">
            <v>1341756.2713213987</v>
          </cell>
          <cell r="L867">
            <v>6918.761388416573</v>
          </cell>
          <cell r="M867">
            <v>1.0155993389920496E-3</v>
          </cell>
          <cell r="N867">
            <v>7.1354970400560238E-13</v>
          </cell>
          <cell r="O867">
            <v>0</v>
          </cell>
          <cell r="P867">
            <v>4.4870960678403647E-2</v>
          </cell>
          <cell r="Q867">
            <v>2.3488289037307722E-2</v>
          </cell>
        </row>
        <row r="868">
          <cell r="B868">
            <v>400500</v>
          </cell>
          <cell r="C868">
            <v>1.0068815239084254E-3</v>
          </cell>
          <cell r="D868">
            <v>6.8896328971108983E-13</v>
          </cell>
          <cell r="E868">
            <v>0</v>
          </cell>
          <cell r="F868">
            <v>4.4695954068239917E-2</v>
          </cell>
          <cell r="G868">
            <v>2.3378049603607679E-2</v>
          </cell>
          <cell r="H868">
            <v>1665.9042697157258</v>
          </cell>
          <cell r="I868">
            <v>4.4396724114727078E-7</v>
          </cell>
          <cell r="J868">
            <v>0</v>
          </cell>
          <cell r="K868">
            <v>1336523.1269188786</v>
          </cell>
          <cell r="L868">
            <v>6886.2890216063179</v>
          </cell>
          <cell r="M868">
            <v>1.0068815239084254E-3</v>
          </cell>
          <cell r="N868">
            <v>6.8896328971108973E-13</v>
          </cell>
          <cell r="O868">
            <v>0</v>
          </cell>
          <cell r="P868">
            <v>4.4695954068239917E-2</v>
          </cell>
          <cell r="Q868">
            <v>2.3378049603607679E-2</v>
          </cell>
        </row>
        <row r="869">
          <cell r="B869">
            <v>401000</v>
          </cell>
          <cell r="C869">
            <v>9.9823853939412358E-4</v>
          </cell>
          <cell r="D869">
            <v>6.6521959408691498E-13</v>
          </cell>
          <cell r="E869">
            <v>0</v>
          </cell>
          <cell r="F869">
            <v>4.4521623484699541E-2</v>
          </cell>
          <cell r="G869">
            <v>2.3268325708016679E-2</v>
          </cell>
          <cell r="H869">
            <v>1651.6042905587224</v>
          </cell>
          <cell r="I869">
            <v>4.2866682790562202E-7</v>
          </cell>
          <cell r="J869">
            <v>0</v>
          </cell>
          <cell r="K869">
            <v>1331310.1974381644</v>
          </cell>
          <cell r="L869">
            <v>6853.9685128201791</v>
          </cell>
          <cell r="M869">
            <v>9.9823853939412358E-4</v>
          </cell>
          <cell r="N869">
            <v>6.6521959408691478E-13</v>
          </cell>
          <cell r="O869">
            <v>0</v>
          </cell>
          <cell r="P869">
            <v>4.4521623484699548E-2</v>
          </cell>
          <cell r="Q869">
            <v>2.3268325708016672E-2</v>
          </cell>
        </row>
        <row r="870">
          <cell r="B870">
            <v>401500</v>
          </cell>
          <cell r="C870">
            <v>9.8966974313062202E-4</v>
          </cell>
          <cell r="D870">
            <v>6.4229143265984141E-13</v>
          </cell>
          <cell r="E870">
            <v>0</v>
          </cell>
          <cell r="F870">
            <v>4.4347966316384081E-2</v>
          </cell>
          <cell r="G870">
            <v>2.3159114939604871E-2</v>
          </cell>
          <cell r="H870">
            <v>1637.4270572470209</v>
          </cell>
          <cell r="I870">
            <v>4.138919440687405E-7</v>
          </cell>
          <cell r="J870">
            <v>0</v>
          </cell>
          <cell r="K870">
            <v>1326117.4047917763</v>
          </cell>
          <cell r="L870">
            <v>6821.7991518894296</v>
          </cell>
          <cell r="M870">
            <v>9.8966974313062224E-4</v>
          </cell>
          <cell r="N870">
            <v>6.4229143265984141E-13</v>
          </cell>
          <cell r="O870">
            <v>0</v>
          </cell>
          <cell r="P870">
            <v>4.4347966316384088E-2</v>
          </cell>
          <cell r="Q870">
            <v>2.3159114939604868E-2</v>
          </cell>
        </row>
        <row r="871">
          <cell r="B871">
            <v>402000</v>
          </cell>
          <cell r="C871">
            <v>9.8117449831282766E-4</v>
          </cell>
          <cell r="D871">
            <v>6.2015162095663228E-13</v>
          </cell>
          <cell r="E871">
            <v>0</v>
          </cell>
          <cell r="F871">
            <v>4.4174979961982511E-2</v>
          </cell>
          <cell r="G871">
            <v>2.3050414898717203E-2</v>
          </cell>
          <cell r="H871">
            <v>1623.3715161747118</v>
          </cell>
          <cell r="I871">
            <v>3.9962507198980046E-7</v>
          </cell>
          <cell r="J871">
            <v>0</v>
          </cell>
          <cell r="K871">
            <v>1320944.671193874</v>
          </cell>
          <cell r="L871">
            <v>6789.7802319664688</v>
          </cell>
          <cell r="M871">
            <v>9.8117449831282766E-4</v>
          </cell>
          <cell r="N871">
            <v>6.2015162095663218E-13</v>
          </cell>
          <cell r="O871">
            <v>0</v>
          </cell>
          <cell r="P871">
            <v>4.4174979961982511E-2</v>
          </cell>
          <cell r="Q871">
            <v>2.3050414898717196E-2</v>
          </cell>
        </row>
        <row r="872">
          <cell r="B872">
            <v>402500</v>
          </cell>
          <cell r="C872">
            <v>9.7275217360175234E-4</v>
          </cell>
          <cell r="D872">
            <v>5.9877297450405098E-13</v>
          </cell>
          <cell r="E872">
            <v>0</v>
          </cell>
          <cell r="F872">
            <v>4.4002661830232333E-2</v>
          </cell>
          <cell r="G872">
            <v>2.2942223196920648E-2</v>
          </cell>
          <cell r="H872">
            <v>1609.4366227796586</v>
          </cell>
          <cell r="I872">
            <v>3.8584869402197643E-7</v>
          </cell>
          <cell r="J872">
            <v>0</v>
          </cell>
          <cell r="K872">
            <v>1315791.9191590936</v>
          </cell>
          <cell r="L872">
            <v>6757.9110495092827</v>
          </cell>
          <cell r="M872">
            <v>9.7275217360175245E-4</v>
          </cell>
          <cell r="N872">
            <v>5.9877297450405088E-13</v>
          </cell>
          <cell r="O872">
            <v>0</v>
          </cell>
          <cell r="P872">
            <v>4.4002661830232326E-2</v>
          </cell>
          <cell r="Q872">
            <v>2.2942223196920648E-2</v>
          </cell>
        </row>
        <row r="873">
          <cell r="B873">
            <v>403000</v>
          </cell>
          <cell r="C873">
            <v>9.6440214307759247E-4</v>
          </cell>
          <cell r="D873">
            <v>5.7813219232503734E-13</v>
          </cell>
          <cell r="E873">
            <v>0</v>
          </cell>
          <cell r="F873">
            <v>4.3831009339880773E-2</v>
          </cell>
          <cell r="G873">
            <v>2.2834537456951777E-2</v>
          </cell>
          <cell r="H873">
            <v>1595.6213414658664</v>
          </cell>
          <cell r="I873">
            <v>3.7254779503941788E-7</v>
          </cell>
          <cell r="J873">
            <v>0</v>
          </cell>
          <cell r="K873">
            <v>1310659.0715013882</v>
          </cell>
          <cell r="L873">
            <v>6726.1909042659963</v>
          </cell>
          <cell r="M873">
            <v>9.6440214307759247E-4</v>
          </cell>
          <cell r="N873">
            <v>5.7813219232503724E-13</v>
          </cell>
          <cell r="O873">
            <v>0</v>
          </cell>
          <cell r="P873">
            <v>4.383100933988078E-2</v>
          </cell>
          <cell r="Q873">
            <v>2.2834537456951774E-2</v>
          </cell>
        </row>
        <row r="874">
          <cell r="B874">
            <v>403500</v>
          </cell>
          <cell r="C874">
            <v>9.5612378619321385E-4</v>
          </cell>
          <cell r="D874">
            <v>5.5819820645017817E-13</v>
          </cell>
          <cell r="E874">
            <v>0</v>
          </cell>
          <cell r="F874">
            <v>4.3660019919646006E-2</v>
          </cell>
          <cell r="G874">
            <v>2.2727355312664527E-2</v>
          </cell>
          <cell r="H874">
            <v>1581.9246455265227</v>
          </cell>
          <cell r="I874">
            <v>3.5970235487432423E-7</v>
          </cell>
          <cell r="J874">
            <v>0</v>
          </cell>
          <cell r="K874">
            <v>1305546.0513328668</v>
          </cell>
          <cell r="L874">
            <v>6694.6190992594911</v>
          </cell>
          <cell r="M874">
            <v>9.5612378619321396E-4</v>
          </cell>
          <cell r="N874">
            <v>5.5819820645017817E-13</v>
          </cell>
          <cell r="O874">
            <v>0</v>
          </cell>
          <cell r="P874">
            <v>4.3660019919646006E-2</v>
          </cell>
          <cell r="Q874">
            <v>2.2727355312664524E-2</v>
          </cell>
        </row>
        <row r="875">
          <cell r="B875">
            <v>404000</v>
          </cell>
          <cell r="C875">
            <v>9.4791648772803432E-4</v>
          </cell>
          <cell r="D875">
            <v>5.3895159939858997E-13</v>
          </cell>
          <cell r="E875">
            <v>0</v>
          </cell>
          <cell r="F875">
            <v>4.3489691008178809E-2</v>
          </cell>
          <cell r="G875">
            <v>2.2620674408978171E-2</v>
          </cell>
          <cell r="H875">
            <v>1568.3455170676937</v>
          </cell>
          <cell r="I875">
            <v>3.4729986092181999E-7</v>
          </cell>
          <cell r="J875">
            <v>0</v>
          </cell>
          <cell r="K875">
            <v>1300452.782062649</v>
          </cell>
          <cell r="L875">
            <v>6663.1949407720776</v>
          </cell>
          <cell r="M875">
            <v>9.4791648772803432E-4</v>
          </cell>
          <cell r="N875">
            <v>5.3895159939858987E-13</v>
          </cell>
          <cell r="O875">
            <v>0</v>
          </cell>
          <cell r="P875">
            <v>4.3489691008178802E-2</v>
          </cell>
          <cell r="Q875">
            <v>2.2620674408978171E-2</v>
          </cell>
        </row>
        <row r="876">
          <cell r="B876">
            <v>404500</v>
          </cell>
          <cell r="C876">
            <v>9.397796377423037E-4</v>
          </cell>
          <cell r="D876">
            <v>5.2036518669703601E-13</v>
          </cell>
          <cell r="E876">
            <v>0</v>
          </cell>
          <cell r="F876">
            <v>4.332002005402405E-2</v>
          </cell>
          <cell r="G876">
            <v>2.2514492401825577E-2</v>
          </cell>
          <cell r="H876">
            <v>1554.8829469326818</v>
          </cell>
          <cell r="I876">
            <v>3.3532279553507954E-7</v>
          </cell>
          <cell r="J876">
            <v>0</v>
          </cell>
          <cell r="K876">
            <v>1295379.1873957133</v>
          </cell>
          <cell r="L876">
            <v>6631.9177383302531</v>
          </cell>
          <cell r="M876">
            <v>9.3977963774230381E-4</v>
          </cell>
          <cell r="N876">
            <v>5.2036518669703591E-13</v>
          </cell>
          <cell r="O876">
            <v>0</v>
          </cell>
          <cell r="P876">
            <v>4.332002005402405E-2</v>
          </cell>
          <cell r="Q876">
            <v>2.2514492401825573E-2</v>
          </cell>
        </row>
        <row r="877">
          <cell r="B877">
            <v>405000</v>
          </cell>
          <cell r="C877">
            <v>9.317126315317709E-4</v>
          </cell>
          <cell r="D877">
            <v>5.0241955086463309E-13</v>
          </cell>
          <cell r="E877">
            <v>0</v>
          </cell>
          <cell r="F877">
            <v>4.3151004515582521E-2</v>
          </cell>
          <cell r="G877">
            <v>2.2408806958101754E-2</v>
          </cell>
          <cell r="H877">
            <v>1541.5359346270193</v>
          </cell>
          <cell r="I877">
            <v>3.2375864610922765E-7</v>
          </cell>
          <cell r="J877">
            <v>0</v>
          </cell>
          <cell r="K877">
            <v>1290325.1913317549</v>
          </cell>
          <cell r="L877">
            <v>6600.786804689551</v>
          </cell>
          <cell r="M877">
            <v>9.317126315317709E-4</v>
          </cell>
          <cell r="N877">
            <v>5.0241955086463299E-13</v>
          </cell>
          <cell r="O877">
            <v>0</v>
          </cell>
          <cell r="P877">
            <v>4.3151004515582521E-2</v>
          </cell>
          <cell r="Q877">
            <v>2.2408806958101751E-2</v>
          </cell>
        </row>
        <row r="878">
          <cell r="B878">
            <v>405500</v>
          </cell>
          <cell r="C878">
            <v>9.2371486958275093E-4</v>
          </cell>
          <cell r="D878">
            <v>4.8508750742814438E-13</v>
          </cell>
          <cell r="E878">
            <v>0</v>
          </cell>
          <cell r="F878">
            <v>4.2982641861072896E-2</v>
          </cell>
          <cell r="G878">
            <v>2.2303615755612502E-2</v>
          </cell>
          <cell r="H878">
            <v>1528.3034882441277</v>
          </cell>
          <cell r="I878">
            <v>3.1258989499743864E-7</v>
          </cell>
          <cell r="J878">
            <v>0</v>
          </cell>
          <cell r="K878">
            <v>1285290.7181640491</v>
          </cell>
          <cell r="L878">
            <v>6569.8014558194081</v>
          </cell>
          <cell r="M878">
            <v>9.2371486958275093E-4</v>
          </cell>
          <cell r="N878">
            <v>4.8508750742814438E-13</v>
          </cell>
          <cell r="O878">
            <v>0</v>
          </cell>
          <cell r="P878">
            <v>4.2982641861072896E-2</v>
          </cell>
          <cell r="Q878">
            <v>2.2303615755612502E-2</v>
          </cell>
        </row>
        <row r="879">
          <cell r="B879">
            <v>406000</v>
          </cell>
          <cell r="C879">
            <v>9.1578575752756445E-4</v>
          </cell>
          <cell r="D879">
            <v>4.6835352240286314E-13</v>
          </cell>
          <cell r="E879">
            <v>0</v>
          </cell>
          <cell r="F879">
            <v>4.2814929568493733E-2</v>
          </cell>
          <cell r="G879">
            <v>2.2198916483023464E-2</v>
          </cell>
          <cell r="H879">
            <v>1515.1846243915909</v>
          </cell>
          <cell r="I879">
            <v>3.0180653211581216E-7</v>
          </cell>
          <cell r="J879">
            <v>0</v>
          </cell>
          <cell r="K879">
            <v>1280275.6924783145</v>
          </cell>
          <cell r="L879">
            <v>6538.9610108881598</v>
          </cell>
          <cell r="M879">
            <v>9.1578575752756456E-4</v>
          </cell>
          <cell r="N879">
            <v>4.6835352240286304E-13</v>
          </cell>
          <cell r="O879">
            <v>0</v>
          </cell>
          <cell r="P879">
            <v>4.2814929568493733E-2</v>
          </cell>
          <cell r="Q879">
            <v>2.2198916483023464E-2</v>
          </cell>
        </row>
        <row r="880">
          <cell r="B880">
            <v>406500</v>
          </cell>
          <cell r="C880">
            <v>9.0792470610037072E-4</v>
          </cell>
          <cell r="D880">
            <v>4.5219429481172945E-13</v>
          </cell>
          <cell r="E880">
            <v>0</v>
          </cell>
          <cell r="F880">
            <v>4.2647865125585764E-2</v>
          </cell>
          <cell r="G880">
            <v>2.2094706839809304E-2</v>
          </cell>
          <cell r="H880">
            <v>1502.1783681180791</v>
          </cell>
          <cell r="I880">
            <v>2.9139354233849777E-7</v>
          </cell>
          <cell r="J880">
            <v>0</v>
          </cell>
          <cell r="K880">
            <v>1275280.0391515857</v>
          </cell>
          <cell r="L880">
            <v>6508.264792248071</v>
          </cell>
          <cell r="M880">
            <v>9.0792470610037072E-4</v>
          </cell>
          <cell r="N880">
            <v>4.5219429481172945E-13</v>
          </cell>
          <cell r="O880">
            <v>0</v>
          </cell>
          <cell r="P880">
            <v>4.2647865125585757E-2</v>
          </cell>
          <cell r="Q880">
            <v>2.2094706839809304E-2</v>
          </cell>
        </row>
        <row r="881">
          <cell r="B881">
            <v>407000</v>
          </cell>
          <cell r="C881">
            <v>9.0013113109337268E-4</v>
          </cell>
          <cell r="D881">
            <v>4.3659040717385991E-13</v>
          </cell>
          <cell r="E881">
            <v>0</v>
          </cell>
          <cell r="F881">
            <v>4.2481446029794222E-2</v>
          </cell>
          <cell r="G881">
            <v>2.1990984536203156E-2</v>
          </cell>
          <cell r="H881">
            <v>1489.2837528408913</v>
          </cell>
          <cell r="I881">
            <v>2.8133841306061999E-7</v>
          </cell>
          <cell r="J881">
            <v>0</v>
          </cell>
          <cell r="K881">
            <v>1270303.6833510867</v>
          </cell>
          <cell r="L881">
            <v>6477.7121254204449</v>
          </cell>
          <cell r="M881">
            <v>9.0013113109337268E-4</v>
          </cell>
          <cell r="N881">
            <v>4.3659040717385986E-13</v>
          </cell>
          <cell r="O881">
            <v>0</v>
          </cell>
          <cell r="P881">
            <v>4.2481446029794222E-2</v>
          </cell>
          <cell r="Q881">
            <v>2.1990984536203153E-2</v>
          </cell>
        </row>
        <row r="882">
          <cell r="B882">
            <v>407500</v>
          </cell>
          <cell r="C882">
            <v>8.9240445331340143E-4</v>
          </cell>
          <cell r="D882">
            <v>4.2152244200837117E-13</v>
          </cell>
          <cell r="E882">
            <v>0</v>
          </cell>
          <cell r="F882">
            <v>4.2315669788231355E-2</v>
          </cell>
          <cell r="G882">
            <v>2.1887747293146343E-2</v>
          </cell>
          <cell r="H882">
            <v>1476.4998202741215</v>
          </cell>
          <cell r="I882">
            <v>2.7162863167730355E-7</v>
          </cell>
          <cell r="J882">
            <v>0</v>
          </cell>
          <cell r="K882">
            <v>1265346.5505331098</v>
          </cell>
          <cell r="L882">
            <v>6447.302339080813</v>
          </cell>
          <cell r="M882">
            <v>8.9240445331340143E-4</v>
          </cell>
          <cell r="N882">
            <v>4.2152244200837117E-13</v>
          </cell>
          <cell r="O882">
            <v>0</v>
          </cell>
          <cell r="P882">
            <v>4.2315669788231362E-2</v>
          </cell>
          <cell r="Q882">
            <v>2.1887747293146343E-2</v>
          </cell>
        </row>
        <row r="883">
          <cell r="B883">
            <v>408000</v>
          </cell>
          <cell r="C883">
            <v>8.8474409853887435E-4</v>
          </cell>
          <cell r="D883">
            <v>4.0697486533055653E-13</v>
          </cell>
          <cell r="E883">
            <v>0</v>
          </cell>
          <cell r="F883">
            <v>4.2150533917639142E-2</v>
          </cell>
          <cell r="G883">
            <v>2.1784992842238234E-2</v>
          </cell>
          <cell r="H883">
            <v>1463.8256203574463</v>
          </cell>
          <cell r="I883">
            <v>2.6225418810464796E-7</v>
          </cell>
          <cell r="J883">
            <v>0</v>
          </cell>
          <cell r="K883">
            <v>1260408.5664419008</v>
          </cell>
          <cell r="L883">
            <v>6417.0347650441618</v>
          </cell>
          <cell r="M883">
            <v>8.8474409853887446E-4</v>
          </cell>
          <cell r="N883">
            <v>4.0697486533055648E-13</v>
          </cell>
          <cell r="O883">
            <v>0</v>
          </cell>
          <cell r="P883">
            <v>4.2150533917639142E-2</v>
          </cell>
          <cell r="Q883">
            <v>2.1784992842238234E-2</v>
          </cell>
        </row>
        <row r="884">
          <cell r="B884">
            <v>408500</v>
          </cell>
          <cell r="C884">
            <v>8.771494974771179E-4</v>
          </cell>
          <cell r="D884">
            <v>3.9292437616335593E-13</v>
          </cell>
          <cell r="E884">
            <v>0</v>
          </cell>
          <cell r="F884">
            <v>4.1986035944352004E-2</v>
          </cell>
          <cell r="G884">
            <v>2.1682718925686472E-2</v>
          </cell>
          <cell r="H884">
            <v>1451.2602111855144</v>
          </cell>
          <cell r="I884">
            <v>2.5320006721680284E-7</v>
          </cell>
          <cell r="J884">
            <v>0</v>
          </cell>
          <cell r="K884">
            <v>1255489.6571085441</v>
          </cell>
          <cell r="L884">
            <v>6386.9087382502757</v>
          </cell>
          <cell r="M884">
            <v>8.771494974771179E-4</v>
          </cell>
          <cell r="N884">
            <v>3.9292437616335588E-13</v>
          </cell>
          <cell r="O884">
            <v>0</v>
          </cell>
          <cell r="P884">
            <v>4.1986035944352004E-2</v>
          </cell>
          <cell r="Q884">
            <v>2.1682718925686472E-2</v>
          </cell>
        </row>
        <row r="885">
          <cell r="B885">
            <v>409000</v>
          </cell>
          <cell r="C885">
            <v>8.6962008572206029E-4</v>
          </cell>
          <cell r="D885">
            <v>3.7935932401823938E-13</v>
          </cell>
          <cell r="E885">
            <v>0</v>
          </cell>
          <cell r="F885">
            <v>4.1822173404259817E-2</v>
          </cell>
          <cell r="G885">
            <v>2.158092329625733E-2</v>
          </cell>
          <cell r="H885">
            <v>1438.8026589379483</v>
          </cell>
          <cell r="I885">
            <v>2.4445876145084293E-7</v>
          </cell>
          <cell r="J885">
            <v>0</v>
          </cell>
          <cell r="K885">
            <v>1250589.7488498567</v>
          </cell>
          <cell r="L885">
            <v>6356.9235967491113</v>
          </cell>
          <cell r="M885">
            <v>8.6962008572206029E-4</v>
          </cell>
          <cell r="N885">
            <v>3.7935932401823933E-13</v>
          </cell>
          <cell r="O885">
            <v>0</v>
          </cell>
          <cell r="P885">
            <v>4.1822173404259817E-2</v>
          </cell>
          <cell r="Q885">
            <v>2.1580923296257326E-2</v>
          </cell>
        </row>
        <row r="886">
          <cell r="B886">
            <v>409500</v>
          </cell>
          <cell r="C886">
            <v>8.6215530371228706E-4</v>
          </cell>
          <cell r="D886">
            <v>3.6626029141432348E-13</v>
          </cell>
          <cell r="E886">
            <v>0</v>
          </cell>
          <cell r="F886">
            <v>4.1658943842770968E-2</v>
          </cell>
          <cell r="G886">
            <v>2.1479603717226348E-2</v>
          </cell>
          <cell r="H886">
            <v>1426.4520378099462</v>
          </cell>
          <cell r="I886">
            <v>2.360177582018928E-7</v>
          </cell>
          <cell r="J886">
            <v>0</v>
          </cell>
          <cell r="K886">
            <v>1245708.7682672832</v>
          </cell>
          <cell r="L886">
            <v>6327.0786816862592</v>
          </cell>
          <cell r="M886">
            <v>8.6215530371228706E-4</v>
          </cell>
          <cell r="N886">
            <v>3.6626029141432343E-13</v>
          </cell>
          <cell r="O886">
            <v>0</v>
          </cell>
          <cell r="P886">
            <v>4.1658943842770961E-2</v>
          </cell>
          <cell r="Q886">
            <v>2.1479603717226344E-2</v>
          </cell>
        </row>
        <row r="887">
          <cell r="B887">
            <v>410000</v>
          </cell>
          <cell r="C887">
            <v>8.547545966894576E-4</v>
          </cell>
          <cell r="D887">
            <v>3.5361174436690164E-13</v>
          </cell>
          <cell r="E887">
            <v>0</v>
          </cell>
          <cell r="F887">
            <v>4.1496344814775592E-2</v>
          </cell>
          <cell r="G887">
            <v>2.1378757962329159E-2</v>
          </cell>
          <cell r="H887">
            <v>1414.2074299434817</v>
          </cell>
          <cell r="I887">
            <v>2.2786704738605215E-7</v>
          </cell>
          <cell r="J887">
            <v>0</v>
          </cell>
          <cell r="K887">
            <v>1240846.642245797</v>
          </cell>
          <cell r="L887">
            <v>6297.3733372884553</v>
          </cell>
          <cell r="M887">
            <v>8.547545966894575E-4</v>
          </cell>
          <cell r="N887">
            <v>3.5361174436690159E-13</v>
          </cell>
          <cell r="O887">
            <v>0</v>
          </cell>
          <cell r="P887">
            <v>4.1496344814775592E-2</v>
          </cell>
          <cell r="Q887">
            <v>2.1378757962329159E-2</v>
          </cell>
        </row>
        <row r="888">
          <cell r="B888">
            <v>410500</v>
          </cell>
          <cell r="C888">
            <v>8.4741741465707609E-4</v>
          </cell>
          <cell r="D888">
            <v>3.4139814889126706E-13</v>
          </cell>
          <cell r="E888">
            <v>0</v>
          </cell>
          <cell r="F888">
            <v>4.1334373884608963E-2</v>
          </cell>
          <cell r="G888">
            <v>2.12783838157126E-2</v>
          </cell>
          <cell r="H888">
            <v>1402.0679253590897</v>
          </cell>
          <cell r="I888">
            <v>2.1999661891942062E-7</v>
          </cell>
          <cell r="J888">
            <v>0</v>
          </cell>
          <cell r="K888">
            <v>1236003.2979528045</v>
          </cell>
          <cell r="L888">
            <v>6267.8069108491827</v>
          </cell>
          <cell r="M888">
            <v>8.4741741465707598E-4</v>
          </cell>
          <cell r="N888">
            <v>3.4139814889126706E-13</v>
          </cell>
          <cell r="O888">
            <v>0</v>
          </cell>
          <cell r="P888">
            <v>4.1334373884608963E-2</v>
          </cell>
          <cell r="Q888">
            <v>2.1278383815712596E-2</v>
          </cell>
        </row>
        <row r="889">
          <cell r="B889">
            <v>411000</v>
          </cell>
          <cell r="C889">
            <v>8.4014321233961563E-4</v>
          </cell>
          <cell r="D889">
            <v>3.296039710027131E-13</v>
          </cell>
          <cell r="E889">
            <v>0</v>
          </cell>
          <cell r="F889">
            <v>4.1173028626014962E-2</v>
          </cell>
          <cell r="G889">
            <v>2.1178479071886021E-2</v>
          </cell>
          <cell r="H889">
            <v>1390.0326218882362</v>
          </cell>
          <cell r="I889">
            <v>2.1239646271809788E-7</v>
          </cell>
          <cell r="J889">
            <v>0</v>
          </cell>
          <cell r="K889">
            <v>1231178.6628370543</v>
          </cell>
          <cell r="L889">
            <v>6238.3787527143322</v>
          </cell>
          <cell r="M889">
            <v>8.4014321233961552E-4</v>
          </cell>
          <cell r="N889">
            <v>3.2960397100271305E-13</v>
          </cell>
          <cell r="O889">
            <v>0</v>
          </cell>
          <cell r="P889">
            <v>4.1173028626014962E-2</v>
          </cell>
          <cell r="Q889">
            <v>2.1178479071886018E-2</v>
          </cell>
        </row>
        <row r="890">
          <cell r="B890">
            <v>411500</v>
          </cell>
          <cell r="C890">
            <v>8.3293144914199917E-4</v>
          </cell>
          <cell r="D890">
            <v>3.1821367671653307E-13</v>
          </cell>
          <cell r="E890">
            <v>0</v>
          </cell>
          <cell r="F890">
            <v>4.1012306622109841E-2</v>
          </cell>
          <cell r="G890">
            <v>2.1079041535672804E-2</v>
          </cell>
          <cell r="H890">
            <v>1378.1006251062786</v>
          </cell>
          <cell r="I890">
            <v>2.0505656869818366E-7</v>
          </cell>
          <cell r="J890">
            <v>0</v>
          </cell>
          <cell r="K890">
            <v>1226372.6646275523</v>
          </cell>
          <cell r="L890">
            <v>6209.0882162679136</v>
          </cell>
          <cell r="M890">
            <v>8.3293144914199928E-4</v>
          </cell>
          <cell r="N890">
            <v>3.1821367671653302E-13</v>
          </cell>
          <cell r="O890">
            <v>0</v>
          </cell>
          <cell r="P890">
            <v>4.1012306622109834E-2</v>
          </cell>
          <cell r="Q890">
            <v>2.1079041535672801E-2</v>
          </cell>
        </row>
        <row r="891">
          <cell r="B891">
            <v>412000</v>
          </cell>
          <cell r="C891">
            <v>8.2578158910942209E-4</v>
          </cell>
          <cell r="D891">
            <v>3.0721561554419694E-13</v>
          </cell>
          <cell r="E891">
            <v>0</v>
          </cell>
          <cell r="F891">
            <v>4.0852205465345848E-2</v>
          </cell>
          <cell r="G891">
            <v>2.0980069022162134E-2</v>
          </cell>
          <cell r="H891">
            <v>1366.2710482659916</v>
          </cell>
          <cell r="I891">
            <v>1.9796942929675263E-7</v>
          </cell>
          <cell r="J891">
            <v>0</v>
          </cell>
          <cell r="K891">
            <v>1221585.2313324749</v>
          </cell>
          <cell r="L891">
            <v>6179.9346579178555</v>
          </cell>
          <cell r="M891">
            <v>8.2578158910942209E-4</v>
          </cell>
          <cell r="N891">
            <v>3.0721561554419683E-13</v>
          </cell>
          <cell r="O891">
            <v>0</v>
          </cell>
          <cell r="P891">
            <v>4.0852205465345848E-2</v>
          </cell>
          <cell r="Q891">
            <v>2.098006902216213E-2</v>
          </cell>
        </row>
        <row r="892">
          <cell r="B892">
            <v>412500</v>
          </cell>
          <cell r="C892">
            <v>8.1869310088751959E-4</v>
          </cell>
          <cell r="D892">
            <v>2.9659425350099805E-13</v>
          </cell>
          <cell r="E892">
            <v>0</v>
          </cell>
          <cell r="F892">
            <v>4.0692722757475333E-2</v>
          </cell>
          <cell r="G892">
            <v>2.0881559356661035E-2</v>
          </cell>
          <cell r="H892">
            <v>1354.5430122316636</v>
          </cell>
          <cell r="I892">
            <v>1.9112503442990456E-7</v>
          </cell>
          <cell r="J892">
            <v>0</v>
          </cell>
          <cell r="K892">
            <v>1216816.2912380951</v>
          </cell>
          <cell r="L892">
            <v>6150.9174370818782</v>
          </cell>
          <cell r="M892">
            <v>8.1869310088751959E-4</v>
          </cell>
          <cell r="N892">
            <v>2.96594253500998E-13</v>
          </cell>
          <cell r="O892">
            <v>0</v>
          </cell>
          <cell r="P892">
            <v>4.0692722757475333E-2</v>
          </cell>
          <cell r="Q892">
            <v>2.0881559356661031E-2</v>
          </cell>
        </row>
        <row r="893">
          <cell r="B893">
            <v>413000</v>
          </cell>
          <cell r="C893">
            <v>8.1166545768288328E-4</v>
          </cell>
          <cell r="D893">
            <v>2.8633794009840638E-13</v>
          </cell>
          <cell r="E893">
            <v>0</v>
          </cell>
          <cell r="F893">
            <v>4.0533856109514717E-2</v>
          </cell>
          <cell r="G893">
            <v>2.078351037464651E-2</v>
          </cell>
          <cell r="H893">
            <v>1342.9156454137708</v>
          </cell>
          <cell r="I893">
            <v>1.8451587653471417E-7</v>
          </cell>
          <cell r="J893">
            <v>0</v>
          </cell>
          <cell r="K893">
            <v>1212065.772907705</v>
          </cell>
          <cell r="L893">
            <v>6122.0359161733886</v>
          </cell>
          <cell r="M893">
            <v>8.1166545768288339E-4</v>
          </cell>
          <cell r="N893">
            <v>2.8633794009840638E-13</v>
          </cell>
          <cell r="O893">
            <v>0</v>
          </cell>
          <cell r="P893">
            <v>4.0533856109514717E-2</v>
          </cell>
          <cell r="Q893">
            <v>2.0783510374646506E-2</v>
          </cell>
        </row>
        <row r="894">
          <cell r="B894">
            <v>413500</v>
          </cell>
          <cell r="C894">
            <v>8.0469813722390754E-4</v>
          </cell>
          <cell r="D894">
            <v>2.7643502484789185E-13</v>
          </cell>
          <cell r="E894">
            <v>0</v>
          </cell>
          <cell r="F894">
            <v>4.0375603141708717E-2</v>
          </cell>
          <cell r="G894">
            <v>2.0685919921718057E-2</v>
          </cell>
          <cell r="H894">
            <v>1331.3880837041957</v>
          </cell>
          <cell r="I894">
            <v>1.7813444804825616E-7</v>
          </cell>
          <cell r="J894">
            <v>0</v>
          </cell>
          <cell r="K894">
            <v>1207333.6051805469</v>
          </cell>
          <cell r="L894">
            <v>6093.2894605875008</v>
          </cell>
          <cell r="M894">
            <v>8.0469813722390754E-4</v>
          </cell>
          <cell r="N894">
            <v>2.764350248478918E-13</v>
          </cell>
          <cell r="O894">
            <v>0</v>
          </cell>
          <cell r="P894">
            <v>4.037560314170871E-2</v>
          </cell>
          <cell r="Q894">
            <v>2.0685919921718057E-2</v>
          </cell>
        </row>
        <row r="895">
          <cell r="B895">
            <v>414000</v>
          </cell>
          <cell r="C895">
            <v>7.977906217219757E-4</v>
          </cell>
          <cell r="D895">
            <v>2.6687385726092447E-13</v>
          </cell>
          <cell r="E895">
            <v>0</v>
          </cell>
          <cell r="F895">
            <v>4.0217961483494762E-2</v>
          </cell>
          <cell r="G895">
            <v>2.0588785853550239E-2</v>
          </cell>
          <cell r="H895">
            <v>1319.95947041201</v>
          </cell>
          <cell r="I895">
            <v>1.7197324140760533E-7</v>
          </cell>
          <cell r="J895">
            <v>0</v>
          </cell>
          <cell r="K895">
            <v>1202619.7171707482</v>
          </cell>
          <cell r="L895">
            <v>6064.6774386870602</v>
          </cell>
          <cell r="M895">
            <v>7.977906217219756E-4</v>
          </cell>
          <cell r="N895">
            <v>2.6687385726092447E-13</v>
          </cell>
          <cell r="O895">
            <v>0</v>
          </cell>
          <cell r="P895">
            <v>4.0217961483494762E-2</v>
          </cell>
          <cell r="Q895">
            <v>2.0588785853550236E-2</v>
          </cell>
        </row>
        <row r="896">
          <cell r="B896">
            <v>414500</v>
          </cell>
          <cell r="C896">
            <v>7.9094239783298324E-4</v>
          </cell>
          <cell r="D896">
            <v>2.5763890335279761E-13</v>
          </cell>
          <cell r="E896">
            <v>0</v>
          </cell>
          <cell r="F896">
            <v>4.0060928773467445E-2</v>
          </cell>
          <cell r="G896">
            <v>2.049210603584568E-2</v>
          </cell>
          <cell r="H896">
            <v>1308.6289561998142</v>
          </cell>
          <cell r="I896">
            <v>1.6602224652886135E-7</v>
          </cell>
          <cell r="J896">
            <v>0</v>
          </cell>
          <cell r="K896">
            <v>1197924.038266259</v>
          </cell>
          <cell r="L896">
            <v>6036.199221788801</v>
          </cell>
          <cell r="M896">
            <v>7.9094239783298313E-4</v>
          </cell>
          <cell r="N896">
            <v>2.5763890335279756E-13</v>
          </cell>
          <cell r="O896">
            <v>0</v>
          </cell>
          <cell r="P896">
            <v>4.0060928773467445E-2</v>
          </cell>
          <cell r="Q896">
            <v>2.0492106035845677E-2</v>
          </cell>
        </row>
        <row r="897">
          <cell r="B897">
            <v>415000</v>
          </cell>
          <cell r="C897">
            <v>7.8415295661918457E-4</v>
          </cell>
          <cell r="D897">
            <v>2.4872239613115788E-13</v>
          </cell>
          <cell r="E897">
            <v>0</v>
          </cell>
          <cell r="F897">
            <v>3.9904502659343109E-2</v>
          </cell>
          <cell r="G897">
            <v>2.0395878344288083E-2</v>
          </cell>
          <cell r="H897">
            <v>1297.3956990206113</v>
          </cell>
          <cell r="I897">
            <v>1.6027645837007409E-7</v>
          </cell>
          <cell r="J897">
            <v>0</v>
          </cell>
          <cell r="K897">
            <v>1193246.498127793</v>
          </cell>
          <cell r="L897">
            <v>6007.8541841495044</v>
          </cell>
          <cell r="M897">
            <v>7.8415295661918467E-4</v>
          </cell>
          <cell r="N897">
            <v>2.4872239613115788E-13</v>
          </cell>
          <cell r="O897">
            <v>0</v>
          </cell>
          <cell r="P897">
            <v>3.9904502659343116E-2</v>
          </cell>
          <cell r="Q897">
            <v>2.039587834428808E-2</v>
          </cell>
        </row>
        <row r="898">
          <cell r="B898">
            <v>415500</v>
          </cell>
          <cell r="C898">
            <v>7.7742179351137253E-4</v>
          </cell>
          <cell r="D898">
            <v>2.4011268510747526E-13</v>
          </cell>
          <cell r="E898">
            <v>0</v>
          </cell>
          <cell r="F898">
            <v>3.9748680797924631E-2</v>
          </cell>
          <cell r="G898">
            <v>2.0300100664495599E-2</v>
          </cell>
          <cell r="H898">
            <v>1286.2588640552326</v>
          </cell>
          <cell r="I898">
            <v>1.5472836936831824E-7</v>
          </cell>
          <cell r="J898">
            <v>0</v>
          </cell>
          <cell r="K898">
            <v>1188587.0266877743</v>
          </cell>
          <cell r="L898">
            <v>5979.6417029522654</v>
          </cell>
          <cell r="M898">
            <v>7.7742179351137242E-4</v>
          </cell>
          <cell r="N898">
            <v>2.4011268510747526E-13</v>
          </cell>
          <cell r="O898">
            <v>0</v>
          </cell>
          <cell r="P898">
            <v>3.9748680797924638E-2</v>
          </cell>
          <cell r="Q898">
            <v>2.0300100664495599E-2</v>
          </cell>
        </row>
        <row r="899">
          <cell r="B899">
            <v>416000</v>
          </cell>
          <cell r="C899">
            <v>7.7074840827137821E-4</v>
          </cell>
          <cell r="D899">
            <v>2.3179811979321976E-13</v>
          </cell>
          <cell r="E899">
            <v>0</v>
          </cell>
          <cell r="F899">
            <v>3.9593460855066404E-2</v>
          </cell>
          <cell r="G899">
            <v>2.0204770891974335E-2</v>
          </cell>
          <cell r="H899">
            <v>1275.2176236502935</v>
          </cell>
          <cell r="I899">
            <v>1.4937047196066862E-7</v>
          </cell>
          <cell r="J899">
            <v>0</v>
          </cell>
          <cell r="K899">
            <v>1183945.554149291</v>
          </cell>
          <cell r="L899">
            <v>5951.561158292795</v>
          </cell>
          <cell r="M899">
            <v>7.7074840827137821E-4</v>
          </cell>
          <cell r="N899">
            <v>2.3179811979321971E-13</v>
          </cell>
          <cell r="O899">
            <v>0</v>
          </cell>
          <cell r="P899">
            <v>3.9593460855066404E-2</v>
          </cell>
          <cell r="Q899">
            <v>2.0204770891974332E-2</v>
          </cell>
        </row>
        <row r="900">
          <cell r="B900">
            <v>416500</v>
          </cell>
          <cell r="C900">
            <v>7.64132304954897E-4</v>
          </cell>
          <cell r="D900">
            <v>2.2377093319603799E-13</v>
          </cell>
          <cell r="E900">
            <v>0</v>
          </cell>
          <cell r="F900">
            <v>3.9438840505639269E-2</v>
          </cell>
          <cell r="G900">
            <v>2.0109886932072132E-2</v>
          </cell>
          <cell r="H900">
            <v>1264.2711572566875</v>
          </cell>
          <cell r="I900">
            <v>1.4419776110517501E-7</v>
          </cell>
          <cell r="J900">
            <v>0</v>
          </cell>
          <cell r="K900">
            <v>1179322.0109850455</v>
          </cell>
          <cell r="L900">
            <v>5923.6119331658092</v>
          </cell>
          <cell r="M900">
            <v>7.64132304954897E-4</v>
          </cell>
          <cell r="N900">
            <v>2.2377093319603799E-13</v>
          </cell>
          <cell r="O900">
            <v>0</v>
          </cell>
          <cell r="P900">
            <v>3.9438840505639269E-2</v>
          </cell>
          <cell r="Q900">
            <v>2.0109886932072128E-2</v>
          </cell>
        </row>
        <row r="901">
          <cell r="B901">
            <v>417000</v>
          </cell>
          <cell r="C901">
            <v>7.5757299187462939E-4</v>
          </cell>
          <cell r="D901">
            <v>2.1601947482739996E-13</v>
          </cell>
          <cell r="E901">
            <v>0</v>
          </cell>
          <cell r="F901">
            <v>3.9284817433495732E-2</v>
          </cell>
          <cell r="G901">
            <v>2.0015446699932538E-2</v>
          </cell>
          <cell r="H901">
            <v>1253.4186513686027</v>
          </cell>
          <cell r="I901">
            <v>1.3920272923891221E-7</v>
          </cell>
          <cell r="J901">
            <v>0</v>
          </cell>
          <cell r="K901">
            <v>1174716.327936315</v>
          </cell>
          <cell r="L901">
            <v>5895.7934134514671</v>
          </cell>
          <cell r="M901">
            <v>7.5757299187462939E-4</v>
          </cell>
          <cell r="N901">
            <v>2.1601947482739991E-13</v>
          </cell>
          <cell r="O901">
            <v>0</v>
          </cell>
          <cell r="P901">
            <v>3.9284817433495739E-2</v>
          </cell>
          <cell r="Q901">
            <v>2.0015446699932535E-2</v>
          </cell>
        </row>
        <row r="902">
          <cell r="B902">
            <v>417500</v>
          </cell>
          <cell r="C902">
            <v>7.5106998156374341E-4</v>
          </cell>
          <cell r="D902">
            <v>2.0853597769495233E-13</v>
          </cell>
          <cell r="E902">
            <v>0</v>
          </cell>
          <cell r="F902">
            <v>3.9131389331435229E-2</v>
          </cell>
          <cell r="G902">
            <v>1.9921448120449006E-2</v>
          </cell>
          <cell r="H902">
            <v>1242.6592994630694</v>
          </cell>
          <cell r="I902">
            <v>1.3438037131993002E-7</v>
          </cell>
          <cell r="J902">
            <v>0</v>
          </cell>
          <cell r="K902">
            <v>1170128.4360119125</v>
          </cell>
          <cell r="L902">
            <v>5868.1049879018801</v>
          </cell>
          <cell r="M902">
            <v>7.5106998156374341E-4</v>
          </cell>
          <cell r="N902">
            <v>2.085359776949523E-13</v>
          </cell>
          <cell r="O902">
            <v>0</v>
          </cell>
          <cell r="P902">
            <v>3.9131389331435229E-2</v>
          </cell>
          <cell r="Q902">
            <v>1.9921448120449003E-2</v>
          </cell>
        </row>
        <row r="903">
          <cell r="B903">
            <v>418000</v>
          </cell>
          <cell r="C903">
            <v>7.4462279073964489E-4</v>
          </cell>
          <cell r="D903">
            <v>2.0130879131016506E-13</v>
          </cell>
          <cell r="E903">
            <v>0</v>
          </cell>
          <cell r="F903">
            <v>3.8978553901169638E-2</v>
          </cell>
          <cell r="G903">
            <v>1.9827889128219242E-2</v>
          </cell>
          <cell r="H903">
            <v>1231.9923019400176</v>
          </cell>
          <cell r="I903">
            <v>1.2972317978530321E-7</v>
          </cell>
          <cell r="J903">
            <v>0</v>
          </cell>
          <cell r="K903">
            <v>1165558.2664871567</v>
          </cell>
          <cell r="L903">
            <v>5840.5460481276677</v>
          </cell>
          <cell r="M903">
            <v>7.4462279073964489E-4</v>
          </cell>
          <cell r="N903">
            <v>2.0130879131016506E-13</v>
          </cell>
          <cell r="O903">
            <v>0</v>
          </cell>
          <cell r="P903">
            <v>3.8978553901169631E-2</v>
          </cell>
          <cell r="Q903">
            <v>1.9827889128219242E-2</v>
          </cell>
        </row>
        <row r="904">
          <cell r="B904">
            <v>418500</v>
          </cell>
          <cell r="C904">
            <v>7.3823094026806261E-4</v>
          </cell>
          <cell r="D904">
            <v>1.9433014868068484E-13</v>
          </cell>
          <cell r="E904">
            <v>0</v>
          </cell>
          <cell r="F904">
            <v>3.8826308853288784E-2</v>
          </cell>
          <cell r="G904">
            <v>1.9734767667499951E-2</v>
          </cell>
          <cell r="H904">
            <v>1221.416866062855</v>
          </cell>
          <cell r="I904">
            <v>1.2522614959308164E-7</v>
          </cell>
          <cell r="J904">
            <v>0</v>
          </cell>
          <cell r="K904">
            <v>1161005.7509028385</v>
          </cell>
          <cell r="L904">
            <v>5813.1159885846237</v>
          </cell>
          <cell r="M904">
            <v>7.3823094026806261E-4</v>
          </cell>
          <cell r="N904">
            <v>1.9433014868068482E-13</v>
          </cell>
          <cell r="O904">
            <v>0</v>
          </cell>
          <cell r="P904">
            <v>3.8826308853288784E-2</v>
          </cell>
          <cell r="Q904">
            <v>1.9734767667499948E-2</v>
          </cell>
        </row>
        <row r="905">
          <cell r="B905">
            <v>419000</v>
          </cell>
          <cell r="C905">
            <v>7.3189395512744096E-4</v>
          </cell>
          <cell r="D905">
            <v>1.8759228281415829E-13</v>
          </cell>
          <cell r="E905">
            <v>0</v>
          </cell>
          <cell r="F905">
            <v>3.867465190722618E-2</v>
          </cell>
          <cell r="G905">
            <v>1.9642081692161497E-2</v>
          </cell>
          <cell r="H905">
            <v>1210.9322058995538</v>
          </cell>
          <cell r="I905">
            <v>1.2088427570131512E-7</v>
          </cell>
          <cell r="J905">
            <v>0</v>
          </cell>
          <cell r="K905">
            <v>1156470.8210641982</v>
          </cell>
          <cell r="L905">
            <v>5785.8142065603624</v>
          </cell>
          <cell r="M905">
            <v>7.3189395512744107E-4</v>
          </cell>
          <cell r="N905">
            <v>1.8759228281415827E-13</v>
          </cell>
          <cell r="O905">
            <v>0</v>
          </cell>
          <cell r="P905">
            <v>3.867465190722618E-2</v>
          </cell>
          <cell r="Q905">
            <v>1.9642081692161494E-2</v>
          </cell>
        </row>
        <row r="906">
          <cell r="B906">
            <v>419500</v>
          </cell>
          <cell r="C906">
            <v>7.2561136437363654E-4</v>
          </cell>
          <cell r="D906">
            <v>1.8108354322205543E-13</v>
          </cell>
          <cell r="E906">
            <v>0</v>
          </cell>
          <cell r="F906">
            <v>3.8523580791224865E-2</v>
          </cell>
          <cell r="G906">
            <v>1.9549829165643118E-2</v>
          </cell>
          <cell r="H906">
            <v>1200.5375422642408</v>
          </cell>
          <cell r="I906">
            <v>1.1669005054707843E-7</v>
          </cell>
          <cell r="J906">
            <v>0</v>
          </cell>
          <cell r="K906">
            <v>1151953.4090399032</v>
          </cell>
          <cell r="L906">
            <v>5758.6401021611264</v>
          </cell>
          <cell r="M906">
            <v>7.2561136437363654E-4</v>
          </cell>
          <cell r="N906">
            <v>1.810835432220554E-13</v>
          </cell>
          <cell r="O906">
            <v>0</v>
          </cell>
          <cell r="P906">
            <v>3.8523580791224865E-2</v>
          </cell>
          <cell r="Q906">
            <v>1.9549829165643118E-2</v>
          </cell>
        </row>
        <row r="907">
          <cell r="B907">
            <v>420000</v>
          </cell>
          <cell r="C907">
            <v>7.1938270110492083E-4</v>
          </cell>
          <cell r="D907">
            <v>1.7480004640819955E-13</v>
          </cell>
          <cell r="E907">
            <v>0</v>
          </cell>
          <cell r="F907">
            <v>3.8373093242303334E-2</v>
          </cell>
          <cell r="G907">
            <v>1.9458008060908041E-2</v>
          </cell>
          <cell r="H907">
            <v>1190.232102659294</v>
          </cell>
          <cell r="I907">
            <v>1.1264097160939645E-7</v>
          </cell>
          <cell r="J907">
            <v>0</v>
          </cell>
          <cell r="K907">
            <v>1147453.4471610296</v>
          </cell>
          <cell r="L907">
            <v>5731.5930782985643</v>
          </cell>
          <cell r="M907">
            <v>7.1938270110492072E-4</v>
          </cell>
          <cell r="N907">
            <v>1.7480004640819952E-13</v>
          </cell>
          <cell r="O907">
            <v>0</v>
          </cell>
          <cell r="P907">
            <v>3.8373093242303327E-2</v>
          </cell>
          <cell r="Q907">
            <v>1.9458008060908038E-2</v>
          </cell>
        </row>
        <row r="908">
          <cell r="B908">
            <v>420500</v>
          </cell>
          <cell r="C908">
            <v>7.1320750242728054E-4</v>
          </cell>
          <cell r="D908">
            <v>1.6873014188406064E-13</v>
          </cell>
          <cell r="E908">
            <v>0</v>
          </cell>
          <cell r="F908">
            <v>3.8223187006221751E-2</v>
          </cell>
          <cell r="G908">
            <v>1.9366616360399005E-2</v>
          </cell>
          <cell r="H908">
            <v>1180.015121217931</v>
          </cell>
          <cell r="I908">
            <v>1.0872953132534395E-7</v>
          </cell>
          <cell r="J908">
            <v>0</v>
          </cell>
          <cell r="K908">
            <v>1142970.8680200519</v>
          </cell>
          <cell r="L908">
            <v>5704.6725406766327</v>
          </cell>
          <cell r="M908">
            <v>7.1320750242728054E-4</v>
          </cell>
          <cell r="N908">
            <v>1.6873014188406064E-13</v>
          </cell>
          <cell r="O908">
            <v>0</v>
          </cell>
          <cell r="P908">
            <v>3.8223187006221751E-2</v>
          </cell>
          <cell r="Q908">
            <v>1.9366616360399005E-2</v>
          </cell>
        </row>
        <row r="909">
          <cell r="B909">
            <v>421000</v>
          </cell>
          <cell r="C909">
            <v>7.0708530942001672E-4</v>
          </cell>
          <cell r="D909">
            <v>1.6286994615346206E-13</v>
          </cell>
          <cell r="E909">
            <v>0</v>
          </cell>
          <cell r="F909">
            <v>3.8073859837447994E-2</v>
          </cell>
          <cell r="G909">
            <v>1.9275652055993891E-2</v>
          </cell>
          <cell r="H909">
            <v>1169.8858386472914</v>
          </cell>
          <cell r="I909">
            <v>1.0495322717394587E-7</v>
          </cell>
          <cell r="J909">
            <v>0</v>
          </cell>
          <cell r="K909">
            <v>1138505.6044698267</v>
          </cell>
          <cell r="L909">
            <v>5677.8778977785214</v>
          </cell>
          <cell r="M909">
            <v>7.0708530942001661E-4</v>
          </cell>
          <cell r="N909">
            <v>1.6286994615346204E-13</v>
          </cell>
          <cell r="O909">
            <v>0</v>
          </cell>
          <cell r="P909">
            <v>3.8073859837447994E-2</v>
          </cell>
          <cell r="Q909">
            <v>1.9275652055993887E-2</v>
          </cell>
        </row>
        <row r="910">
          <cell r="B910">
            <v>421500</v>
          </cell>
          <cell r="C910">
            <v>7.0101566710164067E-4</v>
          </cell>
          <cell r="D910">
            <v>1.5721169222405042E-13</v>
          </cell>
          <cell r="E910">
            <v>0</v>
          </cell>
          <cell r="F910">
            <v>3.7925109499124164E-2</v>
          </cell>
          <cell r="G910">
            <v>1.9185113148961656E-2</v>
          </cell>
          <cell r="H910">
            <v>1159.8435021720124</v>
          </cell>
          <cell r="I910">
            <v>1.0130705411325202E-7</v>
          </cell>
          <cell r="J910">
            <v>0</v>
          </cell>
          <cell r="K910">
            <v>1134057.589622593</v>
          </cell>
          <cell r="L910">
            <v>5651.2085608536781</v>
          </cell>
          <cell r="M910">
            <v>7.0101566710164057E-4</v>
          </cell>
          <cell r="N910">
            <v>1.572116922240504E-13</v>
          </cell>
          <cell r="O910">
            <v>0</v>
          </cell>
          <cell r="P910">
            <v>3.7925109499124157E-2</v>
          </cell>
          <cell r="Q910">
            <v>1.9185113148961652E-2</v>
          </cell>
        </row>
        <row r="911">
          <cell r="B911">
            <v>422000</v>
          </cell>
          <cell r="C911">
            <v>6.9499812439605937E-4</v>
          </cell>
          <cell r="D911">
            <v>1.5174761310347243E-13</v>
          </cell>
          <cell r="E911">
            <v>0</v>
          </cell>
          <cell r="F911">
            <v>3.7776933763033087E-2</v>
          </cell>
          <cell r="G911">
            <v>1.9094997649918375E-2</v>
          </cell>
          <cell r="H911">
            <v>1149.8873654782815</v>
          </cell>
          <cell r="I911">
            <v>9.7786007101312259E-8</v>
          </cell>
          <cell r="J911">
            <v>0</v>
          </cell>
          <cell r="K911">
            <v>1129626.756848969</v>
          </cell>
          <cell r="L911">
            <v>5624.6639439048568</v>
          </cell>
          <cell r="M911">
            <v>6.9499812439605937E-4</v>
          </cell>
          <cell r="N911">
            <v>1.517476131034724E-13</v>
          </cell>
          <cell r="O911">
            <v>0</v>
          </cell>
          <cell r="P911">
            <v>3.7776933763033087E-2</v>
          </cell>
          <cell r="Q911">
            <v>1.9094997649918375E-2</v>
          </cell>
        </row>
        <row r="912">
          <cell r="B912">
            <v>422500</v>
          </cell>
          <cell r="C912">
            <v>6.8903223409905298E-4</v>
          </cell>
          <cell r="D912">
            <v>1.4646994179937468E-13</v>
          </cell>
          <cell r="E912">
            <v>0</v>
          </cell>
          <cell r="F912">
            <v>3.7629330409564808E-2</v>
          </cell>
          <cell r="G912">
            <v>1.900530357878354E-2</v>
          </cell>
          <cell r="H912">
            <v>1140.0166886583713</v>
          </cell>
          <cell r="I912">
            <v>9.4385081096176406E-8</v>
          </cell>
          <cell r="J912">
            <v>0</v>
          </cell>
          <cell r="K912">
            <v>1125213.0397769506</v>
          </cell>
          <cell r="L912">
            <v>5598.243463675245</v>
          </cell>
          <cell r="M912">
            <v>6.8903223409905287E-4</v>
          </cell>
          <cell r="N912">
            <v>1.4646994179937468E-13</v>
          </cell>
          <cell r="O912">
            <v>0</v>
          </cell>
          <cell r="P912">
            <v>3.7629330409564801E-2</v>
          </cell>
          <cell r="Q912">
            <v>1.9005303578783536E-2</v>
          </cell>
        </row>
        <row r="913">
          <cell r="B913">
            <v>423000</v>
          </cell>
          <cell r="C913">
            <v>6.8311755284504113E-4</v>
          </cell>
          <cell r="D913">
            <v>1.4137479481558056E-13</v>
          </cell>
          <cell r="E913">
            <v>0</v>
          </cell>
          <cell r="F913">
            <v>3.7482297227683474E-2</v>
          </cell>
          <cell r="G913">
            <v>1.8916028964736552E-2</v>
          </cell>
          <cell r="H913">
            <v>1130.2307381556566</v>
          </cell>
          <cell r="I913">
            <v>9.1101773576869394E-8</v>
          </cell>
          <cell r="J913">
            <v>0</v>
          </cell>
          <cell r="K913">
            <v>1120816.3722909219</v>
          </cell>
          <cell r="L913">
            <v>5571.9465396356518</v>
          </cell>
          <cell r="M913">
            <v>6.8311755284504103E-4</v>
          </cell>
          <cell r="N913">
            <v>1.4137479481558056E-13</v>
          </cell>
          <cell r="O913">
            <v>0</v>
          </cell>
          <cell r="P913">
            <v>3.7482297227683481E-2</v>
          </cell>
          <cell r="Q913">
            <v>1.8916028964736549E-2</v>
          </cell>
        </row>
        <row r="914">
          <cell r="B914">
            <v>423500</v>
          </cell>
          <cell r="C914">
            <v>6.7725364107413459E-4</v>
          </cell>
          <cell r="D914">
            <v>1.3645440515973668E-13</v>
          </cell>
          <cell r="E914">
            <v>0</v>
          </cell>
          <cell r="F914">
            <v>3.7335832014894162E-2</v>
          </cell>
          <cell r="G914">
            <v>1.8827171846173409E-2</v>
          </cell>
          <cell r="H914">
            <v>1120.5287867100981</v>
          </cell>
          <cell r="I914">
            <v>8.7931079501441047E-8</v>
          </cell>
          <cell r="J914">
            <v>0</v>
          </cell>
          <cell r="K914">
            <v>1116436.6885306614</v>
          </cell>
          <cell r="L914">
            <v>5545.7725939717457</v>
          </cell>
          <cell r="M914">
            <v>6.772536410741347E-4</v>
          </cell>
          <cell r="N914">
            <v>1.3645440515973666E-13</v>
          </cell>
          <cell r="O914">
            <v>0</v>
          </cell>
          <cell r="P914">
            <v>3.7335832014894162E-2</v>
          </cell>
          <cell r="Q914">
            <v>1.8827171846173409E-2</v>
          </cell>
        </row>
        <row r="915">
          <cell r="B915">
            <v>424000</v>
          </cell>
          <cell r="C915">
            <v>6.7144006299946592E-4</v>
          </cell>
          <cell r="D915">
            <v>1.3170488933566638E-13</v>
          </cell>
          <cell r="E915">
            <v>0</v>
          </cell>
          <cell r="F915">
            <v>3.7189932577209879E-2</v>
          </cell>
          <cell r="G915">
            <v>1.8738730270663626E-2</v>
          </cell>
          <cell r="H915">
            <v>1110.9101133041918</v>
          </cell>
          <cell r="I915">
            <v>8.4870496348916288E-8</v>
          </cell>
          <cell r="J915">
            <v>0</v>
          </cell>
          <cell r="K915">
            <v>1112073.9228903579</v>
          </cell>
          <cell r="L915">
            <v>5519.7210515713641</v>
          </cell>
          <cell r="M915">
            <v>6.7144006299946592E-4</v>
          </cell>
          <cell r="N915">
            <v>1.3170488933566635E-13</v>
          </cell>
          <cell r="O915">
            <v>0</v>
          </cell>
          <cell r="P915">
            <v>3.7189932577209879E-2</v>
          </cell>
          <cell r="Q915">
            <v>1.8738730270663622E-2</v>
          </cell>
        </row>
        <row r="916">
          <cell r="B916">
            <v>424500</v>
          </cell>
          <cell r="C916">
            <v>6.6567638657480475E-4</v>
          </cell>
          <cell r="D916">
            <v>1.2711848035101631E-13</v>
          </cell>
          <cell r="E916">
            <v>0</v>
          </cell>
          <cell r="F916">
            <v>3.7044596729118674E-2</v>
          </cell>
          <cell r="G916">
            <v>1.8650702294907291E-2</v>
          </cell>
          <cell r="H916">
            <v>1101.3740031093878</v>
          </cell>
          <cell r="I916">
            <v>8.1915019077344953E-8</v>
          </cell>
          <cell r="J916">
            <v>0</v>
          </cell>
          <cell r="K916">
            <v>1107728.0100176246</v>
          </cell>
          <cell r="L916">
            <v>5493.7913400118714</v>
          </cell>
          <cell r="M916">
            <v>6.6567638657480475E-4</v>
          </cell>
          <cell r="N916">
            <v>1.2711848035101628E-13</v>
          </cell>
          <cell r="O916">
            <v>0</v>
          </cell>
          <cell r="P916">
            <v>3.7044596729118681E-2</v>
          </cell>
          <cell r="Q916">
            <v>1.8650702294907291E-2</v>
          </cell>
        </row>
        <row r="917">
          <cell r="B917">
            <v>425000</v>
          </cell>
          <cell r="C917">
            <v>6.5996218346244786E-4</v>
          </cell>
          <cell r="D917">
            <v>1.2268741121343317E-13</v>
          </cell>
          <cell r="E917">
            <v>0</v>
          </cell>
          <cell r="F917">
            <v>3.6899822293550974E-2</v>
          </cell>
          <cell r="G917">
            <v>1.8563085984692418E-2</v>
          </cell>
          <cell r="H917">
            <v>1091.9197474329633</v>
          </cell>
          <cell r="I917">
            <v>7.9059642644776891E-8</v>
          </cell>
          <cell r="J917">
            <v>0</v>
          </cell>
          <cell r="K917">
            <v>1103398.8848125234</v>
          </cell>
          <cell r="L917">
            <v>5467.9828895475848</v>
          </cell>
          <cell r="M917">
            <v>6.5996218346244786E-4</v>
          </cell>
          <cell r="N917">
            <v>1.2268741121343314E-13</v>
          </cell>
          <cell r="O917">
            <v>0</v>
          </cell>
          <cell r="P917">
            <v>3.6899822293550974E-2</v>
          </cell>
          <cell r="Q917">
            <v>1.8563085984692414E-2</v>
          </cell>
        </row>
        <row r="918">
          <cell r="B918">
            <v>425500</v>
          </cell>
          <cell r="C918">
            <v>6.5429702900139013E-4</v>
          </cell>
          <cell r="D918">
            <v>1.1841168192291689E-13</v>
          </cell>
          <cell r="E918">
            <v>0</v>
          </cell>
          <cell r="F918">
            <v>3.6755607101846867E-2</v>
          </cell>
          <cell r="G918">
            <v>1.847587941485242E-2</v>
          </cell>
          <cell r="H918">
            <v>1082.546643665361</v>
          </cell>
          <cell r="I918">
            <v>7.6304367051212076E-8</v>
          </cell>
          <cell r="J918">
            <v>0</v>
          </cell>
          <cell r="K918">
            <v>1099086.482426587</v>
          </cell>
          <cell r="L918">
            <v>5442.2951330972592</v>
          </cell>
          <cell r="M918">
            <v>6.5429702900139013E-4</v>
          </cell>
          <cell r="N918">
            <v>1.1841168192291686E-13</v>
          </cell>
          <cell r="O918">
            <v>0</v>
          </cell>
          <cell r="P918">
            <v>3.6755607101846867E-2</v>
          </cell>
          <cell r="Q918">
            <v>1.847587941485242E-2</v>
          </cell>
        </row>
        <row r="919">
          <cell r="B919">
            <v>426000</v>
          </cell>
          <cell r="C919">
            <v>6.486805021757617E-4</v>
          </cell>
          <cell r="D919">
            <v>1.1428352548711417E-13</v>
          </cell>
          <cell r="E919">
            <v>0</v>
          </cell>
          <cell r="F919">
            <v>3.6611948993723775E-2</v>
          </cell>
          <cell r="G919">
            <v>1.8389080669223803E-2</v>
          </cell>
          <cell r="H919">
            <v>1073.2539952279683</v>
          </cell>
          <cell r="I919">
            <v>7.364418725470037E-8</v>
          </cell>
          <cell r="J919">
            <v>0</v>
          </cell>
          <cell r="K919">
            <v>1094790.7382618517</v>
          </cell>
          <cell r="L919">
            <v>5416.7275062316157</v>
          </cell>
          <cell r="M919">
            <v>6.486805021757617E-4</v>
          </cell>
          <cell r="N919">
            <v>1.1428352548711415E-13</v>
          </cell>
          <cell r="O919">
            <v>0</v>
          </cell>
          <cell r="P919">
            <v>3.6611948993723782E-2</v>
          </cell>
          <cell r="Q919">
            <v>1.8389080669223803E-2</v>
          </cell>
        </row>
        <row r="920">
          <cell r="B920">
            <v>426500</v>
          </cell>
          <cell r="C920">
            <v>6.4311218558353925E-4</v>
          </cell>
          <cell r="D920">
            <v>1.1029517491367167E-13</v>
          </cell>
          <cell r="E920">
            <v>0</v>
          </cell>
          <cell r="F920">
            <v>3.6468845817243911E-2</v>
          </cell>
          <cell r="G920">
            <v>1.8302687840604074E-2</v>
          </cell>
          <cell r="H920">
            <v>1064.0411115213485</v>
          </cell>
          <cell r="I920">
            <v>7.1074098213291608E-8</v>
          </cell>
          <cell r="J920">
            <v>0</v>
          </cell>
          <cell r="K920">
            <v>1090511.5879698838</v>
          </cell>
          <cell r="L920">
            <v>5391.2794471609495</v>
          </cell>
          <cell r="M920">
            <v>6.4311218558353925E-4</v>
          </cell>
          <cell r="N920">
            <v>1.1029517491367166E-13</v>
          </cell>
          <cell r="O920">
            <v>0</v>
          </cell>
          <cell r="P920">
            <v>3.6468845817243918E-2</v>
          </cell>
          <cell r="Q920">
            <v>1.8302687840604071E-2</v>
          </cell>
        </row>
        <row r="921">
          <cell r="B921">
            <v>427000</v>
          </cell>
          <cell r="C921">
            <v>6.3759166540552903E-4</v>
          </cell>
          <cell r="D921">
            <v>1.0644274670641268E-13</v>
          </cell>
          <cell r="E921">
            <v>0</v>
          </cell>
          <cell r="F921">
            <v>3.6326295428782171E-2</v>
          </cell>
          <cell r="G921">
            <v>1.8216699030709833E-2</v>
          </cell>
          <cell r="H921">
            <v>1054.9073078739241</v>
          </cell>
          <cell r="I921">
            <v>6.8591597406010688E-8</v>
          </cell>
          <cell r="J921">
            <v>0</v>
          </cell>
          <cell r="K921">
            <v>1086248.9674508206</v>
          </cell>
          <cell r="L921">
            <v>5365.9503967227847</v>
          </cell>
          <cell r="M921">
            <v>6.3759166540552892E-4</v>
          </cell>
          <cell r="N921">
            <v>1.0644274670641264E-13</v>
          </cell>
          <cell r="O921">
            <v>0</v>
          </cell>
          <cell r="P921">
            <v>3.6326295428782178E-2</v>
          </cell>
          <cell r="Q921">
            <v>1.821669903070983E-2</v>
          </cell>
        </row>
        <row r="922">
          <cell r="B922">
            <v>427500</v>
          </cell>
          <cell r="C922">
            <v>6.3211853137461259E-4</v>
          </cell>
          <cell r="D922">
            <v>1.0272235736916056E-13</v>
          </cell>
          <cell r="E922">
            <v>0</v>
          </cell>
          <cell r="F922">
            <v>3.6184295692993959E-2</v>
          </cell>
          <cell r="G922">
            <v>1.8131112350135061E-2</v>
          </cell>
          <cell r="H922">
            <v>1045.8519054910919</v>
          </cell>
          <cell r="I922">
            <v>6.6194182311882549E-8</v>
          </cell>
          <cell r="J922">
            <v>0</v>
          </cell>
          <cell r="K922">
            <v>1082002.8128524076</v>
          </cell>
          <cell r="L922">
            <v>5340.7397983695828</v>
          </cell>
          <cell r="M922">
            <v>6.3211853137461248E-4</v>
          </cell>
          <cell r="N922">
            <v>1.0272235736916055E-13</v>
          </cell>
          <cell r="O922">
            <v>0</v>
          </cell>
          <cell r="P922">
            <v>3.6184295692993952E-2</v>
          </cell>
          <cell r="Q922">
            <v>1.8131112350135058E-2</v>
          </cell>
        </row>
        <row r="923">
          <cell r="B923">
            <v>428000</v>
          </cell>
          <cell r="C923">
            <v>6.2669237674525238E-4</v>
          </cell>
          <cell r="D923">
            <v>9.9130123405738628E-14</v>
          </cell>
          <cell r="E923">
            <v>0</v>
          </cell>
          <cell r="F923">
            <v>3.6042844482783228E-2</v>
          </cell>
          <cell r="G923">
            <v>1.8045925918309599E-2</v>
          </cell>
          <cell r="H923">
            <v>1036.8742314047702</v>
          </cell>
          <cell r="I923">
            <v>6.3879350409932102E-8</v>
          </cell>
          <cell r="J923">
            <v>0</v>
          </cell>
          <cell r="K923">
            <v>1077773.0605690426</v>
          </cell>
          <cell r="L923">
            <v>5315.647098156518</v>
          </cell>
          <cell r="M923">
            <v>6.2669237674525249E-4</v>
          </cell>
          <cell r="N923">
            <v>9.9130123405738615E-14</v>
          </cell>
          <cell r="O923">
            <v>0</v>
          </cell>
          <cell r="P923">
            <v>3.6042844482783228E-2</v>
          </cell>
          <cell r="Q923">
            <v>1.8045925918309599E-2</v>
          </cell>
        </row>
        <row r="924">
          <cell r="B924">
            <v>428500</v>
          </cell>
          <cell r="C924">
            <v>6.213127982632701E-4</v>
          </cell>
          <cell r="D924">
            <v>9.5662161319970214E-14</v>
          </cell>
          <cell r="E924">
            <v>0</v>
          </cell>
          <cell r="F924">
            <v>3.5901939679270634E-2</v>
          </cell>
          <cell r="G924">
            <v>1.7961137863457835E-2</v>
          </cell>
          <cell r="H924">
            <v>1027.9736184233959</v>
          </cell>
          <cell r="I924">
            <v>6.1644599179184256E-8</v>
          </cell>
          <cell r="J924">
            <v>0</v>
          </cell>
          <cell r="K924">
            <v>1073559.6472408248</v>
          </cell>
          <cell r="L924">
            <v>5290.6717447293031</v>
          </cell>
          <cell r="M924">
            <v>6.213127982632701E-4</v>
          </cell>
          <cell r="N924">
            <v>9.5662161319970189E-14</v>
          </cell>
          <cell r="O924">
            <v>0</v>
          </cell>
          <cell r="P924">
            <v>3.5901939679270641E-2</v>
          </cell>
          <cell r="Q924">
            <v>1.7961137863457832E-2</v>
          </cell>
        </row>
        <row r="925">
          <cell r="B925">
            <v>429000</v>
          </cell>
          <cell r="C925">
            <v>6.1597939613587454E-4</v>
          </cell>
          <cell r="D925">
            <v>9.2314587615678636E-14</v>
          </cell>
          <cell r="E925">
            <v>0</v>
          </cell>
          <cell r="F925">
            <v>3.5761579171761752E-2</v>
          </cell>
          <cell r="G925">
            <v>1.7876746322557577E-2</v>
          </cell>
          <cell r="H925">
            <v>1019.1494050823363</v>
          </cell>
          <cell r="I925">
            <v>5.9487426098663945E-8</v>
          </cell>
          <cell r="J925">
            <v>0</v>
          </cell>
          <cell r="K925">
            <v>1069362.5097526019</v>
          </cell>
          <cell r="L925">
            <v>5265.8131893120799</v>
          </cell>
          <cell r="M925">
            <v>6.1597939613587454E-4</v>
          </cell>
          <cell r="N925">
            <v>9.2314587615678624E-14</v>
          </cell>
          <cell r="O925">
            <v>0</v>
          </cell>
          <cell r="P925">
            <v>3.5761579171761745E-2</v>
          </cell>
          <cell r="Q925">
            <v>1.7876746322557577E-2</v>
          </cell>
        </row>
        <row r="926">
          <cell r="B926">
            <v>429500</v>
          </cell>
          <cell r="C926">
            <v>6.1069177400195087E-4</v>
          </cell>
          <cell r="D926">
            <v>8.907963530051056E-14</v>
          </cell>
          <cell r="E926">
            <v>0</v>
          </cell>
          <cell r="F926">
            <v>3.5621760857715498E-2</v>
          </cell>
          <cell r="G926">
            <v>1.7792749441299112E-2</v>
          </cell>
          <cell r="H926">
            <v>1010.4009355947305</v>
          </cell>
          <cell r="I926">
            <v>5.7402826126420996E-8</v>
          </cell>
          <cell r="J926">
            <v>0</v>
          </cell>
          <cell r="K926">
            <v>1065181.5852330287</v>
          </cell>
          <cell r="L926">
            <v>5241.0708856953534</v>
          </cell>
          <cell r="M926">
            <v>6.1069177400195087E-4</v>
          </cell>
          <cell r="N926">
            <v>8.9079635300510548E-14</v>
          </cell>
          <cell r="O926">
            <v>0</v>
          </cell>
          <cell r="P926">
            <v>3.5621760857715498E-2</v>
          </cell>
          <cell r="Q926">
            <v>1.7792749441299108E-2</v>
          </cell>
        </row>
        <row r="927">
          <cell r="B927">
            <v>430000</v>
          </cell>
          <cell r="C927">
            <v>6.0544953890260536E-4</v>
          </cell>
          <cell r="D927">
            <v>8.5957304374465986E-14</v>
          </cell>
          <cell r="E927">
            <v>0</v>
          </cell>
          <cell r="F927">
            <v>3.5482482642712615E-2</v>
          </cell>
          <cell r="G927">
            <v>1.7709145374044461E-2</v>
          </cell>
          <cell r="H927">
            <v>1001.7275598027564</v>
          </cell>
          <cell r="I927">
            <v>5.5390799262455417E-8</v>
          </cell>
          <cell r="J927">
            <v>0</v>
          </cell>
          <cell r="K927">
            <v>1061016.8110536225</v>
          </cell>
          <cell r="L927">
            <v>5216.444290223998</v>
          </cell>
          <cell r="M927">
            <v>6.0544953890260536E-4</v>
          </cell>
          <cell r="N927">
            <v>8.5957304374465973E-14</v>
          </cell>
          <cell r="O927">
            <v>0</v>
          </cell>
          <cell r="P927">
            <v>3.5482482642712615E-2</v>
          </cell>
          <cell r="Q927">
            <v>1.7709145374044461E-2</v>
          </cell>
        </row>
        <row r="928">
          <cell r="B928">
            <v>430500</v>
          </cell>
          <cell r="C928">
            <v>6.0025230125196143E-4</v>
          </cell>
          <cell r="D928">
            <v>8.294371134136824E-14</v>
          </cell>
          <cell r="E928">
            <v>0</v>
          </cell>
          <cell r="F928">
            <v>3.5343742440424257E-2</v>
          </cell>
          <cell r="G928">
            <v>1.7625932283786824E-2</v>
          </cell>
          <cell r="H928">
            <v>993.12863312931154</v>
          </cell>
          <cell r="I928">
            <v>5.3448842985792125E-8</v>
          </cell>
          <cell r="J928">
            <v>0</v>
          </cell>
          <cell r="K928">
            <v>1056868.1248278248</v>
          </cell>
          <cell r="L928">
            <v>5191.9328617853025</v>
          </cell>
          <cell r="M928">
            <v>6.0025230125196143E-4</v>
          </cell>
          <cell r="N928">
            <v>8.294371134136824E-14</v>
          </cell>
          <cell r="O928">
            <v>0</v>
          </cell>
          <cell r="P928">
            <v>3.5343742440424257E-2</v>
          </cell>
          <cell r="Q928">
            <v>1.7625932283786824E-2</v>
          </cell>
        </row>
        <row r="929">
          <cell r="B929">
            <v>431000</v>
          </cell>
          <cell r="C929">
            <v>5.9509967480820473E-4</v>
          </cell>
          <cell r="D929">
            <v>8.0031089208863976E-14</v>
          </cell>
          <cell r="E929">
            <v>0</v>
          </cell>
          <cell r="F929">
            <v>3.5205538172580833E-2</v>
          </cell>
          <cell r="G929">
            <v>1.7543108342110238E-2</v>
          </cell>
          <cell r="H929">
            <v>984.60351653010662</v>
          </cell>
          <cell r="I929">
            <v>5.1571952254480949E-8</v>
          </cell>
          <cell r="J929">
            <v>0</v>
          </cell>
          <cell r="K929">
            <v>1052735.4644100694</v>
          </cell>
          <cell r="L929">
            <v>5167.5360617970937</v>
          </cell>
          <cell r="M929">
            <v>5.9509967480820484E-4</v>
          </cell>
          <cell r="N929">
            <v>8.0031089208863963E-14</v>
          </cell>
          <cell r="O929">
            <v>0</v>
          </cell>
          <cell r="P929">
            <v>3.5205538172580833E-2</v>
          </cell>
          <cell r="Q929">
            <v>1.7543108342110238E-2</v>
          </cell>
        </row>
        <row r="930">
          <cell r="B930">
            <v>431500</v>
          </cell>
          <cell r="C930">
            <v>5.899912766448817E-4</v>
          </cell>
          <cell r="D930">
            <v>7.7219437976953181E-14</v>
          </cell>
          <cell r="E930">
            <v>0</v>
          </cell>
          <cell r="F930">
            <v>3.5067867768940837E-2</v>
          </cell>
          <cell r="G930">
            <v>1.7460671729149359E-2</v>
          </cell>
          <cell r="H930">
            <v>976.15157644617886</v>
          </cell>
          <cell r="I930">
            <v>4.9760127068521889E-8</v>
          </cell>
          <cell r="J930">
            <v>0</v>
          </cell>
          <cell r="K930">
            <v>1048618.7678948503</v>
          </cell>
          <cell r="L930">
            <v>5143.2533541958874</v>
          </cell>
          <cell r="M930">
            <v>5.899912766448817E-4</v>
          </cell>
          <cell r="N930">
            <v>7.7219437976953168E-14</v>
          </cell>
          <cell r="O930">
            <v>0</v>
          </cell>
          <cell r="P930">
            <v>3.5067867768940837E-2</v>
          </cell>
          <cell r="Q930">
            <v>1.7460671729149359E-2</v>
          </cell>
        </row>
        <row r="931">
          <cell r="B931">
            <v>432000</v>
          </cell>
          <cell r="C931">
            <v>5.849267271224426E-4</v>
          </cell>
          <cell r="D931">
            <v>7.4504874149459207E-14</v>
          </cell>
          <cell r="E931">
            <v>0</v>
          </cell>
          <cell r="F931">
            <v>3.4930729167259769E-2</v>
          </cell>
          <cell r="G931">
            <v>1.7378620633549516E-2</v>
          </cell>
          <cell r="H931">
            <v>967.77218475680934</v>
          </cell>
          <cell r="I931">
            <v>4.8010864906939877E-8</v>
          </cell>
          <cell r="J931">
            <v>0</v>
          </cell>
          <cell r="K931">
            <v>1044517.9736157927</v>
          </cell>
          <cell r="L931">
            <v>5119.0842054251198</v>
          </cell>
          <cell r="M931">
            <v>5.849267271224426E-4</v>
          </cell>
          <cell r="N931">
            <v>7.4504874149459182E-14</v>
          </cell>
          <cell r="O931">
            <v>0</v>
          </cell>
          <cell r="P931">
            <v>3.4930729167259769E-2</v>
          </cell>
          <cell r="Q931">
            <v>1.7378620633549512E-2</v>
          </cell>
        </row>
        <row r="932">
          <cell r="B932">
            <v>432500</v>
          </cell>
          <cell r="C932">
            <v>5.7990564986002389E-4</v>
          </cell>
          <cell r="D932">
            <v>7.1883514230205355E-14</v>
          </cell>
          <cell r="E932">
            <v>0</v>
          </cell>
          <cell r="F932">
            <v>3.4794120313259326E-2</v>
          </cell>
          <cell r="G932">
            <v>1.7296953252426896E-2</v>
          </cell>
          <cell r="H932">
            <v>959.46471873283588</v>
          </cell>
          <cell r="I932">
            <v>4.6321663248759817E-8</v>
          </cell>
          <cell r="J932">
            <v>0</v>
          </cell>
          <cell r="K932">
            <v>1040433.0201447308</v>
          </cell>
          <cell r="L932">
            <v>5095.0280844234239</v>
          </cell>
          <cell r="M932">
            <v>5.7990564986002389E-4</v>
          </cell>
          <cell r="N932">
            <v>7.1883514230205355E-14</v>
          </cell>
          <cell r="O932">
            <v>0</v>
          </cell>
          <cell r="P932">
            <v>3.4794120313259326E-2</v>
          </cell>
          <cell r="Q932">
            <v>1.7296953252426892E-2</v>
          </cell>
        </row>
        <row r="933">
          <cell r="B933">
            <v>433000</v>
          </cell>
          <cell r="C933">
            <v>5.7492767170748025E-4</v>
          </cell>
          <cell r="D933">
            <v>6.9351474723014978E-14</v>
          </cell>
          <cell r="E933">
            <v>0</v>
          </cell>
          <cell r="F933">
            <v>3.46580391605966E-2</v>
          </cell>
          <cell r="G933">
            <v>1.7215667791328902E-2</v>
          </cell>
          <cell r="H933">
            <v>951.22856099038006</v>
          </cell>
          <cell r="I933">
            <v>4.4690019573006633E-8</v>
          </cell>
          <cell r="J933">
            <v>0</v>
          </cell>
          <cell r="K933">
            <v>1036363.846290788</v>
          </cell>
          <cell r="L933">
            <v>5071.0844626129483</v>
          </cell>
          <cell r="M933">
            <v>5.7492767170748025E-4</v>
          </cell>
          <cell r="N933">
            <v>6.9351474723014965E-14</v>
          </cell>
          <cell r="O933">
            <v>0</v>
          </cell>
          <cell r="P933">
            <v>3.46580391605966E-2</v>
          </cell>
          <cell r="Q933">
            <v>1.7215667791328899E-2</v>
          </cell>
        </row>
        <row r="934">
          <cell r="B934">
            <v>433500</v>
          </cell>
          <cell r="C934">
            <v>5.6999242271765088E-4</v>
          </cell>
          <cell r="D934">
            <v>6.6908755627888075E-14</v>
          </cell>
          <cell r="E934">
            <v>0</v>
          </cell>
          <cell r="F934">
            <v>3.4522483670833409E-2</v>
          </cell>
          <cell r="G934">
            <v>1.7134762464194788E-2</v>
          </cell>
          <cell r="H934">
            <v>943.06309944496127</v>
          </cell>
          <cell r="I934">
            <v>4.3115933879680332E-8</v>
          </cell>
          <cell r="J934">
            <v>0</v>
          </cell>
          <cell r="K934">
            <v>1032310.3910994588</v>
          </cell>
          <cell r="L934">
            <v>5047.2528138877642</v>
          </cell>
          <cell r="M934">
            <v>5.6999242271765099E-4</v>
          </cell>
          <cell r="N934">
            <v>6.6908755627888062E-14</v>
          </cell>
          <cell r="O934">
            <v>0</v>
          </cell>
          <cell r="P934">
            <v>3.4522483670833409E-2</v>
          </cell>
          <cell r="Q934">
            <v>1.7134762464194788E-2</v>
          </cell>
        </row>
        <row r="935">
          <cell r="B935">
            <v>434000</v>
          </cell>
          <cell r="C935">
            <v>5.650995361188712E-4</v>
          </cell>
          <cell r="D935">
            <v>6.4547589952471274E-14</v>
          </cell>
          <cell r="E935">
            <v>0</v>
          </cell>
          <cell r="F935">
            <v>3.4387451813405835E-2</v>
          </cell>
          <cell r="G935">
            <v>1.7054235493316354E-2</v>
          </cell>
          <cell r="H935">
            <v>934.96772726601637</v>
          </cell>
          <cell r="I935">
            <v>4.1594401126830737E-8</v>
          </cell>
          <cell r="J935">
            <v>0</v>
          </cell>
          <cell r="K935">
            <v>1028272.5938516983</v>
          </cell>
          <cell r="L935">
            <v>5023.5326146022853</v>
          </cell>
          <cell r="M935">
            <v>5.6509953611887131E-4</v>
          </cell>
          <cell r="N935">
            <v>6.4547589952471262E-14</v>
          </cell>
          <cell r="O935">
            <v>0</v>
          </cell>
          <cell r="P935">
            <v>3.4387451813405828E-2</v>
          </cell>
          <cell r="Q935">
            <v>1.7054235493316354E-2</v>
          </cell>
        </row>
        <row r="936">
          <cell r="B936">
            <v>434500</v>
          </cell>
          <cell r="C936">
            <v>5.6024864828770743E-4</v>
          </cell>
          <cell r="D936">
            <v>6.2267977696764601E-14</v>
          </cell>
          <cell r="E936">
            <v>0</v>
          </cell>
          <cell r="F936">
            <v>3.4252941565593685E-2</v>
          </cell>
          <cell r="G936">
            <v>1.69740851092989E-2</v>
          </cell>
          <cell r="H936">
            <v>926.9418428317889</v>
          </cell>
          <cell r="I936">
            <v>4.012542131445786E-8</v>
          </cell>
          <cell r="J936">
            <v>0</v>
          </cell>
          <cell r="K936">
            <v>1024250.3940630093</v>
          </cell>
          <cell r="L936">
            <v>4999.9233435597707</v>
          </cell>
          <cell r="M936">
            <v>5.6024864828770743E-4</v>
          </cell>
          <cell r="N936">
            <v>6.2267977696764601E-14</v>
          </cell>
          <cell r="O936">
            <v>0</v>
          </cell>
          <cell r="P936">
            <v>3.4252941565593685E-2</v>
          </cell>
          <cell r="Q936">
            <v>1.6974085109298896E-2</v>
          </cell>
        </row>
        <row r="937">
          <cell r="B937">
            <v>435000</v>
          </cell>
          <cell r="C937">
            <v>5.5543939872193917E-4</v>
          </cell>
          <cell r="D937">
            <v>6.006603536459137E-14</v>
          </cell>
          <cell r="E937">
            <v>0</v>
          </cell>
          <cell r="F937">
            <v>3.4118950912490294E-2</v>
          </cell>
          <cell r="G937">
            <v>1.6894309551022373E-2</v>
          </cell>
          <cell r="H937">
            <v>918.98484968462844</v>
          </cell>
          <cell r="I937">
            <v>3.8706491921586607E-8</v>
          </cell>
          <cell r="J937">
            <v>0</v>
          </cell>
          <cell r="K937">
            <v>1020243.7314825387</v>
          </cell>
          <cell r="L937">
            <v>4976.4244820008753</v>
          </cell>
          <cell r="M937">
            <v>5.5543939872193917E-4</v>
          </cell>
          <cell r="N937">
            <v>6.006603536459137E-14</v>
          </cell>
          <cell r="O937">
            <v>0</v>
          </cell>
          <cell r="P937">
            <v>3.4118950912490294E-2</v>
          </cell>
          <cell r="Q937">
            <v>1.689430955102237E-2</v>
          </cell>
        </row>
        <row r="938">
          <cell r="B938">
            <v>435500</v>
          </cell>
          <cell r="C938">
            <v>5.5067143001377066E-4</v>
          </cell>
          <cell r="D938">
            <v>5.7941762955951593E-14</v>
          </cell>
          <cell r="E938">
            <v>0</v>
          </cell>
          <cell r="F938">
            <v>3.3985477846972277E-2</v>
          </cell>
          <cell r="G938">
            <v>1.6814907065602642E-2</v>
          </cell>
          <cell r="H938">
            <v>911.09615648666761</v>
          </cell>
          <cell r="I938">
            <v>3.733761294821699E-8</v>
          </cell>
          <cell r="J938">
            <v>0</v>
          </cell>
          <cell r="K938">
            <v>1016252.5460921737</v>
          </cell>
          <cell r="L938">
            <v>4953.0355135922464</v>
          </cell>
          <cell r="M938">
            <v>5.5067143001377066E-4</v>
          </cell>
          <cell r="N938">
            <v>5.794176295595158E-14</v>
          </cell>
          <cell r="O938">
            <v>0</v>
          </cell>
          <cell r="P938">
            <v>3.3985477846972277E-2</v>
          </cell>
          <cell r="Q938">
            <v>1.6814907065602638E-2</v>
          </cell>
        </row>
        <row r="939">
          <cell r="B939">
            <v>436000</v>
          </cell>
          <cell r="C939">
            <v>5.4594438782325585E-4</v>
          </cell>
          <cell r="D939">
            <v>5.589127697466859E-14</v>
          </cell>
          <cell r="E939">
            <v>0</v>
          </cell>
          <cell r="F939">
            <v>3.3852520369669535E-2</v>
          </cell>
          <cell r="G939">
            <v>1.6735875908352998E-2</v>
          </cell>
          <cell r="H939">
            <v>903.27517697585358</v>
          </cell>
          <cell r="I939">
            <v>3.6016281873373922E-8</v>
          </cell>
          <cell r="J939">
            <v>0</v>
          </cell>
          <cell r="K939">
            <v>1012276.778105644</v>
          </cell>
          <cell r="L939">
            <v>4929.7559244151798</v>
          </cell>
          <cell r="M939">
            <v>5.4594438782325596E-4</v>
          </cell>
          <cell r="N939">
            <v>5.5891276974668584E-14</v>
          </cell>
          <cell r="O939">
            <v>0</v>
          </cell>
          <cell r="P939">
            <v>3.3852520369669535E-2</v>
          </cell>
          <cell r="Q939">
            <v>1.6735875908352994E-2</v>
          </cell>
        </row>
        <row r="940">
          <cell r="B940">
            <v>436500</v>
          </cell>
          <cell r="C940">
            <v>5.4125792085198295E-4</v>
          </cell>
          <cell r="D940">
            <v>5.3910693924565683E-14</v>
          </cell>
          <cell r="E940">
            <v>0</v>
          </cell>
          <cell r="F940">
            <v>3.3720076488935213E-2</v>
          </cell>
          <cell r="G940">
            <v>1.6657214342745807E-2</v>
          </cell>
          <cell r="H940">
            <v>895.52132992240888</v>
          </cell>
          <cell r="I940">
            <v>3.4739996176082325E-8</v>
          </cell>
          <cell r="J940">
            <v>0</v>
          </cell>
          <cell r="K940">
            <v>1008316.3679676247</v>
          </cell>
          <cell r="L940">
            <v>4906.5852029543285</v>
          </cell>
          <cell r="M940">
            <v>5.4125792085198306E-4</v>
          </cell>
          <cell r="N940">
            <v>5.3910693924565683E-14</v>
          </cell>
          <cell r="O940">
            <v>0</v>
          </cell>
          <cell r="P940">
            <v>3.3720076488935213E-2</v>
          </cell>
          <cell r="Q940">
            <v>1.6657214342745807E-2</v>
          </cell>
        </row>
        <row r="941">
          <cell r="B941">
            <v>437000</v>
          </cell>
          <cell r="C941">
            <v>5.3661168081695684E-4</v>
          </cell>
          <cell r="D941">
            <v>5.199613030946621E-14</v>
          </cell>
          <cell r="E941">
            <v>0</v>
          </cell>
          <cell r="F941">
            <v>3.3588144220815942E-2</v>
          </cell>
          <cell r="G941">
            <v>1.6578920640374365E-2</v>
          </cell>
          <cell r="H941">
            <v>887.83403908561911</v>
          </cell>
          <cell r="I941">
            <v>3.3506253335367112E-8</v>
          </cell>
          <cell r="J941">
            <v>0</v>
          </cell>
          <cell r="K941">
            <v>1004371.2563528451</v>
          </cell>
          <cell r="L941">
            <v>4883.5228400864626</v>
          </cell>
          <cell r="M941">
            <v>5.3661168081695694E-4</v>
          </cell>
          <cell r="N941">
            <v>5.1996130309466203E-14</v>
          </cell>
          <cell r="O941">
            <v>0</v>
          </cell>
          <cell r="P941">
            <v>3.3588144220815942E-2</v>
          </cell>
          <cell r="Q941">
            <v>1.6578920640374365E-2</v>
          </cell>
        </row>
        <row r="942">
          <cell r="B942">
            <v>437500</v>
          </cell>
          <cell r="C942">
            <v>5.3200532242471475E-4</v>
          </cell>
          <cell r="D942">
            <v>5.0147586129370171E-14</v>
          </cell>
          <cell r="E942">
            <v>0</v>
          </cell>
          <cell r="F942">
            <v>3.3456721589022118E-2</v>
          </cell>
          <cell r="G942">
            <v>1.6500993080914909E-2</v>
          </cell>
          <cell r="H942">
            <v>880.2127331710069</v>
          </cell>
          <cell r="I942">
            <v>3.2315053351228282E-8</v>
          </cell>
          <cell r="J942">
            <v>0</v>
          </cell>
          <cell r="K942">
            <v>1000441.3841652011</v>
          </cell>
          <cell r="L942">
            <v>4860.5683290692805</v>
          </cell>
          <cell r="M942">
            <v>5.3200532242471475E-4</v>
          </cell>
          <cell r="N942">
            <v>5.0147586129370158E-14</v>
          </cell>
          <cell r="O942">
            <v>0</v>
          </cell>
          <cell r="P942">
            <v>3.3456721589022118E-2</v>
          </cell>
          <cell r="Q942">
            <v>1.6500993080914905E-2</v>
          </cell>
        </row>
        <row r="943">
          <cell r="B943">
            <v>438000</v>
          </cell>
          <cell r="C943">
            <v>5.2743850334567176E-4</v>
          </cell>
          <cell r="D943">
            <v>4.8365061384277553E-14</v>
          </cell>
          <cell r="E943">
            <v>0</v>
          </cell>
          <cell r="F943">
            <v>3.3325806624898223E-2</v>
          </cell>
          <cell r="G943">
            <v>1.6423429952088828E-2</v>
          </cell>
          <cell r="H943">
            <v>872.65684578788625</v>
          </cell>
          <cell r="I943">
            <v>3.1166396223665842E-8</v>
          </cell>
          <cell r="J943">
            <v>0</v>
          </cell>
          <cell r="K943">
            <v>996526.69253686711</v>
          </cell>
          <cell r="L943">
            <v>4837.7211655302808</v>
          </cell>
          <cell r="M943">
            <v>5.2743850334567176E-4</v>
          </cell>
          <cell r="N943">
            <v>4.8365061384277547E-14</v>
          </cell>
          <cell r="O943">
            <v>0</v>
          </cell>
          <cell r="P943">
            <v>3.3325806624898223E-2</v>
          </cell>
          <cell r="Q943">
            <v>1.6423429952088824E-2</v>
          </cell>
        </row>
        <row r="944">
          <cell r="B944">
            <v>438500</v>
          </cell>
          <cell r="C944">
            <v>5.2291088418867271E-4</v>
          </cell>
          <cell r="D944">
            <v>4.664078908183503E-14</v>
          </cell>
          <cell r="E944">
            <v>0</v>
          </cell>
          <cell r="F944">
            <v>3.3195397367393437E-2</v>
          </cell>
          <cell r="G944">
            <v>1.6346229549625037E-2</v>
          </cell>
          <cell r="H944">
            <v>865.16581540725792</v>
          </cell>
          <cell r="I944">
            <v>3.0055276910729628E-8</v>
          </cell>
          <cell r="J944">
            <v>0</v>
          </cell>
          <cell r="K944">
            <v>992627.12282741733</v>
          </cell>
          <cell r="L944">
            <v>4814.980847455673</v>
          </cell>
          <cell r="M944">
            <v>5.2291088418867271E-4</v>
          </cell>
          <cell r="N944">
            <v>4.6640789081835023E-14</v>
          </cell>
          <cell r="O944">
            <v>0</v>
          </cell>
          <cell r="P944">
            <v>3.3195397367393437E-2</v>
          </cell>
          <cell r="Q944">
            <v>1.6346229549625033E-2</v>
          </cell>
        </row>
        <row r="945">
          <cell r="B945">
            <v>439000</v>
          </cell>
          <cell r="C945">
            <v>5.184221284757764E-4</v>
          </cell>
          <cell r="D945">
            <v>4.4978652718219261E-14</v>
          </cell>
          <cell r="E945">
            <v>0</v>
          </cell>
          <cell r="F945">
            <v>3.306549186303219E-2</v>
          </cell>
          <cell r="G945">
            <v>1.6269390177222526E-2</v>
          </cell>
          <cell r="H945">
            <v>857.73908532008932</v>
          </cell>
          <cell r="I945">
            <v>2.8984197933394719E-8</v>
          </cell>
          <cell r="J945">
            <v>0</v>
          </cell>
          <cell r="K945">
            <v>988742.61662294541</v>
          </cell>
          <cell r="L945">
            <v>4792.3468751793516</v>
          </cell>
          <cell r="M945">
            <v>5.184221284757765E-4</v>
          </cell>
          <cell r="N945">
            <v>4.4978652718219255E-14</v>
          </cell>
          <cell r="O945">
            <v>0</v>
          </cell>
          <cell r="P945">
            <v>3.306549186303219E-2</v>
          </cell>
          <cell r="Q945">
            <v>1.6269390177222523E-2</v>
          </cell>
        </row>
        <row r="946">
          <cell r="B946">
            <v>439500</v>
          </cell>
          <cell r="C946">
            <v>5.1397190261724365E-4</v>
          </cell>
          <cell r="D946">
            <v>4.33708853010769E-14</v>
          </cell>
          <cell r="E946">
            <v>0</v>
          </cell>
          <cell r="F946">
            <v>3.2936088165884905E-2</v>
          </cell>
          <cell r="G946">
            <v>1.6192910146513081E-2</v>
          </cell>
          <cell r="H946">
            <v>850.37610359593236</v>
          </cell>
          <cell r="I946">
            <v>2.7948154249710947E-8</v>
          </cell>
          <cell r="J946">
            <v>0</v>
          </cell>
          <cell r="K946">
            <v>984873.11573518952</v>
          </cell>
          <cell r="L946">
            <v>4769.8187513719104</v>
          </cell>
          <cell r="M946">
            <v>5.1397190261724365E-4</v>
          </cell>
          <cell r="N946">
            <v>4.3370885301076894E-14</v>
          </cell>
          <cell r="O946">
            <v>0</v>
          </cell>
          <cell r="P946">
            <v>3.2936088165884905E-2</v>
          </cell>
          <cell r="Q946">
            <v>1.6192910146513077E-2</v>
          </cell>
        </row>
        <row r="947">
          <cell r="B947">
            <v>440000</v>
          </cell>
          <cell r="C947">
            <v>5.0955987588675161E-4</v>
          </cell>
          <cell r="D947">
            <v>4.1821370326584633E-14</v>
          </cell>
          <cell r="E947">
            <v>0</v>
          </cell>
          <cell r="F947">
            <v>3.2807184337538854E-2</v>
          </cell>
          <cell r="G947">
            <v>1.6116787777024202E-2</v>
          </cell>
          <cell r="H947">
            <v>843.07632304191452</v>
          </cell>
          <cell r="I947">
            <v>2.6949648380653404E-8</v>
          </cell>
          <cell r="J947">
            <v>0</v>
          </cell>
          <cell r="K947">
            <v>981018.56220066058</v>
          </cell>
          <cell r="L947">
            <v>4747.3959810297247</v>
          </cell>
          <cell r="M947">
            <v>5.0955987588675161E-4</v>
          </cell>
          <cell r="N947">
            <v>4.1821370326584633E-14</v>
          </cell>
          <cell r="O947">
            <v>0</v>
          </cell>
          <cell r="P947">
            <v>3.2807184337538854E-2</v>
          </cell>
          <cell r="Q947">
            <v>1.6116787777024199E-2</v>
          </cell>
        </row>
        <row r="948">
          <cell r="B948">
            <v>440500</v>
          </cell>
          <cell r="C948">
            <v>5.0518572039681036E-4</v>
          </cell>
          <cell r="D948">
            <v>4.03223408023891E-14</v>
          </cell>
          <cell r="E948">
            <v>0</v>
          </cell>
          <cell r="F948">
            <v>3.2678778447069186E-2</v>
          </cell>
          <cell r="G948">
            <v>1.6041021396142174E-2</v>
          </cell>
          <cell r="H948">
            <v>835.83920116206525</v>
          </cell>
          <cell r="I948">
            <v>2.5983675284271915E-8</v>
          </cell>
          <cell r="J948">
            <v>0</v>
          </cell>
          <cell r="K948">
            <v>977178.89827977621</v>
          </cell>
          <cell r="L948">
            <v>4725.0780714640678</v>
          </cell>
          <cell r="M948">
            <v>5.0518572039681036E-4</v>
          </cell>
          <cell r="N948">
            <v>4.0322340802389094E-14</v>
          </cell>
          <cell r="O948">
            <v>0</v>
          </cell>
          <cell r="P948">
            <v>3.2678778447069186E-2</v>
          </cell>
          <cell r="Q948">
            <v>1.604102139614217E-2</v>
          </cell>
        </row>
        <row r="949">
          <cell r="B949">
            <v>441000</v>
          </cell>
          <cell r="C949">
            <v>5.0084911107439842E-4</v>
          </cell>
          <cell r="D949">
            <v>3.8877680224666982E-14</v>
          </cell>
          <cell r="E949">
            <v>0</v>
          </cell>
          <cell r="F949">
            <v>3.2550868571009924E-2</v>
          </cell>
          <cell r="G949">
            <v>1.5965609339075305E-2</v>
          </cell>
          <cell r="H949">
            <v>828.66420011700484</v>
          </cell>
          <cell r="I949">
            <v>2.5052737481541574E-8</v>
          </cell>
          <cell r="J949">
            <v>0</v>
          </cell>
          <cell r="K949">
            <v>973354.06645599357</v>
          </cell>
          <cell r="L949">
            <v>4702.8645322902876</v>
          </cell>
          <cell r="M949">
            <v>5.0084911107439842E-4</v>
          </cell>
          <cell r="N949">
            <v>3.8877680224666976E-14</v>
          </cell>
          <cell r="O949">
            <v>0</v>
          </cell>
          <cell r="P949">
            <v>3.2550868571009924E-2</v>
          </cell>
          <cell r="Q949">
            <v>1.5965609339075305E-2</v>
          </cell>
        </row>
        <row r="950">
          <cell r="B950">
            <v>441500</v>
          </cell>
          <cell r="C950">
            <v>4.9654972563680313E-4</v>
          </cell>
          <cell r="D950">
            <v>3.7479621601064937E-14</v>
          </cell>
          <cell r="E950">
            <v>0</v>
          </cell>
          <cell r="F950">
            <v>3.2423452793325161E-2</v>
          </cell>
          <cell r="G950">
            <v>1.5890549948817348E-2</v>
          </cell>
          <cell r="H950">
            <v>821.55078668397107</v>
          </cell>
          <cell r="I950">
            <v>2.4151829930512212E-8</v>
          </cell>
          <cell r="J950">
            <v>0</v>
          </cell>
          <cell r="K950">
            <v>969544.00943494774</v>
          </cell>
          <cell r="L950">
            <v>4680.7548754170266</v>
          </cell>
          <cell r="M950">
            <v>4.9654972563680313E-4</v>
          </cell>
          <cell r="N950">
            <v>3.7479621601064937E-14</v>
          </cell>
          <cell r="O950">
            <v>0</v>
          </cell>
          <cell r="P950">
            <v>3.2423452793325161E-2</v>
          </cell>
          <cell r="Q950">
            <v>1.5890549948817344E-2</v>
          </cell>
        </row>
        <row r="951">
          <cell r="B951">
            <v>442000</v>
          </cell>
          <cell r="C951">
            <v>4.9228724456767015E-4</v>
          </cell>
          <cell r="D951">
            <v>3.6132048427759627E-14</v>
          </cell>
          <cell r="E951">
            <v>0</v>
          </cell>
          <cell r="F951">
            <v>3.2296529205380405E-2</v>
          </cell>
          <cell r="G951">
            <v>1.5815841576111111E-2</v>
          </cell>
          <cell r="H951">
            <v>814.49843221719391</v>
          </cell>
          <cell r="I951">
            <v>2.3283455152158908E-8</v>
          </cell>
          <cell r="J951">
            <v>0</v>
          </cell>
          <cell r="K951">
            <v>965748.67014359497</v>
          </cell>
          <cell r="L951">
            <v>4658.7486150355089</v>
          </cell>
          <cell r="M951">
            <v>4.9228724456767026E-4</v>
          </cell>
          <cell r="N951">
            <v>3.6132048427759621E-14</v>
          </cell>
          <cell r="O951">
            <v>0</v>
          </cell>
          <cell r="P951">
            <v>3.2296529205380405E-2</v>
          </cell>
          <cell r="Q951">
            <v>1.5815841576111111E-2</v>
          </cell>
        </row>
        <row r="952">
          <cell r="B952">
            <v>442500</v>
          </cell>
          <cell r="C952">
            <v>4.8806135109325752E-4</v>
          </cell>
          <cell r="D952">
            <v>3.4831077208574385E-14</v>
          </cell>
          <cell r="E952">
            <v>0</v>
          </cell>
          <cell r="F952">
            <v>3.2170095905913895E-2</v>
          </cell>
          <cell r="G952">
            <v>1.5741482579412186E-2</v>
          </cell>
          <cell r="H952">
            <v>807.50661260860591</v>
          </cell>
          <cell r="I952">
            <v>2.244511062550658E-8</v>
          </cell>
          <cell r="J952">
            <v>0</v>
          </cell>
          <cell r="K952">
            <v>961967.99172935507</v>
          </cell>
          <cell r="L952">
            <v>4636.8452676088509</v>
          </cell>
          <cell r="M952">
            <v>4.8806135109325752E-4</v>
          </cell>
          <cell r="N952">
            <v>3.4831077208574379E-14</v>
          </cell>
          <cell r="O952">
            <v>0</v>
          </cell>
          <cell r="P952">
            <v>3.2170095905913895E-2</v>
          </cell>
          <cell r="Q952">
            <v>1.5741482579412186E-2</v>
          </cell>
        </row>
        <row r="953">
          <cell r="B953">
            <v>443000</v>
          </cell>
          <cell r="C953">
            <v>4.8387173115889583E-4</v>
          </cell>
          <cell r="D953">
            <v>3.3572824447332543E-14</v>
          </cell>
          <cell r="E953">
            <v>0</v>
          </cell>
          <cell r="F953">
            <v>3.2044151001008256E-2</v>
          </cell>
          <cell r="G953">
            <v>1.5667471324852914E-2</v>
          </cell>
          <cell r="H953">
            <v>800.57480824889649</v>
          </cell>
          <cell r="I953">
            <v>2.1634293829580152E-8</v>
          </cell>
          <cell r="J953">
            <v>0</v>
          </cell>
          <cell r="K953">
            <v>958201.91755926376</v>
          </cell>
          <cell r="L953">
            <v>4615.0443518614493</v>
          </cell>
          <cell r="M953">
            <v>4.8387173115889583E-4</v>
          </cell>
          <cell r="N953">
            <v>3.3572824447332537E-14</v>
          </cell>
          <cell r="O953">
            <v>0</v>
          </cell>
          <cell r="P953">
            <v>3.2044151001008256E-2</v>
          </cell>
          <cell r="Q953">
            <v>1.5667471324852914E-2</v>
          </cell>
        </row>
        <row r="954">
          <cell r="B954">
            <v>443500</v>
          </cell>
          <cell r="C954">
            <v>4.7971807340564546E-4</v>
          </cell>
          <cell r="D954">
            <v>3.2357290144034095E-14</v>
          </cell>
          <cell r="E954">
            <v>0</v>
          </cell>
          <cell r="F954">
            <v>3.1918692604062035E-2</v>
          </cell>
          <cell r="G954">
            <v>1.559380618620646E-2</v>
          </cell>
          <cell r="H954">
            <v>793.70250398889016</v>
          </cell>
          <cell r="I954">
            <v>2.0851004764379625E-8</v>
          </cell>
          <cell r="J954">
            <v>0</v>
          </cell>
          <cell r="K954">
            <v>954450.39121912152</v>
          </cell>
          <cell r="L954">
            <v>4593.3453887683991</v>
          </cell>
          <cell r="M954">
            <v>4.7971807340564546E-4</v>
          </cell>
          <cell r="N954">
            <v>3.2357290144034095E-14</v>
          </cell>
          <cell r="O954">
            <v>0</v>
          </cell>
          <cell r="P954">
            <v>3.1918692604062042E-2</v>
          </cell>
          <cell r="Q954">
            <v>1.5593806186206462E-2</v>
          </cell>
        </row>
        <row r="955">
          <cell r="B955">
            <v>444000</v>
          </cell>
          <cell r="C955">
            <v>4.7560006914715985E-4</v>
          </cell>
          <cell r="D955">
            <v>3.1184474298679041E-14</v>
          </cell>
          <cell r="E955">
            <v>0</v>
          </cell>
          <cell r="F955">
            <v>3.1793718835761466E-2</v>
          </cell>
          <cell r="G955">
            <v>1.5520485544851097E-2</v>
          </cell>
          <cell r="H955">
            <v>786.8891891012662</v>
          </cell>
          <cell r="I955">
            <v>2.0095243429904988E-8</v>
          </cell>
          <cell r="J955">
            <v>0</v>
          </cell>
          <cell r="K955">
            <v>950713.35651264898</v>
          </cell>
          <cell r="L955">
            <v>4571.7479015449708</v>
          </cell>
          <cell r="M955">
            <v>4.7560006914715985E-4</v>
          </cell>
          <cell r="N955">
            <v>3.1184474298679035E-14</v>
          </cell>
          <cell r="O955">
            <v>0</v>
          </cell>
          <cell r="P955">
            <v>3.1793718835761466E-2</v>
          </cell>
          <cell r="Q955">
            <v>1.5520485544851094E-2</v>
          </cell>
        </row>
        <row r="956">
          <cell r="B956">
            <v>444500</v>
          </cell>
          <cell r="C956">
            <v>4.7151741234674498E-4</v>
          </cell>
          <cell r="D956">
            <v>3.0050493415090715E-14</v>
          </cell>
          <cell r="E956">
            <v>0</v>
          </cell>
          <cell r="F956">
            <v>3.1669227824052272E-2</v>
          </cell>
          <cell r="G956">
            <v>1.5447507789734615E-2</v>
          </cell>
          <cell r="H956">
            <v>780.13435724260398</v>
          </cell>
          <cell r="I956">
            <v>1.9364507305181173E-8</v>
          </cell>
          <cell r="J956">
            <v>0</v>
          </cell>
          <cell r="K956">
            <v>946990.75746064459</v>
          </cell>
          <cell r="L956">
            <v>4550.2514156361322</v>
          </cell>
          <cell r="M956">
            <v>4.7151741234674504E-4</v>
          </cell>
          <cell r="N956">
            <v>3.0050493415090715E-14</v>
          </cell>
          <cell r="O956">
            <v>0</v>
          </cell>
          <cell r="P956">
            <v>3.1669227824052272E-2</v>
          </cell>
          <cell r="Q956">
            <v>1.5447507789734615E-2</v>
          </cell>
        </row>
        <row r="957">
          <cell r="B957">
            <v>445000</v>
          </cell>
          <cell r="C957">
            <v>4.6746979959461495E-4</v>
          </cell>
          <cell r="D957">
            <v>2.8959230989445783E-14</v>
          </cell>
          <cell r="E957">
            <v>0</v>
          </cell>
          <cell r="F957">
            <v>3.1545217704111728E-2</v>
          </cell>
          <cell r="G957">
            <v>1.5374871317338962E-2</v>
          </cell>
          <cell r="H957">
            <v>773.43750641575082</v>
          </cell>
          <cell r="I957">
            <v>1.8661298911183252E-8</v>
          </cell>
          <cell r="J957">
            <v>0</v>
          </cell>
          <cell r="K957">
            <v>943282.53830014798</v>
          </cell>
          <cell r="L957">
            <v>4528.8554587061235</v>
          </cell>
          <cell r="M957">
            <v>4.67469799594615E-4</v>
          </cell>
          <cell r="N957">
            <v>2.8959230989445776E-14</v>
          </cell>
          <cell r="O957">
            <v>0</v>
          </cell>
          <cell r="P957">
            <v>3.1545217704111728E-2</v>
          </cell>
          <cell r="Q957">
            <v>1.5374871317338962E-2</v>
          </cell>
        </row>
        <row r="958">
          <cell r="B958">
            <v>445500</v>
          </cell>
          <cell r="C958">
            <v>4.6345693008534235E-4</v>
          </cell>
          <cell r="D958">
            <v>2.7902920029390898E-14</v>
          </cell>
          <cell r="E958">
            <v>0</v>
          </cell>
          <cell r="F958">
            <v>3.1421686618320628E-2</v>
          </cell>
          <cell r="G958">
            <v>1.5302574531644972E-2</v>
          </cell>
          <cell r="H958">
            <v>766.79813893251423</v>
          </cell>
          <cell r="I958">
            <v>1.7980613205961064E-8</v>
          </cell>
          <cell r="J958">
            <v>0</v>
          </cell>
          <cell r="K958">
            <v>939588.64348360302</v>
          </cell>
          <cell r="L958">
            <v>4507.5595606280767</v>
          </cell>
          <cell r="M958">
            <v>4.634569300853423E-4</v>
          </cell>
          <cell r="N958">
            <v>2.7902920029390895E-14</v>
          </cell>
          <cell r="O958">
            <v>0</v>
          </cell>
          <cell r="P958">
            <v>3.1421686618320628E-2</v>
          </cell>
          <cell r="Q958">
            <v>1.5302574531644972E-2</v>
          </cell>
        </row>
        <row r="959">
          <cell r="B959">
            <v>446000</v>
          </cell>
          <cell r="C959">
            <v>4.5947850559550609E-4</v>
          </cell>
          <cell r="D959">
            <v>2.688544403110274E-14</v>
          </cell>
          <cell r="E959">
            <v>0</v>
          </cell>
          <cell r="F959">
            <v>3.1298632716235508E-2</v>
          </cell>
          <cell r="G959">
            <v>1.5230615844097318E-2</v>
          </cell>
          <cell r="H959">
            <v>760.21576137667921</v>
          </cell>
          <cell r="I959">
            <v>1.7324952710489694E-8</v>
          </cell>
          <cell r="J959">
            <v>0</v>
          </cell>
          <cell r="K959">
            <v>935909.01767802611</v>
          </cell>
          <cell r="L959">
            <v>4486.3632534736871</v>
          </cell>
          <cell r="M959">
            <v>4.5947850559550609E-4</v>
          </cell>
          <cell r="N959">
            <v>2.6885444031102737E-14</v>
          </cell>
          <cell r="O959">
            <v>0</v>
          </cell>
          <cell r="P959">
            <v>3.1298632716235508E-2</v>
          </cell>
          <cell r="Q959">
            <v>1.5230615844097314E-2</v>
          </cell>
        </row>
        <row r="960">
          <cell r="B960">
            <v>446500</v>
          </cell>
          <cell r="C960">
            <v>4.5553423046152633E-4</v>
          </cell>
          <cell r="D960">
            <v>2.5902919498404633E-14</v>
          </cell>
          <cell r="E960">
            <v>0</v>
          </cell>
          <cell r="F960">
            <v>3.1176054154560914E-2</v>
          </cell>
          <cell r="G960">
            <v>1.5158993673569592E-2</v>
          </cell>
          <cell r="H960">
            <v>753.68988456733564</v>
          </cell>
          <cell r="I960">
            <v>1.6691814903794056E-8</v>
          </cell>
          <cell r="J960">
            <v>0</v>
          </cell>
          <cell r="K960">
            <v>932243.60576417774</v>
          </cell>
          <cell r="L960">
            <v>4465.2660715029306</v>
          </cell>
          <cell r="M960">
            <v>4.5553423046152628E-4</v>
          </cell>
          <cell r="N960">
            <v>2.5902919498404627E-14</v>
          </cell>
          <cell r="O960">
            <v>0</v>
          </cell>
          <cell r="P960">
            <v>3.1176054154560914E-2</v>
          </cell>
          <cell r="Q960">
            <v>1.515899367356959E-2</v>
          </cell>
        </row>
        <row r="961">
          <cell r="B961">
            <v>447000</v>
          </cell>
          <cell r="C961">
            <v>4.5162381155769253E-4</v>
          </cell>
          <cell r="D961">
            <v>2.4951462935119907E-14</v>
          </cell>
          <cell r="E961">
            <v>0</v>
          </cell>
          <cell r="F961">
            <v>3.1053949097121791E-2</v>
          </cell>
          <cell r="G961">
            <v>1.5087706446329587E-2</v>
          </cell>
          <cell r="H961">
            <v>747.22002352252593</v>
          </cell>
          <cell r="I961">
            <v>1.6078697264899073E-8</v>
          </cell>
          <cell r="J961">
            <v>0</v>
          </cell>
          <cell r="K961">
            <v>928592.35283573624</v>
          </cell>
          <cell r="L961">
            <v>4444.2675511538318</v>
          </cell>
          <cell r="M961">
            <v>4.5162381155769253E-4</v>
          </cell>
          <cell r="N961">
            <v>2.4951462935119903E-14</v>
          </cell>
          <cell r="O961">
            <v>0</v>
          </cell>
          <cell r="P961">
            <v>3.1053949097121791E-2</v>
          </cell>
          <cell r="Q961">
            <v>1.5087706446329589E-2</v>
          </cell>
        </row>
        <row r="962">
          <cell r="B962">
            <v>447500</v>
          </cell>
          <cell r="C962">
            <v>4.477469582743794E-4</v>
          </cell>
          <cell r="D962">
            <v>2.4034957837425227E-14</v>
          </cell>
          <cell r="E962">
            <v>0</v>
          </cell>
          <cell r="F962">
            <v>3.093231571483596E-2</v>
          </cell>
          <cell r="G962">
            <v>1.5016752596004697E-2</v>
          </cell>
          <cell r="H962">
            <v>740.8056974232021</v>
          </cell>
          <cell r="I962">
            <v>1.5488102314779822E-8</v>
          </cell>
          <cell r="J962">
            <v>0</v>
          </cell>
          <cell r="K962">
            <v>924955.20419847523</v>
          </cell>
          <cell r="L962">
            <v>4423.3672310322763</v>
          </cell>
          <cell r="M962">
            <v>4.477469582743794E-4</v>
          </cell>
          <cell r="N962">
            <v>2.4034957837425224E-14</v>
          </cell>
          <cell r="O962">
            <v>0</v>
          </cell>
          <cell r="P962">
            <v>3.0932315714835956E-2</v>
          </cell>
          <cell r="Q962">
            <v>1.5016752596004695E-2</v>
          </cell>
        </row>
        <row r="963">
          <cell r="B963">
            <v>448000</v>
          </cell>
          <cell r="C963">
            <v>4.4390338249644879E-4</v>
          </cell>
          <cell r="D963">
            <v>2.3149520709143932E-14</v>
          </cell>
          <cell r="E963">
            <v>0</v>
          </cell>
          <cell r="F963">
            <v>3.0811152185686756E-2</v>
          </cell>
          <cell r="G963">
            <v>1.4946130563547499E-2</v>
          </cell>
          <cell r="H963">
            <v>734.44642957749181</v>
          </cell>
          <cell r="I963">
            <v>1.4917527532461226E-8</v>
          </cell>
          <cell r="J963">
            <v>0</v>
          </cell>
          <cell r="K963">
            <v>921332.10536944517</v>
          </cell>
          <cell r="L963">
            <v>4402.5646519018737</v>
          </cell>
          <cell r="M963">
            <v>4.4390338249644879E-4</v>
          </cell>
          <cell r="N963">
            <v>2.3149520709143929E-14</v>
          </cell>
          <cell r="O963">
            <v>0</v>
          </cell>
          <cell r="P963">
            <v>3.0811152185686756E-2</v>
          </cell>
          <cell r="Q963">
            <v>1.4946130563547499E-2</v>
          </cell>
        </row>
        <row r="964">
          <cell r="B964">
            <v>448500</v>
          </cell>
          <cell r="C964">
            <v>4.40092798581839E-4</v>
          </cell>
          <cell r="D964">
            <v>2.2295151550276011E-14</v>
          </cell>
          <cell r="E964">
            <v>0</v>
          </cell>
          <cell r="F964">
            <v>3.0690456694695716E-2</v>
          </cell>
          <cell r="G964">
            <v>1.4875838797201509E-2</v>
          </cell>
          <cell r="H964">
            <v>728.14174738527413</v>
          </cell>
          <cell r="I964">
            <v>1.436697291794328E-8</v>
          </cell>
          <cell r="J964">
            <v>0</v>
          </cell>
          <cell r="K964">
            <v>917723.00207615679</v>
          </cell>
          <cell r="L964">
            <v>4381.8593566738664</v>
          </cell>
          <cell r="M964">
            <v>4.40092798581839E-4</v>
          </cell>
          <cell r="N964">
            <v>2.2295151550276011E-14</v>
          </cell>
          <cell r="O964">
            <v>0</v>
          </cell>
          <cell r="P964">
            <v>3.0690456694695716E-2</v>
          </cell>
          <cell r="Q964">
            <v>1.4875838797201509E-2</v>
          </cell>
        </row>
        <row r="965">
          <cell r="B965">
            <v>449000</v>
          </cell>
          <cell r="C965">
            <v>4.3631492334033733E-4</v>
          </cell>
          <cell r="D965">
            <v>2.1467966864644799E-14</v>
          </cell>
          <cell r="E965">
            <v>0</v>
          </cell>
          <cell r="F965">
            <v>3.057022743389538E-2</v>
          </cell>
          <cell r="G965">
            <v>1.4805875752467081E-2</v>
          </cell>
          <cell r="H965">
            <v>721.89118230305758</v>
          </cell>
          <cell r="I965">
            <v>1.3833935950250906E-8</v>
          </cell>
          <cell r="J965">
            <v>0</v>
          </cell>
          <cell r="K965">
            <v>914127.84025576746</v>
          </cell>
          <cell r="L965">
            <v>4361.2508903970856</v>
          </cell>
          <cell r="M965">
            <v>4.3631492334033728E-4</v>
          </cell>
          <cell r="N965">
            <v>2.1467966864644796E-14</v>
          </cell>
          <cell r="O965">
            <v>0</v>
          </cell>
          <cell r="P965">
            <v>3.057022743389538E-2</v>
          </cell>
          <cell r="Q965">
            <v>1.4805875752467078E-2</v>
          </cell>
        </row>
        <row r="966">
          <cell r="B966">
            <v>449500</v>
          </cell>
          <cell r="C966">
            <v>4.3256947601253185E-4</v>
          </cell>
          <cell r="D966">
            <v>2.0671850148426966E-14</v>
          </cell>
          <cell r="E966">
            <v>0</v>
          </cell>
          <cell r="F966">
            <v>3.0450462602302227E-2</v>
          </cell>
          <cell r="G966">
            <v>1.473623989206747E-2</v>
          </cell>
          <cell r="H966">
            <v>715.69426980915625</v>
          </cell>
          <cell r="I966">
            <v>1.3320919150359185E-8</v>
          </cell>
          <cell r="J966">
            <v>0</v>
          </cell>
          <cell r="K966">
            <v>910546.56605427247</v>
          </cell>
          <cell r="L966">
            <v>4340.7388002479593</v>
          </cell>
          <cell r="M966">
            <v>4.3256947601253185E-4</v>
          </cell>
          <cell r="N966">
            <v>2.0671850148426966E-14</v>
          </cell>
          <cell r="O966">
            <v>0</v>
          </cell>
          <cell r="P966">
            <v>3.0450462602302227E-2</v>
          </cell>
          <cell r="Q966">
            <v>1.4736239892067467E-2</v>
          </cell>
        </row>
        <row r="967">
          <cell r="B967">
            <v>450000</v>
          </cell>
          <cell r="C967">
            <v>4.2885617824894791E-4</v>
          </cell>
          <cell r="D967">
            <v>1.9902917905445839E-14</v>
          </cell>
          <cell r="E967">
            <v>0</v>
          </cell>
          <cell r="F967">
            <v>3.0331160405889675E-2</v>
          </cell>
          <cell r="G967">
            <v>1.4666929685915051E-2</v>
          </cell>
          <cell r="H967">
            <v>709.55054936917043</v>
          </cell>
          <cell r="I967">
            <v>1.2825419997293035E-8</v>
          </cell>
          <cell r="J967">
            <v>0</v>
          </cell>
          <cell r="K967">
            <v>906979.12582569709</v>
          </cell>
          <cell r="L967">
            <v>4320.3226355205552</v>
          </cell>
          <cell r="M967">
            <v>4.2885617824894797E-4</v>
          </cell>
          <cell r="N967">
            <v>1.9902917905445839E-14</v>
          </cell>
          <cell r="O967">
            <v>0</v>
          </cell>
          <cell r="P967">
            <v>3.0331160405889675E-2</v>
          </cell>
          <cell r="Q967">
            <v>1.4666929685915047E-2</v>
          </cell>
        </row>
        <row r="968">
          <cell r="B968">
            <v>450500</v>
          </cell>
          <cell r="C968">
            <v>4.251747540893635E-4</v>
          </cell>
          <cell r="D968">
            <v>1.9157286639524746E-14</v>
          </cell>
          <cell r="E968">
            <v>0</v>
          </cell>
          <cell r="F968">
            <v>3.0212319057561249E-2</v>
          </cell>
          <cell r="G968">
            <v>1.4597943611077698E-2</v>
          </cell>
          <cell r="H968">
            <v>703.45956440176315</v>
          </cell>
          <cell r="I968">
            <v>1.2344935970077373E-8</v>
          </cell>
          <cell r="J968">
            <v>0</v>
          </cell>
          <cell r="K968">
            <v>903425.46613129473</v>
          </cell>
          <cell r="L968">
            <v>4300.0019476166826</v>
          </cell>
          <cell r="M968">
            <v>4.251747540893635E-4</v>
          </cell>
          <cell r="N968">
            <v>1.9157286639524743E-14</v>
          </cell>
          <cell r="O968">
            <v>0</v>
          </cell>
          <cell r="P968">
            <v>3.0212319057561249E-2</v>
          </cell>
          <cell r="Q968">
            <v>1.4597943611077696E-2</v>
          </cell>
        </row>
        <row r="969">
          <cell r="B969">
            <v>451000</v>
          </cell>
          <cell r="C969">
            <v>4.2152492994229851E-4</v>
          </cell>
          <cell r="D969">
            <v>1.843883984684036E-14</v>
          </cell>
          <cell r="E969">
            <v>0</v>
          </cell>
          <cell r="F969">
            <v>3.0093936777123749E-2</v>
          </cell>
          <cell r="G969">
            <v>1.4529280151745328E-2</v>
          </cell>
          <cell r="H969">
            <v>697.42086224472553</v>
          </cell>
          <cell r="I969">
            <v>1.1881969589687283E-8</v>
          </cell>
          <cell r="J969">
            <v>0</v>
          </cell>
          <cell r="K969">
            <v>899885.53373874421</v>
          </cell>
          <cell r="L969">
            <v>4279.7762900360331</v>
          </cell>
          <cell r="M969">
            <v>4.2152492994229857E-4</v>
          </cell>
          <cell r="N969">
            <v>1.8438839846840354E-14</v>
          </cell>
          <cell r="O969">
            <v>0</v>
          </cell>
          <cell r="P969">
            <v>3.0093936777123752E-2</v>
          </cell>
          <cell r="Q969">
            <v>1.4529280151745327E-2</v>
          </cell>
        </row>
        <row r="970">
          <cell r="B970">
            <v>451500</v>
          </cell>
          <cell r="C970">
            <v>4.1790643456468193E-4</v>
          </cell>
          <cell r="D970">
            <v>1.7743694031216008E-14</v>
          </cell>
          <cell r="E970">
            <v>0</v>
          </cell>
          <cell r="F970">
            <v>2.9976011791260655E-2</v>
          </cell>
          <cell r="G970">
            <v>1.4460937799196596E-2</v>
          </cell>
          <cell r="H970">
            <v>691.43399412133522</v>
          </cell>
          <cell r="I970">
            <v>1.1434018335147683E-8</v>
          </cell>
          <cell r="J970">
            <v>0</v>
          </cell>
          <cell r="K970">
            <v>896359.27562135446</v>
          </cell>
          <cell r="L970">
            <v>4259.6452183663732</v>
          </cell>
          <cell r="M970">
            <v>4.1790643456468193E-4</v>
          </cell>
          <cell r="N970">
            <v>1.7743694031216005E-14</v>
          </cell>
          <cell r="O970">
            <v>0</v>
          </cell>
          <cell r="P970">
            <v>2.9976011791260651E-2</v>
          </cell>
          <cell r="Q970">
            <v>1.4460937799196594E-2</v>
          </cell>
        </row>
        <row r="971">
          <cell r="B971">
            <v>452000</v>
          </cell>
          <cell r="C971">
            <v>4.1431899904169627E-4</v>
          </cell>
          <cell r="D971">
            <v>1.7075732688828363E-14</v>
          </cell>
          <cell r="E971">
            <v>0</v>
          </cell>
          <cell r="F971">
            <v>2.9858542333505492E-2</v>
          </cell>
          <cell r="G971">
            <v>1.4392915051765719E-2</v>
          </cell>
          <cell r="H971">
            <v>685.49851510700853</v>
          </cell>
          <cell r="I971">
            <v>1.1003584727433654E-8</v>
          </cell>
          <cell r="J971">
            <v>0</v>
          </cell>
          <cell r="K971">
            <v>892846.63895726867</v>
          </cell>
          <cell r="L971">
            <v>4239.6082902737726</v>
          </cell>
          <cell r="M971">
            <v>4.1431899904169627E-4</v>
          </cell>
          <cell r="N971">
            <v>1.707573268882836E-14</v>
          </cell>
          <cell r="O971">
            <v>0</v>
          </cell>
          <cell r="P971">
            <v>2.9858542333505492E-2</v>
          </cell>
          <cell r="Q971">
            <v>1.4392915051765719E-2</v>
          </cell>
        </row>
        <row r="972">
          <cell r="B972">
            <v>452500</v>
          </cell>
          <cell r="C972">
            <v>4.1076235676679217E-4</v>
          </cell>
          <cell r="D972">
            <v>1.6427188827324079E-14</v>
          </cell>
          <cell r="E972">
            <v>0</v>
          </cell>
          <cell r="F972">
            <v>2.9741526644215432E-2</v>
          </cell>
          <cell r="G972">
            <v>1.4325210414809527E-2</v>
          </cell>
          <cell r="H972">
            <v>679.61398409623484</v>
          </cell>
          <cell r="I972">
            <v>1.0585663724595033E-8</v>
          </cell>
          <cell r="J972">
            <v>0</v>
          </cell>
          <cell r="K972">
            <v>889347.57112867408</v>
          </cell>
          <cell r="L972">
            <v>4219.6650654928944</v>
          </cell>
          <cell r="M972">
            <v>4.1076235676679222E-4</v>
          </cell>
          <cell r="N972">
            <v>1.6427188827324079E-14</v>
          </cell>
          <cell r="O972">
            <v>0</v>
          </cell>
          <cell r="P972">
            <v>2.9741526644215432E-2</v>
          </cell>
          <cell r="Q972">
            <v>1.4325210414809527E-2</v>
          </cell>
        </row>
        <row r="973">
          <cell r="B973">
            <v>453000</v>
          </cell>
          <cell r="C973">
            <v>4.0723624342187267E-4</v>
          </cell>
          <cell r="D973">
            <v>1.5801945942879828E-14</v>
          </cell>
          <cell r="E973">
            <v>0</v>
          </cell>
          <cell r="F973">
            <v>2.9624962970544882E-2</v>
          </cell>
          <cell r="G973">
            <v>1.4257822400674577E-2</v>
          </cell>
          <cell r="H973">
            <v>673.77996376979058</v>
          </cell>
          <cell r="I973">
            <v>1.0182757847606899E-8</v>
          </cell>
          <cell r="J973">
            <v>0</v>
          </cell>
          <cell r="K973">
            <v>885862.01972101291</v>
          </cell>
          <cell r="L973">
            <v>4199.8151058173125</v>
          </cell>
          <cell r="M973">
            <v>4.0723624342187272E-4</v>
          </cell>
          <cell r="N973">
            <v>1.5801945942879828E-14</v>
          </cell>
          <cell r="O973">
            <v>0</v>
          </cell>
          <cell r="P973">
            <v>2.9624962970544885E-2</v>
          </cell>
          <cell r="Q973">
            <v>1.4257822400674575E-2</v>
          </cell>
        </row>
        <row r="974">
          <cell r="B974">
            <v>453500</v>
          </cell>
          <cell r="C974">
            <v>4.0374039695765222E-4</v>
          </cell>
          <cell r="D974">
            <v>1.5200004035495614E-14</v>
          </cell>
          <cell r="E974">
            <v>0</v>
          </cell>
          <cell r="F974">
            <v>2.9508849566419273E-2</v>
          </cell>
          <cell r="G974">
            <v>1.4190749528664484E-2</v>
          </cell>
          <cell r="H974">
            <v>667.99602056224285</v>
          </cell>
          <cell r="I974">
            <v>9.7948670964692573E-9</v>
          </cell>
          <cell r="J974">
            <v>0</v>
          </cell>
          <cell r="K974">
            <v>882389.93252219795</v>
          </cell>
          <cell r="L974">
            <v>4180.0579750898878</v>
          </cell>
          <cell r="M974">
            <v>4.0374039695765222E-4</v>
          </cell>
          <cell r="N974">
            <v>1.5200004035495614E-14</v>
          </cell>
          <cell r="O974">
            <v>0</v>
          </cell>
          <cell r="P974">
            <v>2.9508849566419273E-2</v>
          </cell>
          <cell r="Q974">
            <v>1.4190749528664484E-2</v>
          </cell>
        </row>
        <row r="975">
          <cell r="B975">
            <v>454000</v>
          </cell>
          <cell r="C975">
            <v>4.0027455757418295E-4</v>
          </cell>
          <cell r="D975">
            <v>1.4617479608994757E-14</v>
          </cell>
          <cell r="E975">
            <v>0</v>
          </cell>
          <cell r="F975">
            <v>2.9393184692508869E-2</v>
          </cell>
          <cell r="G975">
            <v>1.4123990325007399E-2</v>
          </cell>
          <cell r="H975">
            <v>662.26172462973</v>
          </cell>
          <cell r="I975">
            <v>9.4194889502070195E-9</v>
          </cell>
          <cell r="J975">
            <v>0</v>
          </cell>
          <cell r="K975">
            <v>878931.25752183015</v>
          </cell>
          <cell r="L975">
            <v>4160.3932391931849</v>
          </cell>
          <cell r="M975">
            <v>4.0027455757418295E-4</v>
          </cell>
          <cell r="N975">
            <v>1.4617479608994754E-14</v>
          </cell>
          <cell r="O975">
            <v>0</v>
          </cell>
          <cell r="P975">
            <v>2.9393184692508872E-2</v>
          </cell>
          <cell r="Q975">
            <v>1.4123990325007397E-2</v>
          </cell>
        </row>
        <row r="976">
          <cell r="B976">
            <v>454500</v>
          </cell>
          <cell r="C976">
            <v>3.9683846770154351E-4</v>
          </cell>
          <cell r="D976">
            <v>1.4054372663377266E-14</v>
          </cell>
          <cell r="E976">
            <v>0</v>
          </cell>
          <cell r="F976">
            <v>2.9277966616202737E-2</v>
          </cell>
          <cell r="G976">
            <v>1.4057543322823588E-2</v>
          </cell>
          <cell r="H976">
            <v>656.57664981801099</v>
          </cell>
          <cell r="I976">
            <v>9.0566234088201925E-9</v>
          </cell>
          <cell r="J976">
            <v>0</v>
          </cell>
          <cell r="K976">
            <v>875485.94291041943</v>
          </cell>
          <cell r="L976">
            <v>4140.820466039926</v>
          </cell>
          <cell r="M976">
            <v>3.9683846770154345E-4</v>
          </cell>
          <cell r="N976">
            <v>1.4054372663377266E-14</v>
          </cell>
          <cell r="O976">
            <v>0</v>
          </cell>
          <cell r="P976">
            <v>2.9277966616202741E-2</v>
          </cell>
          <cell r="Q976">
            <v>1.4057543322823586E-2</v>
          </cell>
        </row>
        <row r="977">
          <cell r="B977">
            <v>455000</v>
          </cell>
          <cell r="C977">
            <v>3.9343187198070126E-4</v>
          </cell>
          <cell r="D977">
            <v>1.3510683198643136E-14</v>
          </cell>
          <cell r="E977">
            <v>0</v>
          </cell>
          <cell r="F977">
            <v>2.9163193611582778E-2</v>
          </cell>
          <cell r="G977">
            <v>1.3991407062093246E-2</v>
          </cell>
          <cell r="H977">
            <v>650.94037363080133</v>
          </cell>
          <cell r="I977">
            <v>8.7062704723087746E-9</v>
          </cell>
          <cell r="J977">
            <v>0</v>
          </cell>
          <cell r="K977">
            <v>872053.93707860867</v>
          </cell>
          <cell r="L977">
            <v>4121.3392255635108</v>
          </cell>
          <cell r="M977">
            <v>3.9343187198070126E-4</v>
          </cell>
          <cell r="N977">
            <v>1.3510683198643135E-14</v>
          </cell>
          <cell r="O977">
            <v>0</v>
          </cell>
          <cell r="P977">
            <v>2.9163193611582778E-2</v>
          </cell>
          <cell r="Q977">
            <v>1.3991407062093243E-2</v>
          </cell>
        </row>
        <row r="978">
          <cell r="B978">
            <v>455500</v>
          </cell>
          <cell r="C978">
            <v>3.900545172445319E-4</v>
          </cell>
          <cell r="D978">
            <v>1.2986411214792367E-14</v>
          </cell>
          <cell r="E978">
            <v>0</v>
          </cell>
          <cell r="F978">
            <v>2.9048863959397878E-2</v>
          </cell>
          <cell r="G978">
            <v>1.3925580089624396E-2</v>
          </cell>
          <cell r="H978">
            <v>645.3524771983698</v>
          </cell>
          <cell r="I978">
            <v>8.3684301406727626E-9</v>
          </cell>
          <cell r="J978">
            <v>0</v>
          </cell>
          <cell r="K978">
            <v>868635.18861640082</v>
          </cell>
          <cell r="L978">
            <v>4101.9490897085561</v>
          </cell>
          <cell r="M978">
            <v>3.900545172445319E-4</v>
          </cell>
          <cell r="N978">
            <v>1.2986411214792367E-14</v>
          </cell>
          <cell r="O978">
            <v>0</v>
          </cell>
          <cell r="P978">
            <v>2.9048863959397878E-2</v>
          </cell>
          <cell r="Q978">
            <v>1.3925580089624393E-2</v>
          </cell>
        </row>
        <row r="979">
          <cell r="B979">
            <v>456000</v>
          </cell>
          <cell r="C979">
            <v>3.8670615249900724E-4</v>
          </cell>
          <cell r="D979">
            <v>1.2481556711824962E-14</v>
          </cell>
          <cell r="E979">
            <v>0</v>
          </cell>
          <cell r="F979">
            <v>2.8934975947038158E-2</v>
          </cell>
          <cell r="G979">
            <v>1.3860060959020943E-2</v>
          </cell>
          <cell r="H979">
            <v>639.81254524641304</v>
          </cell>
          <cell r="I979">
            <v>8.0431024139121597E-9</v>
          </cell>
          <cell r="J979">
            <v>0</v>
          </cell>
          <cell r="K979">
            <v>865229.64631238836</v>
          </cell>
          <cell r="L979">
            <v>4082.64963242149</v>
          </cell>
          <cell r="M979">
            <v>3.8670615249900724E-4</v>
          </cell>
          <cell r="N979">
            <v>1.2481556711824962E-14</v>
          </cell>
          <cell r="O979">
            <v>0</v>
          </cell>
          <cell r="P979">
            <v>2.8934975947038154E-2</v>
          </cell>
          <cell r="Q979">
            <v>1.3860060959020943E-2</v>
          </cell>
        </row>
        <row r="980">
          <cell r="B980">
            <v>456500</v>
          </cell>
          <cell r="C980">
            <v>3.833865289045393E-4</v>
          </cell>
          <cell r="D980">
            <v>1.1992236193564243E-14</v>
          </cell>
          <cell r="E980">
            <v>0</v>
          </cell>
          <cell r="F980">
            <v>2.8821527868509313E-2</v>
          </cell>
          <cell r="G980">
            <v>1.3794848230650924E-2</v>
          </cell>
          <cell r="H980">
            <v>634.3201660651896</v>
          </cell>
          <cell r="I980">
            <v>7.7277847710518804E-9</v>
          </cell>
          <cell r="J980">
            <v>0</v>
          </cell>
          <cell r="K980">
            <v>861837.25915298657</v>
          </cell>
          <cell r="L980">
            <v>4063.4404296411963</v>
          </cell>
          <cell r="M980">
            <v>3.833865289045393E-4</v>
          </cell>
          <cell r="N980">
            <v>1.199223619356424E-14</v>
          </cell>
          <cell r="O980">
            <v>0</v>
          </cell>
          <cell r="P980">
            <v>2.8821527868509313E-2</v>
          </cell>
          <cell r="Q980">
            <v>1.379484823065092E-2</v>
          </cell>
        </row>
        <row r="981">
          <cell r="B981">
            <v>457000</v>
          </cell>
          <cell r="C981">
            <v>3.8009539975749078E-4</v>
          </cell>
          <cell r="D981">
            <v>1.1518449660010217E-14</v>
          </cell>
          <cell r="E981">
            <v>0</v>
          </cell>
          <cell r="F981">
            <v>2.8708518024407072E-2</v>
          </cell>
          <cell r="G981">
            <v>1.3729940471614847E-2</v>
          </cell>
          <cell r="H981">
            <v>628.87493147892792</v>
          </cell>
          <cell r="I981">
            <v>7.4224772120919298E-9</v>
          </cell>
          <cell r="J981">
            <v>0</v>
          </cell>
          <cell r="K981">
            <v>858457.97632166941</v>
          </cell>
          <cell r="L981">
            <v>4044.3210592896926</v>
          </cell>
          <cell r="M981">
            <v>3.8009539975749078E-4</v>
          </cell>
          <cell r="N981">
            <v>1.1518449660010213E-14</v>
          </cell>
          <cell r="O981">
            <v>0</v>
          </cell>
          <cell r="P981">
            <v>2.8708518024407072E-2</v>
          </cell>
          <cell r="Q981">
            <v>1.3729940471614846E-2</v>
          </cell>
        </row>
        <row r="982">
          <cell r="B982">
            <v>457500</v>
          </cell>
          <cell r="C982">
            <v>3.7683252047183779E-4</v>
          </cell>
          <cell r="D982">
            <v>1.106408060733955E-14</v>
          </cell>
          <cell r="E982">
            <v>0</v>
          </cell>
          <cell r="F982">
            <v>2.8595944721891708E-2</v>
          </cell>
          <cell r="G982">
            <v>1.3665336255714228E-2</v>
          </cell>
          <cell r="H982">
            <v>623.47643681548755</v>
          </cell>
          <cell r="I982">
            <v>7.1296822580073867E-9</v>
          </cell>
          <cell r="J982">
            <v>0</v>
          </cell>
          <cell r="K982">
            <v>855091.74719820765</v>
          </cell>
          <cell r="L982">
            <v>4025.2911012628574</v>
          </cell>
          <cell r="M982">
            <v>3.7683252047183779E-4</v>
          </cell>
          <cell r="N982">
            <v>1.1064080607339549E-14</v>
          </cell>
          <cell r="O982">
            <v>0</v>
          </cell>
          <cell r="P982">
            <v>2.8595944721891708E-2</v>
          </cell>
          <cell r="Q982">
            <v>1.3665336255714224E-2</v>
          </cell>
        </row>
        <row r="983">
          <cell r="B983">
            <v>458000</v>
          </cell>
          <cell r="C983">
            <v>3.7359764856099601E-4</v>
          </cell>
          <cell r="D983">
            <v>1.0625245539375574E-14</v>
          </cell>
          <cell r="E983">
            <v>0</v>
          </cell>
          <cell r="F983">
            <v>2.8483806274662734E-2</v>
          </cell>
          <cell r="G983">
            <v>1.3601034163420228E-2</v>
          </cell>
          <cell r="H983">
            <v>618.12428087629007</v>
          </cell>
          <cell r="I983">
            <v>6.8468973878231697E-9</v>
          </cell>
          <cell r="J983">
            <v>0</v>
          </cell>
          <cell r="K983">
            <v>851738.52135791187</v>
          </cell>
          <cell r="L983">
            <v>4006.3501374211969</v>
          </cell>
          <cell r="M983">
            <v>3.7359764856099607E-4</v>
          </cell>
          <cell r="N983">
            <v>1.0625245539375574E-14</v>
          </cell>
          <cell r="O983">
            <v>0</v>
          </cell>
          <cell r="P983">
            <v>2.848380627466273E-2</v>
          </cell>
          <cell r="Q983">
            <v>1.3601034163420227E-2</v>
          </cell>
        </row>
        <row r="984">
          <cell r="B984">
            <v>458500</v>
          </cell>
          <cell r="C984">
            <v>3.7039054361979616E-4</v>
          </cell>
          <cell r="D984">
            <v>1.0201944456118287E-14</v>
          </cell>
          <cell r="E984">
            <v>0</v>
          </cell>
          <cell r="F984">
            <v>2.8372101002933588E-2</v>
          </cell>
          <cell r="G984">
            <v>1.3537032781842503E-2</v>
          </cell>
          <cell r="H984">
            <v>612.81806590649671</v>
          </cell>
          <cell r="I984">
            <v>6.5741226015392789E-9</v>
          </cell>
          <cell r="J984">
            <v>0</v>
          </cell>
          <cell r="K984">
            <v>848398.24857087561</v>
          </cell>
          <cell r="L984">
            <v>3987.497751580664</v>
          </cell>
          <cell r="M984">
            <v>3.7039054361979621E-4</v>
          </cell>
          <cell r="N984">
            <v>1.0201944456118287E-14</v>
          </cell>
          <cell r="O984">
            <v>0</v>
          </cell>
          <cell r="P984">
            <v>2.8372101002933588E-2</v>
          </cell>
          <cell r="Q984">
            <v>1.3537032781842501E-2</v>
          </cell>
        </row>
        <row r="985">
          <cell r="B985">
            <v>459000</v>
          </cell>
          <cell r="C985">
            <v>3.6721096730662101E-4</v>
          </cell>
          <cell r="D985">
            <v>9.7902938613910167E-15</v>
          </cell>
          <cell r="E985">
            <v>0</v>
          </cell>
          <cell r="F985">
            <v>2.8260827233406491E-2</v>
          </cell>
          <cell r="G985">
            <v>1.3473330704698111E-2</v>
          </cell>
          <cell r="H985">
            <v>607.55739756545438</v>
          </cell>
          <cell r="I985">
            <v>6.3088553781806321E-9</v>
          </cell>
          <cell r="J985">
            <v>0</v>
          </cell>
          <cell r="K985">
            <v>845070.87880122382</v>
          </cell>
          <cell r="L985">
            <v>3968.7335295035045</v>
          </cell>
          <cell r="M985">
            <v>3.6721096730662101E-4</v>
          </cell>
          <cell r="N985">
            <v>9.7902938613910151E-15</v>
          </cell>
          <cell r="O985">
            <v>0</v>
          </cell>
          <cell r="P985">
            <v>2.8260827233406491E-2</v>
          </cell>
          <cell r="Q985">
            <v>1.3473330704698111E-2</v>
          </cell>
        </row>
        <row r="986">
          <cell r="B986">
            <v>459500</v>
          </cell>
          <cell r="C986">
            <v>3.6405868332569172E-4</v>
          </cell>
          <cell r="D986">
            <v>9.3941772513704364E-15</v>
          </cell>
          <cell r="E986">
            <v>0</v>
          </cell>
          <cell r="F986">
            <v>2.8149983299247401E-2</v>
          </cell>
          <cell r="G986">
            <v>1.3409926532280656E-2</v>
          </cell>
          <cell r="H986">
            <v>602.34188489738779</v>
          </cell>
          <cell r="I986">
            <v>6.0535982387223123E-9</v>
          </cell>
          <cell r="J986">
            <v>0</v>
          </cell>
          <cell r="K986">
            <v>841756.36220636347</v>
          </cell>
          <cell r="L986">
            <v>3950.0570588891651</v>
          </cell>
          <cell r="M986">
            <v>3.6405868332569177E-4</v>
          </cell>
          <cell r="N986">
            <v>9.3941772513704348E-15</v>
          </cell>
          <cell r="O986">
            <v>0</v>
          </cell>
          <cell r="P986">
            <v>2.8149983299247398E-2</v>
          </cell>
          <cell r="Q986">
            <v>1.3409926532280656E-2</v>
          </cell>
        </row>
        <row r="987">
          <cell r="B987">
            <v>460000</v>
          </cell>
          <cell r="C987">
            <v>3.6093345740950716E-4</v>
          </cell>
          <cell r="D987">
            <v>9.0097111298798731E-15</v>
          </cell>
          <cell r="E987">
            <v>0</v>
          </cell>
          <cell r="F987">
            <v>2.8039567540061018E-2</v>
          </cell>
          <cell r="G987">
            <v>1.3346818871429487E-2</v>
          </cell>
          <cell r="H987">
            <v>597.17114030234484</v>
          </cell>
          <cell r="I987">
            <v>5.8058486621892373E-9</v>
          </cell>
          <cell r="J987">
            <v>0</v>
          </cell>
          <cell r="K987">
            <v>838454.6491362364</v>
          </cell>
          <cell r="L987">
            <v>3931.4679293652207</v>
          </cell>
          <cell r="M987">
            <v>3.6093345740950716E-4</v>
          </cell>
          <cell r="N987">
            <v>9.0097111298798731E-15</v>
          </cell>
          <cell r="O987">
            <v>0</v>
          </cell>
          <cell r="P987">
            <v>2.8039567540061018E-2</v>
          </cell>
          <cell r="Q987">
            <v>1.3346818871429486E-2</v>
          </cell>
        </row>
        <row r="988">
          <cell r="B988">
            <v>460500</v>
          </cell>
          <cell r="C988">
            <v>3.5783505730143197E-4</v>
          </cell>
          <cell r="D988">
            <v>8.6407789930959984E-15</v>
          </cell>
          <cell r="E988">
            <v>0</v>
          </cell>
          <cell r="F988">
            <v>2.7929578301865942E-2</v>
          </cell>
          <cell r="G988">
            <v>1.3284006335499143E-2</v>
          </cell>
          <cell r="H988">
            <v>592.0447795073884</v>
          </cell>
          <cell r="I988">
            <v>5.5681091695564884E-9</v>
          </cell>
          <cell r="J988">
            <v>0</v>
          </cell>
          <cell r="K988">
            <v>835165.69013257651</v>
          </cell>
          <cell r="L988">
            <v>3912.9657324783757</v>
          </cell>
          <cell r="M988">
            <v>3.5783505730143192E-4</v>
          </cell>
          <cell r="N988">
            <v>8.6407789930959984E-15</v>
          </cell>
          <cell r="O988">
            <v>0</v>
          </cell>
          <cell r="P988">
            <v>2.7929578301865942E-2</v>
          </cell>
          <cell r="Q988">
            <v>1.3284006335499142E-2</v>
          </cell>
        </row>
        <row r="989">
          <cell r="B989">
            <v>461000</v>
          </cell>
          <cell r="C989">
            <v>3.5476325273843914E-4</v>
          </cell>
          <cell r="D989">
            <v>8.2834973448421405E-15</v>
          </cell>
          <cell r="E989">
            <v>0</v>
          </cell>
          <cell r="F989">
            <v>2.7820013937069839E-2</v>
          </cell>
          <cell r="G989">
            <v>1.3221487544328822E-2</v>
          </cell>
          <cell r="H989">
            <v>586.9624215380436</v>
          </cell>
          <cell r="I989">
            <v>5.3378772398489836E-9</v>
          </cell>
          <cell r="J989">
            <v>0</v>
          </cell>
          <cell r="K989">
            <v>831889.43592816696</v>
          </cell>
          <cell r="L989">
            <v>3894.5500616854688</v>
          </cell>
          <cell r="M989">
            <v>3.5476325273843919E-4</v>
          </cell>
          <cell r="N989">
            <v>8.2834973448421405E-15</v>
          </cell>
          <cell r="O989">
            <v>0</v>
          </cell>
          <cell r="P989">
            <v>2.7820013937069843E-2</v>
          </cell>
          <cell r="Q989">
            <v>1.322148754432882E-2</v>
          </cell>
        </row>
        <row r="990">
          <cell r="B990">
            <v>461500</v>
          </cell>
          <cell r="C990">
            <v>3.5171781543399597E-4</v>
          </cell>
          <cell r="D990">
            <v>7.9378661851183012E-15</v>
          </cell>
          <cell r="E990">
            <v>0</v>
          </cell>
          <cell r="F990">
            <v>2.7710872804444831E-2</v>
          </cell>
          <cell r="G990">
            <v>1.3159261124212111E-2</v>
          </cell>
          <cell r="H990">
            <v>581.92368868998233</v>
          </cell>
          <cell r="I990">
            <v>5.1151528730667244E-9</v>
          </cell>
          <cell r="J990">
            <v>0</v>
          </cell>
          <cell r="K990">
            <v>828625.83744610439</v>
          </cell>
          <cell r="L990">
            <v>3876.2205123445588</v>
          </cell>
          <cell r="M990">
            <v>3.5171781543399597E-4</v>
          </cell>
          <cell r="N990">
            <v>7.9378661851183012E-15</v>
          </cell>
          <cell r="O990">
            <v>0</v>
          </cell>
          <cell r="P990">
            <v>2.7710872804444831E-2</v>
          </cell>
          <cell r="Q990">
            <v>1.315926112421211E-2</v>
          </cell>
        </row>
        <row r="991">
          <cell r="B991">
            <v>462000</v>
          </cell>
          <cell r="C991">
            <v>3.4869851906109883E-4</v>
          </cell>
          <cell r="D991">
            <v>7.6038855139244787E-15</v>
          </cell>
          <cell r="E991">
            <v>0</v>
          </cell>
          <cell r="F991">
            <v>2.7602153269102869E-2</v>
          </cell>
          <cell r="G991">
            <v>1.3097325707866769E-2</v>
          </cell>
          <cell r="H991">
            <v>576.92820650095371</v>
          </cell>
          <cell r="I991">
            <v>4.89993606920971E-9</v>
          </cell>
          <cell r="J991">
            <v>0</v>
          </cell>
          <cell r="K991">
            <v>825374.84579906275</v>
          </cell>
          <cell r="L991">
            <v>3857.9766817060213</v>
          </cell>
          <cell r="M991">
            <v>3.4869851906109889E-4</v>
          </cell>
          <cell r="N991">
            <v>7.6038855139244771E-15</v>
          </cell>
          <cell r="O991">
            <v>0</v>
          </cell>
          <cell r="P991">
            <v>2.7602153269102866E-2</v>
          </cell>
          <cell r="Q991">
            <v>1.3097325707866767E-2</v>
          </cell>
        </row>
        <row r="992">
          <cell r="B992">
            <v>462500</v>
          </cell>
          <cell r="C992">
            <v>3.4570513923545197E-4</v>
          </cell>
          <cell r="D992">
            <v>7.2815553312606731E-15</v>
          </cell>
          <cell r="E992">
            <v>0</v>
          </cell>
          <cell r="F992">
            <v>2.7493853702471246E-2</v>
          </cell>
          <cell r="G992">
            <v>1.3035679934404682E-2</v>
          </cell>
          <cell r="H992">
            <v>571.97560372295334</v>
          </cell>
          <cell r="I992">
            <v>4.6922268282779396E-9</v>
          </cell>
          <cell r="J992">
            <v>0</v>
          </cell>
          <cell r="K992">
            <v>822136.41228856053</v>
          </cell>
          <cell r="L992">
            <v>3839.8181689037006</v>
          </cell>
          <cell r="M992">
            <v>3.4570513923545197E-4</v>
          </cell>
          <cell r="N992">
            <v>7.2815553312606715E-15</v>
          </cell>
          <cell r="O992">
            <v>0</v>
          </cell>
          <cell r="P992">
            <v>2.7493853702471246E-2</v>
          </cell>
          <cell r="Q992">
            <v>1.303567993440468E-2</v>
          </cell>
        </row>
        <row r="993">
          <cell r="B993">
            <v>463000</v>
          </cell>
          <cell r="C993">
            <v>3.4273745349879458E-4</v>
          </cell>
          <cell r="D993">
            <v>6.9708756371268844E-15</v>
          </cell>
          <cell r="E993">
            <v>0</v>
          </cell>
          <cell r="F993">
            <v>2.7385972482268223E-2</v>
          </cell>
          <cell r="G993">
            <v>1.2974322449301986E-2</v>
          </cell>
          <cell r="H993">
            <v>567.06551229463787</v>
          </cell>
          <cell r="I993">
            <v>4.492025150271414E-9</v>
          </cell>
          <cell r="J993">
            <v>0</v>
          </cell>
          <cell r="K993">
            <v>818910.48840423243</v>
          </cell>
          <cell r="L993">
            <v>3821.7445749461076</v>
          </cell>
          <cell r="M993">
            <v>3.4273745349879458E-4</v>
          </cell>
          <cell r="N993">
            <v>6.9708756371268844E-15</v>
          </cell>
          <cell r="O993">
            <v>0</v>
          </cell>
          <cell r="P993">
            <v>2.7385972482268223E-2</v>
          </cell>
          <cell r="Q993">
            <v>1.2974322449301984E-2</v>
          </cell>
        </row>
        <row r="994">
          <cell r="B994">
            <v>463500</v>
          </cell>
          <cell r="C994">
            <v>3.3979524130236648E-4</v>
          </cell>
          <cell r="D994">
            <v>6.6718464315231125E-15</v>
          </cell>
          <cell r="E994">
            <v>0</v>
          </cell>
          <cell r="F994">
            <v>2.7278507992478704E-2</v>
          </cell>
          <cell r="G994">
            <v>1.291325190436928E-2</v>
          </cell>
          <cell r="H994">
            <v>562.19756731396797</v>
          </cell>
          <cell r="I994">
            <v>4.2993310351901333E-9</v>
          </cell>
          <cell r="J994">
            <v>0</v>
          </cell>
          <cell r="K994">
            <v>815697.02582310163</v>
          </cell>
          <cell r="L994">
            <v>3803.7555027076473</v>
          </cell>
          <cell r="M994">
            <v>3.3979524130236648E-4</v>
          </cell>
          <cell r="N994">
            <v>6.6718464315231117E-15</v>
          </cell>
          <cell r="O994">
            <v>0</v>
          </cell>
          <cell r="P994">
            <v>2.7278507992478704E-2</v>
          </cell>
          <cell r="Q994">
            <v>1.2913251904369276E-2</v>
          </cell>
        </row>
        <row r="995">
          <cell r="B995">
            <v>464000</v>
          </cell>
          <cell r="C995">
            <v>3.3687828399051864E-4</v>
          </cell>
          <cell r="D995">
            <v>6.3805842182726858E-15</v>
          </cell>
          <cell r="E995">
            <v>0</v>
          </cell>
          <cell r="F995">
            <v>2.7171458623330036E-2</v>
          </cell>
          <cell r="G995">
            <v>1.2852466957722018E-2</v>
          </cell>
          <cell r="H995">
            <v>557.37140701109229</v>
          </cell>
          <cell r="I995">
            <v>4.111641962059016E-9</v>
          </cell>
          <cell r="J995">
            <v>0</v>
          </cell>
          <cell r="K995">
            <v>812495.97640885634</v>
          </cell>
          <cell r="L995">
            <v>3785.8505569198956</v>
          </cell>
          <cell r="M995">
            <v>3.3687828399051864E-4</v>
          </cell>
          <cell r="N995">
            <v>6.380584218272685E-15</v>
          </cell>
          <cell r="O995">
            <v>0</v>
          </cell>
          <cell r="P995">
            <v>2.7171458623330039E-2</v>
          </cell>
          <cell r="Q995">
            <v>1.2852466957722016E-2</v>
          </cell>
        </row>
        <row r="996">
          <cell r="B996">
            <v>464500</v>
          </cell>
          <cell r="C996">
            <v>3.339863647844626E-4</v>
          </cell>
          <cell r="D996">
            <v>6.1009724935522759E-15</v>
          </cell>
          <cell r="E996">
            <v>0</v>
          </cell>
          <cell r="F996">
            <v>2.7064822771267906E-2</v>
          </cell>
          <cell r="G996">
            <v>1.2791966273751015E-2</v>
          </cell>
          <cell r="H996">
            <v>552.58667272146022</v>
          </cell>
          <cell r="I996">
            <v>3.9314604518531428E-9</v>
          </cell>
          <cell r="J996">
            <v>0</v>
          </cell>
          <cell r="K996">
            <v>809307.29221112921</v>
          </cell>
          <cell r="L996">
            <v>3768.0293441629128</v>
          </cell>
          <cell r="M996">
            <v>3.339863647844626E-4</v>
          </cell>
          <cell r="N996">
            <v>6.1009724935522751E-15</v>
          </cell>
          <cell r="O996">
            <v>0</v>
          </cell>
          <cell r="P996">
            <v>2.7064822771267906E-2</v>
          </cell>
          <cell r="Q996">
            <v>1.2791966273751015E-2</v>
          </cell>
        </row>
        <row r="997">
          <cell r="B997">
            <v>465000</v>
          </cell>
          <cell r="C997">
            <v>3.3111926876616091E-4</v>
          </cell>
          <cell r="D997">
            <v>5.8330112573618829E-15</v>
          </cell>
          <cell r="E997">
            <v>0</v>
          </cell>
          <cell r="F997">
            <v>2.6958598838932313E-2</v>
          </cell>
          <cell r="G997">
            <v>1.2731748523093112E-2</v>
          </cell>
          <cell r="H997">
            <v>547.84300885916832</v>
          </cell>
          <cell r="I997">
            <v>3.7587865045725143E-9</v>
          </cell>
          <cell r="J997">
            <v>0</v>
          </cell>
          <cell r="K997">
            <v>806130.92546477821</v>
          </cell>
          <cell r="L997">
            <v>3750.291472856602</v>
          </cell>
          <cell r="M997">
            <v>3.3111926876616086E-4</v>
          </cell>
          <cell r="N997">
            <v>5.8330112573618822E-15</v>
          </cell>
          <cell r="O997">
            <v>0</v>
          </cell>
          <cell r="P997">
            <v>2.6958598838932313E-2</v>
          </cell>
          <cell r="Q997">
            <v>1.273174852309311E-2</v>
          </cell>
        </row>
        <row r="998">
          <cell r="B998">
            <v>465500</v>
          </cell>
          <cell r="C998">
            <v>3.2827678286235324E-4</v>
          </cell>
          <cell r="D998">
            <v>5.5728170135248351E-15</v>
          </cell>
          <cell r="E998">
            <v>0</v>
          </cell>
          <cell r="F998">
            <v>2.6852785235133628E-2</v>
          </cell>
          <cell r="G998">
            <v>1.2671812382601948E-2</v>
          </cell>
          <cell r="H998">
            <v>543.14006289053168</v>
          </cell>
          <cell r="I998">
            <v>3.5911175992420498E-9</v>
          </cell>
          <cell r="J998">
            <v>0</v>
          </cell>
          <cell r="K998">
            <v>802966.82858917164</v>
          </cell>
          <cell r="L998">
            <v>3732.6365532520999</v>
          </cell>
          <cell r="M998">
            <v>3.282767828623533E-4</v>
          </cell>
          <cell r="N998">
            <v>5.5728170135248343E-15</v>
          </cell>
          <cell r="O998">
            <v>0</v>
          </cell>
          <cell r="P998">
            <v>2.6852785235133628E-2</v>
          </cell>
          <cell r="Q998">
            <v>1.2671812382601948E-2</v>
          </cell>
        </row>
        <row r="999">
          <cell r="B999">
            <v>466000</v>
          </cell>
          <cell r="C999">
            <v>3.2545869582872552E-4</v>
          </cell>
          <cell r="D999">
            <v>5.3203897620411315E-15</v>
          </cell>
          <cell r="E999">
            <v>0</v>
          </cell>
          <cell r="F999">
            <v>2.6747380374828777E-2</v>
          </cell>
          <cell r="G999">
            <v>1.2612156535318894E-2</v>
          </cell>
          <cell r="H999">
            <v>538.47748530789056</v>
          </cell>
          <cell r="I999">
            <v>3.4284537358617479E-9</v>
          </cell>
          <cell r="J999">
            <v>0</v>
          </cell>
          <cell r="K999">
            <v>799814.95418747514</v>
          </cell>
          <cell r="L999">
            <v>3715.0641974232149</v>
          </cell>
          <cell r="M999">
            <v>3.2545869582872557E-4</v>
          </cell>
          <cell r="N999">
            <v>5.3203897620411315E-15</v>
          </cell>
          <cell r="O999">
            <v>0</v>
          </cell>
          <cell r="P999">
            <v>2.6747380374828777E-2</v>
          </cell>
          <cell r="Q999">
            <v>1.2612156535318894E-2</v>
          </cell>
        </row>
        <row r="1000">
          <cell r="B1000">
            <v>466500</v>
          </cell>
          <cell r="C1000">
            <v>3.2266479823420683E-4</v>
          </cell>
          <cell r="D1000">
            <v>5.0757295029107731E-15</v>
          </cell>
          <cell r="E1000">
            <v>0</v>
          </cell>
          <cell r="F1000">
            <v>2.66423826790975E-2</v>
          </cell>
          <cell r="G1000">
            <v>1.2552779670444127E-2</v>
          </cell>
          <cell r="H1000">
            <v>533.85492960363024</v>
          </cell>
          <cell r="I1000">
            <v>3.2707949144316092E-9</v>
          </cell>
          <cell r="J1000">
            <v>0</v>
          </cell>
          <cell r="K1000">
            <v>796675.25504594238</v>
          </cell>
          <cell r="L1000">
            <v>3697.5740192579069</v>
          </cell>
          <cell r="M1000">
            <v>3.2266479823420683E-4</v>
          </cell>
          <cell r="N1000">
            <v>5.0757295029107723E-15</v>
          </cell>
          <cell r="O1000">
            <v>0</v>
          </cell>
          <cell r="P1000">
            <v>2.6642382679097503E-2</v>
          </cell>
          <cell r="Q1000">
            <v>1.2552779670444126E-2</v>
          </cell>
        </row>
        <row r="1001">
          <cell r="B1001">
            <v>467000</v>
          </cell>
          <cell r="C1001">
            <v>3.1989488244540644E-4</v>
          </cell>
          <cell r="D1001">
            <v>4.8427197323104316E-15</v>
          </cell>
          <cell r="E1001">
            <v>0</v>
          </cell>
          <cell r="F1001">
            <v>2.6537790575118674E-2</v>
          </cell>
          <cell r="G1001">
            <v>1.2493680483307824E-2</v>
          </cell>
          <cell r="H1001">
            <v>529.27205224443139</v>
          </cell>
          <cell r="I1001">
            <v>3.1206436559267152E-9</v>
          </cell>
          <cell r="J1001">
            <v>0</v>
          </cell>
          <cell r="K1001">
            <v>793547.68413320649</v>
          </cell>
          <cell r="L1001">
            <v>3680.1656344498015</v>
          </cell>
          <cell r="M1001">
            <v>3.1989488244540644E-4</v>
          </cell>
          <cell r="N1001">
            <v>4.8427197323104316E-15</v>
          </cell>
          <cell r="O1001">
            <v>0</v>
          </cell>
          <cell r="P1001">
            <v>2.6537790575118674E-2</v>
          </cell>
          <cell r="Q1001">
            <v>1.2493680483307823E-2</v>
          </cell>
        </row>
        <row r="1002">
          <cell r="B1002">
            <v>467500</v>
          </cell>
          <cell r="C1002">
            <v>3.1714874261118474E-4</v>
          </cell>
          <cell r="D1002">
            <v>4.6174769540634344E-15</v>
          </cell>
          <cell r="E1002">
            <v>0</v>
          </cell>
          <cell r="F1002">
            <v>2.643360249614678E-2</v>
          </cell>
          <cell r="G1002">
            <v>1.2434857675341471E-2</v>
          </cell>
          <cell r="H1002">
            <v>524.72851264574228</v>
          </cell>
          <cell r="I1002">
            <v>2.9754974393719839E-9</v>
          </cell>
          <cell r="J1002">
            <v>0</v>
          </cell>
          <cell r="K1002">
            <v>790432.19459957699</v>
          </cell>
          <cell r="L1002">
            <v>3662.8386604897391</v>
          </cell>
          <cell r="M1002">
            <v>3.1714874261118479E-4</v>
          </cell>
          <cell r="N1002">
            <v>4.6174769540634336E-15</v>
          </cell>
          <cell r="O1002">
            <v>0</v>
          </cell>
          <cell r="P1002">
            <v>2.6433602496146777E-2</v>
          </cell>
          <cell r="Q1002">
            <v>1.2434857675341469E-2</v>
          </cell>
        </row>
        <row r="1003">
          <cell r="B1003">
            <v>468000</v>
          </cell>
          <cell r="C1003">
            <v>3.1442617464735276E-4</v>
          </cell>
          <cell r="D1003">
            <v>4.4000011681697822E-15</v>
          </cell>
          <cell r="E1003">
            <v>0</v>
          </cell>
          <cell r="F1003">
            <v>2.6329816881488419E-2</v>
          </cell>
          <cell r="G1003">
            <v>1.2376309954049373E-2</v>
          </cell>
          <cell r="H1003">
            <v>520.223973146464</v>
          </cell>
          <cell r="I1003">
            <v>2.8353562647674161E-9</v>
          </cell>
          <cell r="J1003">
            <v>0</v>
          </cell>
          <cell r="K1003">
            <v>787328.73977633705</v>
          </cell>
          <cell r="L1003">
            <v>3645.5927166573833</v>
          </cell>
          <cell r="M1003">
            <v>3.1442617464735276E-4</v>
          </cell>
          <cell r="N1003">
            <v>4.4000011681697822E-15</v>
          </cell>
          <cell r="O1003">
            <v>0</v>
          </cell>
          <cell r="P1003">
            <v>2.6329816881488419E-2</v>
          </cell>
          <cell r="Q1003">
            <v>1.2376309954049371E-2</v>
          </cell>
        </row>
        <row r="1004">
          <cell r="B1004">
            <v>468500</v>
          </cell>
          <cell r="C1004">
            <v>3.1172697622150735E-4</v>
          </cell>
          <cell r="D1004">
            <v>4.1902923746294753E-15</v>
          </cell>
          <cell r="E1004">
            <v>0</v>
          </cell>
          <cell r="F1004">
            <v>2.6226432176478933E-2</v>
          </cell>
          <cell r="G1004">
            <v>1.2318036032980213E-2</v>
          </cell>
          <cell r="H1004">
            <v>515.75809898386012</v>
          </cell>
          <cell r="I1004">
            <v>2.7002201321130117E-9</v>
          </cell>
          <cell r="J1004">
            <v>0</v>
          </cell>
          <cell r="K1004">
            <v>784237.27317504457</v>
          </cell>
          <cell r="L1004">
            <v>3628.4274240128429</v>
          </cell>
          <cell r="M1004">
            <v>3.1172697622150729E-4</v>
          </cell>
          <cell r="N1004">
            <v>4.1902923746294753E-15</v>
          </cell>
          <cell r="O1004">
            <v>0</v>
          </cell>
          <cell r="P1004">
            <v>2.6226432176478933E-2</v>
          </cell>
          <cell r="Q1004">
            <v>1.2318036032980212E-2</v>
          </cell>
        </row>
        <row r="1005">
          <cell r="B1005">
            <v>469000</v>
          </cell>
          <cell r="C1005">
            <v>3.0905094673799183E-4</v>
          </cell>
          <cell r="D1005">
            <v>3.98446707726584E-15</v>
          </cell>
          <cell r="E1005">
            <v>0</v>
          </cell>
          <cell r="F1005">
            <v>2.6123446832459134E-2</v>
          </cell>
          <cell r="G1005">
            <v>1.2260034631698816E-2</v>
          </cell>
          <cell r="H1005">
            <v>511.3305582686736</v>
          </cell>
          <cell r="I1005">
            <v>2.5675865204336883E-9</v>
          </cell>
          <cell r="J1005">
            <v>0</v>
          </cell>
          <cell r="K1005">
            <v>781157.74848683656</v>
          </cell>
          <cell r="L1005">
            <v>3611.3424053883537</v>
          </cell>
          <cell r="M1005">
            <v>3.0905094673799188E-4</v>
          </cell>
          <cell r="N1005">
            <v>3.98446707726584E-15</v>
          </cell>
          <cell r="O1005">
            <v>0</v>
          </cell>
          <cell r="P1005">
            <v>2.6123446832459134E-2</v>
          </cell>
          <cell r="Q1005">
            <v>1.2260034631698816E-2</v>
          </cell>
        </row>
        <row r="1006">
          <cell r="B1006">
            <v>469500</v>
          </cell>
          <cell r="C1006">
            <v>3.0639788732299224E-4</v>
          </cell>
          <cell r="D1006">
            <v>3.7864087722555499E-15</v>
          </cell>
          <cell r="E1006">
            <v>0</v>
          </cell>
          <cell r="F1006">
            <v>2.6020859306752082E-2</v>
          </cell>
          <cell r="G1006">
            <v>1.2202304475757996E-2</v>
          </cell>
          <cell r="H1006">
            <v>506.94102196046805</v>
          </cell>
          <cell r="I1006">
            <v>2.4399579507045284E-9</v>
          </cell>
          <cell r="J1006">
            <v>0</v>
          </cell>
          <cell r="K1006">
            <v>778090.11958173418</v>
          </cell>
          <cell r="L1006">
            <v>3594.3372853799874</v>
          </cell>
          <cell r="M1006">
            <v>3.0639788732299218E-4</v>
          </cell>
          <cell r="N1006">
            <v>3.7864087722555499E-15</v>
          </cell>
          <cell r="O1006">
            <v>0</v>
          </cell>
          <cell r="P1006">
            <v>2.6020859306752082E-2</v>
          </cell>
          <cell r="Q1006">
            <v>1.2202304475757993E-2</v>
          </cell>
        </row>
        <row r="1007">
          <cell r="B1007">
            <v>470000</v>
          </cell>
          <cell r="C1007">
            <v>3.0376760080975306E-4</v>
          </cell>
          <cell r="D1007">
            <v>3.5961174595986041E-15</v>
          </cell>
          <cell r="E1007">
            <v>0</v>
          </cell>
          <cell r="F1007">
            <v>2.5918668062639986E-2</v>
          </cell>
          <cell r="G1007">
            <v>1.2144844296670551E-2</v>
          </cell>
          <cell r="H1007">
            <v>502.58916384316751</v>
          </cell>
          <cell r="I1007">
            <v>2.3173344229255316E-9</v>
          </cell>
          <cell r="J1007">
            <v>0</v>
          </cell>
          <cell r="K1007">
            <v>775034.34050795261</v>
          </cell>
          <cell r="L1007">
            <v>3577.411690339401</v>
          </cell>
          <cell r="M1007">
            <v>3.0376760080975311E-4</v>
          </cell>
          <cell r="N1007">
            <v>3.5961174595986041E-15</v>
          </cell>
          <cell r="O1007">
            <v>0</v>
          </cell>
          <cell r="P1007">
            <v>2.5918668062639986E-2</v>
          </cell>
          <cell r="Q1007">
            <v>1.2144844296670549E-2</v>
          </cell>
        </row>
        <row r="1008">
          <cell r="B1008">
            <v>470500</v>
          </cell>
          <cell r="C1008">
            <v>3.0115989172392919E-4</v>
          </cell>
          <cell r="D1008">
            <v>3.4135931392950034E-15</v>
          </cell>
          <cell r="E1008">
            <v>0</v>
          </cell>
          <cell r="F1008">
            <v>2.5816871569341194E-2</v>
          </cell>
          <cell r="G1008">
            <v>1.2087652831881415E-2</v>
          </cell>
          <cell r="H1008">
            <v>498.2746605008204</v>
          </cell>
          <cell r="I1008">
            <v>2.1997159370966982E-9</v>
          </cell>
          <cell r="J1008">
            <v>0</v>
          </cell>
          <cell r="K1008">
            <v>771990.36549121269</v>
          </cell>
          <cell r="L1008">
            <v>3560.5652483656345</v>
          </cell>
          <cell r="M1008">
            <v>3.0115989172392919E-4</v>
          </cell>
          <cell r="N1008">
            <v>3.413593139295003E-15</v>
          </cell>
          <cell r="O1008">
            <v>0</v>
          </cell>
          <cell r="P1008">
            <v>2.5816871569341194E-2</v>
          </cell>
          <cell r="Q1008">
            <v>1.2087652831881414E-2</v>
          </cell>
        </row>
        <row r="1009">
          <cell r="B1009">
            <v>471000</v>
          </cell>
          <cell r="C1009">
            <v>2.9857456626905499E-4</v>
          </cell>
          <cell r="D1009">
            <v>3.2349523151680749E-15</v>
          </cell>
          <cell r="E1009">
            <v>0</v>
          </cell>
          <cell r="F1009">
            <v>2.5715468301987253E-2</v>
          </cell>
          <cell r="G1009">
            <v>1.2030728824739882E-2</v>
          </cell>
          <cell r="H1009">
            <v>493.99719129355805</v>
          </cell>
          <cell r="I1009">
            <v>2.0845999722429458E-9</v>
          </cell>
          <cell r="J1009">
            <v>0</v>
          </cell>
          <cell r="K1009">
            <v>768958.14893405489</v>
          </cell>
          <cell r="L1009">
            <v>3543.7975892969289</v>
          </cell>
          <cell r="M1009">
            <v>2.9857456626905499E-4</v>
          </cell>
          <cell r="N1009">
            <v>3.2349523151680745E-15</v>
          </cell>
          <cell r="O1009">
            <v>0</v>
          </cell>
          <cell r="P1009">
            <v>2.5715468301987249E-2</v>
          </cell>
          <cell r="Q1009">
            <v>1.2030728824739882E-2</v>
          </cell>
        </row>
        <row r="1010">
          <cell r="B1010">
            <v>471500</v>
          </cell>
          <cell r="C1010">
            <v>2.9601143231214495E-4</v>
          </cell>
          <cell r="D1010">
            <v>3.0640784833944911E-15</v>
          </cell>
          <cell r="E1010">
            <v>0</v>
          </cell>
          <cell r="F1010">
            <v>2.5614456741600053E-2</v>
          </cell>
          <cell r="G1010">
            <v>1.1974071024472031E-2</v>
          </cell>
          <cell r="H1010">
            <v>489.75643833377075</v>
          </cell>
          <cell r="I1010">
            <v>1.9744890493393569E-9</v>
          </cell>
          <cell r="J1010">
            <v>0</v>
          </cell>
          <cell r="K1010">
            <v>765937.64541515615</v>
          </cell>
          <cell r="L1010">
            <v>3527.1083447026044</v>
          </cell>
          <cell r="M1010">
            <v>2.9601143231214495E-4</v>
          </cell>
          <cell r="N1010">
            <v>3.0640784833944907E-15</v>
          </cell>
          <cell r="O1010">
            <v>0</v>
          </cell>
          <cell r="P1010">
            <v>2.5614456741600053E-2</v>
          </cell>
          <cell r="Q1010">
            <v>1.197407102447203E-2</v>
          </cell>
        </row>
        <row r="1011">
          <cell r="B1011">
            <v>472000</v>
          </cell>
          <cell r="C1011">
            <v>2.9347029936941098E-4</v>
          </cell>
          <cell r="D1011">
            <v>2.8970881477975795E-15</v>
          </cell>
          <cell r="E1011">
            <v>0</v>
          </cell>
          <cell r="F1011">
            <v>2.5513835375069117E-2</v>
          </cell>
          <cell r="G1011">
            <v>1.1917678186153207E-2</v>
          </cell>
          <cell r="H1011">
            <v>485.55208646247667</v>
          </cell>
          <cell r="I1011">
            <v>1.8668806474108493E-9</v>
          </cell>
          <cell r="J1011">
            <v>0</v>
          </cell>
          <cell r="K1011">
            <v>762928.80968865054</v>
          </cell>
          <cell r="L1011">
            <v>3510.4971478749521</v>
          </cell>
          <cell r="M1011">
            <v>2.9347029936941093E-4</v>
          </cell>
          <cell r="N1011">
            <v>2.8970881477975791E-15</v>
          </cell>
          <cell r="O1011">
            <v>0</v>
          </cell>
          <cell r="P1011">
            <v>2.5513835375069117E-2</v>
          </cell>
          <cell r="Q1011">
            <v>1.1917678186153207E-2</v>
          </cell>
        </row>
        <row r="1012">
          <cell r="B1012">
            <v>472500</v>
          </cell>
          <cell r="C1012">
            <v>2.9095097859211191E-4</v>
          </cell>
          <cell r="D1012">
            <v>2.737864804554013E-15</v>
          </cell>
          <cell r="E1012">
            <v>0</v>
          </cell>
          <cell r="F1012">
            <v>2.5413602695128878E-2</v>
          </cell>
          <cell r="G1012">
            <v>1.1861549070680688E-2</v>
          </cell>
          <cell r="H1012">
            <v>481.38382322590968</v>
          </cell>
          <cell r="I1012">
            <v>1.7642772874325052E-9</v>
          </cell>
          <cell r="J1012">
            <v>0</v>
          </cell>
          <cell r="K1012">
            <v>759931.59668344969</v>
          </cell>
          <cell r="L1012">
            <v>3493.9636338211867</v>
          </cell>
          <cell r="M1012">
            <v>2.9095097859211191E-4</v>
          </cell>
          <cell r="N1012">
            <v>2.7378648045540126E-15</v>
          </cell>
          <cell r="O1012">
            <v>0</v>
          </cell>
          <cell r="P1012">
            <v>2.5413602695128882E-2</v>
          </cell>
          <cell r="Q1012">
            <v>1.1861549070680686E-2</v>
          </cell>
        </row>
        <row r="1013">
          <cell r="B1013">
            <v>473000</v>
          </cell>
          <cell r="C1013">
            <v>2.8845328275251344E-4</v>
          </cell>
          <cell r="D1013">
            <v>2.5825249574871186E-15</v>
          </cell>
          <cell r="E1013">
            <v>0</v>
          </cell>
          <cell r="F1013">
            <v>2.5313757200336157E-2</v>
          </cell>
          <cell r="G1013">
            <v>1.1805682444746467E-2</v>
          </cell>
          <cell r="H1013">
            <v>477.25133885228962</v>
          </cell>
          <cell r="I1013">
            <v>1.6641764484292426E-9</v>
          </cell>
          <cell r="J1013">
            <v>0</v>
          </cell>
          <cell r="K1013">
            <v>756945.96150256973</v>
          </cell>
          <cell r="L1013">
            <v>3477.5074392554243</v>
          </cell>
          <cell r="M1013">
            <v>2.8845328275251344E-4</v>
          </cell>
          <cell r="N1013">
            <v>2.5825249574871182E-15</v>
          </cell>
          <cell r="O1013">
            <v>0</v>
          </cell>
          <cell r="P1013">
            <v>2.5313757200336157E-2</v>
          </cell>
          <cell r="Q1013">
            <v>1.1805682444746465E-2</v>
          </cell>
        </row>
        <row r="1014">
          <cell r="B1014">
            <v>473500</v>
          </cell>
          <cell r="C1014">
            <v>2.8597702622997823E-4</v>
          </cell>
          <cell r="D1014">
            <v>2.4349521027735689E-15</v>
          </cell>
          <cell r="E1014">
            <v>0</v>
          </cell>
          <cell r="F1014">
            <v>2.5214297395047627E-2</v>
          </cell>
          <cell r="G1014">
            <v>1.1750077080810113E-2</v>
          </cell>
          <cell r="H1014">
            <v>473.15432622880843</v>
          </cell>
          <cell r="I1014">
            <v>1.5690806513761429E-9</v>
          </cell>
          <cell r="J1014">
            <v>0</v>
          </cell>
          <cell r="K1014">
            <v>753971.85942245717</v>
          </cell>
          <cell r="L1014">
            <v>3461.1282025906921</v>
          </cell>
          <cell r="M1014">
            <v>2.8597702622997823E-4</v>
          </cell>
          <cell r="N1014">
            <v>2.4349521027735686E-15</v>
          </cell>
          <cell r="O1014">
            <v>0</v>
          </cell>
          <cell r="P1014">
            <v>2.521429739504763E-2</v>
          </cell>
          <cell r="Q1014">
            <v>1.1750077080810113E-2</v>
          </cell>
        </row>
        <row r="1015">
          <cell r="B1015">
            <v>474000</v>
          </cell>
          <cell r="C1015">
            <v>2.8352202499716761E-4</v>
          </cell>
          <cell r="D1015">
            <v>2.2912627442366919E-15</v>
          </cell>
          <cell r="E1015">
            <v>0</v>
          </cell>
          <cell r="F1015">
            <v>2.5115221789397419E-2</v>
          </cell>
          <cell r="G1015">
            <v>1.1694731757071851E-2</v>
          </cell>
          <cell r="H1015">
            <v>469.09248087880025</v>
          </cell>
          <cell r="I1015">
            <v>1.4764873752981251E-9</v>
          </cell>
          <cell r="J1015">
            <v>0</v>
          </cell>
          <cell r="K1015">
            <v>751009.24589231913</v>
          </cell>
          <cell r="L1015">
            <v>3444.8255639309973</v>
          </cell>
          <cell r="M1015">
            <v>2.8352202499716761E-4</v>
          </cell>
          <cell r="N1015">
            <v>2.2912627442366915E-15</v>
          </cell>
          <cell r="O1015">
            <v>0</v>
          </cell>
          <cell r="P1015">
            <v>2.5115221789397419E-2</v>
          </cell>
          <cell r="Q1015">
            <v>1.169473175707185E-2</v>
          </cell>
        </row>
        <row r="1016">
          <cell r="B1016">
            <v>474500</v>
          </cell>
          <cell r="C1016">
            <v>2.8108809660636752E-4</v>
          </cell>
          <cell r="D1016">
            <v>2.1514568818764869E-15</v>
          </cell>
          <cell r="E1016">
            <v>0</v>
          </cell>
          <cell r="F1016">
            <v>2.5016528899274838E-2</v>
          </cell>
          <cell r="G1016">
            <v>1.1639645257445675E-2</v>
          </cell>
          <cell r="H1016">
            <v>465.06550093911773</v>
          </cell>
          <cell r="I1016">
            <v>1.3863966201951887E-9</v>
          </cell>
          <cell r="J1016">
            <v>0</v>
          </cell>
          <cell r="K1016">
            <v>748058.07653345703</v>
          </cell>
          <cell r="L1016">
            <v>3428.5991650634064</v>
          </cell>
          <cell r="M1016">
            <v>2.8108809660636752E-4</v>
          </cell>
          <cell r="N1016">
            <v>2.1514568818764869E-15</v>
          </cell>
          <cell r="O1016">
            <v>0</v>
          </cell>
          <cell r="P1016">
            <v>2.5016528899274835E-2</v>
          </cell>
          <cell r="Q1016">
            <v>1.1639645257445673E-2</v>
          </cell>
        </row>
        <row r="1017">
          <cell r="B1017">
            <v>475000</v>
          </cell>
          <cell r="C1017">
            <v>2.7867506017593047E-4</v>
          </cell>
          <cell r="D1017">
            <v>2.0155345156929542E-15</v>
          </cell>
          <cell r="E1017">
            <v>0</v>
          </cell>
          <cell r="F1017">
            <v>2.4918217246302093E-2</v>
          </cell>
          <cell r="G1017">
            <v>1.1584816371532651E-2</v>
          </cell>
          <cell r="H1017">
            <v>461.07308713769982</v>
          </cell>
          <cell r="I1017">
            <v>1.2988083860673336E-9</v>
          </cell>
          <cell r="J1017">
            <v>0</v>
          </cell>
          <cell r="K1017">
            <v>745118.3071386012</v>
          </cell>
          <cell r="L1017">
            <v>3412.4486494501839</v>
          </cell>
          <cell r="M1017">
            <v>2.7867506017593047E-4</v>
          </cell>
          <cell r="N1017">
            <v>2.0155345156929542E-15</v>
          </cell>
          <cell r="O1017">
            <v>0</v>
          </cell>
          <cell r="P1017">
            <v>2.4918217246302096E-2</v>
          </cell>
          <cell r="Q1017">
            <v>1.158481637153265E-2</v>
          </cell>
        </row>
        <row r="1018">
          <cell r="B1018">
            <v>475500</v>
          </cell>
          <cell r="C1018">
            <v>2.7628273637682891E-4</v>
          </cell>
          <cell r="D1018">
            <v>1.8873791418627665E-15</v>
          </cell>
          <cell r="E1018">
            <v>0</v>
          </cell>
          <cell r="F1018">
            <v>2.4820285357812156E-2</v>
          </cell>
          <cell r="G1018">
            <v>1.1530243894594318E-2</v>
          </cell>
          <cell r="H1018">
            <v>457.11494277132419</v>
          </cell>
          <cell r="I1018">
            <v>1.216225193889642E-9</v>
          </cell>
          <cell r="J1018">
            <v>0</v>
          </cell>
          <cell r="K1018">
            <v>742189.89367124776</v>
          </cell>
          <cell r="L1018">
            <v>3396.3736622209535</v>
          </cell>
          <cell r="M1018">
            <v>2.7628273637682891E-4</v>
          </cell>
          <cell r="N1018">
            <v>1.8873791418627661E-15</v>
          </cell>
          <cell r="O1018">
            <v>0</v>
          </cell>
          <cell r="P1018">
            <v>2.4820285357812152E-2</v>
          </cell>
          <cell r="Q1018">
            <v>1.1530243894594318E-2</v>
          </cell>
        </row>
        <row r="1019">
          <cell r="B1019">
            <v>476000</v>
          </cell>
          <cell r="C1019">
            <v>2.7391094741933335E-4</v>
          </cell>
          <cell r="D1019">
            <v>1.7631072642092508E-15</v>
          </cell>
          <cell r="E1019">
            <v>0</v>
          </cell>
          <cell r="F1019">
            <v>2.4722731766826721E-2</v>
          </cell>
          <cell r="G1019">
            <v>1.1475926627526193E-2</v>
          </cell>
          <cell r="H1019">
            <v>453.19077368356585</v>
          </cell>
          <cell r="I1019">
            <v>1.1361445226870317E-9</v>
          </cell>
          <cell r="J1019">
            <v>0</v>
          </cell>
          <cell r="K1019">
            <v>739272.79226500075</v>
          </cell>
          <cell r="L1019">
            <v>3380.3738501648972</v>
          </cell>
          <cell r="M1019">
            <v>2.7391094741933335E-4</v>
          </cell>
          <cell r="N1019">
            <v>1.7631072642092508E-15</v>
          </cell>
          <cell r="O1019">
            <v>0</v>
          </cell>
          <cell r="P1019">
            <v>2.4722731766826721E-2</v>
          </cell>
          <cell r="Q1019">
            <v>1.1475926627526193E-2</v>
          </cell>
        </row>
        <row r="1020">
          <cell r="B1020">
            <v>476500</v>
          </cell>
          <cell r="C1020">
            <v>2.7155951703979671E-4</v>
          </cell>
          <cell r="D1020">
            <v>1.6427188827324077E-15</v>
          </cell>
          <cell r="E1020">
            <v>0</v>
          </cell>
          <cell r="F1020">
            <v>2.4625555012034221E-2</v>
          </cell>
          <cell r="G1020">
            <v>1.1421863376831458E-2</v>
          </cell>
          <cell r="H1020">
            <v>449.30028824293157</v>
          </cell>
          <cell r="I1020">
            <v>1.058566372459503E-9</v>
          </cell>
          <cell r="J1020">
            <v>0</v>
          </cell>
          <cell r="K1020">
            <v>736366.95922291349</v>
          </cell>
          <cell r="L1020">
            <v>3364.4488617230018</v>
          </cell>
          <cell r="M1020">
            <v>2.7155951703979671E-4</v>
          </cell>
          <cell r="N1020">
            <v>1.6427188827324073E-15</v>
          </cell>
          <cell r="O1020">
            <v>0</v>
          </cell>
          <cell r="P1020">
            <v>2.4625555012034218E-2</v>
          </cell>
          <cell r="Q1020">
            <v>1.1421863376831456E-2</v>
          </cell>
        </row>
        <row r="1021">
          <cell r="B1021">
            <v>477000</v>
          </cell>
          <cell r="C1021">
            <v>2.6922827048755254E-4</v>
          </cell>
          <cell r="D1021">
            <v>1.5262139974322369E-15</v>
          </cell>
          <cell r="E1021">
            <v>0</v>
          </cell>
          <cell r="F1021">
            <v>2.4528753637767919E-2</v>
          </cell>
          <cell r="G1021">
            <v>1.1368052954594709E-2</v>
          </cell>
          <cell r="H1021">
            <v>445.44319732118294</v>
          </cell>
          <cell r="I1021">
            <v>9.8349074320705603E-10</v>
          </cell>
          <cell r="J1021">
            <v>0</v>
          </cell>
          <cell r="K1021">
            <v>733472.35101683484</v>
          </cell>
          <cell r="L1021">
            <v>3348.5983469803286</v>
          </cell>
          <cell r="M1021">
            <v>2.6922827048755254E-4</v>
          </cell>
          <cell r="N1021">
            <v>1.5262139974322369E-15</v>
          </cell>
          <cell r="O1021">
            <v>0</v>
          </cell>
          <cell r="P1021">
            <v>2.4528753637767919E-2</v>
          </cell>
          <cell r="Q1021">
            <v>1.1368052954594707E-2</v>
          </cell>
        </row>
        <row r="1022">
          <cell r="B1022">
            <v>477500</v>
          </cell>
          <cell r="C1022">
            <v>2.6691703451193414E-4</v>
          </cell>
          <cell r="D1022">
            <v>1.4135926083087385E-15</v>
          </cell>
          <cell r="E1022">
            <v>0</v>
          </cell>
          <cell r="F1022">
            <v>2.4432326193984145E-2</v>
          </cell>
          <cell r="G1022">
            <v>1.131449417845588E-2</v>
          </cell>
          <cell r="H1022">
            <v>441.61921427185899</v>
          </cell>
          <cell r="I1022">
            <v>9.1091763492969058E-10</v>
          </cell>
          <cell r="J1022">
            <v>0</v>
          </cell>
          <cell r="K1022">
            <v>730588.92428675725</v>
          </cell>
          <cell r="L1022">
            <v>3332.821957658331</v>
          </cell>
          <cell r="M1022">
            <v>2.6691703451193409E-4</v>
          </cell>
          <cell r="N1022">
            <v>1.4135926083087385E-15</v>
          </cell>
          <cell r="O1022">
            <v>0</v>
          </cell>
          <cell r="P1022">
            <v>2.4432326193984142E-2</v>
          </cell>
          <cell r="Q1022">
            <v>1.1314494178455878E-2</v>
          </cell>
        </row>
        <row r="1023">
          <cell r="B1023">
            <v>478000</v>
          </cell>
          <cell r="C1023">
            <v>2.6462563734939369E-4</v>
          </cell>
          <cell r="D1023">
            <v>1.3048547153619127E-15</v>
          </cell>
          <cell r="E1023">
            <v>0</v>
          </cell>
          <cell r="F1023">
            <v>2.433627123624053E-2</v>
          </cell>
          <cell r="G1023">
            <v>1.126118587158423E-2</v>
          </cell>
          <cell r="H1023">
            <v>437.82805490896476</v>
          </cell>
          <cell r="I1023">
            <v>8.4084704762740678E-10</v>
          </cell>
          <cell r="J1023">
            <v>0</v>
          </cell>
          <cell r="K1023">
            <v>727716.63584016648</v>
          </cell>
          <cell r="L1023">
            <v>3317.119347107192</v>
          </cell>
          <cell r="M1023">
            <v>2.6462563734939369E-4</v>
          </cell>
          <cell r="N1023">
            <v>1.3048547153619125E-15</v>
          </cell>
          <cell r="O1023">
            <v>0</v>
          </cell>
          <cell r="P1023">
            <v>2.433627123624053E-2</v>
          </cell>
          <cell r="Q1023">
            <v>1.126118587158423E-2</v>
          </cell>
        </row>
        <row r="1024">
          <cell r="B1024">
            <v>478500</v>
          </cell>
          <cell r="C1024">
            <v>2.6235390871074044E-4</v>
          </cell>
          <cell r="D1024">
            <v>1.200000318591759E-15</v>
          </cell>
          <cell r="E1024">
            <v>0</v>
          </cell>
          <cell r="F1024">
            <v>2.4240587325674395E-2</v>
          </cell>
          <cell r="G1024">
            <v>1.1208126862652521E-2</v>
          </cell>
          <cell r="H1024">
            <v>434.06943748585661</v>
          </cell>
          <cell r="I1024">
            <v>7.7327898130020451E-10</v>
          </cell>
          <cell r="J1024">
            <v>0</v>
          </cell>
          <cell r="K1024">
            <v>724855.44265139534</v>
          </cell>
          <cell r="L1024">
            <v>3301.4901702982183</v>
          </cell>
          <cell r="M1024">
            <v>2.6235390871074044E-4</v>
          </cell>
          <cell r="N1024">
            <v>1.2000003185917588E-15</v>
          </cell>
          <cell r="O1024">
            <v>0</v>
          </cell>
          <cell r="P1024">
            <v>2.4240587325674395E-2</v>
          </cell>
          <cell r="Q1024">
            <v>1.1208126862652519E-2</v>
          </cell>
        </row>
        <row r="1025">
          <cell r="B1025">
            <v>479000</v>
          </cell>
          <cell r="C1025">
            <v>2.6010167976848493E-4</v>
          </cell>
          <cell r="D1025">
            <v>1.0990294179982776E-15</v>
          </cell>
          <cell r="E1025">
            <v>0</v>
          </cell>
          <cell r="F1025">
            <v>2.4145273028981191E-2</v>
          </cell>
          <cell r="G1025">
            <v>1.1155315985811248E-2</v>
          </cell>
          <cell r="H1025">
            <v>430.34308267430276</v>
          </cell>
          <cell r="I1025">
            <v>7.0821343594808368E-10</v>
          </cell>
          <cell r="J1025">
            <v>0</v>
          </cell>
          <cell r="K1025">
            <v>722005.30186097883</v>
          </cell>
          <cell r="L1025">
            <v>3285.9340838162502</v>
          </cell>
          <cell r="M1025">
            <v>2.6010167976848493E-4</v>
          </cell>
          <cell r="N1025">
            <v>1.0990294179982774E-15</v>
          </cell>
          <cell r="O1025">
            <v>0</v>
          </cell>
          <cell r="P1025">
            <v>2.4145273028981194E-2</v>
          </cell>
          <cell r="Q1025">
            <v>1.1155315985811248E-2</v>
          </cell>
        </row>
        <row r="1026">
          <cell r="B1026">
            <v>479500</v>
          </cell>
          <cell r="C1026">
            <v>2.5786878314429E-4</v>
          </cell>
          <cell r="D1026">
            <v>1.0019420135814686E-15</v>
          </cell>
          <cell r="E1026">
            <v>0</v>
          </cell>
          <cell r="F1026">
            <v>2.4050326918393032E-2</v>
          </cell>
          <cell r="G1026">
            <v>1.1102752080663041E-2</v>
          </cell>
          <cell r="H1026">
            <v>426.64871354372127</v>
          </cell>
          <cell r="I1026">
            <v>6.456504115710445E-10</v>
          </cell>
          <cell r="J1026">
            <v>0</v>
          </cell>
          <cell r="K1026">
            <v>719166.17077501223</v>
          </cell>
          <cell r="L1026">
            <v>3270.4507458521202</v>
          </cell>
          <cell r="M1026">
            <v>2.5786878314429005E-4</v>
          </cell>
          <cell r="N1026">
            <v>1.0019420135814684E-15</v>
          </cell>
          <cell r="O1026">
            <v>0</v>
          </cell>
          <cell r="P1026">
            <v>2.4050326918393032E-2</v>
          </cell>
          <cell r="Q1026">
            <v>1.1102752080663039E-2</v>
          </cell>
        </row>
        <row r="1027">
          <cell r="B1027">
            <v>480000</v>
          </cell>
          <cell r="C1027">
            <v>2.5565505289653506E-4</v>
          </cell>
          <cell r="D1027">
            <v>9.0873810534133202E-16</v>
          </cell>
          <cell r="E1027">
            <v>0</v>
          </cell>
          <cell r="F1027">
            <v>2.3955747571657294E-2</v>
          </cell>
          <cell r="G1027">
            <v>1.1050433992237174E-2</v>
          </cell>
          <cell r="H1027">
            <v>422.9860555406043</v>
          </cell>
          <cell r="I1027">
            <v>5.8558990816908685E-10</v>
          </cell>
          <cell r="J1027">
            <v>0</v>
          </cell>
          <cell r="K1027">
            <v>716338.00686451152</v>
          </cell>
          <cell r="L1027">
            <v>3255.0398161951452</v>
          </cell>
          <cell r="M1027">
            <v>2.5565505289653506E-4</v>
          </cell>
          <cell r="N1027">
            <v>9.0873810534133183E-16</v>
          </cell>
          <cell r="O1027">
            <v>0</v>
          </cell>
          <cell r="P1027">
            <v>2.395574757165729E-2</v>
          </cell>
          <cell r="Q1027">
            <v>1.1050433992237173E-2</v>
          </cell>
        </row>
        <row r="1028">
          <cell r="B1028">
            <v>480500</v>
          </cell>
          <cell r="C1028">
            <v>2.5346032450798217E-4</v>
          </cell>
          <cell r="D1028">
            <v>8.1941769327786767E-16</v>
          </cell>
          <cell r="E1028">
            <v>0</v>
          </cell>
          <cell r="F1028">
            <v>2.3861533572015332E-2</v>
          </cell>
          <cell r="G1028">
            <v>1.0998360570964167E-2</v>
          </cell>
          <cell r="H1028">
            <v>419.35483646811178</v>
          </cell>
          <cell r="I1028">
            <v>5.2803192574221074E-10</v>
          </cell>
          <cell r="J1028">
            <v>0</v>
          </cell>
          <cell r="K1028">
            <v>713520.76776477648</v>
          </cell>
          <cell r="L1028">
            <v>3239.7009562256439</v>
          </cell>
          <cell r="M1028">
            <v>2.5346032450798217E-4</v>
          </cell>
          <cell r="N1028">
            <v>8.1941769327786757E-16</v>
          </cell>
          <cell r="O1028">
            <v>0</v>
          </cell>
          <cell r="P1028">
            <v>2.3861533572015332E-2</v>
          </cell>
          <cell r="Q1028">
            <v>1.0998360570964165E-2</v>
          </cell>
        </row>
        <row r="1029">
          <cell r="B1029">
            <v>481000</v>
          </cell>
          <cell r="C1029">
            <v>2.5128443487354912E-4</v>
          </cell>
          <cell r="D1029">
            <v>7.3009728121440341E-16</v>
          </cell>
          <cell r="E1029">
            <v>0</v>
          </cell>
          <cell r="F1029">
            <v>2.3767683508181241E-2</v>
          </cell>
          <cell r="G1029">
            <v>1.0946530672650534E-2</v>
          </cell>
          <cell r="H1029">
            <v>415.75478646584173</v>
          </cell>
          <cell r="I1029">
            <v>4.7047394331533473E-10</v>
          </cell>
          <cell r="J1029">
            <v>0</v>
          </cell>
          <cell r="K1029">
            <v>710714.41127475572</v>
          </cell>
          <cell r="L1029">
            <v>3224.4338289075008</v>
          </cell>
          <cell r="M1029">
            <v>2.5128443487354912E-4</v>
          </cell>
          <cell r="N1029">
            <v>7.3009728121440341E-16</v>
          </cell>
          <cell r="O1029">
            <v>0</v>
          </cell>
          <cell r="P1029">
            <v>2.3767683508181241E-2</v>
          </cell>
          <cell r="Q1029">
            <v>1.0946530672650532E-2</v>
          </cell>
        </row>
        <row r="1030">
          <cell r="B1030">
            <v>481500</v>
          </cell>
          <cell r="C1030">
            <v>2.4912722228818913E-4</v>
          </cell>
          <cell r="D1030">
            <v>6.4466036532761161E-16</v>
          </cell>
          <cell r="E1030">
            <v>0</v>
          </cell>
          <cell r="F1030">
            <v>2.3674195974320723E-2</v>
          </cell>
          <cell r="G1030">
            <v>1.0894943158453655E-2</v>
          </cell>
          <cell r="H1030">
            <v>412.18563798977681</v>
          </cell>
          <cell r="I1030">
            <v>4.1541848186354026E-10</v>
          </cell>
          <cell r="J1030">
            <v>0</v>
          </cell>
          <cell r="K1030">
            <v>707918.89535641484</v>
          </cell>
          <cell r="L1030">
            <v>3209.2380987807624</v>
          </cell>
          <cell r="M1030">
            <v>2.4912722228818913E-4</v>
          </cell>
          <cell r="N1030">
            <v>6.4466036532761141E-16</v>
          </cell>
          <cell r="O1030">
            <v>0</v>
          </cell>
          <cell r="P1030">
            <v>2.367419597432072E-2</v>
          </cell>
          <cell r="Q1030">
            <v>1.0894943158453654E-2</v>
          </cell>
        </row>
        <row r="1031">
          <cell r="B1031">
            <v>482000</v>
          </cell>
          <cell r="C1031">
            <v>2.4698852643487341E-4</v>
          </cell>
          <cell r="D1031">
            <v>5.6310694561749207E-16</v>
          </cell>
          <cell r="E1031">
            <v>0</v>
          </cell>
          <cell r="F1031">
            <v>2.3581069570030016E-2</v>
          </cell>
          <cell r="G1031">
            <v>1.0843596894856738E-2</v>
          </cell>
          <cell r="H1031">
            <v>408.64712579240131</v>
          </cell>
          <cell r="I1031">
            <v>3.6286554138682733E-10</v>
          </cell>
          <cell r="J1031">
            <v>0</v>
          </cell>
          <cell r="K1031">
            <v>705134.17813410657</v>
          </cell>
          <cell r="L1031">
            <v>3194.1134319542625</v>
          </cell>
          <cell r="M1031">
            <v>2.4698852643487341E-4</v>
          </cell>
          <cell r="N1031">
            <v>5.6310694561749207E-16</v>
          </cell>
          <cell r="O1031">
            <v>0</v>
          </cell>
          <cell r="P1031">
            <v>2.3581069570030012E-2</v>
          </cell>
          <cell r="Q1031">
            <v>1.0843596894856736E-2</v>
          </cell>
        </row>
        <row r="1032">
          <cell r="B1032">
            <v>482500</v>
          </cell>
          <cell r="C1032">
            <v>2.4486818837267632E-4</v>
          </cell>
          <cell r="D1032">
            <v>4.8543702208404489E-16</v>
          </cell>
          <cell r="E1032">
            <v>0</v>
          </cell>
          <cell r="F1032">
            <v>2.3488302900314933E-2</v>
          </cell>
          <cell r="G1032">
            <v>1.0792490753643916E-2</v>
          </cell>
          <cell r="H1032">
            <v>405.13898690298799</v>
          </cell>
          <cell r="I1032">
            <v>3.1281512188519599E-10</v>
          </cell>
          <cell r="J1032">
            <v>0</v>
          </cell>
          <cell r="K1032">
            <v>702360.21789394354</v>
          </cell>
          <cell r="L1032">
            <v>3179.0594960982871</v>
          </cell>
          <cell r="M1032">
            <v>2.4486818837267632E-4</v>
          </cell>
          <cell r="N1032">
            <v>4.8543702208404489E-16</v>
          </cell>
          <cell r="O1032">
            <v>0</v>
          </cell>
          <cell r="P1032">
            <v>2.3488302900314936E-2</v>
          </cell>
          <cell r="Q1032">
            <v>1.0792490753643915E-2</v>
          </cell>
        </row>
        <row r="1033">
          <cell r="B1033">
            <v>483000</v>
          </cell>
          <cell r="C1033">
            <v>2.4276605052496228E-4</v>
          </cell>
          <cell r="D1033">
            <v>4.0776709855059765E-16</v>
          </cell>
          <cell r="E1033">
            <v>0</v>
          </cell>
          <cell r="F1033">
            <v>2.3395894575569974E-2</v>
          </cell>
          <cell r="G1033">
            <v>1.0741623611875457E-2</v>
          </cell>
          <cell r="H1033">
            <v>401.66096060805285</v>
          </cell>
          <cell r="I1033">
            <v>2.627647023835646E-10</v>
          </cell>
          <cell r="J1033">
            <v>0</v>
          </cell>
          <cell r="K1033">
            <v>699596.97308317374</v>
          </cell>
          <cell r="L1033">
            <v>3164.0759604372724</v>
          </cell>
          <cell r="M1033">
            <v>2.4276605052496228E-4</v>
          </cell>
          <cell r="N1033">
            <v>4.077670985505976E-16</v>
          </cell>
          <cell r="O1033">
            <v>0</v>
          </cell>
          <cell r="P1033">
            <v>2.3395894575569974E-2</v>
          </cell>
          <cell r="Q1033">
            <v>1.0741623611875457E-2</v>
          </cell>
        </row>
        <row r="1034">
          <cell r="B1034">
            <v>483500</v>
          </cell>
          <cell r="C1034">
            <v>2.4068195666767837E-4</v>
          </cell>
          <cell r="D1034">
            <v>3.3398067119382283E-16</v>
          </cell>
          <cell r="E1034">
            <v>0</v>
          </cell>
          <cell r="F1034">
            <v>2.330384321155746E-2</v>
          </cell>
          <cell r="G1034">
            <v>1.06909943518631E-2</v>
          </cell>
          <cell r="H1034">
            <v>398.21278843198525</v>
          </cell>
          <cell r="I1034">
            <v>2.152168038570148E-10</v>
          </cell>
          <cell r="J1034">
            <v>0</v>
          </cell>
          <cell r="K1034">
            <v>696844.40230955696</v>
          </cell>
          <cell r="L1034">
            <v>3149.1624957425379</v>
          </cell>
          <cell r="M1034">
            <v>2.4068195666767839E-4</v>
          </cell>
          <cell r="N1034">
            <v>3.3398067119382278E-16</v>
          </cell>
          <cell r="O1034">
            <v>0</v>
          </cell>
          <cell r="P1034">
            <v>2.3303843211557457E-2</v>
          </cell>
          <cell r="Q1034">
            <v>1.0690994351863098E-2</v>
          </cell>
        </row>
        <row r="1035">
          <cell r="B1035">
            <v>484000</v>
          </cell>
          <cell r="C1035">
            <v>2.3861575191774125E-4</v>
          </cell>
          <cell r="D1035">
            <v>2.6407774001372042E-16</v>
          </cell>
          <cell r="E1035">
            <v>0</v>
          </cell>
          <cell r="F1035">
            <v>2.3212147429386876E-2</v>
          </cell>
          <cell r="G1035">
            <v>1.0640601861145479E-2</v>
          </cell>
          <cell r="H1035">
            <v>394.79421411783369</v>
          </cell>
          <cell r="I1035">
            <v>1.7017142630554661E-10</v>
          </cell>
          <cell r="J1035">
            <v>0</v>
          </cell>
          <cell r="K1035">
            <v>694102.46434074687</v>
          </cell>
          <cell r="L1035">
            <v>3134.318774325051</v>
          </cell>
          <cell r="M1035">
            <v>2.3861575191774128E-4</v>
          </cell>
          <cell r="N1035">
            <v>2.6407774001372037E-16</v>
          </cell>
          <cell r="O1035">
            <v>0</v>
          </cell>
          <cell r="P1035">
            <v>2.3212147429386876E-2</v>
          </cell>
          <cell r="Q1035">
            <v>1.0640601861145477E-2</v>
          </cell>
        </row>
        <row r="1036">
          <cell r="B1036">
            <v>484500</v>
          </cell>
          <cell r="C1036">
            <v>2.3656728272152905E-4</v>
          </cell>
          <cell r="D1036">
            <v>1.9417480883361793E-16</v>
          </cell>
          <cell r="E1036">
            <v>0</v>
          </cell>
          <cell r="F1036">
            <v>2.3120805855494145E-2</v>
          </cell>
          <cell r="G1036">
            <v>1.0590445032463692E-2</v>
          </cell>
          <cell r="H1036">
            <v>391.40498360826535</v>
          </cell>
          <cell r="I1036">
            <v>1.2512604875407838E-10</v>
          </cell>
          <cell r="J1036">
            <v>0</v>
          </cell>
          <cell r="K1036">
            <v>691371.118103671</v>
          </cell>
          <cell r="L1036">
            <v>3119.5444700282255</v>
          </cell>
          <cell r="M1036">
            <v>2.3656728272152905E-4</v>
          </cell>
          <cell r="N1036">
            <v>1.941748088336179E-16</v>
          </cell>
          <cell r="O1036">
            <v>0</v>
          </cell>
          <cell r="P1036">
            <v>2.3120805855494142E-2</v>
          </cell>
          <cell r="Q1036">
            <v>1.059044503246369E-2</v>
          </cell>
        </row>
        <row r="1037">
          <cell r="B1037">
            <v>485000</v>
          </cell>
          <cell r="C1037">
            <v>2.3453639684346692E-4</v>
          </cell>
          <cell r="D1037">
            <v>1.2815537383018785E-16</v>
          </cell>
          <cell r="E1037">
            <v>0</v>
          </cell>
          <cell r="F1037">
            <v>2.3029817121621082E-2</v>
          </cell>
          <cell r="G1037">
            <v>1.0540522763736966E-2</v>
          </cell>
          <cell r="H1037">
            <v>388.04484502668112</v>
          </cell>
          <cell r="I1037">
            <v>8.2583192177691742E-11</v>
          </cell>
          <cell r="J1037">
            <v>0</v>
          </cell>
          <cell r="K1037">
            <v>688650.32268391666</v>
          </cell>
          <cell r="L1037">
            <v>3104.839258220758</v>
          </cell>
          <cell r="M1037">
            <v>2.3453639684346695E-4</v>
          </cell>
          <cell r="N1037">
            <v>1.2815537383018783E-16</v>
          </cell>
          <cell r="O1037">
            <v>0</v>
          </cell>
          <cell r="P1037">
            <v>2.3029817121621082E-2</v>
          </cell>
          <cell r="Q1037">
            <v>1.0540522763736964E-2</v>
          </cell>
        </row>
        <row r="1038">
          <cell r="B1038">
            <v>485500</v>
          </cell>
          <cell r="C1038">
            <v>2.3252294335471662E-4</v>
          </cell>
          <cell r="D1038">
            <v>6.2135938826757745E-17</v>
          </cell>
          <cell r="E1038">
            <v>0</v>
          </cell>
          <cell r="F1038">
            <v>2.2939179864794896E-2</v>
          </cell>
          <cell r="G1038">
            <v>1.0490833958038438E-2</v>
          </cell>
          <cell r="H1038">
            <v>384.71354865850162</v>
          </cell>
          <cell r="I1038">
            <v>4.0040335601305089E-11</v>
          </cell>
          <cell r="J1038">
            <v>0</v>
          </cell>
          <cell r="K1038">
            <v>685940.03732511809</v>
          </cell>
          <cell r="L1038">
            <v>3090.2028157894911</v>
          </cell>
          <cell r="M1038">
            <v>2.3252294335471664E-4</v>
          </cell>
          <cell r="N1038">
            <v>6.2135938826757745E-17</v>
          </cell>
          <cell r="O1038">
            <v>0</v>
          </cell>
          <cell r="P1038">
            <v>2.2939179864794892E-2</v>
          </cell>
          <cell r="Q1038">
            <v>1.0490833958038437E-2</v>
          </cell>
        </row>
        <row r="1039">
          <cell r="B1039">
            <v>486000</v>
          </cell>
          <cell r="C1039">
            <v>2.3052677262195794E-4</v>
          </cell>
          <cell r="D1039">
            <v>0</v>
          </cell>
          <cell r="E1039">
            <v>0</v>
          </cell>
          <cell r="F1039">
            <v>2.284889272730779E-2</v>
          </cell>
          <cell r="G1039">
            <v>1.0441377523571065E-2</v>
          </cell>
          <cell r="H1039">
            <v>381.41084693260655</v>
          </cell>
          <cell r="I1039">
            <v>0</v>
          </cell>
          <cell r="J1039">
            <v>0</v>
          </cell>
          <cell r="K1039">
            <v>683240.22142834612</v>
          </cell>
          <cell r="L1039">
            <v>3075.6348211323188</v>
          </cell>
          <cell r="M1039">
            <v>2.3052677262195797E-4</v>
          </cell>
          <cell r="N1039">
            <v>0</v>
          </cell>
          <cell r="O1039">
            <v>0</v>
          </cell>
          <cell r="P1039">
            <v>2.284889272730779E-2</v>
          </cell>
          <cell r="Q1039">
            <v>1.0441377523571065E-2</v>
          </cell>
        </row>
        <row r="1040">
          <cell r="B1040">
            <v>486500</v>
          </cell>
          <cell r="C1040">
            <v>2.2854773629626873E-4</v>
          </cell>
          <cell r="D1040">
            <v>0</v>
          </cell>
          <cell r="E1040">
            <v>0</v>
          </cell>
          <cell r="F1040">
            <v>2.275895435669659E-2</v>
          </cell>
          <cell r="G1040">
            <v>1.0392152373643618E-2</v>
          </cell>
          <cell r="H1040">
            <v>378.13649440293585</v>
          </cell>
          <cell r="I1040">
            <v>0</v>
          </cell>
          <cell r="J1040">
            <v>0</v>
          </cell>
          <cell r="K1040">
            <v>680550.83455149946</v>
          </cell>
          <cell r="L1040">
            <v>3061.1349541511145</v>
          </cell>
          <cell r="M1040">
            <v>2.2854773629626873E-4</v>
          </cell>
          <cell r="N1040">
            <v>0</v>
          </cell>
          <cell r="O1040">
            <v>0</v>
          </cell>
          <cell r="P1040">
            <v>2.2758954356696594E-2</v>
          </cell>
          <cell r="Q1040">
            <v>1.0392152373643616E-2</v>
          </cell>
        </row>
        <row r="1041">
          <cell r="B1041">
            <v>487000</v>
          </cell>
          <cell r="C1041">
            <v>2.2658568730209988E-4</v>
          </cell>
          <cell r="D1041">
            <v>0</v>
          </cell>
          <cell r="E1041">
            <v>0</v>
          </cell>
          <cell r="F1041">
            <v>2.2669363405722502E-2</v>
          </cell>
          <cell r="G1041">
            <v>1.0343157426646828E-2</v>
          </cell>
          <cell r="H1041">
            <v>374.89024773024926</v>
          </cell>
          <cell r="I1041">
            <v>0</v>
          </cell>
          <cell r="J1041">
            <v>0</v>
          </cell>
          <cell r="K1041">
            <v>677871.83640869858</v>
          </cell>
          <cell r="L1041">
            <v>3046.7028962447052</v>
          </cell>
          <cell r="M1041">
            <v>2.2658568730209988E-4</v>
          </cell>
          <cell r="N1041">
            <v>0</v>
          </cell>
          <cell r="O1041">
            <v>0</v>
          </cell>
          <cell r="P1041">
            <v>2.2669363405722502E-2</v>
          </cell>
          <cell r="Q1041">
            <v>1.0343157426646826E-2</v>
          </cell>
        </row>
        <row r="1042">
          <cell r="B1042">
            <v>487500</v>
          </cell>
          <cell r="C1042">
            <v>2.2464047982634645E-4</v>
          </cell>
          <cell r="D1042">
            <v>0</v>
          </cell>
          <cell r="E1042">
            <v>0</v>
          </cell>
          <cell r="F1042">
            <v>2.2580118532350944E-2</v>
          </cell>
          <cell r="G1042">
            <v>1.0294391606029589E-2</v>
          </cell>
          <cell r="H1042">
            <v>371.67186566404376</v>
          </cell>
          <cell r="I1042">
            <v>0</v>
          </cell>
          <cell r="J1042">
            <v>0</v>
          </cell>
          <cell r="K1042">
            <v>675203.18686968391</v>
          </cell>
          <cell r="L1042">
            <v>3032.3383303018609</v>
          </cell>
          <cell r="M1042">
            <v>2.2464047982634645E-4</v>
          </cell>
          <cell r="N1042">
            <v>0</v>
          </cell>
          <cell r="O1042">
            <v>0</v>
          </cell>
          <cell r="P1042">
            <v>2.2580118532350944E-2</v>
          </cell>
          <cell r="Q1042">
            <v>1.0294391606029588E-2</v>
          </cell>
        </row>
        <row r="1043">
          <cell r="B1043">
            <v>488000</v>
          </cell>
          <cell r="C1043">
            <v>2.2271196930750978E-4</v>
          </cell>
          <cell r="D1043">
            <v>0</v>
          </cell>
          <cell r="E1043">
            <v>0</v>
          </cell>
          <cell r="F1043">
            <v>2.2491218399731411E-2</v>
          </cell>
          <cell r="G1043">
            <v>1.0245853840275329E-2</v>
          </cell>
          <cell r="H1043">
            <v>368.48110902462219</v>
          </cell>
          <cell r="I1043">
            <v>0</v>
          </cell>
          <cell r="J1043">
            <v>0</v>
          </cell>
          <cell r="K1043">
            <v>672544.84595921228</v>
          </cell>
          <cell r="L1043">
            <v>3018.0409406943345</v>
          </cell>
          <cell r="M1043">
            <v>2.227119693075098E-4</v>
          </cell>
          <cell r="N1043">
            <v>0</v>
          </cell>
          <cell r="O1043">
            <v>0</v>
          </cell>
          <cell r="P1043">
            <v>2.2491218399731411E-2</v>
          </cell>
          <cell r="Q1043">
            <v>1.0245853840275329E-2</v>
          </cell>
        </row>
        <row r="1044">
          <cell r="B1044">
            <v>488500</v>
          </cell>
          <cell r="C1044">
            <v>2.2080001242495568E-4</v>
          </cell>
          <cell r="D1044">
            <v>0</v>
          </cell>
          <cell r="E1044">
            <v>0</v>
          </cell>
          <cell r="F1044">
            <v>2.24026616761775E-2</v>
          </cell>
          <cell r="G1044">
            <v>1.0197543062878454E-2</v>
          </cell>
          <cell r="H1044">
            <v>365.31774068532098</v>
          </cell>
          <cell r="I1044">
            <v>0</v>
          </cell>
          <cell r="J1044">
            <v>0</v>
          </cell>
          <cell r="K1044">
            <v>669896.77385646082</v>
          </cell>
          <cell r="L1044">
            <v>3003.8104132699236</v>
          </cell>
          <cell r="M1044">
            <v>2.2080001242495568E-4</v>
          </cell>
          <cell r="N1044">
            <v>0</v>
          </cell>
          <cell r="O1044">
            <v>0</v>
          </cell>
          <cell r="P1044">
            <v>2.24026616761775E-2</v>
          </cell>
          <cell r="Q1044">
            <v>1.0197543062878452E-2</v>
          </cell>
        </row>
        <row r="1045">
          <cell r="B1045">
            <v>489000</v>
          </cell>
          <cell r="C1045">
            <v>2.1890446708826145E-4</v>
          </cell>
          <cell r="D1045">
            <v>0</v>
          </cell>
          <cell r="E1045">
            <v>0</v>
          </cell>
          <cell r="F1045">
            <v>2.2314447035146897E-2</v>
          </cell>
          <cell r="G1045">
            <v>1.0149458212320904E-2</v>
          </cell>
          <cell r="H1045">
            <v>362.18152555488444</v>
          </cell>
          <cell r="I1045">
            <v>0</v>
          </cell>
          <cell r="J1045">
            <v>0</v>
          </cell>
          <cell r="K1045">
            <v>667258.93089442805</v>
          </cell>
          <cell r="L1045">
            <v>2989.6464353455663</v>
          </cell>
          <cell r="M1045">
            <v>2.1890446708826148E-4</v>
          </cell>
          <cell r="N1045">
            <v>0</v>
          </cell>
          <cell r="O1045">
            <v>0</v>
          </cell>
          <cell r="P1045">
            <v>2.2314447035146897E-2</v>
          </cell>
          <cell r="Q1045">
            <v>1.0149458212320904E-2</v>
          </cell>
        </row>
        <row r="1046">
          <cell r="B1046">
            <v>489500</v>
          </cell>
          <cell r="C1046">
            <v>2.1702519242665702E-4</v>
          </cell>
          <cell r="D1046">
            <v>0</v>
          </cell>
          <cell r="E1046">
            <v>0</v>
          </cell>
          <cell r="F1046">
            <v>2.222657315522155E-2</v>
          </cell>
          <cell r="G1046">
            <v>1.0101598232048875E-2</v>
          </cell>
          <cell r="H1046">
            <v>359.07223055999469</v>
          </cell>
          <cell r="I1046">
            <v>0</v>
          </cell>
          <cell r="J1046">
            <v>0</v>
          </cell>
          <cell r="K1046">
            <v>664631.27755934082</v>
          </cell>
          <cell r="L1046">
            <v>2975.54869570048</v>
          </cell>
          <cell r="M1046">
            <v>2.1702519242665702E-4</v>
          </cell>
          <cell r="N1046">
            <v>0</v>
          </cell>
          <cell r="O1046">
            <v>0</v>
          </cell>
          <cell r="P1046">
            <v>2.222657315522155E-2</v>
          </cell>
          <cell r="Q1046">
            <v>1.0101598232048875E-2</v>
          </cell>
        </row>
        <row r="1047">
          <cell r="B1047">
            <v>490000</v>
          </cell>
          <cell r="C1047">
            <v>2.1516204877855655E-4</v>
          </cell>
          <cell r="D1047">
            <v>0</v>
          </cell>
          <cell r="E1047">
            <v>0</v>
          </cell>
          <cell r="F1047">
            <v>2.2139038720087895E-2</v>
          </cell>
          <cell r="G1047">
            <v>1.0053962070449528E-2</v>
          </cell>
          <cell r="H1047">
            <v>355.98962462795203</v>
          </cell>
          <cell r="I1047">
            <v>0</v>
          </cell>
          <cell r="J1047">
            <v>0</v>
          </cell>
          <cell r="K1047">
            <v>662013.7744900632</v>
          </cell>
          <cell r="L1047">
            <v>2961.5168845693056</v>
          </cell>
          <cell r="M1047">
            <v>2.1516204877855655E-4</v>
          </cell>
          <cell r="N1047">
            <v>0</v>
          </cell>
          <cell r="O1047">
            <v>0</v>
          </cell>
          <cell r="P1047">
            <v>2.2139038720087899E-2</v>
          </cell>
          <cell r="Q1047">
            <v>1.0053962070449526E-2</v>
          </cell>
        </row>
        <row r="1048">
          <cell r="B1048">
            <v>490500</v>
          </cell>
          <cell r="C1048">
            <v>2.1331489768117935E-4</v>
          </cell>
          <cell r="D1048">
            <v>0</v>
          </cell>
          <cell r="E1048">
            <v>0</v>
          </cell>
          <cell r="F1048">
            <v>2.2051842418517053E-2</v>
          </cell>
          <cell r="G1048">
            <v>1.0006548680827952E-2</v>
          </cell>
          <cell r="H1048">
            <v>352.93347866950194</v>
          </cell>
          <cell r="I1048">
            <v>0</v>
          </cell>
          <cell r="J1048">
            <v>0</v>
          </cell>
          <cell r="K1048">
            <v>659406.38247750432</v>
          </cell>
          <cell r="L1048">
            <v>2947.5506936353186</v>
          </cell>
          <cell r="M1048">
            <v>2.1331489768117937E-4</v>
          </cell>
          <cell r="N1048">
            <v>0</v>
          </cell>
          <cell r="O1048">
            <v>0</v>
          </cell>
          <cell r="P1048">
            <v>2.2051842418517053E-2</v>
          </cell>
          <cell r="Q1048">
            <v>1.0006548680827948E-2</v>
          </cell>
        </row>
        <row r="1049">
          <cell r="B1049">
            <v>491000</v>
          </cell>
          <cell r="C1049">
            <v>2.1148360186025794E-4</v>
          </cell>
          <cell r="D1049">
            <v>0</v>
          </cell>
          <cell r="E1049">
            <v>0</v>
          </cell>
          <cell r="F1049">
            <v>2.196498294434528E-2</v>
          </cell>
          <cell r="G1049">
            <v>9.9593570213841083E-3</v>
          </cell>
          <cell r="H1049">
            <v>349.90356556180745</v>
          </cell>
          <cell r="I1049">
            <v>0</v>
          </cell>
          <cell r="J1049">
            <v>0</v>
          </cell>
          <cell r="K1049">
            <v>656809.06246403407</v>
          </cell>
          <cell r="L1049">
            <v>2933.6498160236392</v>
          </cell>
          <cell r="M1049">
            <v>2.1148360186025794E-4</v>
          </cell>
          <cell r="N1049">
            <v>0</v>
          </cell>
          <cell r="O1049">
            <v>0</v>
          </cell>
          <cell r="P1049">
            <v>2.196498294434528E-2</v>
          </cell>
          <cell r="Q1049">
            <v>9.9593570213841066E-3</v>
          </cell>
        </row>
        <row r="1050">
          <cell r="B1050">
            <v>491500</v>
          </cell>
          <cell r="C1050">
            <v>2.0966802521983779E-4</v>
          </cell>
          <cell r="D1050">
            <v>0</v>
          </cell>
          <cell r="E1050">
            <v>0</v>
          </cell>
          <cell r="F1050">
            <v>2.1878458996454363E-2</v>
          </cell>
          <cell r="G1050">
            <v>9.9123860551900075E-3</v>
          </cell>
          <cell r="H1050">
            <v>346.8996601315722</v>
          </cell>
          <cell r="I1050">
            <v>0</v>
          </cell>
          <cell r="J1050">
            <v>0</v>
          </cell>
          <cell r="K1050">
            <v>654221.77554289624</v>
          </cell>
          <cell r="L1050">
            <v>2919.8139462945082</v>
          </cell>
          <cell r="M1050">
            <v>2.0966802521983781E-4</v>
          </cell>
          <cell r="N1050">
            <v>0</v>
          </cell>
          <cell r="O1050">
            <v>0</v>
          </cell>
          <cell r="P1050">
            <v>2.1878458996454363E-2</v>
          </cell>
          <cell r="Q1050">
            <v>9.9123860551900075E-3</v>
          </cell>
        </row>
        <row r="1051">
          <cell r="B1051">
            <v>492000</v>
          </cell>
          <cell r="C1051">
            <v>2.0786803283216323E-4</v>
          </cell>
          <cell r="D1051">
            <v>0</v>
          </cell>
          <cell r="E1051">
            <v>0</v>
          </cell>
          <cell r="F1051">
            <v>2.1792269278752111E-2</v>
          </cell>
          <cell r="G1051">
            <v>9.8656347501668573E-3</v>
          </cell>
          <cell r="H1051">
            <v>343.92153913830668</v>
          </cell>
          <cell r="I1051">
            <v>0</v>
          </cell>
          <cell r="J1051">
            <v>0</v>
          </cell>
          <cell r="K1051">
            <v>651644.48295762565</v>
          </cell>
          <cell r="L1051">
            <v>2906.0427804365572</v>
          </cell>
          <cell r="M1051">
            <v>2.0786803283216323E-4</v>
          </cell>
          <cell r="N1051">
            <v>0</v>
          </cell>
          <cell r="O1051">
            <v>0</v>
          </cell>
          <cell r="P1051">
            <v>2.1792269278752108E-2</v>
          </cell>
          <cell r="Q1051">
            <v>9.8656347501668556E-3</v>
          </cell>
        </row>
        <row r="1052">
          <cell r="B1052">
            <v>492500</v>
          </cell>
          <cell r="C1052">
            <v>2.0608349092764977E-4</v>
          </cell>
          <cell r="D1052">
            <v>0</v>
          </cell>
          <cell r="E1052">
            <v>0</v>
          </cell>
          <cell r="F1052">
            <v>2.1706412500152979E-2</v>
          </cell>
          <cell r="G1052">
            <v>9.8191020790624264E-3</v>
          </cell>
          <cell r="H1052">
            <v>340.96898125773725</v>
          </cell>
          <cell r="I1052">
            <v>0</v>
          </cell>
          <cell r="J1052">
            <v>0</v>
          </cell>
          <cell r="K1052">
            <v>649077.14610146871</v>
          </cell>
          <cell r="L1052">
            <v>2892.3360158601399</v>
          </cell>
          <cell r="M1052">
            <v>2.0608349092764979E-4</v>
          </cell>
          <cell r="N1052">
            <v>0</v>
          </cell>
          <cell r="O1052">
            <v>0</v>
          </cell>
          <cell r="P1052">
            <v>2.1706412500152979E-2</v>
          </cell>
          <cell r="Q1052">
            <v>9.8191020790624264E-3</v>
          </cell>
        </row>
        <row r="1053">
          <cell r="B1053">
            <v>493000</v>
          </cell>
          <cell r="C1053">
            <v>2.0431426688494089E-4</v>
          </cell>
          <cell r="D1053">
            <v>0</v>
          </cell>
          <cell r="E1053">
            <v>0</v>
          </cell>
          <cell r="F1053">
            <v>2.1620887374558705E-2</v>
          </cell>
          <cell r="G1053">
            <v>9.7727870194284586E-3</v>
          </cell>
          <cell r="H1053">
            <v>338.04176706535475</v>
          </cell>
          <cell r="I1053">
            <v>0</v>
          </cell>
          <cell r="J1053">
            <v>0</v>
          </cell>
          <cell r="K1053">
            <v>646519.72651680396</v>
          </cell>
          <cell r="L1053">
            <v>2878.6933513906788</v>
          </cell>
          <cell r="M1053">
            <v>2.0431426688494089E-4</v>
          </cell>
          <cell r="N1053">
            <v>0</v>
          </cell>
          <cell r="O1053">
            <v>0</v>
          </cell>
          <cell r="P1053">
            <v>2.1620887374558705E-2</v>
          </cell>
          <cell r="Q1053">
            <v>9.7727870194284569E-3</v>
          </cell>
        </row>
        <row r="1054">
          <cell r="B1054">
            <v>493500</v>
          </cell>
          <cell r="C1054">
            <v>2.025602292210561E-4</v>
          </cell>
          <cell r="D1054">
            <v>0</v>
          </cell>
          <cell r="E1054">
            <v>0</v>
          </cell>
          <cell r="F1054">
            <v>2.1535692620839042E-2</v>
          </cell>
          <cell r="G1054">
            <v>9.7266885535982027E-3</v>
          </cell>
          <cell r="H1054">
            <v>335.13967902011456</v>
          </cell>
          <cell r="I1054">
            <v>0</v>
          </cell>
          <cell r="J1054">
            <v>0</v>
          </cell>
          <cell r="K1054">
            <v>643972.18589456682</v>
          </cell>
          <cell r="L1054">
            <v>2865.1144872620475</v>
          </cell>
          <cell r="M1054">
            <v>2.0256022922105608E-4</v>
          </cell>
          <cell r="N1054">
            <v>0</v>
          </cell>
          <cell r="O1054">
            <v>0</v>
          </cell>
          <cell r="P1054">
            <v>2.1535692620839039E-2</v>
          </cell>
          <cell r="Q1054">
            <v>9.726688553598201E-3</v>
          </cell>
        </row>
        <row r="1055">
          <cell r="B1055">
            <v>494000</v>
          </cell>
          <cell r="C1055">
            <v>2.008212475816157E-4</v>
          </cell>
          <cell r="D1055">
            <v>0</v>
          </cell>
          <cell r="E1055">
            <v>0</v>
          </cell>
          <cell r="F1055">
            <v>2.1450826962812572E-2</v>
          </cell>
          <cell r="G1055">
            <v>9.6808056686640657E-3</v>
          </cell>
          <cell r="H1055">
            <v>332.26250144826304</v>
          </cell>
          <cell r="I1055">
            <v>0</v>
          </cell>
          <cell r="J1055">
            <v>0</v>
          </cell>
          <cell r="K1055">
            <v>641434.48607367487</v>
          </cell>
          <cell r="L1055">
            <v>2851.5991251099881</v>
          </cell>
          <cell r="M1055">
            <v>2.0082124758161573E-4</v>
          </cell>
          <cell r="N1055">
            <v>0</v>
          </cell>
          <cell r="O1055">
            <v>0</v>
          </cell>
          <cell r="P1055">
            <v>2.1450826962812572E-2</v>
          </cell>
          <cell r="Q1055">
            <v>9.680805668664064E-3</v>
          </cell>
        </row>
        <row r="1056">
          <cell r="B1056">
            <v>494500</v>
          </cell>
          <cell r="C1056">
            <v>1.9909719273115541E-4</v>
          </cell>
          <cell r="D1056">
            <v>0</v>
          </cell>
          <cell r="E1056">
            <v>0</v>
          </cell>
          <cell r="F1056">
            <v>2.1366289129227608E-2</v>
          </cell>
          <cell r="G1056">
            <v>9.635137356455329E-3</v>
          </cell>
          <cell r="H1056">
            <v>329.41002052731295</v>
          </cell>
          <cell r="I1056">
            <v>0</v>
          </cell>
          <cell r="J1056">
            <v>0</v>
          </cell>
          <cell r="K1056">
            <v>638906.5890404575</v>
          </cell>
          <cell r="L1056">
            <v>2838.1469679655452</v>
          </cell>
          <cell r="M1056">
            <v>1.9909719273115538E-4</v>
          </cell>
          <cell r="N1056">
            <v>0</v>
          </cell>
          <cell r="O1056">
            <v>0</v>
          </cell>
          <cell r="P1056">
            <v>2.1366289129227608E-2</v>
          </cell>
          <cell r="Q1056">
            <v>9.635137356455329E-3</v>
          </cell>
        </row>
        <row r="1057">
          <cell r="B1057">
            <v>495000</v>
          </cell>
          <cell r="C1057">
            <v>1.9738793654352097E-4</v>
          </cell>
          <cell r="D1057">
            <v>0</v>
          </cell>
          <cell r="E1057">
            <v>0</v>
          </cell>
          <cell r="F1057">
            <v>2.1282077853743121E-2</v>
          </cell>
          <cell r="G1057">
            <v>9.5896826135160457E-3</v>
          </cell>
          <cell r="H1057">
            <v>326.58202427015135</v>
          </cell>
          <cell r="I1057">
            <v>0</v>
          </cell>
          <cell r="J1057">
            <v>0</v>
          </cell>
          <cell r="K1057">
            <v>636388.45692808519</v>
          </cell>
          <cell r="L1057">
            <v>2824.7577202485577</v>
          </cell>
          <cell r="M1057">
            <v>1.97387936543521E-4</v>
          </cell>
          <cell r="N1057">
            <v>0</v>
          </cell>
          <cell r="O1057">
            <v>0</v>
          </cell>
          <cell r="P1057">
            <v>2.1282077853743121E-2</v>
          </cell>
          <cell r="Q1057">
            <v>9.5896826135160457E-3</v>
          </cell>
        </row>
        <row r="1058">
          <cell r="B1058">
            <v>495500</v>
          </cell>
          <cell r="C1058">
            <v>1.956933519923478E-4</v>
          </cell>
          <cell r="D1058">
            <v>0</v>
          </cell>
          <cell r="E1058">
            <v>0</v>
          </cell>
          <cell r="F1058">
            <v>2.1198191874909778E-2</v>
          </cell>
          <cell r="G1058">
            <v>9.5444404410829353E-3</v>
          </cell>
          <cell r="H1058">
            <v>323.77830250928758</v>
          </cell>
          <cell r="I1058">
            <v>0</v>
          </cell>
          <cell r="J1058">
            <v>0</v>
          </cell>
          <cell r="K1058">
            <v>633880.05201600259</v>
          </cell>
          <cell r="L1058">
            <v>2811.4310877611465</v>
          </cell>
          <cell r="M1058">
            <v>1.956933519923478E-4</v>
          </cell>
          <cell r="N1058">
            <v>0</v>
          </cell>
          <cell r="O1058">
            <v>0</v>
          </cell>
          <cell r="P1058">
            <v>2.1198191874909778E-2</v>
          </cell>
          <cell r="Q1058">
            <v>9.5444404410829353E-3</v>
          </cell>
        </row>
        <row r="1059">
          <cell r="B1059">
            <v>496000</v>
          </cell>
          <cell r="C1059">
            <v>1.9401331314161853E-4</v>
          </cell>
          <cell r="D1059">
            <v>0</v>
          </cell>
          <cell r="E1059">
            <v>0</v>
          </cell>
          <cell r="F1059">
            <v>2.1114629936151073E-2</v>
          </cell>
          <cell r="G1059">
            <v>9.4994098450634796E-3</v>
          </cell>
          <cell r="H1059">
            <v>320.99864688123108</v>
          </cell>
          <cell r="I1059">
            <v>0</v>
          </cell>
          <cell r="J1059">
            <v>0</v>
          </cell>
          <cell r="K1059">
            <v>631381.33672936447</v>
          </cell>
          <cell r="L1059">
            <v>2798.1667776812624</v>
          </cell>
          <cell r="M1059">
            <v>1.9401331314161855E-4</v>
          </cell>
          <cell r="N1059">
            <v>0</v>
          </cell>
          <cell r="O1059">
            <v>0</v>
          </cell>
          <cell r="P1059">
            <v>2.1114629936151076E-2</v>
          </cell>
          <cell r="Q1059">
            <v>9.4994098450634779E-3</v>
          </cell>
        </row>
        <row r="1060">
          <cell r="B1060">
            <v>496500</v>
          </cell>
          <cell r="C1060">
            <v>1.9234769513630466E-4</v>
          </cell>
          <cell r="D1060">
            <v>0</v>
          </cell>
          <cell r="E1060">
            <v>0</v>
          </cell>
          <cell r="F1060">
            <v>2.1031390785744473E-2</v>
          </cell>
          <cell r="G1060">
            <v>9.4545898360140559E-3</v>
          </cell>
          <cell r="H1060">
            <v>318.24285081100726</v>
          </cell>
          <cell r="I1060">
            <v>0</v>
          </cell>
          <cell r="J1060">
            <v>0</v>
          </cell>
          <cell r="K1060">
            <v>628892.27363847161</v>
          </cell>
          <cell r="L1060">
            <v>2784.9644985562445</v>
          </cell>
          <cell r="M1060">
            <v>1.9234769513630463E-4</v>
          </cell>
          <cell r="N1060">
            <v>0</v>
          </cell>
          <cell r="O1060">
            <v>0</v>
          </cell>
          <cell r="P1060">
            <v>2.1031390785744477E-2</v>
          </cell>
          <cell r="Q1060">
            <v>9.4545898360140559E-3</v>
          </cell>
        </row>
        <row r="1061">
          <cell r="B1061">
            <v>497000</v>
          </cell>
          <cell r="C1061">
            <v>1.906963741930891E-4</v>
          </cell>
          <cell r="D1061">
            <v>0</v>
          </cell>
          <cell r="E1061">
            <v>0</v>
          </cell>
          <cell r="F1061">
            <v>2.0948473176802679E-2</v>
          </cell>
          <cell r="G1061">
            <v>9.4099794291182103E-3</v>
          </cell>
          <cell r="H1061">
            <v>315.51070949680837</v>
          </cell>
          <cell r="I1061">
            <v>0</v>
          </cell>
          <cell r="J1061">
            <v>0</v>
          </cell>
          <cell r="K1061">
            <v>626412.82545821066</v>
          </cell>
          <cell r="L1061">
            <v>2771.8239602964209</v>
          </cell>
          <cell r="M1061">
            <v>1.906963741930891E-4</v>
          </cell>
          <cell r="N1061">
            <v>0</v>
          </cell>
          <cell r="O1061">
            <v>0</v>
          </cell>
          <cell r="P1061">
            <v>2.0948473176802682E-2</v>
          </cell>
          <cell r="Q1061">
            <v>9.4099794291182086E-3</v>
          </cell>
        </row>
        <row r="1062">
          <cell r="B1062">
            <v>497500</v>
          </cell>
          <cell r="C1062">
            <v>1.8905922759116531E-4</v>
          </cell>
          <cell r="D1062">
            <v>0</v>
          </cell>
          <cell r="E1062">
            <v>0</v>
          </cell>
          <cell r="F1062">
            <v>2.086587586725493E-2</v>
          </cell>
          <cell r="G1062">
            <v>9.3655776441650147E-3</v>
          </cell>
          <cell r="H1062">
            <v>312.80201989476984</v>
          </cell>
          <cell r="I1062">
            <v>0</v>
          </cell>
          <cell r="J1062">
            <v>0</v>
          </cell>
          <cell r="K1062">
            <v>623942.9550474952</v>
          </cell>
          <cell r="L1062">
            <v>2758.7448741687344</v>
          </cell>
          <cell r="M1062">
            <v>1.8905922759116531E-4</v>
          </cell>
          <cell r="N1062">
            <v>0</v>
          </cell>
          <cell r="O1062">
            <v>0</v>
          </cell>
          <cell r="P1062">
            <v>2.0865875867254934E-2</v>
          </cell>
          <cell r="Q1062">
            <v>9.3655776441650147E-3</v>
          </cell>
        </row>
        <row r="1063">
          <cell r="B1063">
            <v>498000</v>
          </cell>
          <cell r="C1063">
            <v>1.8743613366311855E-4</v>
          </cell>
          <cell r="D1063">
            <v>0</v>
          </cell>
          <cell r="E1063">
            <v>0</v>
          </cell>
          <cell r="F1063">
            <v>2.078359761982845E-2</v>
          </cell>
          <cell r="G1063">
            <v>9.3213835055275234E-3</v>
          </cell>
          <cell r="H1063">
            <v>310.11658070388376</v>
          </cell>
          <cell r="I1063">
            <v>0</v>
          </cell>
          <cell r="J1063">
            <v>0</v>
          </cell>
          <cell r="K1063">
            <v>621482.62540871056</v>
          </cell>
          <cell r="L1063">
            <v>2745.7269527903941</v>
          </cell>
          <cell r="M1063">
            <v>1.8743613366311855E-4</v>
          </cell>
          <cell r="N1063">
            <v>0</v>
          </cell>
          <cell r="O1063">
            <v>0</v>
          </cell>
          <cell r="P1063">
            <v>2.078359761982845E-2</v>
          </cell>
          <cell r="Q1063">
            <v>9.3213835055275217E-3</v>
          </cell>
        </row>
        <row r="1064">
          <cell r="B1064">
            <v>498500</v>
          </cell>
          <cell r="C1064">
            <v>1.8582697178588171E-4</v>
          </cell>
          <cell r="D1064">
            <v>0</v>
          </cell>
          <cell r="E1064">
            <v>0</v>
          </cell>
          <cell r="F1064">
            <v>2.0701637202029846E-2</v>
          </cell>
          <cell r="G1064">
            <v>9.2773960421413428E-3</v>
          </cell>
          <cell r="H1064">
            <v>307.45419235103481</v>
          </cell>
          <cell r="I1064">
            <v>0</v>
          </cell>
          <cell r="J1064">
            <v>0</v>
          </cell>
          <cell r="K1064">
            <v>619031.7996871582</v>
          </cell>
          <cell r="L1064">
            <v>2732.7699101225653</v>
          </cell>
          <cell r="M1064">
            <v>1.8582697178588168E-4</v>
          </cell>
          <cell r="N1064">
            <v>0</v>
          </cell>
          <cell r="O1064">
            <v>0</v>
          </cell>
          <cell r="P1064">
            <v>2.070163720202985E-2</v>
          </cell>
          <cell r="Q1064">
            <v>9.2773960421413428E-3</v>
          </cell>
        </row>
        <row r="1065">
          <cell r="B1065">
            <v>499000</v>
          </cell>
          <cell r="C1065">
            <v>1.842316223717741E-4</v>
          </cell>
          <cell r="D1065">
            <v>0</v>
          </cell>
          <cell r="E1065">
            <v>0</v>
          </cell>
          <cell r="F1065">
            <v>2.0619993386126689E-2</v>
          </cell>
          <cell r="G1065">
            <v>9.23361428748329E-3</v>
          </cell>
          <cell r="H1065">
            <v>304.81465697617369</v>
          </cell>
          <cell r="I1065">
            <v>0</v>
          </cell>
          <cell r="J1065">
            <v>0</v>
          </cell>
          <cell r="K1065">
            <v>616590.44117050408</v>
          </cell>
          <cell r="L1065">
            <v>2719.8734614640816</v>
          </cell>
          <cell r="M1065">
            <v>1.842316223717741E-4</v>
          </cell>
          <cell r="N1065">
            <v>0</v>
          </cell>
          <cell r="O1065">
            <v>0</v>
          </cell>
          <cell r="P1065">
            <v>2.0619993386126689E-2</v>
          </cell>
          <cell r="Q1065">
            <v>9.2336142874832883E-3</v>
          </cell>
        </row>
        <row r="1066">
          <cell r="B1066">
            <v>499500</v>
          </cell>
          <cell r="C1066">
            <v>1.826499668596108E-4</v>
          </cell>
          <cell r="D1066">
            <v>0</v>
          </cell>
          <cell r="E1066">
            <v>0</v>
          </cell>
          <cell r="F1066">
            <v>2.0538664949129124E-2</v>
          </cell>
          <cell r="G1066">
            <v>9.1900372795501537E-3</v>
          </cell>
          <cell r="H1066">
            <v>302.19777841760765</v>
          </cell>
          <cell r="I1066">
            <v>0</v>
          </cell>
          <cell r="J1066">
            <v>0</v>
          </cell>
          <cell r="K1066">
            <v>614158.5132882297</v>
          </cell>
          <cell r="L1066">
            <v>2707.0373234451899</v>
          </cell>
          <cell r="M1066">
            <v>1.826499668596108E-4</v>
          </cell>
          <cell r="N1066">
            <v>0</v>
          </cell>
          <cell r="O1066">
            <v>0</v>
          </cell>
          <cell r="P1066">
            <v>2.0538664949129124E-2</v>
          </cell>
          <cell r="Q1066">
            <v>9.190037279550152E-3</v>
          </cell>
        </row>
        <row r="1067">
          <cell r="B1067">
            <v>500000</v>
          </cell>
          <cell r="C1067">
            <v>1.8108188770589402E-4</v>
          </cell>
          <cell r="D1067">
            <v>0</v>
          </cell>
          <cell r="E1067">
            <v>0</v>
          </cell>
          <cell r="F1067">
            <v>2.045765067277153E-2</v>
          </cell>
          <cell r="G1067">
            <v>9.1466640608375734E-3</v>
          </cell>
          <cell r="H1067">
            <v>299.60336219742624</v>
          </cell>
          <cell r="I1067">
            <v>0</v>
          </cell>
          <cell r="J1067">
            <v>0</v>
          </cell>
          <cell r="K1067">
            <v>611735.97961108282</v>
          </cell>
          <cell r="L1067">
            <v>2694.2612140213273</v>
          </cell>
          <cell r="M1067">
            <v>1.8108188770589402E-4</v>
          </cell>
          <cell r="N1067">
            <v>0</v>
          </cell>
          <cell r="O1067">
            <v>0</v>
          </cell>
          <cell r="P1067">
            <v>2.045765067277153E-2</v>
          </cell>
          <cell r="Q1067">
            <v>9.1466640608375716E-3</v>
          </cell>
        </row>
        <row r="1068">
          <cell r="B1068">
            <v>500500</v>
          </cell>
          <cell r="C1068">
            <v>1.7952726837607727E-4</v>
          </cell>
          <cell r="D1068">
            <v>0</v>
          </cell>
          <cell r="E1068">
            <v>0</v>
          </cell>
          <cell r="F1068">
            <v>2.0376949343494273E-2</v>
          </cell>
          <cell r="G1068">
            <v>9.1034936783189729E-3</v>
          </cell>
          <cell r="H1068">
            <v>297.0312155070477</v>
          </cell>
          <cell r="I1068">
            <v>0</v>
          </cell>
          <cell r="J1068">
            <v>0</v>
          </cell>
          <cell r="K1068">
            <v>609322.80385053239</v>
          </cell>
          <cell r="L1068">
            <v>2681.5448524669187</v>
          </cell>
          <cell r="M1068">
            <v>1.7952726837607727E-4</v>
          </cell>
          <cell r="N1068">
            <v>0</v>
          </cell>
          <cell r="O1068">
            <v>0</v>
          </cell>
          <cell r="P1068">
            <v>2.0376949343494273E-2</v>
          </cell>
          <cell r="Q1068">
            <v>9.1034936783189729E-3</v>
          </cell>
        </row>
        <row r="1069">
          <cell r="B1069">
            <v>501000</v>
          </cell>
          <cell r="C1069">
            <v>1.7798599333590328E-4</v>
          </cell>
          <cell r="D1069">
            <v>0</v>
          </cell>
          <cell r="E1069">
            <v>0</v>
          </cell>
          <cell r="F1069">
            <v>2.0296559752425551E-2</v>
          </cell>
          <cell r="G1069">
            <v>9.0605251834246399E-3</v>
          </cell>
          <cell r="H1069">
            <v>294.48114719288759</v>
          </cell>
          <cell r="I1069">
            <v>0</v>
          </cell>
          <cell r="J1069">
            <v>0</v>
          </cell>
          <cell r="K1069">
            <v>606918.94985822565</v>
          </cell>
          <cell r="L1069">
            <v>2668.88795936921</v>
          </cell>
          <cell r="M1069">
            <v>1.7798599333590328E-4</v>
          </cell>
          <cell r="N1069">
            <v>0</v>
          </cell>
          <cell r="O1069">
            <v>0</v>
          </cell>
          <cell r="P1069">
            <v>2.0296559752425555E-2</v>
          </cell>
          <cell r="Q1069">
            <v>9.0605251834246399E-3</v>
          </cell>
        </row>
        <row r="1070">
          <cell r="B1070">
            <v>501500</v>
          </cell>
          <cell r="C1070">
            <v>1.7645794804282017E-4</v>
          </cell>
          <cell r="D1070">
            <v>0</v>
          </cell>
          <cell r="E1070">
            <v>0</v>
          </cell>
          <cell r="F1070">
            <v>2.0216480695363248E-2</v>
          </cell>
          <cell r="G1070">
            <v>9.0177576320208831E-3</v>
          </cell>
          <cell r="H1070">
            <v>291.95296774215643</v>
          </cell>
          <cell r="I1070">
            <v>0</v>
          </cell>
          <cell r="J1070">
            <v>0</v>
          </cell>
          <cell r="K1070">
            <v>604524.38162544509</v>
          </cell>
          <cell r="L1070">
            <v>2656.2902566221328</v>
          </cell>
          <cell r="M1070">
            <v>1.7645794804282017E-4</v>
          </cell>
          <cell r="N1070">
            <v>0</v>
          </cell>
          <cell r="O1070">
            <v>0</v>
          </cell>
          <cell r="P1070">
            <v>2.0216480695363248E-2</v>
          </cell>
          <cell r="Q1070">
            <v>9.0177576320208831E-3</v>
          </cell>
        </row>
        <row r="1071">
          <cell r="B1071">
            <v>502000</v>
          </cell>
          <cell r="C1071">
            <v>1.7494301893746685E-4</v>
          </cell>
          <cell r="D1071">
            <v>0</v>
          </cell>
          <cell r="E1071">
            <v>0</v>
          </cell>
          <cell r="F1071">
            <v>2.0136710972756929E-2</v>
          </cell>
          <cell r="G1071">
            <v>8.9751900843892708E-3</v>
          </cell>
          <cell r="H1071">
            <v>289.44648926877227</v>
          </cell>
          <cell r="I1071">
            <v>0</v>
          </cell>
          <cell r="J1071">
            <v>0</v>
          </cell>
          <cell r="K1071">
            <v>602139.06328257057</v>
          </cell>
          <cell r="L1071">
            <v>2643.7514674201866</v>
          </cell>
          <cell r="M1071">
            <v>1.7494301893746685E-4</v>
          </cell>
          <cell r="N1071">
            <v>0</v>
          </cell>
          <cell r="O1071">
            <v>0</v>
          </cell>
          <cell r="P1071">
            <v>2.0136710972756929E-2</v>
          </cell>
          <cell r="Q1071">
            <v>8.9751900843892691E-3</v>
          </cell>
        </row>
        <row r="1072">
          <cell r="B1072">
            <v>502500</v>
          </cell>
          <cell r="C1072">
            <v>1.7344109343523593E-4</v>
          </cell>
          <cell r="D1072">
            <v>0</v>
          </cell>
          <cell r="E1072">
            <v>0</v>
          </cell>
          <cell r="F1072">
            <v>2.0057249389689859E-2</v>
          </cell>
          <cell r="G1072">
            <v>8.9328216052060004E-3</v>
          </cell>
          <cell r="H1072">
            <v>286.96152549940132</v>
          </cell>
          <cell r="I1072">
            <v>0</v>
          </cell>
          <cell r="J1072">
            <v>0</v>
          </cell>
          <cell r="K1072">
            <v>599762.95909854129</v>
          </cell>
          <cell r="L1072">
            <v>2631.2713162523628</v>
          </cell>
          <cell r="M1072">
            <v>1.7344109343523593E-4</v>
          </cell>
          <cell r="N1072">
            <v>0</v>
          </cell>
          <cell r="O1072">
            <v>0</v>
          </cell>
          <cell r="P1072">
            <v>2.0057249389689856E-2</v>
          </cell>
          <cell r="Q1072">
            <v>8.9328216052060004E-3</v>
          </cell>
        </row>
        <row r="1073">
          <cell r="B1073">
            <v>503000</v>
          </cell>
          <cell r="C1073">
            <v>1.7195205991790417E-4</v>
          </cell>
          <cell r="D1073">
            <v>0</v>
          </cell>
          <cell r="E1073">
            <v>0</v>
          </cell>
          <cell r="F1073">
            <v>1.9978094755861098E-2</v>
          </cell>
          <cell r="G1073">
            <v>8.8906512635213378E-3</v>
          </cell>
          <cell r="H1073">
            <v>284.49789175961052</v>
          </cell>
          <cell r="I1073">
            <v>0</v>
          </cell>
          <cell r="J1073">
            <v>0</v>
          </cell>
          <cell r="K1073">
            <v>597396.03348032059</v>
          </cell>
          <cell r="L1073">
            <v>2618.8495288960871</v>
          </cell>
          <cell r="M1073">
            <v>1.7195205991790417E-4</v>
          </cell>
          <cell r="N1073">
            <v>0</v>
          </cell>
          <cell r="O1073">
            <v>0</v>
          </cell>
          <cell r="P1073">
            <v>1.9978094755861098E-2</v>
          </cell>
          <cell r="Q1073">
            <v>8.8906512635213378E-3</v>
          </cell>
        </row>
        <row r="1074">
          <cell r="B1074">
            <v>503500</v>
          </cell>
          <cell r="C1074">
            <v>1.7047580772533929E-4</v>
          </cell>
          <cell r="D1074">
            <v>0</v>
          </cell>
          <cell r="E1074">
            <v>0</v>
          </cell>
          <cell r="F1074">
            <v>1.9899245885567685E-2</v>
          </cell>
          <cell r="G1074">
            <v>8.8486781327391691E-3</v>
          </cell>
          <cell r="H1074">
            <v>282.05540496014601</v>
          </cell>
          <cell r="I1074">
            <v>0</v>
          </cell>
          <cell r="J1074">
            <v>0</v>
          </cell>
          <cell r="K1074">
            <v>595038.25097236293</v>
          </cell>
          <cell r="L1074">
            <v>2606.4858324111974</v>
          </cell>
          <cell r="M1074">
            <v>1.7047580772533929E-4</v>
          </cell>
          <cell r="N1074">
            <v>0</v>
          </cell>
          <cell r="O1074">
            <v>0</v>
          </cell>
          <cell r="P1074">
            <v>1.9899245885567681E-2</v>
          </cell>
          <cell r="Q1074">
            <v>8.8486781327391673E-3</v>
          </cell>
        </row>
        <row r="1075">
          <cell r="B1075">
            <v>504000</v>
          </cell>
          <cell r="C1075">
            <v>1.6901222714727526E-4</v>
          </cell>
          <cell r="D1075">
            <v>0</v>
          </cell>
          <cell r="E1075">
            <v>0</v>
          </cell>
          <cell r="F1075">
            <v>1.9820701597686848E-2</v>
          </cell>
          <cell r="G1075">
            <v>8.8069012905966255E-3</v>
          </cell>
          <cell r="H1075">
            <v>279.63388358332548</v>
          </cell>
          <cell r="I1075">
            <v>0</v>
          </cell>
          <cell r="J1075">
            <v>0</v>
          </cell>
          <cell r="K1075">
            <v>592689.57625608239</v>
          </cell>
          <cell r="L1075">
            <v>2594.1799551339423</v>
          </cell>
          <cell r="M1075">
            <v>1.6901222714727529E-4</v>
          </cell>
          <cell r="N1075">
            <v>0</v>
          </cell>
          <cell r="O1075">
            <v>0</v>
          </cell>
          <cell r="P1075">
            <v>1.9820701597686851E-2</v>
          </cell>
          <cell r="Q1075">
            <v>8.8069012905966238E-3</v>
          </cell>
        </row>
        <row r="1076">
          <cell r="B1076">
            <v>504500</v>
          </cell>
          <cell r="C1076">
            <v>1.6756120941516058E-4</v>
          </cell>
          <cell r="D1076">
            <v>0</v>
          </cell>
          <cell r="E1076">
            <v>0</v>
          </cell>
          <cell r="F1076">
            <v>1.9742460715658338E-2</v>
          </cell>
          <cell r="G1076">
            <v>8.7653198191438367E-3</v>
          </cell>
          <cell r="H1076">
            <v>277.23314766955087</v>
          </cell>
          <cell r="I1076">
            <v>0</v>
          </cell>
          <cell r="J1076">
            <v>0</v>
          </cell>
          <cell r="K1076">
            <v>590349.97414932388</v>
          </cell>
          <cell r="L1076">
            <v>2581.9316266710161</v>
          </cell>
          <cell r="M1076">
            <v>1.6756120941516058E-4</v>
          </cell>
          <cell r="N1076">
            <v>0</v>
          </cell>
          <cell r="O1076">
            <v>0</v>
          </cell>
          <cell r="P1076">
            <v>1.9742460715658338E-2</v>
          </cell>
          <cell r="Q1076">
            <v>8.7653198191438367E-3</v>
          </cell>
        </row>
        <row r="1077">
          <cell r="B1077">
            <v>505000</v>
          </cell>
          <cell r="C1077">
            <v>1.6612264669407231E-4</v>
          </cell>
          <cell r="D1077">
            <v>0</v>
          </cell>
          <cell r="E1077">
            <v>0</v>
          </cell>
          <cell r="F1077">
            <v>1.9664522067466821E-2</v>
          </cell>
          <cell r="G1077">
            <v>8.7239328047237531E-3</v>
          </cell>
          <cell r="H1077">
            <v>274.85301880392996</v>
          </cell>
          <cell r="I1077">
            <v>0</v>
          </cell>
          <cell r="J1077">
            <v>0</v>
          </cell>
          <cell r="K1077">
            <v>588019.40960583708</v>
          </cell>
          <cell r="L1077">
            <v>2569.740577893615</v>
          </cell>
          <cell r="M1077">
            <v>1.6612264669407234E-4</v>
          </cell>
          <cell r="N1077">
            <v>0</v>
          </cell>
          <cell r="O1077">
            <v>0</v>
          </cell>
          <cell r="P1077">
            <v>1.9664522067466824E-2</v>
          </cell>
          <cell r="Q1077">
            <v>8.7239328047237531E-3</v>
          </cell>
        </row>
        <row r="1078">
          <cell r="B1078">
            <v>505500</v>
          </cell>
          <cell r="C1078">
            <v>1.6469643207470336E-4</v>
          </cell>
          <cell r="D1078">
            <v>0</v>
          </cell>
          <cell r="E1078">
            <v>0</v>
          </cell>
          <cell r="F1078">
            <v>1.9586884485624276E-2</v>
          </cell>
          <cell r="G1078">
            <v>8.6827393379520623E-3</v>
          </cell>
          <cell r="H1078">
            <v>272.49332010301924</v>
          </cell>
          <cell r="I1078">
            <v>0</v>
          </cell>
          <cell r="J1078">
            <v>0</v>
          </cell>
          <cell r="K1078">
            <v>585697.84771474963</v>
          </cell>
          <cell r="L1078">
            <v>2557.6065409315229</v>
          </cell>
          <cell r="M1078">
            <v>1.6469643207470339E-4</v>
          </cell>
          <cell r="N1078">
            <v>0</v>
          </cell>
          <cell r="O1078">
            <v>0</v>
          </cell>
          <cell r="P1078">
            <v>1.9586884485624276E-2</v>
          </cell>
          <cell r="Q1078">
            <v>8.6827393379520623E-3</v>
          </cell>
        </row>
        <row r="1079">
          <cell r="B1079">
            <v>506000</v>
          </cell>
          <cell r="C1079">
            <v>1.632824595654177E-4</v>
          </cell>
          <cell r="D1079">
            <v>0</v>
          </cell>
          <cell r="E1079">
            <v>0</v>
          </cell>
          <cell r="F1079">
            <v>1.9509546807152521E-2</v>
          </cell>
          <cell r="G1079">
            <v>8.6417385136972301E-3</v>
          </cell>
          <cell r="H1079">
            <v>270.15387620167905</v>
          </cell>
          <cell r="I1079">
            <v>0</v>
          </cell>
          <cell r="J1079">
            <v>0</v>
          </cell>
          <cell r="K1079">
            <v>583385.25370004517</v>
          </cell>
          <cell r="L1079">
            <v>2545.5292491672308</v>
          </cell>
          <cell r="M1079">
            <v>1.632824595654177E-4</v>
          </cell>
          <cell r="N1079">
            <v>0</v>
          </cell>
          <cell r="O1079">
            <v>0</v>
          </cell>
          <cell r="P1079">
            <v>1.9509546807152521E-2</v>
          </cell>
          <cell r="Q1079">
            <v>8.6417385136972301E-3</v>
          </cell>
        </row>
        <row r="1080">
          <cell r="B1080">
            <v>506500</v>
          </cell>
          <cell r="C1080">
            <v>1.6188062408437461E-4</v>
          </cell>
          <cell r="D1080">
            <v>0</v>
          </cell>
          <cell r="E1080">
            <v>0</v>
          </cell>
          <cell r="F1080">
            <v>1.9432507873565822E-2</v>
          </cell>
          <cell r="G1080">
            <v>8.6009294310605833E-3</v>
          </cell>
          <cell r="H1080">
            <v>267.83451324004318</v>
          </cell>
          <cell r="I1080">
            <v>0</v>
          </cell>
          <cell r="J1080">
            <v>0</v>
          </cell>
          <cell r="K1080">
            <v>581081.59292004281</v>
          </cell>
          <cell r="L1080">
            <v>2533.5084372300707</v>
          </cell>
          <cell r="M1080">
            <v>1.6188062408437463E-4</v>
          </cell>
          <cell r="N1080">
            <v>0</v>
          </cell>
          <cell r="O1080">
            <v>0</v>
          </cell>
          <cell r="P1080">
            <v>1.9432507873565819E-2</v>
          </cell>
          <cell r="Q1080">
            <v>8.6009294310605833E-3</v>
          </cell>
        </row>
        <row r="1081">
          <cell r="B1081">
            <v>507000</v>
          </cell>
          <cell r="C1081">
            <v>1.6049082145171584E-4</v>
          </cell>
          <cell r="D1081">
            <v>0</v>
          </cell>
          <cell r="E1081">
            <v>0</v>
          </cell>
          <cell r="F1081">
            <v>1.9355766530853507E-2</v>
          </cell>
          <cell r="G1081">
            <v>8.5603111933565384E-3</v>
          </cell>
          <cell r="H1081">
            <v>265.53505885059212</v>
          </cell>
          <cell r="I1081">
            <v>0</v>
          </cell>
          <cell r="J1081">
            <v>0</v>
          </cell>
          <cell r="K1081">
            <v>578786.83086687757</v>
          </cell>
          <cell r="L1081">
            <v>2521.5438409903913</v>
          </cell>
          <cell r="M1081">
            <v>1.6049082145171584E-4</v>
          </cell>
          <cell r="N1081">
            <v>0</v>
          </cell>
          <cell r="O1081">
            <v>0</v>
          </cell>
          <cell r="P1081">
            <v>1.9355766530853507E-2</v>
          </cell>
          <cell r="Q1081">
            <v>8.5603111933565384E-3</v>
          </cell>
        </row>
        <row r="1082">
          <cell r="B1082">
            <v>507500</v>
          </cell>
          <cell r="C1082">
            <v>1.5911294838182586E-4</v>
          </cell>
          <cell r="D1082">
            <v>0</v>
          </cell>
          <cell r="E1082">
            <v>0</v>
          </cell>
          <cell r="F1082">
            <v>1.9279321629462675E-2</v>
          </cell>
          <cell r="G1082">
            <v>8.5198829080928851E-3</v>
          </cell>
          <cell r="H1082">
            <v>263.2553421453477</v>
          </cell>
          <cell r="I1082">
            <v>0</v>
          </cell>
          <cell r="J1082">
            <v>0</v>
          </cell>
          <cell r="K1082">
            <v>576500.93316598295</v>
          </cell>
          <cell r="L1082">
            <v>2509.6351975537505</v>
          </cell>
          <cell r="M1082">
            <v>1.5911294838182589E-4</v>
          </cell>
          <cell r="N1082">
            <v>0</v>
          </cell>
          <cell r="O1082">
            <v>0</v>
          </cell>
          <cell r="P1082">
            <v>1.9279321629462675E-2</v>
          </cell>
          <cell r="Q1082">
            <v>8.5198829080928833E-3</v>
          </cell>
        </row>
        <row r="1083">
          <cell r="B1083">
            <v>508000</v>
          </cell>
          <cell r="C1083">
            <v>1.5774690247565546E-4</v>
          </cell>
          <cell r="D1083">
            <v>0</v>
          </cell>
          <cell r="E1083">
            <v>0</v>
          </cell>
          <cell r="F1083">
            <v>1.9203172024281019E-2</v>
          </cell>
          <cell r="G1083">
            <v>8.4796436869511837E-3</v>
          </cell>
          <cell r="H1083">
            <v>260.99519370317216</v>
          </cell>
          <cell r="I1083">
            <v>0</v>
          </cell>
          <cell r="J1083">
            <v>0</v>
          </cell>
          <cell r="K1083">
            <v>574223.86557557783</v>
          </cell>
          <cell r="L1083">
            <v>2497.7822452551413</v>
          </cell>
          <cell r="M1083">
            <v>1.5774690247565549E-4</v>
          </cell>
          <cell r="N1083">
            <v>0</v>
          </cell>
          <cell r="O1083">
            <v>0</v>
          </cell>
          <cell r="P1083">
            <v>1.9203172024281019E-2</v>
          </cell>
          <cell r="Q1083">
            <v>8.4796436869511837E-3</v>
          </cell>
        </row>
        <row r="1084">
          <cell r="B1084">
            <v>508500</v>
          </cell>
          <cell r="C1084">
            <v>1.5639258221311262E-4</v>
          </cell>
          <cell r="D1084">
            <v>0</v>
          </cell>
          <cell r="E1084">
            <v>0</v>
          </cell>
          <cell r="F1084">
            <v>1.9127316574619625E-2</v>
          </cell>
          <cell r="G1084">
            <v>8.4395926457672393E-3</v>
          </cell>
          <cell r="H1084">
            <v>258.75444555717888</v>
          </cell>
          <cell r="I1084">
            <v>0</v>
          </cell>
          <cell r="J1084">
            <v>0</v>
          </cell>
          <cell r="K1084">
            <v>571955.59398615162</v>
          </cell>
          <cell r="L1084">
            <v>2485.9847236532391</v>
          </cell>
          <cell r="M1084">
            <v>1.5639258221311262E-4</v>
          </cell>
          <cell r="N1084">
            <v>0</v>
          </cell>
          <cell r="O1084">
            <v>0</v>
          </cell>
          <cell r="P1084">
            <v>1.9127316574619621E-2</v>
          </cell>
          <cell r="Q1084">
            <v>8.4395926457672375E-3</v>
          </cell>
        </row>
        <row r="1085">
          <cell r="B1085">
            <v>509000</v>
          </cell>
          <cell r="C1085">
            <v>1.5504988694551628E-4</v>
          </cell>
          <cell r="D1085">
            <v>0</v>
          </cell>
          <cell r="E1085">
            <v>0</v>
          </cell>
          <cell r="F1085">
            <v>1.9051754144195909E-2</v>
          </cell>
          <cell r="G1085">
            <v>8.399728904511683E-3</v>
          </cell>
          <cell r="H1085">
            <v>256.53293118224707</v>
          </cell>
          <cell r="I1085">
            <v>0</v>
          </cell>
          <cell r="J1085">
            <v>0</v>
          </cell>
          <cell r="K1085">
            <v>569696.08441995457</v>
          </cell>
          <cell r="L1085">
            <v>2474.2423735246839</v>
          </cell>
          <cell r="M1085">
            <v>1.5504988694551628E-4</v>
          </cell>
          <cell r="N1085">
            <v>0</v>
          </cell>
          <cell r="O1085">
            <v>0</v>
          </cell>
          <cell r="P1085">
            <v>1.9051754144195906E-2</v>
          </cell>
          <cell r="Q1085">
            <v>8.3997289045116812E-3</v>
          </cell>
        </row>
        <row r="1086">
          <cell r="B1086">
            <v>509500</v>
          </cell>
          <cell r="C1086">
            <v>1.5371871688811707E-4</v>
          </cell>
          <cell r="D1086">
            <v>0</v>
          </cell>
          <cell r="E1086">
            <v>0</v>
          </cell>
          <cell r="F1086">
            <v>1.8976483601116589E-2</v>
          </cell>
          <cell r="G1086">
            <v>8.360051587270623E-3</v>
          </cell>
          <cell r="H1086">
            <v>254.33048548264682</v>
          </cell>
          <cell r="I1086">
            <v>0</v>
          </cell>
          <cell r="J1086">
            <v>0</v>
          </cell>
          <cell r="K1086">
            <v>567445.30303048785</v>
          </cell>
          <cell r="L1086">
            <v>2462.5549368583788</v>
          </cell>
          <cell r="M1086">
            <v>1.537187168881171E-4</v>
          </cell>
          <cell r="N1086">
            <v>0</v>
          </cell>
          <cell r="O1086">
            <v>0</v>
          </cell>
          <cell r="P1086">
            <v>1.8976483601116593E-2</v>
          </cell>
          <cell r="Q1086">
            <v>8.3600515872706213E-3</v>
          </cell>
        </row>
        <row r="1087">
          <cell r="B1087">
            <v>510000</v>
          </cell>
          <cell r="C1087">
            <v>1.5239897311268249E-4</v>
          </cell>
          <cell r="D1087">
            <v>0</v>
          </cell>
          <cell r="E1087">
            <v>0</v>
          </cell>
          <cell r="F1087">
            <v>1.8901503817860744E-2</v>
          </cell>
          <cell r="G1087">
            <v>8.3205598222264154E-3</v>
          </cell>
          <cell r="H1087">
            <v>252.14694477977145</v>
          </cell>
          <cell r="I1087">
            <v>0</v>
          </cell>
          <cell r="J1087">
            <v>0</v>
          </cell>
          <cell r="K1087">
            <v>565203.21610199753</v>
          </cell>
          <cell r="L1087">
            <v>2450.9221568498269</v>
          </cell>
          <cell r="M1087">
            <v>1.5239897311268249E-4</v>
          </cell>
          <cell r="N1087">
            <v>0</v>
          </cell>
          <cell r="O1087">
            <v>0</v>
          </cell>
          <cell r="P1087">
            <v>1.8901503817860741E-2</v>
          </cell>
          <cell r="Q1087">
            <v>8.3205598222264136E-3</v>
          </cell>
        </row>
        <row r="1088">
          <cell r="B1088">
            <v>510500</v>
          </cell>
          <cell r="C1088">
            <v>1.5109055754014385E-4</v>
          </cell>
          <cell r="D1088">
            <v>0</v>
          </cell>
          <cell r="E1088">
            <v>0</v>
          </cell>
          <cell r="F1088">
            <v>1.8826813671262904E-2</v>
          </cell>
          <cell r="G1088">
            <v>8.2812527416384878E-3</v>
          </cell>
          <cell r="H1088">
            <v>249.98214679997167</v>
          </cell>
          <cell r="I1088">
            <v>0</v>
          </cell>
          <cell r="J1088">
            <v>0</v>
          </cell>
          <cell r="K1088">
            <v>562969.79004896898</v>
          </cell>
          <cell r="L1088">
            <v>2439.3437778954822</v>
          </cell>
          <cell r="M1088">
            <v>1.5109055754014385E-4</v>
          </cell>
          <cell r="N1088">
            <v>0</v>
          </cell>
          <cell r="O1088">
            <v>0</v>
          </cell>
          <cell r="P1088">
            <v>1.8826813671262904E-2</v>
          </cell>
          <cell r="Q1088">
            <v>8.2812527416384878E-3</v>
          </cell>
        </row>
        <row r="1089">
          <cell r="B1089">
            <v>511000</v>
          </cell>
          <cell r="C1089">
            <v>1.4979337293330761E-4</v>
          </cell>
          <cell r="D1089">
            <v>0</v>
          </cell>
          <cell r="E1089">
            <v>0</v>
          </cell>
          <cell r="F1089">
            <v>1.8752412042496228E-2</v>
          </cell>
          <cell r="G1089">
            <v>8.2421294818242966E-3</v>
          </cell>
          <cell r="H1089">
            <v>247.83593066249637</v>
          </cell>
          <cell r="I1089">
            <v>0</v>
          </cell>
          <cell r="J1089">
            <v>0</v>
          </cell>
          <cell r="K1089">
            <v>560744.99141562346</v>
          </cell>
          <cell r="L1089">
            <v>2427.8195455871401</v>
          </cell>
          <cell r="M1089">
            <v>1.4979337293330761E-4</v>
          </cell>
          <cell r="N1089">
            <v>0</v>
          </cell>
          <cell r="O1089">
            <v>0</v>
          </cell>
          <cell r="P1089">
            <v>1.8752412042496228E-2</v>
          </cell>
          <cell r="Q1089">
            <v>8.2421294818242948E-3</v>
          </cell>
        </row>
        <row r="1090">
          <cell r="B1090">
            <v>511500</v>
          </cell>
          <cell r="C1090">
            <v>1.4850732288962889E-4</v>
          </cell>
          <cell r="D1090">
            <v>0</v>
          </cell>
          <cell r="E1090">
            <v>0</v>
          </cell>
          <cell r="F1090">
            <v>1.8678297817055753E-2</v>
          </cell>
          <cell r="G1090">
            <v>8.2031891831403202E-3</v>
          </cell>
          <cell r="H1090">
            <v>245.7081368675361</v>
          </cell>
          <cell r="I1090">
            <v>0</v>
          </cell>
          <cell r="J1090">
            <v>0</v>
          </cell>
          <cell r="K1090">
            <v>558528.78687541746</v>
          </cell>
          <cell r="L1090">
            <v>2416.3492067063398</v>
          </cell>
          <cell r="M1090">
            <v>1.4850732288962889E-4</v>
          </cell>
          <cell r="N1090">
            <v>0</v>
          </cell>
          <cell r="O1090">
            <v>0</v>
          </cell>
          <cell r="P1090">
            <v>1.8678297817055756E-2</v>
          </cell>
          <cell r="Q1090">
            <v>8.2031891831403185E-3</v>
          </cell>
        </row>
        <row r="1091">
          <cell r="B1091">
            <v>512000</v>
          </cell>
          <cell r="C1091">
            <v>1.4723231183404829E-4</v>
          </cell>
          <cell r="D1091">
            <v>0</v>
          </cell>
          <cell r="E1091">
            <v>0</v>
          </cell>
          <cell r="F1091">
            <v>1.8604469884741702E-2</v>
          </cell>
          <cell r="G1091">
            <v>8.1644309899632003E-3</v>
          </cell>
          <cell r="H1091">
            <v>243.5986072843717</v>
          </cell>
          <cell r="I1091">
            <v>0</v>
          </cell>
          <cell r="J1091">
            <v>0</v>
          </cell>
          <cell r="K1091">
            <v>556321.14323054336</v>
          </cell>
          <cell r="L1091">
            <v>2404.9325092188083</v>
          </cell>
          <cell r="M1091">
            <v>1.4723231183404829E-4</v>
          </cell>
          <cell r="N1091">
            <v>0</v>
          </cell>
          <cell r="O1091">
            <v>0</v>
          </cell>
          <cell r="P1091">
            <v>1.8604469884741702E-2</v>
          </cell>
          <cell r="Q1091">
            <v>8.1644309899631985E-3</v>
          </cell>
        </row>
        <row r="1092">
          <cell r="B1092">
            <v>512500</v>
          </cell>
          <cell r="C1092">
            <v>1.4596824501188666E-4</v>
          </cell>
          <cell r="D1092">
            <v>0</v>
          </cell>
          <cell r="E1092">
            <v>0</v>
          </cell>
          <cell r="F1092">
            <v>1.8530927139642845E-2</v>
          </cell>
          <cell r="G1092">
            <v>8.1258540506709189E-3</v>
          </cell>
          <cell r="H1092">
            <v>241.50718513961837</v>
          </cell>
          <cell r="I1092">
            <v>0</v>
          </cell>
          <cell r="J1092">
            <v>0</v>
          </cell>
          <cell r="K1092">
            <v>554122.02741143247</v>
          </cell>
          <cell r="L1092">
            <v>2393.5692022689159</v>
          </cell>
          <cell r="M1092">
            <v>1.4596824501188666E-4</v>
          </cell>
          <cell r="N1092">
            <v>0</v>
          </cell>
          <cell r="O1092">
            <v>0</v>
          </cell>
          <cell r="P1092">
            <v>1.8530927139642845E-2</v>
          </cell>
          <cell r="Q1092">
            <v>8.1258540506709189E-3</v>
          </cell>
        </row>
        <row r="1093">
          <cell r="B1093">
            <v>513000</v>
          </cell>
          <cell r="C1093">
            <v>1.447150284818065E-4</v>
          </cell>
          <cell r="D1093">
            <v>0</v>
          </cell>
          <cell r="E1093">
            <v>0</v>
          </cell>
          <cell r="F1093">
            <v>1.845766848011994E-2</v>
          </cell>
          <cell r="G1093">
            <v>8.0874575176240991E-3</v>
          </cell>
          <cell r="H1093">
            <v>239.4337150055803</v>
          </cell>
          <cell r="I1093">
            <v>0</v>
          </cell>
          <cell r="J1093">
            <v>0</v>
          </cell>
          <cell r="K1093">
            <v>551931.406476259</v>
          </cell>
          <cell r="L1093">
            <v>2382.2590361741677</v>
          </cell>
          <cell r="M1093">
            <v>1.447150284818065E-4</v>
          </cell>
          <cell r="N1093">
            <v>0</v>
          </cell>
          <cell r="O1093">
            <v>0</v>
          </cell>
          <cell r="P1093">
            <v>1.845766848011994E-2</v>
          </cell>
          <cell r="Q1093">
            <v>8.0874575176240991E-3</v>
          </cell>
        </row>
        <row r="1094">
          <cell r="B1094">
            <v>513500</v>
          </cell>
          <cell r="C1094">
            <v>1.434725691088273E-4</v>
          </cell>
          <cell r="D1094">
            <v>0</v>
          </cell>
          <cell r="E1094">
            <v>0</v>
          </cell>
          <cell r="F1094">
            <v>1.838469280878921E-2</v>
          </cell>
          <cell r="G1094">
            <v>8.0492405471473735E-3</v>
          </cell>
          <cell r="H1094">
            <v>237.37804278869433</v>
          </cell>
          <cell r="I1094">
            <v>0</v>
          </cell>
          <cell r="J1094">
            <v>0</v>
          </cell>
          <cell r="K1094">
            <v>549749.24761044665</v>
          </cell>
          <cell r="L1094">
            <v>2371.0017624197176</v>
          </cell>
          <cell r="M1094">
            <v>1.434725691088273E-4</v>
          </cell>
          <cell r="N1094">
            <v>0</v>
          </cell>
          <cell r="O1094">
            <v>0</v>
          </cell>
          <cell r="P1094">
            <v>1.838469280878921E-2</v>
          </cell>
          <cell r="Q1094">
            <v>8.0492405471473717E-3</v>
          </cell>
        </row>
        <row r="1095">
          <cell r="B1095">
            <v>514000</v>
          </cell>
          <cell r="C1095">
            <v>1.4224077455740538E-4</v>
          </cell>
          <cell r="D1095">
            <v>0</v>
          </cell>
          <cell r="E1095">
            <v>0</v>
          </cell>
          <cell r="F1095">
            <v>1.8311999032505934E-2</v>
          </cell>
          <cell r="G1095">
            <v>8.0112022995108487E-3</v>
          </cell>
          <cell r="H1095">
            <v>235.34001571808042</v>
          </cell>
          <cell r="I1095">
            <v>0</v>
          </cell>
          <cell r="J1095">
            <v>0</v>
          </cell>
          <cell r="K1095">
            <v>547575.5181261776</v>
          </cell>
          <cell r="L1095">
            <v>2359.7971336529054</v>
          </cell>
          <cell r="M1095">
            <v>1.4224077455740538E-4</v>
          </cell>
          <cell r="N1095">
            <v>0</v>
          </cell>
          <cell r="O1095">
            <v>0</v>
          </cell>
          <cell r="P1095">
            <v>1.8311999032505931E-2</v>
          </cell>
          <cell r="Q1095">
            <v>8.0112022995108487E-3</v>
          </cell>
        </row>
        <row r="1096">
          <cell r="B1096">
            <v>514500</v>
          </cell>
          <cell r="C1096">
            <v>1.4101955328457342E-4</v>
          </cell>
          <cell r="D1096">
            <v>0</v>
          </cell>
          <cell r="E1096">
            <v>0</v>
          </cell>
          <cell r="F1096">
            <v>1.8239586062348066E-2</v>
          </cell>
          <cell r="G1096">
            <v>7.9733419389116551E-3</v>
          </cell>
          <cell r="H1096">
            <v>233.31948233419101</v>
          </cell>
          <cell r="I1096">
            <v>0</v>
          </cell>
          <cell r="J1096">
            <v>0</v>
          </cell>
          <cell r="K1096">
            <v>545410.18546190299</v>
          </cell>
          <cell r="L1096">
            <v>2348.6449036778245</v>
          </cell>
          <cell r="M1096">
            <v>1.4101955328457342E-4</v>
          </cell>
          <cell r="N1096">
            <v>0</v>
          </cell>
          <cell r="O1096">
            <v>0</v>
          </cell>
          <cell r="P1096">
            <v>1.8239586062348063E-2</v>
          </cell>
          <cell r="Q1096">
            <v>7.9733419389116551E-3</v>
          </cell>
        </row>
        <row r="1097">
          <cell r="B1097">
            <v>515000</v>
          </cell>
          <cell r="C1097">
            <v>1.3980881453313444E-4</v>
          </cell>
          <cell r="D1097">
            <v>0</v>
          </cell>
          <cell r="E1097">
            <v>0</v>
          </cell>
          <cell r="F1097">
            <v>1.8167452813599924E-2</v>
          </cell>
          <cell r="G1097">
            <v>7.9356586334555831E-3</v>
          </cell>
          <cell r="H1097">
            <v>231.31629247755009</v>
          </cell>
          <cell r="I1097">
            <v>0</v>
          </cell>
          <cell r="J1097">
            <v>0</v>
          </cell>
          <cell r="K1097">
            <v>543253.21718185488</v>
          </cell>
          <cell r="L1097">
            <v>2337.5448274499108</v>
          </cell>
          <cell r="M1097">
            <v>1.3980881453313444E-4</v>
          </cell>
          <cell r="N1097">
            <v>0</v>
          </cell>
          <cell r="O1097">
            <v>0</v>
          </cell>
          <cell r="P1097">
            <v>1.8167452813599924E-2</v>
          </cell>
          <cell r="Q1097">
            <v>7.9356586334555813E-3</v>
          </cell>
        </row>
        <row r="1098">
          <cell r="B1098">
            <v>515500</v>
          </cell>
          <cell r="C1098">
            <v>1.3860846832491902E-4</v>
          </cell>
          <cell r="D1098">
            <v>0</v>
          </cell>
          <cell r="E1098">
            <v>0</v>
          </cell>
          <cell r="F1098">
            <v>1.8095598205735905E-2</v>
          </cell>
          <cell r="G1098">
            <v>7.8981515551387969E-3</v>
          </cell>
          <cell r="H1098">
            <v>229.33029727759745</v>
          </cell>
          <cell r="I1098">
            <v>0</v>
          </cell>
          <cell r="J1098">
            <v>0</v>
          </cell>
          <cell r="K1098">
            <v>541104.58097555919</v>
          </cell>
          <cell r="L1098">
            <v>2326.4966610705587</v>
          </cell>
          <cell r="M1098">
            <v>1.3860846832491905E-4</v>
          </cell>
          <cell r="N1098">
            <v>0</v>
          </cell>
          <cell r="O1098">
            <v>0</v>
          </cell>
          <cell r="P1098">
            <v>1.8095598205735908E-2</v>
          </cell>
          <cell r="Q1098">
            <v>7.8981515551387969E-3</v>
          </cell>
        </row>
        <row r="1099">
          <cell r="B1099">
            <v>516000</v>
          </cell>
          <cell r="C1099">
            <v>1.3741842545409745E-4</v>
          </cell>
          <cell r="D1099">
            <v>0</v>
          </cell>
          <cell r="E1099">
            <v>0</v>
          </cell>
          <cell r="F1099">
            <v>1.8024021162404352E-2</v>
          </cell>
          <cell r="G1099">
            <v>7.8608198798296499E-3</v>
          </cell>
          <cell r="H1099">
            <v>227.36134914162321</v>
          </cell>
          <cell r="I1099">
            <v>0</v>
          </cell>
          <cell r="J1099">
            <v>0</v>
          </cell>
          <cell r="K1099">
            <v>538964.24465735373</v>
          </cell>
          <cell r="L1099">
            <v>2315.5001617817607</v>
          </cell>
          <cell r="M1099">
            <v>1.3741842545409745E-4</v>
          </cell>
          <cell r="N1099">
            <v>0</v>
          </cell>
          <cell r="O1099">
            <v>0</v>
          </cell>
          <cell r="P1099">
            <v>1.8024021162404352E-2</v>
          </cell>
          <cell r="Q1099">
            <v>7.8608198798296482E-3</v>
          </cell>
        </row>
        <row r="1100">
          <cell r="B1100">
            <v>516500</v>
          </cell>
          <cell r="C1100">
            <v>1.3623859748055085E-4</v>
          </cell>
          <cell r="D1100">
            <v>0</v>
          </cell>
          <cell r="E1100">
            <v>0</v>
          </cell>
          <cell r="F1100">
            <v>1.7952720611411396E-2</v>
          </cell>
          <cell r="G1100">
            <v>7.8236627872505671E-3</v>
          </cell>
          <cell r="H1100">
            <v>225.40930174380037</v>
          </cell>
          <cell r="I1100">
            <v>0</v>
          </cell>
          <cell r="J1100">
            <v>0</v>
          </cell>
          <cell r="K1100">
            <v>536832.17616590473</v>
          </cell>
          <cell r="L1100">
            <v>2304.5550879607754</v>
          </cell>
          <cell r="M1100">
            <v>1.3623859748055085E-4</v>
          </cell>
          <cell r="N1100">
            <v>0</v>
          </cell>
          <cell r="O1100">
            <v>0</v>
          </cell>
          <cell r="P1100">
            <v>1.7952720611411396E-2</v>
          </cell>
          <cell r="Q1100">
            <v>7.8236627872505654E-3</v>
          </cell>
        </row>
        <row r="1101">
          <cell r="B1101">
            <v>517000</v>
          </cell>
          <cell r="C1101">
            <v>1.3506889672329776E-4</v>
          </cell>
          <cell r="D1101">
            <v>0</v>
          </cell>
          <cell r="E1101">
            <v>0</v>
          </cell>
          <cell r="F1101">
            <v>1.7881695484704915E-2</v>
          </cell>
          <cell r="G1101">
            <v>7.786679460960037E-3</v>
          </cell>
          <cell r="H1101">
            <v>223.47401001430899</v>
          </cell>
          <cell r="I1101">
            <v>0</v>
          </cell>
          <cell r="J1101">
            <v>0</v>
          </cell>
          <cell r="K1101">
            <v>534708.34356372734</v>
          </cell>
          <cell r="L1101">
            <v>2293.6611991148188</v>
          </cell>
          <cell r="M1101">
            <v>1.3506889672329776E-4</v>
          </cell>
          <cell r="N1101">
            <v>0</v>
          </cell>
          <cell r="O1101">
            <v>0</v>
          </cell>
          <cell r="P1101">
            <v>1.7881695484704915E-2</v>
          </cell>
          <cell r="Q1101">
            <v>7.786679460960037E-3</v>
          </cell>
        </row>
        <row r="1102">
          <cell r="B1102">
            <v>517500</v>
          </cell>
          <cell r="C1102">
            <v>1.3390923625398001E-4</v>
          </cell>
          <cell r="D1102">
            <v>0</v>
          </cell>
          <cell r="E1102">
            <v>0</v>
          </cell>
          <cell r="F1102">
            <v>1.7810944718358521E-2</v>
          </cell>
          <cell r="G1102">
            <v>7.7498690883346542E-3</v>
          </cell>
          <cell r="H1102">
            <v>221.55533012855841</v>
          </cell>
          <cell r="I1102">
            <v>0</v>
          </cell>
          <cell r="J1102">
            <v>0</v>
          </cell>
          <cell r="K1102">
            <v>532592.7150367063</v>
          </cell>
          <cell r="L1102">
            <v>2282.8182558757771</v>
          </cell>
          <cell r="M1102">
            <v>1.3390923625398001E-4</v>
          </cell>
          <cell r="N1102">
            <v>0</v>
          </cell>
          <cell r="O1102">
            <v>0</v>
          </cell>
          <cell r="P1102">
            <v>1.7810944718358521E-2</v>
          </cell>
          <cell r="Q1102">
            <v>7.7498690883346516E-3</v>
          </cell>
        </row>
        <row r="1103">
          <cell r="B1103">
            <v>518000</v>
          </cell>
          <cell r="C1103">
            <v>1.3275952989039925E-4</v>
          </cell>
          <cell r="D1103">
            <v>0</v>
          </cell>
          <cell r="E1103">
            <v>0</v>
          </cell>
          <cell r="F1103">
            <v>1.7740467252555618E-2</v>
          </cell>
          <cell r="G1103">
            <v>7.7132308605512732E-3</v>
          </cell>
          <cell r="H1103">
            <v>219.6531194964933</v>
          </cell>
          <cell r="I1103">
            <v>0</v>
          </cell>
          <cell r="J1103">
            <v>0</v>
          </cell>
          <cell r="K1103">
            <v>530485.25889361999</v>
          </cell>
          <cell r="L1103">
            <v>2272.0260199949503</v>
          </cell>
          <cell r="M1103">
            <v>1.3275952989039925E-4</v>
          </cell>
          <cell r="N1103">
            <v>0</v>
          </cell>
          <cell r="O1103">
            <v>0</v>
          </cell>
          <cell r="P1103">
            <v>1.7740467252555618E-2</v>
          </cell>
          <cell r="Q1103">
            <v>7.7132308605512723E-3</v>
          </cell>
        </row>
        <row r="1104">
          <cell r="B1104">
            <v>518500</v>
          </cell>
          <cell r="C1104">
            <v>1.3161969219011501E-4</v>
          </cell>
          <cell r="D1104">
            <v>0</v>
          </cell>
          <cell r="E1104">
            <v>0</v>
          </cell>
          <cell r="F1104">
            <v>1.7670262031573569E-2</v>
          </cell>
          <cell r="G1104">
            <v>7.6767639725692314E-3</v>
          </cell>
          <cell r="H1104">
            <v>217.76723675200154</v>
          </cell>
          <cell r="I1104">
            <v>0</v>
          </cell>
          <cell r="J1104">
            <v>0</v>
          </cell>
          <cell r="K1104">
            <v>528385.94356566656</v>
          </cell>
          <cell r="L1104">
            <v>2261.2842543378133</v>
          </cell>
          <cell r="M1104">
            <v>1.3161969219011501E-4</v>
          </cell>
          <cell r="N1104">
            <v>0</v>
          </cell>
          <cell r="O1104">
            <v>0</v>
          </cell>
          <cell r="P1104">
            <v>1.7670262031573569E-2</v>
          </cell>
          <cell r="Q1104">
            <v>7.6767639725692305E-3</v>
          </cell>
        </row>
        <row r="1105">
          <cell r="B1105">
            <v>519000</v>
          </cell>
          <cell r="C1105">
            <v>1.3048963844409343E-4</v>
          </cell>
          <cell r="D1105">
            <v>0</v>
          </cell>
          <cell r="E1105">
            <v>0</v>
          </cell>
          <cell r="F1105">
            <v>1.7600328003767821E-2</v>
          </cell>
          <cell r="G1105">
            <v>7.6404676231126741E-3</v>
          </cell>
          <cell r="H1105">
            <v>215.89754174240593</v>
          </cell>
          <cell r="I1105">
            <v>0</v>
          </cell>
          <cell r="J1105">
            <v>0</v>
          </cell>
          <cell r="K1105">
            <v>526294.73760598921</v>
          </cell>
          <cell r="L1105">
            <v>2250.5927228788114</v>
          </cell>
          <cell r="M1105">
            <v>1.3048963844409343E-4</v>
          </cell>
          <cell r="N1105">
            <v>0</v>
          </cell>
          <cell r="O1105">
            <v>0</v>
          </cell>
          <cell r="P1105">
            <v>1.7600328003767821E-2</v>
          </cell>
          <cell r="Q1105">
            <v>7.6404676231126741E-3</v>
          </cell>
        </row>
        <row r="1106">
          <cell r="B1106">
            <v>519500</v>
          </cell>
          <cell r="C1106">
            <v>1.2936928467041254E-4</v>
          </cell>
          <cell r="D1106">
            <v>0</v>
          </cell>
          <cell r="E1106">
            <v>0</v>
          </cell>
          <cell r="F1106">
            <v>1.7530664121556187E-2</v>
          </cell>
          <cell r="G1106">
            <v>7.6043410146529287E-3</v>
          </cell>
          <cell r="H1106">
            <v>214.04389551804948</v>
          </cell>
          <cell r="I1106">
            <v>0</v>
          </cell>
          <cell r="J1106">
            <v>0</v>
          </cell>
          <cell r="K1106">
            <v>524211.60968920618</v>
          </cell>
          <cell r="L1106">
            <v>2239.9511906961684</v>
          </cell>
          <cell r="M1106">
            <v>1.2936928467041251E-4</v>
          </cell>
          <cell r="N1106">
            <v>0</v>
          </cell>
          <cell r="O1106">
            <v>0</v>
          </cell>
          <cell r="P1106">
            <v>1.7530664121556187E-2</v>
          </cell>
          <cell r="Q1106">
            <v>7.6043410146529279E-3</v>
          </cell>
        </row>
        <row r="1107">
          <cell r="B1107">
            <v>520000</v>
          </cell>
          <cell r="C1107">
            <v>1.2825854760802004E-4</v>
          </cell>
          <cell r="D1107">
            <v>0</v>
          </cell>
          <cell r="E1107">
            <v>0</v>
          </cell>
          <cell r="F1107">
            <v>1.7461269341403136E-2</v>
          </cell>
          <cell r="G1107">
            <v>7.5683833533909898E-3</v>
          </cell>
          <cell r="H1107">
            <v>212.2061603219675</v>
          </cell>
          <cell r="I1107">
            <v>0</v>
          </cell>
          <cell r="J1107">
            <v>0</v>
          </cell>
          <cell r="K1107">
            <v>522136.52861094126</v>
          </cell>
          <cell r="L1107">
            <v>2229.3594239667268</v>
          </cell>
          <cell r="M1107">
            <v>1.2825854760802004E-4</v>
          </cell>
          <cell r="N1107">
            <v>0</v>
          </cell>
          <cell r="O1107">
            <v>0</v>
          </cell>
          <cell r="P1107">
            <v>1.7461269341403136E-2</v>
          </cell>
          <cell r="Q1107">
            <v>7.5683833533909898E-3</v>
          </cell>
        </row>
        <row r="1108">
          <cell r="B1108">
            <v>520500</v>
          </cell>
          <cell r="C1108">
            <v>1.2715734471054776E-4</v>
          </cell>
          <cell r="D1108">
            <v>0</v>
          </cell>
          <cell r="E1108">
            <v>0</v>
          </cell>
          <cell r="F1108">
            <v>1.7392142623804209E-2</v>
          </cell>
          <cell r="G1108">
            <v>7.5325938492400825E-3</v>
          </cell>
          <cell r="H1108">
            <v>210.38419957965357</v>
          </cell>
          <cell r="I1108">
            <v>0</v>
          </cell>
          <cell r="J1108">
            <v>0</v>
          </cell>
          <cell r="K1108">
            <v>520069.46328735736</v>
          </cell>
          <cell r="L1108">
            <v>2218.8171899608114</v>
          </cell>
          <cell r="M1108">
            <v>1.2715734471054776E-4</v>
          </cell>
          <cell r="N1108">
            <v>0</v>
          </cell>
          <cell r="O1108">
            <v>0</v>
          </cell>
          <cell r="P1108">
            <v>1.7392142623804209E-2</v>
          </cell>
          <cell r="Q1108">
            <v>7.5325938492400808E-3</v>
          </cell>
        </row>
        <row r="1109">
          <cell r="B1109">
            <v>521000</v>
          </cell>
          <cell r="C1109">
            <v>1.2606559414017368E-4</v>
          </cell>
          <cell r="D1109">
            <v>0</v>
          </cell>
          <cell r="E1109">
            <v>0</v>
          </cell>
          <cell r="F1109">
            <v>1.732328293327037E-2</v>
          </cell>
          <cell r="G1109">
            <v>7.496971715808297E-3</v>
          </cell>
          <cell r="H1109">
            <v>208.577877888904</v>
          </cell>
          <cell r="I1109">
            <v>0</v>
          </cell>
          <cell r="J1109">
            <v>0</v>
          </cell>
          <cell r="K1109">
            <v>518010.38275468897</v>
          </cell>
          <cell r="L1109">
            <v>2208.3242570371153</v>
          </cell>
          <cell r="M1109">
            <v>1.2606559414017368E-4</v>
          </cell>
          <cell r="N1109">
            <v>0</v>
          </cell>
          <cell r="O1109">
            <v>0</v>
          </cell>
          <cell r="P1109">
            <v>1.732328293327037E-2</v>
          </cell>
          <cell r="Q1109">
            <v>7.496971715808297E-3</v>
          </cell>
        </row>
        <row r="1110">
          <cell r="B1110">
            <v>521500</v>
          </cell>
          <cell r="C1110">
            <v>1.2498321476154371E-4</v>
          </cell>
          <cell r="D1110">
            <v>0</v>
          </cell>
          <cell r="E1110">
            <v>0</v>
          </cell>
          <cell r="F1110">
            <v>1.725468923831255E-2</v>
          </cell>
          <cell r="G1110">
            <v>7.4615161703813051E-3</v>
          </cell>
          <cell r="H1110">
            <v>206.78706100976149</v>
          </cell>
          <cell r="I1110">
            <v>0</v>
          </cell>
          <cell r="J1110">
            <v>0</v>
          </cell>
          <cell r="K1110">
            <v>515959.25616877974</v>
          </cell>
          <cell r="L1110">
            <v>2197.880394637607</v>
          </cell>
          <cell r="M1110">
            <v>1.2498321476154371E-4</v>
          </cell>
          <cell r="N1110">
            <v>0</v>
          </cell>
          <cell r="O1110">
            <v>0</v>
          </cell>
          <cell r="P1110">
            <v>1.725468923831255E-2</v>
          </cell>
          <cell r="Q1110">
            <v>7.4615161703813059E-3</v>
          </cell>
        </row>
        <row r="1111">
          <cell r="B1111">
            <v>522000</v>
          </cell>
          <cell r="C1111">
            <v>1.2391012613573979E-4</v>
          </cell>
          <cell r="D1111">
            <v>0</v>
          </cell>
          <cell r="E1111">
            <v>0</v>
          </cell>
          <cell r="F1111">
            <v>1.7186360511426187E-2</v>
          </cell>
          <cell r="G1111">
            <v>7.4262264339051655E-3</v>
          </cell>
          <cell r="H1111">
            <v>205.01161585453517</v>
          </cell>
          <cell r="I1111">
            <v>0</v>
          </cell>
          <cell r="J1111">
            <v>0</v>
          </cell>
          <cell r="K1111">
            <v>513916.05280462024</v>
          </cell>
          <cell r="L1111">
            <v>2187.4853732824672</v>
          </cell>
          <cell r="M1111">
            <v>1.2391012613573979E-4</v>
          </cell>
          <cell r="N1111">
            <v>0</v>
          </cell>
          <cell r="O1111">
            <v>0</v>
          </cell>
          <cell r="P1111">
            <v>1.7186360511426191E-2</v>
          </cell>
          <cell r="Q1111">
            <v>7.4262264339051646E-3</v>
          </cell>
        </row>
        <row r="1112">
          <cell r="B1112">
            <v>522500</v>
          </cell>
          <cell r="C1112">
            <v>1.2284624851430318E-4</v>
          </cell>
          <cell r="D1112">
            <v>0</v>
          </cell>
          <cell r="E1112">
            <v>0</v>
          </cell>
          <cell r="F1112">
            <v>1.7118295729075816E-2</v>
          </cell>
          <cell r="G1112">
            <v>7.3911017309692155E-3</v>
          </cell>
          <cell r="H1112">
            <v>203.25141047791189</v>
          </cell>
          <cell r="I1112">
            <v>0</v>
          </cell>
          <cell r="J1112">
            <v>0</v>
          </cell>
          <cell r="K1112">
            <v>511880.74205588707</v>
          </cell>
          <cell r="L1112">
            <v>2177.1389645650484</v>
          </cell>
          <cell r="M1112">
            <v>1.2284624851430318E-4</v>
          </cell>
          <cell r="N1112">
            <v>0</v>
          </cell>
          <cell r="O1112">
            <v>0</v>
          </cell>
          <cell r="P1112">
            <v>1.7118295729075816E-2</v>
          </cell>
          <cell r="Q1112">
            <v>7.3911017309692155E-3</v>
          </cell>
        </row>
        <row r="1113">
          <cell r="B1113">
            <v>523000</v>
          </cell>
          <cell r="C1113">
            <v>1.2179150283330505E-4</v>
          </cell>
          <cell r="D1113">
            <v>0</v>
          </cell>
          <cell r="E1113">
            <v>0</v>
          </cell>
          <cell r="F1113">
            <v>1.705049387167978E-2</v>
          </cell>
          <cell r="G1113">
            <v>7.3561412897890149E-3</v>
          </cell>
          <cell r="H1113">
            <v>201.50631406714606</v>
          </cell>
          <cell r="I1113">
            <v>0</v>
          </cell>
          <cell r="J1113">
            <v>0</v>
          </cell>
          <cell r="K1113">
            <v>509853.29343448603</v>
          </cell>
          <cell r="L1113">
            <v>2166.840941146851</v>
          </cell>
          <cell r="M1113">
            <v>1.2179150283330506E-4</v>
          </cell>
          <cell r="N1113">
            <v>0</v>
          </cell>
          <cell r="O1113">
            <v>0</v>
          </cell>
          <cell r="P1113">
            <v>1.705049387167978E-2</v>
          </cell>
          <cell r="Q1113">
            <v>7.3561412897890149E-3</v>
          </cell>
        </row>
        <row r="1114">
          <cell r="B1114">
            <v>523500</v>
          </cell>
          <cell r="C1114">
            <v>1.2074581070747492E-4</v>
          </cell>
          <cell r="D1114">
            <v>0</v>
          </cell>
          <cell r="E1114">
            <v>0</v>
          </cell>
          <cell r="F1114">
            <v>1.6982953923594883E-2</v>
          </cell>
          <cell r="G1114">
            <v>7.3213443421894014E-3</v>
          </cell>
          <cell r="H1114">
            <v>199.77619693234504</v>
          </cell>
          <cell r="I1114">
            <v>0</v>
          </cell>
          <cell r="J1114">
            <v>0</v>
          </cell>
          <cell r="K1114">
            <v>507833.67657009274</v>
          </cell>
          <cell r="L1114">
            <v>2156.5910767525324</v>
          </cell>
          <cell r="M1114">
            <v>1.2074581070747493E-4</v>
          </cell>
          <cell r="N1114">
            <v>0</v>
          </cell>
          <cell r="O1114">
            <v>0</v>
          </cell>
          <cell r="P1114">
            <v>1.6982953923594883E-2</v>
          </cell>
          <cell r="Q1114">
            <v>7.3213443421893997E-3</v>
          </cell>
        </row>
        <row r="1115">
          <cell r="B1115">
            <v>524000</v>
          </cell>
          <cell r="C1115">
            <v>1.1970909442437101E-4</v>
          </cell>
          <cell r="D1115">
            <v>0</v>
          </cell>
          <cell r="E1115">
            <v>0</v>
          </cell>
          <cell r="F1115">
            <v>1.6915674873101246E-2</v>
          </cell>
          <cell r="G1115">
            <v>7.2867101235876064E-3</v>
          </cell>
          <cell r="H1115">
            <v>198.06093049682377</v>
          </cell>
          <cell r="I1115">
            <v>0</v>
          </cell>
          <cell r="J1115">
            <v>0</v>
          </cell>
          <cell r="K1115">
            <v>505821.86120970012</v>
          </cell>
          <cell r="L1115">
            <v>2146.3891461649332</v>
          </cell>
          <cell r="M1115">
            <v>1.1970909442437099E-4</v>
          </cell>
          <cell r="N1115">
            <v>0</v>
          </cell>
          <cell r="O1115">
            <v>0</v>
          </cell>
          <cell r="P1115">
            <v>1.6915674873101246E-2</v>
          </cell>
          <cell r="Q1115">
            <v>7.2867101235876046E-3</v>
          </cell>
        </row>
        <row r="1116">
          <cell r="B1116">
            <v>524500</v>
          </cell>
          <cell r="C1116">
            <v>1.1868127693860876E-4</v>
          </cell>
          <cell r="D1116">
            <v>0</v>
          </cell>
          <cell r="E1116">
            <v>0</v>
          </cell>
          <cell r="F1116">
            <v>1.6848655712387129E-2</v>
          </cell>
          <cell r="G1116">
            <v>7.2522378729764601E-3</v>
          </cell>
          <cell r="H1116">
            <v>196.36038728755585</v>
          </cell>
          <cell r="I1116">
            <v>0</v>
          </cell>
          <cell r="J1116">
            <v>0</v>
          </cell>
          <cell r="K1116">
            <v>503817.81721716432</v>
          </cell>
          <cell r="L1116">
            <v>2136.2349252201302</v>
          </cell>
          <cell r="M1116">
            <v>1.1868127693860875E-4</v>
          </cell>
          <cell r="N1116">
            <v>0</v>
          </cell>
          <cell r="O1116">
            <v>0</v>
          </cell>
          <cell r="P1116">
            <v>1.6848655712387129E-2</v>
          </cell>
          <cell r="Q1116">
            <v>7.2522378729764584E-3</v>
          </cell>
        </row>
        <row r="1117">
          <cell r="B1117">
            <v>525000</v>
          </cell>
          <cell r="C1117">
            <v>1.1766228186613305E-4</v>
          </cell>
          <cell r="D1117">
            <v>0</v>
          </cell>
          <cell r="E1117">
            <v>0</v>
          </cell>
          <cell r="F1117">
            <v>1.6781895437533799E-2</v>
          </cell>
          <cell r="G1117">
            <v>7.2179268329076538E-3</v>
          </cell>
          <cell r="H1117">
            <v>194.67444092569676</v>
          </cell>
          <cell r="I1117">
            <v>0</v>
          </cell>
          <cell r="J1117">
            <v>0</v>
          </cell>
          <cell r="K1117">
            <v>501821.51457275252</v>
          </cell>
          <cell r="L1117">
            <v>2126.1281908025057</v>
          </cell>
          <cell r="M1117">
            <v>1.1766228186613305E-4</v>
          </cell>
          <cell r="N1117">
            <v>0</v>
          </cell>
          <cell r="O1117">
            <v>0</v>
          </cell>
          <cell r="P1117">
            <v>1.6781895437533799E-2</v>
          </cell>
          <cell r="Q1117">
            <v>7.2179268329076529E-3</v>
          </cell>
        </row>
        <row r="1118">
          <cell r="B1118">
            <v>525500</v>
          </cell>
          <cell r="C1118">
            <v>1.1665203347854044E-4</v>
          </cell>
          <cell r="D1118">
            <v>0</v>
          </cell>
          <cell r="E1118">
            <v>0</v>
          </cell>
          <cell r="F1118">
            <v>1.6715393048500584E-2</v>
          </cell>
          <cell r="G1118">
            <v>7.1837762494751283E-3</v>
          </cell>
          <cell r="H1118">
            <v>193.00296611718986</v>
          </cell>
          <cell r="I1118">
            <v>0</v>
          </cell>
          <cell r="J1118">
            <v>0</v>
          </cell>
          <cell r="K1118">
            <v>499832.92337269563</v>
          </cell>
          <cell r="L1118">
            <v>2116.0687208398549</v>
          </cell>
          <cell r="M1118">
            <v>1.1665203347854044E-4</v>
          </cell>
          <cell r="N1118">
            <v>0</v>
          </cell>
          <cell r="O1118">
            <v>0</v>
          </cell>
          <cell r="P1118">
            <v>1.6715393048500584E-2</v>
          </cell>
          <cell r="Q1118">
            <v>7.1837762494751265E-3</v>
          </cell>
        </row>
        <row r="1119">
          <cell r="B1119">
            <v>526000</v>
          </cell>
          <cell r="C1119">
            <v>1.1565045669745441E-4</v>
          </cell>
          <cell r="D1119">
            <v>0</v>
          </cell>
          <cell r="E1119">
            <v>0</v>
          </cell>
          <cell r="F1119">
            <v>1.6649147549109771E-2</v>
          </cell>
          <cell r="G1119">
            <v>7.1497853722984755E-3</v>
          </cell>
          <cell r="H1119">
            <v>191.3458386434603</v>
          </cell>
          <cell r="I1119">
            <v>0</v>
          </cell>
          <cell r="J1119">
            <v>0</v>
          </cell>
          <cell r="K1119">
            <v>497852.01382873702</v>
          </cell>
          <cell r="L1119">
            <v>2106.0562942984966</v>
          </cell>
          <cell r="M1119">
            <v>1.1565045669745442E-4</v>
          </cell>
          <cell r="N1119">
            <v>0</v>
          </cell>
          <cell r="O1119">
            <v>0</v>
          </cell>
          <cell r="P1119">
            <v>1.6649147549109771E-2</v>
          </cell>
          <cell r="Q1119">
            <v>7.1497853722984747E-3</v>
          </cell>
        </row>
        <row r="1120">
          <cell r="B1120">
            <v>526500</v>
          </cell>
          <cell r="C1120">
            <v>1.146574770889438E-4</v>
          </cell>
          <cell r="D1120">
            <v>0</v>
          </cell>
          <cell r="E1120">
            <v>0</v>
          </cell>
          <cell r="F1120">
            <v>1.6583157947031781E-2</v>
          </cell>
          <cell r="G1120">
            <v>7.1159534545064667E-3</v>
          </cell>
          <cell r="H1120">
            <v>189.70293535217999</v>
          </cell>
          <cell r="I1120">
            <v>0</v>
          </cell>
          <cell r="J1120">
            <v>0</v>
          </cell>
          <cell r="K1120">
            <v>495878.75626768905</v>
          </cell>
          <cell r="L1120">
            <v>2096.0906911784209</v>
          </cell>
          <cell r="M1120">
            <v>1.1465747708894379E-4</v>
          </cell>
          <cell r="N1120">
            <v>0</v>
          </cell>
          <cell r="O1120">
            <v>0</v>
          </cell>
          <cell r="P1120">
            <v>1.6583157947031781E-2</v>
          </cell>
          <cell r="Q1120">
            <v>7.1159534545064658E-3</v>
          </cell>
        </row>
        <row r="1121">
          <cell r="B1121">
            <v>527000</v>
          </cell>
          <cell r="C1121">
            <v>1.1367302085798961E-4</v>
          </cell>
          <cell r="D1121">
            <v>0</v>
          </cell>
          <cell r="E1121">
            <v>0</v>
          </cell>
          <cell r="F1121">
            <v>1.6517423253770255E-2</v>
          </cell>
          <cell r="G1121">
            <v>7.0822797527206396E-3</v>
          </cell>
          <cell r="H1121">
            <v>188.07413414811299</v>
          </cell>
          <cell r="I1121">
            <v>0</v>
          </cell>
          <cell r="J1121">
            <v>0</v>
          </cell>
          <cell r="K1121">
            <v>493913.12113098713</v>
          </cell>
          <cell r="L1121">
            <v>2086.1716925084547</v>
          </cell>
          <cell r="M1121">
            <v>1.1367302085798961E-4</v>
          </cell>
          <cell r="N1121">
            <v>0</v>
          </cell>
          <cell r="O1121">
            <v>0</v>
          </cell>
          <cell r="P1121">
            <v>1.6517423253770255E-2</v>
          </cell>
          <cell r="Q1121">
            <v>7.0822797527206379E-3</v>
          </cell>
        </row>
        <row r="1122">
          <cell r="B1122">
            <v>527500</v>
          </cell>
          <cell r="C1122">
            <v>1.1269701484300489E-4</v>
          </cell>
          <cell r="D1122">
            <v>0</v>
          </cell>
          <cell r="E1122">
            <v>0</v>
          </cell>
          <cell r="F1122">
            <v>1.645194248464726E-2</v>
          </cell>
          <cell r="G1122">
            <v>7.0487635270389693E-3</v>
          </cell>
          <cell r="H1122">
            <v>186.45931398404855</v>
          </cell>
          <cell r="I1122">
            <v>0</v>
          </cell>
          <cell r="J1122">
            <v>0</v>
          </cell>
          <cell r="K1122">
            <v>491955.07897424739</v>
          </cell>
          <cell r="L1122">
            <v>2076.2990803414523</v>
          </cell>
          <cell r="M1122">
            <v>1.1269701484300489E-4</v>
          </cell>
          <cell r="N1122">
            <v>0</v>
          </cell>
          <cell r="O1122">
            <v>0</v>
          </cell>
          <cell r="P1122">
            <v>1.645194248464726E-2</v>
          </cell>
          <cell r="Q1122">
            <v>7.0487635270389684E-3</v>
          </cell>
        </row>
        <row r="1123">
          <cell r="B1123">
            <v>528000</v>
          </cell>
          <cell r="C1123">
            <v>1.1172938651039365E-4</v>
          </cell>
          <cell r="D1123">
            <v>0</v>
          </cell>
          <cell r="E1123">
            <v>0</v>
          </cell>
          <cell r="F1123">
            <v>1.6386714658788562E-2</v>
          </cell>
          <cell r="G1123">
            <v>7.015404041019596E-3</v>
          </cell>
          <cell r="H1123">
            <v>184.85835485179857</v>
          </cell>
          <cell r="I1123">
            <v>0</v>
          </cell>
          <cell r="J1123">
            <v>0</v>
          </cell>
          <cell r="K1123">
            <v>490004.60046682617</v>
          </cell>
          <cell r="L1123">
            <v>2066.4726377495012</v>
          </cell>
          <cell r="M1123">
            <v>1.1172938651039365E-4</v>
          </cell>
          <cell r="N1123">
            <v>0</v>
          </cell>
          <cell r="O1123">
            <v>0</v>
          </cell>
          <cell r="P1123">
            <v>1.6386714658788566E-2</v>
          </cell>
          <cell r="Q1123">
            <v>7.015404041019596E-3</v>
          </cell>
        </row>
        <row r="1124">
          <cell r="B1124">
            <v>528500</v>
          </cell>
          <cell r="C1124">
            <v>1.1077006394916345E-4</v>
          </cell>
          <cell r="D1124">
            <v>0</v>
          </cell>
          <cell r="E1124">
            <v>0</v>
          </cell>
          <cell r="F1124">
            <v>1.6321738799108882E-2</v>
          </cell>
          <cell r="G1124">
            <v>6.9822005616646645E-3</v>
          </cell>
          <cell r="H1124">
            <v>183.27113777328421</v>
          </cell>
          <cell r="I1124">
            <v>0</v>
          </cell>
          <cell r="J1124">
            <v>0</v>
          </cell>
          <cell r="K1124">
            <v>488061.65639137937</v>
          </cell>
          <cell r="L1124">
            <v>2056.6921488191624</v>
          </cell>
          <cell r="M1124">
            <v>1.1077006394916345E-4</v>
          </cell>
          <cell r="N1124">
            <v>0</v>
          </cell>
          <cell r="O1124">
            <v>0</v>
          </cell>
          <cell r="P1124">
            <v>1.6321738799108882E-2</v>
          </cell>
          <cell r="Q1124">
            <v>6.9822005616646645E-3</v>
          </cell>
        </row>
        <row r="1125">
          <cell r="B1125">
            <v>529000</v>
          </cell>
          <cell r="C1125">
            <v>1.09818975865578E-4</v>
          </cell>
          <cell r="D1125">
            <v>0</v>
          </cell>
          <cell r="E1125">
            <v>0</v>
          </cell>
          <cell r="F1125">
            <v>1.6257013932297285E-2</v>
          </cell>
          <cell r="G1125">
            <v>6.9491523594041992E-3</v>
          </cell>
          <cell r="H1125">
            <v>181.69754479168844</v>
          </cell>
          <cell r="I1125">
            <v>0</v>
          </cell>
          <cell r="J1125">
            <v>0</v>
          </cell>
          <cell r="K1125">
            <v>486126.21764342539</v>
          </cell>
          <cell r="L1125">
            <v>2046.9573986467208</v>
          </cell>
          <cell r="M1125">
            <v>1.0981897586557801E-4</v>
          </cell>
          <cell r="N1125">
            <v>0</v>
          </cell>
          <cell r="O1125">
            <v>0</v>
          </cell>
          <cell r="P1125">
            <v>1.6257013932297285E-2</v>
          </cell>
          <cell r="Q1125">
            <v>6.9491523594041983E-3</v>
          </cell>
        </row>
        <row r="1126">
          <cell r="B1126">
            <v>529500</v>
          </cell>
          <cell r="C1126">
            <v>1.0887605157786177E-4</v>
          </cell>
          <cell r="D1126">
            <v>0</v>
          </cell>
          <cell r="E1126">
            <v>0</v>
          </cell>
          <cell r="F1126">
            <v>1.6192539088802634E-2</v>
          </cell>
          <cell r="G1126">
            <v>6.9162587080800805E-3</v>
          </cell>
          <cell r="H1126">
            <v>180.13745896269472</v>
          </cell>
          <cell r="I1126">
            <v>0</v>
          </cell>
          <cell r="J1126">
            <v>0</v>
          </cell>
          <cell r="K1126">
            <v>484198.25523091009</v>
          </cell>
          <cell r="L1126">
            <v>2037.268173333465</v>
          </cell>
          <cell r="M1126">
            <v>1.0887605157786177E-4</v>
          </cell>
          <cell r="N1126">
            <v>0</v>
          </cell>
          <cell r="O1126">
            <v>0</v>
          </cell>
          <cell r="P1126">
            <v>1.6192539088802634E-2</v>
          </cell>
          <cell r="Q1126">
            <v>6.9162587080800805E-3</v>
          </cell>
        </row>
        <row r="1127">
          <cell r="B1127">
            <v>530000</v>
          </cell>
          <cell r="C1127">
            <v>1.0794122101094636E-4</v>
          </cell>
          <cell r="D1127">
            <v>0</v>
          </cell>
          <cell r="E1127">
            <v>0</v>
          </cell>
          <cell r="F1127">
            <v>1.6128313302819008E-2</v>
          </cell>
          <cell r="G1127">
            <v>6.8835188849300927E-3</v>
          </cell>
          <cell r="H1127">
            <v>178.59076434579481</v>
          </cell>
          <cell r="I1127">
            <v>0</v>
          </cell>
          <cell r="J1127">
            <v>0</v>
          </cell>
          <cell r="K1127">
            <v>482277.74027377093</v>
          </cell>
          <cell r="L1127">
            <v>2027.6242599809882</v>
          </cell>
          <cell r="M1127">
            <v>1.0794122101094636E-4</v>
          </cell>
          <cell r="N1127">
            <v>0</v>
          </cell>
          <cell r="O1127">
            <v>0</v>
          </cell>
          <cell r="P1127">
            <v>1.6128313302819008E-2</v>
          </cell>
          <cell r="Q1127">
            <v>6.8835188849300918E-3</v>
          </cell>
        </row>
        <row r="1128">
          <cell r="B1128">
            <v>530500</v>
          </cell>
          <cell r="C1128">
            <v>1.0701441469126221E-4</v>
          </cell>
          <cell r="D1128">
            <v>0</v>
          </cell>
          <cell r="E1128">
            <v>0</v>
          </cell>
          <cell r="F1128">
            <v>1.6064335612271267E-2</v>
          </cell>
          <cell r="G1128">
            <v>6.8509321705720397E-3</v>
          </cell>
          <cell r="H1128">
            <v>177.05734599567145</v>
          </cell>
          <cell r="I1128">
            <v>0</v>
          </cell>
          <cell r="J1128">
            <v>0</v>
          </cell>
          <cell r="K1128">
            <v>480364.64400350529</v>
          </cell>
          <cell r="L1128">
            <v>2018.0254466865101</v>
          </cell>
          <cell r="M1128">
            <v>1.0701441469126222E-4</v>
          </cell>
          <cell r="N1128">
            <v>0</v>
          </cell>
          <cell r="O1128">
            <v>0</v>
          </cell>
          <cell r="P1128">
            <v>1.6064335612271267E-2</v>
          </cell>
          <cell r="Q1128">
            <v>6.8509321705720397E-3</v>
          </cell>
        </row>
        <row r="1129">
          <cell r="B1129">
            <v>531000</v>
          </cell>
          <cell r="C1129">
            <v>1.0609556374157491E-4</v>
          </cell>
          <cell r="D1129">
            <v>0</v>
          </cell>
          <cell r="E1129">
            <v>0</v>
          </cell>
          <cell r="F1129">
            <v>1.6000605058800649E-2</v>
          </cell>
          <cell r="G1129">
            <v>6.8184978489879353E-3</v>
          </cell>
          <cell r="H1129">
            <v>175.53708995365511</v>
          </cell>
          <cell r="I1129">
            <v>0</v>
          </cell>
          <cell r="J1129">
            <v>0</v>
          </cell>
          <cell r="K1129">
            <v>478458.9377627396</v>
          </cell>
          <cell r="L1129">
            <v>2008.4715225382183</v>
          </cell>
          <cell r="M1129">
            <v>1.0609556374157493E-4</v>
          </cell>
          <cell r="N1129">
            <v>0</v>
          </cell>
          <cell r="O1129">
            <v>0</v>
          </cell>
          <cell r="P1129">
            <v>1.6000605058800649E-2</v>
          </cell>
          <cell r="Q1129">
            <v>6.8184978489879353E-3</v>
          </cell>
        </row>
        <row r="1130">
          <cell r="B1130">
            <v>531500</v>
          </cell>
          <cell r="C1130">
            <v>1.0518459987586778E-4</v>
          </cell>
          <cell r="D1130">
            <v>0</v>
          </cell>
          <cell r="E1130">
            <v>0</v>
          </cell>
          <cell r="F1130">
            <v>1.5937120687750387E-2</v>
          </cell>
          <cell r="G1130">
            <v>6.7862152075082779E-3</v>
          </cell>
          <cell r="H1130">
            <v>174.02988323925692</v>
          </cell>
          <cell r="I1130">
            <v>0</v>
          </cell>
          <cell r="J1130">
            <v>0</v>
          </cell>
          <cell r="K1130">
            <v>476560.59300479951</v>
          </cell>
          <cell r="L1130">
            <v>1998.9622776106385</v>
          </cell>
          <cell r="M1130">
            <v>1.0518459987586778E-4</v>
          </cell>
          <cell r="N1130">
            <v>0</v>
          </cell>
          <cell r="O1130">
            <v>0</v>
          </cell>
          <cell r="P1130">
            <v>1.5937120687750387E-2</v>
          </cell>
          <cell r="Q1130">
            <v>6.7862152075082761E-3</v>
          </cell>
        </row>
        <row r="1131">
          <cell r="B1131">
            <v>532000</v>
          </cell>
          <cell r="C1131">
            <v>1.0428145539426642E-4</v>
          </cell>
          <cell r="D1131">
            <v>0</v>
          </cell>
          <cell r="E1131">
            <v>0</v>
          </cell>
          <cell r="F1131">
            <v>1.5873881548151406E-2</v>
          </cell>
          <cell r="G1131">
            <v>6.7540835367963844E-3</v>
          </cell>
          <cell r="H1131">
            <v>172.53561384177144</v>
          </cell>
          <cell r="I1131">
            <v>0</v>
          </cell>
          <cell r="J1131">
            <v>0</v>
          </cell>
          <cell r="K1131">
            <v>474669.58129328198</v>
          </cell>
          <cell r="L1131">
            <v>1989.4975029600178</v>
          </cell>
          <cell r="M1131">
            <v>1.0428145539426642E-4</v>
          </cell>
          <cell r="N1131">
            <v>0</v>
          </cell>
          <cell r="O1131">
            <v>0</v>
          </cell>
          <cell r="P1131">
            <v>1.5873881548151406E-2</v>
          </cell>
          <cell r="Q1131">
            <v>6.7540835367963835E-3</v>
          </cell>
        </row>
        <row r="1132">
          <cell r="B1132">
            <v>532500</v>
          </cell>
          <cell r="C1132">
            <v>1.0338606317800809E-4</v>
          </cell>
          <cell r="D1132">
            <v>0</v>
          </cell>
          <cell r="E1132">
            <v>0</v>
          </cell>
          <cell r="F1132">
            <v>1.5810886692708165E-2</v>
          </cell>
          <cell r="G1132">
            <v>6.7221021308328036E-3</v>
          </cell>
          <cell r="H1132">
            <v>171.05417071195328</v>
          </cell>
          <cell r="I1132">
            <v>0</v>
          </cell>
          <cell r="J1132">
            <v>0</v>
          </cell>
          <cell r="K1132">
            <v>472785.87430163217</v>
          </cell>
          <cell r="L1132">
            <v>1980.0769906197345</v>
          </cell>
          <cell r="M1132">
            <v>1.033860631780081E-4</v>
          </cell>
          <cell r="N1132">
            <v>0</v>
          </cell>
          <cell r="O1132">
            <v>0</v>
          </cell>
          <cell r="P1132">
            <v>1.5810886692708165E-2</v>
          </cell>
          <cell r="Q1132">
            <v>6.7221021308328036E-3</v>
          </cell>
        </row>
        <row r="1133">
          <cell r="B1133">
            <v>533000</v>
          </cell>
          <cell r="C1133">
            <v>1.0249835668445268E-4</v>
          </cell>
          <cell r="D1133">
            <v>0</v>
          </cell>
          <cell r="E1133">
            <v>0</v>
          </cell>
          <cell r="F1133">
            <v>1.5748135177784311E-2</v>
          </cell>
          <cell r="G1133">
            <v>6.6902702868998154E-3</v>
          </cell>
          <cell r="H1133">
            <v>169.58544375376269</v>
          </cell>
          <cell r="I1133">
            <v>0</v>
          </cell>
          <cell r="J1133">
            <v>0</v>
          </cell>
          <cell r="K1133">
            <v>470909.44381271413</v>
          </cell>
          <cell r="L1133">
            <v>1970.7005335957322</v>
          </cell>
          <cell r="M1133">
            <v>1.0249835668445269E-4</v>
          </cell>
          <cell r="N1133">
            <v>0</v>
          </cell>
          <cell r="O1133">
            <v>0</v>
          </cell>
          <cell r="P1133">
            <v>1.5748135177784311E-2</v>
          </cell>
          <cell r="Q1133">
            <v>6.6902702868998146E-3</v>
          </cell>
        </row>
        <row r="1134">
          <cell r="B1134">
            <v>533500</v>
          </cell>
          <cell r="C1134">
            <v>1.0161826994213813E-4</v>
          </cell>
          <cell r="D1134">
            <v>0</v>
          </cell>
          <cell r="E1134">
            <v>0</v>
          </cell>
          <cell r="F1134">
            <v>1.5685626063388674E-2</v>
          </cell>
          <cell r="G1134">
            <v>6.658587305565968E-3</v>
          </cell>
          <cell r="H1134">
            <v>168.12932381618464</v>
          </cell>
          <cell r="I1134">
            <v>0</v>
          </cell>
          <cell r="J1134">
            <v>0</v>
          </cell>
          <cell r="K1134">
            <v>469040.26171839226</v>
          </cell>
          <cell r="L1134">
            <v>1961.3679258619645</v>
          </cell>
          <cell r="M1134">
            <v>1.0161826994213812E-4</v>
          </cell>
          <cell r="N1134">
            <v>0</v>
          </cell>
          <cell r="O1134">
            <v>0</v>
          </cell>
          <cell r="P1134">
            <v>1.5685626063388674E-2</v>
          </cell>
          <cell r="Q1134">
            <v>6.6585873055659672E-3</v>
          </cell>
        </row>
        <row r="1135">
          <cell r="B1135">
            <v>534000</v>
          </cell>
          <cell r="C1135">
            <v>1.0074573754587847E-4</v>
          </cell>
          <cell r="D1135">
            <v>0</v>
          </cell>
          <cell r="E1135">
            <v>0</v>
          </cell>
          <cell r="F1135">
            <v>1.5623358413161138E-2</v>
          </cell>
          <cell r="G1135">
            <v>6.6270524906707337E-3</v>
          </cell>
          <cell r="H1135">
            <v>166.68570268511851</v>
          </cell>
          <cell r="I1135">
            <v>0</v>
          </cell>
          <cell r="J1135">
            <v>0</v>
          </cell>
          <cell r="K1135">
            <v>467178.30001910875</v>
          </cell>
          <cell r="L1135">
            <v>1952.078962355876</v>
          </cell>
          <cell r="M1135">
            <v>1.0074573754587845E-4</v>
          </cell>
          <cell r="N1135">
            <v>0</v>
          </cell>
          <cell r="O1135">
            <v>0</v>
          </cell>
          <cell r="P1135">
            <v>1.5623358413161138E-2</v>
          </cell>
          <cell r="Q1135">
            <v>6.6270524906707328E-3</v>
          </cell>
        </row>
        <row r="1136">
          <cell r="B1136">
            <v>534500</v>
          </cell>
          <cell r="C1136">
            <v>9.9880694651900549E-5</v>
          </cell>
          <cell r="D1136">
            <v>0</v>
          </cell>
          <cell r="E1136">
            <v>0</v>
          </cell>
          <cell r="F1136">
            <v>1.556133129435861E-2</v>
          </cell>
          <cell r="G1136">
            <v>6.5956651493091932E-3</v>
          </cell>
          <cell r="H1136">
            <v>165.25447307533165</v>
          </cell>
          <cell r="I1136">
            <v>0</v>
          </cell>
          <cell r="J1136">
            <v>0</v>
          </cell>
          <cell r="K1136">
            <v>465323.53082346404</v>
          </cell>
          <cell r="L1136">
            <v>1942.8334389738898</v>
          </cell>
          <cell r="M1136">
            <v>9.9880694651900549E-5</v>
          </cell>
          <cell r="N1136">
            <v>0</v>
          </cell>
          <cell r="O1136">
            <v>0</v>
          </cell>
          <cell r="P1136">
            <v>1.556133129435861E-2</v>
          </cell>
          <cell r="Q1136">
            <v>6.5956651493091914E-3</v>
          </cell>
        </row>
        <row r="1137">
          <cell r="B1137">
            <v>535000</v>
          </cell>
          <cell r="C1137">
            <v>9.9023076973028229E-5</v>
          </cell>
          <cell r="D1137">
            <v>0</v>
          </cell>
          <cell r="E1137">
            <v>0</v>
          </cell>
          <cell r="F1137">
            <v>1.549954377784106E-2</v>
          </cell>
          <cell r="G1137">
            <v>6.5644245918168231E-3</v>
          </cell>
          <cell r="H1137">
            <v>163.83552862249152</v>
          </cell>
          <cell r="I1137">
            <v>0</v>
          </cell>
          <cell r="J1137">
            <v>0</v>
          </cell>
          <cell r="K1137">
            <v>463475.92634779925</v>
          </cell>
          <cell r="L1137">
            <v>1933.6311525669275</v>
          </cell>
          <cell r="M1137">
            <v>9.9023076973028243E-5</v>
          </cell>
          <cell r="N1137">
            <v>0</v>
          </cell>
          <cell r="O1137">
            <v>0</v>
          </cell>
          <cell r="P1137">
            <v>1.5499543777841062E-2</v>
          </cell>
          <cell r="Q1137">
            <v>6.5644245918168222E-3</v>
          </cell>
        </row>
        <row r="1138">
          <cell r="B1138">
            <v>535500</v>
          </cell>
          <cell r="C1138">
            <v>9.8172820773902573E-5</v>
          </cell>
          <cell r="D1138">
            <v>0</v>
          </cell>
          <cell r="E1138">
            <v>0</v>
          </cell>
          <cell r="F1138">
            <v>1.54379949380576E-2</v>
          </cell>
          <cell r="G1138">
            <v>6.5333301317543335E-3</v>
          </cell>
          <cell r="H1138">
            <v>162.42876387525743</v>
          </cell>
          <cell r="I1138">
            <v>0</v>
          </cell>
          <cell r="J1138">
            <v>0</v>
          </cell>
          <cell r="K1138">
            <v>461635.45891578012</v>
          </cell>
          <cell r="L1138">
            <v>1924.4719009359424</v>
          </cell>
          <cell r="M1138">
            <v>9.8172820773902573E-5</v>
          </cell>
          <cell r="N1138">
            <v>0</v>
          </cell>
          <cell r="O1138">
            <v>0</v>
          </cell>
          <cell r="P1138">
            <v>1.54379949380576E-2</v>
          </cell>
          <cell r="Q1138">
            <v>6.5333301317543327E-3</v>
          </cell>
        </row>
        <row r="1139">
          <cell r="B1139">
            <v>536000</v>
          </cell>
          <cell r="C1139">
            <v>9.7329862866245227E-5</v>
          </cell>
          <cell r="D1139">
            <v>0</v>
          </cell>
          <cell r="E1139">
            <v>0</v>
          </cell>
          <cell r="F1139">
            <v>1.5376683853032619E-2</v>
          </cell>
          <cell r="G1139">
            <v>6.5023810858925932E-3</v>
          </cell>
          <cell r="H1139">
            <v>161.03407428744381</v>
          </cell>
          <cell r="I1139">
            <v>0</v>
          </cell>
          <cell r="J1139">
            <v>0</v>
          </cell>
          <cell r="K1139">
            <v>459802.10095798218</v>
          </cell>
          <cell r="L1139">
            <v>1915.3554828274785</v>
          </cell>
          <cell r="M1139">
            <v>9.7329862866245241E-5</v>
          </cell>
          <cell r="N1139">
            <v>0</v>
          </cell>
          <cell r="O1139">
            <v>0</v>
          </cell>
          <cell r="P1139">
            <v>1.5376683853032619E-2</v>
          </cell>
          <cell r="Q1139">
            <v>6.5023810858925932E-3</v>
          </cell>
        </row>
        <row r="1140">
          <cell r="B1140">
            <v>536500</v>
          </cell>
          <cell r="C1140">
            <v>9.6494140604164841E-5</v>
          </cell>
          <cell r="D1140">
            <v>0</v>
          </cell>
          <cell r="E1140">
            <v>0</v>
          </cell>
          <cell r="F1140">
            <v>1.5315609604351965E-2</v>
          </cell>
          <cell r="G1140">
            <v>6.4715767741976103E-3</v>
          </cell>
          <cell r="H1140">
            <v>159.65135621025439</v>
          </cell>
          <cell r="I1140">
            <v>0</v>
          </cell>
          <cell r="J1140">
            <v>0</v>
          </cell>
          <cell r="K1140">
            <v>457975.82501147786</v>
          </cell>
          <cell r="L1140">
            <v>1906.2816979292479</v>
          </cell>
          <cell r="M1140">
            <v>9.6494140604164855E-5</v>
          </cell>
          <cell r="N1140">
            <v>0</v>
          </cell>
          <cell r="O1140">
            <v>0</v>
          </cell>
          <cell r="P1140">
            <v>1.5315609604351965E-2</v>
          </cell>
          <cell r="Q1140">
            <v>6.4715767741976094E-3</v>
          </cell>
        </row>
        <row r="1141">
          <cell r="B1141">
            <v>537000</v>
          </cell>
          <cell r="C1141">
            <v>9.5665591879497941E-5</v>
          </cell>
          <cell r="D1141">
            <v>0</v>
          </cell>
          <cell r="E1141">
            <v>0</v>
          </cell>
          <cell r="F1141">
            <v>1.5254771277149203E-2</v>
          </cell>
          <cell r="G1141">
            <v>6.4409165198155939E-3</v>
          </cell>
          <cell r="H1141">
            <v>158.28050688457381</v>
          </cell>
          <cell r="I1141">
            <v>0</v>
          </cell>
          <cell r="J1141">
            <v>0</v>
          </cell>
          <cell r="K1141">
            <v>456156.60371942521</v>
          </cell>
          <cell r="L1141">
            <v>1897.2503468657292</v>
          </cell>
          <cell r="M1141">
            <v>9.5665591879497941E-5</v>
          </cell>
          <cell r="N1141">
            <v>0</v>
          </cell>
          <cell r="O1141">
            <v>0</v>
          </cell>
          <cell r="P1141">
            <v>1.5254771277149201E-2</v>
          </cell>
          <cell r="Q1141">
            <v>6.440916519815593E-3</v>
          </cell>
        </row>
        <row r="1142">
          <cell r="B1142">
            <v>537500</v>
          </cell>
          <cell r="C1142">
            <v>9.4844155117195851E-5</v>
          </cell>
          <cell r="D1142">
            <v>0</v>
          </cell>
          <cell r="E1142">
            <v>0</v>
          </cell>
          <cell r="F1142">
            <v>1.51941679600919E-2</v>
          </cell>
          <cell r="G1142">
            <v>6.4103996490580796E-3</v>
          </cell>
          <cell r="H1142">
            <v>156.92142443333501</v>
          </cell>
          <cell r="I1142">
            <v>0</v>
          </cell>
          <cell r="J1142">
            <v>0</v>
          </cell>
          <cell r="K1142">
            <v>454344.40983065806</v>
          </cell>
          <cell r="L1142">
            <v>1888.2612311937862</v>
          </cell>
          <cell r="M1142">
            <v>9.4844155117195837E-5</v>
          </cell>
          <cell r="N1142">
            <v>0</v>
          </cell>
          <cell r="O1142">
            <v>0</v>
          </cell>
          <cell r="P1142">
            <v>1.5194167960091902E-2</v>
          </cell>
          <cell r="Q1142">
            <v>6.4103996490580788E-3</v>
          </cell>
        </row>
        <row r="1143">
          <cell r="B1143">
            <v>538000</v>
          </cell>
          <cell r="C1143">
            <v>9.4029769270747814E-5</v>
          </cell>
          <cell r="D1143">
            <v>0</v>
          </cell>
          <cell r="E1143">
            <v>0</v>
          </cell>
          <cell r="F1143">
            <v>1.5133798745367971E-2</v>
          </cell>
          <cell r="G1143">
            <v>6.3800254913871299E-3</v>
          </cell>
          <cell r="H1143">
            <v>155.57400785394685</v>
          </cell>
          <cell r="I1143">
            <v>0</v>
          </cell>
          <cell r="J1143">
            <v>0</v>
          </cell>
          <cell r="K1143">
            <v>452539.21619927755</v>
          </cell>
          <cell r="L1143">
            <v>1879.3141533983091</v>
          </cell>
          <cell r="M1143">
            <v>9.4029769270747814E-5</v>
          </cell>
          <cell r="N1143">
            <v>0</v>
          </cell>
          <cell r="O1143">
            <v>0</v>
          </cell>
          <cell r="P1143">
            <v>1.5133798745367973E-2</v>
          </cell>
          <cell r="Q1143">
            <v>6.380025491387129E-3</v>
          </cell>
        </row>
        <row r="1144">
          <cell r="B1144">
            <v>538500</v>
          </cell>
          <cell r="C1144">
            <v>9.3222373817643462E-5</v>
          </cell>
          <cell r="D1144">
            <v>0</v>
          </cell>
          <cell r="E1144">
            <v>0</v>
          </cell>
          <cell r="F1144">
            <v>1.5073662728672091E-2</v>
          </cell>
          <cell r="G1144">
            <v>6.3497933794005954E-3</v>
          </cell>
          <cell r="H1144">
            <v>154.23815701078652</v>
          </cell>
          <cell r="I1144">
            <v>0</v>
          </cell>
          <cell r="J1144">
            <v>0</v>
          </cell>
          <cell r="K1144">
            <v>450740.99578424596</v>
          </cell>
          <cell r="L1144">
            <v>1870.4089168878727</v>
          </cell>
          <cell r="M1144">
            <v>9.3222373817643462E-5</v>
          </cell>
          <cell r="N1144">
            <v>0</v>
          </cell>
          <cell r="O1144">
            <v>0</v>
          </cell>
          <cell r="P1144">
            <v>1.5073662728672091E-2</v>
          </cell>
          <cell r="Q1144">
            <v>6.3497933794005946E-3</v>
          </cell>
        </row>
        <row r="1145">
          <cell r="B1145">
            <v>539000</v>
          </cell>
          <cell r="C1145">
            <v>9.2421908754877354E-5</v>
          </cell>
          <cell r="D1145">
            <v>0</v>
          </cell>
          <cell r="E1145">
            <v>0</v>
          </cell>
          <cell r="F1145">
            <v>1.5013759009192142E-2</v>
          </cell>
          <cell r="G1145">
            <v>6.3197026488174572E-3</v>
          </cell>
          <cell r="H1145">
            <v>152.91377262776194</v>
          </cell>
          <cell r="I1145">
            <v>0</v>
          </cell>
          <cell r="J1145">
            <v>0</v>
          </cell>
          <cell r="K1145">
            <v>448949.72164898133</v>
          </cell>
          <cell r="L1145">
            <v>1861.545325990418</v>
          </cell>
          <cell r="M1145">
            <v>9.2421908754877354E-5</v>
          </cell>
          <cell r="N1145">
            <v>0</v>
          </cell>
          <cell r="O1145">
            <v>0</v>
          </cell>
          <cell r="P1145">
            <v>1.5013759009192142E-2</v>
          </cell>
          <cell r="Q1145">
            <v>6.3197026488174563E-3</v>
          </cell>
        </row>
        <row r="1146">
          <cell r="B1146">
            <v>539500</v>
          </cell>
          <cell r="C1146">
            <v>9.1628314594487042E-5</v>
          </cell>
          <cell r="D1146">
            <v>0</v>
          </cell>
          <cell r="E1146">
            <v>0</v>
          </cell>
          <cell r="F1146">
            <v>1.4954086689595712E-2</v>
          </cell>
          <cell r="G1146">
            <v>6.2897526384632233E-3</v>
          </cell>
          <cell r="H1146">
            <v>151.60075628092915</v>
          </cell>
          <cell r="I1146">
            <v>0</v>
          </cell>
          <cell r="J1146">
            <v>0</v>
          </cell>
          <cell r="K1146">
            <v>447165.36696095392</v>
          </cell>
          <cell r="L1146">
            <v>1852.7231859489525</v>
          </cell>
          <cell r="M1146">
            <v>9.1628314594487055E-5</v>
          </cell>
          <cell r="N1146">
            <v>0</v>
          </cell>
          <cell r="O1146">
            <v>0</v>
          </cell>
          <cell r="P1146">
            <v>1.4954086689595714E-2</v>
          </cell>
          <cell r="Q1146">
            <v>6.2897526384632233E-3</v>
          </cell>
        </row>
        <row r="1147">
          <cell r="B1147">
            <v>540000</v>
          </cell>
          <cell r="C1147">
            <v>9.084153235913321E-5</v>
          </cell>
          <cell r="D1147">
            <v>0</v>
          </cell>
          <cell r="E1147">
            <v>0</v>
          </cell>
          <cell r="F1147">
            <v>1.4894644876016673E-2</v>
          </cell>
          <cell r="G1147">
            <v>6.2599426902554102E-3</v>
          </cell>
          <cell r="H1147">
            <v>150.29901039117971</v>
          </cell>
          <cell r="I1147">
            <v>0</v>
          </cell>
          <cell r="J1147">
            <v>0</v>
          </cell>
          <cell r="K1147">
            <v>445387.90499128448</v>
          </cell>
          <cell r="L1147">
            <v>1843.9423029172715</v>
          </cell>
          <cell r="M1147">
            <v>9.084153235913321E-5</v>
          </cell>
          <cell r="N1147">
            <v>0</v>
          </cell>
          <cell r="O1147">
            <v>0</v>
          </cell>
          <cell r="P1147">
            <v>1.4894644876016673E-2</v>
          </cell>
          <cell r="Q1147">
            <v>6.2599426902554094E-3</v>
          </cell>
        </row>
        <row r="1148">
          <cell r="B1148">
            <v>540500</v>
          </cell>
          <cell r="C1148">
            <v>9.0061503577717209E-5</v>
          </cell>
          <cell r="D1148">
            <v>0</v>
          </cell>
          <cell r="E1148">
            <v>0</v>
          </cell>
          <cell r="F1148">
            <v>1.4835432678041771E-2</v>
          </cell>
          <cell r="G1148">
            <v>6.2302721491890702E-3</v>
          </cell>
          <cell r="H1148">
            <v>149.00843821698987</v>
          </cell>
          <cell r="I1148">
            <v>0</v>
          </cell>
          <cell r="J1148">
            <v>0</v>
          </cell>
          <cell r="K1148">
            <v>443617.30911434384</v>
          </cell>
          <cell r="L1148">
            <v>1835.2024839556962</v>
          </cell>
          <cell r="M1148">
            <v>9.0061503577717195E-5</v>
          </cell>
          <cell r="N1148">
            <v>0</v>
          </cell>
          <cell r="O1148">
            <v>0</v>
          </cell>
          <cell r="P1148">
            <v>1.4835432678041771E-2</v>
          </cell>
          <cell r="Q1148">
            <v>6.2302721491890702E-3</v>
          </cell>
        </row>
        <row r="1149">
          <cell r="B1149">
            <v>541000</v>
          </cell>
          <cell r="C1149">
            <v>8.9288170281034922E-5</v>
          </cell>
          <cell r="D1149">
            <v>0</v>
          </cell>
          <cell r="E1149">
            <v>0</v>
          </cell>
          <cell r="F1149">
            <v>1.4776449208697303E-2</v>
          </cell>
          <cell r="G1149">
            <v>6.2007403633224109E-3</v>
          </cell>
          <cell r="H1149">
            <v>147.72894384722971</v>
          </cell>
          <cell r="I1149">
            <v>0</v>
          </cell>
          <cell r="J1149">
            <v>0</v>
          </cell>
          <cell r="K1149">
            <v>441853.55280735384</v>
          </cell>
          <cell r="L1149">
            <v>1826.5035370268376</v>
          </cell>
          <cell r="M1149">
            <v>8.9288170281034908E-5</v>
          </cell>
          <cell r="N1149">
            <v>0</v>
          </cell>
          <cell r="O1149">
            <v>0</v>
          </cell>
          <cell r="P1149">
            <v>1.4776449208697301E-2</v>
          </cell>
          <cell r="Q1149">
            <v>6.2007403633224109E-3</v>
          </cell>
        </row>
        <row r="1150">
          <cell r="B1150">
            <v>541500</v>
          </cell>
          <cell r="C1150">
            <v>8.852147499746885E-5</v>
          </cell>
          <cell r="D1150">
            <v>0</v>
          </cell>
          <cell r="E1150">
            <v>0</v>
          </cell>
          <cell r="F1150">
            <v>1.471769358443582E-2</v>
          </cell>
          <cell r="G1150">
            <v>6.1713466837624653E-3</v>
          </cell>
          <cell r="H1150">
            <v>146.46043219403566</v>
          </cell>
          <cell r="I1150">
            <v>0</v>
          </cell>
          <cell r="J1150">
            <v>0</v>
          </cell>
          <cell r="K1150">
            <v>440096.60964999034</v>
          </cell>
          <cell r="L1150">
            <v>1817.8452709913754</v>
          </cell>
          <cell r="M1150">
            <v>8.8521474997468863E-5</v>
          </cell>
          <cell r="N1150">
            <v>0</v>
          </cell>
          <cell r="O1150">
            <v>0</v>
          </cell>
          <cell r="P1150">
            <v>1.471769358443582E-2</v>
          </cell>
          <cell r="Q1150">
            <v>6.1713466837624645E-3</v>
          </cell>
        </row>
        <row r="1151">
          <cell r="B1151">
            <v>542000</v>
          </cell>
          <cell r="C1151">
            <v>8.77613607487166E-5</v>
          </cell>
          <cell r="D1151">
            <v>0</v>
          </cell>
          <cell r="E1151">
            <v>0</v>
          </cell>
          <cell r="F1151">
            <v>1.4659164925122899E-2</v>
          </cell>
          <cell r="G1151">
            <v>6.1420904646508363E-3</v>
          </cell>
          <cell r="H1151">
            <v>145.20280898574319</v>
          </cell>
          <cell r="I1151">
            <v>0</v>
          </cell>
          <cell r="J1151">
            <v>0</v>
          </cell>
          <cell r="K1151">
            <v>438346.4533239872</v>
          </cell>
          <cell r="L1151">
            <v>1809.2274956038584</v>
          </cell>
          <cell r="M1151">
            <v>8.77613607487166E-5</v>
          </cell>
          <cell r="N1151">
            <v>0</v>
          </cell>
          <cell r="O1151">
            <v>0</v>
          </cell>
          <cell r="P1151">
            <v>1.4659164925122897E-2</v>
          </cell>
          <cell r="Q1151">
            <v>6.1420904646508354E-3</v>
          </cell>
        </row>
        <row r="1152">
          <cell r="B1152">
            <v>542500</v>
          </cell>
          <cell r="C1152">
            <v>8.7007771045556845E-5</v>
          </cell>
          <cell r="D1152">
            <v>0</v>
          </cell>
          <cell r="E1152">
            <v>0</v>
          </cell>
          <cell r="F1152">
            <v>1.4600862354023953E-2</v>
          </cell>
          <cell r="G1152">
            <v>6.1129710631494961E-3</v>
          </cell>
          <cell r="H1152">
            <v>143.9559807598815</v>
          </cell>
          <cell r="I1152">
            <v>0</v>
          </cell>
          <cell r="J1152">
            <v>0</v>
          </cell>
          <cell r="K1152">
            <v>436603.05761274224</v>
          </cell>
          <cell r="L1152">
            <v>1800.6500215085225</v>
          </cell>
          <cell r="M1152">
            <v>8.7007771045556845E-5</v>
          </cell>
          <cell r="N1152">
            <v>0</v>
          </cell>
          <cell r="O1152">
            <v>0</v>
          </cell>
          <cell r="P1152">
            <v>1.4600862354023953E-2</v>
          </cell>
          <cell r="Q1152">
            <v>6.1129710631494952E-3</v>
          </cell>
        </row>
        <row r="1153">
          <cell r="B1153">
            <v>543000</v>
          </cell>
          <cell r="C1153">
            <v>8.626064988365239E-5</v>
          </cell>
          <cell r="D1153">
            <v>0</v>
          </cell>
          <cell r="E1153">
            <v>0</v>
          </cell>
          <cell r="F1153">
            <v>1.4542784997791106E-2</v>
          </cell>
          <cell r="G1153">
            <v>6.0839878394266756E-3</v>
          </cell>
          <cell r="H1153">
            <v>142.71985485622969</v>
          </cell>
          <cell r="I1153">
            <v>0</v>
          </cell>
          <cell r="J1153">
            <v>0</v>
          </cell>
          <cell r="K1153">
            <v>434866.39640092431</v>
          </cell>
          <cell r="L1153">
            <v>1792.112660235133</v>
          </cell>
          <cell r="M1153">
            <v>8.6260649883652377E-5</v>
          </cell>
          <cell r="N1153">
            <v>0</v>
          </cell>
          <cell r="O1153">
            <v>0</v>
          </cell>
          <cell r="P1153">
            <v>1.4542784997791106E-2</v>
          </cell>
          <cell r="Q1153">
            <v>6.0839878394266748E-3</v>
          </cell>
        </row>
        <row r="1154">
          <cell r="B1154">
            <v>543500</v>
          </cell>
          <cell r="C1154">
            <v>8.5519941739385928E-5</v>
          </cell>
          <cell r="D1154">
            <v>0</v>
          </cell>
          <cell r="E1154">
            <v>0</v>
          </cell>
          <cell r="F1154">
            <v>1.4484931986450098E-2</v>
          </cell>
          <cell r="G1154">
            <v>6.0551401566427982E-3</v>
          </cell>
          <cell r="H1154">
            <v>141.49433940992688</v>
          </cell>
          <cell r="I1154">
            <v>0</v>
          </cell>
          <cell r="J1154">
            <v>0</v>
          </cell>
          <cell r="K1154">
            <v>433136.44367408229</v>
          </cell>
          <cell r="L1154">
            <v>1783.6152241948425</v>
          </cell>
          <cell r="M1154">
            <v>8.5519941739385942E-5</v>
          </cell>
          <cell r="N1154">
            <v>0</v>
          </cell>
          <cell r="O1154">
            <v>0</v>
          </cell>
          <cell r="P1154">
            <v>1.4484931986450098E-2</v>
          </cell>
          <cell r="Q1154">
            <v>6.0551401566427973E-3</v>
          </cell>
        </row>
        <row r="1155">
          <cell r="B1155">
            <v>544000</v>
          </cell>
          <cell r="C1155">
            <v>8.4785591565735981E-5</v>
          </cell>
          <cell r="D1155">
            <v>0</v>
          </cell>
          <cell r="E1155">
            <v>0</v>
          </cell>
          <cell r="F1155">
            <v>1.4427302453387266E-2</v>
          </cell>
          <cell r="G1155">
            <v>6.0264273809364855E-3</v>
          </cell>
          <cell r="H1155">
            <v>140.27934334464879</v>
          </cell>
          <cell r="I1155">
            <v>0</v>
          </cell>
          <cell r="J1155">
            <v>0</v>
          </cell>
          <cell r="K1155">
            <v>431413.17351825535</v>
          </cell>
          <cell r="L1155">
            <v>1775.1575266760676</v>
          </cell>
          <cell r="M1155">
            <v>8.4785591565735995E-5</v>
          </cell>
          <cell r="N1155">
            <v>0</v>
          </cell>
          <cell r="O1155">
            <v>0</v>
          </cell>
          <cell r="P1155">
            <v>1.4427302453387268E-2</v>
          </cell>
          <cell r="Q1155">
            <v>6.0264273809364846E-3</v>
          </cell>
        </row>
        <row r="1156">
          <cell r="B1156">
            <v>544500</v>
          </cell>
          <cell r="C1156">
            <v>8.4057544788183219E-5</v>
          </cell>
          <cell r="D1156">
            <v>0</v>
          </cell>
          <cell r="E1156">
            <v>0</v>
          </cell>
          <cell r="F1156">
            <v>1.4369895535336555E-2</v>
          </cell>
          <cell r="G1156">
            <v>5.9978488814106329E-3</v>
          </cell>
          <cell r="H1156">
            <v>139.07477636583488</v>
          </cell>
          <cell r="I1156">
            <v>0</v>
          </cell>
          <cell r="J1156">
            <v>0</v>
          </cell>
          <cell r="K1156">
            <v>429696.56011958461</v>
          </cell>
          <cell r="L1156">
            <v>1766.7393818403887</v>
          </cell>
          <cell r="M1156">
            <v>8.4057544788183219E-5</v>
          </cell>
          <cell r="N1156">
            <v>0</v>
          </cell>
          <cell r="O1156">
            <v>0</v>
          </cell>
          <cell r="P1156">
            <v>1.4369895535336557E-2</v>
          </cell>
          <cell r="Q1156">
            <v>5.9978488814106329E-3</v>
          </cell>
        </row>
        <row r="1157">
          <cell r="B1157">
            <v>545000</v>
          </cell>
          <cell r="C1157">
            <v>8.3335747300657527E-5</v>
          </cell>
          <cell r="D1157">
            <v>0</v>
          </cell>
          <cell r="E1157">
            <v>0</v>
          </cell>
          <cell r="F1157">
            <v>1.4312710372366593E-2</v>
          </cell>
          <cell r="G1157">
            <v>5.9694040301185389E-3</v>
          </cell>
          <cell r="H1157">
            <v>137.8805489539825</v>
          </cell>
          <cell r="I1157">
            <v>0</v>
          </cell>
          <cell r="J1157">
            <v>0</v>
          </cell>
          <cell r="K1157">
            <v>427986.57776392688</v>
          </cell>
          <cell r="L1157">
            <v>1758.3606047184621</v>
          </cell>
          <cell r="M1157">
            <v>8.3335747300657541E-5</v>
          </cell>
          <cell r="N1157">
            <v>0</v>
          </cell>
          <cell r="O1157">
            <v>0</v>
          </cell>
          <cell r="P1157">
            <v>1.4312710372366593E-2</v>
          </cell>
          <cell r="Q1157">
            <v>5.9694040301185381E-3</v>
          </cell>
        </row>
        <row r="1158">
          <cell r="B1158">
            <v>545500</v>
          </cell>
          <cell r="C1158">
            <v>8.2620145461515044E-5</v>
          </cell>
          <cell r="D1158">
            <v>0</v>
          </cell>
          <cell r="E1158">
            <v>0</v>
          </cell>
          <cell r="F1158">
            <v>1.4255746107867801E-2</v>
          </cell>
          <cell r="G1158">
            <v>5.9410922020501251E-3</v>
          </cell>
          <cell r="H1158">
            <v>136.69657235799096</v>
          </cell>
          <cell r="I1158">
            <v>0</v>
          </cell>
          <cell r="J1158">
            <v>0</v>
          </cell>
          <cell r="K1158">
            <v>426283.2008364689</v>
          </cell>
          <cell r="L1158">
            <v>1750.0210112059633</v>
          </cell>
          <cell r="M1158">
            <v>8.2620145461515044E-5</v>
          </cell>
          <cell r="N1158">
            <v>0</v>
          </cell>
          <cell r="O1158">
            <v>0</v>
          </cell>
          <cell r="P1158">
            <v>1.4255746107867801E-2</v>
          </cell>
          <cell r="Q1158">
            <v>5.9410922020501243E-3</v>
          </cell>
        </row>
        <row r="1159">
          <cell r="B1159">
            <v>546000</v>
          </cell>
          <cell r="C1159">
            <v>8.1910686089552054E-5</v>
          </cell>
          <cell r="D1159">
            <v>0</v>
          </cell>
          <cell r="E1159">
            <v>0</v>
          </cell>
          <cell r="F1159">
            <v>1.4199001888539568E-2</v>
          </cell>
          <cell r="G1159">
            <v>5.9129127751181869E-3</v>
          </cell>
          <cell r="H1159">
            <v>135.52275858856629</v>
          </cell>
          <cell r="I1159">
            <v>0</v>
          </cell>
          <cell r="J1159">
            <v>0</v>
          </cell>
          <cell r="K1159">
            <v>424586.4038213442</v>
          </cell>
          <cell r="L1159">
            <v>1741.7204180595349</v>
          </cell>
          <cell r="M1159">
            <v>8.1910686089552067E-5</v>
          </cell>
          <cell r="N1159">
            <v>0</v>
          </cell>
          <cell r="O1159">
            <v>0</v>
          </cell>
          <cell r="P1159">
            <v>1.4199001888539569E-2</v>
          </cell>
          <cell r="Q1159">
            <v>5.9129127751181851E-3</v>
          </cell>
        </row>
        <row r="1160">
          <cell r="B1160">
            <v>546500</v>
          </cell>
          <cell r="C1160">
            <v>8.1207316460054217E-5</v>
          </cell>
          <cell r="D1160">
            <v>0</v>
          </cell>
          <cell r="E1160">
            <v>0</v>
          </cell>
          <cell r="F1160">
            <v>1.4142476864377456E-2</v>
          </cell>
          <cell r="G1160">
            <v>5.8848651301447244E-3</v>
          </cell>
          <cell r="H1160">
            <v>134.35902041168484</v>
          </cell>
          <cell r="I1160">
            <v>0</v>
          </cell>
          <cell r="J1160">
            <v>0</v>
          </cell>
          <cell r="K1160">
            <v>422896.1613012501</v>
          </cell>
          <cell r="L1160">
            <v>1733.4586428927623</v>
          </cell>
          <cell r="M1160">
            <v>8.1207316460054217E-5</v>
          </cell>
          <cell r="N1160">
            <v>0</v>
          </cell>
          <cell r="O1160">
            <v>0</v>
          </cell>
          <cell r="P1160">
            <v>1.4142476864377456E-2</v>
          </cell>
          <cell r="Q1160">
            <v>5.8848651301447244E-3</v>
          </cell>
        </row>
        <row r="1161">
          <cell r="B1161">
            <v>547000</v>
          </cell>
          <cell r="C1161">
            <v>8.0509984300876019E-5</v>
          </cell>
          <cell r="D1161">
            <v>0</v>
          </cell>
          <cell r="E1161">
            <v>0</v>
          </cell>
          <cell r="F1161">
            <v>1.4086170188660501E-2</v>
          </cell>
          <cell r="G1161">
            <v>5.8569486508473515E-3</v>
          </cell>
          <cell r="H1161">
            <v>133.20527134210641</v>
          </cell>
          <cell r="I1161">
            <v>0</v>
          </cell>
          <cell r="J1161">
            <v>0</v>
          </cell>
          <cell r="K1161">
            <v>421212.44795706833</v>
          </cell>
          <cell r="L1161">
            <v>1725.235504172168</v>
          </cell>
          <cell r="M1161">
            <v>8.0509984300876019E-5</v>
          </cell>
          <cell r="N1161">
            <v>0</v>
          </cell>
          <cell r="O1161">
            <v>0</v>
          </cell>
          <cell r="P1161">
            <v>1.4086170188660501E-2</v>
          </cell>
          <cell r="Q1161">
            <v>5.8569486508473507E-3</v>
          </cell>
        </row>
        <row r="1162">
          <cell r="B1162">
            <v>547500</v>
          </cell>
          <cell r="C1162">
            <v>7.9818637788557197E-5</v>
          </cell>
          <cell r="D1162">
            <v>0</v>
          </cell>
          <cell r="E1162">
            <v>0</v>
          </cell>
          <cell r="F1162">
            <v>1.4030081017938486E-2</v>
          </cell>
          <cell r="G1162">
            <v>5.8291627238257395E-3</v>
          </cell>
          <cell r="H1162">
            <v>132.06142563694902</v>
          </cell>
          <cell r="I1162">
            <v>0</v>
          </cell>
          <cell r="J1162">
            <v>0</v>
          </cell>
          <cell r="K1162">
            <v>419535.23856748414</v>
          </cell>
          <cell r="L1162">
            <v>1717.0508212132204</v>
          </cell>
          <cell r="M1162">
            <v>7.9818637788557197E-5</v>
          </cell>
          <cell r="N1162">
            <v>0</v>
          </cell>
          <cell r="O1162">
            <v>0</v>
          </cell>
          <cell r="P1162">
            <v>1.4030081017938484E-2</v>
          </cell>
          <cell r="Q1162">
            <v>5.8291627238257386E-3</v>
          </cell>
        </row>
        <row r="1163">
          <cell r="B1163">
            <v>548000</v>
          </cell>
          <cell r="C1163">
            <v>7.9133225544472289E-5</v>
          </cell>
          <cell r="D1163">
            <v>0</v>
          </cell>
          <cell r="E1163">
            <v>0</v>
          </cell>
          <cell r="F1163">
            <v>1.3974208512019333E-2</v>
          </cell>
          <cell r="G1163">
            <v>5.8015067385481485E-3</v>
          </cell>
          <cell r="H1163">
            <v>130.92739828931806</v>
          </cell>
          <cell r="I1163">
            <v>0</v>
          </cell>
          <cell r="J1163">
            <v>0</v>
          </cell>
          <cell r="K1163">
            <v>417864.50800860964</v>
          </cell>
          <cell r="L1163">
            <v>1708.9044141763652</v>
          </cell>
          <cell r="M1163">
            <v>7.9133225544472289E-5</v>
          </cell>
          <cell r="N1163">
            <v>0</v>
          </cell>
          <cell r="O1163">
            <v>0</v>
          </cell>
          <cell r="P1163">
            <v>1.3974208512019332E-2</v>
          </cell>
          <cell r="Q1163">
            <v>5.8015067385481477E-3</v>
          </cell>
        </row>
        <row r="1164">
          <cell r="B1164">
            <v>548500</v>
          </cell>
          <cell r="C1164">
            <v>7.8453696631009865E-5</v>
          </cell>
          <cell r="D1164">
            <v>0</v>
          </cell>
          <cell r="E1164">
            <v>0</v>
          </cell>
          <cell r="F1164">
            <v>1.3918551833956518E-2</v>
          </cell>
          <cell r="G1164">
            <v>5.7739800873380064E-3</v>
          </cell>
          <cell r="H1164">
            <v>129.80310502198495</v>
          </cell>
          <cell r="I1164">
            <v>0</v>
          </cell>
          <cell r="J1164">
            <v>0</v>
          </cell>
          <cell r="K1164">
            <v>416200.23125360714</v>
          </cell>
          <cell r="L1164">
            <v>1700.7961040630726</v>
          </cell>
          <cell r="M1164">
            <v>7.8453696631009865E-5</v>
          </cell>
          <cell r="N1164">
            <v>0</v>
          </cell>
          <cell r="O1164">
            <v>0</v>
          </cell>
          <cell r="P1164">
            <v>1.3918551833956518E-2</v>
          </cell>
          <cell r="Q1164">
            <v>5.7739800873380055E-3</v>
          </cell>
        </row>
        <row r="1165">
          <cell r="B1165">
            <v>549000</v>
          </cell>
          <cell r="C1165">
            <v>7.7780000547789208E-5</v>
          </cell>
          <cell r="D1165">
            <v>0</v>
          </cell>
          <cell r="E1165">
            <v>0</v>
          </cell>
          <cell r="F1165">
            <v>1.3863110150036516E-2</v>
          </cell>
          <cell r="G1165">
            <v>5.7465821653605639E-3</v>
          </cell>
          <cell r="H1165">
            <v>128.68846228112747</v>
          </cell>
          <cell r="I1165">
            <v>0</v>
          </cell>
          <cell r="J1165">
            <v>0</v>
          </cell>
          <cell r="K1165">
            <v>414542.38337231398</v>
          </cell>
          <cell r="L1165">
            <v>1692.7257127119065</v>
          </cell>
          <cell r="M1165">
            <v>7.7780000547789221E-5</v>
          </cell>
          <cell r="N1165">
            <v>0</v>
          </cell>
          <cell r="O1165">
            <v>0</v>
          </cell>
          <cell r="P1165">
            <v>1.3863110150036516E-2</v>
          </cell>
          <cell r="Q1165">
            <v>5.746582165360563E-3</v>
          </cell>
        </row>
        <row r="1166">
          <cell r="B1166">
            <v>549500</v>
          </cell>
          <cell r="C1166">
            <v>7.7112087227907626E-5</v>
          </cell>
          <cell r="D1166">
            <v>0</v>
          </cell>
          <cell r="E1166">
            <v>0</v>
          </cell>
          <cell r="F1166">
            <v>1.380788262976633E-2</v>
          </cell>
          <cell r="G1166">
            <v>5.7193123706095958E-3</v>
          </cell>
          <cell r="H1166">
            <v>127.58338723012083</v>
          </cell>
          <cell r="I1166">
            <v>0</v>
          </cell>
          <cell r="J1166">
            <v>0</v>
          </cell>
          <cell r="K1166">
            <v>412890.93953086936</v>
          </cell>
          <cell r="L1166">
            <v>1684.6930627946067</v>
          </cell>
          <cell r="M1166">
            <v>7.7112087227907626E-5</v>
          </cell>
          <cell r="N1166">
            <v>0</v>
          </cell>
          <cell r="O1166">
            <v>0</v>
          </cell>
          <cell r="P1166">
            <v>1.3807882629766328E-2</v>
          </cell>
          <cell r="Q1166">
            <v>5.7193123706095949E-3</v>
          </cell>
        </row>
        <row r="1167">
          <cell r="B1167">
            <v>550000</v>
          </cell>
          <cell r="C1167">
            <v>7.6449907034217306E-5</v>
          </cell>
          <cell r="D1167">
            <v>0</v>
          </cell>
          <cell r="E1167">
            <v>0</v>
          </cell>
          <cell r="F1167">
            <v>1.3752868445861042E-2</v>
          </cell>
          <cell r="G1167">
            <v>5.6921701038941813E-3</v>
          </cell>
          <cell r="H1167">
            <v>126.48779774337778</v>
          </cell>
          <cell r="I1167">
            <v>0</v>
          </cell>
          <cell r="J1167">
            <v>0</v>
          </cell>
          <cell r="K1167">
            <v>411245.87499134248</v>
          </cell>
          <cell r="L1167">
            <v>1676.6979778121954</v>
          </cell>
          <cell r="M1167">
            <v>7.6449907034217306E-5</v>
          </cell>
          <cell r="N1167">
            <v>0</v>
          </cell>
          <cell r="O1167">
            <v>0</v>
          </cell>
          <cell r="P1167">
            <v>1.3752868445861044E-2</v>
          </cell>
          <cell r="Q1167">
            <v>5.6921701038941805E-3</v>
          </cell>
        </row>
        <row r="1168">
          <cell r="B1168">
            <v>550500</v>
          </cell>
          <cell r="C1168">
            <v>7.5793410755637576E-5</v>
          </cell>
          <cell r="D1168">
            <v>0</v>
          </cell>
          <cell r="E1168">
            <v>0</v>
          </cell>
          <cell r="F1168">
            <v>1.3698066774231426E-2</v>
          </cell>
          <cell r="G1168">
            <v>5.665154768825527E-3</v>
          </cell>
          <cell r="H1168">
            <v>125.40161240024706</v>
          </cell>
          <cell r="I1168">
            <v>0</v>
          </cell>
          <cell r="J1168">
            <v>0</v>
          </cell>
          <cell r="K1168">
            <v>409607.1651113616</v>
          </cell>
          <cell r="L1168">
            <v>1668.7402820910954</v>
          </cell>
          <cell r="M1168">
            <v>7.5793410755637563E-5</v>
          </cell>
          <cell r="N1168">
            <v>0</v>
          </cell>
          <cell r="O1168">
            <v>0</v>
          </cell>
          <cell r="P1168">
            <v>1.3698066774231427E-2</v>
          </cell>
          <cell r="Q1168">
            <v>5.6651547688255262E-3</v>
          </cell>
        </row>
        <row r="1169">
          <cell r="B1169">
            <v>551000</v>
          </cell>
          <cell r="C1169">
            <v>7.5142549603498989E-5</v>
          </cell>
          <cell r="D1169">
            <v>0</v>
          </cell>
          <cell r="E1169">
            <v>0</v>
          </cell>
          <cell r="F1169">
            <v>1.3643476793971591E-2</v>
          </cell>
          <cell r="G1169">
            <v>5.6382657718038786E-3</v>
          </cell>
          <cell r="H1169">
            <v>124.32475047896467</v>
          </cell>
          <cell r="I1169">
            <v>0</v>
          </cell>
          <cell r="J1169">
            <v>0</v>
          </cell>
          <cell r="K1169">
            <v>407974.78534374502</v>
          </cell>
          <cell r="L1169">
            <v>1660.8198007792753</v>
          </cell>
          <cell r="M1169">
            <v>7.5142549603498989E-5</v>
          </cell>
          <cell r="N1169">
            <v>0</v>
          </cell>
          <cell r="O1169">
            <v>0</v>
          </cell>
          <cell r="P1169">
            <v>1.3643476793971591E-2</v>
          </cell>
          <cell r="Q1169">
            <v>5.6382657718038786E-3</v>
          </cell>
        </row>
        <row r="1170">
          <cell r="B1170">
            <v>551500</v>
          </cell>
          <cell r="C1170">
            <v>7.4497275207915811E-5</v>
          </cell>
          <cell r="D1170">
            <v>0</v>
          </cell>
          <cell r="E1170">
            <v>0</v>
          </cell>
          <cell r="F1170">
            <v>1.3589097687346709E-2</v>
          </cell>
          <cell r="G1170">
            <v>5.6115025220054649E-3</v>
          </cell>
          <cell r="H1170">
            <v>123.25713195065208</v>
          </cell>
          <cell r="I1170">
            <v>0</v>
          </cell>
          <cell r="J1170">
            <v>0</v>
          </cell>
          <cell r="K1170">
            <v>406348.71123613388</v>
          </cell>
          <cell r="L1170">
            <v>1652.9363598424025</v>
          </cell>
          <cell r="M1170">
            <v>7.4497275207915811E-5</v>
          </cell>
          <cell r="N1170">
            <v>0</v>
          </cell>
          <cell r="O1170">
            <v>0</v>
          </cell>
          <cell r="P1170">
            <v>1.358909768734671E-2</v>
          </cell>
          <cell r="Q1170">
            <v>5.611502522005464E-3</v>
          </cell>
        </row>
        <row r="1171">
          <cell r="B1171">
            <v>552000</v>
          </cell>
          <cell r="C1171">
            <v>7.3857539614191419E-5</v>
          </cell>
          <cell r="D1171">
            <v>0</v>
          </cell>
          <cell r="E1171">
            <v>0</v>
          </cell>
          <cell r="F1171">
            <v>1.3534928639780732E-2</v>
          </cell>
          <cell r="G1171">
            <v>5.5848644313695192E-3</v>
          </cell>
          <cell r="H1171">
            <v>122.1986774733689</v>
          </cell>
          <cell r="I1171">
            <v>0</v>
          </cell>
          <cell r="J1171">
            <v>0</v>
          </cell>
          <cell r="K1171">
            <v>404728.91843062482</v>
          </cell>
          <cell r="L1171">
            <v>1645.0897860600217</v>
          </cell>
          <cell r="M1171">
            <v>7.3857539614191432E-5</v>
          </cell>
          <cell r="N1171">
            <v>0</v>
          </cell>
          <cell r="O1171">
            <v>0</v>
          </cell>
          <cell r="P1171">
            <v>1.3534928639780733E-2</v>
          </cell>
          <cell r="Q1171">
            <v>5.5848644313695192E-3</v>
          </cell>
        </row>
        <row r="1172">
          <cell r="B1172">
            <v>552500</v>
          </cell>
          <cell r="C1172">
            <v>7.3223295279255664E-5</v>
          </cell>
          <cell r="D1172">
            <v>0</v>
          </cell>
          <cell r="E1172">
            <v>0</v>
          </cell>
          <cell r="F1172">
            <v>1.348096883984422E-2</v>
          </cell>
          <cell r="G1172">
            <v>5.5583509145853633E-3</v>
          </cell>
          <cell r="H1172">
            <v>121.14930838621839</v>
          </cell>
          <cell r="I1172">
            <v>0</v>
          </cell>
          <cell r="J1172">
            <v>0</v>
          </cell>
          <cell r="K1172">
            <v>403115.38266340626</v>
          </cell>
          <cell r="L1172">
            <v>1637.2799070217491</v>
          </cell>
          <cell r="M1172">
            <v>7.3223295279255664E-5</v>
          </cell>
          <cell r="N1172">
            <v>0</v>
          </cell>
          <cell r="O1172">
            <v>0</v>
          </cell>
          <cell r="P1172">
            <v>1.348096883984422E-2</v>
          </cell>
          <cell r="Q1172">
            <v>5.5583509145853624E-3</v>
          </cell>
        </row>
        <row r="1173">
          <cell r="B1173">
            <v>553000</v>
          </cell>
          <cell r="C1173">
            <v>7.259449506812971E-5</v>
          </cell>
          <cell r="D1173">
            <v>0</v>
          </cell>
          <cell r="E1173">
            <v>0</v>
          </cell>
          <cell r="F1173">
            <v>1.3427217479242168E-2</v>
          </cell>
          <cell r="G1173">
            <v>5.5319613890795413E-3</v>
          </cell>
          <cell r="H1173">
            <v>120.10894670349857</v>
          </cell>
          <cell r="I1173">
            <v>0</v>
          </cell>
          <cell r="J1173">
            <v>0</v>
          </cell>
          <cell r="K1173">
            <v>401508.07976439403</v>
          </cell>
          <cell r="L1173">
            <v>1629.5065511234839</v>
          </cell>
          <cell r="M1173">
            <v>7.259449506812971E-5</v>
          </cell>
          <cell r="N1173">
            <v>0</v>
          </cell>
          <cell r="O1173">
            <v>0</v>
          </cell>
          <cell r="P1173">
            <v>1.3427217479242167E-2</v>
          </cell>
          <cell r="Q1173">
            <v>5.5319613890795405E-3</v>
          </cell>
        </row>
        <row r="1174">
          <cell r="B1174">
            <v>553500</v>
          </cell>
          <cell r="C1174">
            <v>7.1971092250426759E-5</v>
          </cell>
          <cell r="D1174">
            <v>0</v>
          </cell>
          <cell r="E1174">
            <v>0</v>
          </cell>
          <cell r="F1174">
            <v>1.337367375280191E-2</v>
          </cell>
          <cell r="G1174">
            <v>5.5056952750030157E-3</v>
          </cell>
          <cell r="H1174">
            <v>119.07751510891246</v>
          </cell>
          <cell r="I1174">
            <v>0</v>
          </cell>
          <cell r="J1174">
            <v>0</v>
          </cell>
          <cell r="K1174">
            <v>399906.98565687006</v>
          </cell>
          <cell r="L1174">
            <v>1621.7695475636349</v>
          </cell>
          <cell r="M1174">
            <v>7.1971092250426772E-5</v>
          </cell>
          <cell r="N1174">
            <v>0</v>
          </cell>
          <cell r="O1174">
            <v>0</v>
          </cell>
          <cell r="P1174">
            <v>1.3373673752801912E-2</v>
          </cell>
          <cell r="Q1174">
            <v>5.505695275003014E-3</v>
          </cell>
        </row>
        <row r="1175">
          <cell r="B1175">
            <v>554000</v>
          </cell>
          <cell r="C1175">
            <v>7.1353040496874035E-5</v>
          </cell>
          <cell r="D1175">
            <v>0</v>
          </cell>
          <cell r="E1175">
            <v>0</v>
          </cell>
          <cell r="F1175">
            <v>1.3320336858461049E-2</v>
          </cell>
          <cell r="G1175">
            <v>5.4795519952184372E-3</v>
          </cell>
          <cell r="H1175">
            <v>118.05493694981375</v>
          </cell>
          <cell r="I1175">
            <v>0</v>
          </cell>
          <cell r="J1175">
            <v>0</v>
          </cell>
          <cell r="K1175">
            <v>398312.07635712106</v>
          </cell>
          <cell r="L1175">
            <v>1614.0687263393725</v>
          </cell>
          <cell r="M1175">
            <v>7.1353040496874022E-5</v>
          </cell>
          <cell r="N1175">
            <v>0</v>
          </cell>
          <cell r="O1175">
            <v>0</v>
          </cell>
          <cell r="P1175">
            <v>1.3320336858461049E-2</v>
          </cell>
          <cell r="Q1175">
            <v>5.4795519952184372E-3</v>
          </cell>
        </row>
        <row r="1176">
          <cell r="B1176">
            <v>554500</v>
          </cell>
          <cell r="C1176">
            <v>7.0740293875873916E-5</v>
          </cell>
          <cell r="D1176">
            <v>0</v>
          </cell>
          <cell r="E1176">
            <v>0</v>
          </cell>
          <cell r="F1176">
            <v>1.3267205997255442E-2</v>
          </cell>
          <cell r="G1176">
            <v>5.4535309752874505E-3</v>
          </cell>
          <cell r="H1176">
            <v>117.04113623151711</v>
          </cell>
          <cell r="I1176">
            <v>0</v>
          </cell>
          <cell r="J1176">
            <v>0</v>
          </cell>
          <cell r="K1176">
            <v>396723.32797407958</v>
          </cell>
          <cell r="L1176">
            <v>1606.4039182428876</v>
          </cell>
          <cell r="M1176">
            <v>7.0740293875873916E-5</v>
          </cell>
          <cell r="N1176">
            <v>0</v>
          </cell>
          <cell r="O1176">
            <v>0</v>
          </cell>
          <cell r="P1176">
            <v>1.3267205997255442E-2</v>
          </cell>
          <cell r="Q1176">
            <v>5.4535309752874496E-3</v>
          </cell>
        </row>
        <row r="1177">
          <cell r="B1177">
            <v>555000</v>
          </cell>
          <cell r="C1177">
            <v>7.0132806850088992E-5</v>
          </cell>
          <cell r="D1177">
            <v>0</v>
          </cell>
          <cell r="E1177">
            <v>0</v>
          </cell>
          <cell r="F1177">
            <v>1.3214280373307241E-2</v>
          </cell>
          <cell r="G1177">
            <v>5.427631643458085E-3</v>
          </cell>
          <cell r="H1177">
            <v>116.03603761164806</v>
          </cell>
          <cell r="I1177">
            <v>0</v>
          </cell>
          <cell r="J1177">
            <v>0</v>
          </cell>
          <cell r="K1177">
            <v>395140.7167089663</v>
          </cell>
          <cell r="L1177">
            <v>1598.7749548576796</v>
          </cell>
          <cell r="M1177">
            <v>7.0132806850089005E-5</v>
          </cell>
          <cell r="N1177">
            <v>0</v>
          </cell>
          <cell r="O1177">
            <v>0</v>
          </cell>
          <cell r="P1177">
            <v>1.3214280373307241E-2</v>
          </cell>
          <cell r="Q1177">
            <v>5.4276316434580842E-3</v>
          </cell>
        </row>
        <row r="1178">
          <cell r="B1178">
            <v>555500</v>
          </cell>
          <cell r="C1178">
            <v>6.9530534273057294E-5</v>
          </cell>
          <cell r="D1178">
            <v>0</v>
          </cell>
          <cell r="E1178">
            <v>0</v>
          </cell>
          <cell r="F1178">
            <v>1.316155919381296E-2</v>
          </cell>
          <cell r="G1178">
            <v>5.4018534306521839E-3</v>
          </cell>
          <cell r="H1178">
            <v>115.03956639454282</v>
          </cell>
          <cell r="I1178">
            <v>0</v>
          </cell>
          <cell r="J1178">
            <v>0</v>
          </cell>
          <cell r="K1178">
            <v>393564.2188549331</v>
          </cell>
          <cell r="L1178">
            <v>1591.1816685548517</v>
          </cell>
          <cell r="M1178">
            <v>6.953053427305728E-5</v>
          </cell>
          <cell r="N1178">
            <v>0</v>
          </cell>
          <cell r="O1178">
            <v>0</v>
          </cell>
          <cell r="P1178">
            <v>1.316155919381296E-2</v>
          </cell>
          <cell r="Q1178">
            <v>5.401853430652183E-3</v>
          </cell>
        </row>
        <row r="1179">
          <cell r="B1179">
            <v>556000</v>
          </cell>
          <cell r="C1179">
            <v>6.8933431385838887E-5</v>
          </cell>
          <cell r="D1179">
            <v>0</v>
          </cell>
          <cell r="E1179">
            <v>0</v>
          </cell>
          <cell r="F1179">
            <v>1.310904166903161E-2</v>
          </cell>
          <cell r="G1179">
            <v>5.3761957704529005E-3</v>
          </cell>
          <cell r="H1179">
            <v>114.05164852570009</v>
          </cell>
          <cell r="I1179">
            <v>0</v>
          </cell>
          <cell r="J1179">
            <v>0</v>
          </cell>
          <cell r="K1179">
            <v>391993.81079670828</v>
          </cell>
          <cell r="L1179">
            <v>1583.6238924894283</v>
          </cell>
          <cell r="M1179">
            <v>6.8933431385838887E-5</v>
          </cell>
          <cell r="N1179">
            <v>0</v>
          </cell>
          <cell r="O1179">
            <v>0</v>
          </cell>
          <cell r="P1179">
            <v>1.3109041669031611E-2</v>
          </cell>
          <cell r="Q1179">
            <v>5.3761957704528997E-3</v>
          </cell>
        </row>
        <row r="1180">
          <cell r="B1180">
            <v>556500</v>
          </cell>
          <cell r="C1180">
            <v>6.8341453813686366E-5</v>
          </cell>
          <cell r="D1180">
            <v>0</v>
          </cell>
          <cell r="E1180">
            <v>0</v>
          </cell>
          <cell r="F1180">
            <v>1.3056727012272862E-2</v>
          </cell>
          <cell r="G1180">
            <v>5.3506580990922538E-3</v>
          </cell>
          <cell r="H1180">
            <v>113.07221058627225</v>
          </cell>
          <cell r="I1180">
            <v>0</v>
          </cell>
          <cell r="J1180">
            <v>0</v>
          </cell>
          <cell r="K1180">
            <v>390429.46901024278</v>
          </cell>
          <cell r="L1180">
            <v>1576.1014605966893</v>
          </cell>
          <cell r="M1180">
            <v>6.8341453813686366E-5</v>
          </cell>
          <cell r="N1180">
            <v>0</v>
          </cell>
          <cell r="O1180">
            <v>0</v>
          </cell>
          <cell r="P1180">
            <v>1.305672701227286E-2</v>
          </cell>
          <cell r="Q1180">
            <v>5.3506580990922538E-3</v>
          </cell>
        </row>
        <row r="1181">
          <cell r="B1181">
            <v>557000</v>
          </cell>
          <cell r="C1181">
            <v>6.7754557562751098E-5</v>
          </cell>
          <cell r="D1181">
            <v>0</v>
          </cell>
          <cell r="E1181">
            <v>0</v>
          </cell>
          <cell r="F1181">
            <v>1.3004614439885258E-2</v>
          </cell>
          <cell r="G1181">
            <v>5.3252398554387423E-3</v>
          </cell>
          <cell r="H1181">
            <v>112.10117978761581</v>
          </cell>
          <cell r="I1181">
            <v>0</v>
          </cell>
          <cell r="J1181">
            <v>0</v>
          </cell>
          <cell r="K1181">
            <v>388871.1700623575</v>
          </cell>
          <cell r="L1181">
            <v>1568.614207588522</v>
          </cell>
          <cell r="M1181">
            <v>6.7754557562751098E-5</v>
          </cell>
          <cell r="N1181">
            <v>0</v>
          </cell>
          <cell r="O1181">
            <v>0</v>
          </cell>
          <cell r="P1181">
            <v>1.3004614439885258E-2</v>
          </cell>
          <cell r="Q1181">
            <v>5.3252398554387414E-3</v>
          </cell>
        </row>
        <row r="1182">
          <cell r="B1182">
            <v>557500</v>
          </cell>
          <cell r="C1182">
            <v>6.7172699016810364E-5</v>
          </cell>
          <cell r="D1182">
            <v>0</v>
          </cell>
          <cell r="E1182">
            <v>0</v>
          </cell>
          <cell r="F1182">
            <v>1.295270317124449E-2</v>
          </cell>
          <cell r="G1182">
            <v>5.2999404809850152E-3</v>
          </cell>
          <cell r="H1182">
            <v>111.13848396587639</v>
          </cell>
          <cell r="I1182">
            <v>0</v>
          </cell>
          <cell r="J1182">
            <v>0</v>
          </cell>
          <cell r="K1182">
            <v>387318.89061039285</v>
          </cell>
          <cell r="L1182">
            <v>1561.1619689497898</v>
          </cell>
          <cell r="M1182">
            <v>6.7172699016810377E-5</v>
          </cell>
          <cell r="N1182">
            <v>0</v>
          </cell>
          <cell r="O1182">
            <v>0</v>
          </cell>
          <cell r="P1182">
            <v>1.295270317124449E-2</v>
          </cell>
          <cell r="Q1182">
            <v>5.2999404809850144E-3</v>
          </cell>
        </row>
        <row r="1183">
          <cell r="B1183">
            <v>558000</v>
          </cell>
          <cell r="C1183">
            <v>6.659583493402877E-5</v>
          </cell>
          <cell r="D1183">
            <v>0</v>
          </cell>
          <cell r="E1183">
            <v>0</v>
          </cell>
          <cell r="F1183">
            <v>1.2900992428741685E-2</v>
          </cell>
          <cell r="G1183">
            <v>5.2747594198355964E-3</v>
          </cell>
          <cell r="H1183">
            <v>110.18405157663047</v>
          </cell>
          <cell r="I1183">
            <v>0</v>
          </cell>
          <cell r="J1183">
            <v>0</v>
          </cell>
          <cell r="K1183">
            <v>385772.60740185843</v>
          </cell>
          <cell r="L1183">
            <v>1553.7445809347141</v>
          </cell>
          <cell r="M1183">
            <v>6.659583493402877E-5</v>
          </cell>
          <cell r="N1183">
            <v>0</v>
          </cell>
          <cell r="O1183">
            <v>0</v>
          </cell>
          <cell r="P1183">
            <v>1.2900992428741686E-2</v>
          </cell>
          <cell r="Q1183">
            <v>5.2747594198355946E-3</v>
          </cell>
        </row>
        <row r="1184">
          <cell r="B1184">
            <v>558500</v>
          </cell>
          <cell r="C1184">
            <v>6.6023922443741428E-5</v>
          </cell>
          <cell r="D1184">
            <v>0</v>
          </cell>
          <cell r="E1184">
            <v>0</v>
          </cell>
          <cell r="F1184">
            <v>1.284948143777177E-2</v>
          </cell>
          <cell r="G1184">
            <v>5.2496961186946686E-3</v>
          </cell>
          <cell r="H1184">
            <v>109.23781168956299</v>
          </cell>
          <cell r="I1184">
            <v>0</v>
          </cell>
          <cell r="J1184">
            <v>0</v>
          </cell>
          <cell r="K1184">
            <v>384232.29727408511</v>
          </cell>
          <cell r="L1184">
            <v>1546.3618805632791</v>
          </cell>
          <cell r="M1184">
            <v>6.6023922443741428E-5</v>
          </cell>
          <cell r="N1184">
            <v>0</v>
          </cell>
          <cell r="O1184">
            <v>0</v>
          </cell>
          <cell r="P1184">
            <v>1.284948143777177E-2</v>
          </cell>
          <cell r="Q1184">
            <v>5.2496961186946686E-3</v>
          </cell>
        </row>
        <row r="1185">
          <cell r="B1185">
            <v>559000</v>
          </cell>
          <cell r="C1185">
            <v>6.5456919043270745E-5</v>
          </cell>
          <cell r="D1185">
            <v>0</v>
          </cell>
          <cell r="E1185">
            <v>0</v>
          </cell>
          <cell r="F1185">
            <v>1.2798169426721866E-2</v>
          </cell>
          <cell r="G1185">
            <v>5.224750026853923E-3</v>
          </cell>
          <cell r="H1185">
            <v>108.29969398320078</v>
          </cell>
          <cell r="I1185">
            <v>0</v>
          </cell>
          <cell r="J1185">
            <v>0</v>
          </cell>
          <cell r="K1185">
            <v>382697.93715387804</v>
          </cell>
          <cell r="L1185">
            <v>1539.0137056176497</v>
          </cell>
          <cell r="M1185">
            <v>6.5456919043270745E-5</v>
          </cell>
          <cell r="N1185">
            <v>0</v>
          </cell>
          <cell r="O1185">
            <v>0</v>
          </cell>
          <cell r="P1185">
            <v>1.2798169426721864E-2</v>
          </cell>
          <cell r="Q1185">
            <v>5.2247500268539221E-3</v>
          </cell>
        </row>
        <row r="1186">
          <cell r="B1186">
            <v>559500</v>
          </cell>
          <cell r="C1186">
            <v>6.4894782594766977E-5</v>
          </cell>
          <cell r="D1186">
            <v>0</v>
          </cell>
          <cell r="E1186">
            <v>0</v>
          </cell>
          <cell r="F1186">
            <v>1.2747055626959733E-2</v>
          </cell>
          <cell r="G1186">
            <v>5.1999205961804594E-3</v>
          </cell>
          <cell r="H1186">
            <v>107.36962873968518</v>
          </cell>
          <cell r="I1186">
            <v>0</v>
          </cell>
          <cell r="J1186">
            <v>0</v>
          </cell>
          <cell r="K1186">
            <v>381169.50405717111</v>
          </cell>
          <cell r="L1186">
            <v>1531.6998946386097</v>
          </cell>
          <cell r="M1186">
            <v>6.4894782594766991E-5</v>
          </cell>
          <cell r="N1186">
            <v>0</v>
          </cell>
          <cell r="O1186">
            <v>0</v>
          </cell>
          <cell r="P1186">
            <v>1.2747055626959733E-2</v>
          </cell>
          <cell r="Q1186">
            <v>5.1999205961804585E-3</v>
          </cell>
        </row>
        <row r="1187">
          <cell r="B1187">
            <v>560000</v>
          </cell>
          <cell r="C1187">
            <v>6.433747132207576E-5</v>
          </cell>
          <cell r="D1187">
            <v>0</v>
          </cell>
          <cell r="E1187">
            <v>0</v>
          </cell>
          <cell r="F1187">
            <v>1.2696139272822248E-2</v>
          </cell>
          <cell r="G1187">
            <v>5.1752072811047361E-3</v>
          </cell>
          <cell r="H1187">
            <v>106.44754683958921</v>
          </cell>
          <cell r="I1187">
            <v>0</v>
          </cell>
          <cell r="J1187">
            <v>0</v>
          </cell>
          <cell r="K1187">
            <v>379646.97508868232</v>
          </cell>
          <cell r="L1187">
            <v>1524.420286922011</v>
          </cell>
          <cell r="M1187">
            <v>6.433747132207576E-5</v>
          </cell>
          <cell r="N1187">
            <v>0</v>
          </cell>
          <cell r="O1187">
            <v>0</v>
          </cell>
          <cell r="P1187">
            <v>1.2696139272822248E-2</v>
          </cell>
          <cell r="Q1187">
            <v>5.1752072811047361E-3</v>
          </cell>
        </row>
        <row r="1188">
          <cell r="B1188">
            <v>560500</v>
          </cell>
          <cell r="C1188">
            <v>6.378494380763423E-5</v>
          </cell>
          <cell r="D1188">
            <v>0</v>
          </cell>
          <cell r="E1188">
            <v>0</v>
          </cell>
          <cell r="F1188">
            <v>1.2645419601603937E-2</v>
          </cell>
          <cell r="G1188">
            <v>5.1506095386085714E-3</v>
          </cell>
          <cell r="H1188">
            <v>105.53337975678228</v>
          </cell>
          <cell r="I1188">
            <v>0</v>
          </cell>
          <cell r="J1188">
            <v>0</v>
          </cell>
          <cell r="K1188">
            <v>378130.32744157093</v>
          </cell>
          <cell r="L1188">
            <v>1517.1747225152394</v>
          </cell>
          <cell r="M1188">
            <v>6.378494380763423E-5</v>
          </cell>
          <cell r="N1188">
            <v>0</v>
          </cell>
          <cell r="O1188">
            <v>0</v>
          </cell>
          <cell r="P1188">
            <v>1.2645419601603938E-2</v>
          </cell>
          <cell r="Q1188">
            <v>5.1506095386085705E-3</v>
          </cell>
        </row>
        <row r="1189">
          <cell r="B1189">
            <v>561000</v>
          </cell>
          <cell r="C1189">
            <v>6.3237158989393012E-5</v>
          </cell>
          <cell r="D1189">
            <v>0</v>
          </cell>
          <cell r="E1189">
            <v>0</v>
          </cell>
          <cell r="F1189">
            <v>1.2594895853545559E-2</v>
          </cell>
          <cell r="G1189">
            <v>5.1261268282132419E-3</v>
          </cell>
          <cell r="H1189">
            <v>104.62705955333747</v>
          </cell>
          <cell r="I1189">
            <v>0</v>
          </cell>
          <cell r="J1189">
            <v>0</v>
          </cell>
          <cell r="K1189">
            <v>376619.53839709616</v>
          </cell>
          <cell r="L1189">
            <v>1509.9630422137097</v>
          </cell>
          <cell r="M1189">
            <v>6.3237158989393012E-5</v>
          </cell>
          <cell r="N1189">
            <v>0</v>
          </cell>
          <cell r="O1189">
            <v>0</v>
          </cell>
          <cell r="P1189">
            <v>1.2594895853545561E-2</v>
          </cell>
          <cell r="Q1189">
            <v>5.1261268282132419E-3</v>
          </cell>
        </row>
        <row r="1190">
          <cell r="B1190">
            <v>561500</v>
          </cell>
          <cell r="C1190">
            <v>6.2694076157764129E-5</v>
          </cell>
          <cell r="D1190">
            <v>0</v>
          </cell>
          <cell r="E1190">
            <v>0</v>
          </cell>
          <cell r="F1190">
            <v>1.2544567271822715E-2</v>
          </cell>
          <cell r="G1190">
            <v>5.1017586119675856E-3</v>
          </cell>
          <cell r="H1190">
            <v>103.72851887448185</v>
          </cell>
          <cell r="I1190">
            <v>0</v>
          </cell>
          <cell r="J1190">
            <v>0</v>
          </cell>
          <cell r="K1190">
            <v>375114.58532427641</v>
          </cell>
          <cell r="L1190">
            <v>1502.7850875573599</v>
          </cell>
          <cell r="M1190">
            <v>6.2694076157764129E-5</v>
          </cell>
          <cell r="N1190">
            <v>0</v>
          </cell>
          <cell r="O1190">
            <v>0</v>
          </cell>
          <cell r="P1190">
            <v>1.2544567271822715E-2</v>
          </cell>
          <cell r="Q1190">
            <v>5.1017586119675848E-3</v>
          </cell>
        </row>
        <row r="1191">
          <cell r="B1191">
            <v>562000</v>
          </cell>
          <cell r="C1191">
            <v>6.2155654952596515E-5</v>
          </cell>
          <cell r="D1191">
            <v>0</v>
          </cell>
          <cell r="E1191">
            <v>0</v>
          </cell>
          <cell r="F1191">
            <v>1.2494433102534517E-2</v>
          </cell>
          <cell r="G1191">
            <v>5.0775043544361784E-3</v>
          </cell>
          <cell r="H1191">
            <v>102.83769094359235</v>
          </cell>
          <cell r="I1191">
            <v>0</v>
          </cell>
          <cell r="J1191">
            <v>0</v>
          </cell>
          <cell r="K1191">
            <v>373615.44567955058</v>
          </cell>
          <cell r="L1191">
            <v>1495.6407008271697</v>
          </cell>
          <cell r="M1191">
            <v>6.2155654952596515E-5</v>
          </cell>
          <cell r="N1191">
            <v>0</v>
          </cell>
          <cell r="O1191">
            <v>0</v>
          </cell>
          <cell r="P1191">
            <v>1.2494433102534517E-2</v>
          </cell>
          <cell r="Q1191">
            <v>5.0775043544361775E-3</v>
          </cell>
        </row>
        <row r="1192">
          <cell r="B1192">
            <v>562500</v>
          </cell>
          <cell r="C1192">
            <v>6.162185536017658E-5</v>
          </cell>
          <cell r="D1192">
            <v>0</v>
          </cell>
          <cell r="E1192">
            <v>0</v>
          </cell>
          <cell r="F1192">
            <v>1.2444492594692299E-2</v>
          </cell>
          <cell r="G1192">
            <v>5.0533635226875807E-3</v>
          </cell>
          <cell r="H1192">
            <v>101.95450955723317</v>
          </cell>
          <cell r="I1192">
            <v>0</v>
          </cell>
          <cell r="J1192">
            <v>0</v>
          </cell>
          <cell r="K1192">
            <v>372122.0970064404</v>
          </cell>
          <cell r="L1192">
            <v>1488.5297250416979</v>
          </cell>
          <cell r="M1192">
            <v>6.162185536017658E-5</v>
          </cell>
          <cell r="N1192">
            <v>0</v>
          </cell>
          <cell r="O1192">
            <v>0</v>
          </cell>
          <cell r="P1192">
            <v>1.2444492594692299E-2</v>
          </cell>
          <cell r="Q1192">
            <v>5.0533635226875798E-3</v>
          </cell>
        </row>
        <row r="1193">
          <cell r="B1193">
            <v>563000</v>
          </cell>
          <cell r="C1193">
            <v>6.1092637710252569E-5</v>
          </cell>
          <cell r="D1193">
            <v>0</v>
          </cell>
          <cell r="E1193">
            <v>0</v>
          </cell>
          <cell r="F1193">
            <v>1.2394745000208349E-2</v>
          </cell>
          <cell r="G1193">
            <v>5.0293355862826234E-3</v>
          </cell>
          <cell r="H1193">
            <v>101.07890908023255</v>
          </cell>
          <cell r="I1193">
            <v>0</v>
          </cell>
          <cell r="J1193">
            <v>0</v>
          </cell>
          <cell r="K1193">
            <v>370634.51693521364</v>
          </cell>
          <cell r="L1193">
            <v>1481.4520039536317</v>
          </cell>
          <cell r="M1193">
            <v>6.1092637710252569E-5</v>
          </cell>
          <cell r="N1193">
            <v>0</v>
          </cell>
          <cell r="O1193">
            <v>0</v>
          </cell>
          <cell r="P1193">
            <v>1.2394745000208348E-2</v>
          </cell>
          <cell r="Q1193">
            <v>5.0293355862826225E-3</v>
          </cell>
        </row>
        <row r="1194">
          <cell r="B1194">
            <v>563500</v>
          </cell>
          <cell r="C1194">
            <v>6.0567962673088636E-5</v>
          </cell>
          <cell r="D1194">
            <v>0</v>
          </cell>
          <cell r="E1194">
            <v>0</v>
          </cell>
          <cell r="F1194">
            <v>1.234518957388472E-2</v>
          </cell>
          <cell r="G1194">
            <v>5.0054200172627607E-3</v>
          </cell>
          <cell r="H1194">
            <v>100.21082444080862</v>
          </cell>
          <cell r="I1194">
            <v>0</v>
          </cell>
          <cell r="J1194">
            <v>0</v>
          </cell>
          <cell r="K1194">
            <v>369152.68318254926</v>
          </cell>
          <cell r="L1194">
            <v>1474.4073820463561</v>
          </cell>
          <cell r="M1194">
            <v>6.0567962673088636E-5</v>
          </cell>
          <cell r="N1194">
            <v>0</v>
          </cell>
          <cell r="O1194">
            <v>0</v>
          </cell>
          <cell r="P1194">
            <v>1.2345189573884719E-2</v>
          </cell>
          <cell r="Q1194">
            <v>5.0054200172627607E-3</v>
          </cell>
        </row>
        <row r="1195">
          <cell r="B1195">
            <v>564000</v>
          </cell>
          <cell r="C1195">
            <v>6.0047791256540991E-5</v>
          </cell>
          <cell r="D1195">
            <v>0</v>
          </cell>
          <cell r="E1195">
            <v>0</v>
          </cell>
          <cell r="F1195">
            <v>1.2295825573402074E-2</v>
          </cell>
          <cell r="G1195">
            <v>4.9816162901384449E-3</v>
          </cell>
          <cell r="H1195">
            <v>99.350191125731911</v>
          </cell>
          <cell r="I1195">
            <v>0</v>
          </cell>
          <cell r="J1195">
            <v>0</v>
          </cell>
          <cell r="K1195">
            <v>367676.57355120406</v>
          </cell>
          <cell r="L1195">
            <v>1467.3957045305299</v>
          </cell>
          <cell r="M1195">
            <v>6.0047791256540991E-5</v>
          </cell>
          <cell r="N1195">
            <v>0</v>
          </cell>
          <cell r="O1195">
            <v>0</v>
          </cell>
          <cell r="P1195">
            <v>1.2295825573402074E-2</v>
          </cell>
          <cell r="Q1195">
            <v>4.9816162901384449E-3</v>
          </cell>
        </row>
        <row r="1196">
          <cell r="B1196">
            <v>564500</v>
          </cell>
          <cell r="C1196">
            <v>5.9532084803160742E-5</v>
          </cell>
          <cell r="D1196">
            <v>0</v>
          </cell>
          <cell r="E1196">
            <v>0</v>
          </cell>
          <cell r="F1196">
            <v>1.2246652259308537E-2</v>
          </cell>
          <cell r="G1196">
            <v>4.9579238818776069E-3</v>
          </cell>
          <cell r="H1196">
            <v>98.496945175531863</v>
          </cell>
          <cell r="I1196">
            <v>0</v>
          </cell>
          <cell r="J1196">
            <v>0</v>
          </cell>
          <cell r="K1196">
            <v>366206.16592967935</v>
          </cell>
          <cell r="L1196">
            <v>1460.4168173406915</v>
          </cell>
          <cell r="M1196">
            <v>5.9532084803160742E-5</v>
          </cell>
          <cell r="N1196">
            <v>0</v>
          </cell>
          <cell r="O1196">
            <v>0</v>
          </cell>
          <cell r="P1196">
            <v>1.2246652259308535E-2</v>
          </cell>
          <cell r="Q1196">
            <v>4.957923881877606E-3</v>
          </cell>
        </row>
        <row r="1197">
          <cell r="B1197">
            <v>565000</v>
          </cell>
          <cell r="C1197">
            <v>5.9020804987319771E-5</v>
          </cell>
          <cell r="D1197">
            <v>0</v>
          </cell>
          <cell r="E1197">
            <v>0</v>
          </cell>
          <cell r="F1197">
            <v>1.2197668895008645E-2</v>
          </cell>
          <cell r="G1197">
            <v>4.9343422718941526E-3</v>
          </cell>
          <cell r="H1197">
            <v>97.651023179741614</v>
          </cell>
          <cell r="I1197">
            <v>0</v>
          </cell>
          <cell r="J1197">
            <v>0</v>
          </cell>
          <cell r="K1197">
            <v>364741.43829189037</v>
          </cell>
          <cell r="L1197">
            <v>1453.4705671318716</v>
          </cell>
          <cell r="M1197">
            <v>5.9020804987319771E-5</v>
          </cell>
          <cell r="N1197">
            <v>0</v>
          </cell>
          <cell r="O1197">
            <v>0</v>
          </cell>
          <cell r="P1197">
            <v>1.2197668895008645E-2</v>
          </cell>
          <cell r="Q1197">
            <v>4.9343422718941526E-3</v>
          </cell>
        </row>
        <row r="1198">
          <cell r="B1198">
            <v>565500</v>
          </cell>
          <cell r="C1198">
            <v>5.8513913812363412E-5</v>
          </cell>
          <cell r="D1198">
            <v>0</v>
          </cell>
          <cell r="E1198">
            <v>0</v>
          </cell>
          <cell r="F1198">
            <v>1.2148874746752292E-2</v>
          </cell>
          <cell r="G1198">
            <v>4.9108709420365194E-3</v>
          </cell>
          <cell r="H1198">
            <v>96.812362272187002</v>
          </cell>
          <cell r="I1198">
            <v>0</v>
          </cell>
          <cell r="J1198">
            <v>0</v>
          </cell>
          <cell r="K1198">
            <v>363282.36869683582</v>
          </cell>
          <cell r="L1198">
            <v>1446.5568012762212</v>
          </cell>
          <cell r="M1198">
            <v>5.8513913812363412E-5</v>
          </cell>
          <cell r="N1198">
            <v>0</v>
          </cell>
          <cell r="O1198">
            <v>0</v>
          </cell>
          <cell r="P1198">
            <v>1.2148874746752291E-2</v>
          </cell>
          <cell r="Q1198">
            <v>4.9108709420365186E-3</v>
          </cell>
        </row>
        <row r="1199">
          <cell r="B1199">
            <v>566000</v>
          </cell>
          <cell r="C1199">
            <v>5.8011373607787012E-5</v>
          </cell>
          <cell r="D1199">
            <v>0</v>
          </cell>
          <cell r="E1199">
            <v>0</v>
          </cell>
          <cell r="F1199">
            <v>1.2100269083623761E-2</v>
          </cell>
          <cell r="G1199">
            <v>4.8875093765763031E-3</v>
          </cell>
          <cell r="H1199">
            <v>95.980900126315134</v>
          </cell>
          <cell r="I1199">
            <v>0</v>
          </cell>
          <cell r="J1199">
            <v>0</v>
          </cell>
          <cell r="K1199">
            <v>361828.93528826983</v>
          </cell>
          <cell r="L1199">
            <v>1439.6753678596629</v>
          </cell>
          <cell r="M1199">
            <v>5.8011373607787012E-5</v>
          </cell>
          <cell r="N1199">
            <v>0</v>
          </cell>
          <cell r="O1199">
            <v>0</v>
          </cell>
          <cell r="P1199">
            <v>1.2100269083623759E-2</v>
          </cell>
          <cell r="Q1199">
            <v>4.8875093765763013E-3</v>
          </cell>
        </row>
        <row r="1200">
          <cell r="B1200">
            <v>566500</v>
          </cell>
          <cell r="C1200">
            <v>5.7513147026435511E-5</v>
          </cell>
          <cell r="D1200">
            <v>0</v>
          </cell>
          <cell r="E1200">
            <v>0</v>
          </cell>
          <cell r="F1200">
            <v>1.2051851177530755E-2</v>
          </cell>
          <cell r="G1200">
            <v>4.8642570621969146E-3</v>
          </cell>
          <cell r="H1200">
            <v>95.156574950561065</v>
          </cell>
          <cell r="I1200">
            <v>0</v>
          </cell>
          <cell r="J1200">
            <v>0</v>
          </cell>
          <cell r="K1200">
            <v>360381.11629437411</v>
          </cell>
          <cell r="L1200">
            <v>1432.8261156785481</v>
          </cell>
          <cell r="M1200">
            <v>5.7513147026435511E-5</v>
          </cell>
          <cell r="N1200">
            <v>0</v>
          </cell>
          <cell r="O1200">
            <v>0</v>
          </cell>
          <cell r="P1200">
            <v>1.2051851177530755E-2</v>
          </cell>
          <cell r="Q1200">
            <v>4.8642570621969146E-3</v>
          </cell>
        </row>
        <row r="1201">
          <cell r="B1201">
            <v>567000</v>
          </cell>
          <cell r="C1201">
            <v>5.701919704172883E-5</v>
          </cell>
          <cell r="D1201">
            <v>0</v>
          </cell>
          <cell r="E1201">
            <v>0</v>
          </cell>
          <cell r="F1201">
            <v>1.2003620303193498E-2</v>
          </cell>
          <cell r="G1201">
            <v>4.8411134879823136E-3</v>
          </cell>
          <cell r="H1201">
            <v>94.33932548375715</v>
          </cell>
          <cell r="I1201">
            <v>0</v>
          </cell>
          <cell r="J1201">
            <v>0</v>
          </cell>
          <cell r="K1201">
            <v>358938.89002743183</v>
          </cell>
          <cell r="L1201">
            <v>1426.0088942363391</v>
          </cell>
          <cell r="M1201">
            <v>5.701919704172883E-5</v>
          </cell>
          <cell r="N1201">
            <v>0</v>
          </cell>
          <cell r="O1201">
            <v>0</v>
          </cell>
          <cell r="P1201">
            <v>1.2003620303193498E-2</v>
          </cell>
          <cell r="Q1201">
            <v>4.8411134879823127E-3</v>
          </cell>
        </row>
        <row r="1202">
          <cell r="B1202">
            <v>567500</v>
          </cell>
          <cell r="C1202">
            <v>5.6529486944908339E-5</v>
          </cell>
          <cell r="D1202">
            <v>0</v>
          </cell>
          <cell r="E1202">
            <v>0</v>
          </cell>
          <cell r="F1202">
            <v>1.1955575738133875E-2</v>
          </cell>
          <cell r="G1202">
            <v>4.8180781454057629E-3</v>
          </cell>
          <cell r="H1202">
            <v>93.529090990577231</v>
          </cell>
          <cell r="I1202">
            <v>0</v>
          </cell>
          <cell r="J1202">
            <v>0</v>
          </cell>
          <cell r="K1202">
            <v>357502.23488350294</v>
          </cell>
          <cell r="L1202">
            <v>1419.2235537402969</v>
          </cell>
          <cell r="M1202">
            <v>5.6529486944908333E-5</v>
          </cell>
          <cell r="N1202">
            <v>0</v>
          </cell>
          <cell r="O1202">
            <v>0</v>
          </cell>
          <cell r="P1202">
            <v>1.1955575738133875E-2</v>
          </cell>
          <cell r="Q1202">
            <v>4.8180781454057629E-3</v>
          </cell>
        </row>
        <row r="1203">
          <cell r="B1203">
            <v>568000</v>
          </cell>
          <cell r="C1203">
            <v>5.6043980342312E-5</v>
          </cell>
          <cell r="D1203">
            <v>0</v>
          </cell>
          <cell r="E1203">
            <v>0</v>
          </cell>
          <cell r="F1203">
            <v>1.1907716762664602E-2</v>
          </cell>
          <cell r="G1203">
            <v>4.7951505283186698E-3</v>
          </cell>
          <cell r="H1203">
            <v>92.725811257028383</v>
          </cell>
          <cell r="I1203">
            <v>0</v>
          </cell>
          <cell r="J1203">
            <v>0</v>
          </cell>
          <cell r="K1203">
            <v>356071.12934210052</v>
          </cell>
          <cell r="L1203">
            <v>1412.4699450981936</v>
          </cell>
          <cell r="M1203">
            <v>5.6043980342312E-5</v>
          </cell>
          <cell r="N1203">
            <v>0</v>
          </cell>
          <cell r="O1203">
            <v>0</v>
          </cell>
          <cell r="P1203">
            <v>1.1907716762664602E-2</v>
          </cell>
          <cell r="Q1203">
            <v>4.795150528318669E-3</v>
          </cell>
        </row>
        <row r="1204">
          <cell r="B1204">
            <v>568500</v>
          </cell>
          <cell r="C1204">
            <v>5.5562641152666787E-5</v>
          </cell>
          <cell r="D1204">
            <v>0</v>
          </cell>
          <cell r="E1204">
            <v>0</v>
          </cell>
          <cell r="F1204">
            <v>1.1860042659878448E-2</v>
          </cell>
          <cell r="G1204">
            <v>4.7723301329394676E-3</v>
          </cell>
          <cell r="H1204">
            <v>91.9294265859711</v>
          </cell>
          <cell r="I1204">
            <v>0</v>
          </cell>
          <cell r="J1204">
            <v>0</v>
          </cell>
          <cell r="K1204">
            <v>354645.55196586822</v>
          </cell>
          <cell r="L1204">
            <v>1405.747919915038</v>
          </cell>
          <cell r="M1204">
            <v>5.5562641152666787E-5</v>
          </cell>
          <cell r="N1204">
            <v>0</v>
          </cell>
          <cell r="O1204">
            <v>0</v>
          </cell>
          <cell r="P1204">
            <v>1.186004265987845E-2</v>
          </cell>
          <cell r="Q1204">
            <v>4.7723301329394667E-3</v>
          </cell>
        </row>
        <row r="1205">
          <cell r="B1205">
            <v>569000</v>
          </cell>
          <cell r="C1205">
            <v>5.5085433604407871E-5</v>
          </cell>
          <cell r="D1205">
            <v>0</v>
          </cell>
          <cell r="E1205">
            <v>0</v>
          </cell>
          <cell r="F1205">
            <v>1.1812552715637503E-2</v>
          </cell>
          <cell r="G1205">
            <v>4.7496164578425329E-3</v>
          </cell>
          <cell r="H1205">
            <v>91.139877792683876</v>
          </cell>
          <cell r="I1205">
            <v>0</v>
          </cell>
          <cell r="J1205">
            <v>0</v>
          </cell>
          <cell r="K1205">
            <v>353225.48140025936</v>
          </cell>
          <cell r="L1205">
            <v>1399.0573304898098</v>
          </cell>
          <cell r="M1205">
            <v>5.5085433604407871E-5</v>
          </cell>
          <cell r="N1205">
            <v>0</v>
          </cell>
          <cell r="O1205">
            <v>0</v>
          </cell>
          <cell r="P1205">
            <v>1.1812552715637503E-2</v>
          </cell>
          <cell r="Q1205">
            <v>4.749616457842532E-3</v>
          </cell>
        </row>
        <row r="1206">
          <cell r="B1206">
            <v>569500</v>
          </cell>
          <cell r="C1206">
            <v>5.4612322233020782E-5</v>
          </cell>
          <cell r="D1206">
            <v>0</v>
          </cell>
          <cell r="E1206">
            <v>0</v>
          </cell>
          <cell r="F1206">
            <v>1.1765246218562462E-2</v>
          </cell>
          <cell r="G1206">
            <v>4.7270090039471784E-3</v>
          </cell>
          <cell r="H1206">
            <v>90.357106200465751</v>
          </cell>
          <cell r="I1206">
            <v>0</v>
          </cell>
          <cell r="J1206">
            <v>0</v>
          </cell>
          <cell r="K1206">
            <v>351810.89637321682</v>
          </cell>
          <cell r="L1206">
            <v>1392.3980298122194</v>
          </cell>
          <cell r="M1206">
            <v>5.4612322233020789E-5</v>
          </cell>
          <cell r="N1206">
            <v>0</v>
          </cell>
          <cell r="O1206">
            <v>0</v>
          </cell>
          <cell r="P1206">
            <v>1.1765246218562462E-2</v>
          </cell>
          <cell r="Q1206">
            <v>4.7270090039471776E-3</v>
          </cell>
        </row>
        <row r="1207">
          <cell r="B1207">
            <v>570000</v>
          </cell>
          <cell r="C1207">
            <v>5.4143271878406561E-5</v>
          </cell>
          <cell r="D1207">
            <v>0</v>
          </cell>
          <cell r="E1207">
            <v>0</v>
          </cell>
          <cell r="F1207">
            <v>1.1718122460021988E-2</v>
          </cell>
          <cell r="G1207">
            <v>4.7045072745066788E-3</v>
          </cell>
          <cell r="H1207">
            <v>89.581053636276906</v>
          </cell>
          <cell r="I1207">
            <v>0</v>
          </cell>
          <cell r="J1207">
            <v>0</v>
          </cell>
          <cell r="K1207">
            <v>350401.77569485467</v>
          </cell>
          <cell r="L1207">
            <v>1385.7698715594729</v>
          </cell>
          <cell r="M1207">
            <v>5.4143271878406568E-5</v>
          </cell>
          <cell r="N1207">
            <v>0</v>
          </cell>
          <cell r="O1207">
            <v>0</v>
          </cell>
          <cell r="P1207">
            <v>1.171812246002199E-2</v>
          </cell>
          <cell r="Q1207">
            <v>4.7045072745066788E-3</v>
          </cell>
        </row>
        <row r="1208">
          <cell r="B1208">
            <v>570500</v>
          </cell>
          <cell r="C1208">
            <v>5.3678247682265997E-5</v>
          </cell>
          <cell r="D1208">
            <v>0</v>
          </cell>
          <cell r="E1208">
            <v>0</v>
          </cell>
          <cell r="F1208">
            <v>1.1671180734122091E-2</v>
          </cell>
          <cell r="G1208">
            <v>4.6821107750973654E-3</v>
          </cell>
          <cell r="H1208">
            <v>88.811662426410834</v>
          </cell>
          <cell r="I1208">
            <v>0</v>
          </cell>
          <cell r="J1208">
            <v>0</v>
          </cell>
          <cell r="K1208">
            <v>348998.09825714043</v>
          </cell>
          <cell r="L1208">
            <v>1379.1727100930618</v>
          </cell>
          <cell r="M1208">
            <v>5.3678247682265997E-5</v>
          </cell>
          <cell r="N1208">
            <v>0</v>
          </cell>
          <cell r="O1208">
            <v>0</v>
          </cell>
          <cell r="P1208">
            <v>1.1671180734122093E-2</v>
          </cell>
          <cell r="Q1208">
            <v>4.6821107750973654E-3</v>
          </cell>
        </row>
        <row r="1209">
          <cell r="B1209">
            <v>571000</v>
          </cell>
          <cell r="C1209">
            <v>5.3217215085513624E-5</v>
          </cell>
          <cell r="D1209">
            <v>0</v>
          </cell>
          <cell r="E1209">
            <v>0</v>
          </cell>
          <cell r="F1209">
            <v>1.1624420337695555E-2</v>
          </cell>
          <cell r="G1209">
            <v>4.659819013607752E-3</v>
          </cell>
          <cell r="H1209">
            <v>88.048875392215777</v>
          </cell>
          <cell r="I1209">
            <v>0</v>
          </cell>
          <cell r="J1209">
            <v>0</v>
          </cell>
          <cell r="K1209">
            <v>347599.84303357941</v>
          </cell>
          <cell r="L1209">
            <v>1372.606400455559</v>
          </cell>
          <cell r="M1209">
            <v>5.3217215085513624E-5</v>
          </cell>
          <cell r="N1209">
            <v>0</v>
          </cell>
          <cell r="O1209">
            <v>0</v>
          </cell>
          <cell r="P1209">
            <v>1.1624420337695555E-2</v>
          </cell>
          <cell r="Q1209">
            <v>4.6598190136077512E-3</v>
          </cell>
        </row>
        <row r="1210">
          <cell r="B1210">
            <v>571500</v>
          </cell>
          <cell r="C1210">
            <v>5.2760139825704058E-5</v>
          </cell>
          <cell r="D1210">
            <v>0</v>
          </cell>
          <cell r="E1210">
            <v>0</v>
          </cell>
          <cell r="F1210">
            <v>1.1577840570291402E-2</v>
          </cell>
          <cell r="G1210">
            <v>4.6376315002277305E-3</v>
          </cell>
          <cell r="H1210">
            <v>87.2926358458365</v>
          </cell>
          <cell r="I1210">
            <v>0</v>
          </cell>
          <cell r="J1210">
            <v>0</v>
          </cell>
          <cell r="K1210">
            <v>346206.98907889921</v>
          </cell>
          <cell r="L1210">
            <v>1366.0707983674356</v>
          </cell>
          <cell r="M1210">
            <v>5.2760139825704058E-5</v>
          </cell>
          <cell r="N1210">
            <v>0</v>
          </cell>
          <cell r="O1210">
            <v>0</v>
          </cell>
          <cell r="P1210">
            <v>1.1577840570291402E-2</v>
          </cell>
          <cell r="Q1210">
            <v>4.6376315002277296E-3</v>
          </cell>
        </row>
        <row r="1211">
          <cell r="B1211">
            <v>572000</v>
          </cell>
          <cell r="C1211">
            <v>5.2306987934489062E-5</v>
          </cell>
          <cell r="D1211">
            <v>0</v>
          </cell>
          <cell r="E1211">
            <v>0</v>
          </cell>
          <cell r="F1211">
            <v>1.1531440734164388E-2</v>
          </cell>
          <cell r="G1211">
            <v>4.6155477474378037E-3</v>
          </cell>
          <cell r="H1211">
            <v>86.542887586007012</v>
          </cell>
          <cell r="I1211">
            <v>0</v>
          </cell>
          <cell r="J1211">
            <v>0</v>
          </cell>
          <cell r="K1211">
            <v>344819.51552873582</v>
          </cell>
          <cell r="L1211">
            <v>1359.5657602238914</v>
          </cell>
          <cell r="M1211">
            <v>5.2306987934489062E-5</v>
          </cell>
          <cell r="N1211">
            <v>0</v>
          </cell>
          <cell r="O1211">
            <v>0</v>
          </cell>
          <cell r="P1211">
            <v>1.1531440734164388E-2</v>
          </cell>
          <cell r="Q1211">
            <v>4.6155477474378037E-3</v>
          </cell>
        </row>
        <row r="1212">
          <cell r="B1212">
            <v>572500</v>
          </cell>
          <cell r="C1212">
            <v>5.1857725735092696E-5</v>
          </cell>
          <cell r="D1212">
            <v>0</v>
          </cell>
          <cell r="E1212">
            <v>0</v>
          </cell>
          <cell r="F1212">
            <v>1.1485220134264585E-2</v>
          </cell>
          <cell r="G1212">
            <v>4.5935672699983741E-3</v>
          </cell>
          <cell r="H1212">
            <v>85.799574893873086</v>
          </cell>
          <cell r="I1212">
            <v>0</v>
          </cell>
          <cell r="J1212">
            <v>0</v>
          </cell>
          <cell r="K1212">
            <v>343437.40159932204</v>
          </cell>
          <cell r="L1212">
            <v>1353.0911430916969</v>
          </cell>
          <cell r="M1212">
            <v>5.1857725735092703E-5</v>
          </cell>
          <cell r="N1212">
            <v>0</v>
          </cell>
          <cell r="O1212">
            <v>0</v>
          </cell>
          <cell r="P1212">
            <v>1.1485220134264583E-2</v>
          </cell>
          <cell r="Q1212">
            <v>4.5935672699983741E-3</v>
          </cell>
        </row>
        <row r="1213">
          <cell r="B1213">
            <v>573000</v>
          </cell>
          <cell r="C1213">
            <v>5.1412319839808584E-5</v>
          </cell>
          <cell r="D1213">
            <v>0</v>
          </cell>
          <cell r="E1213">
            <v>0</v>
          </cell>
          <cell r="F1213">
            <v>1.1439178078226933E-2</v>
          </cell>
          <cell r="G1213">
            <v>4.5716895849390827E-3</v>
          </cell>
          <cell r="H1213">
            <v>85.062642528851512</v>
          </cell>
          <cell r="I1213">
            <v>0</v>
          </cell>
          <cell r="J1213">
            <v>0</v>
          </cell>
          <cell r="K1213">
            <v>342060.62658717518</v>
          </cell>
          <cell r="L1213">
            <v>1346.6468047060555</v>
          </cell>
          <cell r="M1213">
            <v>5.1412319839808591E-5</v>
          </cell>
          <cell r="N1213">
            <v>0</v>
          </cell>
          <cell r="O1213">
            <v>0</v>
          </cell>
          <cell r="P1213">
            <v>1.1439178078226931E-2</v>
          </cell>
          <cell r="Q1213">
            <v>4.5716895849390827E-3</v>
          </cell>
        </row>
        <row r="1214">
          <cell r="B1214">
            <v>573500</v>
          </cell>
          <cell r="C1214">
            <v>5.0970737147518117E-5</v>
          </cell>
          <cell r="D1214">
            <v>0</v>
          </cell>
          <cell r="E1214">
            <v>0</v>
          </cell>
          <cell r="F1214">
            <v>1.1393313876360887E-2</v>
          </cell>
          <cell r="G1214">
            <v>4.5499142115481951E-3</v>
          </cell>
          <cell r="H1214">
            <v>84.332035724523891</v>
          </cell>
          <cell r="I1214">
            <v>0</v>
          </cell>
          <cell r="J1214">
            <v>0</v>
          </cell>
          <cell r="K1214">
            <v>340689.16986878728</v>
          </cell>
          <cell r="L1214">
            <v>1340.2326034674754</v>
          </cell>
          <cell r="M1214">
            <v>5.097073714751811E-5</v>
          </cell>
          <cell r="N1214">
            <v>0</v>
          </cell>
          <cell r="O1214">
            <v>0</v>
          </cell>
          <cell r="P1214">
            <v>1.1393313876360887E-2</v>
          </cell>
          <cell r="Q1214">
            <v>4.5499142115481951E-3</v>
          </cell>
        </row>
        <row r="1215">
          <cell r="B1215">
            <v>574000</v>
          </cell>
          <cell r="C1215">
            <v>5.0532944841229849E-5</v>
          </cell>
          <cell r="D1215">
            <v>0</v>
          </cell>
          <cell r="E1215">
            <v>0</v>
          </cell>
          <cell r="F1215">
            <v>1.1347626841640085E-2</v>
          </cell>
          <cell r="G1215">
            <v>4.5282406713620417E-3</v>
          </cell>
          <cell r="H1215">
            <v>83.607700184565516</v>
          </cell>
          <cell r="I1215">
            <v>0</v>
          </cell>
          <cell r="J1215">
            <v>0</v>
          </cell>
          <cell r="K1215">
            <v>339323.01090031618</v>
          </cell>
          <cell r="L1215">
            <v>1333.8483984386598</v>
          </cell>
          <cell r="M1215">
            <v>5.0532944841229849E-5</v>
          </cell>
          <cell r="N1215">
            <v>0</v>
          </cell>
          <cell r="O1215">
            <v>0</v>
          </cell>
          <cell r="P1215">
            <v>1.1347626841640085E-2</v>
          </cell>
          <cell r="Q1215">
            <v>4.5282406713620417E-3</v>
          </cell>
        </row>
        <row r="1216">
          <cell r="B1216">
            <v>574500</v>
          </cell>
          <cell r="C1216">
            <v>5.0098910385642693E-5</v>
          </cell>
          <cell r="D1216">
            <v>0</v>
          </cell>
          <cell r="E1216">
            <v>0</v>
          </cell>
          <cell r="F1216">
            <v>1.1302116289692051E-2</v>
          </cell>
          <cell r="G1216">
            <v>4.5066684881545031E-3</v>
          </cell>
          <cell r="H1216">
            <v>82.88958207871363</v>
          </cell>
          <cell r="I1216">
            <v>0</v>
          </cell>
          <cell r="J1216">
            <v>0</v>
          </cell>
          <cell r="K1216">
            <v>337962.12921727786</v>
          </cell>
          <cell r="L1216">
            <v>1327.4940493414097</v>
          </cell>
          <cell r="M1216">
            <v>5.00989103856427E-5</v>
          </cell>
          <cell r="N1216">
            <v>0</v>
          </cell>
          <cell r="O1216">
            <v>0</v>
          </cell>
          <cell r="P1216">
            <v>1.1302116289692053E-2</v>
          </cell>
          <cell r="Q1216">
            <v>4.5066684881545022E-3</v>
          </cell>
        </row>
        <row r="1217">
          <cell r="B1217">
            <v>575000</v>
          </cell>
          <cell r="C1217">
            <v>4.9668601524726425E-5</v>
          </cell>
          <cell r="D1217">
            <v>0</v>
          </cell>
          <cell r="E1217">
            <v>0</v>
          </cell>
          <cell r="F1217">
            <v>1.1256781538787942E-2</v>
          </cell>
          <cell r="G1217">
            <v>4.4851971879265439E-3</v>
          </cell>
          <cell r="H1217">
            <v>82.177628038764311</v>
          </cell>
          <cell r="I1217">
            <v>0</v>
          </cell>
          <cell r="J1217">
            <v>0</v>
          </cell>
          <cell r="K1217">
            <v>336606.50443423953</v>
          </cell>
          <cell r="L1217">
            <v>1321.1694165535405</v>
          </cell>
          <cell r="M1217">
            <v>4.9668601524726418E-5</v>
          </cell>
          <cell r="N1217">
            <v>0</v>
          </cell>
          <cell r="O1217">
            <v>0</v>
          </cell>
          <cell r="P1217">
            <v>1.1256781538787942E-2</v>
          </cell>
          <cell r="Q1217">
            <v>4.485197187926543E-3</v>
          </cell>
        </row>
        <row r="1218">
          <cell r="B1218">
            <v>575500</v>
          </cell>
          <cell r="C1218">
            <v>4.9241986279325136E-5</v>
          </cell>
          <cell r="D1218">
            <v>0</v>
          </cell>
          <cell r="E1218">
            <v>0</v>
          </cell>
          <cell r="F1218">
            <v>1.1211621909832353E-2</v>
          </cell>
          <cell r="G1218">
            <v>4.4638262988958019E-3</v>
          </cell>
          <cell r="H1218">
            <v>81.471785154607403</v>
          </cell>
          <cell r="I1218">
            <v>0</v>
          </cell>
          <cell r="J1218">
            <v>0</v>
          </cell>
          <cell r="K1218">
            <v>335256.11624451505</v>
          </cell>
          <cell r="L1218">
            <v>1314.874361105816</v>
          </cell>
          <cell r="M1218">
            <v>4.9241986279325142E-5</v>
          </cell>
          <cell r="N1218">
            <v>0</v>
          </cell>
          <cell r="O1218">
            <v>0</v>
          </cell>
          <cell r="P1218">
            <v>1.1211621909832353E-2</v>
          </cell>
          <cell r="Q1218">
            <v>4.4638262988958011E-3</v>
          </cell>
        </row>
        <row r="1219">
          <cell r="B1219">
            <v>576000</v>
          </cell>
          <cell r="C1219">
            <v>4.8819032944779806E-5</v>
          </cell>
          <cell r="D1219">
            <v>0</v>
          </cell>
          <cell r="E1219">
            <v>0</v>
          </cell>
          <cell r="F1219">
            <v>1.1166636726353122E-2</v>
          </cell>
          <cell r="G1219">
            <v>4.4425553514862168E-3</v>
          </cell>
          <cell r="H1219">
            <v>80.772000970292936</v>
          </cell>
          <cell r="I1219">
            <v>0</v>
          </cell>
          <cell r="J1219">
            <v>0</v>
          </cell>
          <cell r="K1219">
            <v>333910.94441985979</v>
          </cell>
          <cell r="L1219">
            <v>1308.6087446788927</v>
          </cell>
          <cell r="M1219">
            <v>4.8819032944779806E-5</v>
          </cell>
          <cell r="N1219">
            <v>0</v>
          </cell>
          <cell r="O1219">
            <v>0</v>
          </cell>
          <cell r="P1219">
            <v>1.1166636726353122E-2</v>
          </cell>
          <cell r="Q1219">
            <v>4.4425553514862159E-3</v>
          </cell>
        </row>
        <row r="1220">
          <cell r="B1220">
            <v>576500</v>
          </cell>
          <cell r="C1220">
            <v>4.8399710088572932E-5</v>
          </cell>
          <cell r="D1220">
            <v>0</v>
          </cell>
          <cell r="E1220">
            <v>0</v>
          </cell>
          <cell r="F1220">
            <v>1.1121825314491209E-2</v>
          </cell>
          <cell r="G1220">
            <v>4.4213838783177207E-3</v>
          </cell>
          <cell r="H1220">
            <v>80.07822348013417</v>
          </cell>
          <cell r="I1220">
            <v>0</v>
          </cell>
          <cell r="J1220">
            <v>0</v>
          </cell>
          <cell r="K1220">
            <v>332570.96881016827</v>
          </cell>
          <cell r="L1220">
            <v>1302.3724296002838</v>
          </cell>
          <cell r="M1220">
            <v>4.8399710088572938E-5</v>
          </cell>
          <cell r="N1220">
            <v>0</v>
          </cell>
          <cell r="O1220">
            <v>0</v>
          </cell>
          <cell r="P1220">
            <v>1.1121825314491211E-2</v>
          </cell>
          <cell r="Q1220">
            <v>4.4213838783177207E-3</v>
          </cell>
        </row>
        <row r="1221">
          <cell r="B1221">
            <v>577000</v>
          </cell>
          <cell r="C1221">
            <v>4.7983986547993212E-5</v>
          </cell>
          <cell r="D1221">
            <v>0</v>
          </cell>
          <cell r="E1221">
            <v>0</v>
          </cell>
          <cell r="F1221">
            <v>1.1077187002990598E-2</v>
          </cell>
          <cell r="G1221">
            <v>4.4003114141959558E-3</v>
          </cell>
          <cell r="H1221">
            <v>79.390401124843748</v>
          </cell>
          <cell r="I1221">
            <v>0</v>
          </cell>
          <cell r="J1221">
            <v>0</v>
          </cell>
          <cell r="K1221">
            <v>331236.16934317199</v>
          </cell>
          <cell r="L1221">
            <v>1296.1652788413294</v>
          </cell>
          <cell r="M1221">
            <v>4.7983986547993212E-5</v>
          </cell>
          <cell r="N1221">
            <v>0</v>
          </cell>
          <cell r="O1221">
            <v>0</v>
          </cell>
          <cell r="P1221">
            <v>1.1077187002990598E-2</v>
          </cell>
          <cell r="Q1221">
            <v>4.4003114141959549E-3</v>
          </cell>
        </row>
        <row r="1222">
          <cell r="B1222">
            <v>577500</v>
          </cell>
          <cell r="C1222">
            <v>4.7571831427817486E-5</v>
          </cell>
          <cell r="D1222">
            <v>0</v>
          </cell>
          <cell r="E1222">
            <v>0</v>
          </cell>
          <cell r="F1222">
            <v>1.1032721123188245E-2</v>
          </cell>
          <cell r="G1222">
            <v>4.3793374961020671E-3</v>
          </cell>
          <cell r="H1222">
            <v>78.708482787698472</v>
          </cell>
          <cell r="I1222">
            <v>0</v>
          </cell>
          <cell r="J1222">
            <v>0</v>
          </cell>
          <cell r="K1222">
            <v>329906.52602413902</v>
          </cell>
          <cell r="L1222">
            <v>1289.9871560141914</v>
          </cell>
          <cell r="M1222">
            <v>4.7571831427817492E-5</v>
          </cell>
          <cell r="N1222">
            <v>0</v>
          </cell>
          <cell r="O1222">
            <v>0</v>
          </cell>
          <cell r="P1222">
            <v>1.1032721123188245E-2</v>
          </cell>
          <cell r="Q1222">
            <v>4.3793374961020671E-3</v>
          </cell>
        </row>
        <row r="1223">
          <cell r="B1223">
            <v>578000</v>
          </cell>
          <cell r="C1223">
            <v>4.7163214098016594E-5</v>
          </cell>
          <cell r="D1223">
            <v>0</v>
          </cell>
          <cell r="E1223">
            <v>0</v>
          </cell>
          <cell r="F1223">
            <v>1.0988427009004055E-2</v>
          </cell>
          <cell r="G1223">
            <v>4.3584616631825168E-3</v>
          </cell>
          <cell r="H1223">
            <v>78.032417790743523</v>
          </cell>
          <cell r="I1223">
            <v>0</v>
          </cell>
          <cell r="J1223">
            <v>0</v>
          </cell>
          <cell r="K1223">
            <v>328582.0189355741</v>
          </cell>
          <cell r="L1223">
            <v>1283.8379253688513</v>
          </cell>
          <cell r="M1223">
            <v>4.71632140980166E-5</v>
          </cell>
          <cell r="N1223">
            <v>0</v>
          </cell>
          <cell r="O1223">
            <v>0</v>
          </cell>
          <cell r="P1223">
            <v>1.0988427009004055E-2</v>
          </cell>
          <cell r="Q1223">
            <v>4.3584616631825168E-3</v>
          </cell>
        </row>
        <row r="1224">
          <cell r="B1224">
            <v>578500</v>
          </cell>
          <cell r="C1224">
            <v>4.6758104191477483E-5</v>
          </cell>
          <cell r="D1224">
            <v>0</v>
          </cell>
          <cell r="E1224">
            <v>0</v>
          </cell>
          <cell r="F1224">
            <v>1.094430399693092E-2</v>
          </cell>
          <cell r="G1224">
            <v>4.3376834567389645E-3</v>
          </cell>
          <cell r="H1224">
            <v>77.362155891023704</v>
          </cell>
          <cell r="I1224">
            <v>0</v>
          </cell>
          <cell r="J1224">
            <v>0</v>
          </cell>
          <cell r="K1224">
            <v>327262.62823692098</v>
          </cell>
          <cell r="L1224">
            <v>1277.7174517901306</v>
          </cell>
          <cell r="M1224">
            <v>4.6758104191477483E-5</v>
          </cell>
          <cell r="N1224">
            <v>0</v>
          </cell>
          <cell r="O1224">
            <v>0</v>
          </cell>
          <cell r="P1224">
            <v>1.094430399693092E-2</v>
          </cell>
          <cell r="Q1224">
            <v>4.3376834567389645E-3</v>
          </cell>
        </row>
        <row r="1225">
          <cell r="B1225">
            <v>579000</v>
          </cell>
          <cell r="C1225">
            <v>4.6356471601749305E-5</v>
          </cell>
          <cell r="D1225">
            <v>0</v>
          </cell>
          <cell r="E1225">
            <v>0</v>
          </cell>
          <cell r="F1225">
            <v>1.0900351426024761E-2</v>
          </cell>
          <cell r="G1225">
            <v>4.317002420218187E-3</v>
          </cell>
          <cell r="H1225">
            <v>76.697647276854312</v>
          </cell>
          <cell r="I1225">
            <v>0</v>
          </cell>
          <cell r="J1225">
            <v>0</v>
          </cell>
          <cell r="K1225">
            <v>325948.33416426426</v>
          </cell>
          <cell r="L1225">
            <v>1271.6256007947209</v>
          </cell>
          <cell r="M1225">
            <v>4.6356471601749312E-5</v>
          </cell>
          <cell r="N1225">
            <v>0</v>
          </cell>
          <cell r="O1225">
            <v>0</v>
          </cell>
          <cell r="P1225">
            <v>1.0900351426024761E-2</v>
          </cell>
          <cell r="Q1225">
            <v>4.3170024202181861E-3</v>
          </cell>
        </row>
        <row r="1226">
          <cell r="B1226">
            <v>579500</v>
          </cell>
          <cell r="C1226">
            <v>4.5958286480803804E-5</v>
          </cell>
          <cell r="D1226">
            <v>0</v>
          </cell>
          <cell r="E1226">
            <v>0</v>
          </cell>
          <cell r="F1226">
            <v>1.0856568637894637E-2</v>
          </cell>
          <cell r="G1226">
            <v>4.2964180992020439E-3</v>
          </cell>
          <cell r="H1226">
            <v>76.038842564115626</v>
          </cell>
          <cell r="I1226">
            <v>0</v>
          </cell>
          <cell r="J1226">
            <v>0</v>
          </cell>
          <cell r="K1226">
            <v>324639.11703003419</v>
          </cell>
          <cell r="L1226">
            <v>1265.5622385282293</v>
          </cell>
          <cell r="M1226">
            <v>4.5958286480803804E-5</v>
          </cell>
          <cell r="N1226">
            <v>0</v>
          </cell>
          <cell r="O1226">
            <v>0</v>
          </cell>
          <cell r="P1226">
            <v>1.0856568637894637E-2</v>
          </cell>
          <cell r="Q1226">
            <v>4.2964180992020439E-3</v>
          </cell>
        </row>
        <row r="1227">
          <cell r="B1227">
            <v>580000</v>
          </cell>
          <cell r="C1227">
            <v>4.5563519236815806E-5</v>
          </cell>
          <cell r="D1227">
            <v>0</v>
          </cell>
          <cell r="E1227">
            <v>0</v>
          </cell>
          <cell r="F1227">
            <v>1.0812954976692882E-2</v>
          </cell>
          <cell r="G1227">
            <v>4.2759300413974998E-3</v>
          </cell>
          <cell r="H1227">
            <v>75.385692792580713</v>
          </cell>
          <cell r="I1227">
            <v>0</v>
          </cell>
          <cell r="J1227">
            <v>0</v>
          </cell>
          <cell r="K1227">
            <v>323334.95722271124</v>
          </cell>
          <cell r="L1227">
            <v>1259.5272317622373</v>
          </cell>
          <cell r="M1227">
            <v>4.5563519236815813E-5</v>
          </cell>
          <cell r="N1227">
            <v>0</v>
          </cell>
          <cell r="O1227">
            <v>0</v>
          </cell>
          <cell r="P1227">
            <v>1.0812954976692884E-2</v>
          </cell>
          <cell r="Q1227">
            <v>4.2759300413974998E-3</v>
          </cell>
        </row>
        <row r="1228">
          <cell r="B1228">
            <v>580500</v>
          </cell>
          <cell r="C1228">
            <v>4.5172140531966747E-5</v>
          </cell>
          <cell r="D1228">
            <v>0</v>
          </cell>
          <cell r="E1228">
            <v>0</v>
          </cell>
          <cell r="F1228">
            <v>1.0769509789105286E-2</v>
          </cell>
          <cell r="G1228">
            <v>4.255537796626678E-3</v>
          </cell>
          <cell r="H1228">
            <v>74.73814942228131</v>
          </cell>
          <cell r="I1228">
            <v>0</v>
          </cell>
          <cell r="J1228">
            <v>0</v>
          </cell>
          <cell r="K1228">
            <v>322035.83520653279</v>
          </cell>
          <cell r="L1228">
            <v>1253.5204478913729</v>
          </cell>
          <cell r="M1228">
            <v>4.5172140531966747E-5</v>
          </cell>
          <cell r="N1228">
            <v>0</v>
          </cell>
          <cell r="O1228">
            <v>0</v>
          </cell>
          <cell r="P1228">
            <v>1.0769509789105285E-2</v>
          </cell>
          <cell r="Q1228">
            <v>4.255537796626678E-3</v>
          </cell>
        </row>
        <row r="1229">
          <cell r="B1229">
            <v>581000</v>
          </cell>
          <cell r="C1229">
            <v>4.4784121280263437E-5</v>
          </cell>
          <cell r="D1229">
            <v>0</v>
          </cell>
          <cell r="E1229">
            <v>0</v>
          </cell>
          <cell r="F1229">
            <v>1.0726232424341292E-2</v>
          </cell>
          <cell r="G1229">
            <v>4.2352409168169725E-3</v>
          </cell>
          <cell r="H1229">
            <v>74.09616432989894</v>
          </cell>
          <cell r="I1229">
            <v>0</v>
          </cell>
          <cell r="J1229">
            <v>0</v>
          </cell>
          <cell r="K1229">
            <v>320741.73152119981</v>
          </cell>
          <cell r="L1229">
            <v>1247.5417549303968</v>
          </cell>
          <cell r="M1229">
            <v>4.4784121280263437E-5</v>
          </cell>
          <cell r="N1229">
            <v>0</v>
          </cell>
          <cell r="O1229">
            <v>0</v>
          </cell>
          <cell r="P1229">
            <v>1.0726232424341292E-2</v>
          </cell>
          <cell r="Q1229">
            <v>4.2352409168169717E-3</v>
          </cell>
        </row>
        <row r="1230">
          <cell r="B1230">
            <v>581500</v>
          </cell>
          <cell r="C1230">
            <v>4.4399432645375993E-5</v>
          </cell>
          <cell r="D1230">
            <v>0</v>
          </cell>
          <cell r="E1230">
            <v>0</v>
          </cell>
          <cell r="F1230">
            <v>1.0683122234124258E-2</v>
          </cell>
          <cell r="G1230">
            <v>4.2150389559912054E-3</v>
          </cell>
          <cell r="H1230">
            <v>73.459689805187736</v>
          </cell>
          <cell r="I1230">
            <v>0</v>
          </cell>
          <cell r="J1230">
            <v>0</v>
          </cell>
          <cell r="K1230">
            <v>319452.62678158586</v>
          </cell>
          <cell r="L1230">
            <v>1241.591021511304</v>
          </cell>
          <cell r="M1230">
            <v>4.4399432645375986E-5</v>
          </cell>
          <cell r="N1230">
            <v>0</v>
          </cell>
          <cell r="O1230">
            <v>0</v>
          </cell>
          <cell r="P1230">
            <v>1.068312223412426E-2</v>
          </cell>
          <cell r="Q1230">
            <v>4.2150389559912054E-3</v>
          </cell>
        </row>
        <row r="1231">
          <cell r="B1231">
            <v>582000</v>
          </cell>
          <cell r="C1231">
            <v>4.4018046038494934E-5</v>
          </cell>
          <cell r="D1231">
            <v>0</v>
          </cell>
          <cell r="E1231">
            <v>0</v>
          </cell>
          <cell r="F1231">
            <v>1.0640178572681753E-2</v>
          </cell>
          <cell r="G1231">
            <v>4.1949314702578212E-3</v>
          </cell>
          <cell r="H1231">
            <v>72.828678547428936</v>
          </cell>
          <cell r="I1231">
            <v>0</v>
          </cell>
          <cell r="J1231">
            <v>0</v>
          </cell>
          <cell r="K1231">
            <v>318168.50167744659</v>
          </cell>
          <cell r="L1231">
            <v>1235.6681168804341</v>
          </cell>
          <cell r="M1231">
            <v>4.4018046038494927E-5</v>
          </cell>
          <cell r="N1231">
            <v>0</v>
          </cell>
          <cell r="O1231">
            <v>0</v>
          </cell>
          <cell r="P1231">
            <v>1.0640178572681755E-2</v>
          </cell>
          <cell r="Q1231">
            <v>4.1949314702578204E-3</v>
          </cell>
        </row>
        <row r="1232">
          <cell r="B1232">
            <v>582500</v>
          </cell>
          <cell r="C1232">
            <v>4.3639933116206448E-5</v>
          </cell>
          <cell r="D1232">
            <v>0</v>
          </cell>
          <cell r="E1232">
            <v>0</v>
          </cell>
          <cell r="F1232">
            <v>1.0597400796735884E-2</v>
          </cell>
          <cell r="G1232">
            <v>4.1749180178011405E-3</v>
          </cell>
          <cell r="H1232">
            <v>72.203083661915514</v>
          </cell>
          <cell r="I1232">
            <v>0</v>
          </cell>
          <cell r="J1232">
            <v>0</v>
          </cell>
          <cell r="K1232">
            <v>316889.33697313088</v>
          </cell>
          <cell r="L1232">
            <v>1229.7729108956025</v>
          </cell>
          <cell r="M1232">
            <v>4.3639933116206455E-5</v>
          </cell>
          <cell r="N1232">
            <v>0</v>
          </cell>
          <cell r="O1232">
            <v>0</v>
          </cell>
          <cell r="P1232">
            <v>1.0597400796735884E-2</v>
          </cell>
          <cell r="Q1232">
            <v>4.1749180178011405E-3</v>
          </cell>
        </row>
        <row r="1233">
          <cell r="B1233">
            <v>583000</v>
          </cell>
          <cell r="C1233">
            <v>4.3265065778387714E-5</v>
          </cell>
          <cell r="D1233">
            <v>0</v>
          </cell>
          <cell r="E1233">
            <v>0</v>
          </cell>
          <cell r="F1233">
            <v>1.0554788265493628E-2</v>
          </cell>
          <cell r="G1233">
            <v>4.1549981588716468E-3</v>
          </cell>
          <cell r="H1233">
            <v>71.582858656469895</v>
          </cell>
          <cell r="I1233">
            <v>0</v>
          </cell>
          <cell r="J1233">
            <v>0</v>
          </cell>
          <cell r="K1233">
            <v>315615.11350729153</v>
          </cell>
          <cell r="L1233">
            <v>1223.9052740232369</v>
          </cell>
          <cell r="M1233">
            <v>4.3265065778387714E-5</v>
          </cell>
          <cell r="N1233">
            <v>0</v>
          </cell>
          <cell r="O1233">
            <v>0</v>
          </cell>
          <cell r="P1233">
            <v>1.055478826549363E-2</v>
          </cell>
          <cell r="Q1233">
            <v>4.1549981588716468E-3</v>
          </cell>
        </row>
        <row r="1234">
          <cell r="B1234">
            <v>583500</v>
          </cell>
          <cell r="C1234">
            <v>4.2893416166115726E-5</v>
          </cell>
          <cell r="D1234">
            <v>0</v>
          </cell>
          <cell r="E1234">
            <v>0</v>
          </cell>
          <cell r="F1234">
            <v>1.0512340340637288E-2</v>
          </cell>
          <cell r="G1234">
            <v>4.1351714557763247E-3</v>
          </cell>
          <cell r="H1234">
            <v>70.967957437984126</v>
          </cell>
          <cell r="I1234">
            <v>0</v>
          </cell>
          <cell r="J1234">
            <v>0</v>
          </cell>
          <cell r="K1234">
            <v>314345.81219259993</v>
          </cell>
          <cell r="L1234">
            <v>1218.0650773355333</v>
          </cell>
          <cell r="M1234">
            <v>4.2893416166115726E-5</v>
          </cell>
          <cell r="N1234">
            <v>0</v>
          </cell>
          <cell r="O1234">
            <v>0</v>
          </cell>
          <cell r="P1234">
            <v>1.0512340340637289E-2</v>
          </cell>
          <cell r="Q1234">
            <v>4.1351714557763247E-3</v>
          </cell>
        </row>
        <row r="1235">
          <cell r="B1235">
            <v>584000</v>
          </cell>
          <cell r="C1235">
            <v>4.2524956659599928E-5</v>
          </cell>
          <cell r="D1235">
            <v>0</v>
          </cell>
          <cell r="E1235">
            <v>0</v>
          </cell>
          <cell r="F1235">
            <v>1.0470056386314876E-2</v>
          </cell>
          <cell r="G1235">
            <v>4.1154374728690456E-3</v>
          </cell>
          <cell r="H1235">
            <v>70.358334308999346</v>
          </cell>
          <cell r="I1235">
            <v>0</v>
          </cell>
          <cell r="J1235">
            <v>0</v>
          </cell>
          <cell r="K1235">
            <v>313081.41401545837</v>
          </cell>
          <cell r="L1235">
            <v>1212.2521925076221</v>
          </cell>
          <cell r="M1235">
            <v>4.2524956659599928E-5</v>
          </cell>
          <cell r="N1235">
            <v>0</v>
          </cell>
          <cell r="O1235">
            <v>0</v>
          </cell>
          <cell r="P1235">
            <v>1.0470056386314874E-2</v>
          </cell>
          <cell r="Q1235">
            <v>4.1154374728690447E-3</v>
          </cell>
        </row>
        <row r="1236">
          <cell r="B1236">
            <v>584500</v>
          </cell>
          <cell r="C1236">
            <v>4.2159659876126391E-5</v>
          </cell>
          <cell r="D1236">
            <v>0</v>
          </cell>
          <cell r="E1236">
            <v>0</v>
          </cell>
          <cell r="F1236">
            <v>1.0427935769130625E-2</v>
          </cell>
          <cell r="G1236">
            <v>4.0957957765409931E-3</v>
          </cell>
          <cell r="H1236">
            <v>69.753943964304398</v>
          </cell>
          <cell r="I1236">
            <v>0</v>
          </cell>
          <cell r="J1236">
            <v>0</v>
          </cell>
          <cell r="K1236">
            <v>311821.90003571648</v>
          </cell>
          <cell r="L1236">
            <v>1206.46649181475</v>
          </cell>
          <cell r="M1236">
            <v>4.2159659876126391E-5</v>
          </cell>
          <cell r="N1236">
            <v>0</v>
          </cell>
          <cell r="O1236">
            <v>0</v>
          </cell>
          <cell r="P1236">
            <v>1.0427935769130625E-2</v>
          </cell>
          <cell r="Q1236">
            <v>4.0957957765409931E-3</v>
          </cell>
        </row>
        <row r="1237">
          <cell r="B1237">
            <v>585000</v>
          </cell>
          <cell r="C1237">
            <v>4.1797498668025011E-5</v>
          </cell>
          <cell r="D1237">
            <v>0</v>
          </cell>
          <cell r="E1237">
            <v>0</v>
          </cell>
          <cell r="F1237">
            <v>1.0385977858135484E-2</v>
          </cell>
          <cell r="G1237">
            <v>4.0762459352111343E-3</v>
          </cell>
          <cell r="H1237">
            <v>69.154741487572522</v>
          </cell>
          <cell r="I1237">
            <v>0</v>
          </cell>
          <cell r="J1237">
            <v>0</v>
          </cell>
          <cell r="K1237">
            <v>310567.25138638704</v>
          </cell>
          <cell r="L1237">
            <v>1200.7078481294711</v>
          </cell>
          <cell r="M1237">
            <v>4.1797498668025011E-5</v>
          </cell>
          <cell r="N1237">
            <v>0</v>
          </cell>
          <cell r="O1237">
            <v>0</v>
          </cell>
          <cell r="P1237">
            <v>1.0385977858135486E-2</v>
          </cell>
          <cell r="Q1237">
            <v>4.0762459352111343E-3</v>
          </cell>
        </row>
        <row r="1238">
          <cell r="B1238">
            <v>585500</v>
          </cell>
          <cell r="C1238">
            <v>4.1438446120652842E-5</v>
          </cell>
          <cell r="D1238">
            <v>0</v>
          </cell>
          <cell r="E1238">
            <v>0</v>
          </cell>
          <cell r="F1238">
            <v>1.0344182024817688E-2</v>
          </cell>
          <cell r="G1238">
            <v>4.0567875193167407E-3</v>
          </cell>
          <cell r="H1238">
            <v>68.560682348024741</v>
          </cell>
          <cell r="I1238">
            <v>0</v>
          </cell>
          <cell r="J1238">
            <v>0</v>
          </cell>
          <cell r="K1238">
            <v>309317.44927336369</v>
          </cell>
          <cell r="L1238">
            <v>1194.9761349188559</v>
          </cell>
          <cell r="M1238">
            <v>4.1438446120652849E-5</v>
          </cell>
          <cell r="N1238">
            <v>0</v>
          </cell>
          <cell r="O1238">
            <v>0</v>
          </cell>
          <cell r="P1238">
            <v>1.034418202481769E-2</v>
          </cell>
          <cell r="Q1238">
            <v>4.0567875193167399E-3</v>
          </cell>
        </row>
        <row r="1239">
          <cell r="B1239">
            <v>586000</v>
          </cell>
          <cell r="C1239">
            <v>4.1082475550390019E-5</v>
          </cell>
          <cell r="D1239">
            <v>0</v>
          </cell>
          <cell r="E1239">
            <v>0</v>
          </cell>
          <cell r="F1239">
            <v>1.0302547643093298E-2</v>
          </cell>
          <cell r="G1239">
            <v>4.0374201013039443E-3</v>
          </cell>
          <cell r="H1239">
            <v>67.97172239711405</v>
          </cell>
          <cell r="I1239">
            <v>0</v>
          </cell>
          <cell r="J1239">
            <v>0</v>
          </cell>
          <cell r="K1239">
            <v>308072.47497513838</v>
          </cell>
          <cell r="L1239">
            <v>1189.2712262417097</v>
          </cell>
          <cell r="M1239">
            <v>4.1082475550390019E-5</v>
          </cell>
          <cell r="N1239">
            <v>0</v>
          </cell>
          <cell r="O1239">
            <v>0</v>
          </cell>
          <cell r="P1239">
            <v>1.0302547643093298E-2</v>
          </cell>
          <cell r="Q1239">
            <v>4.0374201013039443E-3</v>
          </cell>
        </row>
        <row r="1240">
          <cell r="B1240">
            <v>586500</v>
          </cell>
          <cell r="C1240">
            <v>4.0729560502661417E-5</v>
          </cell>
          <cell r="D1240">
            <v>0</v>
          </cell>
          <cell r="E1240">
            <v>0</v>
          </cell>
          <cell r="F1240">
            <v>1.0261074089296877E-2</v>
          </cell>
          <cell r="G1240">
            <v>4.0181432556183486E-3</v>
          </cell>
          <cell r="H1240">
            <v>67.387817865252288</v>
          </cell>
          <cell r="I1240">
            <v>0</v>
          </cell>
          <cell r="J1240">
            <v>0</v>
          </cell>
          <cell r="K1240">
            <v>306832.30984252255</v>
          </cell>
          <cell r="L1240">
            <v>1183.5929967458053</v>
          </cell>
          <cell r="M1240">
            <v>4.0729560502661417E-5</v>
          </cell>
          <cell r="N1240">
            <v>0</v>
          </cell>
          <cell r="O1240">
            <v>0</v>
          </cell>
          <cell r="P1240">
            <v>1.0261074089296877E-2</v>
          </cell>
          <cell r="Q1240">
            <v>4.0181432556183477E-3</v>
          </cell>
        </row>
        <row r="1241">
          <cell r="B1241">
            <v>587000</v>
          </cell>
          <cell r="C1241">
            <v>4.0379674749966981E-5</v>
          </cell>
          <cell r="D1241">
            <v>0</v>
          </cell>
          <cell r="E1241">
            <v>0</v>
          </cell>
          <cell r="F1241">
            <v>1.0219760742172115E-2</v>
          </cell>
          <cell r="G1241">
            <v>3.9989565586956736E-3</v>
          </cell>
          <cell r="H1241">
            <v>66.808925358551207</v>
          </cell>
          <cell r="I1241">
            <v>0</v>
          </cell>
          <cell r="J1241">
            <v>0</v>
          </cell>
          <cell r="K1241">
            <v>305596.93529836647</v>
          </cell>
          <cell r="L1241">
            <v>1177.9413216651299</v>
          </cell>
          <cell r="M1241">
            <v>4.0379674749966981E-5</v>
          </cell>
          <cell r="N1241">
            <v>0</v>
          </cell>
          <cell r="O1241">
            <v>0</v>
          </cell>
          <cell r="P1241">
            <v>1.0219760742172115E-2</v>
          </cell>
          <cell r="Q1241">
            <v>3.9989565586956727E-3</v>
          </cell>
        </row>
        <row r="1242">
          <cell r="B1242">
            <v>587500</v>
          </cell>
          <cell r="C1242">
            <v>4.0032792289935006E-5</v>
          </cell>
          <cell r="D1242">
            <v>0</v>
          </cell>
          <cell r="E1242">
            <v>0</v>
          </cell>
          <cell r="F1242">
            <v>1.0178606982862524E-2</v>
          </cell>
          <cell r="G1242">
            <v>3.9798595889524516E-3</v>
          </cell>
          <cell r="H1242">
            <v>66.235001855601595</v>
          </cell>
          <cell r="I1242">
            <v>0</v>
          </cell>
          <cell r="J1242">
            <v>0</v>
          </cell>
          <cell r="K1242">
            <v>304366.3328372814</v>
          </cell>
          <cell r="L1242">
            <v>1172.3160768171422</v>
          </cell>
          <cell r="M1242">
            <v>4.0032792289935006E-5</v>
          </cell>
          <cell r="N1242">
            <v>0</v>
          </cell>
          <cell r="O1242">
            <v>0</v>
          </cell>
          <cell r="P1242">
            <v>1.0178606982862524E-2</v>
          </cell>
          <cell r="Q1242">
            <v>3.9798595889524516E-3</v>
          </cell>
        </row>
        <row r="1243">
          <cell r="B1243">
            <v>588000</v>
          </cell>
          <cell r="C1243">
            <v>3.9688887343387838E-5</v>
          </cell>
          <cell r="D1243">
            <v>0</v>
          </cell>
          <cell r="E1243">
            <v>0</v>
          </cell>
          <cell r="F1243">
            <v>1.0137612194902184E-2</v>
          </cell>
          <cell r="G1243">
            <v>3.9608519267767617E-3</v>
          </cell>
          <cell r="H1243">
            <v>65.666004704273007</v>
          </cell>
          <cell r="I1243">
            <v>0</v>
          </cell>
          <cell r="J1243">
            <v>0</v>
          </cell>
          <cell r="K1243">
            <v>303140.48402536259</v>
          </cell>
          <cell r="L1243">
            <v>1166.7171386000439</v>
          </cell>
          <cell r="M1243">
            <v>3.9688887343387838E-5</v>
          </cell>
          <cell r="N1243">
            <v>0</v>
          </cell>
          <cell r="O1243">
            <v>0</v>
          </cell>
          <cell r="P1243">
            <v>1.0137612194902184E-2</v>
          </cell>
          <cell r="Q1243">
            <v>3.9608519267767608E-3</v>
          </cell>
        </row>
        <row r="1244">
          <cell r="B1244">
            <v>588500</v>
          </cell>
          <cell r="C1244">
            <v>3.9347934352427732E-5</v>
          </cell>
          <cell r="D1244">
            <v>0</v>
          </cell>
          <cell r="E1244">
            <v>0</v>
          </cell>
          <cell r="F1244">
            <v>1.0096775764206492E-2</v>
          </cell>
          <cell r="G1244">
            <v>3.9419331545190147E-3</v>
          </cell>
          <cell r="H1244">
            <v>65.101891618546702</v>
          </cell>
          <cell r="I1244">
            <v>0</v>
          </cell>
          <cell r="J1244">
            <v>0</v>
          </cell>
          <cell r="K1244">
            <v>301919.37049991277</v>
          </cell>
          <cell r="L1244">
            <v>1161.1443839900662</v>
          </cell>
          <cell r="M1244">
            <v>3.9347934352427732E-5</v>
          </cell>
          <cell r="N1244">
            <v>0</v>
          </cell>
          <cell r="O1244">
            <v>0</v>
          </cell>
          <cell r="P1244">
            <v>1.0096775764206492E-2</v>
          </cell>
          <cell r="Q1244">
            <v>3.9419331545190138E-3</v>
          </cell>
        </row>
        <row r="1245">
          <cell r="B1245">
            <v>589000</v>
          </cell>
          <cell r="C1245">
            <v>3.9009907978537001E-5</v>
          </cell>
          <cell r="D1245">
            <v>0</v>
          </cell>
          <cell r="E1245">
            <v>0</v>
          </cell>
          <cell r="F1245">
            <v>1.0056097079062968E-2</v>
          </cell>
          <cell r="G1245">
            <v>3.923102856482767E-3</v>
          </cell>
          <cell r="H1245">
            <v>64.542620675372348</v>
          </cell>
          <cell r="I1245">
            <v>0</v>
          </cell>
          <cell r="J1245">
            <v>0</v>
          </cell>
          <cell r="K1245">
            <v>300702.97396916716</v>
          </cell>
          <cell r="L1245">
            <v>1155.5976905387624</v>
          </cell>
          <cell r="M1245">
            <v>3.9009907978537001E-5</v>
          </cell>
          <cell r="N1245">
            <v>0</v>
          </cell>
          <cell r="O1245">
            <v>0</v>
          </cell>
          <cell r="P1245">
            <v>1.0056097079062968E-2</v>
          </cell>
          <cell r="Q1245">
            <v>3.923102856482767E-3</v>
          </cell>
        </row>
        <row r="1246">
          <cell r="B1246">
            <v>589500</v>
          </cell>
          <cell r="C1246">
            <v>3.8674783100693526E-5</v>
          </cell>
          <cell r="D1246">
            <v>0</v>
          </cell>
          <cell r="E1246">
            <v>0</v>
          </cell>
          <cell r="F1246">
            <v>1.0015575530122101E-2</v>
          </cell>
          <cell r="G1246">
            <v>3.9043606189155967E-3</v>
          </cell>
          <cell r="H1246">
            <v>63.988150311550093</v>
          </cell>
          <cell r="I1246">
            <v>0</v>
          </cell>
          <cell r="J1246">
            <v>0</v>
          </cell>
          <cell r="K1246">
            <v>299491.2762120199</v>
          </cell>
          <cell r="L1246">
            <v>1150.0769363703212</v>
          </cell>
          <cell r="M1246">
            <v>3.8674783100693526E-5</v>
          </cell>
          <cell r="N1246">
            <v>0</v>
          </cell>
          <cell r="O1246">
            <v>0</v>
          </cell>
          <cell r="P1246">
            <v>1.0015575530122101E-2</v>
          </cell>
          <cell r="Q1246">
            <v>3.9043606189155962E-3</v>
          </cell>
        </row>
        <row r="1247">
          <cell r="B1247">
            <v>590000</v>
          </cell>
          <cell r="C1247">
            <v>3.8342534813504429E-5</v>
          </cell>
          <cell r="D1247">
            <v>0</v>
          </cell>
          <cell r="E1247">
            <v>0</v>
          </cell>
          <cell r="F1247">
            <v>9.9752105103882126E-3</v>
          </cell>
          <cell r="G1247">
            <v>3.885706030000006E-3</v>
          </cell>
          <cell r="H1247">
            <v>63.438439320642694</v>
          </cell>
          <cell r="I1247">
            <v>0</v>
          </cell>
          <cell r="J1247">
            <v>0</v>
          </cell>
          <cell r="K1247">
            <v>298284.25907775061</v>
          </cell>
          <cell r="L1247">
            <v>1144.5820001788868</v>
          </cell>
          <cell r="M1247">
            <v>3.8342534813504423E-5</v>
          </cell>
          <cell r="N1247">
            <v>0</v>
          </cell>
          <cell r="O1247">
            <v>0</v>
          </cell>
          <cell r="P1247">
            <v>9.9752105103882126E-3</v>
          </cell>
          <cell r="Q1247">
            <v>3.8857060300000056E-3</v>
          </cell>
        </row>
        <row r="1248">
          <cell r="B1248">
            <v>590500</v>
          </cell>
          <cell r="C1248">
            <v>3.8013138425357924E-5</v>
          </cell>
          <cell r="D1248">
            <v>0</v>
          </cell>
          <cell r="E1248">
            <v>0</v>
          </cell>
          <cell r="F1248">
            <v>9.935001415210358E-3</v>
          </cell>
          <cell r="G1248">
            <v>3.8671386798443739E-3</v>
          </cell>
          <cell r="H1248">
            <v>62.893446849917702</v>
          </cell>
          <cell r="I1248">
            <v>0</v>
          </cell>
          <cell r="J1248">
            <v>0</v>
          </cell>
          <cell r="K1248">
            <v>297081.90448575252</v>
          </cell>
          <cell r="L1248">
            <v>1139.112761225894</v>
          </cell>
          <cell r="M1248">
            <v>3.8013138425357924E-5</v>
          </cell>
          <cell r="N1248">
            <v>0</v>
          </cell>
          <cell r="O1248">
            <v>0</v>
          </cell>
          <cell r="P1248">
            <v>9.9350014152103597E-3</v>
          </cell>
          <cell r="Q1248">
            <v>3.8671386798443744E-3</v>
          </cell>
        </row>
        <row r="1249">
          <cell r="B1249">
            <v>591000</v>
          </cell>
          <cell r="C1249">
            <v>3.7686569456584756E-5</v>
          </cell>
          <cell r="D1249">
            <v>0</v>
          </cell>
          <cell r="E1249">
            <v>0</v>
          </cell>
          <cell r="F1249">
            <v>9.8949476422732843E-3</v>
          </cell>
          <cell r="G1249">
            <v>3.8486581604739514E-3</v>
          </cell>
          <cell r="H1249">
            <v>62.353132397305536</v>
          </cell>
          <cell r="I1249">
            <v>0</v>
          </cell>
          <cell r="J1249">
            <v>0</v>
          </cell>
          <cell r="K1249">
            <v>295884.19442526187</v>
          </cell>
          <cell r="L1249">
            <v>1133.6690993374152</v>
          </cell>
          <cell r="M1249">
            <v>3.7686569456584756E-5</v>
          </cell>
          <cell r="N1249">
            <v>0</v>
          </cell>
          <cell r="O1249">
            <v>0</v>
          </cell>
          <cell r="P1249">
            <v>9.8949476422732826E-3</v>
          </cell>
          <cell r="Q1249">
            <v>3.8486581604739514E-3</v>
          </cell>
        </row>
        <row r="1250">
          <cell r="B1250">
            <v>591500</v>
          </cell>
          <cell r="C1250">
            <v>3.7362803637639751E-5</v>
          </cell>
          <cell r="D1250">
            <v>0</v>
          </cell>
          <cell r="E1250">
            <v>0</v>
          </cell>
          <cell r="F1250">
            <v>9.855048591588398E-3</v>
          </cell>
          <cell r="G1250">
            <v>3.8302640658218964E-3</v>
          </cell>
          <cell r="H1250">
            <v>61.817455808390839</v>
          </cell>
          <cell r="I1250">
            <v>0</v>
          </cell>
          <cell r="J1250">
            <v>0</v>
          </cell>
          <cell r="K1250">
            <v>294691.11095508822</v>
          </cell>
          <cell r="L1250">
            <v>1128.2508949015205</v>
          </cell>
          <cell r="M1250">
            <v>3.7362803637639751E-5</v>
          </cell>
          <cell r="N1250">
            <v>0</v>
          </cell>
          <cell r="O1250">
            <v>0</v>
          </cell>
          <cell r="P1250">
            <v>9.8550485915883963E-3</v>
          </cell>
          <cell r="Q1250">
            <v>3.830264065821896E-3</v>
          </cell>
        </row>
        <row r="1251">
          <cell r="B1251">
            <v>592000</v>
          </cell>
          <cell r="C1251">
            <v>3.7041816907299584E-5</v>
          </cell>
          <cell r="D1251">
            <v>0</v>
          </cell>
          <cell r="E1251">
            <v>0</v>
          </cell>
          <cell r="F1251">
            <v>9.8153036654847776E-3</v>
          </cell>
          <cell r="G1251">
            <v>3.8119559917203501E-3</v>
          </cell>
          <cell r="H1251">
            <v>61.286377273430652</v>
          </cell>
          <cell r="I1251">
            <v>0</v>
          </cell>
          <cell r="J1251">
            <v>0</v>
          </cell>
          <cell r="K1251">
            <v>293502.63620334514</v>
          </cell>
          <cell r="L1251">
            <v>1122.8580288656483</v>
          </cell>
          <cell r="M1251">
            <v>3.7041816907299591E-5</v>
          </cell>
          <cell r="N1251">
            <v>0</v>
          </cell>
          <cell r="O1251">
            <v>0</v>
          </cell>
          <cell r="P1251">
            <v>9.8153036654847758E-3</v>
          </cell>
          <cell r="Q1251">
            <v>3.8119559917203492E-3</v>
          </cell>
        </row>
        <row r="1252">
          <cell r="B1252">
            <v>592500</v>
          </cell>
          <cell r="C1252">
            <v>3.6723585410873993E-5</v>
          </cell>
          <cell r="D1252">
            <v>0</v>
          </cell>
          <cell r="E1252">
            <v>0</v>
          </cell>
          <cell r="F1252">
            <v>9.775712268600226E-3</v>
          </cell>
          <cell r="G1252">
            <v>3.7937335358915547E-3</v>
          </cell>
          <cell r="H1252">
            <v>60.759857324394787</v>
          </cell>
          <cell r="I1252">
            <v>0</v>
          </cell>
          <cell r="J1252">
            <v>0</v>
          </cell>
          <cell r="K1252">
            <v>292318.75236718316</v>
          </cell>
          <cell r="L1252">
            <v>1117.4903827339892</v>
          </cell>
          <cell r="M1252">
            <v>3.6723585410874E-5</v>
          </cell>
          <cell r="N1252">
            <v>0</v>
          </cell>
          <cell r="O1252">
            <v>0</v>
          </cell>
          <cell r="P1252">
            <v>9.7757122686002243E-3</v>
          </cell>
          <cell r="Q1252">
            <v>3.7937335358915543E-3</v>
          </cell>
        </row>
        <row r="1253">
          <cell r="B1253">
            <v>593000</v>
          </cell>
          <cell r="C1253">
            <v>3.6408085498431361E-5</v>
          </cell>
          <cell r="D1253">
            <v>0</v>
          </cell>
          <cell r="E1253">
            <v>0</v>
          </cell>
          <cell r="F1253">
            <v>9.7362738078723438E-3</v>
          </cell>
          <cell r="G1253">
            <v>3.7755962979390224E-3</v>
          </cell>
          <cell r="H1253">
            <v>60.237856832030083</v>
          </cell>
          <cell r="I1253">
            <v>0</v>
          </cell>
          <cell r="J1253">
            <v>0</v>
          </cell>
          <cell r="K1253">
            <v>291139.44171252259</v>
          </cell>
          <cell r="L1253">
            <v>1112.147838564885</v>
          </cell>
          <cell r="M1253">
            <v>3.6408085498431361E-5</v>
          </cell>
          <cell r="N1253">
            <v>0</v>
          </cell>
          <cell r="O1253">
            <v>0</v>
          </cell>
          <cell r="P1253">
            <v>9.7362738078723438E-3</v>
          </cell>
          <cell r="Q1253">
            <v>3.7755962979390224E-3</v>
          </cell>
        </row>
        <row r="1254">
          <cell r="B1254">
            <v>593500</v>
          </cell>
          <cell r="C1254">
            <v>3.6095293723044333E-5</v>
          </cell>
          <cell r="D1254">
            <v>0</v>
          </cell>
          <cell r="E1254">
            <v>0</v>
          </cell>
          <cell r="F1254">
            <v>9.6969876925296558E-3</v>
          </cell>
          <cell r="G1254">
            <v>3.7575438793387263E-3</v>
          </cell>
          <cell r="H1254">
            <v>59.72033700295772</v>
          </cell>
          <cell r="I1254">
            <v>0</v>
          </cell>
          <cell r="J1254">
            <v>0</v>
          </cell>
          <cell r="K1254">
            <v>289964.68657378812</v>
          </cell>
          <cell r="L1254">
            <v>1106.8302789682334</v>
          </cell>
          <cell r="M1254">
            <v>3.6095293723044333E-5</v>
          </cell>
          <cell r="N1254">
            <v>0</v>
          </cell>
          <cell r="O1254">
            <v>0</v>
          </cell>
          <cell r="P1254">
            <v>9.6969876925296558E-3</v>
          </cell>
          <cell r="Q1254">
            <v>3.7575438793387259E-3</v>
          </cell>
        </row>
        <row r="1255">
          <cell r="B1255">
            <v>594000</v>
          </cell>
          <cell r="C1255">
            <v>3.5785186839044104E-5</v>
          </cell>
          <cell r="D1255">
            <v>0</v>
          </cell>
          <cell r="E1255">
            <v>0</v>
          </cell>
          <cell r="F1255">
            <v>9.6578533340827537E-3</v>
          </cell>
          <cell r="G1255">
            <v>3.7395758834303508E-3</v>
          </cell>
          <cell r="H1255">
            <v>59.207259376784883</v>
          </cell>
          <cell r="I1255">
            <v>0</v>
          </cell>
          <cell r="J1255">
            <v>0</v>
          </cell>
          <cell r="K1255">
            <v>288794.46935364412</v>
          </cell>
          <cell r="L1255">
            <v>1101.5375871029112</v>
          </cell>
          <cell r="M1255">
            <v>3.5785186839044104E-5</v>
          </cell>
          <cell r="N1255">
            <v>0</v>
          </cell>
          <cell r="O1255">
            <v>0</v>
          </cell>
          <cell r="P1255">
            <v>9.6578533340827537E-3</v>
          </cell>
          <cell r="Q1255">
            <v>3.7395758834303503E-3</v>
          </cell>
        </row>
        <row r="1256">
          <cell r="B1256">
            <v>594500</v>
          </cell>
          <cell r="C1256">
            <v>3.5477741800295756E-5</v>
          </cell>
          <cell r="D1256">
            <v>0</v>
          </cell>
          <cell r="E1256">
            <v>0</v>
          </cell>
          <cell r="F1256">
            <v>9.6188701463154874E-3</v>
          </cell>
          <cell r="G1256">
            <v>3.7216919154085784E-3</v>
          </cell>
          <cell r="H1256">
            <v>58.698585823251321</v>
          </cell>
          <cell r="I1256">
            <v>0</v>
          </cell>
          <cell r="J1256">
            <v>0</v>
          </cell>
          <cell r="K1256">
            <v>287628.77252273133</v>
          </cell>
          <cell r="L1256">
            <v>1096.2696466742073</v>
          </cell>
          <cell r="M1256">
            <v>3.5477741800295756E-5</v>
          </cell>
          <cell r="N1256">
            <v>0</v>
          </cell>
          <cell r="O1256">
            <v>0</v>
          </cell>
          <cell r="P1256">
            <v>9.6188701463154891E-3</v>
          </cell>
          <cell r="Q1256">
            <v>3.7216919154085776E-3</v>
          </cell>
        </row>
        <row r="1257">
          <cell r="B1257">
            <v>595000</v>
          </cell>
          <cell r="C1257">
            <v>3.5172935758482184E-5</v>
          </cell>
          <cell r="D1257">
            <v>0</v>
          </cell>
          <cell r="E1257">
            <v>0</v>
          </cell>
          <cell r="F1257">
            <v>9.5800375452761728E-3</v>
          </cell>
          <cell r="G1257">
            <v>3.7038915823144063E-3</v>
          </cell>
          <cell r="H1257">
            <v>58.194278539390027</v>
          </cell>
          <cell r="I1257">
            <v>0</v>
          </cell>
          <cell r="J1257">
            <v>0</v>
          </cell>
          <cell r="K1257">
            <v>286467.57861940353</v>
          </cell>
          <cell r="L1257">
            <v>1091.0263419312651</v>
          </cell>
          <cell r="M1257">
            <v>3.5172935758482184E-5</v>
          </cell>
          <cell r="N1257">
            <v>0</v>
          </cell>
          <cell r="O1257">
            <v>0</v>
          </cell>
          <cell r="P1257">
            <v>9.5800375452761728E-3</v>
          </cell>
          <cell r="Q1257">
            <v>3.7038915823144059E-3</v>
          </cell>
        </row>
        <row r="1258">
          <cell r="B1258">
            <v>595500</v>
          </cell>
          <cell r="C1258">
            <v>3.4870746061409079E-5</v>
          </cell>
          <cell r="D1258">
            <v>0</v>
          </cell>
          <cell r="E1258">
            <v>0</v>
          </cell>
          <cell r="F1258">
            <v>9.5413549492688529E-3</v>
          </cell>
          <cell r="G1258">
            <v>3.6861744930265193E-3</v>
          </cell>
          <cell r="H1258">
            <v>57.694300046722823</v>
          </cell>
          <cell r="I1258">
            <v>0</v>
          </cell>
          <cell r="J1258">
            <v>0</v>
          </cell>
          <cell r="K1258">
            <v>285310.8702494668</v>
          </cell>
          <cell r="L1258">
            <v>1085.8075576645413</v>
          </cell>
          <cell r="M1258">
            <v>3.4870746061409079E-5</v>
          </cell>
          <cell r="N1258">
            <v>0</v>
          </cell>
          <cell r="O1258">
            <v>0</v>
          </cell>
          <cell r="P1258">
            <v>9.5413549492688529E-3</v>
          </cell>
          <cell r="Q1258">
            <v>3.6861744930265189E-3</v>
          </cell>
        </row>
        <row r="1259">
          <cell r="B1259">
            <v>596000</v>
          </cell>
          <cell r="C1259">
            <v>3.4571150251319536E-5</v>
          </cell>
          <cell r="D1259">
            <v>0</v>
          </cell>
          <cell r="E1259">
            <v>0</v>
          </cell>
          <cell r="F1259">
            <v>9.5028217788445928E-3</v>
          </cell>
          <cell r="G1259">
            <v>3.6685402582526901E-3</v>
          </cell>
          <cell r="H1259">
            <v>57.19861318847186</v>
          </cell>
          <cell r="I1259">
            <v>0</v>
          </cell>
          <cell r="J1259">
            <v>0</v>
          </cell>
          <cell r="K1259">
            <v>284158.63008591859</v>
          </cell>
          <cell r="L1259">
            <v>1080.6131792032727</v>
          </cell>
          <cell r="M1259">
            <v>3.4571150251319536E-5</v>
          </cell>
          <cell r="N1259">
            <v>0</v>
          </cell>
          <cell r="O1259">
            <v>0</v>
          </cell>
          <cell r="P1259">
            <v>9.5028217788445928E-3</v>
          </cell>
          <cell r="Q1259">
            <v>3.6685402582526901E-3</v>
          </cell>
        </row>
        <row r="1260">
          <cell r="B1260">
            <v>596500</v>
          </cell>
          <cell r="C1260">
            <v>3.4274126063227718E-5</v>
          </cell>
          <cell r="D1260">
            <v>0</v>
          </cell>
          <cell r="E1260">
            <v>0</v>
          </cell>
          <cell r="F1260">
            <v>9.4644374567927729E-3</v>
          </cell>
          <cell r="G1260">
            <v>3.6509884905212308E-3</v>
          </cell>
          <cell r="H1260">
            <v>56.707181126802595</v>
          </cell>
          <cell r="I1260">
            <v>0</v>
          </cell>
          <cell r="J1260">
            <v>0</v>
          </cell>
          <cell r="K1260">
            <v>283010.84086868801</v>
          </cell>
          <cell r="L1260">
            <v>1075.4430924129581</v>
          </cell>
          <cell r="M1260">
            <v>3.4274126063227712E-5</v>
          </cell>
          <cell r="N1260">
            <v>0</v>
          </cell>
          <cell r="O1260">
            <v>0</v>
          </cell>
          <cell r="P1260">
            <v>9.4644374567927712E-3</v>
          </cell>
          <cell r="Q1260">
            <v>3.6509884905212308E-3</v>
          </cell>
        </row>
        <row r="1261">
          <cell r="B1261">
            <v>597000</v>
          </cell>
          <cell r="C1261">
            <v>3.3979651423260238E-5</v>
          </cell>
          <cell r="D1261">
            <v>0</v>
          </cell>
          <cell r="E1261">
            <v>0</v>
          </cell>
          <cell r="F1261">
            <v>9.4262014081324709E-3</v>
          </cell>
          <cell r="G1261">
            <v>3.6335188041724774E-3</v>
          </cell>
          <cell r="H1261">
            <v>56.21996734007962</v>
          </cell>
          <cell r="I1261">
            <v>0</v>
          </cell>
          <cell r="J1261">
            <v>0</v>
          </cell>
          <cell r="K1261">
            <v>281867.48540437757</v>
          </cell>
          <cell r="L1261">
            <v>1070.29718369285</v>
          </cell>
          <cell r="M1261">
            <v>3.3979651423260238E-5</v>
          </cell>
          <cell r="N1261">
            <v>0</v>
          </cell>
          <cell r="O1261">
            <v>0</v>
          </cell>
          <cell r="P1261">
            <v>9.4262014081324709E-3</v>
          </cell>
          <cell r="Q1261">
            <v>3.633518804172477E-3</v>
          </cell>
        </row>
        <row r="1262">
          <cell r="B1262">
            <v>597500</v>
          </cell>
          <cell r="C1262">
            <v>3.3687704447018599E-5</v>
          </cell>
          <cell r="D1262">
            <v>0</v>
          </cell>
          <cell r="E1262">
            <v>0</v>
          </cell>
          <cell r="F1262">
            <v>9.3881130601038369E-3</v>
          </cell>
          <cell r="G1262">
            <v>3.6161308153503124E-3</v>
          </cell>
          <cell r="H1262">
            <v>55.736935620157247</v>
          </cell>
          <cell r="I1262">
            <v>0</v>
          </cell>
          <cell r="J1262">
            <v>0</v>
          </cell>
          <cell r="K1262">
            <v>280728.54656600568</v>
          </cell>
          <cell r="L1262">
            <v>1065.1753399734573</v>
          </cell>
          <cell r="M1262">
            <v>3.3687704447018592E-5</v>
          </cell>
          <cell r="N1262">
            <v>0</v>
          </cell>
          <cell r="O1262">
            <v>0</v>
          </cell>
          <cell r="P1262">
            <v>9.3881130601038369E-3</v>
          </cell>
          <cell r="Q1262">
            <v>3.6161308153503124E-3</v>
          </cell>
        </row>
        <row r="1263">
          <cell r="B1263">
            <v>598000</v>
          </cell>
          <cell r="C1263">
            <v>3.3398263437953067E-5</v>
          </cell>
          <cell r="D1263">
            <v>0</v>
          </cell>
          <cell r="E1263">
            <v>0</v>
          </cell>
          <cell r="F1263">
            <v>9.3501718421595114E-3</v>
          </cell>
          <cell r="G1263">
            <v>3.5988241419937367E-3</v>
          </cell>
          <cell r="H1263">
            <v>55.258050069689098</v>
          </cell>
          <cell r="I1263">
            <v>0</v>
          </cell>
          <cell r="J1263">
            <v>0</v>
          </cell>
          <cell r="K1263">
            <v>279594.00729274977</v>
          </cell>
          <cell r="L1263">
            <v>1060.0774487140632</v>
          </cell>
          <cell r="M1263">
            <v>3.3398263437953067E-5</v>
          </cell>
          <cell r="N1263">
            <v>0</v>
          </cell>
          <cell r="O1263">
            <v>0</v>
          </cell>
          <cell r="P1263">
            <v>9.3501718421595097E-3</v>
          </cell>
          <cell r="Q1263">
            <v>3.5988241419937367E-3</v>
          </cell>
        </row>
        <row r="1264">
          <cell r="B1264">
            <v>598500</v>
          </cell>
          <cell r="C1264">
            <v>3.3111306885748078E-5</v>
          </cell>
          <cell r="D1264">
            <v>0</v>
          </cell>
          <cell r="E1264">
            <v>0</v>
          </cell>
          <cell r="F1264">
            <v>9.3123771859560736E-3</v>
          </cell>
          <cell r="G1264">
            <v>3.5815984038284677E-3</v>
          </cell>
          <cell r="H1264">
            <v>54.783275099456681</v>
          </cell>
          <cell r="I1264">
            <v>0</v>
          </cell>
          <cell r="J1264">
            <v>0</v>
          </cell>
          <cell r="K1264">
            <v>278463.85058969073</v>
          </cell>
          <cell r="L1264">
            <v>1055.0033979002496</v>
          </cell>
          <cell r="M1264">
            <v>3.3111306885748078E-5</v>
          </cell>
          <cell r="N1264">
            <v>0</v>
          </cell>
          <cell r="O1264">
            <v>0</v>
          </cell>
          <cell r="P1264">
            <v>9.3123771859560753E-3</v>
          </cell>
          <cell r="Q1264">
            <v>3.5815984038284668E-3</v>
          </cell>
        </row>
        <row r="1265">
          <cell r="B1265">
            <v>599000</v>
          </cell>
          <cell r="C1265">
            <v>3.2826813464724868E-5</v>
          </cell>
          <cell r="D1265">
            <v>0</v>
          </cell>
          <cell r="E1265">
            <v>0</v>
          </cell>
          <cell r="F1265">
            <v>9.2747285253455547E-3</v>
          </cell>
          <cell r="G1265">
            <v>3.5644532223585899E-3</v>
          </cell>
          <cell r="H1265">
            <v>54.312575425726543</v>
          </cell>
          <cell r="I1265">
            <v>0</v>
          </cell>
          <cell r="J1265">
            <v>0</v>
          </cell>
          <cell r="K1265">
            <v>277338.05952755891</v>
          </cell>
          <cell r="L1265">
            <v>1049.9530760414386</v>
          </cell>
          <cell r="M1265">
            <v>3.2826813464724875E-5</v>
          </cell>
          <cell r="N1265">
            <v>0</v>
          </cell>
          <cell r="O1265">
            <v>0</v>
          </cell>
          <cell r="P1265">
            <v>9.2747285253455564E-3</v>
          </cell>
          <cell r="Q1265">
            <v>3.564453222358589E-3</v>
          </cell>
        </row>
        <row r="1266">
          <cell r="B1266">
            <v>599500</v>
          </cell>
          <cell r="C1266">
            <v>3.2544762032257471E-5</v>
          </cell>
          <cell r="D1266">
            <v>0</v>
          </cell>
          <cell r="E1266">
            <v>0</v>
          </cell>
          <cell r="F1266">
            <v>9.2372252963669223E-3</v>
          </cell>
          <cell r="G1266">
            <v>3.5473882208582352E-3</v>
          </cell>
          <cell r="H1266">
            <v>53.845916067629503</v>
          </cell>
          <cell r="I1266">
            <v>0</v>
          </cell>
          <cell r="J1266">
            <v>0</v>
          </cell>
          <cell r="K1266">
            <v>276216.61724247981</v>
          </cell>
          <cell r="L1266">
            <v>1044.926372168441</v>
          </cell>
          <cell r="M1266">
            <v>3.2544762032257464E-5</v>
          </cell>
          <cell r="N1266">
            <v>0</v>
          </cell>
          <cell r="O1266">
            <v>0</v>
          </cell>
          <cell r="P1266">
            <v>9.2372252963669205E-3</v>
          </cell>
          <cell r="Q1266">
            <v>3.5473882208582352E-3</v>
          </cell>
        </row>
        <row r="1267">
          <cell r="B1267">
            <v>600000</v>
          </cell>
          <cell r="C1267">
            <v>3.2265131627200232E-5</v>
          </cell>
          <cell r="D1267">
            <v>0</v>
          </cell>
          <cell r="E1267">
            <v>0</v>
          </cell>
          <cell r="F1267">
            <v>9.1998669372376548E-3</v>
          </cell>
          <cell r="G1267">
            <v>3.5304030243633027E-3</v>
          </cell>
          <cell r="H1267">
            <v>53.383262344558943</v>
          </cell>
          <cell r="I1267">
            <v>0</v>
          </cell>
          <cell r="J1267">
            <v>0</v>
          </cell>
          <cell r="K1267">
            <v>275099.50693572196</v>
          </cell>
          <cell r="L1267">
            <v>1039.9231758310173</v>
          </cell>
          <cell r="M1267">
            <v>3.2265131627200232E-5</v>
          </cell>
          <cell r="N1267">
            <v>0</v>
          </cell>
          <cell r="O1267">
            <v>0</v>
          </cell>
          <cell r="P1267">
            <v>9.1998669372376548E-3</v>
          </cell>
          <cell r="Q1267">
            <v>3.5304030243633027E-3</v>
          </cell>
        </row>
        <row r="1268">
          <cell r="B1268">
            <v>600500</v>
          </cell>
          <cell r="C1268">
            <v>3.1987901468329668E-5</v>
          </cell>
          <cell r="D1268">
            <v>0</v>
          </cell>
          <cell r="E1268">
            <v>0</v>
          </cell>
          <cell r="F1268">
            <v>9.162652888345316E-3</v>
          </cell>
          <cell r="G1268">
            <v>3.5134972596632293E-3</v>
          </cell>
          <cell r="H1268">
            <v>52.924579873592833</v>
          </cell>
          <cell r="I1268">
            <v>0</v>
          </cell>
          <cell r="J1268">
            <v>0</v>
          </cell>
          <cell r="K1268">
            <v>273986.71187344484</v>
          </cell>
          <cell r="L1268">
            <v>1034.9433770954543</v>
          </cell>
          <cell r="M1268">
            <v>3.1987901468329668E-5</v>
          </cell>
          <cell r="N1268">
            <v>0</v>
          </cell>
          <cell r="O1268">
            <v>0</v>
          </cell>
          <cell r="P1268">
            <v>9.162652888345316E-3</v>
          </cell>
          <cell r="Q1268">
            <v>3.5134972596632288E-3</v>
          </cell>
        </row>
        <row r="1269">
          <cell r="B1269">
            <v>601000</v>
          </cell>
          <cell r="C1269">
            <v>3.1713050952800674E-5</v>
          </cell>
          <cell r="D1269">
            <v>0</v>
          </cell>
          <cell r="E1269">
            <v>0</v>
          </cell>
          <cell r="F1269">
            <v>9.125582592239178E-3</v>
          </cell>
          <cell r="G1269">
            <v>3.4966705552927756E-3</v>
          </cell>
          <cell r="H1269">
            <v>52.46983456693949</v>
          </cell>
          <cell r="I1269">
            <v>0</v>
          </cell>
          <cell r="J1269">
            <v>0</v>
          </cell>
          <cell r="K1269">
            <v>272878.21538644872</v>
          </cell>
          <cell r="L1269">
            <v>1029.986866542145</v>
          </cell>
          <cell r="M1269">
            <v>3.1713050952800674E-5</v>
          </cell>
          <cell r="N1269">
            <v>0</v>
          </cell>
          <cell r="O1269">
            <v>0</v>
          </cell>
          <cell r="P1269">
            <v>9.125582592239178E-3</v>
          </cell>
          <cell r="Q1269">
            <v>3.4966705552927752E-3</v>
          </cell>
        </row>
        <row r="1270">
          <cell r="B1270">
            <v>601500</v>
          </cell>
          <cell r="C1270">
            <v>3.1440559654617107E-5</v>
          </cell>
          <cell r="D1270">
            <v>0</v>
          </cell>
          <cell r="E1270">
            <v>0</v>
          </cell>
          <cell r="F1270">
            <v>9.0886554936218684E-3</v>
          </cell>
          <cell r="G1270">
            <v>3.4799225415238742E-3</v>
          </cell>
          <cell r="H1270">
            <v>52.018992629407158</v>
          </cell>
          <cell r="I1270">
            <v>0</v>
          </cell>
          <cell r="J1270">
            <v>0</v>
          </cell>
          <cell r="K1270">
            <v>271774.00086992455</v>
          </cell>
          <cell r="L1270">
            <v>1025.0535352631875</v>
          </cell>
          <cell r="M1270">
            <v>3.1440559654617107E-5</v>
          </cell>
          <cell r="N1270">
            <v>0</v>
          </cell>
          <cell r="O1270">
            <v>0</v>
          </cell>
          <cell r="P1270">
            <v>9.0886554936218684E-3</v>
          </cell>
          <cell r="Q1270">
            <v>3.4799225415238742E-3</v>
          </cell>
        </row>
        <row r="1271">
          <cell r="B1271">
            <v>602000</v>
          </cell>
          <cell r="C1271">
            <v>3.1170407323110972E-5</v>
          </cell>
          <cell r="D1271">
            <v>0</v>
          </cell>
          <cell r="E1271">
            <v>0</v>
          </cell>
          <cell r="F1271">
            <v>9.051871039341056E-3</v>
          </cell>
          <cell r="G1271">
            <v>3.4632528503575027E-3</v>
          </cell>
          <cell r="H1271">
            <v>51.572020555887747</v>
          </cell>
          <cell r="I1271">
            <v>0</v>
          </cell>
          <cell r="J1271">
            <v>0</v>
          </cell>
          <cell r="K1271">
            <v>270674.05178320553</v>
          </cell>
          <cell r="L1271">
            <v>1020.1432748599913</v>
          </cell>
          <cell r="M1271">
            <v>3.1170407323110972E-5</v>
          </cell>
          <cell r="N1271">
            <v>0</v>
          </cell>
          <cell r="O1271">
            <v>0</v>
          </cell>
          <cell r="P1271">
            <v>9.0518710393410542E-3</v>
          </cell>
          <cell r="Q1271">
            <v>3.4632528503575027E-3</v>
          </cell>
        </row>
        <row r="1272">
          <cell r="B1272">
            <v>602500</v>
          </cell>
          <cell r="C1272">
            <v>3.0902573881437864E-5</v>
          </cell>
          <cell r="D1272">
            <v>0</v>
          </cell>
          <cell r="E1272">
            <v>0</v>
          </cell>
          <cell r="F1272">
            <v>9.0152286783811604E-3</v>
          </cell>
          <cell r="G1272">
            <v>3.4466611155155942E-3</v>
          </cell>
          <cell r="H1272">
            <v>51.128885128867573</v>
          </cell>
          <cell r="I1272">
            <v>0</v>
          </cell>
          <cell r="J1272">
            <v>0</v>
          </cell>
          <cell r="K1272">
            <v>269578.35164951917</v>
          </cell>
          <cell r="L1272">
            <v>1015.2559774408941</v>
          </cell>
          <cell r="M1272">
            <v>3.0902573881437864E-5</v>
          </cell>
          <cell r="N1272">
            <v>0</v>
          </cell>
          <cell r="O1272">
            <v>0</v>
          </cell>
          <cell r="P1272">
            <v>9.0152286783811587E-3</v>
          </cell>
          <cell r="Q1272">
            <v>3.4466611155155942E-3</v>
          </cell>
        </row>
        <row r="1273">
          <cell r="B1273">
            <v>603000</v>
          </cell>
          <cell r="C1273">
            <v>3.0637039425087745E-5</v>
          </cell>
          <cell r="D1273">
            <v>0</v>
          </cell>
          <cell r="E1273">
            <v>0</v>
          </cell>
          <cell r="F1273">
            <v>8.9787278618550913E-3</v>
          </cell>
          <cell r="G1273">
            <v>3.4301469724329972E-3</v>
          </cell>
          <cell r="H1273">
            <v>50.689553415963346</v>
          </cell>
          <cell r="I1273">
            <v>0</v>
          </cell>
          <cell r="J1273">
            <v>0</v>
          </cell>
          <cell r="K1273">
            <v>268486.88405574026</v>
          </cell>
          <cell r="L1273">
            <v>1010.3915356187938</v>
          </cell>
          <cell r="M1273">
            <v>3.0637039425087745E-5</v>
          </cell>
          <cell r="N1273">
            <v>0</v>
          </cell>
          <cell r="O1273">
            <v>0</v>
          </cell>
          <cell r="P1273">
            <v>8.9787278618550896E-3</v>
          </cell>
          <cell r="Q1273">
            <v>3.4301469724329972E-3</v>
          </cell>
        </row>
        <row r="1274">
          <cell r="B1274">
            <v>603500</v>
          </cell>
          <cell r="C1274">
            <v>3.0373784220402428E-5</v>
          </cell>
          <cell r="D1274">
            <v>0</v>
          </cell>
          <cell r="E1274">
            <v>0</v>
          </cell>
          <cell r="F1274">
            <v>8.9423680429960468E-3</v>
          </cell>
          <cell r="G1274">
            <v>3.4137100582494581E-3</v>
          </cell>
          <cell r="H1274">
            <v>50.25399276746937</v>
          </cell>
          <cell r="I1274">
            <v>0</v>
          </cell>
          <cell r="J1274">
            <v>0</v>
          </cell>
          <cell r="K1274">
            <v>267399.63265214564</v>
          </cell>
          <cell r="L1274">
            <v>1005.5498425087867</v>
          </cell>
          <cell r="M1274">
            <v>3.0373784220402428E-5</v>
          </cell>
          <cell r="N1274">
            <v>0</v>
          </cell>
          <cell r="O1274">
            <v>0</v>
          </cell>
          <cell r="P1274">
            <v>8.9423680429960451E-3</v>
          </cell>
          <cell r="Q1274">
            <v>3.4137100582494577E-3</v>
          </cell>
        </row>
        <row r="1275">
          <cell r="B1275">
            <v>604000</v>
          </cell>
          <cell r="C1275">
            <v>3.0112788703111209E-5</v>
          </cell>
          <cell r="D1275">
            <v>0</v>
          </cell>
          <cell r="E1275">
            <v>0</v>
          </cell>
          <cell r="F1275">
            <v>8.9061486771493011E-3</v>
          </cell>
          <cell r="G1275">
            <v>3.3973500118016499E-3</v>
          </cell>
          <cell r="H1275">
            <v>49.82217081393469</v>
          </cell>
          <cell r="I1275">
            <v>0</v>
          </cell>
          <cell r="J1275">
            <v>0</v>
          </cell>
          <cell r="K1275">
            <v>266316.58115216863</v>
          </cell>
          <cell r="L1275">
            <v>1000.7307917258196</v>
          </cell>
          <cell r="M1275">
            <v>3.0112788703111209E-5</v>
          </cell>
          <cell r="N1275">
            <v>0</v>
          </cell>
          <cell r="O1275">
            <v>0</v>
          </cell>
          <cell r="P1275">
            <v>8.9061486771493011E-3</v>
          </cell>
          <cell r="Q1275">
            <v>3.3973500118016494E-3</v>
          </cell>
        </row>
        <row r="1276">
          <cell r="B1276">
            <v>604500</v>
          </cell>
          <cell r="C1276">
            <v>2.9854033476874189E-5</v>
          </cell>
          <cell r="D1276">
            <v>0</v>
          </cell>
          <cell r="E1276">
            <v>0</v>
          </cell>
          <cell r="F1276">
            <v>8.870069221764058E-3</v>
          </cell>
          <cell r="G1276">
            <v>3.3810664736152372E-3</v>
          </cell>
          <cell r="H1276">
            <v>49.39405546375302</v>
          </cell>
          <cell r="I1276">
            <v>0</v>
          </cell>
          <cell r="J1276">
            <v>0</v>
          </cell>
          <cell r="K1276">
            <v>265237.71333215537</v>
          </cell>
          <cell r="L1276">
            <v>995.93427738235198</v>
          </cell>
          <cell r="M1276">
            <v>2.9854033476874192E-5</v>
          </cell>
          <cell r="N1276">
            <v>0</v>
          </cell>
          <cell r="O1276">
            <v>0</v>
          </cell>
          <cell r="P1276">
            <v>8.870069221764058E-3</v>
          </cell>
          <cell r="Q1276">
            <v>3.3810664736152367E-3</v>
          </cell>
        </row>
        <row r="1277">
          <cell r="B1277">
            <v>605000</v>
          </cell>
          <cell r="C1277">
            <v>2.9597499311844727E-5</v>
          </cell>
          <cell r="D1277">
            <v>0</v>
          </cell>
          <cell r="E1277">
            <v>0</v>
          </cell>
          <cell r="F1277">
            <v>8.834129136385321E-3</v>
          </cell>
          <cell r="G1277">
            <v>3.3648590858969775E-3</v>
          </cell>
          <cell r="H1277">
            <v>48.969614900784258</v>
          </cell>
          <cell r="I1277">
            <v>0</v>
          </cell>
          <cell r="J1277">
            <v>0</v>
          </cell>
          <cell r="K1277">
            <v>264163.01303112175</v>
          </cell>
          <cell r="L1277">
            <v>991.16019408603006</v>
          </cell>
          <cell r="M1277">
            <v>2.9597499311844727E-5</v>
          </cell>
          <cell r="N1277">
            <v>0</v>
          </cell>
          <cell r="O1277">
            <v>0</v>
          </cell>
          <cell r="P1277">
            <v>8.834129136385321E-3</v>
          </cell>
          <cell r="Q1277">
            <v>3.364859085896977E-3</v>
          </cell>
        </row>
        <row r="1278">
          <cell r="B1278">
            <v>605500</v>
          </cell>
          <cell r="C1278">
            <v>2.9343167143236677E-5</v>
          </cell>
          <cell r="D1278">
            <v>0</v>
          </cell>
          <cell r="E1278">
            <v>0</v>
          </cell>
          <cell r="F1278">
            <v>8.7983278826458036E-3</v>
          </cell>
          <cell r="G1278">
            <v>3.3487274925268606E-3</v>
          </cell>
          <cell r="H1278">
            <v>48.548817581983975</v>
          </cell>
          <cell r="I1278">
            <v>0</v>
          </cell>
          <cell r="J1278">
            <v>0</v>
          </cell>
          <cell r="K1278">
            <v>263092.46415051166</v>
          </cell>
          <cell r="L1278">
            <v>986.40843693737077</v>
          </cell>
          <cell r="M1278">
            <v>2.934316714323668E-5</v>
          </cell>
          <cell r="N1278">
            <v>0</v>
          </cell>
          <cell r="O1278">
            <v>0</v>
          </cell>
          <cell r="P1278">
            <v>8.7983278826458036E-3</v>
          </cell>
          <cell r="Q1278">
            <v>3.3487274925268606E-3</v>
          </cell>
        </row>
        <row r="1279">
          <cell r="B1279">
            <v>606000</v>
          </cell>
          <cell r="C1279">
            <v>2.9091018069910761E-5</v>
          </cell>
          <cell r="D1279">
            <v>0</v>
          </cell>
          <cell r="E1279">
            <v>0</v>
          </cell>
          <cell r="F1279">
            <v>8.7626649242578437E-3</v>
          </cell>
          <cell r="G1279">
            <v>3.3326713390502824E-3</v>
          </cell>
          <cell r="H1279">
            <v>48.131632235064536</v>
          </cell>
          <cell r="I1279">
            <v>0</v>
          </cell>
          <cell r="J1279">
            <v>0</v>
          </cell>
          <cell r="K1279">
            <v>262026.05065395485</v>
          </cell>
          <cell r="L1279">
            <v>981.6789015274569</v>
          </cell>
          <cell r="M1279">
            <v>2.9091018069910761E-5</v>
          </cell>
          <cell r="N1279">
            <v>0</v>
          </cell>
          <cell r="O1279">
            <v>0</v>
          </cell>
          <cell r="P1279">
            <v>8.7626649242578455E-3</v>
          </cell>
          <cell r="Q1279">
            <v>3.3326713390502824E-3</v>
          </cell>
        </row>
        <row r="1280">
          <cell r="B1280">
            <v>606500</v>
          </cell>
          <cell r="C1280">
            <v>2.88410333529667E-5</v>
          </cell>
          <cell r="D1280">
            <v>0</v>
          </cell>
          <cell r="E1280">
            <v>0</v>
          </cell>
          <cell r="F1280">
            <v>8.7271397270053917E-3</v>
          </cell>
          <cell r="G1280">
            <v>3.316690272670252E-3</v>
          </cell>
          <cell r="H1280">
            <v>47.718027856165769</v>
          </cell>
          <cell r="I1280">
            <v>0</v>
          </cell>
          <cell r="J1280">
            <v>0</v>
          </cell>
          <cell r="K1280">
            <v>260963.75656702774</v>
          </cell>
          <cell r="L1280">
            <v>976.97148393564112</v>
          </cell>
          <cell r="M1280">
            <v>2.88410333529667E-5</v>
          </cell>
          <cell r="N1280">
            <v>0</v>
          </cell>
          <cell r="O1280">
            <v>0</v>
          </cell>
          <cell r="P1280">
            <v>8.7271397270053917E-3</v>
          </cell>
          <cell r="Q1280">
            <v>3.316690272670252E-3</v>
          </cell>
        </row>
        <row r="1281">
          <cell r="B1281">
            <v>607000</v>
          </cell>
          <cell r="C1281">
            <v>2.8593194414352566E-5</v>
          </cell>
          <cell r="D1281">
            <v>0</v>
          </cell>
          <cell r="E1281">
            <v>0</v>
          </cell>
          <cell r="F1281">
            <v>8.6917517587360178E-3</v>
          </cell>
          <cell r="G1281">
            <v>3.3007839422396529E-3</v>
          </cell>
          <cell r="H1281">
            <v>47.30797370755409</v>
          </cell>
          <cell r="I1281">
            <v>0</v>
          </cell>
          <cell r="J1281">
            <v>0</v>
          </cell>
          <cell r="K1281">
            <v>259905.56597701416</v>
          </cell>
          <cell r="L1281">
            <v>972.28608072726672</v>
          </cell>
          <cell r="M1281">
            <v>2.8593194414352569E-5</v>
          </cell>
          <cell r="N1281">
            <v>0</v>
          </cell>
          <cell r="O1281">
            <v>0</v>
          </cell>
          <cell r="P1281">
            <v>8.6917517587360178E-3</v>
          </cell>
          <cell r="Q1281">
            <v>3.3007839422396525E-3</v>
          </cell>
        </row>
        <row r="1282">
          <cell r="B1282">
            <v>607500</v>
          </cell>
          <cell r="C1282">
            <v>2.834748283548369E-5</v>
          </cell>
          <cell r="D1282">
            <v>0</v>
          </cell>
          <cell r="E1282">
            <v>0</v>
          </cell>
          <cell r="F1282">
            <v>8.6565004893528977E-3</v>
          </cell>
          <cell r="G1282">
            <v>3.2849519982535128E-3</v>
          </cell>
          <cell r="H1282">
            <v>46.90143931533747</v>
          </cell>
          <cell r="I1282">
            <v>0</v>
          </cell>
          <cell r="J1282">
            <v>0</v>
          </cell>
          <cell r="K1282">
            <v>258851.4630326659</v>
          </cell>
          <cell r="L1282">
            <v>967.62258895139087</v>
          </cell>
          <cell r="M1282">
            <v>2.834748283548369E-5</v>
          </cell>
          <cell r="N1282">
            <v>0</v>
          </cell>
          <cell r="O1282">
            <v>0</v>
          </cell>
          <cell r="P1282">
            <v>8.6565004893528995E-3</v>
          </cell>
          <cell r="Q1282">
            <v>3.2849519982535123E-3</v>
          </cell>
        </row>
        <row r="1283">
          <cell r="B1283">
            <v>608000</v>
          </cell>
          <cell r="C1283">
            <v>2.8103880355874041E-5</v>
          </cell>
          <cell r="D1283">
            <v>0</v>
          </cell>
          <cell r="E1283">
            <v>0</v>
          </cell>
          <cell r="F1283">
            <v>8.6213853908069168E-3</v>
          </cell>
          <cell r="G1283">
            <v>3.2691940928413301E-3</v>
          </cell>
          <cell r="H1283">
            <v>46.498394467201038</v>
          </cell>
          <cell r="I1283">
            <v>0</v>
          </cell>
          <cell r="J1283">
            <v>0</v>
          </cell>
          <cell r="K1283">
            <v>257801.43194396634</v>
          </cell>
          <cell r="L1283">
            <v>962.98090613852366</v>
          </cell>
          <cell r="M1283">
            <v>2.8103880355874041E-5</v>
          </cell>
          <cell r="N1283">
            <v>0</v>
          </cell>
          <cell r="O1283">
            <v>0</v>
          </cell>
          <cell r="P1283">
            <v>8.6213853908069168E-3</v>
          </cell>
          <cell r="Q1283">
            <v>3.2691940928413301E-3</v>
          </cell>
        </row>
        <row r="1284">
          <cell r="B1284">
            <v>608500</v>
          </cell>
          <cell r="C1284">
            <v>2.7862368871779057E-5</v>
          </cell>
          <cell r="D1284">
            <v>0</v>
          </cell>
          <cell r="E1284">
            <v>0</v>
          </cell>
          <cell r="F1284">
            <v>8.5864059370887365E-3</v>
          </cell>
          <cell r="G1284">
            <v>3.2535098797594336E-3</v>
          </cell>
          <cell r="H1284">
            <v>46.098809210161598</v>
          </cell>
          <cell r="I1284">
            <v>0</v>
          </cell>
          <cell r="J1284">
            <v>0</v>
          </cell>
          <cell r="K1284">
            <v>256755.45698189351</v>
          </cell>
          <cell r="L1284">
            <v>958.36093029837775</v>
          </cell>
          <cell r="M1284">
            <v>2.7862368871779057E-5</v>
          </cell>
          <cell r="N1284">
            <v>0</v>
          </cell>
          <cell r="O1284">
            <v>0</v>
          </cell>
          <cell r="P1284">
            <v>8.5864059370887365E-3</v>
          </cell>
          <cell r="Q1284">
            <v>3.2535098797594332E-3</v>
          </cell>
        </row>
        <row r="1285">
          <cell r="B1285">
            <v>609000</v>
          </cell>
          <cell r="C1285">
            <v>2.7622930434849993E-5</v>
          </cell>
          <cell r="D1285">
            <v>0</v>
          </cell>
          <cell r="E1285">
            <v>0</v>
          </cell>
          <cell r="F1285">
            <v>8.5515616042209208E-3</v>
          </cell>
          <cell r="G1285">
            <v>3.2378990143833693E-3</v>
          </cell>
          <cell r="H1285">
            <v>45.702653848341228</v>
          </cell>
          <cell r="I1285">
            <v>0</v>
          </cell>
          <cell r="J1285">
            <v>0</v>
          </cell>
          <cell r="K1285">
            <v>255713.52247818443</v>
          </cell>
          <cell r="L1285">
            <v>953.76255991762639</v>
          </cell>
          <cell r="M1285">
            <v>2.7622930434849993E-5</v>
          </cell>
          <cell r="N1285">
            <v>0</v>
          </cell>
          <cell r="O1285">
            <v>0</v>
          </cell>
          <cell r="P1285">
            <v>8.5515616042209208E-3</v>
          </cell>
          <cell r="Q1285">
            <v>3.2378990143833693E-3</v>
          </cell>
        </row>
        <row r="1286">
          <cell r="B1286">
            <v>609500</v>
          </cell>
          <cell r="C1286">
            <v>2.7385547250800695E-5</v>
          </cell>
          <cell r="D1286">
            <v>0</v>
          </cell>
          <cell r="E1286">
            <v>0</v>
          </cell>
          <cell r="F1286">
            <v>8.516851870250081E-3</v>
          </cell>
          <cell r="G1286">
            <v>3.2223611537003307E-3</v>
          </cell>
          <cell r="H1286">
            <v>45.30989894076145</v>
          </cell>
          <cell r="I1286">
            <v>0</v>
          </cell>
          <cell r="J1286">
            <v>0</v>
          </cell>
          <cell r="K1286">
            <v>254675.61282510034</v>
          </cell>
          <cell r="L1286">
            <v>949.18569395767292</v>
          </cell>
          <cell r="M1286">
            <v>2.7385547250800695E-5</v>
          </cell>
          <cell r="N1286">
            <v>0</v>
          </cell>
          <cell r="O1286">
            <v>0</v>
          </cell>
          <cell r="P1286">
            <v>8.516851870250081E-3</v>
          </cell>
          <cell r="Q1286">
            <v>3.2223611537003302E-3</v>
          </cell>
        </row>
        <row r="1287">
          <cell r="B1287">
            <v>610000</v>
          </cell>
          <cell r="C1287">
            <v>2.7150201678083931E-5</v>
          </cell>
          <cell r="D1287">
            <v>0</v>
          </cell>
          <cell r="E1287">
            <v>0</v>
          </cell>
          <cell r="F1287">
            <v>8.4822762152390752E-3</v>
          </cell>
          <cell r="G1287">
            <v>3.206895956301619E-3</v>
          </cell>
          <cell r="H1287">
            <v>44.920515299153173</v>
          </cell>
          <cell r="I1287">
            <v>0</v>
          </cell>
          <cell r="J1287">
            <v>0</v>
          </cell>
          <cell r="K1287">
            <v>253641.7124751934</v>
          </cell>
          <cell r="L1287">
            <v>944.63023185243003</v>
          </cell>
          <cell r="M1287">
            <v>2.7150201678083927E-5</v>
          </cell>
          <cell r="N1287">
            <v>0</v>
          </cell>
          <cell r="O1287">
            <v>0</v>
          </cell>
          <cell r="P1287">
            <v>8.4822762152390752E-3</v>
          </cell>
          <cell r="Q1287">
            <v>3.2068959563016186E-3</v>
          </cell>
        </row>
        <row r="1288">
          <cell r="B1288">
            <v>610500</v>
          </cell>
          <cell r="C1288">
            <v>2.6916876226581152E-5</v>
          </cell>
          <cell r="D1288">
            <v>0</v>
          </cell>
          <cell r="E1288">
            <v>0</v>
          </cell>
          <cell r="F1288">
            <v>8.4478341212591967E-3</v>
          </cell>
          <cell r="G1288">
            <v>3.1915030823751493E-3</v>
          </cell>
          <cell r="H1288">
            <v>44.5344739857889</v>
          </cell>
          <cell r="I1288">
            <v>0</v>
          </cell>
          <cell r="J1288">
            <v>0</v>
          </cell>
          <cell r="K1288">
            <v>252611.80594107308</v>
          </cell>
          <cell r="L1288">
            <v>940.0960735061127</v>
          </cell>
          <cell r="M1288">
            <v>2.6916876226581152E-5</v>
          </cell>
          <cell r="N1288">
            <v>0</v>
          </cell>
          <cell r="O1288">
            <v>0</v>
          </cell>
          <cell r="P1288">
            <v>8.4478341212591967E-3</v>
          </cell>
          <cell r="Q1288">
            <v>3.1915030823751493E-3</v>
          </cell>
        </row>
        <row r="1289">
          <cell r="B1289">
            <v>611000</v>
          </cell>
          <cell r="C1289">
            <v>2.668555355630372E-5</v>
          </cell>
          <cell r="D1289">
            <v>0</v>
          </cell>
          <cell r="E1289">
            <v>0</v>
          </cell>
          <cell r="F1289">
            <v>8.4135250723824315E-3</v>
          </cell>
          <cell r="G1289">
            <v>3.1761821936979722E-3</v>
          </cell>
          <cell r="H1289">
            <v>44.151746311333866</v>
          </cell>
          <cell r="I1289">
            <v>0</v>
          </cell>
          <cell r="J1289">
            <v>0</v>
          </cell>
          <cell r="K1289">
            <v>251585.87779517475</v>
          </cell>
          <cell r="L1289">
            <v>935.58311929103502</v>
          </cell>
          <cell r="M1289">
            <v>2.668555355630372E-5</v>
          </cell>
          <cell r="N1289">
            <v>0</v>
          </cell>
          <cell r="O1289">
            <v>0</v>
          </cell>
          <cell r="P1289">
            <v>8.4135250723824315E-3</v>
          </cell>
          <cell r="Q1289">
            <v>3.1761821936979718E-3</v>
          </cell>
        </row>
        <row r="1290">
          <cell r="B1290">
            <v>611500</v>
          </cell>
          <cell r="C1290">
            <v>2.6456216476102745E-5</v>
          </cell>
          <cell r="D1290">
            <v>0</v>
          </cell>
          <cell r="E1290">
            <v>0</v>
          </cell>
          <cell r="F1290">
            <v>8.3793485546737271E-3</v>
          </cell>
          <cell r="G1290">
            <v>3.1609329536288521E-3</v>
          </cell>
          <cell r="H1290">
            <v>43.772303832711437</v>
          </cell>
          <cell r="I1290">
            <v>0</v>
          </cell>
          <cell r="J1290">
            <v>0</v>
          </cell>
          <cell r="K1290">
            <v>250563.9126695283</v>
          </cell>
          <cell r="L1290">
            <v>931.09127004542404</v>
          </cell>
          <cell r="M1290">
            <v>2.6456216476102745E-5</v>
          </cell>
          <cell r="N1290">
            <v>0</v>
          </cell>
          <cell r="O1290">
            <v>0</v>
          </cell>
          <cell r="P1290">
            <v>8.3793485546737254E-3</v>
          </cell>
          <cell r="Q1290">
            <v>3.1609329536288516E-3</v>
          </cell>
        </row>
        <row r="1291">
          <cell r="B1291">
            <v>612000</v>
          </cell>
          <cell r="C1291">
            <v>2.6228847942390423E-5</v>
          </cell>
          <cell r="D1291">
            <v>0</v>
          </cell>
          <cell r="E1291">
            <v>0</v>
          </cell>
          <cell r="F1291">
            <v>8.3453040561832989E-3</v>
          </cell>
          <cell r="G1291">
            <v>3.1457550271008663E-3</v>
          </cell>
          <cell r="H1291">
            <v>43.396118350987557</v>
          </cell>
          <cell r="I1291">
            <v>0</v>
          </cell>
          <cell r="J1291">
            <v>0</v>
          </cell>
          <cell r="K1291">
            <v>249545.89525552833</v>
          </cell>
          <cell r="L1291">
            <v>926.62042707123999</v>
          </cell>
          <cell r="M1291">
            <v>2.6228847942390423E-5</v>
          </cell>
          <cell r="N1291">
            <v>0</v>
          </cell>
          <cell r="O1291">
            <v>0</v>
          </cell>
          <cell r="P1291">
            <v>8.3453040561832989E-3</v>
          </cell>
          <cell r="Q1291">
            <v>3.1457550271008663E-3</v>
          </cell>
        </row>
        <row r="1292">
          <cell r="B1292">
            <v>612500</v>
          </cell>
          <cell r="C1292">
            <v>2.6003431057877633E-5</v>
          </cell>
          <cell r="D1292">
            <v>0</v>
          </cell>
          <cell r="E1292">
            <v>0</v>
          </cell>
          <cell r="F1292">
            <v>8.3113910669389262E-3</v>
          </cell>
          <cell r="G1292">
            <v>3.1306480806140391E-3</v>
          </cell>
          <cell r="H1292">
            <v>43.023161909282081</v>
          </cell>
          <cell r="I1292">
            <v>0</v>
          </cell>
          <cell r="J1292">
            <v>0</v>
          </cell>
          <cell r="K1292">
            <v>248531.8103037035</v>
          </cell>
          <cell r="L1292">
            <v>922.17049213200619</v>
          </cell>
          <cell r="M1292">
            <v>2.6003431057877636E-5</v>
          </cell>
          <cell r="N1292">
            <v>0</v>
          </cell>
          <cell r="O1292">
            <v>0</v>
          </cell>
          <cell r="P1292">
            <v>8.3113910669389262E-3</v>
          </cell>
          <cell r="Q1292">
            <v>3.1306480806140386E-3</v>
          </cell>
        </row>
        <row r="1293">
          <cell r="B1293">
            <v>613000</v>
          </cell>
          <cell r="C1293">
            <v>2.5779949070313443E-5</v>
          </cell>
          <cell r="D1293">
            <v>0</v>
          </cell>
          <cell r="E1293">
            <v>0</v>
          </cell>
          <cell r="F1293">
            <v>8.2776090789383715E-3</v>
          </cell>
          <cell r="G1293">
            <v>3.1156117822280223E-3</v>
          </cell>
          <cell r="H1293">
            <v>42.653406790683242</v>
          </cell>
          <cell r="I1293">
            <v>0</v>
          </cell>
          <cell r="J1293">
            <v>0</v>
          </cell>
          <cell r="K1293">
            <v>247521.64262349013</v>
          </cell>
          <cell r="L1293">
            <v>917.74136745065357</v>
          </cell>
          <cell r="M1293">
            <v>2.5779949070313443E-5</v>
          </cell>
          <cell r="N1293">
            <v>0</v>
          </cell>
          <cell r="O1293">
            <v>0</v>
          </cell>
          <cell r="P1293">
            <v>8.2776090789383715E-3</v>
          </cell>
          <cell r="Q1293">
            <v>3.1156117822280214E-3</v>
          </cell>
        </row>
        <row r="1294">
          <cell r="B1294">
            <v>613500</v>
          </cell>
          <cell r="C1294">
            <v>2.5558385371241864E-5</v>
          </cell>
          <cell r="D1294">
            <v>0</v>
          </cell>
          <cell r="E1294">
            <v>0</v>
          </cell>
          <cell r="F1294">
            <v>8.2439575861417286E-3</v>
          </cell>
          <cell r="G1294">
            <v>3.1006458015547956E-3</v>
          </cell>
          <cell r="H1294">
            <v>42.286825516190689</v>
          </cell>
          <cell r="I1294">
            <v>0</v>
          </cell>
          <cell r="J1294">
            <v>0</v>
          </cell>
          <cell r="K1294">
            <v>246515.37708300317</v>
          </cell>
          <cell r="L1294">
            <v>913.33295570736993</v>
          </cell>
          <cell r="M1294">
            <v>2.5558385371241864E-5</v>
          </cell>
          <cell r="N1294">
            <v>0</v>
          </cell>
          <cell r="O1294">
            <v>0</v>
          </cell>
          <cell r="P1294">
            <v>8.2439575861417268E-3</v>
          </cell>
          <cell r="Q1294">
            <v>3.1006458015547956E-3</v>
          </cell>
        </row>
        <row r="1295">
          <cell r="B1295">
            <v>614000</v>
          </cell>
          <cell r="C1295">
            <v>2.5338723494770072E-5</v>
          </cell>
          <cell r="D1295">
            <v>0</v>
          </cell>
          <cell r="E1295">
            <v>0</v>
          </cell>
          <cell r="F1295">
            <v>8.2104360844638506E-3</v>
          </cell>
          <cell r="G1295">
            <v>3.0857498097514062E-3</v>
          </cell>
          <cell r="H1295">
            <v>41.923390842677492</v>
          </cell>
          <cell r="I1295">
            <v>0</v>
          </cell>
          <cell r="J1295">
            <v>0</v>
          </cell>
          <cell r="K1295">
            <v>245512.99860880992</v>
          </cell>
          <cell r="L1295">
            <v>908.94516003746128</v>
          </cell>
          <cell r="M1295">
            <v>2.5338723494770072E-5</v>
          </cell>
          <cell r="N1295">
            <v>0</v>
          </cell>
          <cell r="O1295">
            <v>0</v>
          </cell>
          <cell r="P1295">
            <v>8.2104360844638506E-3</v>
          </cell>
          <cell r="Q1295">
            <v>3.0857498097514057E-3</v>
          </cell>
        </row>
        <row r="1296">
          <cell r="B1296">
            <v>614500</v>
          </cell>
          <cell r="C1296">
            <v>2.5120947116340464E-5</v>
          </cell>
          <cell r="D1296">
            <v>0</v>
          </cell>
          <cell r="E1296">
            <v>0</v>
          </cell>
          <cell r="F1296">
            <v>8.1770440717668109E-3</v>
          </cell>
          <cell r="G1296">
            <v>3.0709234795127491E-3</v>
          </cell>
          <cell r="H1296">
            <v>41.563075760858489</v>
          </cell>
          <cell r="I1296">
            <v>0</v>
          </cell>
          <cell r="J1296">
            <v>0</v>
          </cell>
          <cell r="K1296">
            <v>244514.4921857045</v>
          </cell>
          <cell r="L1296">
            <v>904.57788402922586</v>
          </cell>
          <cell r="M1296">
            <v>2.5120947116340467E-5</v>
          </cell>
          <cell r="N1296">
            <v>0</v>
          </cell>
          <cell r="O1296">
            <v>0</v>
          </cell>
          <cell r="P1296">
            <v>8.1770440717668109E-3</v>
          </cell>
          <cell r="Q1296">
            <v>3.0709234795127491E-3</v>
          </cell>
        </row>
        <row r="1297">
          <cell r="B1297">
            <v>615000</v>
          </cell>
          <cell r="C1297">
            <v>2.4905040051520886E-5</v>
          </cell>
          <cell r="D1297">
            <v>0</v>
          </cell>
          <cell r="E1297">
            <v>0</v>
          </cell>
          <cell r="F1297">
            <v>8.1437810478523637E-3</v>
          </cell>
          <cell r="G1297">
            <v>3.0561664850643714E-3</v>
          </cell>
          <cell r="H1297">
            <v>41.205853493288664</v>
          </cell>
          <cell r="I1297">
            <v>0</v>
          </cell>
          <cell r="J1297">
            <v>0</v>
          </cell>
          <cell r="K1297">
            <v>243519.84285648246</v>
          </cell>
          <cell r="L1297">
            <v>900.2310317218338</v>
          </cell>
          <cell r="M1297">
            <v>2.4905040051520883E-5</v>
          </cell>
          <cell r="N1297">
            <v>0</v>
          </cell>
          <cell r="O1297">
            <v>0</v>
          </cell>
          <cell r="P1297">
            <v>8.1437810478523637E-3</v>
          </cell>
          <cell r="Q1297">
            <v>3.056166485064371E-3</v>
          </cell>
        </row>
        <row r="1298">
          <cell r="B1298">
            <v>615500</v>
          </cell>
          <cell r="C1298">
            <v>2.469098625479968E-5</v>
          </cell>
          <cell r="D1298">
            <v>0</v>
          </cell>
          <cell r="E1298">
            <v>0</v>
          </cell>
          <cell r="F1298">
            <v>8.1106465144544712E-3</v>
          </cell>
          <cell r="G1298">
            <v>3.0414785021553098E-3</v>
          </cell>
          <cell r="H1298">
            <v>40.851697492369581</v>
          </cell>
          <cell r="I1298">
            <v>0</v>
          </cell>
          <cell r="J1298">
            <v>0</v>
          </cell>
          <cell r="K1298">
            <v>242529.03572171729</v>
          </cell>
          <cell r="L1298">
            <v>895.90450760321767</v>
          </cell>
          <cell r="M1298">
            <v>2.469098625479968E-5</v>
          </cell>
          <cell r="N1298">
            <v>0</v>
          </cell>
          <cell r="O1298">
            <v>0</v>
          </cell>
          <cell r="P1298">
            <v>8.1106465144544729E-3</v>
          </cell>
          <cell r="Q1298">
            <v>3.0414785021553093E-3</v>
          </cell>
        </row>
        <row r="1299">
          <cell r="B1299">
            <v>616000</v>
          </cell>
          <cell r="C1299">
            <v>2.4478769818394091E-5</v>
          </cell>
          <cell r="D1299">
            <v>0</v>
          </cell>
          <cell r="E1299">
            <v>0</v>
          </cell>
          <cell r="F1299">
            <v>8.07763997523182E-3</v>
          </cell>
          <cell r="G1299">
            <v>3.0268592080509769E-3</v>
          </cell>
          <cell r="H1299">
            <v>40.500581438377836</v>
          </cell>
          <cell r="I1299">
            <v>0</v>
          </cell>
          <cell r="J1299">
            <v>0</v>
          </cell>
          <cell r="K1299">
            <v>241542.0559395366</v>
          </cell>
          <cell r="L1299">
            <v>891.59821660797718</v>
          </cell>
          <cell r="M1299">
            <v>2.4478769818394091E-5</v>
          </cell>
          <cell r="N1299">
            <v>0</v>
          </cell>
          <cell r="O1299">
            <v>0</v>
          </cell>
          <cell r="P1299">
            <v>8.07763997523182E-3</v>
          </cell>
          <cell r="Q1299">
            <v>3.0268592080509769E-3</v>
          </cell>
        </row>
        <row r="1300">
          <cell r="B1300">
            <v>616500</v>
          </cell>
          <cell r="C1300">
            <v>2.426837497106827E-5</v>
          </cell>
          <cell r="D1300">
            <v>0</v>
          </cell>
          <cell r="E1300">
            <v>0</v>
          </cell>
          <cell r="F1300">
            <v>8.0447609357604047E-3</v>
          </cell>
          <cell r="G1300">
            <v>3.0123082815260581E-3</v>
          </cell>
          <cell r="H1300">
            <v>40.152479237509411</v>
          </cell>
          <cell r="I1300">
            <v>0</v>
          </cell>
          <cell r="J1300">
            <v>0</v>
          </cell>
          <cell r="K1300">
            <v>240558.88872540052</v>
          </cell>
          <cell r="L1300">
            <v>887.31206411528649</v>
          </cell>
          <cell r="M1300">
            <v>2.426837497106827E-5</v>
          </cell>
          <cell r="N1300">
            <v>0</v>
          </cell>
          <cell r="O1300">
            <v>0</v>
          </cell>
          <cell r="P1300">
            <v>8.0447609357604047E-3</v>
          </cell>
          <cell r="Q1300">
            <v>3.0123082815260577E-3</v>
          </cell>
        </row>
        <row r="1301">
          <cell r="B1301">
            <v>617000</v>
          </cell>
          <cell r="C1301">
            <v>2.4059786076960836E-5</v>
          </cell>
          <cell r="D1301">
            <v>0</v>
          </cell>
          <cell r="E1301">
            <v>0</v>
          </cell>
          <cell r="F1301">
            <v>8.0120089035261004E-3</v>
          </cell>
          <cell r="G1301">
            <v>2.9978254028574639E-3</v>
          </cell>
          <cell r="H1301">
            <v>39.807365019939894</v>
          </cell>
          <cell r="I1301">
            <v>0</v>
          </cell>
          <cell r="J1301">
            <v>0</v>
          </cell>
          <cell r="K1301">
            <v>239579.51935187943</v>
          </cell>
          <cell r="L1301">
            <v>883.04595594681871</v>
          </cell>
          <cell r="M1301">
            <v>2.4059786076960832E-5</v>
          </cell>
          <cell r="N1301">
            <v>0</v>
          </cell>
          <cell r="O1301">
            <v>0</v>
          </cell>
          <cell r="P1301">
            <v>8.0120089035261004E-3</v>
          </cell>
          <cell r="Q1301">
            <v>2.9978254028574635E-3</v>
          </cell>
        </row>
        <row r="1302">
          <cell r="B1302">
            <v>617500</v>
          </cell>
          <cell r="C1302">
            <v>2.3852987634422976E-5</v>
          </cell>
          <cell r="D1302">
            <v>0</v>
          </cell>
          <cell r="E1302">
            <v>0</v>
          </cell>
          <cell r="F1302">
            <v>7.979383387917309E-3</v>
          </cell>
          <cell r="G1302">
            <v>2.9834102538172915E-3</v>
          </cell>
          <cell r="H1302">
            <v>39.465213137902069</v>
          </cell>
          <cell r="I1302">
            <v>0</v>
          </cell>
          <cell r="J1302">
            <v>0</v>
          </cell>
          <cell r="K1302">
            <v>238603.93314843407</v>
          </cell>
          <cell r="L1302">
            <v>878.79979836467214</v>
          </cell>
          <cell r="M1302">
            <v>2.3852987634422979E-5</v>
          </cell>
          <cell r="N1302">
            <v>0</v>
          </cell>
          <cell r="O1302">
            <v>0</v>
          </cell>
          <cell r="P1302">
            <v>7.979383387917309E-3</v>
          </cell>
          <cell r="Q1302">
            <v>2.9834102538172911E-3</v>
          </cell>
        </row>
        <row r="1303">
          <cell r="B1303">
            <v>618000</v>
          </cell>
          <cell r="C1303">
            <v>2.3647964274867056E-5</v>
          </cell>
          <cell r="D1303">
            <v>0</v>
          </cell>
          <cell r="E1303">
            <v>0</v>
          </cell>
          <cell r="F1303">
            <v>7.9468839002175915E-3</v>
          </cell>
          <cell r="G1303">
            <v>2.9690625176658539E-3</v>
          </cell>
          <cell r="H1303">
            <v>39.125998163780913</v>
          </cell>
          <cell r="I1303">
            <v>0</v>
          </cell>
          <cell r="J1303">
            <v>0</v>
          </cell>
          <cell r="K1303">
            <v>237632.11550119531</v>
          </cell>
          <cell r="L1303">
            <v>874.57349806931722</v>
          </cell>
          <cell r="M1303">
            <v>2.3647964274867056E-5</v>
          </cell>
          <cell r="N1303">
            <v>0</v>
          </cell>
          <cell r="O1303">
            <v>0</v>
          </cell>
          <cell r="P1303">
            <v>7.9468839002175915E-3</v>
          </cell>
          <cell r="Q1303">
            <v>2.9690625176658535E-3</v>
          </cell>
        </row>
        <row r="1304">
          <cell r="B1304">
            <v>618500</v>
          </cell>
          <cell r="C1304">
            <v>2.3444700761621963E-5</v>
          </cell>
          <cell r="D1304">
            <v>0</v>
          </cell>
          <cell r="E1304">
            <v>0</v>
          </cell>
          <cell r="F1304">
            <v>7.914509953598348E-3</v>
          </cell>
          <cell r="G1304">
            <v>2.9547818791446951E-3</v>
          </cell>
          <cell r="H1304">
            <v>38.789694888219749</v>
          </cell>
          <cell r="I1304">
            <v>0</v>
          </cell>
          <cell r="J1304">
            <v>0</v>
          </cell>
          <cell r="K1304">
            <v>236664.05185274527</v>
          </cell>
          <cell r="L1304">
            <v>870.36696219753912</v>
          </cell>
          <cell r="M1304">
            <v>2.3444700761621963E-5</v>
          </cell>
          <cell r="N1304">
            <v>0</v>
          </cell>
          <cell r="O1304">
            <v>0</v>
          </cell>
          <cell r="P1304">
            <v>7.914509953598348E-3</v>
          </cell>
          <cell r="Q1304">
            <v>2.9547818791446951E-3</v>
          </cell>
        </row>
        <row r="1305">
          <cell r="B1305">
            <v>619000</v>
          </cell>
          <cell r="C1305">
            <v>2.3243181988804676E-5</v>
          </cell>
          <cell r="D1305">
            <v>0</v>
          </cell>
          <cell r="E1305">
            <v>0</v>
          </cell>
          <cell r="F1305">
            <v>7.882261063111547E-3</v>
          </cell>
          <cell r="G1305">
            <v>2.9405680244696791E-3</v>
          </cell>
          <cell r="H1305">
            <v>38.456278318253247</v>
          </cell>
          <cell r="I1305">
            <v>0</v>
          </cell>
          <cell r="J1305">
            <v>0</v>
          </cell>
          <cell r="K1305">
            <v>235699.7277018998</v>
          </cell>
          <cell r="L1305">
            <v>866.18009832040173</v>
          </cell>
          <cell r="M1305">
            <v>2.3243181988804676E-5</v>
          </cell>
          <cell r="N1305">
            <v>0</v>
          </cell>
          <cell r="O1305">
            <v>0</v>
          </cell>
          <cell r="P1305">
            <v>7.882261063111547E-3</v>
          </cell>
          <cell r="Q1305">
            <v>2.9405680244696786E-3</v>
          </cell>
        </row>
        <row r="1306">
          <cell r="B1306">
            <v>619500</v>
          </cell>
          <cell r="C1306">
            <v>2.3043392980194734E-5</v>
          </cell>
          <cell r="D1306">
            <v>0</v>
          </cell>
          <cell r="E1306">
            <v>0</v>
          </cell>
          <cell r="F1306">
            <v>7.8501367456824331E-3</v>
          </cell>
          <cell r="G1306">
            <v>2.9264206413240935E-3</v>
          </cell>
          <cell r="H1306">
            <v>38.125723675445194</v>
          </cell>
          <cell r="I1306">
            <v>0</v>
          </cell>
          <cell r="J1306">
            <v>0</v>
          </cell>
          <cell r="K1306">
            <v>234739.12860349051</v>
          </cell>
          <cell r="L1306">
            <v>862.01281444121662</v>
          </cell>
          <cell r="M1306">
            <v>2.3043392980194734E-5</v>
          </cell>
          <cell r="N1306">
            <v>0</v>
          </cell>
          <cell r="O1306">
            <v>0</v>
          </cell>
          <cell r="P1306">
            <v>7.8501367456824331E-3</v>
          </cell>
          <cell r="Q1306">
            <v>2.9264206413240935E-3</v>
          </cell>
        </row>
        <row r="1307">
          <cell r="B1307">
            <v>620000</v>
          </cell>
          <cell r="C1307">
            <v>2.2845318888123073E-5</v>
          </cell>
          <cell r="D1307">
            <v>0</v>
          </cell>
          <cell r="E1307">
            <v>0</v>
          </cell>
          <cell r="F1307">
            <v>7.8181365201023031E-3</v>
          </cell>
          <cell r="G1307">
            <v>2.91233941885178E-3</v>
          </cell>
          <cell r="H1307">
            <v>37.798006394050077</v>
          </cell>
          <cell r="I1307">
            <v>0</v>
          </cell>
          <cell r="J1307">
            <v>0</v>
          </cell>
          <cell r="K1307">
            <v>233782.24016814877</v>
          </cell>
          <cell r="L1307">
            <v>857.86501899351913</v>
          </cell>
          <cell r="M1307">
            <v>2.2845318888123077E-5</v>
          </cell>
          <cell r="N1307">
            <v>0</v>
          </cell>
          <cell r="O1307">
            <v>0</v>
          </cell>
          <cell r="P1307">
            <v>7.8181365201023031E-3</v>
          </cell>
          <cell r="Q1307">
            <v>2.9123394188517795E-3</v>
          </cell>
        </row>
        <row r="1308">
          <cell r="B1308">
            <v>620500</v>
          </cell>
          <cell r="C1308">
            <v>2.2648944992365606E-5</v>
          </cell>
          <cell r="D1308">
            <v>0</v>
          </cell>
          <cell r="E1308">
            <v>0</v>
          </cell>
          <cell r="F1308">
            <v>7.7862599070213021E-3</v>
          </cell>
          <cell r="G1308">
            <v>2.8983240476503128E-3</v>
          </cell>
          <cell r="H1308">
            <v>37.47310211918245</v>
          </cell>
          <cell r="I1308">
            <v>0</v>
          </cell>
          <cell r="J1308">
            <v>0</v>
          </cell>
          <cell r="K1308">
            <v>232829.04806209018</v>
          </cell>
          <cell r="L1308">
            <v>853.73662083905947</v>
          </cell>
          <cell r="M1308">
            <v>2.2648944992365606E-5</v>
          </cell>
          <cell r="N1308">
            <v>0</v>
          </cell>
          <cell r="O1308">
            <v>0</v>
          </cell>
          <cell r="P1308">
            <v>7.7862599070213021E-3</v>
          </cell>
          <cell r="Q1308">
            <v>2.8983240476503124E-3</v>
          </cell>
        </row>
        <row r="1309">
          <cell r="B1309">
            <v>621000</v>
          </cell>
          <cell r="C1309">
            <v>2.2454256699053116E-5</v>
          </cell>
          <cell r="D1309">
            <v>0</v>
          </cell>
          <cell r="E1309">
            <v>0</v>
          </cell>
          <cell r="F1309">
            <v>7.7545064289412319E-3</v>
          </cell>
          <cell r="G1309">
            <v>2.8843742197641928E-3</v>
          </cell>
          <cell r="H1309">
            <v>37.150986705013381</v>
          </cell>
          <cell r="I1309">
            <v>0</v>
          </cell>
          <cell r="J1309">
            <v>0</v>
          </cell>
          <cell r="K1309">
            <v>231879.5380068997</v>
          </cell>
          <cell r="L1309">
            <v>849.62752926579753</v>
          </cell>
          <cell r="M1309">
            <v>2.2454256699053119E-5</v>
          </cell>
          <cell r="N1309">
            <v>0</v>
          </cell>
          <cell r="O1309">
            <v>0</v>
          </cell>
          <cell r="P1309">
            <v>7.7545064289412319E-3</v>
          </cell>
          <cell r="Q1309">
            <v>2.8843742197641928E-3</v>
          </cell>
        </row>
        <row r="1310">
          <cell r="B1310">
            <v>621500</v>
          </cell>
          <cell r="C1310">
            <v>2.2261239539584961E-5</v>
          </cell>
          <cell r="D1310">
            <v>0</v>
          </cell>
          <cell r="E1310">
            <v>0</v>
          </cell>
          <cell r="F1310">
            <v>7.7228756102084104E-3</v>
          </cell>
          <cell r="G1310">
            <v>2.870489628678087E-3</v>
          </cell>
          <cell r="H1310">
            <v>36.831636212973123</v>
          </cell>
          <cell r="I1310">
            <v>0</v>
          </cell>
          <cell r="J1310">
            <v>0</v>
          </cell>
          <cell r="K1310">
            <v>230933.69577931799</v>
          </cell>
          <cell r="L1310">
            <v>845.53765398591145</v>
          </cell>
          <cell r="M1310">
            <v>2.2261239539584961E-5</v>
          </cell>
          <cell r="N1310">
            <v>0</v>
          </cell>
          <cell r="O1310">
            <v>0</v>
          </cell>
          <cell r="P1310">
            <v>7.7228756102084104E-3</v>
          </cell>
          <cell r="Q1310">
            <v>2.8704896286780865E-3</v>
          </cell>
        </row>
        <row r="1311">
          <cell r="B1311">
            <v>622000</v>
          </cell>
          <cell r="C1311">
            <v>2.2069879169552336E-5</v>
          </cell>
          <cell r="D1311">
            <v>0</v>
          </cell>
          <cell r="E1311">
            <v>0</v>
          </cell>
          <cell r="F1311">
            <v>7.6913669770065397E-3</v>
          </cell>
          <cell r="G1311">
            <v>2.8566699693100901E-3</v>
          </cell>
          <cell r="H1311">
            <v>36.515026909969642</v>
          </cell>
          <cell r="I1311">
            <v>0</v>
          </cell>
          <cell r="J1311">
            <v>0</v>
          </cell>
          <cell r="K1311">
            <v>229991.50721102813</v>
          </cell>
          <cell r="L1311">
            <v>841.4669051338135</v>
          </cell>
          <cell r="M1311">
            <v>2.2069879169552336E-5</v>
          </cell>
          <cell r="N1311">
            <v>0</v>
          </cell>
          <cell r="O1311">
            <v>0</v>
          </cell>
          <cell r="P1311">
            <v>7.6913669770065397E-3</v>
          </cell>
          <cell r="Q1311">
            <v>2.8566699693100897E-3</v>
          </cell>
        </row>
        <row r="1312">
          <cell r="B1312">
            <v>622500</v>
          </cell>
          <cell r="C1312">
            <v>2.1880161367673998E-5</v>
          </cell>
          <cell r="D1312">
            <v>0</v>
          </cell>
          <cell r="E1312">
            <v>0</v>
          </cell>
          <cell r="F1312">
            <v>7.6599800573496045E-3</v>
          </cell>
          <cell r="G1312">
            <v>2.8429149380050215E-3</v>
          </cell>
          <cell r="H1312">
            <v>36.201135266627752</v>
          </cell>
          <cell r="I1312">
            <v>0</v>
          </cell>
          <cell r="J1312">
            <v>0</v>
          </cell>
          <cell r="K1312">
            <v>229052.95818844339</v>
          </cell>
          <cell r="L1312">
            <v>837.4151932641746</v>
          </cell>
          <cell r="M1312">
            <v>2.1880161367674001E-5</v>
          </cell>
          <cell r="N1312">
            <v>0</v>
          </cell>
          <cell r="O1312">
            <v>0</v>
          </cell>
          <cell r="P1312">
            <v>7.6599800573496045E-3</v>
          </cell>
          <cell r="Q1312">
            <v>2.8429149380050215E-3</v>
          </cell>
        </row>
        <row r="1313">
          <cell r="B1313">
            <v>623000</v>
          </cell>
          <cell r="C1313">
            <v>2.1692072034739645E-5</v>
          </cell>
          <cell r="D1313">
            <v>0</v>
          </cell>
          <cell r="E1313">
            <v>0</v>
          </cell>
          <cell r="F1313">
            <v>7.6287143810748149E-3</v>
          </cell>
          <cell r="G1313">
            <v>2.8292242325277518E-3</v>
          </cell>
          <cell r="H1313">
            <v>35.889937955540908</v>
          </cell>
          <cell r="I1313">
            <v>0</v>
          </cell>
          <cell r="J1313">
            <v>0</v>
          </cell>
          <cell r="K1313">
            <v>228118.03465249614</v>
          </cell>
          <cell r="L1313">
            <v>833.38242934995912</v>
          </cell>
          <cell r="M1313">
            <v>2.1692072034739645E-5</v>
          </cell>
          <cell r="N1313">
            <v>0</v>
          </cell>
          <cell r="O1313">
            <v>0</v>
          </cell>
          <cell r="P1313">
            <v>7.628714381074814E-3</v>
          </cell>
          <cell r="Q1313">
            <v>2.8292242325277514E-3</v>
          </cell>
        </row>
        <row r="1314">
          <cell r="B1314">
            <v>623500</v>
          </cell>
          <cell r="C1314">
            <v>2.1505597192561897E-5</v>
          </cell>
          <cell r="D1314">
            <v>0</v>
          </cell>
          <cell r="E1314">
            <v>0</v>
          </cell>
          <cell r="F1314">
            <v>7.59756947983555E-3</v>
          </cell>
          <cell r="G1314">
            <v>2.8155975520565654E-3</v>
          </cell>
          <cell r="H1314">
            <v>35.581411849537268</v>
          </cell>
          <cell r="I1314">
            <v>0</v>
          </cell>
          <cell r="J1314">
            <v>0</v>
          </cell>
          <cell r="K1314">
            <v>227186.72259842677</v>
          </cell>
          <cell r="L1314">
            <v>829.36852478046978</v>
          </cell>
          <cell r="M1314">
            <v>2.1505597192561893E-5</v>
          </cell>
          <cell r="N1314">
            <v>0</v>
          </cell>
          <cell r="O1314">
            <v>0</v>
          </cell>
          <cell r="P1314">
            <v>7.59756947983555E-3</v>
          </cell>
          <cell r="Q1314">
            <v>2.8155975520565649E-3</v>
          </cell>
        </row>
        <row r="1315">
          <cell r="B1315">
            <v>624000</v>
          </cell>
          <cell r="C1315">
            <v>2.1320722982935932E-5</v>
          </cell>
          <cell r="D1315">
            <v>0</v>
          </cell>
          <cell r="E1315">
            <v>0</v>
          </cell>
          <cell r="F1315">
            <v>7.5665448870943491E-3</v>
          </cell>
          <cell r="G1315">
            <v>2.8020345971765484E-3</v>
          </cell>
          <cell r="H1315">
            <v>35.275534019958357</v>
          </cell>
          <cell r="I1315">
            <v>0</v>
          </cell>
          <cell r="J1315">
            <v>0</v>
          </cell>
          <cell r="K1315">
            <v>226259.00807557427</v>
          </cell>
          <cell r="L1315">
            <v>825.37339135939988</v>
          </cell>
          <cell r="M1315">
            <v>2.1320722982935932E-5</v>
          </cell>
          <cell r="N1315">
            <v>0</v>
          </cell>
          <cell r="O1315">
            <v>0</v>
          </cell>
          <cell r="P1315">
            <v>7.5665448870943482E-3</v>
          </cell>
          <cell r="Q1315">
            <v>2.8020345971765479E-3</v>
          </cell>
        </row>
        <row r="1316">
          <cell r="B1316">
            <v>624500</v>
          </cell>
          <cell r="C1316">
            <v>2.11374356666116E-5</v>
          </cell>
          <cell r="D1316">
            <v>0</v>
          </cell>
          <cell r="E1316">
            <v>0</v>
          </cell>
          <cell r="F1316">
            <v>7.5356401381159212E-3</v>
          </cell>
          <cell r="G1316">
            <v>2.7885350698730093E-3</v>
          </cell>
          <cell r="H1316">
            <v>34.972281734958429</v>
          </cell>
          <cell r="I1316">
            <v>0</v>
          </cell>
          <cell r="J1316">
            <v>0</v>
          </cell>
          <cell r="K1316">
            <v>225334.87718716703</v>
          </cell>
          <cell r="L1316">
            <v>821.39694130289524</v>
          </cell>
          <cell r="M1316">
            <v>2.11374356666116E-5</v>
          </cell>
          <cell r="N1316">
            <v>0</v>
          </cell>
          <cell r="O1316">
            <v>0</v>
          </cell>
          <cell r="P1316">
            <v>7.5356401381159203E-3</v>
          </cell>
          <cell r="Q1316">
            <v>2.7885350698730093E-3</v>
          </cell>
        </row>
        <row r="1317">
          <cell r="B1317">
            <v>625000</v>
          </cell>
          <cell r="C1317">
            <v>2.0955721622271224E-5</v>
          </cell>
          <cell r="D1317">
            <v>0</v>
          </cell>
          <cell r="E1317">
            <v>0</v>
          </cell>
          <cell r="F1317">
            <v>7.5048547699601877E-3</v>
          </cell>
          <cell r="G1317">
            <v>2.7750986735249326E-3</v>
          </cell>
          <cell r="H1317">
            <v>34.67163245781321</v>
          </cell>
          <cell r="I1317">
            <v>0</v>
          </cell>
          <cell r="J1317">
            <v>0</v>
          </cell>
          <cell r="K1317">
            <v>224414.31609011494</v>
          </cell>
          <cell r="L1317">
            <v>817.4390872376257</v>
          </cell>
          <cell r="M1317">
            <v>2.0955721622271224E-5</v>
          </cell>
          <cell r="N1317">
            <v>0</v>
          </cell>
          <cell r="O1317">
            <v>0</v>
          </cell>
          <cell r="P1317">
            <v>7.5048547699601877E-3</v>
          </cell>
          <cell r="Q1317">
            <v>2.7750986735249326E-3</v>
          </cell>
        </row>
        <row r="1318">
          <cell r="B1318">
            <v>625500</v>
          </cell>
          <cell r="C1318">
            <v>2.0775567345517009E-5</v>
          </cell>
          <cell r="D1318">
            <v>0</v>
          </cell>
          <cell r="E1318">
            <v>0</v>
          </cell>
          <cell r="F1318">
            <v>7.4741883214753399E-3</v>
          </cell>
          <cell r="G1318">
            <v>2.7617251128984588E-3</v>
          </cell>
          <cell r="H1318">
            <v>34.373563845244554</v>
          </cell>
          <cell r="I1318">
            <v>0</v>
          </cell>
          <cell r="J1318">
            <v>0</v>
          </cell>
          <cell r="K1318">
            <v>223497.31099480164</v>
          </cell>
          <cell r="L1318">
            <v>813.49974219886496</v>
          </cell>
          <cell r="M1318">
            <v>2.0775567345517009E-5</v>
          </cell>
          <cell r="N1318">
            <v>0</v>
          </cell>
          <cell r="O1318">
            <v>0</v>
          </cell>
          <cell r="P1318">
            <v>7.4741883214753408E-3</v>
          </cell>
          <cell r="Q1318">
            <v>2.761725112898458E-3</v>
          </cell>
        </row>
        <row r="1319">
          <cell r="B1319">
            <v>626000</v>
          </cell>
          <cell r="C1319">
            <v>2.0596959447868976E-5</v>
          </cell>
          <cell r="D1319">
            <v>0</v>
          </cell>
          <cell r="E1319">
            <v>0</v>
          </cell>
          <cell r="F1319">
            <v>7.4436403332909379E-3</v>
          </cell>
          <cell r="G1319">
            <v>2.7484140941404023E-3</v>
          </cell>
          <cell r="H1319">
            <v>34.078053745762517</v>
          </cell>
          <cell r="I1319">
            <v>0</v>
          </cell>
          <cell r="J1319">
            <v>0</v>
          </cell>
          <cell r="K1319">
            <v>222583.84816487829</v>
          </cell>
          <cell r="L1319">
            <v>809.57881962858119</v>
          </cell>
          <cell r="M1319">
            <v>2.059695944786898E-5</v>
          </cell>
          <cell r="N1319">
            <v>0</v>
          </cell>
          <cell r="O1319">
            <v>0</v>
          </cell>
          <cell r="P1319">
            <v>7.4436403332909379E-3</v>
          </cell>
          <cell r="Q1319">
            <v>2.7484140941404019E-3</v>
          </cell>
        </row>
        <row r="1320">
          <cell r="B1320">
            <v>626500</v>
          </cell>
          <cell r="C1320">
            <v>2.0419884655768632E-5</v>
          </cell>
          <cell r="D1320">
            <v>0</v>
          </cell>
          <cell r="E1320">
            <v>0</v>
          </cell>
          <cell r="F1320">
            <v>7.4132103478110282E-3</v>
          </cell>
          <cell r="G1320">
            <v>2.735165324771784E-3</v>
          </cell>
          <cell r="H1320">
            <v>33.785080198016878</v>
          </cell>
          <cell r="I1320">
            <v>0</v>
          </cell>
          <cell r="J1320">
            <v>0</v>
          </cell>
          <cell r="K1320">
            <v>221673.91391705777</v>
          </cell>
          <cell r="L1320">
            <v>805.67623337353143</v>
          </cell>
          <cell r="M1320">
            <v>2.0419884655768632E-5</v>
          </cell>
          <cell r="N1320">
            <v>0</v>
          </cell>
          <cell r="O1320">
            <v>0</v>
          </cell>
          <cell r="P1320">
            <v>7.413210347811029E-3</v>
          </cell>
          <cell r="Q1320">
            <v>2.7351653247717836E-3</v>
          </cell>
        </row>
        <row r="1321">
          <cell r="B1321">
            <v>627000</v>
          </cell>
          <cell r="C1321">
            <v>2.0244329809592195E-5</v>
          </cell>
          <cell r="D1321">
            <v>0</v>
          </cell>
          <cell r="E1321">
            <v>0</v>
          </cell>
          <cell r="F1321">
            <v>7.3828979092072852E-3</v>
          </cell>
          <cell r="G1321">
            <v>2.7219785136814167E-3</v>
          </cell>
          <cell r="H1321">
            <v>33.494621429164532</v>
          </cell>
          <cell r="I1321">
            <v>0</v>
          </cell>
          <cell r="J1321">
            <v>0</v>
          </cell>
          <cell r="K1321">
            <v>220767.49462090945</v>
          </cell>
          <cell r="L1321">
            <v>801.79189768337278</v>
          </cell>
          <cell r="M1321">
            <v>2.0244329809592192E-5</v>
          </cell>
          <cell r="N1321">
            <v>0</v>
          </cell>
          <cell r="O1321">
            <v>0</v>
          </cell>
          <cell r="P1321">
            <v>7.3828979092072852E-3</v>
          </cell>
          <cell r="Q1321">
            <v>2.7219785136814167E-3</v>
          </cell>
        </row>
        <row r="1322">
          <cell r="B1322">
            <v>627500</v>
          </cell>
          <cell r="C1322">
            <v>2.0070281862674391E-5</v>
          </cell>
          <cell r="D1322">
            <v>0</v>
          </cell>
          <cell r="E1322">
            <v>0</v>
          </cell>
          <cell r="F1322">
            <v>7.3527025634121867E-3</v>
          </cell>
          <cell r="G1322">
            <v>2.7088533711195047E-3</v>
          </cell>
          <cell r="H1322">
            <v>33.206655853254333</v>
          </cell>
          <cell r="I1322">
            <v>0</v>
          </cell>
          <cell r="J1322">
            <v>0</v>
          </cell>
          <cell r="K1322">
            <v>219864.57669865529</v>
          </cell>
          <cell r="L1322">
            <v>797.92572720877661</v>
          </cell>
          <cell r="M1322">
            <v>2.0070281862674391E-5</v>
          </cell>
          <cell r="N1322">
            <v>0</v>
          </cell>
          <cell r="O1322">
            <v>0</v>
          </cell>
          <cell r="P1322">
            <v>7.3527025634121859E-3</v>
          </cell>
          <cell r="Q1322">
            <v>2.7088533711195047E-3</v>
          </cell>
        </row>
        <row r="1323">
          <cell r="B1323">
            <v>628000</v>
          </cell>
          <cell r="C1323">
            <v>1.9897727880337945E-5</v>
          </cell>
          <cell r="D1323">
            <v>0</v>
          </cell>
          <cell r="E1323">
            <v>0</v>
          </cell>
          <cell r="F1323">
            <v>7.3226238581122127E-3</v>
          </cell>
          <cell r="G1323">
            <v>2.6957896086912715E-3</v>
          </cell>
          <cell r="H1323">
            <v>32.921162069621374</v>
          </cell>
          <cell r="I1323">
            <v>0</v>
          </cell>
          <cell r="J1323">
            <v>0</v>
          </cell>
          <cell r="K1323">
            <v>218965.14662496641</v>
          </cell>
          <cell r="L1323">
            <v>794.07763699955171</v>
          </cell>
          <cell r="M1323">
            <v>1.9897727880337945E-5</v>
          </cell>
          <cell r="N1323">
            <v>0</v>
          </cell>
          <cell r="O1323">
            <v>0</v>
          </cell>
          <cell r="P1323">
            <v>7.3226238581122136E-3</v>
          </cell>
          <cell r="Q1323">
            <v>2.6957896086912711E-3</v>
          </cell>
        </row>
        <row r="1324">
          <cell r="B1324">
            <v>628500</v>
          </cell>
          <cell r="C1324">
            <v>1.9726655038930748E-5</v>
          </cell>
          <cell r="D1324">
            <v>0</v>
          </cell>
          <cell r="E1324">
            <v>0</v>
          </cell>
          <cell r="F1324">
            <v>7.2926613427410671E-3</v>
          </cell>
          <cell r="G1324">
            <v>2.6827869393506341E-3</v>
          </cell>
          <cell r="H1324">
            <v>32.638118861293947</v>
          </cell>
          <cell r="I1324">
            <v>0</v>
          </cell>
          <cell r="J1324">
            <v>0</v>
          </cell>
          <cell r="K1324">
            <v>218069.19092676029</v>
          </cell>
          <cell r="L1324">
            <v>790.24754250278113</v>
          </cell>
          <cell r="M1324">
            <v>1.9726655038930748E-5</v>
          </cell>
          <cell r="N1324">
            <v>0</v>
          </cell>
          <cell r="O1324">
            <v>0</v>
          </cell>
          <cell r="P1324">
            <v>7.2926613427410679E-3</v>
          </cell>
          <cell r="Q1324">
            <v>2.6827869393506337E-3</v>
          </cell>
        </row>
        <row r="1325">
          <cell r="B1325">
            <v>629000</v>
          </cell>
          <cell r="C1325">
            <v>1.955705062487549E-5</v>
          </cell>
          <cell r="D1325">
            <v>0</v>
          </cell>
          <cell r="E1325">
            <v>0</v>
          </cell>
          <cell r="F1325">
            <v>7.2628145684729296E-3</v>
          </cell>
          <cell r="G1325">
            <v>2.6698450773938818E-3</v>
          </cell>
          <cell r="H1325">
            <v>32.357505193421154</v>
          </cell>
          <cell r="I1325">
            <v>0</v>
          </cell>
          <cell r="J1325">
            <v>0</v>
          </cell>
          <cell r="K1325">
            <v>217176.69618299915</v>
          </cell>
          <cell r="L1325">
            <v>786.43535956095968</v>
          </cell>
          <cell r="M1325">
            <v>1.955705062487549E-5</v>
          </cell>
          <cell r="N1325">
            <v>0</v>
          </cell>
          <cell r="O1325">
            <v>0</v>
          </cell>
          <cell r="P1325">
            <v>7.2628145684729287E-3</v>
          </cell>
          <cell r="Q1325">
            <v>2.6698450773938818E-3</v>
          </cell>
        </row>
        <row r="1326">
          <cell r="B1326">
            <v>629500</v>
          </cell>
          <cell r="C1326">
            <v>1.9388902033723074E-5</v>
          </cell>
          <cell r="D1326">
            <v>0</v>
          </cell>
          <cell r="E1326">
            <v>0</v>
          </cell>
          <cell r="F1326">
            <v>7.2330830882157337E-3</v>
          </cell>
          <cell r="G1326">
            <v>2.6569637384534126E-3</v>
          </cell>
          <cell r="H1326">
            <v>32.079300211706773</v>
          </cell>
          <cell r="I1326">
            <v>0</v>
          </cell>
          <cell r="J1326">
            <v>0</v>
          </cell>
          <cell r="K1326">
            <v>216287.64902448887</v>
          </cell>
          <cell r="L1326">
            <v>782.64100441014966</v>
          </cell>
          <cell r="M1326">
            <v>1.9388902033723074E-5</v>
          </cell>
          <cell r="N1326">
            <v>0</v>
          </cell>
          <cell r="O1326">
            <v>0</v>
          </cell>
          <cell r="P1326">
            <v>7.2330830882157329E-3</v>
          </cell>
          <cell r="Q1326">
            <v>2.6569637384534122E-3</v>
          </cell>
        </row>
        <row r="1327">
          <cell r="B1327">
            <v>630000</v>
          </cell>
          <cell r="C1327">
            <v>1.9222196769216596E-5</v>
          </cell>
          <cell r="D1327">
            <v>0</v>
          </cell>
          <cell r="E1327">
            <v>0</v>
          </cell>
          <cell r="F1327">
            <v>7.203466456604469E-3</v>
          </cell>
          <cell r="G1327">
            <v>2.6441426394914745E-3</v>
          </cell>
          <cell r="H1327">
            <v>31.803483240860569</v>
          </cell>
          <cell r="I1327">
            <v>0</v>
          </cell>
          <cell r="J1327">
            <v>0</v>
          </cell>
          <cell r="K1327">
            <v>215402.03613367872</v>
          </cell>
          <cell r="L1327">
            <v>778.86439367813637</v>
          </cell>
          <cell r="M1327">
            <v>1.9222196769216596E-5</v>
          </cell>
          <cell r="N1327">
            <v>0</v>
          </cell>
          <cell r="O1327">
            <v>0</v>
          </cell>
          <cell r="P1327">
            <v>7.2034664566044682E-3</v>
          </cell>
          <cell r="Q1327">
            <v>2.644142639491474E-3</v>
          </cell>
        </row>
        <row r="1328">
          <cell r="B1328">
            <v>630500</v>
          </cell>
          <cell r="C1328">
            <v>1.9056922442362971E-5</v>
          </cell>
          <cell r="D1328">
            <v>0</v>
          </cell>
          <cell r="E1328">
            <v>0</v>
          </cell>
          <cell r="F1328">
            <v>7.1739642299945058E-3</v>
          </cell>
          <cell r="G1328">
            <v>2.6313814987939505E-3</v>
          </cell>
          <cell r="H1328">
            <v>31.530033783062308</v>
          </cell>
          <cell r="I1328">
            <v>0</v>
          </cell>
          <cell r="J1328">
            <v>0</v>
          </cell>
          <cell r="K1328">
            <v>214519.84424446171</v>
          </cell>
          <cell r="L1328">
            <v>775.10544438259842</v>
          </cell>
          <cell r="M1328">
            <v>1.9056922442362971E-5</v>
          </cell>
          <cell r="N1328">
            <v>0</v>
          </cell>
          <cell r="O1328">
            <v>0</v>
          </cell>
          <cell r="P1328">
            <v>7.1739642299945058E-3</v>
          </cell>
          <cell r="Q1328">
            <v>2.6313814987939501E-3</v>
          </cell>
        </row>
        <row r="1329">
          <cell r="B1329">
            <v>631000</v>
          </cell>
          <cell r="C1329">
            <v>1.8893066770511246E-5</v>
          </cell>
          <cell r="D1329">
            <v>0</v>
          </cell>
          <cell r="E1329">
            <v>0</v>
          </cell>
          <cell r="F1329">
            <v>7.1445759664549588E-3</v>
          </cell>
          <cell r="G1329">
            <v>2.6186800359641713E-3</v>
          </cell>
          <cell r="H1329">
            <v>31.258931516436792</v>
          </cell>
          <cell r="I1329">
            <v>0</v>
          </cell>
          <cell r="J1329">
            <v>0</v>
          </cell>
          <cell r="K1329">
            <v>213641.06014197622</v>
          </cell>
          <cell r="L1329">
            <v>771.36407392928425</v>
          </cell>
          <cell r="M1329">
            <v>1.8893066770511243E-5</v>
          </cell>
          <cell r="N1329">
            <v>0</v>
          </cell>
          <cell r="O1329">
            <v>0</v>
          </cell>
          <cell r="P1329">
            <v>7.1445759664549606E-3</v>
          </cell>
          <cell r="Q1329">
            <v>2.6186800359641708E-3</v>
          </cell>
        </row>
        <row r="1330">
          <cell r="B1330">
            <v>631500</v>
          </cell>
          <cell r="C1330">
            <v>1.8730617576440506E-5</v>
          </cell>
          <cell r="D1330">
            <v>0</v>
          </cell>
          <cell r="E1330">
            <v>0</v>
          </cell>
          <cell r="F1330">
            <v>7.1153012257620558E-3</v>
          </cell>
          <cell r="G1330">
            <v>2.606037971916747E-3</v>
          </cell>
          <cell r="H1330">
            <v>30.990156293544793</v>
          </cell>
          <cell r="I1330">
            <v>0</v>
          </cell>
          <cell r="J1330">
            <v>0</v>
          </cell>
          <cell r="K1330">
            <v>212765.67066240762</v>
          </cell>
          <cell r="L1330">
            <v>767.64020011019602</v>
          </cell>
          <cell r="M1330">
            <v>1.8730617576440506E-5</v>
          </cell>
          <cell r="N1330">
            <v>0</v>
          </cell>
          <cell r="O1330">
            <v>0</v>
          </cell>
          <cell r="P1330">
            <v>7.1153012257620558E-3</v>
          </cell>
          <cell r="Q1330">
            <v>2.6060379719167466E-3</v>
          </cell>
        </row>
        <row r="1331">
          <cell r="B1331">
            <v>632000</v>
          </cell>
          <cell r="C1331">
            <v>1.8569562787454461E-5</v>
          </cell>
          <cell r="D1331">
            <v>0</v>
          </cell>
          <cell r="E1331">
            <v>0</v>
          </cell>
          <cell r="F1331">
            <v>7.0861395693925513E-3</v>
          </cell>
          <cell r="G1331">
            <v>2.5934550288714431E-3</v>
          </cell>
          <cell r="H1331">
            <v>30.723688139885017</v>
          </cell>
          <cell r="I1331">
            <v>0</v>
          </cell>
          <cell r="J1331">
            <v>0</v>
          </cell>
          <cell r="K1331">
            <v>211893.66269279143</v>
          </cell>
          <cell r="L1331">
            <v>763.9337411017849</v>
          </cell>
          <cell r="M1331">
            <v>1.8569562787454458E-5</v>
          </cell>
          <cell r="N1331">
            <v>0</v>
          </cell>
          <cell r="O1331">
            <v>0</v>
          </cell>
          <cell r="P1331">
            <v>7.0861395693925513E-3</v>
          </cell>
          <cell r="Q1331">
            <v>2.5934550288714427E-3</v>
          </cell>
        </row>
        <row r="1332">
          <cell r="B1332">
            <v>632500</v>
          </cell>
          <cell r="C1332">
            <v>1.8409890434483694E-5</v>
          </cell>
          <cell r="D1332">
            <v>0</v>
          </cell>
          <cell r="E1332">
            <v>0</v>
          </cell>
          <cell r="F1332">
            <v>7.0570905605171572E-3</v>
          </cell>
          <cell r="G1332">
            <v>2.5809309303470702E-3</v>
          </cell>
          <cell r="H1332">
            <v>30.459507252408777</v>
          </cell>
          <cell r="I1332">
            <v>0</v>
          </cell>
          <cell r="J1332">
            <v>0</v>
          </cell>
          <cell r="K1332">
            <v>211025.0231708168</v>
          </cell>
          <cell r="L1332">
            <v>760.24461546315183</v>
          </cell>
          <cell r="M1332">
            <v>1.8409890434483694E-5</v>
          </cell>
          <cell r="N1332">
            <v>0</v>
          </cell>
          <cell r="O1332">
            <v>0</v>
          </cell>
          <cell r="P1332">
            <v>7.0570905605171564E-3</v>
          </cell>
          <cell r="Q1332">
            <v>2.5809309303470702E-3</v>
          </cell>
        </row>
        <row r="1333">
          <cell r="B1333">
            <v>633000</v>
          </cell>
          <cell r="C1333">
            <v>1.8251588651198449E-5</v>
          </cell>
          <cell r="D1333">
            <v>0</v>
          </cell>
          <cell r="E1333">
            <v>0</v>
          </cell>
          <cell r="F1333">
            <v>7.0281537639939936E-3</v>
          </cell>
          <cell r="G1333">
            <v>2.5684654011554151E-3</v>
          </cell>
          <cell r="H1333">
            <v>30.197593998052064</v>
          </cell>
          <cell r="I1333">
            <v>0</v>
          </cell>
          <cell r="J1333">
            <v>0</v>
          </cell>
          <cell r="K1333">
            <v>210159.73908463068</v>
          </cell>
          <cell r="L1333">
            <v>756.57274213425956</v>
          </cell>
          <cell r="M1333">
            <v>1.8251588651198449E-5</v>
          </cell>
          <cell r="N1333">
            <v>0</v>
          </cell>
          <cell r="O1333">
            <v>0</v>
          </cell>
          <cell r="P1333">
            <v>7.0281537639939936E-3</v>
          </cell>
          <cell r="Q1333">
            <v>2.5684654011554147E-3</v>
          </cell>
        </row>
        <row r="1334">
          <cell r="B1334">
            <v>633500</v>
          </cell>
          <cell r="C1334">
            <v>1.8094645673125229E-5</v>
          </cell>
          <cell r="D1334">
            <v>0</v>
          </cell>
          <cell r="E1334">
            <v>0</v>
          </cell>
          <cell r="F1334">
            <v>6.9993287463620763E-3</v>
          </cell>
          <cell r="G1334">
            <v>2.556058167395184E-3</v>
          </cell>
          <cell r="H1334">
            <v>29.93792891227395</v>
          </cell>
          <cell r="I1334">
            <v>0</v>
          </cell>
          <cell r="J1334">
            <v>0</v>
          </cell>
          <cell r="K1334">
            <v>209297.79747264308</v>
          </cell>
          <cell r="L1334">
            <v>752.91804043414857</v>
          </cell>
          <cell r="M1334">
            <v>1.8094645673125229E-5</v>
          </cell>
          <cell r="N1334">
            <v>0</v>
          </cell>
          <cell r="O1334">
            <v>0</v>
          </cell>
          <cell r="P1334">
            <v>6.9993287463620754E-3</v>
          </cell>
          <cell r="Q1334">
            <v>2.5560581673951836E-3</v>
          </cell>
        </row>
        <row r="1335">
          <cell r="B1335">
            <v>634000</v>
          </cell>
          <cell r="C1335">
            <v>1.7939049836771068E-5</v>
          </cell>
          <cell r="D1335">
            <v>0</v>
          </cell>
          <cell r="E1335">
            <v>0</v>
          </cell>
          <cell r="F1335">
            <v>6.9706150758348196E-3</v>
          </cell>
          <cell r="G1335">
            <v>2.5437089564459992E-3</v>
          </cell>
          <cell r="H1335">
            <v>29.680492697607686</v>
          </cell>
          <cell r="I1335">
            <v>0</v>
          </cell>
          <cell r="J1335">
            <v>0</v>
          </cell>
          <cell r="K1335">
            <v>208439.18542333288</v>
          </cell>
          <cell r="L1335">
            <v>749.28043005916902</v>
          </cell>
          <cell r="M1335">
            <v>1.7939049836771072E-5</v>
          </cell>
          <cell r="N1335">
            <v>0</v>
          </cell>
          <cell r="O1335">
            <v>0</v>
          </cell>
          <cell r="P1335">
            <v>6.9706150758348205E-3</v>
          </cell>
          <cell r="Q1335">
            <v>2.5437089564459992E-3</v>
          </cell>
        </row>
        <row r="1336">
          <cell r="B1336">
            <v>634500</v>
          </cell>
          <cell r="C1336">
            <v>1.7784789578759272E-5</v>
          </cell>
          <cell r="D1336">
            <v>0</v>
          </cell>
          <cell r="E1336">
            <v>0</v>
          </cell>
          <cell r="F1336">
            <v>6.9420123222935738E-3</v>
          </cell>
          <cell r="G1336">
            <v>2.5314174969623959E-3</v>
          </cell>
          <cell r="H1336">
            <v>29.425266222230753</v>
          </cell>
          <cell r="I1336">
            <v>0</v>
          </cell>
          <cell r="J1336">
            <v>0</v>
          </cell>
          <cell r="K1336">
            <v>207583.89007505434</v>
          </cell>
          <cell r="L1336">
            <v>745.65983108121168</v>
          </cell>
          <cell r="M1336">
            <v>1.7784789578759272E-5</v>
          </cell>
          <cell r="N1336">
            <v>0</v>
          </cell>
          <cell r="O1336">
            <v>0</v>
          </cell>
          <cell r="P1336">
            <v>6.9420123222935738E-3</v>
          </cell>
          <cell r="Q1336">
            <v>2.5314174969623955E-3</v>
          </cell>
        </row>
        <row r="1337">
          <cell r="B1337">
            <v>635000</v>
          </cell>
          <cell r="C1337">
            <v>1.7631853434969001E-5</v>
          </cell>
          <cell r="D1337">
            <v>0</v>
          </cell>
          <cell r="E1337">
            <v>0</v>
          </cell>
          <cell r="F1337">
            <v>6.9135200572811775E-3</v>
          </cell>
          <cell r="G1337">
            <v>2.5191835188678627E-3</v>
          </cell>
          <cell r="H1337">
            <v>29.172230518541305</v>
          </cell>
          <cell r="I1337">
            <v>0</v>
          </cell>
          <cell r="J1337">
            <v>0</v>
          </cell>
          <cell r="K1337">
            <v>206731.89861584466</v>
          </cell>
          <cell r="L1337">
            <v>742.05616394595347</v>
          </cell>
          <cell r="M1337">
            <v>1.7631853434969001E-5</v>
          </cell>
          <cell r="N1337">
            <v>0</v>
          </cell>
          <cell r="O1337">
            <v>0</v>
          </cell>
          <cell r="P1337">
            <v>6.9135200572811775E-3</v>
          </cell>
          <cell r="Q1337">
            <v>2.5191835188678622E-3</v>
          </cell>
        </row>
        <row r="1338">
          <cell r="B1338">
            <v>635500</v>
          </cell>
          <cell r="C1338">
            <v>1.7480230039682502E-5</v>
          </cell>
          <cell r="D1338">
            <v>0</v>
          </cell>
          <cell r="E1338">
            <v>0</v>
          </cell>
          <cell r="F1338">
            <v>6.8851378539955353E-3</v>
          </cell>
          <cell r="G1338">
            <v>2.5070067533489154E-3</v>
          </cell>
          <cell r="H1338">
            <v>28.921366781747238</v>
          </cell>
          <cell r="I1338">
            <v>0</v>
          </cell>
          <cell r="J1338">
            <v>0</v>
          </cell>
          <cell r="K1338">
            <v>205883.19828323158</v>
          </cell>
          <cell r="L1338">
            <v>738.46934947111129</v>
          </cell>
          <cell r="M1338">
            <v>1.7480230039682502E-5</v>
          </cell>
          <cell r="N1338">
            <v>0</v>
          </cell>
          <cell r="O1338">
            <v>0</v>
          </cell>
          <cell r="P1338">
            <v>6.8851378539955353E-3</v>
          </cell>
          <cell r="Q1338">
            <v>2.5070067533489154E-3</v>
          </cell>
        </row>
        <row r="1339">
          <cell r="B1339">
            <v>636000</v>
          </cell>
          <cell r="C1339">
            <v>1.7329908124741909E-5</v>
          </cell>
          <cell r="D1339">
            <v>0</v>
          </cell>
          <cell r="E1339">
            <v>0</v>
          </cell>
          <cell r="F1339">
            <v>6.8568652872832408E-3</v>
          </cell>
          <cell r="G1339">
            <v>2.494886932849179E-3</v>
          </cell>
          <cell r="H1339">
            <v>28.672656368471095</v>
          </cell>
          <cell r="I1339">
            <v>0</v>
          </cell>
          <cell r="J1339">
            <v>0</v>
          </cell>
          <cell r="K1339">
            <v>205037.77636404295</v>
          </cell>
          <cell r="L1339">
            <v>734.89930884469834</v>
          </cell>
          <cell r="M1339">
            <v>1.7329908124741909E-5</v>
          </cell>
          <cell r="N1339">
            <v>0</v>
          </cell>
          <cell r="O1339">
            <v>0</v>
          </cell>
          <cell r="P1339">
            <v>6.8568652872832399E-3</v>
          </cell>
          <cell r="Q1339">
            <v>2.4948869328491785E-3</v>
          </cell>
        </row>
        <row r="1340">
          <cell r="B1340">
            <v>636500</v>
          </cell>
          <cell r="C1340">
            <v>1.7180876518711801E-5</v>
          </cell>
          <cell r="D1340">
            <v>0</v>
          </cell>
          <cell r="E1340">
            <v>0</v>
          </cell>
          <cell r="F1340">
            <v>6.8287019336331868E-3</v>
          </cell>
          <cell r="G1340">
            <v>2.4828237910635171E-3</v>
          </cell>
          <cell r="H1340">
            <v>28.426080795364513</v>
          </cell>
          <cell r="I1340">
            <v>0</v>
          </cell>
          <cell r="J1340">
            <v>0</v>
          </cell>
          <cell r="K1340">
            <v>204195.6201942155</v>
          </cell>
          <cell r="L1340">
            <v>731.34596362329614</v>
          </cell>
          <cell r="M1340">
            <v>1.7180876518711801E-5</v>
          </cell>
          <cell r="N1340">
            <v>0</v>
          </cell>
          <cell r="O1340">
            <v>0</v>
          </cell>
          <cell r="P1340">
            <v>6.8287019336331876E-3</v>
          </cell>
          <cell r="Q1340">
            <v>2.4828237910635167E-3</v>
          </cell>
        </row>
        <row r="1341">
          <cell r="B1341">
            <v>637000</v>
          </cell>
          <cell r="C1341">
            <v>1.7033124146046526E-5</v>
          </cell>
          <cell r="D1341">
            <v>0</v>
          </cell>
          <cell r="E1341">
            <v>0</v>
          </cell>
          <cell r="F1341">
            <v>6.8006473711702386E-3</v>
          </cell>
          <cell r="G1341">
            <v>2.4708170629321796E-3</v>
          </cell>
          <cell r="H1341">
            <v>28.181621737730541</v>
          </cell>
          <cell r="I1341">
            <v>0</v>
          </cell>
          <cell r="J1341">
            <v>0</v>
          </cell>
          <cell r="K1341">
            <v>203356.71715860575</v>
          </cell>
          <cell r="L1341">
            <v>727.80923573032931</v>
          </cell>
          <cell r="M1341">
            <v>1.7033124146046526E-5</v>
          </cell>
          <cell r="N1341">
            <v>0</v>
          </cell>
          <cell r="O1341">
            <v>0</v>
          </cell>
          <cell r="P1341">
            <v>6.8006473711702395E-3</v>
          </cell>
          <cell r="Q1341">
            <v>2.4708170629321792E-3</v>
          </cell>
        </row>
        <row r="1342">
          <cell r="B1342">
            <v>637500</v>
          </cell>
          <cell r="C1342">
            <v>1.6886640026269973E-5</v>
          </cell>
          <cell r="D1342">
            <v>0</v>
          </cell>
          <cell r="E1342">
            <v>0</v>
          </cell>
          <cell r="F1342">
            <v>6.7727011796489042E-3</v>
          </cell>
          <cell r="G1342">
            <v>2.458866484634969E-3</v>
          </cell>
          <cell r="H1342">
            <v>27.939261028166559</v>
          </cell>
          <cell r="I1342">
            <v>0</v>
          </cell>
          <cell r="J1342">
            <v>0</v>
          </cell>
          <cell r="K1342">
            <v>202521.05469080067</v>
          </cell>
          <cell r="L1342">
            <v>724.28904745434807</v>
          </cell>
          <cell r="M1342">
            <v>1.6886640026269973E-5</v>
          </cell>
          <cell r="N1342">
            <v>0</v>
          </cell>
          <cell r="O1342">
            <v>0</v>
          </cell>
          <cell r="P1342">
            <v>6.7727011796489042E-3</v>
          </cell>
          <cell r="Q1342">
            <v>2.458866484634969E-3</v>
          </cell>
        </row>
        <row r="1343">
          <cell r="B1343">
            <v>638000</v>
          </cell>
          <cell r="C1343">
            <v>1.6741413273159185E-5</v>
          </cell>
          <cell r="D1343">
            <v>0</v>
          </cell>
          <cell r="E1343">
            <v>0</v>
          </cell>
          <cell r="F1343">
            <v>6.7448629404470431E-3</v>
          </cell>
          <cell r="G1343">
            <v>2.4469717935854548E-3</v>
          </cell>
          <cell r="H1343">
            <v>27.698980655213546</v>
          </cell>
          <cell r="I1343">
            <v>0</v>
          </cell>
          <cell r="J1343">
            <v>0</v>
          </cell>
          <cell r="K1343">
            <v>201688.62027292961</v>
          </cell>
          <cell r="L1343">
            <v>720.78532144732355</v>
          </cell>
          <cell r="M1343">
            <v>1.6741413273159185E-5</v>
          </cell>
          <cell r="N1343">
            <v>0</v>
          </cell>
          <cell r="O1343">
            <v>0</v>
          </cell>
          <cell r="P1343">
            <v>6.7448629404470431E-3</v>
          </cell>
          <cell r="Q1343">
            <v>2.4469717935854543E-3</v>
          </cell>
        </row>
        <row r="1344">
          <cell r="B1344">
            <v>638500</v>
          </cell>
          <cell r="C1344">
            <v>1.6597433093932747E-5</v>
          </cell>
          <cell r="D1344">
            <v>0</v>
          </cell>
          <cell r="E1344">
            <v>0</v>
          </cell>
          <cell r="F1344">
            <v>6.7171322365595955E-3</v>
          </cell>
          <cell r="G1344">
            <v>2.4351327284252051E-3</v>
          </cell>
          <cell r="H1344">
            <v>27.46076276201326</v>
          </cell>
          <cell r="I1344">
            <v>0</v>
          </cell>
          <cell r="J1344">
            <v>0</v>
          </cell>
          <cell r="K1344">
            <v>200859.40143547673</v>
          </cell>
          <cell r="L1344">
            <v>717.29798072294909</v>
          </cell>
          <cell r="M1344">
            <v>1.6597433093932747E-5</v>
          </cell>
          <cell r="N1344">
            <v>0</v>
          </cell>
          <cell r="O1344">
            <v>0</v>
          </cell>
          <cell r="P1344">
            <v>6.7171322365595946E-3</v>
          </cell>
          <cell r="Q1344">
            <v>2.4351327284252051E-3</v>
          </cell>
        </row>
        <row r="1345">
          <cell r="B1345">
            <v>639000</v>
          </cell>
          <cell r="C1345">
            <v>1.6454688788452559E-5</v>
          </cell>
          <cell r="D1345">
            <v>0</v>
          </cell>
          <cell r="E1345">
            <v>0</v>
          </cell>
          <cell r="F1345">
            <v>6.6895086525923337E-3</v>
          </cell>
          <cell r="G1345">
            <v>2.4233490290180332E-3</v>
          </cell>
          <cell r="H1345">
            <v>27.22458964498755</v>
          </cell>
          <cell r="I1345">
            <v>0</v>
          </cell>
          <cell r="J1345">
            <v>0</v>
          </cell>
          <cell r="K1345">
            <v>200033.38575709422</v>
          </cell>
          <cell r="L1345">
            <v>713.82694865494477</v>
          </cell>
          <cell r="M1345">
            <v>1.6454688788452563E-5</v>
          </cell>
          <cell r="N1345">
            <v>0</v>
          </cell>
          <cell r="O1345">
            <v>0</v>
          </cell>
          <cell r="P1345">
            <v>6.6895086525923346E-3</v>
          </cell>
          <cell r="Q1345">
            <v>2.4233490290180332E-3</v>
          </cell>
        </row>
        <row r="1346">
          <cell r="B1346">
            <v>639500</v>
          </cell>
          <cell r="C1346">
            <v>1.6313169748424689E-5</v>
          </cell>
          <cell r="D1346">
            <v>0</v>
          </cell>
          <cell r="E1346">
            <v>0</v>
          </cell>
          <cell r="F1346">
            <v>6.6619917747556424E-3</v>
          </cell>
          <cell r="G1346">
            <v>2.411620436444288E-3</v>
          </cell>
          <cell r="H1346">
            <v>26.990443752516153</v>
          </cell>
          <cell r="I1346">
            <v>0</v>
          </cell>
          <cell r="J1346">
            <v>0</v>
          </cell>
          <cell r="K1346">
            <v>199210.56086441624</v>
          </cell>
          <cell r="L1346">
            <v>710.37214897537649</v>
          </cell>
          <cell r="M1346">
            <v>1.6313169748424689E-5</v>
          </cell>
          <cell r="N1346">
            <v>0</v>
          </cell>
          <cell r="O1346">
            <v>0</v>
          </cell>
          <cell r="P1346">
            <v>6.6619917747556424E-3</v>
          </cell>
          <cell r="Q1346">
            <v>2.4116204364442876E-3</v>
          </cell>
        </row>
        <row r="1347">
          <cell r="B1347">
            <v>640000</v>
          </cell>
          <cell r="C1347">
            <v>1.6172865456614543E-5</v>
          </cell>
          <cell r="D1347">
            <v>0</v>
          </cell>
          <cell r="E1347">
            <v>0</v>
          </cell>
          <cell r="F1347">
            <v>6.6345811908583192E-3</v>
          </cell>
          <cell r="G1347">
            <v>2.3999466929951634E-3</v>
          </cell>
          <cell r="H1347">
            <v>26.758307683638183</v>
          </cell>
          <cell r="I1347">
            <v>0</v>
          </cell>
          <cell r="J1347">
            <v>0</v>
          </cell>
          <cell r="K1347">
            <v>198390.91443187359</v>
          </cell>
          <cell r="L1347">
            <v>706.93350577297906</v>
          </cell>
          <cell r="M1347">
            <v>1.6172865456614547E-5</v>
          </cell>
          <cell r="N1347">
            <v>0</v>
          </cell>
          <cell r="O1347">
            <v>0</v>
          </cell>
          <cell r="P1347">
            <v>6.6345811908583192E-3</v>
          </cell>
          <cell r="Q1347">
            <v>2.3999466929951634E-3</v>
          </cell>
        </row>
        <row r="1348">
          <cell r="B1348">
            <v>640500</v>
          </cell>
          <cell r="C1348">
            <v>1.6033765486063016E-5</v>
          </cell>
          <cell r="D1348">
            <v>0</v>
          </cell>
          <cell r="E1348">
            <v>0</v>
          </cell>
          <cell r="F1348">
            <v>6.6072764903013989E-3</v>
          </cell>
          <cell r="G1348">
            <v>2.38832754216704E-3</v>
          </cell>
          <cell r="H1348">
            <v>26.528164186755227</v>
          </cell>
          <cell r="I1348">
            <v>0</v>
          </cell>
          <cell r="J1348">
            <v>0</v>
          </cell>
          <cell r="K1348">
            <v>197574.43418150904</v>
          </cell>
          <cell r="L1348">
            <v>703.5109434914898</v>
          </cell>
          <cell r="M1348">
            <v>1.6033765486063016E-5</v>
          </cell>
          <cell r="N1348">
            <v>0</v>
          </cell>
          <cell r="O1348">
            <v>0</v>
          </cell>
          <cell r="P1348">
            <v>6.607276490301398E-3</v>
          </cell>
          <cell r="Q1348">
            <v>2.3883275421670395E-3</v>
          </cell>
        </row>
        <row r="1349">
          <cell r="B1349">
            <v>641000</v>
          </cell>
          <cell r="C1349">
            <v>1.5895859499313165E-5</v>
          </cell>
          <cell r="D1349">
            <v>0</v>
          </cell>
          <cell r="E1349">
            <v>0</v>
          </cell>
          <cell r="F1349">
            <v>6.5800772640720057E-3</v>
          </cell>
          <cell r="G1349">
            <v>2.376762728655842E-3</v>
          </cell>
          <cell r="H1349">
            <v>26.299996158351888</v>
          </cell>
          <cell r="I1349">
            <v>0</v>
          </cell>
          <cell r="J1349">
            <v>0</v>
          </cell>
          <cell r="K1349">
            <v>196761.10788279347</v>
          </cell>
          <cell r="L1349">
            <v>700.10438692798596</v>
          </cell>
          <cell r="M1349">
            <v>1.5895859499313165E-5</v>
          </cell>
          <cell r="N1349">
            <v>0</v>
          </cell>
          <cell r="O1349">
            <v>0</v>
          </cell>
          <cell r="P1349">
            <v>6.5800772640720049E-3</v>
          </cell>
          <cell r="Q1349">
            <v>2.3767627286558415E-3</v>
          </cell>
        </row>
        <row r="1350">
          <cell r="B1350">
            <v>641500</v>
          </cell>
          <cell r="C1350">
            <v>1.575913724763879E-5</v>
          </cell>
          <cell r="D1350">
            <v>0</v>
          </cell>
          <cell r="E1350">
            <v>0</v>
          </cell>
          <cell r="F1350">
            <v>6.5529831047372224E-3</v>
          </cell>
          <cell r="G1350">
            <v>2.3652519983514333E-3</v>
          </cell>
          <cell r="H1350">
            <v>26.073786641719419</v>
          </cell>
          <cell r="I1350">
            <v>0</v>
          </cell>
          <cell r="J1350">
            <v>0</v>
          </cell>
          <cell r="K1350">
            <v>195950.92335244257</v>
          </cell>
          <cell r="L1350">
            <v>696.71376123123457</v>
          </cell>
          <cell r="M1350">
            <v>1.5759137247638794E-5</v>
          </cell>
          <cell r="N1350">
            <v>0</v>
          </cell>
          <cell r="O1350">
            <v>0</v>
          </cell>
          <cell r="P1350">
            <v>6.5529831047372216E-3</v>
          </cell>
          <cell r="Q1350">
            <v>2.3652519983514328E-3</v>
          </cell>
        </row>
        <row r="1351">
          <cell r="B1351">
            <v>642000</v>
          </cell>
          <cell r="C1351">
            <v>1.5623588570287386E-5</v>
          </cell>
          <cell r="D1351">
            <v>0</v>
          </cell>
          <cell r="E1351">
            <v>0</v>
          </cell>
          <cell r="F1351">
            <v>6.5259936064379909E-3</v>
          </cell>
          <cell r="G1351">
            <v>2.3537950983320293E-3</v>
          </cell>
          <cell r="H1351">
            <v>25.8495188257032</v>
          </cell>
          <cell r="I1351">
            <v>0</v>
          </cell>
          <cell r="J1351">
            <v>0</v>
          </cell>
          <cell r="K1351">
            <v>195143.86845423438</v>
          </cell>
          <cell r="L1351">
            <v>693.33899190004593</v>
          </cell>
          <cell r="M1351">
            <v>1.5623588570287386E-5</v>
          </cell>
          <cell r="N1351">
            <v>0</v>
          </cell>
          <cell r="O1351">
            <v>0</v>
          </cell>
          <cell r="P1351">
            <v>6.5259936064379917E-3</v>
          </cell>
          <cell r="Q1351">
            <v>2.3537950983320288E-3</v>
          </cell>
        </row>
        <row r="1352">
          <cell r="B1352">
            <v>642500</v>
          </cell>
          <cell r="C1352">
            <v>1.5489203393721164E-5</v>
          </cell>
          <cell r="D1352">
            <v>0</v>
          </cell>
          <cell r="E1352">
            <v>0</v>
          </cell>
          <cell r="F1352">
            <v>6.4991083648830326E-3</v>
          </cell>
          <cell r="G1352">
            <v>2.342391776858643E-3</v>
          </cell>
          <cell r="H1352">
            <v>25.62717604344699</v>
          </cell>
          <cell r="I1352">
            <v>0</v>
          </cell>
          <cell r="J1352">
            <v>0</v>
          </cell>
          <cell r="K1352">
            <v>194339.93109882766</v>
          </cell>
          <cell r="L1352">
            <v>689.9800047816376</v>
          </cell>
          <cell r="M1352">
            <v>1.5489203393721164E-5</v>
          </cell>
          <cell r="N1352">
            <v>0</v>
          </cell>
          <cell r="O1352">
            <v>0</v>
          </cell>
          <cell r="P1352">
            <v>6.4991083648830326E-3</v>
          </cell>
          <cell r="Q1352">
            <v>2.3423917768586422E-3</v>
          </cell>
        </row>
        <row r="1353">
          <cell r="B1353">
            <v>643000</v>
          </cell>
          <cell r="C1353">
            <v>1.5355971730870521E-5</v>
          </cell>
          <cell r="D1353">
            <v>0</v>
          </cell>
          <cell r="E1353">
            <v>0</v>
          </cell>
          <cell r="F1353">
            <v>6.4723269773427879E-3</v>
          </cell>
          <cell r="G1353">
            <v>2.3310417833695548E-3</v>
          </cell>
          <cell r="H1353">
            <v>25.406741771157773</v>
          </cell>
          <cell r="I1353">
            <v>0</v>
          </cell>
          <cell r="J1353">
            <v>0</v>
          </cell>
          <cell r="K1353">
            <v>193539.09924358039</v>
          </cell>
          <cell r="L1353">
            <v>686.63672607000592</v>
          </cell>
          <cell r="M1353">
            <v>1.5355971730870521E-5</v>
          </cell>
          <cell r="N1353">
            <v>0</v>
          </cell>
          <cell r="O1353">
            <v>0</v>
          </cell>
          <cell r="P1353">
            <v>6.4723269773427879E-3</v>
          </cell>
          <cell r="Q1353">
            <v>2.3310417833695544E-3</v>
          </cell>
        </row>
        <row r="1354">
          <cell r="B1354">
            <v>643500</v>
          </cell>
          <cell r="C1354">
            <v>1.5223883680392305E-5</v>
          </cell>
          <cell r="D1354">
            <v>0</v>
          </cell>
          <cell r="E1354">
            <v>0</v>
          </cell>
          <cell r="F1354">
            <v>6.44564904264339E-3</v>
          </cell>
          <cell r="G1354">
            <v>2.3197448684748011E-3</v>
          </cell>
          <cell r="H1354">
            <v>25.188199626878543</v>
          </cell>
          <cell r="I1354">
            <v>0</v>
          </cell>
          <cell r="J1354">
            <v>0</v>
          </cell>
          <cell r="K1354">
            <v>192741.36089236994</v>
          </cell>
          <cell r="L1354">
            <v>683.30908230430191</v>
          </cell>
          <cell r="M1354">
            <v>1.5223883680392305E-5</v>
          </cell>
          <cell r="N1354">
            <v>0</v>
          </cell>
          <cell r="O1354">
            <v>0</v>
          </cell>
          <cell r="P1354">
            <v>6.44564904264339E-3</v>
          </cell>
          <cell r="Q1354">
            <v>2.3197448684748006E-3</v>
          </cell>
        </row>
        <row r="1355">
          <cell r="B1355">
            <v>644000</v>
          </cell>
          <cell r="C1355">
            <v>1.5092929425930931E-5</v>
          </cell>
          <cell r="D1355">
            <v>0</v>
          </cell>
          <cell r="E1355">
            <v>0</v>
          </cell>
          <cell r="F1355">
            <v>6.4190741611606459E-3</v>
          </cell>
          <cell r="G1355">
            <v>2.3085007839506997E-3</v>
          </cell>
          <cell r="H1355">
            <v>24.971533369265813</v>
          </cell>
          <cell r="I1355">
            <v>0</v>
          </cell>
          <cell r="J1355">
            <v>0</v>
          </cell>
          <cell r="K1355">
            <v>191946.70409541269</v>
          </cell>
          <cell r="L1355">
            <v>679.99700036721924</v>
          </cell>
          <cell r="M1355">
            <v>1.5092929425930933E-5</v>
          </cell>
          <cell r="N1355">
            <v>0</v>
          </cell>
          <cell r="O1355">
            <v>0</v>
          </cell>
          <cell r="P1355">
            <v>6.4190741611606459E-3</v>
          </cell>
          <cell r="Q1355">
            <v>2.3085007839506993E-3</v>
          </cell>
        </row>
        <row r="1356">
          <cell r="B1356">
            <v>644500</v>
          </cell>
          <cell r="C1356">
            <v>1.4963099235391958E-5</v>
          </cell>
          <cell r="D1356">
            <v>0</v>
          </cell>
          <cell r="E1356">
            <v>0</v>
          </cell>
          <cell r="F1356">
            <v>6.3926019348140625E-3</v>
          </cell>
          <cell r="G1356">
            <v>2.2973092827343953E-3</v>
          </cell>
          <cell r="H1356">
            <v>24.756726896387725</v>
          </cell>
          <cell r="I1356">
            <v>0</v>
          </cell>
          <cell r="J1356">
            <v>0</v>
          </cell>
          <cell r="K1356">
            <v>191155.1169490857</v>
          </cell>
          <cell r="L1356">
            <v>676.70040748338704</v>
          </cell>
          <cell r="M1356">
            <v>1.4963099235391957E-5</v>
          </cell>
          <cell r="N1356">
            <v>0</v>
          </cell>
          <cell r="O1356">
            <v>0</v>
          </cell>
          <cell r="P1356">
            <v>6.3926019348140633E-3</v>
          </cell>
          <cell r="Q1356">
            <v>2.2973092827343953E-3</v>
          </cell>
        </row>
        <row r="1357">
          <cell r="B1357">
            <v>645000</v>
          </cell>
          <cell r="C1357">
            <v>1.4834383460216614E-5</v>
          </cell>
          <cell r="D1357">
            <v>0</v>
          </cell>
          <cell r="E1357">
            <v>0</v>
          </cell>
          <cell r="F1357">
            <v>6.3662319670608749E-3</v>
          </cell>
          <cell r="G1357">
            <v>2.2861701189184269E-3</v>
          </cell>
          <cell r="H1357">
            <v>24.543764244523754</v>
          </cell>
          <cell r="I1357">
            <v>0</v>
          </cell>
          <cell r="J1357">
            <v>0</v>
          </cell>
          <cell r="K1357">
            <v>190366.58759574802</v>
          </cell>
          <cell r="L1357">
            <v>673.41923121776983</v>
          </cell>
          <cell r="M1357">
            <v>1.4834383460216614E-5</v>
          </cell>
          <cell r="N1357">
            <v>0</v>
          </cell>
          <cell r="O1357">
            <v>0</v>
          </cell>
          <cell r="P1357">
            <v>6.3662319670608749E-3</v>
          </cell>
          <cell r="Q1357">
            <v>2.2861701189184265E-3</v>
          </cell>
        </row>
        <row r="1358">
          <cell r="B1358">
            <v>645500</v>
          </cell>
          <cell r="C1358">
            <v>1.4706772534667809E-5</v>
          </cell>
          <cell r="D1358">
            <v>0</v>
          </cell>
          <cell r="E1358">
            <v>0</v>
          </cell>
          <cell r="F1358">
            <v>6.339963862890108E-3</v>
          </cell>
          <cell r="G1358">
            <v>2.2750830477453305E-3</v>
          </cell>
          <cell r="H1358">
            <v>24.332629586983387</v>
          </cell>
          <cell r="I1358">
            <v>0</v>
          </cell>
          <cell r="J1358">
            <v>0</v>
          </cell>
          <cell r="K1358">
            <v>189581.10422356307</v>
          </cell>
          <cell r="L1358">
            <v>670.15339947407813</v>
          </cell>
          <cell r="M1358">
            <v>1.4706772534667811E-5</v>
          </cell>
          <cell r="N1358">
            <v>0</v>
          </cell>
          <cell r="O1358">
            <v>0</v>
          </cell>
          <cell r="P1358">
            <v>6.339963862890108E-3</v>
          </cell>
          <cell r="Q1358">
            <v>2.2750830477453301E-3</v>
          </cell>
        </row>
        <row r="1359">
          <cell r="B1359">
            <v>646000</v>
          </cell>
          <cell r="C1359">
            <v>1.4580256975116145E-5</v>
          </cell>
          <cell r="D1359">
            <v>0</v>
          </cell>
          <cell r="E1359">
            <v>0</v>
          </cell>
          <cell r="F1359">
            <v>6.3137972288166621E-3</v>
          </cell>
          <cell r="G1359">
            <v>2.2640478256022549E-3</v>
          </cell>
          <cell r="H1359">
            <v>24.123307232924816</v>
          </cell>
          <cell r="I1359">
            <v>0</v>
          </cell>
          <cell r="J1359">
            <v>0</v>
          </cell>
          <cell r="K1359">
            <v>188798.65506632189</v>
          </cell>
          <cell r="L1359">
            <v>666.90284049318177</v>
          </cell>
          <cell r="M1359">
            <v>1.4580256975116146E-5</v>
          </cell>
          <cell r="N1359">
            <v>0</v>
          </cell>
          <cell r="O1359">
            <v>0</v>
          </cell>
          <cell r="P1359">
            <v>6.3137972288166621E-3</v>
          </cell>
          <cell r="Q1359">
            <v>2.2640478256022549E-3</v>
          </cell>
        </row>
        <row r="1360">
          <cell r="B1360">
            <v>646500</v>
          </cell>
          <cell r="C1360">
            <v>1.4454827379336453E-5</v>
          </cell>
          <cell r="D1360">
            <v>0</v>
          </cell>
          <cell r="E1360">
            <v>0</v>
          </cell>
          <cell r="F1360">
            <v>6.2877316728754146E-3</v>
          </cell>
          <cell r="G1360">
            <v>2.2530642100156138E-3</v>
          </cell>
          <cell r="H1360">
            <v>23.915781626191059</v>
          </cell>
          <cell r="I1360">
            <v>0</v>
          </cell>
          <cell r="J1360">
            <v>0</v>
          </cell>
          <cell r="K1360">
            <v>188019.22840326675</v>
          </cell>
          <cell r="L1360">
            <v>663.66748285153494</v>
          </cell>
          <cell r="M1360">
            <v>1.4454827379336453E-5</v>
          </cell>
          <cell r="N1360">
            <v>0</v>
          </cell>
          <cell r="O1360">
            <v>0</v>
          </cell>
          <cell r="P1360">
            <v>6.2877316728754146E-3</v>
          </cell>
          <cell r="Q1360">
            <v>2.2530642100156138E-3</v>
          </cell>
        </row>
        <row r="1361">
          <cell r="B1361">
            <v>647000</v>
          </cell>
          <cell r="C1361">
            <v>1.4330474425808165E-5</v>
          </cell>
          <cell r="D1361">
            <v>0</v>
          </cell>
          <cell r="E1361">
            <v>0</v>
          </cell>
          <cell r="F1361">
            <v>6.2617668046153511E-3</v>
          </cell>
          <cell r="G1361">
            <v>2.2421319596457562E-3</v>
          </cell>
          <cell r="H1361">
            <v>23.710037344152394</v>
          </cell>
          <cell r="I1361">
            <v>0</v>
          </cell>
          <cell r="J1361">
            <v>0</v>
          </cell>
          <cell r="K1361">
            <v>187242.8125589155</v>
          </cell>
          <cell r="L1361">
            <v>660.44725545960637</v>
          </cell>
          <cell r="M1361">
            <v>1.4330474425808167E-5</v>
          </cell>
          <cell r="N1361">
            <v>0</v>
          </cell>
          <cell r="O1361">
            <v>0</v>
          </cell>
          <cell r="P1361">
            <v>6.2617668046153511E-3</v>
          </cell>
          <cell r="Q1361">
            <v>2.2421319596457562E-3</v>
          </cell>
        </row>
        <row r="1362">
          <cell r="B1362">
            <v>647500</v>
          </cell>
          <cell r="C1362">
            <v>1.42071888730243E-5</v>
          </cell>
          <cell r="D1362">
            <v>0</v>
          </cell>
          <cell r="E1362">
            <v>0</v>
          </cell>
          <cell r="F1362">
            <v>6.2359022350937151E-3</v>
          </cell>
          <cell r="G1362">
            <v>2.2312508342816621E-3</v>
          </cell>
          <cell r="H1362">
            <v>23.506059096563074</v>
          </cell>
          <cell r="I1362">
            <v>0</v>
          </cell>
          <cell r="J1362">
            <v>0</v>
          </cell>
          <cell r="K1362">
            <v>186469.39590288687</v>
          </cell>
          <cell r="L1362">
            <v>657.2420875603168</v>
          </cell>
          <cell r="M1362">
            <v>1.42071888730243E-5</v>
          </cell>
          <cell r="N1362">
            <v>0</v>
          </cell>
          <cell r="O1362">
            <v>0</v>
          </cell>
          <cell r="P1362">
            <v>6.2359022350937151E-3</v>
          </cell>
          <cell r="Q1362">
            <v>2.2312508342816617E-3</v>
          </cell>
        </row>
        <row r="1363">
          <cell r="B1363">
            <v>648000</v>
          </cell>
          <cell r="C1363">
            <v>1.4084961558803304E-5</v>
          </cell>
          <cell r="D1363">
            <v>0</v>
          </cell>
          <cell r="E1363">
            <v>0</v>
          </cell>
          <cell r="F1363">
            <v>6.210137576870188E-3</v>
          </cell>
          <cell r="G1363">
            <v>2.2204205948356667E-3</v>
          </cell>
          <cell r="H1363">
            <v>23.303831724422754</v>
          </cell>
          <cell r="I1363">
            <v>0</v>
          </cell>
          <cell r="J1363">
            <v>0</v>
          </cell>
          <cell r="K1363">
            <v>185698.96684972625</v>
          </cell>
          <cell r="L1363">
            <v>654.05190872748472</v>
          </cell>
          <cell r="M1363">
            <v>1.4084961558803305E-5</v>
          </cell>
          <cell r="N1363">
            <v>0</v>
          </cell>
          <cell r="O1363">
            <v>0</v>
          </cell>
          <cell r="P1363">
            <v>6.2101375768701889E-3</v>
          </cell>
          <cell r="Q1363">
            <v>2.2204205948356667E-3</v>
          </cell>
        </row>
        <row r="1364">
          <cell r="B1364">
            <v>648500</v>
          </cell>
          <cell r="C1364">
            <v>1.3963783399607617E-5</v>
          </cell>
          <cell r="D1364">
            <v>0</v>
          </cell>
          <cell r="E1364">
            <v>0</v>
          </cell>
          <cell r="F1364">
            <v>6.1844724440010745E-3</v>
          </cell>
          <cell r="G1364">
            <v>2.209641003338206E-3</v>
          </cell>
          <cell r="H1364">
            <v>23.103340198849036</v>
          </cell>
          <cell r="I1364">
            <v>0</v>
          </cell>
          <cell r="J1364">
            <v>0</v>
          </cell>
          <cell r="K1364">
            <v>184931.51385873192</v>
          </cell>
          <cell r="L1364">
            <v>650.87664886427922</v>
          </cell>
          <cell r="M1364">
            <v>1.3963783399607617E-5</v>
          </cell>
          <cell r="N1364">
            <v>0</v>
          </cell>
          <cell r="O1364">
            <v>0</v>
          </cell>
          <cell r="P1364">
            <v>6.1844724440010745E-3</v>
          </cell>
          <cell r="Q1364">
            <v>2.209641003338206E-3</v>
          </cell>
        </row>
        <row r="1365">
          <cell r="B1365">
            <v>649000</v>
          </cell>
          <cell r="C1365">
            <v>1.3843645389870831E-5</v>
          </cell>
          <cell r="D1365">
            <v>0</v>
          </cell>
          <cell r="E1365">
            <v>0</v>
          </cell>
          <cell r="F1365">
            <v>6.1589064520335274E-3</v>
          </cell>
          <cell r="G1365">
            <v>2.1989118229325875E-3</v>
          </cell>
          <cell r="H1365">
            <v>22.904569619964263</v>
          </cell>
          <cell r="I1365">
            <v>0</v>
          </cell>
          <cell r="J1365">
            <v>0</v>
          </cell>
          <cell r="K1365">
            <v>184167.02543378231</v>
          </cell>
          <cell r="L1365">
            <v>647.71623820167872</v>
          </cell>
          <cell r="M1365">
            <v>1.3843645389870831E-5</v>
          </cell>
          <cell r="N1365">
            <v>0</v>
          </cell>
          <cell r="O1365">
            <v>0</v>
          </cell>
          <cell r="P1365">
            <v>6.1589064520335282E-3</v>
          </cell>
          <cell r="Q1365">
            <v>2.1989118229325875E-3</v>
          </cell>
        </row>
        <row r="1366">
          <cell r="B1366">
            <v>649500</v>
          </cell>
          <cell r="C1366">
            <v>1.3724538601326775E-5</v>
          </cell>
          <cell r="D1366">
            <v>0</v>
          </cell>
          <cell r="E1366">
            <v>0</v>
          </cell>
          <cell r="F1366">
            <v>6.1334392179997928E-3</v>
          </cell>
          <cell r="G1366">
            <v>2.1882328178697871E-3</v>
          </cell>
          <cell r="H1366">
            <v>22.707505215785449</v>
          </cell>
          <cell r="I1366">
            <v>0</v>
          </cell>
          <cell r="J1366">
            <v>0</v>
          </cell>
          <cell r="K1366">
            <v>183405.49012316391</v>
          </cell>
          <cell r="L1366">
            <v>644.57060729693922</v>
          </cell>
          <cell r="M1366">
            <v>1.3724538601326775E-5</v>
          </cell>
          <cell r="N1366">
            <v>0</v>
          </cell>
          <cell r="O1366">
            <v>0</v>
          </cell>
          <cell r="P1366">
            <v>6.1334392179997928E-3</v>
          </cell>
          <cell r="Q1366">
            <v>2.1882328178697871E-3</v>
          </cell>
        </row>
        <row r="1367">
          <cell r="B1367">
            <v>650000</v>
          </cell>
          <cell r="C1367">
            <v>1.3606454182346246E-5</v>
          </cell>
          <cell r="D1367">
            <v>0</v>
          </cell>
          <cell r="E1367">
            <v>0</v>
          </cell>
          <cell r="F1367">
            <v>6.108070360411463E-3</v>
          </cell>
          <cell r="G1367">
            <v>2.1776037535032673E-3</v>
          </cell>
          <cell r="H1367">
            <v>22.512132341126904</v>
          </cell>
          <cell r="I1367">
            <v>0</v>
          </cell>
          <cell r="J1367">
            <v>0</v>
          </cell>
          <cell r="K1367">
            <v>182646.89651939951</v>
          </cell>
          <cell r="L1367">
            <v>641.43968703206747</v>
          </cell>
          <cell r="M1367">
            <v>1.3606454182346246E-5</v>
          </cell>
          <cell r="N1367">
            <v>0</v>
          </cell>
          <cell r="O1367">
            <v>0</v>
          </cell>
          <cell r="P1367">
            <v>6.1080703604114639E-3</v>
          </cell>
          <cell r="Q1367">
            <v>2.1776037535032669E-3</v>
          </cell>
        </row>
        <row r="1368">
          <cell r="B1368">
            <v>650500</v>
          </cell>
          <cell r="C1368">
            <v>1.3489383357277588E-5</v>
          </cell>
          <cell r="D1368">
            <v>0</v>
          </cell>
          <cell r="E1368">
            <v>0</v>
          </cell>
          <cell r="F1368">
            <v>6.0827994992537727E-3</v>
          </cell>
          <cell r="G1368">
            <v>2.1670243962838239E-3</v>
          </cell>
          <cell r="H1368">
            <v>22.318436476509213</v>
          </cell>
          <cell r="I1368">
            <v>0</v>
          </cell>
          <cell r="J1368">
            <v>0</v>
          </cell>
          <cell r="K1368">
            <v>181891.2332590775</v>
          </cell>
          <cell r="L1368">
            <v>638.32340861230307</v>
          </cell>
          <cell r="M1368">
            <v>1.3489383357277588E-5</v>
          </cell>
          <cell r="N1368">
            <v>0</v>
          </cell>
          <cell r="O1368">
            <v>0</v>
          </cell>
          <cell r="P1368">
            <v>6.0827994992537718E-3</v>
          </cell>
          <cell r="Q1368">
            <v>2.1670243962838235E-3</v>
          </cell>
        </row>
        <row r="1369">
          <cell r="B1369">
            <v>651000</v>
          </cell>
          <cell r="C1369">
            <v>1.3373317425798724E-5</v>
          </cell>
          <cell r="D1369">
            <v>0</v>
          </cell>
          <cell r="E1369">
            <v>0</v>
          </cell>
          <cell r="F1369">
            <v>6.0576262559798987E-3</v>
          </cell>
          <cell r="G1369">
            <v>2.1564945137544506E-3</v>
          </cell>
          <cell r="H1369">
            <v>22.126403227087152</v>
          </cell>
          <cell r="I1369">
            <v>0</v>
          </cell>
          <cell r="J1369">
            <v>0</v>
          </cell>
          <cell r="K1369">
            <v>181138.48902268152</v>
          </cell>
          <cell r="L1369">
            <v>635.22170356460572</v>
          </cell>
          <cell r="M1369">
            <v>1.3373317425798725E-5</v>
          </cell>
          <cell r="N1369">
            <v>0</v>
          </cell>
          <cell r="O1369">
            <v>0</v>
          </cell>
          <cell r="P1369">
            <v>6.0576262559798979E-3</v>
          </cell>
          <cell r="Q1369">
            <v>2.1564945137544501E-3</v>
          </cell>
        </row>
        <row r="1370">
          <cell r="B1370">
            <v>651500</v>
          </cell>
          <cell r="C1370">
            <v>1.3258247762266352E-5</v>
          </cell>
          <cell r="D1370">
            <v>0</v>
          </cell>
          <cell r="E1370">
            <v>0</v>
          </cell>
          <cell r="F1370">
            <v>6.0325502535052943E-3</v>
          </cell>
          <cell r="G1370">
            <v>2.1460138745452344E-3</v>
          </cell>
          <cell r="H1370">
            <v>21.936018321572924</v>
          </cell>
          <cell r="I1370">
            <v>0</v>
          </cell>
          <cell r="J1370">
            <v>0</v>
          </cell>
          <cell r="K1370">
            <v>180388.65253442095</v>
          </cell>
          <cell r="L1370">
            <v>632.13450373615194</v>
          </cell>
          <cell r="M1370">
            <v>1.3258247762266352E-5</v>
          </cell>
          <cell r="N1370">
            <v>0</v>
          </cell>
          <cell r="O1370">
            <v>0</v>
          </cell>
          <cell r="P1370">
            <v>6.0325502535052934E-3</v>
          </cell>
          <cell r="Q1370">
            <v>2.146013874545234E-3</v>
          </cell>
        </row>
        <row r="1371">
          <cell r="B1371">
            <v>652000</v>
          </cell>
          <cell r="C1371">
            <v>1.3144165815076604E-5</v>
          </cell>
          <cell r="D1371">
            <v>0</v>
          </cell>
          <cell r="E1371">
            <v>0</v>
          </cell>
          <cell r="F1371">
            <v>6.0075711162020391E-3</v>
          </cell>
          <cell r="G1371">
            <v>2.1355822483682721E-3</v>
          </cell>
          <cell r="H1371">
            <v>21.747267611178351</v>
          </cell>
          <cell r="I1371">
            <v>0</v>
          </cell>
          <cell r="J1371">
            <v>0</v>
          </cell>
          <cell r="K1371">
            <v>179641.71256206214</v>
          </cell>
          <cell r="L1371">
            <v>629.06174129283716</v>
          </cell>
          <cell r="M1371">
            <v>1.3144165815076606E-5</v>
          </cell>
          <cell r="N1371">
            <v>0</v>
          </cell>
          <cell r="O1371">
            <v>0</v>
          </cell>
          <cell r="P1371">
            <v>6.0075711162020399E-3</v>
          </cell>
          <cell r="Q1371">
            <v>2.1355822483682721E-3</v>
          </cell>
        </row>
        <row r="1372">
          <cell r="B1372">
            <v>652500</v>
          </cell>
          <cell r="C1372">
            <v>1.3031063106030493E-5</v>
          </cell>
          <cell r="D1372">
            <v>0</v>
          </cell>
          <cell r="E1372">
            <v>0</v>
          </cell>
          <cell r="F1372">
            <v>5.9826884698932119E-3</v>
          </cell>
          <cell r="G1372">
            <v>2.1251994060126067E-3</v>
          </cell>
          <cell r="H1372">
            <v>21.560137068565009</v>
          </cell>
          <cell r="I1372">
            <v>0</v>
          </cell>
          <cell r="J1372">
            <v>0</v>
          </cell>
          <cell r="K1372">
            <v>178897.65791675987</v>
          </cell>
          <cell r="L1372">
            <v>626.00334871778443</v>
          </cell>
          <cell r="M1372">
            <v>1.3031063106030492E-5</v>
          </cell>
          <cell r="N1372">
            <v>0</v>
          </cell>
          <cell r="O1372">
            <v>0</v>
          </cell>
          <cell r="P1372">
            <v>5.9826884698932119E-3</v>
          </cell>
          <cell r="Q1372">
            <v>2.1251994060126063E-3</v>
          </cell>
        </row>
        <row r="1373">
          <cell r="B1373">
            <v>653000</v>
          </cell>
          <cell r="C1373">
            <v>1.2918931229702241E-5</v>
          </cell>
          <cell r="D1373">
            <v>0</v>
          </cell>
          <cell r="E1373">
            <v>0</v>
          </cell>
          <cell r="F1373">
            <v>5.9579019418472814E-3</v>
          </cell>
          <cell r="G1373">
            <v>2.1148651193391961E-3</v>
          </cell>
          <cell r="H1373">
            <v>21.374612786799101</v>
          </cell>
          <cell r="I1373">
            <v>0</v>
          </cell>
          <cell r="J1373">
            <v>0</v>
          </cell>
          <cell r="K1373">
            <v>178156.4774528899</v>
          </cell>
          <cell r="L1373">
            <v>622.95925880986249</v>
          </cell>
          <cell r="M1373">
            <v>1.2918931229702241E-5</v>
          </cell>
          <cell r="N1373">
            <v>0</v>
          </cell>
          <cell r="O1373">
            <v>0</v>
          </cell>
          <cell r="P1373">
            <v>5.9579019418472805E-3</v>
          </cell>
          <cell r="Q1373">
            <v>2.1148651193391957E-3</v>
          </cell>
        </row>
        <row r="1374">
          <cell r="B1374">
            <v>653500</v>
          </cell>
          <cell r="C1374">
            <v>1.2807761852815248E-5</v>
          </cell>
          <cell r="D1374">
            <v>0</v>
          </cell>
          <cell r="E1374">
            <v>0</v>
          </cell>
          <cell r="F1374">
            <v>5.933211160772534E-3</v>
          </cell>
          <cell r="G1374">
            <v>2.1045791612758938E-3</v>
          </cell>
          <cell r="H1374">
            <v>21.190680978319001</v>
          </cell>
          <cell r="I1374">
            <v>0</v>
          </cell>
          <cell r="J1374">
            <v>0</v>
          </cell>
          <cell r="K1374">
            <v>177418.16006788213</v>
          </cell>
          <cell r="L1374">
            <v>619.92940468220718</v>
          </cell>
          <cell r="M1374">
            <v>1.2807761852815248E-5</v>
          </cell>
          <cell r="N1374">
            <v>0</v>
          </cell>
          <cell r="O1374">
            <v>0</v>
          </cell>
          <cell r="P1374">
            <v>5.933211160772534E-3</v>
          </cell>
          <cell r="Q1374">
            <v>2.1045791612758933E-3</v>
          </cell>
        </row>
        <row r="1375">
          <cell r="B1375">
            <v>654000</v>
          </cell>
          <cell r="C1375">
            <v>1.2697546713621905E-5</v>
          </cell>
          <cell r="D1375">
            <v>0</v>
          </cell>
          <cell r="E1375">
            <v>0</v>
          </cell>
          <cell r="F1375">
            <v>5.9086157568115014E-3</v>
          </cell>
          <cell r="G1375">
            <v>2.0943413058124669E-3</v>
          </cell>
          <cell r="H1375">
            <v>21.008327973909115</v>
          </cell>
          <cell r="I1375">
            <v>0</v>
          </cell>
          <cell r="J1375">
            <v>0</v>
          </cell>
          <cell r="K1375">
            <v>176682.69470205405</v>
          </cell>
          <cell r="L1375">
            <v>616.91371976075379</v>
          </cell>
          <cell r="M1375">
            <v>1.2697546713621905E-5</v>
          </cell>
          <cell r="N1375">
            <v>0</v>
          </cell>
          <cell r="O1375">
            <v>0</v>
          </cell>
          <cell r="P1375">
            <v>5.9086157568115014E-3</v>
          </cell>
          <cell r="Q1375">
            <v>2.0943413058124665E-3</v>
          </cell>
        </row>
        <row r="1376">
          <cell r="B1376">
            <v>654500</v>
          </cell>
          <cell r="C1376">
            <v>1.2588277621292016E-5</v>
          </cell>
          <cell r="D1376">
            <v>0</v>
          </cell>
          <cell r="E1376">
            <v>0</v>
          </cell>
          <cell r="F1376">
            <v>5.8841153615354263E-3</v>
          </cell>
          <cell r="G1376">
            <v>2.0841513279956235E-3</v>
          </cell>
          <cell r="H1376">
            <v>20.827540221688054</v>
          </cell>
          <cell r="I1376">
            <v>0</v>
          </cell>
          <cell r="J1376">
            <v>0</v>
          </cell>
          <cell r="K1376">
            <v>175950.07033844534</v>
          </cell>
          <cell r="L1376">
            <v>613.91213778277256</v>
          </cell>
          <cell r="M1376">
            <v>1.2588277621292017E-5</v>
          </cell>
          <cell r="N1376">
            <v>0</v>
          </cell>
          <cell r="O1376">
            <v>0</v>
          </cell>
          <cell r="P1376">
            <v>5.8841153615354263E-3</v>
          </cell>
          <cell r="Q1376">
            <v>2.0841513279956231E-3</v>
          </cell>
        </row>
        <row r="1377">
          <cell r="B1377">
            <v>655000</v>
          </cell>
          <cell r="C1377">
            <v>1.2479946455301212E-5</v>
          </cell>
          <cell r="D1377">
            <v>0</v>
          </cell>
          <cell r="E1377">
            <v>0</v>
          </cell>
          <cell r="F1377">
            <v>5.8597096079387361E-3</v>
          </cell>
          <cell r="G1377">
            <v>2.0740090039240754E-3</v>
          </cell>
          <cell r="H1377">
            <v>20.64830428609671</v>
          </cell>
          <cell r="I1377">
            <v>0</v>
          </cell>
          <cell r="J1377">
            <v>0</v>
          </cell>
          <cell r="K1377">
            <v>175220.27600265248</v>
          </cell>
          <cell r="L1377">
            <v>610.92459279541413</v>
          </cell>
          <cell r="M1377">
            <v>1.2479946455301212E-5</v>
          </cell>
          <cell r="N1377">
            <v>0</v>
          </cell>
          <cell r="O1377">
            <v>0</v>
          </cell>
          <cell r="P1377">
            <v>5.8597096079387361E-3</v>
          </cell>
          <cell r="Q1377">
            <v>2.0740090039240754E-3</v>
          </cell>
        </row>
        <row r="1378">
          <cell r="B1378">
            <v>655500</v>
          </cell>
          <cell r="C1378">
            <v>1.2372545164829905E-5</v>
          </cell>
          <cell r="D1378">
            <v>0</v>
          </cell>
          <cell r="E1378">
            <v>0</v>
          </cell>
          <cell r="F1378">
            <v>5.8353981304335566E-3</v>
          </cell>
          <cell r="G1378">
            <v>2.0639141107436118E-3</v>
          </cell>
          <cell r="H1378">
            <v>20.470606846903852</v>
          </cell>
          <cell r="I1378">
            <v>0</v>
          </cell>
          <cell r="J1378">
            <v>0</v>
          </cell>
          <cell r="K1378">
            <v>174493.3007626647</v>
          </cell>
          <cell r="L1378">
            <v>607.95101915425857</v>
          </cell>
          <cell r="M1378">
            <v>1.2372545164829903E-5</v>
          </cell>
          <cell r="N1378">
            <v>0</v>
          </cell>
          <cell r="O1378">
            <v>0</v>
          </cell>
          <cell r="P1378">
            <v>5.8353981304335566E-3</v>
          </cell>
          <cell r="Q1378">
            <v>2.0639141107436114E-3</v>
          </cell>
        </row>
        <row r="1379">
          <cell r="B1379">
            <v>656000</v>
          </cell>
          <cell r="C1379">
            <v>1.2266065768163187E-5</v>
          </cell>
          <cell r="D1379">
            <v>0</v>
          </cell>
          <cell r="E1379">
            <v>0</v>
          </cell>
          <cell r="F1379">
            <v>5.8111805648442287E-3</v>
          </cell>
          <cell r="G1379">
            <v>2.0538664266422113E-3</v>
          </cell>
          <cell r="H1379">
            <v>20.294434698213227</v>
          </cell>
          <cell r="I1379">
            <v>0</v>
          </cell>
          <cell r="J1379">
            <v>0</v>
          </cell>
          <cell r="K1379">
            <v>173769.1337287002</v>
          </cell>
          <cell r="L1379">
            <v>604.99135152187557</v>
          </cell>
          <cell r="M1379">
            <v>1.2266065768163187E-5</v>
          </cell>
          <cell r="N1379">
            <v>0</v>
          </cell>
          <cell r="O1379">
            <v>0</v>
          </cell>
          <cell r="P1379">
            <v>5.8111805648442287E-3</v>
          </cell>
          <cell r="Q1379">
            <v>2.0538664266422113E-3</v>
          </cell>
        </row>
        <row r="1380">
          <cell r="B1380">
            <v>656500</v>
          </cell>
          <cell r="C1380">
            <v>1.2160500352097444E-5</v>
          </cell>
          <cell r="D1380">
            <v>0</v>
          </cell>
          <cell r="E1380">
            <v>0</v>
          </cell>
          <cell r="F1380">
            <v>5.7870565484018531E-3</v>
          </cell>
          <cell r="G1380">
            <v>2.0438657308451597E-3</v>
          </cell>
          <cell r="H1380">
            <v>20.119774747481792</v>
          </cell>
          <cell r="I1380">
            <v>0</v>
          </cell>
          <cell r="J1380">
            <v>0</v>
          </cell>
          <cell r="K1380">
            <v>173047.76405304275</v>
          </cell>
          <cell r="L1380">
            <v>602.04552486638613</v>
          </cell>
          <cell r="M1380">
            <v>1.2160500352097444E-5</v>
          </cell>
          <cell r="N1380">
            <v>0</v>
          </cell>
          <cell r="O1380">
            <v>0</v>
          </cell>
          <cell r="P1380">
            <v>5.7870565484018531E-3</v>
          </cell>
          <cell r="Q1380">
            <v>2.0438657308451593E-3</v>
          </cell>
        </row>
        <row r="1381">
          <cell r="B1381">
            <v>657000</v>
          </cell>
          <cell r="C1381">
            <v>1.2055841071354606E-5</v>
          </cell>
          <cell r="D1381">
            <v>0</v>
          </cell>
          <cell r="E1381">
            <v>0</v>
          </cell>
          <cell r="F1381">
            <v>5.7630257197388568E-3</v>
          </cell>
          <cell r="G1381">
            <v>2.0339118036102042E-3</v>
          </cell>
          <cell r="H1381">
            <v>19.946614014550587</v>
          </cell>
          <cell r="I1381">
            <v>0</v>
          </cell>
          <cell r="J1381">
            <v>0</v>
          </cell>
          <cell r="K1381">
            <v>172329.18092987943</v>
          </cell>
          <cell r="L1381">
            <v>599.1134744600356</v>
          </cell>
          <cell r="M1381">
            <v>1.2055841071354607E-5</v>
          </cell>
          <cell r="N1381">
            <v>0</v>
          </cell>
          <cell r="O1381">
            <v>0</v>
          </cell>
          <cell r="P1381">
            <v>5.7630257197388559E-3</v>
          </cell>
          <cell r="Q1381">
            <v>2.0339118036102042E-3</v>
          </cell>
        </row>
        <row r="1382">
          <cell r="B1382">
            <v>657500</v>
          </cell>
          <cell r="C1382">
            <v>1.1952080147997375E-5</v>
          </cell>
          <cell r="D1382">
            <v>0</v>
          </cell>
          <cell r="E1382">
            <v>0</v>
          </cell>
          <cell r="F1382">
            <v>5.739087718883578E-3</v>
          </cell>
          <cell r="G1382">
            <v>2.024004426222721E-3</v>
          </cell>
          <cell r="H1382">
            <v>19.774939630677217</v>
          </cell>
          <cell r="I1382">
            <v>0</v>
          </cell>
          <cell r="J1382">
            <v>0</v>
          </cell>
          <cell r="K1382">
            <v>171613.37359513863</v>
          </cell>
          <cell r="L1382">
            <v>596.19513587776953</v>
          </cell>
          <cell r="M1382">
            <v>1.1952080147997375E-5</v>
          </cell>
          <cell r="N1382">
            <v>0</v>
          </cell>
          <cell r="O1382">
            <v>0</v>
          </cell>
          <cell r="P1382">
            <v>5.739087718883578E-3</v>
          </cell>
          <cell r="Q1382">
            <v>2.0240044262227206E-3</v>
          </cell>
        </row>
        <row r="1383">
          <cell r="B1383">
            <v>658000</v>
          </cell>
          <cell r="C1383">
            <v>1.1849209870850185E-5</v>
          </cell>
          <cell r="D1383">
            <v>0</v>
          </cell>
          <cell r="E1383">
            <v>0</v>
          </cell>
          <cell r="F1383">
            <v>5.7152421872548823E-3</v>
          </cell>
          <cell r="G1383">
            <v>2.0141433809909158E-3</v>
          </cell>
          <cell r="H1383">
            <v>19.60473883757782</v>
          </cell>
          <cell r="I1383">
            <v>0</v>
          </cell>
          <cell r="J1383">
            <v>0</v>
          </cell>
          <cell r="K1383">
            <v>170900.33132632903</v>
          </cell>
          <cell r="L1383">
            <v>593.29044499582085</v>
          </cell>
          <cell r="M1383">
            <v>1.1849209870850187E-5</v>
          </cell>
          <cell r="N1383">
            <v>0</v>
          </cell>
          <cell r="O1383">
            <v>0</v>
          </cell>
          <cell r="P1383">
            <v>5.7152421872548815E-3</v>
          </cell>
          <cell r="Q1383">
            <v>2.0141433809909154E-3</v>
          </cell>
        </row>
        <row r="1384">
          <cell r="B1384">
            <v>658500</v>
          </cell>
          <cell r="C1384">
            <v>1.1747222594928773E-5</v>
          </cell>
          <cell r="D1384">
            <v>0</v>
          </cell>
          <cell r="E1384">
            <v>0</v>
          </cell>
          <cell r="F1384">
            <v>5.6914887676567816E-3</v>
          </cell>
          <cell r="G1384">
            <v>2.0043284512410338E-3</v>
          </cell>
          <cell r="H1384">
            <v>19.435998986483273</v>
          </cell>
          <cell r="I1384">
            <v>0</v>
          </cell>
          <cell r="J1384">
            <v>0</v>
          </cell>
          <cell r="K1384">
            <v>170190.04344237875</v>
          </cell>
          <cell r="L1384">
            <v>590.39933799029802</v>
          </cell>
          <cell r="M1384">
            <v>1.1747222594928773E-5</v>
          </cell>
          <cell r="N1384">
            <v>0</v>
          </cell>
          <cell r="O1384">
            <v>0</v>
          </cell>
          <cell r="P1384">
            <v>5.6914887676567825E-3</v>
          </cell>
          <cell r="Q1384">
            <v>2.0043284512410338E-3</v>
          </cell>
        </row>
        <row r="1385">
          <cell r="B1385">
            <v>659000</v>
          </cell>
          <cell r="C1385">
            <v>1.1646110740870712E-5</v>
          </cell>
          <cell r="D1385">
            <v>0</v>
          </cell>
          <cell r="E1385">
            <v>0</v>
          </cell>
          <cell r="F1385">
            <v>5.6678271042730844E-3</v>
          </cell>
          <cell r="G1385">
            <v>1.9945594213126028E-3</v>
          </cell>
          <cell r="H1385">
            <v>19.268707537197017</v>
          </cell>
          <cell r="I1385">
            <v>0</v>
          </cell>
          <cell r="J1385">
            <v>0</v>
          </cell>
          <cell r="K1385">
            <v>169482.49930347528</v>
          </cell>
          <cell r="L1385">
            <v>587.52175133578453</v>
          </cell>
          <cell r="M1385">
            <v>1.1646110740870712E-5</v>
          </cell>
          <cell r="N1385">
            <v>0</v>
          </cell>
          <cell r="O1385">
            <v>0</v>
          </cell>
          <cell r="P1385">
            <v>5.6678271042730844E-3</v>
          </cell>
          <cell r="Q1385">
            <v>1.9945594213126028E-3</v>
          </cell>
        </row>
        <row r="1386">
          <cell r="B1386">
            <v>659500</v>
          </cell>
          <cell r="C1386">
            <v>1.1545866794370733E-5</v>
          </cell>
          <cell r="D1386">
            <v>0</v>
          </cell>
          <cell r="E1386">
            <v>0</v>
          </cell>
          <cell r="F1386">
            <v>5.6442568426620715E-3</v>
          </cell>
          <cell r="G1386">
            <v>1.9848360765536937E-3</v>
          </cell>
          <cell r="H1386">
            <v>19.10285205716076</v>
          </cell>
          <cell r="I1386">
            <v>0</v>
          </cell>
          <cell r="J1386">
            <v>0</v>
          </cell>
          <cell r="K1386">
            <v>168777.68831090647</v>
          </cell>
          <cell r="L1386">
            <v>584.65762180394211</v>
          </cell>
          <cell r="M1386">
            <v>1.1545866794370731E-5</v>
          </cell>
          <cell r="N1386">
            <v>0</v>
          </cell>
          <cell r="O1386">
            <v>0</v>
          </cell>
          <cell r="P1386">
            <v>5.6442568426620715E-3</v>
          </cell>
          <cell r="Q1386">
            <v>1.9848360765536937E-3</v>
          </cell>
        </row>
        <row r="1387">
          <cell r="B1387">
            <v>660000</v>
          </cell>
          <cell r="C1387">
            <v>1.1446483305624656E-5</v>
          </cell>
          <cell r="D1387">
            <v>0</v>
          </cell>
          <cell r="E1387">
            <v>0</v>
          </cell>
          <cell r="F1387">
            <v>5.6207776297511856E-3</v>
          </cell>
          <cell r="G1387">
            <v>1.9751582033162023E-3</v>
          </cell>
          <cell r="H1387">
            <v>18.938420220534475</v>
          </cell>
          <cell r="I1387">
            <v>0</v>
          </cell>
          <cell r="J1387">
            <v>0</v>
          </cell>
          <cell r="K1387">
            <v>168075.59990690148</v>
          </cell>
          <cell r="L1387">
            <v>581.80688646212172</v>
          </cell>
          <cell r="M1387">
            <v>1.1446483305624654E-5</v>
          </cell>
          <cell r="N1387">
            <v>0</v>
          </cell>
          <cell r="O1387">
            <v>0</v>
          </cell>
          <cell r="P1387">
            <v>5.6207776297511856E-3</v>
          </cell>
          <cell r="Q1387">
            <v>1.9751582033162023E-3</v>
          </cell>
        </row>
        <row r="1388">
          <cell r="B1388">
            <v>660500</v>
          </cell>
          <cell r="C1388">
            <v>1.1347952888775223E-5</v>
          </cell>
          <cell r="D1388">
            <v>0</v>
          </cell>
          <cell r="E1388">
            <v>0</v>
          </cell>
          <cell r="F1388">
            <v>5.5973891138317378E-3</v>
          </cell>
          <cell r="G1388">
            <v>1.965525588951157E-3</v>
          </cell>
          <cell r="H1388">
            <v>18.775399807279509</v>
          </cell>
          <cell r="I1388">
            <v>0</v>
          </cell>
          <cell r="J1388">
            <v>0</v>
          </cell>
          <cell r="K1388">
            <v>167376.22357447265</v>
          </cell>
          <cell r="L1388">
            <v>578.96948267198081</v>
          </cell>
          <cell r="M1388">
            <v>1.1347952888775221E-5</v>
          </cell>
          <cell r="N1388">
            <v>0</v>
          </cell>
          <cell r="O1388">
            <v>0</v>
          </cell>
          <cell r="P1388">
            <v>5.5973891138317378E-3</v>
          </cell>
          <cell r="Q1388">
            <v>1.965525588951157E-3</v>
          </cell>
        </row>
        <row r="1389">
          <cell r="B1389">
            <v>661000</v>
          </cell>
          <cell r="C1389">
            <v>1.1250268221361794E-5</v>
          </cell>
          <cell r="D1389">
            <v>0</v>
          </cell>
          <cell r="E1389">
            <v>0</v>
          </cell>
          <cell r="F1389">
            <v>5.5740909445536431E-3</v>
          </cell>
          <cell r="G1389">
            <v>1.9559380218040477E-3</v>
          </cell>
          <cell r="H1389">
            <v>18.613778702248098</v>
          </cell>
          <cell r="I1389">
            <v>0</v>
          </cell>
          <cell r="J1389">
            <v>0</v>
          </cell>
          <cell r="K1389">
            <v>166679.5488372581</v>
          </cell>
          <cell r="L1389">
            <v>576.14534808810754</v>
          </cell>
          <cell r="M1389">
            <v>1.1250268221361795E-5</v>
          </cell>
          <cell r="N1389">
            <v>0</v>
          </cell>
          <cell r="O1389">
            <v>0</v>
          </cell>
          <cell r="P1389">
            <v>5.5740909445536422E-3</v>
          </cell>
          <cell r="Q1389">
            <v>1.9559380218040472E-3</v>
          </cell>
        </row>
        <row r="1390">
          <cell r="B1390">
            <v>661500</v>
          </cell>
          <cell r="C1390">
            <v>1.1153422043776702E-5</v>
          </cell>
          <cell r="D1390">
            <v>0</v>
          </cell>
          <cell r="E1390">
            <v>0</v>
          </cell>
          <cell r="F1390">
            <v>5.5508827729201689E-3</v>
          </cell>
          <cell r="G1390">
            <v>1.9463952912101713E-3</v>
          </cell>
          <cell r="H1390">
            <v>18.453544894283887</v>
          </cell>
          <cell r="I1390">
            <v>0</v>
          </cell>
          <cell r="J1390">
            <v>0</v>
          </cell>
          <cell r="K1390">
            <v>165985.56525936461</v>
          </cell>
          <cell r="L1390">
            <v>573.33442065664997</v>
          </cell>
          <cell r="M1390">
            <v>1.1153422043776702E-5</v>
          </cell>
          <cell r="N1390">
            <v>0</v>
          </cell>
          <cell r="O1390">
            <v>0</v>
          </cell>
          <cell r="P1390">
            <v>5.5508827729201689E-3</v>
          </cell>
          <cell r="Q1390">
            <v>1.9463952912101713E-3</v>
          </cell>
        </row>
        <row r="1391">
          <cell r="B1391">
            <v>662000</v>
          </cell>
          <cell r="C1391">
            <v>1.1057407158727374E-5</v>
          </cell>
          <cell r="D1391">
            <v>0</v>
          </cell>
          <cell r="E1391">
            <v>0</v>
          </cell>
          <cell r="F1391">
            <v>5.5277642512827109E-3</v>
          </cell>
          <cell r="G1391">
            <v>1.9368971874900037E-3</v>
          </cell>
          <cell r="H1391">
            <v>18.294686475332021</v>
          </cell>
          <cell r="I1391">
            <v>0</v>
          </cell>
          <cell r="J1391">
            <v>0</v>
          </cell>
          <cell r="K1391">
            <v>165294.26244521138</v>
          </cell>
          <cell r="L1391">
            <v>570.53663861395228</v>
          </cell>
          <cell r="M1391">
            <v>1.1057407158727375E-5</v>
          </cell>
          <cell r="N1391">
            <v>0</v>
          </cell>
          <cell r="O1391">
            <v>0</v>
          </cell>
          <cell r="P1391">
            <v>5.5277642512827109E-3</v>
          </cell>
          <cell r="Q1391">
            <v>1.9368971874900035E-3</v>
          </cell>
        </row>
        <row r="1392">
          <cell r="B1392">
            <v>662500</v>
          </cell>
          <cell r="C1392">
            <v>1.096221643069941E-5</v>
          </cell>
          <cell r="D1392">
            <v>0</v>
          </cell>
          <cell r="E1392">
            <v>0</v>
          </cell>
          <cell r="F1392">
            <v>5.5047350333355853E-3</v>
          </cell>
          <cell r="G1392">
            <v>1.9274435019445953E-3</v>
          </cell>
          <cell r="H1392">
            <v>18.137191639550771</v>
          </cell>
          <cell r="I1392">
            <v>0</v>
          </cell>
          <cell r="J1392">
            <v>0</v>
          </cell>
          <cell r="K1392">
            <v>164605.63003937446</v>
          </cell>
          <cell r="L1392">
            <v>567.75194048519916</v>
          </cell>
          <cell r="M1392">
            <v>1.0962216430699412E-5</v>
          </cell>
          <cell r="N1392">
            <v>0</v>
          </cell>
          <cell r="O1392">
            <v>0</v>
          </cell>
          <cell r="P1392">
            <v>5.5047350333355862E-3</v>
          </cell>
          <cell r="Q1392">
            <v>1.9274435019445951E-3</v>
          </cell>
        </row>
        <row r="1393">
          <cell r="B1393">
            <v>663000</v>
          </cell>
          <cell r="C1393">
            <v>1.0867842785427309E-5</v>
          </cell>
          <cell r="D1393">
            <v>0</v>
          </cell>
          <cell r="E1393">
            <v>0</v>
          </cell>
          <cell r="F1393">
            <v>5.4817947741108361E-3</v>
          </cell>
          <cell r="G1393">
            <v>1.9180340268509836E-3</v>
          </cell>
          <cell r="H1393">
            <v>17.981048682435858</v>
          </cell>
          <cell r="I1393">
            <v>0</v>
          </cell>
          <cell r="J1393">
            <v>0</v>
          </cell>
          <cell r="K1393">
            <v>163919.65772643132</v>
          </cell>
          <cell r="L1393">
            <v>564.98026508306395</v>
          </cell>
          <cell r="M1393">
            <v>1.086784278542731E-5</v>
          </cell>
          <cell r="N1393">
            <v>0</v>
          </cell>
          <cell r="O1393">
            <v>0</v>
          </cell>
          <cell r="P1393">
            <v>5.4817947741108361E-3</v>
          </cell>
          <cell r="Q1393">
            <v>1.9180340268509833E-3</v>
          </cell>
        </row>
        <row r="1394">
          <cell r="B1394">
            <v>663500</v>
          </cell>
          <cell r="C1394">
            <v>1.0774279209368064E-5</v>
          </cell>
          <cell r="D1394">
            <v>0</v>
          </cell>
          <cell r="E1394">
            <v>0</v>
          </cell>
          <cell r="F1394">
            <v>5.4589431299730748E-3</v>
          </cell>
          <cell r="G1394">
            <v>1.908668555457627E-3</v>
          </cell>
          <cell r="H1394">
            <v>17.82624599994951</v>
          </cell>
          <cell r="I1394">
            <v>0</v>
          </cell>
          <cell r="J1394">
            <v>0</v>
          </cell>
          <cell r="K1394">
            <v>163236.33523080658</v>
          </cell>
          <cell r="L1394">
            <v>562.22155150636388</v>
          </cell>
          <cell r="M1394">
            <v>1.0774279209368066E-5</v>
          </cell>
          <cell r="N1394">
            <v>0</v>
          </cell>
          <cell r="O1394">
            <v>0</v>
          </cell>
          <cell r="P1394">
            <v>5.4589431299730757E-3</v>
          </cell>
          <cell r="Q1394">
            <v>1.9086685554576268E-3</v>
          </cell>
        </row>
        <row r="1395">
          <cell r="B1395">
            <v>664000</v>
          </cell>
          <cell r="C1395">
            <v>1.0681518749180518E-5</v>
          </cell>
          <cell r="D1395">
            <v>0</v>
          </cell>
          <cell r="E1395">
            <v>0</v>
          </cell>
          <cell r="F1395">
            <v>5.4361797586143269E-3</v>
          </cell>
          <cell r="G1395">
            <v>1.8993468819798656E-3</v>
          </cell>
          <cell r="H1395">
            <v>17.672772087659027</v>
          </cell>
          <cell r="I1395">
            <v>0</v>
          </cell>
          <cell r="J1395">
            <v>0</v>
          </cell>
          <cell r="K1395">
            <v>162555.65231661798</v>
          </cell>
          <cell r="L1395">
            <v>559.47573913872304</v>
          </cell>
          <cell r="M1395">
            <v>1.0681518749180518E-5</v>
          </cell>
          <cell r="N1395">
            <v>0</v>
          </cell>
          <cell r="O1395">
            <v>0</v>
          </cell>
          <cell r="P1395">
            <v>5.4361797586143278E-3</v>
          </cell>
          <cell r="Q1395">
            <v>1.8993468819798653E-3</v>
          </cell>
        </row>
        <row r="1396">
          <cell r="B1396">
            <v>664500</v>
          </cell>
          <cell r="C1396">
            <v>1.0589554511209485E-5</v>
          </cell>
          <cell r="D1396">
            <v>0</v>
          </cell>
          <cell r="E1396">
            <v>0</v>
          </cell>
          <cell r="F1396">
            <v>5.4135043190489084E-3</v>
          </cell>
          <cell r="G1396">
            <v>1.8900688015953981E-3</v>
          </cell>
          <cell r="H1396">
            <v>17.52061553988327</v>
          </cell>
          <cell r="I1396">
            <v>0</v>
          </cell>
          <cell r="J1396">
            <v>0</v>
          </cell>
          <cell r="K1396">
            <v>161877.59878752308</v>
          </cell>
          <cell r="L1396">
            <v>556.74276764723993</v>
          </cell>
          <cell r="M1396">
            <v>1.0589554511209485E-5</v>
          </cell>
          <cell r="N1396">
            <v>0</v>
          </cell>
          <cell r="O1396">
            <v>0</v>
          </cell>
          <cell r="P1396">
            <v>5.4135043190489084E-3</v>
          </cell>
          <cell r="Q1396">
            <v>1.8900688015953981E-3</v>
          </cell>
        </row>
        <row r="1397">
          <cell r="B1397">
            <v>665000</v>
          </cell>
          <cell r="C1397">
            <v>1.0498379660971793E-5</v>
          </cell>
          <cell r="D1397">
            <v>0</v>
          </cell>
          <cell r="E1397">
            <v>0</v>
          </cell>
          <cell r="F1397">
            <v>5.3909164716083157E-3</v>
          </cell>
          <cell r="G1397">
            <v>1.8808341104397789E-3</v>
          </cell>
          <cell r="H1397">
            <v>17.369765048842304</v>
          </cell>
          <cell r="I1397">
            <v>0</v>
          </cell>
          <cell r="J1397">
            <v>0</v>
          </cell>
          <cell r="K1397">
            <v>161202.16448656653</v>
          </cell>
          <cell r="L1397">
            <v>554.02257698116091</v>
          </cell>
          <cell r="M1397">
            <v>1.0498379660971791E-5</v>
          </cell>
          <cell r="N1397">
            <v>0</v>
          </cell>
          <cell r="O1397">
            <v>0</v>
          </cell>
          <cell r="P1397">
            <v>5.3909164716083157E-3</v>
          </cell>
          <cell r="Q1397">
            <v>1.8808341104397785E-3</v>
          </cell>
        </row>
        <row r="1398">
          <cell r="B1398">
            <v>665500</v>
          </cell>
          <cell r="C1398">
            <v>1.040798742264807E-5</v>
          </cell>
          <cell r="D1398">
            <v>0</v>
          </cell>
          <cell r="E1398">
            <v>0</v>
          </cell>
          <cell r="F1398">
            <v>5.368415877936141E-3</v>
          </cell>
          <cell r="G1398">
            <v>1.8716426056019436E-3</v>
          </cell>
          <cell r="H1398">
            <v>17.22020940381654</v>
          </cell>
          <cell r="I1398">
            <v>0</v>
          </cell>
          <cell r="J1398">
            <v>0</v>
          </cell>
          <cell r="K1398">
            <v>160529.33929602799</v>
          </cell>
          <cell r="L1398">
            <v>551.3151073705626</v>
          </cell>
          <cell r="M1398">
            <v>1.0407987422648072E-5</v>
          </cell>
          <cell r="N1398">
            <v>0</v>
          </cell>
          <cell r="O1398">
            <v>0</v>
          </cell>
          <cell r="P1398">
            <v>5.368415877936141E-3</v>
          </cell>
          <cell r="Q1398">
            <v>1.8716426056019433E-3</v>
          </cell>
        </row>
        <row r="1399">
          <cell r="B1399">
            <v>666000</v>
          </cell>
          <cell r="C1399">
            <v>1.0318371078581239E-5</v>
          </cell>
          <cell r="D1399">
            <v>0</v>
          </cell>
          <cell r="E1399">
            <v>0</v>
          </cell>
          <cell r="F1399">
            <v>5.3460022009829966E-3</v>
          </cell>
          <cell r="G1399">
            <v>1.8624940851197441E-3</v>
          </cell>
          <cell r="H1399">
            <v>17.071937490316984</v>
          </cell>
          <cell r="I1399">
            <v>0</v>
          </cell>
          <cell r="J1399">
            <v>0</v>
          </cell>
          <cell r="K1399">
            <v>159859.11313727029</v>
          </cell>
          <cell r="L1399">
            <v>548.62029932503651</v>
          </cell>
          <cell r="M1399">
            <v>1.0318371078581239E-5</v>
          </cell>
          <cell r="N1399">
            <v>0</v>
          </cell>
          <cell r="O1399">
            <v>0</v>
          </cell>
          <cell r="P1399">
            <v>5.3460022009829966E-3</v>
          </cell>
          <cell r="Q1399">
            <v>1.8624940851197438E-3</v>
          </cell>
        </row>
        <row r="1400">
          <cell r="B1400">
            <v>666500</v>
          </cell>
          <cell r="C1400">
            <v>1.0229523968775945E-5</v>
          </cell>
          <cell r="D1400">
            <v>0</v>
          </cell>
          <cell r="E1400">
            <v>0</v>
          </cell>
          <cell r="F1400">
            <v>5.3236751050014727E-3</v>
          </cell>
          <cell r="G1400">
            <v>1.8533883479755189E-3</v>
          </cell>
          <cell r="H1400">
            <v>16.924938289257057</v>
          </cell>
          <cell r="I1400">
            <v>0</v>
          </cell>
          <cell r="J1400">
            <v>0</v>
          </cell>
          <cell r="K1400">
            <v>159191.47597058886</v>
          </cell>
          <cell r="L1400">
            <v>545.93809363238393</v>
          </cell>
          <cell r="M1400">
            <v>1.0229523968775945E-5</v>
          </cell>
          <cell r="N1400">
            <v>0</v>
          </cell>
          <cell r="O1400">
            <v>0</v>
          </cell>
          <cell r="P1400">
            <v>5.3236751050014736E-3</v>
          </cell>
          <cell r="Q1400">
            <v>1.8533883479755187E-3</v>
          </cell>
        </row>
        <row r="1401">
          <cell r="B1401">
            <v>667000</v>
          </cell>
          <cell r="C1401">
            <v>1.0141439490403751E-5</v>
          </cell>
          <cell r="D1401">
            <v>0</v>
          </cell>
          <cell r="E1401">
            <v>0</v>
          </cell>
          <cell r="F1401">
            <v>5.3014342555411055E-3</v>
          </cell>
          <cell r="G1401">
            <v>1.844325194091668E-3</v>
          </cell>
          <cell r="H1401">
            <v>16.779200876133896</v>
          </cell>
          <cell r="I1401">
            <v>0</v>
          </cell>
          <cell r="J1401">
            <v>0</v>
          </cell>
          <cell r="K1401">
            <v>158526.41779506096</v>
          </cell>
          <cell r="L1401">
            <v>543.26843135731292</v>
          </cell>
          <cell r="M1401">
            <v>1.0141439490403751E-5</v>
          </cell>
          <cell r="N1401">
            <v>0</v>
          </cell>
          <cell r="O1401">
            <v>0</v>
          </cell>
          <cell r="P1401">
            <v>5.3014342555411055E-3</v>
          </cell>
          <cell r="Q1401">
            <v>1.844325194091668E-3</v>
          </cell>
        </row>
        <row r="1402">
          <cell r="B1402">
            <v>667500</v>
          </cell>
          <cell r="C1402">
            <v>1.0054111097312149E-5</v>
          </cell>
          <cell r="D1402">
            <v>0</v>
          </cell>
          <cell r="E1402">
            <v>0</v>
          </cell>
          <cell r="F1402">
            <v>5.2792793194433698E-3</v>
          </cell>
          <cell r="G1402">
            <v>1.8353044243262632E-3</v>
          </cell>
          <cell r="H1402">
            <v>16.634714420216024</v>
          </cell>
          <cell r="I1402">
            <v>0</v>
          </cell>
          <cell r="J1402">
            <v>0</v>
          </cell>
          <cell r="K1402">
            <v>157863.92864839625</v>
          </cell>
          <cell r="L1402">
            <v>540.61125384014485</v>
          </cell>
          <cell r="M1402">
            <v>1.0054111097312149E-5</v>
          </cell>
          <cell r="N1402">
            <v>0</v>
          </cell>
          <cell r="O1402">
            <v>0</v>
          </cell>
          <cell r="P1402">
            <v>5.2792793194433698E-3</v>
          </cell>
          <cell r="Q1402">
            <v>1.835304424326263E-3</v>
          </cell>
        </row>
        <row r="1403">
          <cell r="B1403">
            <v>668000</v>
          </cell>
          <cell r="C1403">
            <v>9.967532299539312E-6</v>
          </cell>
          <cell r="D1403">
            <v>0</v>
          </cell>
          <cell r="E1403">
            <v>0</v>
          </cell>
          <cell r="F1403">
            <v>5.2572099648366816E-3</v>
          </cell>
          <cell r="G1403">
            <v>1.8263258404686673E-3</v>
          </cell>
          <cell r="H1403">
            <v>16.491468183740501</v>
          </cell>
          <cell r="I1403">
            <v>0</v>
          </cell>
          <cell r="J1403">
            <v>0</v>
          </cell>
          <cell r="K1403">
            <v>157203.99860678712</v>
          </cell>
          <cell r="L1403">
            <v>537.96650269552447</v>
          </cell>
          <cell r="M1403">
            <v>9.967532299539312E-6</v>
          </cell>
          <cell r="N1403">
            <v>0</v>
          </cell>
          <cell r="O1403">
            <v>0</v>
          </cell>
          <cell r="P1403">
            <v>5.2572099648366816E-3</v>
          </cell>
          <cell r="Q1403">
            <v>1.8263258404686673E-3</v>
          </cell>
        </row>
        <row r="1404">
          <cell r="B1404">
            <v>668500</v>
          </cell>
          <cell r="C1404">
            <v>9.881696662829815E-6</v>
          </cell>
          <cell r="D1404">
            <v>0</v>
          </cell>
          <cell r="E1404">
            <v>0</v>
          </cell>
          <cell r="F1404">
            <v>5.2352258611314357E-3</v>
          </cell>
          <cell r="G1404">
            <v>1.8173892452351824E-3</v>
          </cell>
          <cell r="H1404">
            <v>16.349451521111657</v>
          </cell>
          <cell r="I1404">
            <v>0</v>
          </cell>
          <cell r="J1404">
            <v>0</v>
          </cell>
          <cell r="K1404">
            <v>156546.61778476048</v>
          </cell>
          <cell r="L1404">
            <v>535.3341198111375</v>
          </cell>
          <cell r="M1404">
            <v>9.881696662829815E-6</v>
          </cell>
          <cell r="N1404">
            <v>0</v>
          </cell>
          <cell r="O1404">
            <v>0</v>
          </cell>
          <cell r="P1404">
            <v>5.2352258611314357E-3</v>
          </cell>
          <cell r="Q1404">
            <v>1.8173892452351822E-3</v>
          </cell>
        </row>
        <row r="1405">
          <cell r="B1405">
            <v>669000</v>
          </cell>
          <cell r="C1405">
            <v>9.7965978081579962E-6</v>
          </cell>
          <cell r="D1405">
            <v>0</v>
          </cell>
          <cell r="E1405">
            <v>0</v>
          </cell>
          <cell r="F1405">
            <v>5.2133266790150481E-3</v>
          </cell>
          <cell r="G1405">
            <v>1.8084944422647143E-3</v>
          </cell>
          <cell r="H1405">
            <v>16.208653878112504</v>
          </cell>
          <cell r="I1405">
            <v>0</v>
          </cell>
          <cell r="J1405">
            <v>0</v>
          </cell>
          <cell r="K1405">
            <v>155891.7763350294</v>
          </cell>
          <cell r="L1405">
            <v>532.71404734643397</v>
          </cell>
          <cell r="M1405">
            <v>9.7965978081579962E-6</v>
          </cell>
          <cell r="N1405">
            <v>0</v>
          </cell>
          <cell r="O1405">
            <v>0</v>
          </cell>
          <cell r="P1405">
            <v>5.2133266790150472E-3</v>
          </cell>
          <cell r="Q1405">
            <v>1.8084944422647143E-3</v>
          </cell>
        </row>
        <row r="1406">
          <cell r="B1406">
            <v>669500</v>
          </cell>
          <cell r="C1406">
            <v>9.7122294112532485E-6</v>
          </cell>
          <cell r="D1406">
            <v>0</v>
          </cell>
          <cell r="E1406">
            <v>0</v>
          </cell>
          <cell r="F1406">
            <v>5.1915120904470246E-3</v>
          </cell>
          <cell r="G1406">
            <v>1.7996412361144568E-3</v>
          </cell>
          <cell r="H1406">
            <v>16.069064791119313</v>
          </cell>
          <cell r="I1406">
            <v>0</v>
          </cell>
          <cell r="J1406">
            <v>0</v>
          </cell>
          <cell r="K1406">
            <v>155239.46444834565</v>
          </cell>
          <cell r="L1406">
            <v>530.10622773135674</v>
          </cell>
          <cell r="M1406">
            <v>9.7122294112532485E-6</v>
          </cell>
          <cell r="N1406">
            <v>0</v>
          </cell>
          <cell r="O1406">
            <v>0</v>
          </cell>
          <cell r="P1406">
            <v>5.1915120904470246E-3</v>
          </cell>
          <cell r="Q1406">
            <v>1.7996412361144566E-3</v>
          </cell>
        </row>
        <row r="1407">
          <cell r="B1407">
            <v>670000</v>
          </cell>
          <cell r="C1407">
            <v>9.6285852021310385E-6</v>
          </cell>
          <cell r="D1407">
            <v>0</v>
          </cell>
          <cell r="E1407">
            <v>0</v>
          </cell>
          <cell r="F1407">
            <v>5.1697817686540458E-3</v>
          </cell>
          <cell r="G1407">
            <v>1.790829432255599E-3</v>
          </cell>
          <cell r="H1407">
            <v>15.930673886325675</v>
          </cell>
          <cell r="I1407">
            <v>0</v>
          </cell>
          <cell r="J1407">
            <v>0</v>
          </cell>
          <cell r="K1407">
            <v>154589.67235335283</v>
          </cell>
          <cell r="L1407">
            <v>527.51060366507716</v>
          </cell>
          <cell r="M1407">
            <v>9.6285852021310385E-6</v>
          </cell>
          <cell r="N1407">
            <v>0</v>
          </cell>
          <cell r="O1407">
            <v>0</v>
          </cell>
          <cell r="P1407">
            <v>5.1697817686540458E-3</v>
          </cell>
          <cell r="Q1407">
            <v>1.7908294322555986E-3</v>
          </cell>
        </row>
        <row r="1408">
          <cell r="B1408">
            <v>670500</v>
          </cell>
          <cell r="C1408">
            <v>9.5456589646258546E-6</v>
          </cell>
          <cell r="D1408">
            <v>0</v>
          </cell>
          <cell r="E1408">
            <v>0</v>
          </cell>
          <cell r="F1408">
            <v>5.1481353881250727E-3</v>
          </cell>
          <cell r="G1408">
            <v>1.7820588370690475E-3</v>
          </cell>
          <cell r="H1408">
            <v>15.793470878969755</v>
          </cell>
          <cell r="I1408">
            <v>0</v>
          </cell>
          <cell r="J1408">
            <v>0</v>
          </cell>
          <cell r="K1408">
            <v>153942.39031643985</v>
          </cell>
          <cell r="L1408">
            <v>524.92711811473509</v>
          </cell>
          <cell r="M1408">
            <v>9.5456589646258529E-6</v>
          </cell>
          <cell r="N1408">
            <v>0</v>
          </cell>
          <cell r="O1408">
            <v>0</v>
          </cell>
          <cell r="P1408">
            <v>5.1481353881250719E-3</v>
          </cell>
          <cell r="Q1408">
            <v>1.7820588370690475E-3</v>
          </cell>
        </row>
        <row r="1409">
          <cell r="B1409">
            <v>671000</v>
          </cell>
          <cell r="C1409">
            <v>9.4634445359289251E-6</v>
          </cell>
          <cell r="D1409">
            <v>0</v>
          </cell>
          <cell r="E1409">
            <v>0</v>
          </cell>
          <cell r="F1409">
            <v>5.1265726246064701E-3</v>
          </cell>
          <cell r="G1409">
            <v>1.7733292578411785E-3</v>
          </cell>
          <cell r="H1409">
            <v>15.657445572569447</v>
          </cell>
          <cell r="I1409">
            <v>0</v>
          </cell>
          <cell r="J1409">
            <v>0</v>
          </cell>
          <cell r="K1409">
            <v>153297.60864159529</v>
          </cell>
          <cell r="L1409">
            <v>522.35571431418703</v>
          </cell>
          <cell r="M1409">
            <v>9.4634445359289268E-6</v>
          </cell>
          <cell r="N1409">
            <v>0</v>
          </cell>
          <cell r="O1409">
            <v>0</v>
          </cell>
          <cell r="P1409">
            <v>5.1265726246064692E-3</v>
          </cell>
          <cell r="Q1409">
            <v>1.7733292578411782E-3</v>
          </cell>
        </row>
        <row r="1410">
          <cell r="B1410">
            <v>671500</v>
          </cell>
          <cell r="C1410">
            <v>9.3819358061307408E-6</v>
          </cell>
          <cell r="D1410">
            <v>0</v>
          </cell>
          <cell r="E1410">
            <v>0</v>
          </cell>
          <cell r="F1410">
            <v>5.1050931550971554E-3</v>
          </cell>
          <cell r="G1410">
            <v>1.7646405027595946E-3</v>
          </cell>
          <cell r="H1410">
            <v>15.522587858165453</v>
          </cell>
          <cell r="I1410">
            <v>0</v>
          </cell>
          <cell r="J1410">
            <v>0</v>
          </cell>
          <cell r="K1410">
            <v>152655.31767026221</v>
          </cell>
          <cell r="L1410">
            <v>519.79633576275717</v>
          </cell>
          <cell r="M1410">
            <v>9.3819358061307408E-6</v>
          </cell>
          <cell r="N1410">
            <v>0</v>
          </cell>
          <cell r="O1410">
            <v>0</v>
          </cell>
          <cell r="P1410">
            <v>5.1050931550971554E-3</v>
          </cell>
          <cell r="Q1410">
            <v>1.7646405027595944E-3</v>
          </cell>
        </row>
        <row r="1411">
          <cell r="B1411">
            <v>672000</v>
          </cell>
          <cell r="C1411">
            <v>9.3011267177673805E-6</v>
          </cell>
          <cell r="D1411">
            <v>0</v>
          </cell>
          <cell r="E1411">
            <v>0</v>
          </cell>
          <cell r="F1411">
            <v>5.0836966578437469E-3</v>
          </cell>
          <cell r="G1411">
            <v>1.7559923809089197E-3</v>
          </cell>
          <cell r="H1411">
            <v>15.388887713570684</v>
          </cell>
          <cell r="I1411">
            <v>0</v>
          </cell>
          <cell r="J1411">
            <v>0</v>
          </cell>
          <cell r="K1411">
            <v>152015.50778119316</v>
          </cell>
          <cell r="L1411">
            <v>517.24892622399796</v>
          </cell>
          <cell r="M1411">
            <v>9.3011267177673805E-6</v>
          </cell>
          <cell r="N1411">
            <v>0</v>
          </cell>
          <cell r="O1411">
            <v>0</v>
          </cell>
          <cell r="P1411">
            <v>5.0836966578437478E-3</v>
          </cell>
          <cell r="Q1411">
            <v>1.7559923809089195E-3</v>
          </cell>
        </row>
        <row r="1412">
          <cell r="B1412">
            <v>672500</v>
          </cell>
          <cell r="C1412">
            <v>9.2210112653706913E-6</v>
          </cell>
          <cell r="D1412">
            <v>0</v>
          </cell>
          <cell r="E1412">
            <v>0</v>
          </cell>
          <cell r="F1412">
            <v>5.062382812335761E-3</v>
          </cell>
          <cell r="G1412">
            <v>1.7473847022665969E-3</v>
          </cell>
          <cell r="H1412">
            <v>15.256335202626019</v>
          </cell>
          <cell r="I1412">
            <v>0</v>
          </cell>
          <cell r="J1412">
            <v>0</v>
          </cell>
          <cell r="K1412">
            <v>151378.16939030643</v>
          </cell>
          <cell r="L1412">
            <v>514.71342972445268</v>
          </cell>
          <cell r="M1412">
            <v>9.2210112653706896E-6</v>
          </cell>
          <cell r="N1412">
            <v>0</v>
          </cell>
          <cell r="O1412">
            <v>0</v>
          </cell>
          <cell r="P1412">
            <v>5.0623828123357618E-3</v>
          </cell>
          <cell r="Q1412">
            <v>1.7473847022665967E-3</v>
          </cell>
        </row>
        <row r="1413">
          <cell r="B1413">
            <v>673000</v>
          </cell>
          <cell r="C1413">
            <v>9.1415834950194113E-6</v>
          </cell>
          <cell r="D1413">
            <v>0</v>
          </cell>
          <cell r="E1413">
            <v>0</v>
          </cell>
          <cell r="F1413">
            <v>5.0411512993007957E-3</v>
          </cell>
          <cell r="G1413">
            <v>1.7388172776987153E-3</v>
          </cell>
          <cell r="H1413">
            <v>15.124920474457632</v>
          </cell>
          <cell r="I1413">
            <v>0</v>
          </cell>
          <cell r="J1413">
            <v>0</v>
          </cell>
          <cell r="K1413">
            <v>150743.29295054218</v>
          </cell>
          <cell r="L1413">
            <v>512.18979055242619</v>
          </cell>
          <cell r="M1413">
            <v>9.1415834950194096E-6</v>
          </cell>
          <cell r="N1413">
            <v>0</v>
          </cell>
          <cell r="O1413">
            <v>0</v>
          </cell>
          <cell r="P1413">
            <v>5.0411512993007966E-3</v>
          </cell>
          <cell r="Q1413">
            <v>1.7388172776987153E-3</v>
          </cell>
        </row>
        <row r="1414">
          <cell r="B1414">
            <v>673500</v>
          </cell>
          <cell r="C1414">
            <v>9.0628375039008171E-6</v>
          </cell>
          <cell r="D1414">
            <v>0</v>
          </cell>
          <cell r="E1414">
            <v>0</v>
          </cell>
          <cell r="F1414">
            <v>5.0200018006997587E-3</v>
          </cell>
          <cell r="G1414">
            <v>1.7302899189558555E-3</v>
          </cell>
          <cell r="H1414">
            <v>14.994633762751723</v>
          </cell>
          <cell r="I1414">
            <v>0</v>
          </cell>
          <cell r="J1414">
            <v>0</v>
          </cell>
          <cell r="K1414">
            <v>150110.86895171963</v>
          </cell>
          <cell r="L1414">
            <v>509.67795325676093</v>
          </cell>
          <cell r="M1414">
            <v>9.0628375039008171E-6</v>
          </cell>
          <cell r="N1414">
            <v>0</v>
          </cell>
          <cell r="O1414">
            <v>0</v>
          </cell>
          <cell r="P1414">
            <v>5.0200018006997587E-3</v>
          </cell>
          <cell r="Q1414">
            <v>1.7302899189558555E-3</v>
          </cell>
        </row>
        <row r="1415">
          <cell r="B1415">
            <v>674000</v>
          </cell>
          <cell r="C1415">
            <v>8.9847674398685553E-6</v>
          </cell>
          <cell r="D1415">
            <v>0</v>
          </cell>
          <cell r="E1415">
            <v>0</v>
          </cell>
          <cell r="F1415">
            <v>4.9989339997220973E-3</v>
          </cell>
          <cell r="G1415">
            <v>1.7218024386689524E-3</v>
          </cell>
          <cell r="H1415">
            <v>14.865465385022953</v>
          </cell>
          <cell r="I1415">
            <v>0</v>
          </cell>
          <cell r="J1415">
            <v>0</v>
          </cell>
          <cell r="K1415">
            <v>149480.88792039454</v>
          </cell>
          <cell r="L1415">
            <v>507.17786264561852</v>
          </cell>
          <cell r="M1415">
            <v>8.984767439868557E-6</v>
          </cell>
          <cell r="N1415">
            <v>0</v>
          </cell>
          <cell r="O1415">
            <v>0</v>
          </cell>
          <cell r="P1415">
            <v>4.9989339997220973E-3</v>
          </cell>
          <cell r="Q1415">
            <v>1.7218024386689522E-3</v>
          </cell>
        </row>
        <row r="1416">
          <cell r="B1416">
            <v>674500</v>
          </cell>
          <cell r="C1416">
            <v>8.9073675010090787E-6</v>
          </cell>
          <cell r="D1416">
            <v>0</v>
          </cell>
          <cell r="E1416">
            <v>0</v>
          </cell>
          <cell r="F1416">
            <v>4.9779475807810534E-3</v>
          </cell>
          <cell r="G1416">
            <v>1.7133546503451773E-3</v>
          </cell>
          <cell r="H1416">
            <v>14.737405741897089</v>
          </cell>
          <cell r="I1416">
            <v>0</v>
          </cell>
          <cell r="J1416">
            <v>0</v>
          </cell>
          <cell r="K1416">
            <v>148853.34041971719</v>
          </cell>
          <cell r="L1416">
            <v>504.68946378526664</v>
          </cell>
          <cell r="M1416">
            <v>8.9073675010090787E-6</v>
          </cell>
          <cell r="N1416">
            <v>0</v>
          </cell>
          <cell r="O1416">
            <v>0</v>
          </cell>
          <cell r="P1416">
            <v>4.9779475807810534E-3</v>
          </cell>
          <cell r="Q1416">
            <v>1.7133546503451771E-3</v>
          </cell>
        </row>
        <row r="1417">
          <cell r="B1417">
            <v>675000</v>
          </cell>
          <cell r="C1417">
            <v>8.8306319352100016E-6</v>
          </cell>
          <cell r="D1417">
            <v>0</v>
          </cell>
          <cell r="E1417">
            <v>0</v>
          </cell>
          <cell r="F1417">
            <v>4.9570422295089397E-3</v>
          </cell>
          <cell r="G1417">
            <v>1.7049463683638418E-3</v>
          </cell>
          <cell r="H1417">
            <v>14.610445316396858</v>
          </cell>
          <cell r="I1417">
            <v>0</v>
          </cell>
          <cell r="J1417">
            <v>0</v>
          </cell>
          <cell r="K1417">
            <v>148228.21704929121</v>
          </cell>
          <cell r="L1417">
            <v>502.21270199887255</v>
          </cell>
          <cell r="M1417">
            <v>8.8306319352100016E-6</v>
          </cell>
          <cell r="N1417">
            <v>0</v>
          </cell>
          <cell r="O1417">
            <v>0</v>
          </cell>
          <cell r="P1417">
            <v>4.9570422295089397E-3</v>
          </cell>
          <cell r="Q1417">
            <v>1.7049463683638415E-3</v>
          </cell>
        </row>
        <row r="1418">
          <cell r="B1418">
            <v>675500</v>
          </cell>
          <cell r="C1418">
            <v>8.7545550397341879E-6</v>
          </cell>
          <cell r="D1418">
            <v>0</v>
          </cell>
          <cell r="E1418">
            <v>0</v>
          </cell>
          <cell r="F1418">
            <v>4.93621763275243E-3</v>
          </cell>
          <cell r="G1418">
            <v>1.6965774079723171E-3</v>
          </cell>
          <cell r="H1418">
            <v>14.484574673237255</v>
          </cell>
          <cell r="I1418">
            <v>0</v>
          </cell>
          <cell r="J1418">
            <v>0</v>
          </cell>
          <cell r="K1418">
            <v>147605.50844503273</v>
          </cell>
          <cell r="L1418">
            <v>499.74752286530099</v>
          </cell>
          <cell r="M1418">
            <v>8.7545550397341896E-6</v>
          </cell>
          <cell r="N1418">
            <v>0</v>
          </cell>
          <cell r="O1418">
            <v>0</v>
          </cell>
          <cell r="P1418">
            <v>4.9362176327524291E-3</v>
          </cell>
          <cell r="Q1418">
            <v>1.6965774079723168E-3</v>
          </cell>
        </row>
        <row r="1419">
          <cell r="B1419">
            <v>676000</v>
          </cell>
          <cell r="C1419">
            <v>8.6791311607938545E-6</v>
          </cell>
          <cell r="D1419">
            <v>0</v>
          </cell>
          <cell r="E1419">
            <v>0</v>
          </cell>
          <cell r="F1419">
            <v>4.9154734785678616E-3</v>
          </cell>
          <cell r="G1419">
            <v>1.6882475852819775E-3</v>
          </cell>
          <cell r="H1419">
            <v>14.359784458120892</v>
          </cell>
          <cell r="I1419">
            <v>0</v>
          </cell>
          <cell r="J1419">
            <v>0</v>
          </cell>
          <cell r="K1419">
            <v>146985.20527902991</v>
          </cell>
          <cell r="L1419">
            <v>497.29387221791933</v>
          </cell>
          <cell r="M1419">
            <v>8.6791311607938545E-6</v>
          </cell>
          <cell r="N1419">
            <v>0</v>
          </cell>
          <cell r="O1419">
            <v>0</v>
          </cell>
          <cell r="P1419">
            <v>4.9154734785678616E-3</v>
          </cell>
          <cell r="Q1419">
            <v>1.6882475852819773E-3</v>
          </cell>
        </row>
        <row r="1420">
          <cell r="B1420">
            <v>676500</v>
          </cell>
          <cell r="C1420">
            <v>8.6043546931304109E-6</v>
          </cell>
          <cell r="D1420">
            <v>0</v>
          </cell>
          <cell r="E1420">
            <v>0</v>
          </cell>
          <cell r="F1420">
            <v>4.8948094562165697E-3</v>
          </cell>
          <cell r="G1420">
            <v>1.6799567172641574E-3</v>
          </cell>
          <cell r="H1420">
            <v>14.236065397042838</v>
          </cell>
          <cell r="I1420">
            <v>0</v>
          </cell>
          <cell r="J1420">
            <v>0</v>
          </cell>
          <cell r="K1420">
            <v>146367.29825940338</v>
          </cell>
          <cell r="L1420">
            <v>494.85169614340663</v>
          </cell>
          <cell r="M1420">
            <v>8.6043546931304109E-6</v>
          </cell>
          <cell r="N1420">
            <v>0</v>
          </cell>
          <cell r="O1420">
            <v>0</v>
          </cell>
          <cell r="P1420">
            <v>4.8948094562165706E-3</v>
          </cell>
          <cell r="Q1420">
            <v>1.6799567172641572E-3</v>
          </cell>
        </row>
        <row r="1421">
          <cell r="B1421">
            <v>677000</v>
          </cell>
          <cell r="C1421">
            <v>8.5302200796009849E-6</v>
          </cell>
          <cell r="D1421">
            <v>0</v>
          </cell>
          <cell r="E1421">
            <v>0</v>
          </cell>
          <cell r="F1421">
            <v>4.8742252561602322E-3</v>
          </cell>
          <cell r="G1421">
            <v>1.67170462174613E-3</v>
          </cell>
          <cell r="H1421">
            <v>14.113408295606515</v>
          </cell>
          <cell r="I1421">
            <v>0</v>
          </cell>
          <cell r="J1421">
            <v>0</v>
          </cell>
          <cell r="K1421">
            <v>145751.77813016713</v>
          </cell>
          <cell r="L1421">
            <v>492.42094098056924</v>
          </cell>
          <cell r="M1421">
            <v>8.5302200796009866E-6</v>
          </cell>
          <cell r="N1421">
            <v>0</v>
          </cell>
          <cell r="O1421">
            <v>0</v>
          </cell>
          <cell r="P1421">
            <v>4.8742252561602322E-3</v>
          </cell>
          <cell r="Q1421">
            <v>1.6717046217461298E-3</v>
          </cell>
        </row>
        <row r="1422">
          <cell r="B1422">
            <v>677500</v>
          </cell>
          <cell r="C1422">
            <v>8.4567218107611438E-6</v>
          </cell>
          <cell r="D1422">
            <v>0</v>
          </cell>
          <cell r="E1422">
            <v>0</v>
          </cell>
          <cell r="F1422">
            <v>4.8537205700562294E-3</v>
          </cell>
          <cell r="G1422">
            <v>1.6634911174071045E-3</v>
          </cell>
          <cell r="H1422">
            <v>13.991804038333301</v>
          </cell>
          <cell r="I1422">
            <v>0</v>
          </cell>
          <cell r="J1422">
            <v>0</v>
          </cell>
          <cell r="K1422">
            <v>145138.63567108972</v>
          </cell>
          <cell r="L1422">
            <v>490.00155331916142</v>
          </cell>
          <cell r="M1422">
            <v>8.4567218107611438E-6</v>
          </cell>
          <cell r="N1422">
            <v>0</v>
          </cell>
          <cell r="O1422">
            <v>0</v>
          </cell>
          <cell r="P1422">
            <v>4.8537205700562294E-3</v>
          </cell>
          <cell r="Q1422">
            <v>1.6634911174071042E-3</v>
          </cell>
        </row>
        <row r="1423">
          <cell r="B1423">
            <v>678000</v>
          </cell>
          <cell r="C1423">
            <v>8.3838544244590844E-6</v>
          </cell>
          <cell r="D1423">
            <v>0</v>
          </cell>
          <cell r="E1423">
            <v>0</v>
          </cell>
          <cell r="F1423">
            <v>4.8332950907530306E-3</v>
          </cell>
          <cell r="G1423">
            <v>1.6553160237742441E-3</v>
          </cell>
          <cell r="H1423">
            <v>13.871243587991115</v>
          </cell>
          <cell r="I1423">
            <v>0</v>
          </cell>
          <cell r="J1423">
            <v>0</v>
          </cell>
          <cell r="K1423">
            <v>144527.86169755625</v>
          </cell>
          <cell r="L1423">
            <v>487.59347999871289</v>
          </cell>
          <cell r="M1423">
            <v>8.3838544244590844E-6</v>
          </cell>
          <cell r="N1423">
            <v>0</v>
          </cell>
          <cell r="O1423">
            <v>0</v>
          </cell>
          <cell r="P1423">
            <v>4.8332950907530306E-3</v>
          </cell>
          <cell r="Q1423">
            <v>1.6553160237742439E-3</v>
          </cell>
        </row>
        <row r="1424">
          <cell r="B1424">
            <v>678500</v>
          </cell>
          <cell r="C1424">
            <v>8.3116125054269564E-6</v>
          </cell>
          <cell r="D1424">
            <v>0</v>
          </cell>
          <cell r="E1424">
            <v>0</v>
          </cell>
          <cell r="F1424">
            <v>4.8129485122855829E-3</v>
          </cell>
          <cell r="G1424">
            <v>1.6471791612186965E-3</v>
          </cell>
          <cell r="H1424">
            <v>13.751717984918249</v>
          </cell>
          <cell r="I1424">
            <v>0</v>
          </cell>
          <cell r="J1424">
            <v>0</v>
          </cell>
          <cell r="K1424">
            <v>143919.4470604306</v>
          </cell>
          <cell r="L1424">
            <v>485.19666810735907</v>
          </cell>
          <cell r="M1424">
            <v>8.3116125054269547E-6</v>
          </cell>
          <cell r="N1424">
            <v>0</v>
          </cell>
          <cell r="O1424">
            <v>0</v>
          </cell>
          <cell r="P1424">
            <v>4.8129485122855829E-3</v>
          </cell>
          <cell r="Q1424">
            <v>1.6471791612186965E-3</v>
          </cell>
        </row>
        <row r="1425">
          <cell r="B1425">
            <v>679000</v>
          </cell>
          <cell r="C1425">
            <v>8.2399906848807986E-6</v>
          </cell>
          <cell r="D1425">
            <v>0</v>
          </cell>
          <cell r="E1425">
            <v>0</v>
          </cell>
          <cell r="F1425">
            <v>4.7926805298707407E-3</v>
          </cell>
          <cell r="G1425">
            <v>1.6390803509516514E-3</v>
          </cell>
          <cell r="H1425">
            <v>13.63321834636146</v>
          </cell>
          <cell r="I1425">
            <v>0</v>
          </cell>
          <cell r="J1425">
            <v>0</v>
          </cell>
          <cell r="K1425">
            <v>143313.38264591861</v>
          </cell>
          <cell r="L1425">
            <v>482.81106498067999</v>
          </cell>
          <cell r="M1425">
            <v>8.2399906848807986E-6</v>
          </cell>
          <cell r="N1425">
            <v>0</v>
          </cell>
          <cell r="O1425">
            <v>0</v>
          </cell>
          <cell r="P1425">
            <v>4.7926805298707407E-3</v>
          </cell>
          <cell r="Q1425">
            <v>1.6390803509516514E-3</v>
          </cell>
        </row>
        <row r="1426">
          <cell r="B1426">
            <v>679500</v>
          </cell>
          <cell r="C1426">
            <v>8.1689836401185609E-6</v>
          </cell>
          <cell r="D1426">
            <v>0</v>
          </cell>
          <cell r="E1426">
            <v>0</v>
          </cell>
          <cell r="F1426">
            <v>4.7724908399026898E-3</v>
          </cell>
          <cell r="G1426">
            <v>1.6310194150204091E-3</v>
          </cell>
          <cell r="H1426">
            <v>13.515735865810884</v>
          </cell>
          <cell r="I1426">
            <v>0</v>
          </cell>
          <cell r="J1426">
            <v>0</v>
          </cell>
          <cell r="K1426">
            <v>142709.65937543145</v>
          </cell>
          <cell r="L1426">
            <v>480.43661820054228</v>
          </cell>
          <cell r="M1426">
            <v>8.1689836401185609E-6</v>
          </cell>
          <cell r="N1426">
            <v>0</v>
          </cell>
          <cell r="O1426">
            <v>0</v>
          </cell>
          <cell r="P1426">
            <v>4.7724908399026898E-3</v>
          </cell>
          <cell r="Q1426">
            <v>1.6310194150204089E-3</v>
          </cell>
        </row>
        <row r="1427">
          <cell r="B1427">
            <v>680000</v>
          </cell>
          <cell r="C1427">
            <v>8.0985860941286563E-6</v>
          </cell>
          <cell r="D1427">
            <v>0</v>
          </cell>
          <cell r="E1427">
            <v>0</v>
          </cell>
          <cell r="F1427">
            <v>4.7523791399484063E-3</v>
          </cell>
          <cell r="G1427">
            <v>1.6229961763044702E-3</v>
          </cell>
          <cell r="H1427">
            <v>13.399261812352378</v>
          </cell>
          <cell r="I1427">
            <v>0</v>
          </cell>
          <cell r="J1427">
            <v>0</v>
          </cell>
          <cell r="K1427">
            <v>142108.26820544963</v>
          </cell>
          <cell r="L1427">
            <v>478.0732755939473</v>
          </cell>
          <cell r="M1427">
            <v>8.098586094128658E-6</v>
          </cell>
          <cell r="N1427">
            <v>0</v>
          </cell>
          <cell r="O1427">
            <v>0</v>
          </cell>
          <cell r="P1427">
            <v>4.7523791399484063E-3</v>
          </cell>
          <cell r="Q1427">
            <v>1.62299617630447E-3</v>
          </cell>
        </row>
        <row r="1428">
          <cell r="B1428">
            <v>680500</v>
          </cell>
          <cell r="C1428">
            <v>8.0287928151937274E-6</v>
          </cell>
          <cell r="D1428">
            <v>0</v>
          </cell>
          <cell r="E1428">
            <v>0</v>
          </cell>
          <cell r="F1428">
            <v>4.7323451287431227E-3</v>
          </cell>
          <cell r="G1428">
            <v>1.6150104585116458E-3</v>
          </cell>
          <cell r="H1428">
            <v>13.283787530011953</v>
          </cell>
          <cell r="I1428">
            <v>0</v>
          </cell>
          <cell r="J1428">
            <v>0</v>
          </cell>
          <cell r="K1428">
            <v>141509.20012738748</v>
          </cell>
          <cell r="L1428">
            <v>475.72098523188532</v>
          </cell>
          <cell r="M1428">
            <v>8.0287928151937274E-6</v>
          </cell>
          <cell r="N1428">
            <v>0</v>
          </cell>
          <cell r="O1428">
            <v>0</v>
          </cell>
          <cell r="P1428">
            <v>4.7323451287431218E-3</v>
          </cell>
          <cell r="Q1428">
            <v>1.6150104585116456E-3</v>
          </cell>
        </row>
        <row r="1429">
          <cell r="B1429">
            <v>681000</v>
          </cell>
          <cell r="C1429">
            <v>7.9595986165039796E-6</v>
          </cell>
          <cell r="D1429">
            <v>0</v>
          </cell>
          <cell r="E1429">
            <v>0</v>
          </cell>
          <cell r="F1429">
            <v>4.7123885061858177E-3</v>
          </cell>
          <cell r="G1429">
            <v>1.6070620861741828E-3</v>
          </cell>
          <cell r="H1429">
            <v>13.169304437116017</v>
          </cell>
          <cell r="I1429">
            <v>0</v>
          </cell>
          <cell r="J1429">
            <v>0</v>
          </cell>
          <cell r="K1429">
            <v>140912.44616745843</v>
          </cell>
          <cell r="L1429">
            <v>473.37969542819428</v>
          </cell>
          <cell r="M1429">
            <v>7.9595986165039796E-6</v>
          </cell>
          <cell r="N1429">
            <v>0</v>
          </cell>
          <cell r="O1429">
            <v>0</v>
          </cell>
          <cell r="P1429">
            <v>4.7123885061858177E-3</v>
          </cell>
          <cell r="Q1429">
            <v>1.6070620861741828E-3</v>
          </cell>
        </row>
        <row r="1430">
          <cell r="B1430">
            <v>681500</v>
          </cell>
          <cell r="C1430">
            <v>7.8909983557714789E-6</v>
          </cell>
          <cell r="D1430">
            <v>0</v>
          </cell>
          <cell r="E1430">
            <v>0</v>
          </cell>
          <cell r="F1430">
            <v>4.6925089733347164E-3</v>
          </cell>
          <cell r="G1430">
            <v>1.5991508846449074E-3</v>
          </cell>
          <cell r="H1430">
            <v>13.055804025653229</v>
          </cell>
          <cell r="I1430">
            <v>0</v>
          </cell>
          <cell r="J1430">
            <v>0</v>
          </cell>
          <cell r="K1430">
            <v>140317.99738654026</v>
          </cell>
          <cell r="L1430">
            <v>471.04935473842357</v>
          </cell>
          <cell r="M1430">
            <v>7.8909983557714789E-6</v>
          </cell>
          <cell r="N1430">
            <v>0</v>
          </cell>
          <cell r="O1430">
            <v>0</v>
          </cell>
          <cell r="P1430">
            <v>4.6925089733347173E-3</v>
          </cell>
          <cell r="Q1430">
            <v>1.5991508846449074E-3</v>
          </cell>
        </row>
        <row r="1431">
          <cell r="B1431">
            <v>682000</v>
          </cell>
          <cell r="C1431">
            <v>7.8229869348473071E-6</v>
          </cell>
          <cell r="D1431">
            <v>0</v>
          </cell>
          <cell r="E1431">
            <v>0</v>
          </cell>
          <cell r="F1431">
            <v>4.6727062324028188E-3</v>
          </cell>
          <cell r="G1431">
            <v>1.5912766800933911E-3</v>
          </cell>
          <cell r="H1431">
            <v>12.943277860641073</v>
          </cell>
          <cell r="I1431">
            <v>0</v>
          </cell>
          <cell r="J1431">
            <v>0</v>
          </cell>
          <cell r="K1431">
            <v>139725.84488004143</v>
          </cell>
          <cell r="L1431">
            <v>468.72991195870503</v>
          </cell>
          <cell r="M1431">
            <v>7.8229869348473071E-6</v>
          </cell>
          <cell r="N1431">
            <v>0</v>
          </cell>
          <cell r="O1431">
            <v>0</v>
          </cell>
          <cell r="P1431">
            <v>4.6727062324028179E-3</v>
          </cell>
          <cell r="Q1431">
            <v>1.5912766800933909E-3</v>
          </cell>
        </row>
        <row r="1432">
          <cell r="B1432">
            <v>682500</v>
          </cell>
          <cell r="C1432">
            <v>7.7555592993444813E-6</v>
          </cell>
          <cell r="D1432">
            <v>0</v>
          </cell>
          <cell r="E1432">
            <v>0</v>
          </cell>
          <cell r="F1432">
            <v>4.6529799867534305E-3</v>
          </cell>
          <cell r="G1432">
            <v>1.5834392995021263E-3</v>
          </cell>
          <cell r="H1432">
            <v>12.831717579501969</v>
          </cell>
          <cell r="I1432">
            <v>0</v>
          </cell>
          <cell r="J1432">
            <v>0</v>
          </cell>
          <cell r="K1432">
            <v>139135.97977776756</v>
          </cell>
          <cell r="L1432">
            <v>466.42131612462623</v>
          </cell>
          <cell r="M1432">
            <v>7.7555592993444813E-6</v>
          </cell>
          <cell r="N1432">
            <v>0</v>
          </cell>
          <cell r="O1432">
            <v>0</v>
          </cell>
          <cell r="P1432">
            <v>4.6529799867534305E-3</v>
          </cell>
          <cell r="Q1432">
            <v>1.5834392995021261E-3</v>
          </cell>
        </row>
        <row r="1433">
          <cell r="B1433">
            <v>683000</v>
          </cell>
          <cell r="C1433">
            <v>7.688710438259894E-6</v>
          </cell>
          <cell r="D1433">
            <v>0</v>
          </cell>
          <cell r="E1433">
            <v>0</v>
          </cell>
          <cell r="F1433">
            <v>4.6333299408957288E-3</v>
          </cell>
          <cell r="G1433">
            <v>1.5756385706627283E-3</v>
          </cell>
          <cell r="H1433">
            <v>12.721114891437772</v>
          </cell>
          <cell r="I1433">
            <v>0</v>
          </cell>
          <cell r="J1433">
            <v>0</v>
          </cell>
          <cell r="K1433">
            <v>138548.39324378871</v>
          </cell>
          <cell r="L1433">
            <v>464.12351651011159</v>
          </cell>
          <cell r="M1433">
            <v>7.688710438259894E-6</v>
          </cell>
          <cell r="N1433">
            <v>0</v>
          </cell>
          <cell r="O1433">
            <v>0</v>
          </cell>
          <cell r="P1433">
            <v>4.6333299408957288E-3</v>
          </cell>
          <cell r="Q1433">
            <v>1.5756385706627281E-3</v>
          </cell>
        </row>
        <row r="1434">
          <cell r="B1434">
            <v>683500</v>
          </cell>
          <cell r="C1434">
            <v>7.6224353836029665E-6</v>
          </cell>
          <cell r="D1434">
            <v>0</v>
          </cell>
          <cell r="E1434">
            <v>0</v>
          </cell>
          <cell r="F1434">
            <v>4.6137558004803311E-3</v>
          </cell>
          <cell r="G1434">
            <v>1.5678743221721502E-3</v>
          </cell>
          <cell r="H1434">
            <v>12.611461576815366</v>
          </cell>
          <cell r="I1434">
            <v>0</v>
          </cell>
          <cell r="J1434">
            <v>0</v>
          </cell>
          <cell r="K1434">
            <v>137963.07647630695</v>
          </cell>
          <cell r="L1434">
            <v>461.83646262630765</v>
          </cell>
          <cell r="M1434">
            <v>7.6224353836029674E-6</v>
          </cell>
          <cell r="N1434">
            <v>0</v>
          </cell>
          <cell r="O1434">
            <v>0</v>
          </cell>
          <cell r="P1434">
            <v>4.6137558004803311E-3</v>
          </cell>
          <cell r="Q1434">
            <v>1.56787432217215E-3</v>
          </cell>
        </row>
        <row r="1435">
          <cell r="B1435">
            <v>684000</v>
          </cell>
          <cell r="C1435">
            <v>7.5567292100271701E-6</v>
          </cell>
          <cell r="D1435">
            <v>0</v>
          </cell>
          <cell r="E1435">
            <v>0</v>
          </cell>
          <cell r="F1435">
            <v>4.5942572722948811E-3</v>
          </cell>
          <cell r="G1435">
            <v>1.5601463834289163E-3</v>
          </cell>
          <cell r="H1435">
            <v>12.502749486557011</v>
          </cell>
          <cell r="I1435">
            <v>0</v>
          </cell>
          <cell r="J1435">
            <v>0</v>
          </cell>
          <cell r="K1435">
            <v>137380.02070752424</v>
          </cell>
          <cell r="L1435">
            <v>459.56010422047359</v>
          </cell>
          <cell r="M1435">
            <v>7.5567292100271693E-6</v>
          </cell>
          <cell r="N1435">
            <v>0</v>
          </cell>
          <cell r="O1435">
            <v>0</v>
          </cell>
          <cell r="P1435">
            <v>4.5942572722948811E-3</v>
          </cell>
          <cell r="Q1435">
            <v>1.5601463834289161E-3</v>
          </cell>
        </row>
        <row r="1436">
          <cell r="B1436">
            <v>684500</v>
          </cell>
          <cell r="C1436">
            <v>7.4915870344634606E-6</v>
          </cell>
          <cell r="D1436">
            <v>0</v>
          </cell>
          <cell r="E1436">
            <v>0</v>
          </cell>
          <cell r="F1436">
            <v>4.5748340642596695E-3</v>
          </cell>
          <cell r="G1436">
            <v>1.5524545846293744E-3</v>
          </cell>
          <cell r="H1436">
            <v>12.394970541533858</v>
          </cell>
          <cell r="I1436">
            <v>0</v>
          </cell>
          <cell r="J1436">
            <v>0</v>
          </cell>
          <cell r="K1436">
            <v>136799.21720351171</v>
          </cell>
          <cell r="L1436">
            <v>457.29439127487717</v>
          </cell>
          <cell r="M1436">
            <v>7.4915870344634614E-6</v>
          </cell>
          <cell r="N1436">
            <v>0</v>
          </cell>
          <cell r="O1436">
            <v>0</v>
          </cell>
          <cell r="P1436">
            <v>4.5748340642596695E-3</v>
          </cell>
          <cell r="Q1436">
            <v>1.5524545846293744E-3</v>
          </cell>
        </row>
        <row r="1437">
          <cell r="B1437">
            <v>685000</v>
          </cell>
          <cell r="C1437">
            <v>7.4270040157575397E-6</v>
          </cell>
          <cell r="D1437">
            <v>0</v>
          </cell>
          <cell r="E1437">
            <v>0</v>
          </cell>
          <cell r="F1437">
            <v>4.5554858854232449E-3</v>
          </cell>
          <cell r="G1437">
            <v>1.5447987567639629E-3</v>
          </cell>
          <cell r="H1437">
            <v>12.288116731965783</v>
          </cell>
          <cell r="I1437">
            <v>0</v>
          </cell>
          <cell r="J1437">
            <v>0</v>
          </cell>
          <cell r="K1437">
            <v>136220.65726407821</v>
          </cell>
          <cell r="L1437">
            <v>455.03927400569506</v>
          </cell>
          <cell r="M1437">
            <v>7.4270040157575397E-6</v>
          </cell>
          <cell r="N1437">
            <v>0</v>
          </cell>
          <cell r="O1437">
            <v>0</v>
          </cell>
          <cell r="P1437">
            <v>4.5554858854232449E-3</v>
          </cell>
          <cell r="Q1437">
            <v>1.5447987567639629E-3</v>
          </cell>
        </row>
        <row r="1438">
          <cell r="B1438">
            <v>685500</v>
          </cell>
          <cell r="C1438">
            <v>7.3629753543080776E-6</v>
          </cell>
          <cell r="D1438">
            <v>0</v>
          </cell>
          <cell r="E1438">
            <v>0</v>
          </cell>
          <cell r="F1438">
            <v>4.5362124459580643E-3</v>
          </cell>
          <cell r="G1438">
            <v>1.5371787316135013E-3</v>
          </cell>
          <cell r="H1438">
            <v>12.182180116822826</v>
          </cell>
          <cell r="I1438">
            <v>0</v>
          </cell>
          <cell r="J1438">
            <v>0</v>
          </cell>
          <cell r="K1438">
            <v>135644.33222264031</v>
          </cell>
          <cell r="L1438">
            <v>452.79470286192048</v>
          </cell>
          <cell r="M1438">
            <v>7.3629753543080784E-6</v>
          </cell>
          <cell r="N1438">
            <v>0</v>
          </cell>
          <cell r="O1438">
            <v>0</v>
          </cell>
          <cell r="P1438">
            <v>4.5362124459580643E-3</v>
          </cell>
          <cell r="Q1438">
            <v>1.5371787316135008E-3</v>
          </cell>
        </row>
        <row r="1439">
          <cell r="B1439">
            <v>686000</v>
          </cell>
          <cell r="C1439">
            <v>7.2994962917145048E-6</v>
          </cell>
          <cell r="D1439">
            <v>0</v>
          </cell>
          <cell r="E1439">
            <v>0</v>
          </cell>
          <cell r="F1439">
            <v>4.5170134571561492E-3</v>
          </cell>
          <cell r="G1439">
            <v>1.5295943417454891E-3</v>
          </cell>
          <cell r="H1439">
            <v>12.077152823242452</v>
          </cell>
          <cell r="I1439">
            <v>0</v>
          </cell>
          <cell r="J1439">
            <v>0</v>
          </cell>
          <cell r="K1439">
            <v>135070.23344609243</v>
          </cell>
          <cell r="L1439">
            <v>450.56062852427283</v>
          </cell>
          <cell r="M1439">
            <v>7.2994962917145057E-6</v>
          </cell>
          <cell r="N1439">
            <v>0</v>
          </cell>
          <cell r="O1439">
            <v>0</v>
          </cell>
          <cell r="P1439">
            <v>4.5170134571561492E-3</v>
          </cell>
          <cell r="Q1439">
            <v>1.5295943417454889E-3</v>
          </cell>
        </row>
        <row r="1440">
          <cell r="B1440">
            <v>686500</v>
          </cell>
          <cell r="C1440">
            <v>7.2365621104181025E-6</v>
          </cell>
          <cell r="D1440">
            <v>0</v>
          </cell>
          <cell r="E1440">
            <v>0</v>
          </cell>
          <cell r="F1440">
            <v>4.4978886314247599E-3</v>
          </cell>
          <cell r="G1440">
            <v>1.5220454205104293E-3</v>
          </cell>
          <cell r="H1440">
            <v>11.97302704593573</v>
          </cell>
          <cell r="I1440">
            <v>0</v>
          </cell>
          <cell r="J1440">
            <v>0</v>
          </cell>
          <cell r="K1440">
            <v>134498.35233467753</v>
          </cell>
          <cell r="L1440">
            <v>448.33700190411452</v>
          </cell>
          <cell r="M1440">
            <v>7.2365621104181034E-6</v>
          </cell>
          <cell r="N1440">
            <v>0</v>
          </cell>
          <cell r="O1440">
            <v>0</v>
          </cell>
          <cell r="P1440">
            <v>4.4978886314247608E-3</v>
          </cell>
          <cell r="Q1440">
            <v>1.5220454205104291E-3</v>
          </cell>
        </row>
        <row r="1441">
          <cell r="B1441">
            <v>687000</v>
          </cell>
          <cell r="C1441">
            <v>7.1741681333555363E-6</v>
          </cell>
          <cell r="D1441">
            <v>0</v>
          </cell>
          <cell r="E1441">
            <v>0</v>
          </cell>
          <cell r="F1441">
            <v>4.478837682282087E-3</v>
          </cell>
          <cell r="G1441">
            <v>1.5145318020381672E-3</v>
          </cell>
          <cell r="H1441">
            <v>11.869795046614103</v>
          </cell>
          <cell r="I1441">
            <v>0</v>
          </cell>
          <cell r="J1441">
            <v>0</v>
          </cell>
          <cell r="K1441">
            <v>133928.68032185812</v>
          </cell>
          <cell r="L1441">
            <v>446.12377414237289</v>
          </cell>
          <cell r="M1441">
            <v>7.1741681333555363E-6</v>
          </cell>
          <cell r="N1441">
            <v>0</v>
          </cell>
          <cell r="O1441">
            <v>0</v>
          </cell>
          <cell r="P1441">
            <v>4.478837682282087E-3</v>
          </cell>
          <cell r="Q1441">
            <v>1.5145318020381667E-3</v>
          </cell>
        </row>
        <row r="1442">
          <cell r="B1442">
            <v>687500</v>
          </cell>
          <cell r="C1442">
            <v>7.1123097236085613E-6</v>
          </cell>
          <cell r="D1442">
            <v>0</v>
          </cell>
          <cell r="E1442">
            <v>0</v>
          </cell>
          <cell r="F1442">
            <v>4.4598603243529624E-3</v>
          </cell>
          <cell r="G1442">
            <v>1.5070533212342449E-3</v>
          </cell>
          <cell r="H1442">
            <v>11.767449153409807</v>
          </cell>
          <cell r="I1442">
            <v>0</v>
          </cell>
          <cell r="J1442">
            <v>0</v>
          </cell>
          <cell r="K1442">
            <v>133361.20887418819</v>
          </cell>
          <cell r="L1442">
            <v>443.92089660846625</v>
          </cell>
          <cell r="M1442">
            <v>7.1123097236085613E-6</v>
          </cell>
          <cell r="N1442">
            <v>0</v>
          </cell>
          <cell r="O1442">
            <v>0</v>
          </cell>
          <cell r="P1442">
            <v>4.4598603243529615E-3</v>
          </cell>
          <cell r="Q1442">
            <v>1.5070533212342447E-3</v>
          </cell>
        </row>
        <row r="1443">
          <cell r="B1443">
            <v>688000</v>
          </cell>
          <cell r="C1443">
            <v>7.0509822840613875E-6</v>
          </cell>
          <cell r="D1443">
            <v>0</v>
          </cell>
          <cell r="E1443">
            <v>0</v>
          </cell>
          <cell r="F1443">
            <v>4.4409562733645838E-3</v>
          </cell>
          <cell r="G1443">
            <v>1.4996098137762736E-3</v>
          </cell>
          <cell r="H1443">
            <v>11.665981760308986</v>
          </cell>
          <cell r="I1443">
            <v>0</v>
          </cell>
          <cell r="J1443">
            <v>0</v>
          </cell>
          <cell r="K1443">
            <v>132795.92949118526</v>
          </cell>
          <cell r="L1443">
            <v>441.72832089923503</v>
          </cell>
          <cell r="M1443">
            <v>7.0509822840613866E-6</v>
          </cell>
          <cell r="N1443">
            <v>0</v>
          </cell>
          <cell r="O1443">
            <v>0</v>
          </cell>
          <cell r="P1443">
            <v>4.4409562733645838E-3</v>
          </cell>
          <cell r="Q1443">
            <v>1.4996098137762736E-3</v>
          </cell>
        </row>
        <row r="1444">
          <cell r="B1444">
            <v>688500</v>
          </cell>
          <cell r="C1444">
            <v>6.990181257058993E-6</v>
          </cell>
          <cell r="D1444">
            <v>0</v>
          </cell>
          <cell r="E1444">
            <v>0</v>
          </cell>
          <cell r="F1444">
            <v>4.422125246142254E-3</v>
          </cell>
          <cell r="G1444">
            <v>1.492201116110323E-3</v>
          </cell>
          <cell r="H1444">
            <v>11.565385326586361</v>
          </cell>
          <cell r="I1444">
            <v>0</v>
          </cell>
          <cell r="J1444">
            <v>0</v>
          </cell>
          <cell r="K1444">
            <v>132232.833705203</v>
          </cell>
          <cell r="L1444">
            <v>439.5459988378787</v>
          </cell>
          <cell r="M1444">
            <v>6.990181257058993E-6</v>
          </cell>
          <cell r="N1444">
            <v>0</v>
          </cell>
          <cell r="O1444">
            <v>0</v>
          </cell>
          <cell r="P1444">
            <v>4.4221252461422531E-3</v>
          </cell>
          <cell r="Q1444">
            <v>1.4922011161103228E-3</v>
          </cell>
        </row>
        <row r="1445">
          <cell r="B1445">
            <v>689000</v>
          </cell>
          <cell r="C1445">
            <v>6.9299021240654519E-6</v>
          </cell>
          <cell r="D1445">
            <v>0</v>
          </cell>
          <cell r="E1445">
            <v>0</v>
          </cell>
          <cell r="F1445">
            <v>4.403366960605142E-3</v>
          </cell>
          <cell r="G1445">
            <v>1.4848270654473277E-3</v>
          </cell>
          <cell r="H1445">
            <v>11.465652376239925</v>
          </cell>
          <cell r="I1445">
            <v>0</v>
          </cell>
          <cell r="J1445">
            <v>0</v>
          </cell>
          <cell r="K1445">
            <v>131671.91308130446</v>
          </cell>
          <cell r="L1445">
            <v>437.37388247289681</v>
          </cell>
          <cell r="M1445">
            <v>6.9299021240654519E-6</v>
          </cell>
          <cell r="N1445">
            <v>0</v>
          </cell>
          <cell r="O1445">
            <v>0</v>
          </cell>
          <cell r="P1445">
            <v>4.403366960605142E-3</v>
          </cell>
          <cell r="Q1445">
            <v>1.4848270654473274E-3</v>
          </cell>
        </row>
        <row r="1446">
          <cell r="B1446">
            <v>689500</v>
          </cell>
          <cell r="C1446">
            <v>6.8701404053318146E-6</v>
          </cell>
          <cell r="D1446">
            <v>0</v>
          </cell>
          <cell r="E1446">
            <v>0</v>
          </cell>
          <cell r="F1446">
            <v>4.3846811357620592E-3</v>
          </cell>
          <cell r="G1446">
            <v>1.4774874997595111E-3</v>
          </cell>
          <cell r="H1446">
            <v>11.36677549744145</v>
          </cell>
          <cell r="I1446">
            <v>0</v>
          </cell>
          <cell r="J1446">
            <v>0</v>
          </cell>
          <cell r="K1446">
            <v>131113.15921713578</v>
          </cell>
          <cell r="L1446">
            <v>435.21192407703603</v>
          </cell>
          <cell r="M1446">
            <v>6.8701404053318154E-6</v>
          </cell>
          <cell r="N1446">
            <v>0</v>
          </cell>
          <cell r="O1446">
            <v>0</v>
          </cell>
          <cell r="P1446">
            <v>4.3846811357620592E-3</v>
          </cell>
          <cell r="Q1446">
            <v>1.4774874997595109E-3</v>
          </cell>
        </row>
        <row r="1447">
          <cell r="B1447">
            <v>690000</v>
          </cell>
          <cell r="C1447">
            <v>6.8108916595611354E-6</v>
          </cell>
          <cell r="D1447">
            <v>0</v>
          </cell>
          <cell r="E1447">
            <v>0</v>
          </cell>
          <cell r="F1447">
            <v>4.3660674917072448E-3</v>
          </cell>
          <cell r="G1447">
            <v>1.4701822577768233E-3</v>
          </cell>
          <cell r="H1447">
            <v>11.268747341982266</v>
          </cell>
          <cell r="I1447">
            <v>0</v>
          </cell>
          <cell r="J1447">
            <v>0</v>
          </cell>
          <cell r="K1447">
            <v>130556.56374280014</v>
          </cell>
          <cell r="L1447">
            <v>433.06007614624042</v>
          </cell>
          <cell r="M1447">
            <v>6.8108916595611354E-6</v>
          </cell>
          <cell r="N1447">
            <v>0</v>
          </cell>
          <cell r="O1447">
            <v>0</v>
          </cell>
          <cell r="P1447">
            <v>4.3660674917072448E-3</v>
          </cell>
          <cell r="Q1447">
            <v>1.4701822577768231E-3</v>
          </cell>
        </row>
        <row r="1448">
          <cell r="B1448">
            <v>690500</v>
          </cell>
          <cell r="C1448">
            <v>6.752151483580186E-6</v>
          </cell>
          <cell r="D1448">
            <v>0</v>
          </cell>
          <cell r="E1448">
            <v>0</v>
          </cell>
          <cell r="F1448">
            <v>4.3475257496161761E-3</v>
          </cell>
          <cell r="G1448">
            <v>1.4629111789833996E-3</v>
          </cell>
          <cell r="H1448">
            <v>11.1715606247301</v>
          </cell>
          <cell r="I1448">
            <v>0</v>
          </cell>
          <cell r="J1448">
            <v>0</v>
          </cell>
          <cell r="K1448">
            <v>130002.11832073255</v>
          </cell>
          <cell r="L1448">
            <v>430.91829139860857</v>
          </cell>
          <cell r="M1448">
            <v>6.752151483580186E-6</v>
          </cell>
          <cell r="N1448">
            <v>0</v>
          </cell>
          <cell r="O1448">
            <v>0</v>
          </cell>
          <cell r="P1448">
            <v>4.3475257496161761E-3</v>
          </cell>
          <cell r="Q1448">
            <v>1.4629111789833996E-3</v>
          </cell>
        </row>
        <row r="1449">
          <cell r="B1449">
            <v>691000</v>
          </cell>
          <cell r="C1449">
            <v>6.6939155120092597E-6</v>
          </cell>
          <cell r="D1449">
            <v>0</v>
          </cell>
          <cell r="E1449">
            <v>0</v>
          </cell>
          <cell r="F1449">
            <v>4.3290556317413884E-3</v>
          </cell>
          <cell r="G1449">
            <v>1.4556741036140328E-3</v>
          </cell>
          <cell r="H1449">
            <v>11.075208123082774</v>
          </cell>
          <cell r="I1449">
            <v>0</v>
          </cell>
          <cell r="J1449">
            <v>0</v>
          </cell>
          <cell r="K1449">
            <v>129449.81464557479</v>
          </cell>
          <cell r="L1449">
            <v>428.78652277335431</v>
          </cell>
          <cell r="M1449">
            <v>6.6939155120092597E-6</v>
          </cell>
          <cell r="N1449">
            <v>0</v>
          </cell>
          <cell r="O1449">
            <v>0</v>
          </cell>
          <cell r="P1449">
            <v>4.3290556317413884E-3</v>
          </cell>
          <cell r="Q1449">
            <v>1.4556741036140326E-3</v>
          </cell>
        </row>
        <row r="1450">
          <cell r="B1450">
            <v>691500</v>
          </cell>
          <cell r="C1450">
            <v>6.6361794169396373E-6</v>
          </cell>
          <cell r="D1450">
            <v>0</v>
          </cell>
          <cell r="E1450">
            <v>0</v>
          </cell>
          <cell r="F1450">
            <v>4.3106568614083209E-3</v>
          </cell>
          <cell r="G1450">
            <v>1.4484708726506625E-3</v>
          </cell>
          <cell r="H1450">
            <v>10.97968267643455</v>
          </cell>
          <cell r="I1450">
            <v>0</v>
          </cell>
          <cell r="J1450">
            <v>0</v>
          </cell>
          <cell r="K1450">
            <v>128899.64444405118</v>
          </cell>
          <cell r="L1450">
            <v>426.66472342977278</v>
          </cell>
          <cell r="M1450">
            <v>6.6361794169396373E-6</v>
          </cell>
          <cell r="N1450">
            <v>0</v>
          </cell>
          <cell r="O1450">
            <v>0</v>
          </cell>
          <cell r="P1450">
            <v>4.3106568614083218E-3</v>
          </cell>
          <cell r="Q1450">
            <v>1.4484708726506623E-3</v>
          </cell>
        </row>
        <row r="1451">
          <cell r="B1451">
            <v>692000</v>
          </cell>
          <cell r="C1451">
            <v>6.5789389076129567E-6</v>
          </cell>
          <cell r="D1451">
            <v>0</v>
          </cell>
          <cell r="E1451">
            <v>0</v>
          </cell>
          <cell r="F1451">
            <v>4.2923291630111715E-3</v>
          </cell>
          <cell r="G1451">
            <v>1.4413013278188817E-3</v>
          </cell>
          <cell r="H1451">
            <v>10.884977185645653</v>
          </cell>
          <cell r="I1451">
            <v>0</v>
          </cell>
          <cell r="J1451">
            <v>0</v>
          </cell>
          <cell r="K1451">
            <v>128351.59947484467</v>
          </cell>
          <cell r="L1451">
            <v>424.55284674621112</v>
          </cell>
          <cell r="M1451">
            <v>6.5789389076129584E-6</v>
          </cell>
          <cell r="N1451">
            <v>0</v>
          </cell>
          <cell r="O1451">
            <v>0</v>
          </cell>
          <cell r="P1451">
            <v>4.2923291630111715E-3</v>
          </cell>
          <cell r="Q1451">
            <v>1.4413013278188815E-3</v>
          </cell>
        </row>
        <row r="1452">
          <cell r="B1452">
            <v>692500</v>
          </cell>
          <cell r="C1452">
            <v>6.52218973010059E-6</v>
          </cell>
          <cell r="D1452">
            <v>0</v>
          </cell>
          <cell r="E1452">
            <v>0</v>
          </cell>
          <cell r="F1452">
            <v>4.2740722620087605E-3</v>
          </cell>
          <cell r="G1452">
            <v>1.4341653115844562E-3</v>
          </cell>
          <cell r="H1452">
            <v>10.791084612511789</v>
          </cell>
          <cell r="I1452">
            <v>0</v>
          </cell>
          <cell r="J1452">
            <v>0</v>
          </cell>
          <cell r="K1452">
            <v>127805.67152847313</v>
          </cell>
          <cell r="L1452">
            <v>422.45084631904354</v>
          </cell>
          <cell r="M1452">
            <v>6.5221897301005892E-6</v>
          </cell>
          <cell r="N1452">
            <v>0</v>
          </cell>
          <cell r="O1452">
            <v>0</v>
          </cell>
          <cell r="P1452">
            <v>4.2740722620087613E-3</v>
          </cell>
          <cell r="Q1452">
            <v>1.434165311584456E-3</v>
          </cell>
        </row>
        <row r="1453">
          <cell r="B1453">
            <v>693000</v>
          </cell>
          <cell r="C1453">
            <v>6.4659276669878068E-6</v>
          </cell>
          <cell r="D1453">
            <v>0</v>
          </cell>
          <cell r="E1453">
            <v>0</v>
          </cell>
          <cell r="F1453">
            <v>4.2558858849204269E-3</v>
          </cell>
          <cell r="G1453">
            <v>1.4270626671498681E-3</v>
          </cell>
          <cell r="H1453">
            <v>10.697997979241592</v>
          </cell>
          <cell r="I1453">
            <v>0</v>
          </cell>
          <cell r="J1453">
            <v>0</v>
          </cell>
          <cell r="K1453">
            <v>127261.85242716665</v>
          </cell>
          <cell r="L1453">
            <v>420.35867596165286</v>
          </cell>
          <cell r="M1453">
            <v>6.4659276669878077E-6</v>
          </cell>
          <cell r="N1453">
            <v>0</v>
          </cell>
          <cell r="O1453">
            <v>0</v>
          </cell>
          <cell r="P1453">
            <v>4.2558858849204269E-3</v>
          </cell>
          <cell r="Q1453">
            <v>1.4270626671498681E-3</v>
          </cell>
        </row>
        <row r="1454">
          <cell r="B1454">
            <v>693500</v>
          </cell>
          <cell r="C1454">
            <v>6.4101485370617589E-6</v>
          </cell>
          <cell r="D1454">
            <v>0</v>
          </cell>
          <cell r="E1454">
            <v>0</v>
          </cell>
          <cell r="F1454">
            <v>4.237769759321921E-3</v>
          </cell>
          <cell r="G1454">
            <v>1.4199932384508674E-3</v>
          </cell>
          <cell r="H1454">
            <v>10.605710367940381</v>
          </cell>
          <cell r="I1454">
            <v>0</v>
          </cell>
          <cell r="J1454">
            <v>0</v>
          </cell>
          <cell r="K1454">
            <v>126720.13402474474</v>
          </cell>
          <cell r="L1454">
            <v>418.27628970341493</v>
          </cell>
          <cell r="M1454">
            <v>6.4101485370617589E-6</v>
          </cell>
          <cell r="N1454">
            <v>0</v>
          </cell>
          <cell r="O1454">
            <v>0</v>
          </cell>
          <cell r="P1454">
            <v>4.237769759321921E-3</v>
          </cell>
          <cell r="Q1454">
            <v>1.4199932384508674E-3</v>
          </cell>
        </row>
        <row r="1455">
          <cell r="B1455">
            <v>694000</v>
          </cell>
          <cell r="C1455">
            <v>6.3548481949975582E-6</v>
          </cell>
          <cell r="D1455">
            <v>0</v>
          </cell>
          <cell r="E1455">
            <v>0</v>
          </cell>
          <cell r="F1455">
            <v>4.219723613841344E-3</v>
          </cell>
          <cell r="G1455">
            <v>1.4129568701530429E-3</v>
          </cell>
          <cell r="H1455">
            <v>10.514214920090778</v>
          </cell>
          <cell r="I1455">
            <v>0</v>
          </cell>
          <cell r="J1455">
            <v>0</v>
          </cell>
          <cell r="K1455">
            <v>126180.50820649485</v>
          </cell>
          <cell r="L1455">
            <v>416.20364178868851</v>
          </cell>
          <cell r="M1455">
            <v>6.3548481949975582E-6</v>
          </cell>
          <cell r="N1455">
            <v>0</v>
          </cell>
          <cell r="O1455">
            <v>0</v>
          </cell>
          <cell r="P1455">
            <v>4.219723613841344E-3</v>
          </cell>
          <cell r="Q1455">
            <v>1.4129568701530427E-3</v>
          </cell>
        </row>
        <row r="1456">
          <cell r="B1456">
            <v>694500</v>
          </cell>
          <cell r="C1456">
            <v>6.3000225310539225E-6</v>
          </cell>
          <cell r="D1456">
            <v>0</v>
          </cell>
          <cell r="E1456">
            <v>0</v>
          </cell>
          <cell r="F1456">
            <v>4.2017471781550571E-3</v>
          </cell>
          <cell r="G1456">
            <v>1.4059534076484085E-3</v>
          </cell>
          <cell r="H1456">
            <v>10.423504836049144</v>
          </cell>
          <cell r="I1456">
            <v>0</v>
          </cell>
          <cell r="J1456">
            <v>0</v>
          </cell>
          <cell r="K1456">
            <v>125642.96688905009</v>
          </cell>
          <cell r="L1456">
            <v>414.14068667580977</v>
          </cell>
          <cell r="M1456">
            <v>6.3000225310539225E-6</v>
          </cell>
          <cell r="N1456">
            <v>0</v>
          </cell>
          <cell r="O1456">
            <v>0</v>
          </cell>
          <cell r="P1456">
            <v>4.201747178155058E-3</v>
          </cell>
          <cell r="Q1456">
            <v>1.4059534076484082E-3</v>
          </cell>
        </row>
        <row r="1457">
          <cell r="B1457">
            <v>695000</v>
          </cell>
          <cell r="C1457">
            <v>6.2456674707659492E-6</v>
          </cell>
          <cell r="D1457">
            <v>0</v>
          </cell>
          <cell r="E1457">
            <v>0</v>
          </cell>
          <cell r="F1457">
            <v>4.1838401829836511E-3</v>
          </cell>
          <cell r="G1457">
            <v>1.3989826970520094E-3</v>
          </cell>
          <cell r="H1457">
            <v>10.333573374537266</v>
          </cell>
          <cell r="I1457">
            <v>0</v>
          </cell>
          <cell r="J1457">
            <v>0</v>
          </cell>
          <cell r="K1457">
            <v>125107.5020202687</v>
          </cell>
          <cell r="L1457">
            <v>412.0873790360925</v>
          </cell>
          <cell r="M1457">
            <v>6.2456674707659492E-6</v>
          </cell>
          <cell r="N1457">
            <v>0</v>
          </cell>
          <cell r="O1457">
            <v>0</v>
          </cell>
          <cell r="P1457">
            <v>4.1838401829836511E-3</v>
          </cell>
          <cell r="Q1457">
            <v>1.3989826970520094E-3</v>
          </cell>
        </row>
        <row r="1458">
          <cell r="B1458">
            <v>695500</v>
          </cell>
          <cell r="C1458">
            <v>6.1917789746417155E-6</v>
          </cell>
          <cell r="D1458">
            <v>0</v>
          </cell>
          <cell r="E1458">
            <v>0</v>
          </cell>
          <cell r="F1458">
            <v>4.1660023600879042E-3</v>
          </cell>
          <cell r="G1458">
            <v>1.392044585198537E-3</v>
          </cell>
          <cell r="H1458">
            <v>10.244413852140385</v>
          </cell>
          <cell r="I1458">
            <v>0</v>
          </cell>
          <cell r="J1458">
            <v>0</v>
          </cell>
          <cell r="K1458">
            <v>124574.10557911319</v>
          </cell>
          <cell r="L1458">
            <v>410.0436737528309</v>
          </cell>
          <cell r="M1458">
            <v>6.1917789746417146E-6</v>
          </cell>
          <cell r="N1458">
            <v>0</v>
          </cell>
          <cell r="O1458">
            <v>0</v>
          </cell>
          <cell r="P1458">
            <v>4.1660023600879042E-3</v>
          </cell>
          <cell r="Q1458">
            <v>1.3920445851985368E-3</v>
          </cell>
        </row>
        <row r="1459">
          <cell r="B1459">
            <v>696000</v>
          </cell>
          <cell r="C1459">
            <v>6.1383530378636714E-6</v>
          </cell>
          <cell r="D1459">
            <v>0</v>
          </cell>
          <cell r="E1459">
            <v>0</v>
          </cell>
          <cell r="F1459">
            <v>4.1482334422647694E-3</v>
          </cell>
          <cell r="G1459">
            <v>1.3851389196389663E-3</v>
          </cell>
          <cell r="H1459">
            <v>10.15601964281313</v>
          </cell>
          <cell r="I1459">
            <v>0</v>
          </cell>
          <cell r="J1459">
            <v>0</v>
          </cell>
          <cell r="K1459">
            <v>124042.76957553036</v>
          </cell>
          <cell r="L1459">
            <v>408.0095259203095</v>
          </cell>
          <cell r="M1459">
            <v>6.1383530378636714E-6</v>
          </cell>
          <cell r="N1459">
            <v>0</v>
          </cell>
          <cell r="O1459">
            <v>0</v>
          </cell>
          <cell r="P1459">
            <v>4.1482334422647685E-3</v>
          </cell>
          <cell r="Q1459">
            <v>1.3851389196389661E-3</v>
          </cell>
        </row>
        <row r="1460">
          <cell r="B1460">
            <v>696500</v>
          </cell>
          <cell r="C1460">
            <v>6.085385689990026E-6</v>
          </cell>
          <cell r="D1460">
            <v>0</v>
          </cell>
          <cell r="E1460">
            <v>0</v>
          </cell>
          <cell r="F1460">
            <v>4.1305331633433627E-3</v>
          </cell>
          <cell r="G1460">
            <v>1.3782655486372026E-3</v>
          </cell>
          <cell r="H1460">
            <v>10.068384177385473</v>
          </cell>
          <cell r="I1460">
            <v>0</v>
          </cell>
          <cell r="J1460">
            <v>0</v>
          </cell>
          <cell r="K1460">
            <v>123513.48605033127</v>
          </cell>
          <cell r="L1460">
            <v>405.98489084281488</v>
          </cell>
          <cell r="M1460">
            <v>6.085385689990026E-6</v>
          </cell>
          <cell r="N1460">
            <v>0</v>
          </cell>
          <cell r="O1460">
            <v>0</v>
          </cell>
          <cell r="P1460">
            <v>4.1305331633433627E-3</v>
          </cell>
          <cell r="Q1460">
            <v>1.3782655486372023E-3</v>
          </cell>
        </row>
        <row r="1461">
          <cell r="B1461">
            <v>697000</v>
          </cell>
          <cell r="C1461">
            <v>6.0328729946590064E-6</v>
          </cell>
          <cell r="D1461">
            <v>0</v>
          </cell>
          <cell r="E1461">
            <v>0</v>
          </cell>
          <cell r="F1461">
            <v>4.1129012581809848E-3</v>
          </cell>
          <cell r="G1461">
            <v>1.3714243211667514E-3</v>
          </cell>
          <cell r="H1461">
            <v>9.9815009430734065</v>
          </cell>
          <cell r="I1461">
            <v>0</v>
          </cell>
          <cell r="J1461">
            <v>0</v>
          </cell>
          <cell r="K1461">
            <v>122986.24707507236</v>
          </cell>
          <cell r="L1461">
            <v>403.96972403365521</v>
          </cell>
          <cell r="M1461">
            <v>6.0328729946590064E-6</v>
          </cell>
          <cell r="N1461">
            <v>0</v>
          </cell>
          <cell r="O1461">
            <v>0</v>
          </cell>
          <cell r="P1461">
            <v>4.1129012581809848E-3</v>
          </cell>
          <cell r="Q1461">
            <v>1.3714243211667512E-3</v>
          </cell>
        </row>
        <row r="1462">
          <cell r="B1462">
            <v>697500</v>
          </cell>
          <cell r="C1462">
            <v>5.9808110492988605E-6</v>
          </cell>
          <cell r="D1462">
            <v>0</v>
          </cell>
          <cell r="E1462">
            <v>0</v>
          </cell>
          <cell r="F1462">
            <v>4.0953374626591489E-3</v>
          </cell>
          <cell r="G1462">
            <v>1.3646150869073982E-3</v>
          </cell>
          <cell r="H1462">
            <v>9.8953634829991444</v>
          </cell>
          <cell r="I1462">
            <v>0</v>
          </cell>
          <cell r="J1462">
            <v>0</v>
          </cell>
          <cell r="K1462">
            <v>122461.04475193661</v>
          </cell>
          <cell r="L1462">
            <v>401.96398121418179</v>
          </cell>
          <cell r="M1462">
            <v>5.9808110492988613E-6</v>
          </cell>
          <cell r="N1462">
            <v>0</v>
          </cell>
          <cell r="O1462">
            <v>0</v>
          </cell>
          <cell r="P1462">
            <v>4.0953374626591489E-3</v>
          </cell>
          <cell r="Q1462">
            <v>1.3646150869073982E-3</v>
          </cell>
        </row>
        <row r="1463">
          <cell r="B1463">
            <v>698000</v>
          </cell>
          <cell r="C1463">
            <v>5.929195984834029E-6</v>
          </cell>
          <cell r="D1463">
            <v>0</v>
          </cell>
          <cell r="E1463">
            <v>0</v>
          </cell>
          <cell r="F1463">
            <v>4.0778415136796175E-3</v>
          </cell>
          <cell r="G1463">
            <v>1.3578376962419059E-3</v>
          </cell>
          <cell r="H1463">
            <v>9.8099653957049782</v>
          </cell>
          <cell r="I1463">
            <v>0</v>
          </cell>
          <cell r="J1463">
            <v>0</v>
          </cell>
          <cell r="K1463">
            <v>121937.87121361512</v>
          </cell>
          <cell r="L1463">
            <v>399.96761831281663</v>
          </cell>
          <cell r="M1463">
            <v>5.929195984834029E-6</v>
          </cell>
          <cell r="N1463">
            <v>0</v>
          </cell>
          <cell r="O1463">
            <v>0</v>
          </cell>
          <cell r="P1463">
            <v>4.0778415136796175E-3</v>
          </cell>
          <cell r="Q1463">
            <v>1.3578376962419057E-3</v>
          </cell>
        </row>
        <row r="1464">
          <cell r="B1464">
            <v>698500</v>
          </cell>
          <cell r="C1464">
            <v>5.8780239654008947E-6</v>
          </cell>
          <cell r="D1464">
            <v>0</v>
          </cell>
          <cell r="E1464">
            <v>0</v>
          </cell>
          <cell r="F1464">
            <v>4.060413149160471E-3</v>
          </cell>
          <cell r="G1464">
            <v>1.3510920002527259E-3</v>
          </cell>
          <cell r="H1464">
            <v>9.7253003346829736</v>
          </cell>
          <cell r="I1464">
            <v>0</v>
          </cell>
          <cell r="J1464">
            <v>0</v>
          </cell>
          <cell r="K1464">
            <v>121416.7186231894</v>
          </cell>
          <cell r="L1464">
            <v>397.98059146408349</v>
          </cell>
          <cell r="M1464">
            <v>5.8780239654008947E-6</v>
          </cell>
          <cell r="N1464">
            <v>0</v>
          </cell>
          <cell r="O1464">
            <v>0</v>
          </cell>
          <cell r="P1464">
            <v>4.060413149160471E-3</v>
          </cell>
          <cell r="Q1464">
            <v>1.3510920002527257E-3</v>
          </cell>
        </row>
        <row r="1465">
          <cell r="B1465">
            <v>699000</v>
          </cell>
          <cell r="C1465">
            <v>5.8272911880606491E-6</v>
          </cell>
          <cell r="D1465">
            <v>0</v>
          </cell>
          <cell r="E1465">
            <v>0</v>
          </cell>
          <cell r="F1465">
            <v>4.0430521080321693E-3</v>
          </cell>
          <cell r="G1465">
            <v>1.3443778507187269E-3</v>
          </cell>
          <cell r="H1465">
            <v>9.6413620078999127</v>
          </cell>
          <cell r="I1465">
            <v>0</v>
          </cell>
          <cell r="J1465">
            <v>0</v>
          </cell>
          <cell r="K1465">
            <v>120897.57917401378</v>
          </cell>
          <cell r="L1465">
            <v>396.00285700764425</v>
          </cell>
          <cell r="M1465">
            <v>5.8272911880606491E-6</v>
          </cell>
          <cell r="N1465">
            <v>0</v>
          </cell>
          <cell r="O1465">
            <v>0</v>
          </cell>
          <cell r="P1465">
            <v>4.0430521080321693E-3</v>
          </cell>
          <cell r="Q1465">
            <v>1.3443778507187269E-3</v>
          </cell>
        </row>
        <row r="1466">
          <cell r="B1466">
            <v>699500</v>
          </cell>
          <cell r="C1466">
            <v>5.7769938825188716E-6</v>
          </cell>
          <cell r="D1466">
            <v>0</v>
          </cell>
          <cell r="E1466">
            <v>0</v>
          </cell>
          <cell r="F1466">
            <v>4.0257581302336554E-3</v>
          </cell>
          <cell r="G1466">
            <v>1.3376951001119396E-3</v>
          </cell>
          <cell r="H1466">
            <v>9.55814417733332</v>
          </cell>
          <cell r="I1466">
            <v>0</v>
          </cell>
          <cell r="J1466">
            <v>0</v>
          </cell>
          <cell r="K1466">
            <v>120380.44508959875</v>
          </cell>
          <cell r="L1466">
            <v>394.03437148734014</v>
          </cell>
          <cell r="M1466">
            <v>5.7769938825188724E-6</v>
          </cell>
          <cell r="N1466">
            <v>0</v>
          </cell>
          <cell r="O1466">
            <v>0</v>
          </cell>
          <cell r="P1466">
            <v>4.0257581302336563E-3</v>
          </cell>
          <cell r="Q1466">
            <v>1.3376951001119394E-3</v>
          </cell>
        </row>
        <row r="1467">
          <cell r="B1467">
            <v>700000</v>
          </cell>
          <cell r="C1467">
            <v>5.7271283108431842E-6</v>
          </cell>
          <cell r="D1467">
            <v>0</v>
          </cell>
          <cell r="E1467">
            <v>0</v>
          </cell>
          <cell r="F1467">
            <v>4.0085309567084483E-3</v>
          </cell>
          <cell r="G1467">
            <v>1.3310436015943139E-3</v>
          </cell>
          <cell r="H1467">
            <v>9.4756406585043287</v>
          </cell>
          <cell r="I1467">
            <v>0</v>
          </cell>
          <cell r="J1467">
            <v>0</v>
          </cell>
          <cell r="K1467">
            <v>119865.3086234942</v>
          </cell>
          <cell r="L1467">
            <v>392.07509165023657</v>
          </cell>
          <cell r="M1467">
            <v>5.7271283108431842E-6</v>
          </cell>
          <cell r="N1467">
            <v>0</v>
          </cell>
          <cell r="O1467">
            <v>0</v>
          </cell>
          <cell r="P1467">
            <v>4.0085309567084483E-3</v>
          </cell>
          <cell r="Q1467">
            <v>1.3310436015943139E-3</v>
          </cell>
        </row>
        <row r="1468">
          <cell r="B1468">
            <v>700500</v>
          </cell>
          <cell r="C1468">
            <v>5.6776907671866555E-6</v>
          </cell>
          <cell r="D1468">
            <v>0</v>
          </cell>
          <cell r="E1468">
            <v>0</v>
          </cell>
          <cell r="F1468">
            <v>3.9913703294007672E-3</v>
          </cell>
          <cell r="G1468">
            <v>1.3244232090144905E-3</v>
          </cell>
          <cell r="H1468">
            <v>9.393845320020036</v>
          </cell>
          <cell r="I1468">
            <v>0</v>
          </cell>
          <cell r="J1468">
            <v>0</v>
          </cell>
          <cell r="K1468">
            <v>119352.16205917354</v>
          </cell>
          <cell r="L1468">
            <v>390.12497444567185</v>
          </cell>
          <cell r="M1468">
            <v>5.6776907671866547E-6</v>
          </cell>
          <cell r="N1468">
            <v>0</v>
          </cell>
          <cell r="O1468">
            <v>0</v>
          </cell>
          <cell r="P1468">
            <v>3.9913703294007672E-3</v>
          </cell>
          <cell r="Q1468">
            <v>1.3244232090144903E-3</v>
          </cell>
        </row>
        <row r="1469">
          <cell r="B1469">
            <v>701000</v>
          </cell>
          <cell r="C1469">
            <v>5.6286775775111999E-6</v>
          </cell>
          <cell r="D1469">
            <v>0</v>
          </cell>
          <cell r="E1469">
            <v>0</v>
          </cell>
          <cell r="F1469">
            <v>3.9742759912516678E-3</v>
          </cell>
          <cell r="G1469">
            <v>1.3178337769045939E-3</v>
          </cell>
          <cell r="H1469">
            <v>9.3127520831158765</v>
          </cell>
          <cell r="I1469">
            <v>0</v>
          </cell>
          <cell r="J1469">
            <v>0</v>
          </cell>
          <cell r="K1469">
            <v>118840.9977099181</v>
          </cell>
          <cell r="L1469">
            <v>388.18397702431304</v>
          </cell>
          <cell r="M1469">
            <v>5.6286775775111999E-6</v>
          </cell>
          <cell r="N1469">
            <v>0</v>
          </cell>
          <cell r="O1469">
            <v>0</v>
          </cell>
          <cell r="P1469">
            <v>3.9742759912516678E-3</v>
          </cell>
          <cell r="Q1469">
            <v>1.3178337769045939E-3</v>
          </cell>
        </row>
        <row r="1470">
          <cell r="B1470">
            <v>701500</v>
          </cell>
          <cell r="C1470">
            <v>5.5800850993157658E-6</v>
          </cell>
          <cell r="D1470">
            <v>0</v>
          </cell>
          <cell r="E1470">
            <v>0</v>
          </cell>
          <cell r="F1470">
            <v>3.9572476861951845E-3</v>
          </cell>
          <cell r="G1470">
            <v>1.311275160477032E-3</v>
          </cell>
          <cell r="H1470">
            <v>9.2323549212058875</v>
          </cell>
          <cell r="I1470">
            <v>0</v>
          </cell>
          <cell r="J1470">
            <v>0</v>
          </cell>
          <cell r="K1470">
            <v>118331.80791870183</v>
          </cell>
          <cell r="L1470">
            <v>386.2520567372128</v>
          </cell>
          <cell r="M1470">
            <v>5.5800850993157658E-6</v>
          </cell>
          <cell r="N1470">
            <v>0</v>
          </cell>
          <cell r="O1470">
            <v>0</v>
          </cell>
          <cell r="P1470">
            <v>3.9572476861951845E-3</v>
          </cell>
          <cell r="Q1470">
            <v>1.311275160477032E-3</v>
          </cell>
        </row>
        <row r="1471">
          <cell r="B1471">
            <v>702000</v>
          </cell>
          <cell r="C1471">
            <v>5.531909721365479E-6</v>
          </cell>
          <cell r="D1471">
            <v>0</v>
          </cell>
          <cell r="E1471">
            <v>0</v>
          </cell>
          <cell r="F1471">
            <v>3.9402851591545055E-3</v>
          </cell>
          <cell r="G1471">
            <v>1.3047472156213161E-3</v>
          </cell>
          <cell r="H1471">
            <v>9.1526478594345857</v>
          </cell>
          <cell r="I1471">
            <v>0</v>
          </cell>
          <cell r="J1471">
            <v>0</v>
          </cell>
          <cell r="K1471">
            <v>117824.58505807686</v>
          </cell>
          <cell r="L1471">
            <v>384.32917113487275</v>
          </cell>
          <cell r="M1471">
            <v>5.5319097213654798E-6</v>
          </cell>
          <cell r="N1471">
            <v>0</v>
          </cell>
          <cell r="O1471">
            <v>0</v>
          </cell>
          <cell r="P1471">
            <v>3.9402851591545046E-3</v>
          </cell>
          <cell r="Q1471">
            <v>1.3047472156213159E-3</v>
          </cell>
        </row>
        <row r="1472">
          <cell r="B1472">
            <v>702500</v>
          </cell>
          <cell r="C1472">
            <v>5.4841478634227002E-6</v>
          </cell>
          <cell r="D1472">
            <v>0</v>
          </cell>
          <cell r="E1472">
            <v>0</v>
          </cell>
          <cell r="F1472">
            <v>3.9233881560381441E-3</v>
          </cell>
          <cell r="G1472">
            <v>1.2982497989008958E-3</v>
          </cell>
          <cell r="H1472">
            <v>9.0736249742319881</v>
          </cell>
          <cell r="I1472">
            <v>0</v>
          </cell>
          <cell r="J1472">
            <v>0</v>
          </cell>
          <cell r="K1472">
            <v>117319.32153005914</v>
          </cell>
          <cell r="L1472">
            <v>382.41527796631146</v>
          </cell>
          <cell r="M1472">
            <v>5.4841478634227002E-6</v>
          </cell>
          <cell r="N1472">
            <v>0</v>
          </cell>
          <cell r="O1472">
            <v>0</v>
          </cell>
          <cell r="P1472">
            <v>3.923388156038145E-3</v>
          </cell>
          <cell r="Q1472">
            <v>1.2982497989008958E-3</v>
          </cell>
        </row>
        <row r="1473">
          <cell r="B1473">
            <v>703000</v>
          </cell>
          <cell r="C1473">
            <v>5.4367959759809562E-6</v>
          </cell>
          <cell r="D1473">
            <v>0</v>
          </cell>
          <cell r="E1473">
            <v>0</v>
          </cell>
          <cell r="F1473">
            <v>3.9065564237361298E-3</v>
          </cell>
          <cell r="G1473">
            <v>1.2917827675500053E-3</v>
          </cell>
          <cell r="H1473">
            <v>8.9952803928734024</v>
          </cell>
          <cell r="I1473">
            <v>0</v>
          </cell>
          <cell r="J1473">
            <v>0</v>
          </cell>
          <cell r="K1473">
            <v>116816.00976601437</v>
          </cell>
          <cell r="L1473">
            <v>380.51033517813511</v>
          </cell>
          <cell r="M1473">
            <v>5.4367959759809562E-6</v>
          </cell>
          <cell r="N1473">
            <v>0</v>
          </cell>
          <cell r="O1473">
            <v>0</v>
          </cell>
          <cell r="P1473">
            <v>3.9065564237361298E-3</v>
          </cell>
          <cell r="Q1473">
            <v>1.2917827675500051E-3</v>
          </cell>
        </row>
        <row r="1474">
          <cell r="B1474">
            <v>703500</v>
          </cell>
          <cell r="C1474">
            <v>5.3898505400026931E-6</v>
          </cell>
          <cell r="D1474">
            <v>0</v>
          </cell>
          <cell r="E1474">
            <v>0</v>
          </cell>
          <cell r="F1474">
            <v>3.8897897101162274E-3</v>
          </cell>
          <cell r="G1474">
            <v>1.2853459794705284E-3</v>
          </cell>
          <cell r="H1474">
            <v>8.9176082930455323</v>
          </cell>
          <cell r="I1474">
            <v>0</v>
          </cell>
          <cell r="J1474">
            <v>0</v>
          </cell>
          <cell r="K1474">
            <v>116314.6422265451</v>
          </cell>
          <cell r="L1474">
            <v>378.61430091361427</v>
          </cell>
          <cell r="M1474">
            <v>5.3898505400026931E-6</v>
          </cell>
          <cell r="N1474">
            <v>0</v>
          </cell>
          <cell r="O1474">
            <v>0</v>
          </cell>
          <cell r="P1474">
            <v>3.8897897101162274E-3</v>
          </cell>
          <cell r="Q1474">
            <v>1.2853459794705281E-3</v>
          </cell>
        </row>
        <row r="1475">
          <cell r="B1475">
            <v>704000</v>
          </cell>
          <cell r="C1475">
            <v>5.343308066655127E-6</v>
          </cell>
          <cell r="D1475">
            <v>0</v>
          </cell>
          <cell r="E1475">
            <v>0</v>
          </cell>
          <cell r="F1475">
            <v>3.8730877640201517E-3</v>
          </cell>
          <cell r="G1475">
            <v>1.2789392932288722E-3</v>
          </cell>
          <cell r="H1475">
            <v>8.8406029024094313</v>
          </cell>
          <cell r="I1475">
            <v>0</v>
          </cell>
          <cell r="J1475">
            <v>0</v>
          </cell>
          <cell r="K1475">
            <v>115815.21140137741</v>
          </cell>
          <cell r="L1475">
            <v>376.72713351176287</v>
          </cell>
          <cell r="M1475">
            <v>5.343308066655127E-6</v>
          </cell>
          <cell r="N1475">
            <v>0</v>
          </cell>
          <cell r="O1475">
            <v>0</v>
          </cell>
          <cell r="P1475">
            <v>3.8730877640201517E-3</v>
          </cell>
          <cell r="Q1475">
            <v>1.2789392932288722E-3</v>
          </cell>
        </row>
        <row r="1476">
          <cell r="B1476">
            <v>704500</v>
          </cell>
          <cell r="C1476">
            <v>5.2971650970527801E-6</v>
          </cell>
          <cell r="D1476">
            <v>0</v>
          </cell>
          <cell r="E1476">
            <v>0</v>
          </cell>
          <cell r="F1476">
            <v>3.8564503352598073E-3</v>
          </cell>
          <cell r="G1476">
            <v>1.2725625680528663E-3</v>
          </cell>
          <cell r="H1476">
            <v>8.7642584981745344</v>
          </cell>
          <cell r="I1476">
            <v>0</v>
          </cell>
          <cell r="J1476">
            <v>0</v>
          </cell>
          <cell r="K1476">
            <v>115317.7098092486</v>
          </cell>
          <cell r="L1476">
            <v>374.84879150642496</v>
          </cell>
          <cell r="M1476">
            <v>5.2971650970527801E-6</v>
          </cell>
          <cell r="N1476">
            <v>0</v>
          </cell>
          <cell r="O1476">
            <v>0</v>
          </cell>
          <cell r="P1476">
            <v>3.8564503352598069E-3</v>
          </cell>
          <cell r="Q1476">
            <v>1.2725625680528661E-3</v>
          </cell>
        </row>
        <row r="1477">
          <cell r="B1477">
            <v>705000</v>
          </cell>
          <cell r="C1477">
            <v>5.2514182020009859E-6</v>
          </cell>
          <cell r="D1477">
            <v>0</v>
          </cell>
          <cell r="E1477">
            <v>0</v>
          </cell>
          <cell r="F1477">
            <v>3.8398771746135413E-3</v>
          </cell>
          <cell r="G1477">
            <v>1.2662156638286639E-3</v>
          </cell>
          <cell r="H1477">
            <v>8.6885694066742793</v>
          </cell>
          <cell r="I1477">
            <v>0</v>
          </cell>
          <cell r="J1477">
            <v>0</v>
          </cell>
          <cell r="K1477">
            <v>114822.12999779503</v>
          </cell>
          <cell r="L1477">
            <v>372.97923362536176</v>
          </cell>
          <cell r="M1477">
            <v>5.2514182020009859E-6</v>
          </cell>
          <cell r="N1477">
            <v>0</v>
          </cell>
          <cell r="O1477">
            <v>0</v>
          </cell>
          <cell r="P1477">
            <v>3.8398771746135413E-3</v>
          </cell>
          <cell r="Q1477">
            <v>1.2662156638286639E-3</v>
          </cell>
        </row>
        <row r="1478">
          <cell r="B1478">
            <v>705500</v>
          </cell>
          <cell r="C1478">
            <v>5.2060639817384269E-6</v>
          </cell>
          <cell r="D1478">
            <v>0</v>
          </cell>
          <cell r="E1478">
            <v>0</v>
          </cell>
          <cell r="F1478">
            <v>3.8233680338224094E-3</v>
          </cell>
          <cell r="G1478">
            <v>1.2598984410976638E-3</v>
          </cell>
          <cell r="H1478">
            <v>8.6135300029401254</v>
          </cell>
          <cell r="I1478">
            <v>0</v>
          </cell>
          <cell r="J1478">
            <v>0</v>
          </cell>
          <cell r="K1478">
            <v>114328.46454344048</v>
          </cell>
          <cell r="L1478">
            <v>371.11841878934501</v>
          </cell>
          <cell r="M1478">
            <v>5.2060639817384269E-6</v>
          </cell>
          <cell r="N1478">
            <v>0</v>
          </cell>
          <cell r="O1478">
            <v>0</v>
          </cell>
          <cell r="P1478">
            <v>3.8233680338224099E-3</v>
          </cell>
          <cell r="Q1478">
            <v>1.2598984410976638E-3</v>
          </cell>
        </row>
        <row r="1479">
          <cell r="B1479">
            <v>706000</v>
          </cell>
          <cell r="C1479">
            <v>5.1610990656873417E-6</v>
          </cell>
          <cell r="D1479">
            <v>0</v>
          </cell>
          <cell r="E1479">
            <v>0</v>
          </cell>
          <cell r="F1479">
            <v>3.8069226655864609E-3</v>
          </cell>
          <cell r="G1479">
            <v>1.2536107610534499E-3</v>
          </cell>
          <cell r="H1479">
            <v>8.5391347102882715</v>
          </cell>
          <cell r="I1479">
            <v>0</v>
          </cell>
          <cell r="J1479">
            <v>0</v>
          </cell>
          <cell r="K1479">
            <v>113836.70605128513</v>
          </cell>
          <cell r="L1479">
            <v>369.26630611125569</v>
          </cell>
          <cell r="M1479">
            <v>5.1610990656873417E-6</v>
          </cell>
          <cell r="N1479">
            <v>0</v>
          </cell>
          <cell r="O1479">
            <v>0</v>
          </cell>
          <cell r="P1479">
            <v>3.8069226655864613E-3</v>
          </cell>
          <cell r="Q1479">
            <v>1.2536107610534497E-3</v>
          </cell>
        </row>
        <row r="1480">
          <cell r="B1480">
            <v>706500</v>
          </cell>
          <cell r="C1480">
            <v>5.1165201122008469E-6</v>
          </cell>
          <cell r="D1480">
            <v>0</v>
          </cell>
          <cell r="E1480">
            <v>0</v>
          </cell>
          <cell r="F1480">
            <v>3.7905408235610256E-3</v>
          </cell>
          <cell r="G1480">
            <v>1.2473524855387346E-3</v>
          </cell>
          <cell r="H1480">
            <v>8.4653779999015946</v>
          </cell>
          <cell r="I1480">
            <v>0</v>
          </cell>
          <cell r="J1480">
            <v>0</v>
          </cell>
          <cell r="K1480">
            <v>113346.84715499447</v>
          </cell>
          <cell r="L1480">
            <v>367.42285489518326</v>
          </cell>
          <cell r="M1480">
            <v>5.1165201122008478E-6</v>
          </cell>
          <cell r="N1480">
            <v>0</v>
          </cell>
          <cell r="O1480">
            <v>0</v>
          </cell>
          <cell r="P1480">
            <v>3.7905408235610256E-3</v>
          </cell>
          <cell r="Q1480">
            <v>1.2473524855387344E-3</v>
          </cell>
        </row>
        <row r="1481">
          <cell r="B1481">
            <v>707000</v>
          </cell>
          <cell r="C1481">
            <v>5.0723238083160116E-6</v>
          </cell>
          <cell r="D1481">
            <v>0</v>
          </cell>
          <cell r="E1481">
            <v>0</v>
          </cell>
          <cell r="F1481">
            <v>3.7742222623530336E-3</v>
          </cell>
          <cell r="G1481">
            <v>1.2411234770423316E-3</v>
          </cell>
          <cell r="H1481">
            <v>8.3922543904211047</v>
          </cell>
          <cell r="I1481">
            <v>0</v>
          </cell>
          <cell r="J1481">
            <v>0</v>
          </cell>
          <cell r="K1481">
            <v>112858.88051668927</v>
          </cell>
          <cell r="L1481">
            <v>365.5880246355344</v>
          </cell>
          <cell r="M1481">
            <v>5.0723238083160124E-6</v>
          </cell>
          <cell r="N1481">
            <v>0</v>
          </cell>
          <cell r="O1481">
            <v>0</v>
          </cell>
          <cell r="P1481">
            <v>3.7742222623530336E-3</v>
          </cell>
          <cell r="Q1481">
            <v>1.2411234770423316E-3</v>
          </cell>
        </row>
        <row r="1482">
          <cell r="B1482">
            <v>707500</v>
          </cell>
          <cell r="C1482">
            <v>5.0285068695069285E-6</v>
          </cell>
          <cell r="D1482">
            <v>0</v>
          </cell>
          <cell r="E1482">
            <v>0</v>
          </cell>
          <cell r="F1482">
            <v>3.7579667375173334E-3</v>
          </cell>
          <cell r="G1482">
            <v>1.2349235986961267E-3</v>
          </cell>
          <cell r="H1482">
            <v>8.3197584475373976</v>
          </cell>
          <cell r="I1482">
            <v>0</v>
          </cell>
          <cell r="J1482">
            <v>0</v>
          </cell>
          <cell r="K1482">
            <v>112372.79882683548</v>
          </cell>
          <cell r="L1482">
            <v>363.76177501614023</v>
          </cell>
          <cell r="M1482">
            <v>5.0285068695069285E-6</v>
          </cell>
          <cell r="N1482">
            <v>0</v>
          </cell>
          <cell r="O1482">
            <v>0</v>
          </cell>
          <cell r="P1482">
            <v>3.7579667375173338E-3</v>
          </cell>
          <cell r="Q1482">
            <v>1.2349235986961267E-3</v>
          </cell>
        </row>
        <row r="1483">
          <cell r="B1483">
            <v>708000</v>
          </cell>
          <cell r="C1483">
            <v>4.9850660394416109E-6</v>
          </cell>
          <cell r="D1483">
            <v>0</v>
          </cell>
          <cell r="E1483">
            <v>0</v>
          </cell>
          <cell r="F1483">
            <v>3.7417740055530309E-3</v>
          </cell>
          <cell r="G1483">
            <v>1.2287527142720749E-3</v>
          </cell>
          <cell r="H1483">
            <v>8.2478847835884412</v>
          </cell>
          <cell r="I1483">
            <v>0</v>
          </cell>
          <cell r="J1483">
            <v>0</v>
          </cell>
          <cell r="K1483">
            <v>111888.59480413474</v>
          </cell>
          <cell r="L1483">
            <v>361.94406590937234</v>
          </cell>
          <cell r="M1483">
            <v>4.9850660394416109E-6</v>
          </cell>
          <cell r="N1483">
            <v>0</v>
          </cell>
          <cell r="O1483">
            <v>0</v>
          </cell>
          <cell r="P1483">
            <v>3.7417740055530305E-3</v>
          </cell>
          <cell r="Q1483">
            <v>1.2287527142720747E-3</v>
          </cell>
        </row>
        <row r="1484">
          <cell r="B1484">
            <v>708500</v>
          </cell>
          <cell r="C1484">
            <v>4.9419980897379389E-6</v>
          </cell>
          <cell r="D1484">
            <v>0</v>
          </cell>
          <cell r="E1484">
            <v>0</v>
          </cell>
          <cell r="F1484">
            <v>3.725643823899844E-3</v>
          </cell>
          <cell r="G1484">
            <v>1.2226106881792068E-3</v>
          </cell>
          <cell r="H1484">
            <v>8.1766280571557743</v>
          </cell>
          <cell r="I1484">
            <v>0</v>
          </cell>
          <cell r="J1484">
            <v>0</v>
          </cell>
          <cell r="K1484">
            <v>111406.26119541544</v>
          </cell>
          <cell r="L1484">
            <v>360.13485737526048</v>
          </cell>
          <cell r="M1484">
            <v>4.9419980897379398E-6</v>
          </cell>
          <cell r="N1484">
            <v>0</v>
          </cell>
          <cell r="O1484">
            <v>0</v>
          </cell>
          <cell r="P1484">
            <v>3.7256438238998445E-3</v>
          </cell>
          <cell r="Q1484">
            <v>1.2226106881792068E-3</v>
          </cell>
        </row>
        <row r="1485">
          <cell r="B1485">
            <v>709000</v>
          </cell>
          <cell r="C1485">
            <v>4.8992998197262978E-6</v>
          </cell>
          <cell r="D1485">
            <v>0</v>
          </cell>
          <cell r="E1485">
            <v>0</v>
          </cell>
          <cell r="F1485">
            <v>3.7095759509344671E-3</v>
          </cell>
          <cell r="G1485">
            <v>1.2164973854606456E-3</v>
          </cell>
          <cell r="H1485">
            <v>8.1059829726717947</v>
          </cell>
          <cell r="I1485">
            <v>0</v>
          </cell>
          <cell r="J1485">
            <v>0</v>
          </cell>
          <cell r="K1485">
            <v>110925.79077552388</v>
          </cell>
          <cell r="L1485">
            <v>358.33410966061422</v>
          </cell>
          <cell r="M1485">
            <v>4.899299819726297E-6</v>
          </cell>
          <cell r="N1485">
            <v>0</v>
          </cell>
          <cell r="O1485">
            <v>0</v>
          </cell>
          <cell r="P1485">
            <v>3.7095759509344676E-3</v>
          </cell>
          <cell r="Q1485">
            <v>1.2164973854606456E-3</v>
          </cell>
        </row>
        <row r="1486">
          <cell r="B1486">
            <v>709500</v>
          </cell>
          <cell r="C1486">
            <v>4.8569680562103068E-6</v>
          </cell>
          <cell r="D1486">
            <v>0</v>
          </cell>
          <cell r="E1486">
            <v>0</v>
          </cell>
          <cell r="F1486">
            <v>3.6935701459669523E-3</v>
          </cell>
          <cell r="G1486">
            <v>1.2104126717906473E-3</v>
          </cell>
          <cell r="H1486">
            <v>8.0359442800238803</v>
          </cell>
          <cell r="I1486">
            <v>0</v>
          </cell>
          <cell r="J1486">
            <v>0</v>
          </cell>
          <cell r="K1486">
            <v>110447.17634721621</v>
          </cell>
          <cell r="L1486">
            <v>356.54178319815082</v>
          </cell>
          <cell r="M1486">
            <v>4.856968056210306E-6</v>
          </cell>
          <cell r="N1486">
            <v>0</v>
          </cell>
          <cell r="O1486">
            <v>0</v>
          </cell>
          <cell r="P1486">
            <v>3.6935701459669527E-3</v>
          </cell>
          <cell r="Q1486">
            <v>1.2104126717906469E-3</v>
          </cell>
        </row>
        <row r="1487">
          <cell r="B1487">
            <v>710000</v>
          </cell>
          <cell r="C1487">
            <v>4.81499965323042E-6</v>
          </cell>
          <cell r="D1487">
            <v>0</v>
          </cell>
          <cell r="E1487">
            <v>0</v>
          </cell>
          <cell r="F1487">
            <v>3.6776261692371059E-3</v>
          </cell>
          <cell r="G1487">
            <v>1.2043564134716449E-3</v>
          </cell>
          <cell r="H1487">
            <v>7.9665067741632587</v>
          </cell>
          <cell r="I1487">
            <v>0</v>
          </cell>
          <cell r="J1487">
            <v>0</v>
          </cell>
          <cell r="K1487">
            <v>109970.41074105057</v>
          </cell>
          <cell r="L1487">
            <v>354.75783860562495</v>
          </cell>
          <cell r="M1487">
            <v>4.81499965323042E-6</v>
          </cell>
          <cell r="N1487">
            <v>0</v>
          </cell>
          <cell r="O1487">
            <v>0</v>
          </cell>
          <cell r="P1487">
            <v>3.6776261692371059E-3</v>
          </cell>
          <cell r="Q1487">
            <v>1.2043564134716447E-3</v>
          </cell>
        </row>
        <row r="1488">
          <cell r="B1488">
            <v>710500</v>
          </cell>
          <cell r="C1488">
            <v>4.7733914918313523E-6</v>
          </cell>
          <cell r="D1488">
            <v>0</v>
          </cell>
          <cell r="E1488">
            <v>0</v>
          </cell>
          <cell r="F1488">
            <v>3.6617437819108927E-3</v>
          </cell>
          <cell r="G1488">
            <v>1.198328477431313E-3</v>
          </cell>
          <cell r="H1488">
            <v>7.8976652947202099</v>
          </cell>
          <cell r="I1488">
            <v>0</v>
          </cell>
          <cell r="J1488">
            <v>0</v>
          </cell>
          <cell r="K1488">
            <v>109495.4868152796</v>
          </cell>
          <cell r="L1488">
            <v>352.9822366849636</v>
          </cell>
          <cell r="M1488">
            <v>4.7733914918313523E-6</v>
          </cell>
          <cell r="N1488">
            <v>0</v>
          </cell>
          <cell r="O1488">
            <v>0</v>
          </cell>
          <cell r="P1488">
            <v>3.6617437819108927E-3</v>
          </cell>
          <cell r="Q1488">
            <v>1.198328477431313E-3</v>
          </cell>
        </row>
        <row r="1489">
          <cell r="B1489">
            <v>711000</v>
          </cell>
          <cell r="C1489">
            <v>4.7321404798304632E-6</v>
          </cell>
          <cell r="D1489">
            <v>0</v>
          </cell>
          <cell r="E1489">
            <v>0</v>
          </cell>
          <cell r="F1489">
            <v>3.6459227460768615E-3</v>
          </cell>
          <cell r="G1489">
            <v>1.1923287312196416E-3</v>
          </cell>
          <cell r="H1489">
            <v>7.8294147256208548</v>
          </cell>
          <cell r="I1489">
            <v>0</v>
          </cell>
          <cell r="J1489">
            <v>0</v>
          </cell>
          <cell r="K1489">
            <v>109022.39745574359</v>
          </cell>
          <cell r="L1489">
            <v>351.21493842140433</v>
          </cell>
          <cell r="M1489">
            <v>4.7321404798304641E-6</v>
          </cell>
          <cell r="N1489">
            <v>0</v>
          </cell>
          <cell r="O1489">
            <v>0</v>
          </cell>
          <cell r="P1489">
            <v>3.6459227460768615E-3</v>
          </cell>
          <cell r="Q1489">
            <v>1.1923287312196414E-3</v>
          </cell>
        </row>
        <row r="1490">
          <cell r="B1490">
            <v>711500</v>
          </cell>
          <cell r="C1490">
            <v>4.6912435515861411E-6</v>
          </cell>
          <cell r="D1490">
            <v>0</v>
          </cell>
          <cell r="E1490">
            <v>0</v>
          </cell>
          <cell r="F1490">
            <v>3.6301628247425804E-3</v>
          </cell>
          <cell r="G1490">
            <v>1.1863570430060292E-3</v>
          </cell>
          <cell r="H1490">
            <v>7.7617499947039423</v>
          </cell>
          <cell r="I1490">
            <v>0</v>
          </cell>
          <cell r="J1490">
            <v>0</v>
          </cell>
          <cell r="K1490">
            <v>108551.13557576379</v>
          </cell>
          <cell r="L1490">
            <v>349.45590498263925</v>
          </cell>
          <cell r="M1490">
            <v>4.6912435515861411E-6</v>
          </cell>
          <cell r="N1490">
            <v>0</v>
          </cell>
          <cell r="O1490">
            <v>0</v>
          </cell>
          <cell r="P1490">
            <v>3.6301628247425804E-3</v>
          </cell>
          <cell r="Q1490">
            <v>1.1863570430060289E-3</v>
          </cell>
        </row>
        <row r="1491">
          <cell r="B1491">
            <v>712000</v>
          </cell>
          <cell r="C1491">
            <v>4.6506976677709773E-6</v>
          </cell>
          <cell r="D1491">
            <v>0</v>
          </cell>
          <cell r="E1491">
            <v>0</v>
          </cell>
          <cell r="F1491">
            <v>3.6144637818310869E-3</v>
          </cell>
          <cell r="G1491">
            <v>1.1804132815763826E-3</v>
          </cell>
          <cell r="H1491">
            <v>7.6946660733455623</v>
          </cell>
          <cell r="I1491">
            <v>0</v>
          </cell>
          <cell r="J1491">
            <v>0</v>
          </cell>
          <cell r="K1491">
            <v>108081.69411603641</v>
          </cell>
          <cell r="L1491">
            <v>347.70509771796026</v>
          </cell>
          <cell r="M1491">
            <v>4.6506976677709773E-6</v>
          </cell>
          <cell r="N1491">
            <v>0</v>
          </cell>
          <cell r="O1491">
            <v>0</v>
          </cell>
          <cell r="P1491">
            <v>3.6144637818310869E-3</v>
          </cell>
          <cell r="Q1491">
            <v>1.1804132815763824E-3</v>
          </cell>
        </row>
        <row r="1492">
          <cell r="B1492">
            <v>712500</v>
          </cell>
          <cell r="C1492">
            <v>4.6104998151478022E-6</v>
          </cell>
          <cell r="D1492">
            <v>0</v>
          </cell>
          <cell r="E1492">
            <v>0</v>
          </cell>
          <cell r="F1492">
            <v>3.5988253821773522E-3</v>
          </cell>
          <cell r="G1492">
            <v>1.1744973163302355E-3</v>
          </cell>
          <cell r="H1492">
            <v>7.6281579760885894</v>
          </cell>
          <cell r="I1492">
            <v>0</v>
          </cell>
          <cell r="J1492">
            <v>0</v>
          </cell>
          <cell r="K1492">
            <v>107614.06604452671</v>
          </cell>
          <cell r="L1492">
            <v>345.9624781574106</v>
          </cell>
          <cell r="M1492">
            <v>4.610499815147803E-6</v>
          </cell>
          <cell r="N1492">
            <v>0</v>
          </cell>
          <cell r="O1492">
            <v>0</v>
          </cell>
          <cell r="P1492">
            <v>3.5988253821773522E-3</v>
          </cell>
          <cell r="Q1492">
            <v>1.1744973163302353E-3</v>
          </cell>
        </row>
        <row r="1493">
          <cell r="B1493">
            <v>713000</v>
          </cell>
          <cell r="C1493">
            <v>4.5706470063418993E-6</v>
          </cell>
          <cell r="D1493">
            <v>0</v>
          </cell>
          <cell r="E1493">
            <v>0</v>
          </cell>
          <cell r="F1493">
            <v>3.5832473915247574E-3</v>
          </cell>
          <cell r="G1493">
            <v>1.1686090172778804E-3</v>
          </cell>
          <cell r="H1493">
            <v>7.5622207602658102</v>
          </cell>
          <cell r="I1493">
            <v>0</v>
          </cell>
          <cell r="J1493">
            <v>0</v>
          </cell>
          <cell r="K1493">
            <v>107148.24435636381</v>
          </cell>
          <cell r="L1493">
            <v>344.22800801093996</v>
          </cell>
          <cell r="M1493">
            <v>4.5706470063418993E-6</v>
          </cell>
          <cell r="N1493">
            <v>0</v>
          </cell>
          <cell r="O1493">
            <v>0</v>
          </cell>
          <cell r="P1493">
            <v>3.5832473915247574E-3</v>
          </cell>
          <cell r="Q1493">
            <v>1.1686090172778807E-3</v>
          </cell>
        </row>
        <row r="1494">
          <cell r="B1494">
            <v>713500</v>
          </cell>
          <cell r="C1494">
            <v>4.5311362796218345E-6</v>
          </cell>
          <cell r="D1494">
            <v>0</v>
          </cell>
          <cell r="E1494">
            <v>0</v>
          </cell>
          <cell r="F1494">
            <v>3.5677295765215865E-3</v>
          </cell>
          <cell r="G1494">
            <v>1.1627482550375086E-3</v>
          </cell>
          <cell r="H1494">
            <v>7.4968495256373027</v>
          </cell>
          <cell r="I1494">
            <v>0</v>
          </cell>
          <cell r="J1494">
            <v>0</v>
          </cell>
          <cell r="K1494">
            <v>106684.22207373568</v>
          </cell>
          <cell r="L1494">
            <v>342.50164916756194</v>
          </cell>
          <cell r="M1494">
            <v>4.5311362796218345E-6</v>
          </cell>
          <cell r="N1494">
            <v>0</v>
          </cell>
          <cell r="O1494">
            <v>0</v>
          </cell>
          <cell r="P1494">
            <v>3.5677295765215865E-3</v>
          </cell>
          <cell r="Q1494">
            <v>1.1627482550375086E-3</v>
          </cell>
        </row>
        <row r="1495">
          <cell r="B1495">
            <v>714000</v>
          </cell>
          <cell r="C1495">
            <v>4.4919646986793238E-6</v>
          </cell>
          <cell r="D1495">
            <v>0</v>
          </cell>
          <cell r="E1495">
            <v>0</v>
          </cell>
          <cell r="F1495">
            <v>3.5522717047175249E-3</v>
          </cell>
          <cell r="G1495">
            <v>1.1569149008323703E-3</v>
          </cell>
          <cell r="H1495">
            <v>7.4320394140262183</v>
          </cell>
          <cell r="I1495">
            <v>0</v>
          </cell>
          <cell r="J1495">
            <v>0</v>
          </cell>
          <cell r="K1495">
            <v>106221.99224578452</v>
          </cell>
          <cell r="L1495">
            <v>340.78336369451779</v>
          </cell>
          <cell r="M1495">
            <v>4.4919646986793238E-6</v>
          </cell>
          <cell r="N1495">
            <v>0</v>
          </cell>
          <cell r="O1495">
            <v>0</v>
          </cell>
          <cell r="P1495">
            <v>3.5522717047175244E-3</v>
          </cell>
          <cell r="Q1495">
            <v>1.1569149008323703E-3</v>
          </cell>
        </row>
        <row r="1496">
          <cell r="B1496">
            <v>714500</v>
          </cell>
          <cell r="C1496">
            <v>4.4531293524100575E-6</v>
          </cell>
          <cell r="D1496">
            <v>0</v>
          </cell>
          <cell r="E1496">
            <v>0</v>
          </cell>
          <cell r="F1496">
            <v>3.5368735445601854E-3</v>
          </cell>
          <cell r="G1496">
            <v>1.1511088264879439E-3</v>
          </cell>
          <cell r="H1496">
            <v>7.3677856089561553</v>
          </cell>
          <cell r="I1496">
            <v>0</v>
          </cell>
          <cell r="J1496">
            <v>0</v>
          </cell>
          <cell r="K1496">
            <v>105761.54794850285</v>
          </cell>
          <cell r="L1496">
            <v>339.07311383644225</v>
          </cell>
          <cell r="M1496">
            <v>4.4531293524100575E-6</v>
          </cell>
          <cell r="N1496">
            <v>0</v>
          </cell>
          <cell r="O1496">
            <v>0</v>
          </cell>
          <cell r="P1496">
            <v>3.5368735445601858E-3</v>
          </cell>
          <cell r="Q1496">
            <v>1.1511088264879439E-3</v>
          </cell>
        </row>
        <row r="1497">
          <cell r="B1497">
            <v>715000</v>
          </cell>
          <cell r="C1497">
            <v>4.4146273546974045E-6</v>
          </cell>
          <cell r="D1497">
            <v>0</v>
          </cell>
          <cell r="E1497">
            <v>0</v>
          </cell>
          <cell r="F1497">
            <v>3.521534865391637E-3</v>
          </cell>
          <cell r="G1497">
            <v>1.1453299044291206E-3</v>
          </cell>
          <cell r="H1497">
            <v>7.3040833352932939</v>
          </cell>
          <cell r="I1497">
            <v>0</v>
          </cell>
          <cell r="J1497">
            <v>0</v>
          </cell>
          <cell r="K1497">
            <v>105302.88228462968</v>
          </cell>
          <cell r="L1497">
            <v>337.37086201453434</v>
          </cell>
          <cell r="M1497">
            <v>4.4146273546974045E-6</v>
          </cell>
          <cell r="N1497">
            <v>0</v>
          </cell>
          <cell r="O1497">
            <v>0</v>
          </cell>
          <cell r="P1497">
            <v>3.5215348653916375E-3</v>
          </cell>
          <cell r="Q1497">
            <v>1.1453299044291206E-3</v>
          </cell>
        </row>
        <row r="1498">
          <cell r="B1498">
            <v>715500</v>
          </cell>
          <cell r="C1498">
            <v>4.3764558441970612E-6</v>
          </cell>
          <cell r="D1498">
            <v>0</v>
          </cell>
          <cell r="E1498">
            <v>0</v>
          </cell>
          <cell r="F1498">
            <v>3.5062554374449468E-3</v>
          </cell>
          <cell r="G1498">
            <v>1.1395780076773998E-3</v>
          </cell>
          <cell r="H1498">
            <v>7.2409278588900898</v>
          </cell>
          <cell r="I1498">
            <v>0</v>
          </cell>
          <cell r="J1498">
            <v>0</v>
          </cell>
          <cell r="K1498">
            <v>104845.98838354718</v>
          </cell>
          <cell r="L1498">
            <v>335.67657082573152</v>
          </cell>
          <cell r="M1498">
            <v>4.3764558441970612E-6</v>
          </cell>
          <cell r="N1498">
            <v>0</v>
          </cell>
          <cell r="O1498">
            <v>0</v>
          </cell>
          <cell r="P1498">
            <v>3.5062554374449472E-3</v>
          </cell>
          <cell r="Q1498">
            <v>1.1395780076773995E-3</v>
          </cell>
        </row>
        <row r="1499">
          <cell r="B1499">
            <v>716000</v>
          </cell>
          <cell r="C1499">
            <v>4.3386119841274502E-6</v>
          </cell>
          <cell r="D1499">
            <v>0</v>
          </cell>
          <cell r="E1499">
            <v>0</v>
          </cell>
          <cell r="F1499">
            <v>3.4910350318407379E-3</v>
          </cell>
          <cell r="G1499">
            <v>1.1338530098480995E-3</v>
          </cell>
          <cell r="H1499">
            <v>7.1783144862384898</v>
          </cell>
          <cell r="I1499">
            <v>0</v>
          </cell>
          <cell r="J1499">
            <v>0</v>
          </cell>
          <cell r="K1499">
            <v>104390.8594011777</v>
          </cell>
          <cell r="L1499">
            <v>333.99020304188753</v>
          </cell>
          <cell r="M1499">
            <v>4.3386119841274502E-6</v>
          </cell>
          <cell r="N1499">
            <v>0</v>
          </cell>
          <cell r="O1499">
            <v>0</v>
          </cell>
          <cell r="P1499">
            <v>3.4910350318407375E-3</v>
          </cell>
          <cell r="Q1499">
            <v>1.1338530098480993E-3</v>
          </cell>
        </row>
        <row r="1500">
          <cell r="B1500">
            <v>716500</v>
          </cell>
          <cell r="C1500">
            <v>4.3010929620553365E-6</v>
          </cell>
          <cell r="D1500">
            <v>0</v>
          </cell>
          <cell r="E1500">
            <v>0</v>
          </cell>
          <cell r="F1500">
            <v>3.4758734205837674E-3</v>
          </cell>
          <cell r="G1500">
            <v>1.1281547851475808E-3</v>
          </cell>
          <cell r="H1500">
            <v>7.1162385641152257</v>
          </cell>
          <cell r="I1500">
            <v>0</v>
          </cell>
          <cell r="J1500">
            <v>0</v>
          </cell>
          <cell r="K1500">
            <v>103937.48851988146</v>
          </cell>
          <cell r="L1500">
            <v>332.31172160895517</v>
          </cell>
          <cell r="M1500">
            <v>4.3010929620553365E-6</v>
          </cell>
          <cell r="N1500">
            <v>0</v>
          </cell>
          <cell r="O1500">
            <v>0</v>
          </cell>
          <cell r="P1500">
            <v>3.4758734205837679E-3</v>
          </cell>
          <cell r="Q1500">
            <v>1.1281547851475808E-3</v>
          </cell>
        </row>
        <row r="1501">
          <cell r="B1501">
            <v>717000</v>
          </cell>
          <cell r="C1501">
            <v>4.2638959896881352E-6</v>
          </cell>
          <cell r="D1501">
            <v>0</v>
          </cell>
          <cell r="E1501">
            <v>0</v>
          </cell>
          <cell r="F1501">
            <v>3.4607703765595073E-3</v>
          </cell>
          <cell r="G1501">
            <v>1.1224832083704809E-3</v>
          </cell>
          <cell r="H1501">
            <v>7.0546954792381866</v>
          </cell>
          <cell r="I1501">
            <v>0</v>
          </cell>
          <cell r="J1501">
            <v>0</v>
          </cell>
          <cell r="K1501">
            <v>103485.86894835425</v>
          </cell>
          <cell r="L1501">
            <v>330.641089646171</v>
          </cell>
          <cell r="M1501">
            <v>4.2638959896881352E-6</v>
          </cell>
          <cell r="N1501">
            <v>0</v>
          </cell>
          <cell r="O1501">
            <v>0</v>
          </cell>
          <cell r="P1501">
            <v>3.4607703765595073E-3</v>
          </cell>
          <cell r="Q1501">
            <v>1.1224832083704809E-3</v>
          </cell>
        </row>
        <row r="1502">
          <cell r="B1502">
            <v>717500</v>
          </cell>
          <cell r="C1502">
            <v>4.2270183026690934E-6</v>
          </cell>
          <cell r="D1502">
            <v>0</v>
          </cell>
          <cell r="E1502">
            <v>0</v>
          </cell>
          <cell r="F1502">
            <v>3.4457256735307357E-3</v>
          </cell>
          <cell r="G1502">
            <v>1.1168381548969659E-3</v>
          </cell>
          <cell r="H1502">
            <v>6.9936806579275421</v>
          </cell>
          <cell r="I1502">
            <v>0</v>
          </cell>
          <cell r="J1502">
            <v>0</v>
          </cell>
          <cell r="K1502">
            <v>103035.99392152565</v>
          </cell>
          <cell r="L1502">
            <v>328.97827044524638</v>
          </cell>
          <cell r="M1502">
            <v>4.2270183026690925E-6</v>
          </cell>
          <cell r="N1502">
            <v>0</v>
          </cell>
          <cell r="O1502">
            <v>0</v>
          </cell>
          <cell r="P1502">
            <v>3.4457256735307357E-3</v>
          </cell>
          <cell r="Q1502">
            <v>1.1168381548969657E-3</v>
          </cell>
        </row>
        <row r="1503">
          <cell r="B1503">
            <v>718000</v>
          </cell>
          <cell r="C1503">
            <v>4.1904571603676932E-6</v>
          </cell>
          <cell r="D1503">
            <v>0</v>
          </cell>
          <cell r="E1503">
            <v>0</v>
          </cell>
          <cell r="F1503">
            <v>3.4307390861341618E-3</v>
          </cell>
          <cell r="G1503">
            <v>1.1112195006899885E-3</v>
          </cell>
          <cell r="H1503">
            <v>6.9331895657589602</v>
          </cell>
          <cell r="I1503">
            <v>0</v>
          </cell>
          <cell r="J1503">
            <v>0</v>
          </cell>
          <cell r="K1503">
            <v>102587.85670045792</v>
          </cell>
          <cell r="L1503">
            <v>327.32322746955947</v>
          </cell>
          <cell r="M1503">
            <v>4.1904571603676932E-6</v>
          </cell>
          <cell r="N1503">
            <v>0</v>
          </cell>
          <cell r="O1503">
            <v>0</v>
          </cell>
          <cell r="P1503">
            <v>3.4307390861341622E-3</v>
          </cell>
          <cell r="Q1503">
            <v>1.1112195006899885E-3</v>
          </cell>
        </row>
        <row r="1504">
          <cell r="B1504">
            <v>718500</v>
          </cell>
          <cell r="C1504">
            <v>4.1542098456786564E-6</v>
          </cell>
          <cell r="D1504">
            <v>0</v>
          </cell>
          <cell r="E1504">
            <v>0</v>
          </cell>
          <cell r="F1504">
            <v>3.4158103898770369E-3</v>
          </cell>
          <cell r="G1504">
            <v>1.105627122292565E-3</v>
          </cell>
          <cell r="H1504">
            <v>6.8732177072310572</v>
          </cell>
          <cell r="I1504">
            <v>0</v>
          </cell>
          <cell r="J1504">
            <v>0</v>
          </cell>
          <cell r="K1504">
            <v>102141.45057224479</v>
          </cell>
          <cell r="L1504">
            <v>325.67592435335331</v>
          </cell>
          <cell r="M1504">
            <v>4.1542098456786564E-6</v>
          </cell>
          <cell r="N1504">
            <v>0</v>
          </cell>
          <cell r="O1504">
            <v>0</v>
          </cell>
          <cell r="P1504">
            <v>3.4158103898770369E-3</v>
          </cell>
          <cell r="Q1504">
            <v>1.105627122292565E-3</v>
          </cell>
        </row>
        <row r="1505">
          <cell r="B1505">
            <v>719000</v>
          </cell>
          <cell r="C1505">
            <v>4.1182736648190489E-6</v>
          </cell>
          <cell r="D1505">
            <v>0</v>
          </cell>
          <cell r="E1505">
            <v>0</v>
          </cell>
          <cell r="F1505">
            <v>3.4009393611337995E-3</v>
          </cell>
          <cell r="G1505">
            <v>1.1000608968250627E-3</v>
          </cell>
          <cell r="H1505">
            <v>6.8137606254297012</v>
          </cell>
          <cell r="I1505">
            <v>0</v>
          </cell>
          <cell r="J1505">
            <v>0</v>
          </cell>
          <cell r="K1505">
            <v>101696.76884991111</v>
          </cell>
          <cell r="L1505">
            <v>324.03632490093656</v>
          </cell>
          <cell r="M1505">
            <v>4.1182736648190497E-6</v>
          </cell>
          <cell r="N1505">
            <v>0</v>
          </cell>
          <cell r="O1505">
            <v>0</v>
          </cell>
          <cell r="P1505">
            <v>3.4009393611337999E-3</v>
          </cell>
          <cell r="Q1505">
            <v>1.1000608968250627E-3</v>
          </cell>
        </row>
        <row r="1506">
          <cell r="B1506">
            <v>719500</v>
          </cell>
          <cell r="C1506">
            <v>4.0826459471291992E-6</v>
          </cell>
          <cell r="D1506">
            <v>0</v>
          </cell>
          <cell r="E1506">
            <v>0</v>
          </cell>
          <cell r="F1506">
            <v>3.3861257771427237E-3</v>
          </cell>
          <cell r="G1506">
            <v>1.0945207019824983E-3</v>
          </cell>
          <cell r="H1506">
            <v>6.7548139016986335</v>
          </cell>
          <cell r="I1506">
            <v>0</v>
          </cell>
          <cell r="J1506">
            <v>0</v>
          </cell>
          <cell r="K1506">
            <v>101253.8048723126</v>
          </cell>
          <cell r="L1506">
            <v>322.40439308588799</v>
          </cell>
          <cell r="M1506">
            <v>4.0826459471291992E-6</v>
          </cell>
          <cell r="N1506">
            <v>0</v>
          </cell>
          <cell r="O1506">
            <v>0</v>
          </cell>
          <cell r="P1506">
            <v>3.3861257771427237E-3</v>
          </cell>
          <cell r="Q1506">
            <v>1.0945207019824983E-3</v>
          </cell>
        </row>
        <row r="1507">
          <cell r="B1507">
            <v>720000</v>
          </cell>
          <cell r="C1507">
            <v>4.0473240448726707E-6</v>
          </cell>
          <cell r="D1507">
            <v>0</v>
          </cell>
          <cell r="E1507">
            <v>0</v>
          </cell>
          <cell r="F1507">
            <v>3.3713694160025791E-3</v>
          </cell>
          <cell r="G1507">
            <v>1.0890064160318528E-3</v>
          </cell>
          <cell r="H1507">
            <v>6.6963731553085104</v>
          </cell>
          <cell r="I1507">
            <v>0</v>
          </cell>
          <cell r="J1507">
            <v>0</v>
          </cell>
          <cell r="K1507">
            <v>100812.55200403598</v>
          </cell>
          <cell r="L1507">
            <v>320.78009305026535</v>
          </cell>
          <cell r="M1507">
            <v>4.0473240448726707E-6</v>
          </cell>
          <cell r="N1507">
            <v>0</v>
          </cell>
          <cell r="O1507">
            <v>0</v>
          </cell>
          <cell r="P1507">
            <v>3.3713694160025787E-3</v>
          </cell>
          <cell r="Q1507">
            <v>1.0890064160318526E-3</v>
          </cell>
        </row>
        <row r="1508">
          <cell r="B1508">
            <v>720500</v>
          </cell>
          <cell r="C1508">
            <v>4.0123053330410162E-6</v>
          </cell>
          <cell r="D1508">
            <v>0</v>
          </cell>
          <cell r="E1508">
            <v>0</v>
          </cell>
          <cell r="F1508">
            <v>3.3566700566693124E-3</v>
          </cell>
          <cell r="G1508">
            <v>1.083517917809394E-3</v>
          </cell>
          <cell r="H1508">
            <v>6.6384340431338753</v>
          </cell>
          <cell r="I1508">
            <v>0</v>
          </cell>
          <cell r="J1508">
            <v>0</v>
          </cell>
          <cell r="K1508">
            <v>100373.00363529981</v>
          </cell>
          <cell r="L1508">
            <v>319.16338910381671</v>
          </cell>
          <cell r="M1508">
            <v>4.0123053330410162E-6</v>
          </cell>
          <cell r="N1508">
            <v>0</v>
          </cell>
          <cell r="O1508">
            <v>0</v>
          </cell>
          <cell r="P1508">
            <v>3.356670056669312E-3</v>
          </cell>
          <cell r="Q1508">
            <v>1.0835179178093938E-3</v>
          </cell>
        </row>
        <row r="1509">
          <cell r="B1509">
            <v>721000</v>
          </cell>
          <cell r="C1509">
            <v>3.977587209156615E-6</v>
          </cell>
          <cell r="D1509">
            <v>0</v>
          </cell>
          <cell r="E1509">
            <v>0</v>
          </cell>
          <cell r="F1509">
            <v>3.3420274789527317E-3</v>
          </cell>
          <cell r="G1509">
            <v>1.0780550867180167E-3</v>
          </cell>
          <cell r="H1509">
            <v>6.5809922593269423</v>
          </cell>
          <cell r="I1509">
            <v>0</v>
          </cell>
          <cell r="J1509">
            <v>0</v>
          </cell>
          <cell r="K1509">
            <v>99935.153181855232</v>
          </cell>
          <cell r="L1509">
            <v>317.5542457231972</v>
          </cell>
          <cell r="M1509">
            <v>3.977587209156615E-6</v>
          </cell>
          <cell r="N1509">
            <v>0</v>
          </cell>
          <cell r="O1509">
            <v>0</v>
          </cell>
          <cell r="P1509">
            <v>3.3420274789527317E-3</v>
          </cell>
          <cell r="Q1509">
            <v>1.0780550867180167E-3</v>
          </cell>
        </row>
        <row r="1510">
          <cell r="B1510">
            <v>721500</v>
          </cell>
          <cell r="C1510">
            <v>3.9431670930822136E-6</v>
          </cell>
          <cell r="D1510">
            <v>0</v>
          </cell>
          <cell r="E1510">
            <v>0</v>
          </cell>
          <cell r="F1510">
            <v>3.3274414635132109E-3</v>
          </cell>
          <cell r="G1510">
            <v>1.0726178027245915E-3</v>
          </cell>
          <cell r="H1510">
            <v>6.5240435350024786</v>
          </cell>
          <cell r="I1510">
            <v>0</v>
          </cell>
          <cell r="J1510">
            <v>0</v>
          </cell>
          <cell r="K1510">
            <v>99498.994084887483</v>
          </cell>
          <cell r="L1510">
            <v>315.95262755118756</v>
          </cell>
          <cell r="M1510">
            <v>3.9431670930822136E-6</v>
          </cell>
          <cell r="N1510">
            <v>0</v>
          </cell>
          <cell r="O1510">
            <v>0</v>
          </cell>
          <cell r="P1510">
            <v>3.3274414635132113E-3</v>
          </cell>
          <cell r="Q1510">
            <v>1.0726178027245913E-3</v>
          </cell>
        </row>
        <row r="1511">
          <cell r="B1511">
            <v>722000</v>
          </cell>
          <cell r="C1511">
            <v>3.909042426825679E-6</v>
          </cell>
          <cell r="D1511">
            <v>0</v>
          </cell>
          <cell r="E1511">
            <v>0</v>
          </cell>
          <cell r="F1511">
            <v>3.3129117918584E-3</v>
          </cell>
          <cell r="G1511">
            <v>1.0672059463573275E-3</v>
          </cell>
          <cell r="H1511">
            <v>6.4675836379147702</v>
          </cell>
          <cell r="I1511">
            <v>0</v>
          </cell>
          <cell r="J1511">
            <v>0</v>
          </cell>
          <cell r="K1511">
            <v>99064.51981091754</v>
          </cell>
          <cell r="L1511">
            <v>314.35849939591793</v>
          </cell>
          <cell r="M1511">
            <v>3.909042426825679E-6</v>
          </cell>
          <cell r="N1511">
            <v>0</v>
          </cell>
          <cell r="O1511">
            <v>0</v>
          </cell>
          <cell r="P1511">
            <v>3.3129117918584E-3</v>
          </cell>
          <cell r="Q1511">
            <v>1.0672059463573272E-3</v>
          </cell>
        </row>
        <row r="1512">
          <cell r="B1512">
            <v>722500</v>
          </cell>
          <cell r="C1512">
            <v>3.8752106743533696E-6</v>
          </cell>
          <cell r="D1512">
            <v>0</v>
          </cell>
          <cell r="E1512">
            <v>0</v>
          </cell>
          <cell r="F1512">
            <v>3.2984382463399583E-3</v>
          </cell>
          <cell r="G1512">
            <v>1.0618193987031472E-3</v>
          </cell>
          <cell r="H1512">
            <v>6.4116083721488328</v>
          </cell>
          <cell r="I1512">
            <v>0</v>
          </cell>
          <cell r="J1512">
            <v>0</v>
          </cell>
          <cell r="K1512">
            <v>98631.723851704402</v>
          </cell>
          <cell r="L1512">
            <v>312.77182623009418</v>
          </cell>
          <cell r="M1512">
            <v>3.8752106743533696E-6</v>
          </cell>
          <cell r="N1512">
            <v>0</v>
          </cell>
          <cell r="O1512">
            <v>0</v>
          </cell>
          <cell r="P1512">
            <v>3.2984382463399583E-3</v>
          </cell>
          <cell r="Q1512">
            <v>1.061819398703147E-3</v>
          </cell>
        </row>
        <row r="1513">
          <cell r="B1513">
            <v>723000</v>
          </cell>
          <cell r="C1513">
            <v>3.8416693213987103E-6</v>
          </cell>
          <cell r="D1513">
            <v>0</v>
          </cell>
          <cell r="E1513">
            <v>0</v>
          </cell>
          <cell r="F1513">
            <v>3.2840206101502896E-3</v>
          </cell>
          <cell r="G1513">
            <v>1.0564580414050733E-3</v>
          </cell>
          <cell r="H1513">
            <v>6.3561135778037032</v>
          </cell>
          <cell r="I1513">
            <v>0</v>
          </cell>
          <cell r="J1513">
            <v>0</v>
          </cell>
          <cell r="K1513">
            <v>98200.599724147469</v>
          </cell>
          <cell r="L1513">
            <v>311.19257319022825</v>
          </cell>
          <cell r="M1513">
            <v>3.8416693213987103E-6</v>
          </cell>
          <cell r="N1513">
            <v>0</v>
          </cell>
          <cell r="O1513">
            <v>0</v>
          </cell>
          <cell r="P1513">
            <v>3.2840206101502896E-3</v>
          </cell>
          <cell r="Q1513">
            <v>1.0564580414050733E-3</v>
          </cell>
        </row>
        <row r="1514">
          <cell r="B1514">
            <v>723500</v>
          </cell>
          <cell r="C1514">
            <v>3.8084158752774828E-6</v>
          </cell>
          <cell r="D1514">
            <v>0</v>
          </cell>
          <cell r="E1514">
            <v>0</v>
          </cell>
          <cell r="F1514">
            <v>3.2696586673192961E-3</v>
          </cell>
          <cell r="G1514">
            <v>1.05112175665963E-3</v>
          </cell>
          <cell r="H1514">
            <v>6.3010951306868277</v>
          </cell>
          <cell r="I1514">
            <v>0</v>
          </cell>
          <cell r="J1514">
            <v>0</v>
          </cell>
          <cell r="K1514">
            <v>97771.140970189488</v>
          </cell>
          <cell r="L1514">
            <v>309.62070557587253</v>
          </cell>
          <cell r="M1514">
            <v>3.8084158752774828E-6</v>
          </cell>
          <cell r="N1514">
            <v>0</v>
          </cell>
          <cell r="O1514">
            <v>0</v>
          </cell>
          <cell r="P1514">
            <v>3.2696586673192957E-3</v>
          </cell>
          <cell r="Q1514">
            <v>1.05112175665963E-3</v>
          </cell>
        </row>
        <row r="1515">
          <cell r="B1515">
            <v>724000</v>
          </cell>
          <cell r="C1515">
            <v>3.7754478647021444E-6</v>
          </cell>
          <cell r="D1515">
            <v>0</v>
          </cell>
          <cell r="E1515">
            <v>0</v>
          </cell>
          <cell r="F1515">
            <v>3.2553522027111426E-3</v>
          </cell>
          <cell r="G1515">
            <v>1.0458104272142515E-3</v>
          </cell>
          <cell r="H1515">
            <v>6.2465489420068527</v>
          </cell>
          <cell r="I1515">
            <v>0</v>
          </cell>
          <cell r="J1515">
            <v>0</v>
          </cell>
          <cell r="K1515">
            <v>97343.341156719776</v>
          </cell>
          <cell r="L1515">
            <v>308.05618884885695</v>
          </cell>
          <cell r="M1515">
            <v>3.7754478647021444E-6</v>
          </cell>
          <cell r="N1515">
            <v>0</v>
          </cell>
          <cell r="O1515">
            <v>0</v>
          </cell>
          <cell r="P1515">
            <v>3.2553522027111426E-3</v>
          </cell>
          <cell r="Q1515">
            <v>1.0458104272142515E-3</v>
          </cell>
        </row>
        <row r="1516">
          <cell r="B1516">
            <v>724500</v>
          </cell>
          <cell r="C1516">
            <v>3.7427628395971116E-6</v>
          </cell>
          <cell r="D1516">
            <v>0</v>
          </cell>
          <cell r="E1516">
            <v>0</v>
          </cell>
          <cell r="F1516">
            <v>3.2411010020210332E-3</v>
          </cell>
          <cell r="G1516">
            <v>1.0405239363647089E-3</v>
          </cell>
          <cell r="H1516">
            <v>6.1924709580680073</v>
          </cell>
          <cell r="I1516">
            <v>0</v>
          </cell>
          <cell r="J1516">
            <v>0</v>
          </cell>
          <cell r="K1516">
            <v>96917.193875477868</v>
          </cell>
          <cell r="L1516">
            <v>306.49898863253054</v>
          </cell>
          <cell r="M1516">
            <v>3.7427628395971116E-6</v>
          </cell>
          <cell r="N1516">
            <v>0</v>
          </cell>
          <cell r="O1516">
            <v>0</v>
          </cell>
          <cell r="P1516">
            <v>3.2411010020210332E-3</v>
          </cell>
          <cell r="Q1516">
            <v>1.0405239363647089E-3</v>
          </cell>
        </row>
        <row r="1517">
          <cell r="B1517">
            <v>725000</v>
          </cell>
          <cell r="C1517">
            <v>3.7103583709178712E-6</v>
          </cell>
          <cell r="D1517">
            <v>0</v>
          </cell>
          <cell r="E1517">
            <v>0</v>
          </cell>
          <cell r="F1517">
            <v>3.2269048517720058E-3</v>
          </cell>
          <cell r="G1517">
            <v>1.0352621679525428E-3</v>
          </cell>
          <cell r="H1517">
            <v>6.1388571599708186</v>
          </cell>
          <cell r="I1517">
            <v>0</v>
          </cell>
          <cell r="J1517">
            <v>0</v>
          </cell>
          <cell r="K1517">
            <v>96492.692742957632</v>
          </cell>
          <cell r="L1517">
            <v>304.94907071100545</v>
          </cell>
          <cell r="M1517">
            <v>3.7103583709178708E-6</v>
          </cell>
          <cell r="N1517">
            <v>0</v>
          </cell>
          <cell r="O1517">
            <v>0</v>
          </cell>
          <cell r="P1517">
            <v>3.2269048517720058E-3</v>
          </cell>
          <cell r="Q1517">
            <v>1.0352621679525426E-3</v>
          </cell>
        </row>
        <row r="1518">
          <cell r="B1518">
            <v>725500</v>
          </cell>
          <cell r="C1518">
            <v>3.6782320504691328E-6</v>
          </cell>
          <cell r="D1518">
            <v>0</v>
          </cell>
          <cell r="E1518">
            <v>0</v>
          </cell>
          <cell r="F1518">
            <v>3.2127635393117255E-3</v>
          </cell>
          <cell r="G1518">
            <v>1.0300250063625125E-3</v>
          </cell>
          <cell r="H1518">
            <v>6.0857035633112417</v>
          </cell>
          <cell r="I1518">
            <v>0</v>
          </cell>
          <cell r="J1518">
            <v>0</v>
          </cell>
          <cell r="K1518">
            <v>96069.831400311392</v>
          </cell>
          <cell r="L1518">
            <v>303.40640102840547</v>
          </cell>
          <cell r="M1518">
            <v>3.6782320504691328E-6</v>
          </cell>
          <cell r="N1518">
            <v>0</v>
          </cell>
          <cell r="O1518">
            <v>0</v>
          </cell>
          <cell r="P1518">
            <v>3.2127635393117255E-3</v>
          </cell>
          <cell r="Q1518">
            <v>1.0300250063625122E-3</v>
          </cell>
        </row>
        <row r="1519">
          <cell r="B1519">
            <v>726000</v>
          </cell>
          <cell r="C1519">
            <v>3.6463814907268097E-6</v>
          </cell>
          <cell r="D1519">
            <v>0</v>
          </cell>
          <cell r="E1519">
            <v>0</v>
          </cell>
          <cell r="F1519">
            <v>3.1986768528093094E-3</v>
          </cell>
          <cell r="G1519">
            <v>1.0248123365200566E-3</v>
          </cell>
          <cell r="H1519">
            <v>6.0330062178861237</v>
          </cell>
          <cell r="I1519">
            <v>0</v>
          </cell>
          <cell r="J1519">
            <v>0</v>
          </cell>
          <cell r="K1519">
            <v>95648.603513254973</v>
          </cell>
          <cell r="L1519">
            <v>301.87094568811807</v>
          </cell>
          <cell r="M1519">
            <v>3.6463814907268097E-6</v>
          </cell>
          <cell r="N1519">
            <v>0</v>
          </cell>
          <cell r="O1519">
            <v>0</v>
          </cell>
          <cell r="P1519">
            <v>3.1986768528093094E-3</v>
          </cell>
          <cell r="Q1519">
            <v>1.0248123365200563E-3</v>
          </cell>
        </row>
        <row r="1520">
          <cell r="B1520">
            <v>726500</v>
          </cell>
          <cell r="C1520">
            <v>3.6148043246609577E-6</v>
          </cell>
          <cell r="D1520">
            <v>0</v>
          </cell>
          <cell r="E1520">
            <v>0</v>
          </cell>
          <cell r="F1520">
            <v>3.1846445812521453E-3</v>
          </cell>
          <cell r="G1520">
            <v>1.0196240438887624E-3</v>
          </cell>
          <cell r="H1520">
            <v>5.9807612074002527</v>
          </cell>
          <cell r="I1520">
            <v>0</v>
          </cell>
          <cell r="J1520">
            <v>0</v>
          </cell>
          <cell r="K1520">
            <v>95229.00277197262</v>
          </cell>
          <cell r="L1520">
            <v>300.3426709520491</v>
          </cell>
          <cell r="M1520">
            <v>3.6148043246609581E-6</v>
          </cell>
          <cell r="N1520">
            <v>0</v>
          </cell>
          <cell r="O1520">
            <v>0</v>
          </cell>
          <cell r="P1520">
            <v>3.1846445812521453E-3</v>
          </cell>
          <cell r="Q1520">
            <v>1.0196240438887624E-3</v>
          </cell>
        </row>
        <row r="1521">
          <cell r="B1521">
            <v>727000</v>
          </cell>
          <cell r="C1521">
            <v>3.5834982055596722E-6</v>
          </cell>
          <cell r="D1521">
            <v>0</v>
          </cell>
          <cell r="E1521">
            <v>0</v>
          </cell>
          <cell r="F1521">
            <v>3.1706665144427344E-3</v>
          </cell>
          <cell r="G1521">
            <v>1.0144600144678508E-3</v>
          </cell>
          <cell r="H1521">
            <v>5.9289646491749934</v>
          </cell>
          <cell r="I1521">
            <v>0</v>
          </cell>
          <cell r="J1521">
            <v>0</v>
          </cell>
          <cell r="K1521">
            <v>94811.022891022498</v>
          </cell>
          <cell r="L1521">
            <v>298.82154323988152</v>
          </cell>
          <cell r="M1521">
            <v>3.5834982055596726E-6</v>
          </cell>
          <cell r="N1521">
            <v>0</v>
          </cell>
          <cell r="O1521">
            <v>0</v>
          </cell>
          <cell r="P1521">
            <v>3.1706665144427344E-3</v>
          </cell>
          <cell r="Q1521">
            <v>1.0144600144678508E-3</v>
          </cell>
        </row>
        <row r="1522">
          <cell r="B1522">
            <v>727500</v>
          </cell>
          <cell r="C1522">
            <v>3.552460806853939E-6</v>
          </cell>
          <cell r="D1522">
            <v>0</v>
          </cell>
          <cell r="E1522">
            <v>0</v>
          </cell>
          <cell r="F1522">
            <v>3.1567424429955406E-3</v>
          </cell>
          <cell r="G1522">
            <v>1.0093201347896709E-3</v>
          </cell>
          <cell r="H1522">
            <v>5.8776126938584978</v>
          </cell>
          <cell r="I1522">
            <v>0</v>
          </cell>
          <cell r="J1522">
            <v>0</v>
          </cell>
          <cell r="K1522">
            <v>94394.657609242568</v>
          </cell>
          <cell r="L1522">
            <v>297.30752912833793</v>
          </cell>
          <cell r="M1522">
            <v>3.552460806853939E-6</v>
          </cell>
          <cell r="N1522">
            <v>0</v>
          </cell>
          <cell r="O1522">
            <v>0</v>
          </cell>
          <cell r="P1522">
            <v>3.1567424429955401E-3</v>
          </cell>
          <cell r="Q1522">
            <v>1.0093201347896707E-3</v>
          </cell>
        </row>
        <row r="1523">
          <cell r="B1523">
            <v>728000</v>
          </cell>
          <cell r="C1523">
            <v>3.5216898219453594E-6</v>
          </cell>
          <cell r="D1523">
            <v>0</v>
          </cell>
          <cell r="E1523">
            <v>0</v>
          </cell>
          <cell r="F1523">
            <v>3.1428721583338609E-3</v>
          </cell>
          <cell r="G1523">
            <v>1.0042042919172068E-3</v>
          </cell>
          <cell r="H1523">
            <v>5.826701525140674</v>
          </cell>
          <cell r="I1523">
            <v>0</v>
          </cell>
          <cell r="J1523">
            <v>0</v>
          </cell>
          <cell r="K1523">
            <v>93979.900689656963</v>
          </cell>
          <cell r="L1523">
            <v>295.80059535044592</v>
          </cell>
          <cell r="M1523">
            <v>3.521689821945359E-6</v>
          </cell>
          <cell r="N1523">
            <v>0</v>
          </cell>
          <cell r="O1523">
            <v>0</v>
          </cell>
          <cell r="P1523">
            <v>3.1428721583338609E-3</v>
          </cell>
          <cell r="Q1523">
            <v>1.0042042919172068E-3</v>
          </cell>
        </row>
        <row r="1524">
          <cell r="B1524">
            <v>728500</v>
          </cell>
          <cell r="C1524">
            <v>3.491182964033873E-6</v>
          </cell>
          <cell r="D1524">
            <v>0</v>
          </cell>
          <cell r="E1524">
            <v>0</v>
          </cell>
          <cell r="F1524">
            <v>3.1290554526866884E-3</v>
          </cell>
          <cell r="G1524">
            <v>9.9911237344159506E-4</v>
          </cell>
          <cell r="H1524">
            <v>5.7762273594681517</v>
          </cell>
          <cell r="I1524">
            <v>0</v>
          </cell>
          <cell r="J1524">
            <v>0</v>
          </cell>
          <cell r="K1524">
            <v>93566.745919382171</v>
          </cell>
          <cell r="L1524">
            <v>294.30070879480661</v>
          </cell>
          <cell r="M1524">
            <v>3.4911829640338734E-6</v>
          </cell>
          <cell r="N1524">
            <v>0</v>
          </cell>
          <cell r="O1524">
            <v>0</v>
          </cell>
          <cell r="P1524">
            <v>3.1290554526866884E-3</v>
          </cell>
          <cell r="Q1524">
            <v>9.9911237344159484E-4</v>
          </cell>
        </row>
        <row r="1525">
          <cell r="B1525">
            <v>729000</v>
          </cell>
          <cell r="C1525">
            <v>3.4609379659483556E-6</v>
          </cell>
          <cell r="D1525">
            <v>0</v>
          </cell>
          <cell r="E1525">
            <v>0</v>
          </cell>
          <cell r="F1525">
            <v>3.1152921190856129E-3</v>
          </cell>
          <cell r="G1525">
            <v>9.9404426747965661E-4</v>
          </cell>
          <cell r="H1525">
            <v>5.7261864457639984</v>
          </cell>
          <cell r="I1525">
            <v>0</v>
          </cell>
          <cell r="J1525">
            <v>0</v>
          </cell>
          <cell r="K1525">
            <v>93155.187109534352</v>
          </cell>
          <cell r="L1525">
            <v>292.80783650486808</v>
          </cell>
          <cell r="M1525">
            <v>3.4609379659483556E-6</v>
          </cell>
          <cell r="N1525">
            <v>0</v>
          </cell>
          <cell r="O1525">
            <v>0</v>
          </cell>
          <cell r="P1525">
            <v>3.1152921190856129E-3</v>
          </cell>
          <cell r="Q1525">
            <v>9.940442674796564E-4</v>
          </cell>
        </row>
        <row r="1526">
          <cell r="B1526">
            <v>729500</v>
          </cell>
          <cell r="C1526">
            <v>3.4309525799800822E-6</v>
          </cell>
          <cell r="D1526">
            <v>0</v>
          </cell>
          <cell r="E1526">
            <v>0</v>
          </cell>
          <cell r="F1526">
            <v>3.101581951361712E-3</v>
          </cell>
          <cell r="G1526">
            <v>9.8899986267143771E-4</v>
          </cell>
          <cell r="H1526">
            <v>5.6765750651521882</v>
          </cell>
          <cell r="I1526">
            <v>0</v>
          </cell>
          <cell r="J1526">
            <v>0</v>
          </cell>
          <cell r="K1526">
            <v>92745.218095136457</v>
          </cell>
          <cell r="L1526">
            <v>291.32194567820068</v>
          </cell>
          <cell r="M1526">
            <v>3.4309525799800826E-6</v>
          </cell>
          <cell r="N1526">
            <v>0</v>
          </cell>
          <cell r="O1526">
            <v>0</v>
          </cell>
          <cell r="P1526">
            <v>3.1015819513617125E-3</v>
          </cell>
          <cell r="Q1526">
            <v>9.8899986267143749E-4</v>
          </cell>
        </row>
        <row r="1527">
          <cell r="B1527">
            <v>730000</v>
          </cell>
          <cell r="C1527">
            <v>3.4012245777114114E-6</v>
          </cell>
          <cell r="D1527">
            <v>0</v>
          </cell>
          <cell r="E1527">
            <v>0</v>
          </cell>
          <cell r="F1527">
            <v>3.0879247441424661E-3</v>
          </cell>
          <cell r="G1527">
            <v>9.8397904817776284E-4</v>
          </cell>
          <cell r="H1527">
            <v>5.6273895306741499</v>
          </cell>
          <cell r="I1527">
            <v>0</v>
          </cell>
          <cell r="J1527">
            <v>0</v>
          </cell>
          <cell r="K1527">
            <v>92336.832735025833</v>
          </cell>
          <cell r="L1527">
            <v>289.84300366577634</v>
          </cell>
          <cell r="M1527">
            <v>3.4012245777114114E-6</v>
          </cell>
          <cell r="N1527">
            <v>0</v>
          </cell>
          <cell r="O1527">
            <v>0</v>
          </cell>
          <cell r="P1527">
            <v>3.0879247441424661E-3</v>
          </cell>
          <cell r="Q1527">
            <v>9.8397904817776262E-4</v>
          </cell>
        </row>
        <row r="1528">
          <cell r="B1528">
            <v>730500</v>
          </cell>
          <cell r="C1528">
            <v>3.3717517498540352E-6</v>
          </cell>
          <cell r="D1528">
            <v>0</v>
          </cell>
          <cell r="E1528">
            <v>0</v>
          </cell>
          <cell r="F1528">
            <v>3.0743202928486812E-3</v>
          </cell>
          <cell r="G1528">
            <v>9.7898171367779814E-4</v>
          </cell>
          <cell r="H1528">
            <v>5.5786261870211531</v>
          </cell>
          <cell r="I1528">
            <v>0</v>
          </cell>
          <cell r="J1528">
            <v>0</v>
          </cell>
          <cell r="K1528">
            <v>91930.024911762361</v>
          </cell>
          <cell r="L1528">
            <v>288.37097797125091</v>
          </cell>
          <cell r="M1528">
            <v>3.3717517498540348E-6</v>
          </cell>
          <cell r="N1528">
            <v>0</v>
          </cell>
          <cell r="O1528">
            <v>0</v>
          </cell>
          <cell r="P1528">
            <v>3.0743202928486808E-3</v>
          </cell>
          <cell r="Q1528">
            <v>9.7898171367779793E-4</v>
          </cell>
        </row>
        <row r="1529">
          <cell r="B1529">
            <v>731000</v>
          </cell>
          <cell r="C1529">
            <v>3.3425319060834032E-6</v>
          </cell>
          <cell r="D1529">
            <v>0</v>
          </cell>
          <cell r="E1529">
            <v>0</v>
          </cell>
          <cell r="F1529">
            <v>3.0607683936914277E-3</v>
          </cell>
          <cell r="G1529">
            <v>9.7400774936662988E-4</v>
          </cell>
          <cell r="H1529">
            <v>5.5302814102603577</v>
          </cell>
          <cell r="I1529">
            <v>0</v>
          </cell>
          <cell r="J1529">
            <v>0</v>
          </cell>
          <cell r="K1529">
            <v>91524.788531536789</v>
          </cell>
          <cell r="L1529">
            <v>286.90583625025062</v>
          </cell>
          <cell r="M1529">
            <v>3.3425319060834032E-6</v>
          </cell>
          <cell r="N1529">
            <v>0</v>
          </cell>
          <cell r="O1529">
            <v>0</v>
          </cell>
          <cell r="P1529">
            <v>3.0607683936914273E-3</v>
          </cell>
          <cell r="Q1529">
            <v>9.7400774936662999E-4</v>
          </cell>
        </row>
        <row r="1530">
          <cell r="B1530">
            <v>731500</v>
          </cell>
          <cell r="C1530">
            <v>3.3135628748760185E-6</v>
          </cell>
          <cell r="D1530">
            <v>0</v>
          </cell>
          <cell r="E1530">
            <v>0</v>
          </cell>
          <cell r="F1530">
            <v>3.0472688436689807E-3</v>
          </cell>
          <cell r="G1530">
            <v>9.6905704595285052E-4</v>
          </cell>
          <cell r="H1530">
            <v>5.4823516075656178</v>
          </cell>
          <cell r="I1530">
            <v>0</v>
          </cell>
          <cell r="J1530">
            <v>0</v>
          </cell>
          <cell r="K1530">
            <v>91121.117524079338</v>
          </cell>
          <cell r="L1530">
            <v>285.44754630966133</v>
          </cell>
          <cell r="M1530">
            <v>3.313562874876019E-6</v>
          </cell>
          <cell r="N1530">
            <v>0</v>
          </cell>
          <cell r="O1530">
            <v>0</v>
          </cell>
          <cell r="P1530">
            <v>3.0472688436689803E-3</v>
          </cell>
          <cell r="Q1530">
            <v>9.6905704595285041E-4</v>
          </cell>
        </row>
        <row r="1531">
          <cell r="B1531">
            <v>732000</v>
          </cell>
          <cell r="C1531">
            <v>3.284842503347688E-6</v>
          </cell>
          <cell r="D1531">
            <v>0</v>
          </cell>
          <cell r="E1531">
            <v>0</v>
          </cell>
          <cell r="F1531">
            <v>3.0338214405637859E-3</v>
          </cell>
          <cell r="G1531">
            <v>9.6412949465615586E-4</v>
          </cell>
          <cell r="H1531">
            <v>5.4348332169498619</v>
          </cell>
          <cell r="I1531">
            <v>0</v>
          </cell>
          <cell r="J1531">
            <v>0</v>
          </cell>
          <cell r="K1531">
            <v>90719.005842568891</v>
          </cell>
          <cell r="L1531">
            <v>283.99607610692067</v>
          </cell>
          <cell r="M1531">
            <v>3.284842503347688E-6</v>
          </cell>
          <cell r="N1531">
            <v>0</v>
          </cell>
          <cell r="O1531">
            <v>0</v>
          </cell>
          <cell r="P1531">
            <v>3.0338214405637859E-3</v>
          </cell>
          <cell r="Q1531">
            <v>9.6412949465615586E-4</v>
          </cell>
        </row>
        <row r="1532">
          <cell r="B1532">
            <v>732500</v>
          </cell>
          <cell r="C1532">
            <v>3.2563686570936903E-6</v>
          </cell>
          <cell r="D1532">
            <v>0</v>
          </cell>
          <cell r="E1532">
            <v>0</v>
          </cell>
          <cell r="F1532">
            <v>3.0204259829394262E-3</v>
          </cell>
          <cell r="G1532">
            <v>9.5922498720495705E-4</v>
          </cell>
          <cell r="H1532">
            <v>5.3877227070006519</v>
          </cell>
          <cell r="I1532">
            <v>0</v>
          </cell>
          <cell r="J1532">
            <v>0</v>
          </cell>
          <cell r="K1532">
            <v>90318.447463542354</v>
          </cell>
          <cell r="L1532">
            <v>282.55139374931434</v>
          </cell>
          <cell r="M1532">
            <v>3.2563686570936907E-6</v>
          </cell>
          <cell r="N1532">
            <v>0</v>
          </cell>
          <cell r="O1532">
            <v>0</v>
          </cell>
          <cell r="P1532">
            <v>3.0204259829394262E-3</v>
          </cell>
          <cell r="Q1532">
            <v>9.5922498720495684E-4</v>
          </cell>
        </row>
        <row r="1533">
          <cell r="B1533">
            <v>733000</v>
          </cell>
          <cell r="C1533">
            <v>3.2281392200298965E-6</v>
          </cell>
          <cell r="D1533">
            <v>0</v>
          </cell>
          <cell r="E1533">
            <v>0</v>
          </cell>
          <cell r="F1533">
            <v>3.0070822701376079E-3</v>
          </cell>
          <cell r="G1533">
            <v>9.5434341583400055E-4</v>
          </cell>
          <cell r="H1533">
            <v>5.3410165766173092</v>
          </cell>
          <cell r="I1533">
            <v>0</v>
          </cell>
          <cell r="J1533">
            <v>0</v>
          </cell>
          <cell r="K1533">
            <v>89919.436386804518</v>
          </cell>
          <cell r="L1533">
            <v>281.11346749327555</v>
          </cell>
          <cell r="M1533">
            <v>3.2281392200298969E-6</v>
          </cell>
          <cell r="N1533">
            <v>0</v>
          </cell>
          <cell r="O1533">
            <v>0</v>
          </cell>
          <cell r="P1533">
            <v>3.0070822701376079E-3</v>
          </cell>
          <cell r="Q1533">
            <v>9.5434341583400045E-4</v>
          </cell>
        </row>
        <row r="1534">
          <cell r="B1534">
            <v>733500</v>
          </cell>
          <cell r="C1534">
            <v>3.2001520942358114E-6</v>
          </cell>
          <cell r="D1534">
            <v>0</v>
          </cell>
          <cell r="E1534">
            <v>0</v>
          </cell>
          <cell r="F1534">
            <v>2.9937901022751498E-3</v>
          </cell>
          <cell r="G1534">
            <v>9.4948467328200025E-4</v>
          </cell>
          <cell r="H1534">
            <v>5.2947113547512279</v>
          </cell>
          <cell r="I1534">
            <v>0</v>
          </cell>
          <cell r="J1534">
            <v>0</v>
          </cell>
          <cell r="K1534">
            <v>89521.966635337973</v>
          </cell>
          <cell r="L1534">
            <v>279.68226574368703</v>
          </cell>
          <cell r="M1534">
            <v>3.2001520942358114E-6</v>
          </cell>
          <cell r="N1534">
            <v>0</v>
          </cell>
          <cell r="O1534">
            <v>0</v>
          </cell>
          <cell r="P1534">
            <v>2.9937901022751498E-3</v>
          </cell>
          <cell r="Q1534">
            <v>9.4948467328200036E-4</v>
          </cell>
        </row>
        <row r="1535">
          <cell r="B1535">
            <v>734000</v>
          </cell>
          <cell r="C1535">
            <v>3.1724051998004781E-6</v>
          </cell>
          <cell r="D1535">
            <v>0</v>
          </cell>
          <cell r="E1535">
            <v>0</v>
          </cell>
          <cell r="F1535">
            <v>2.9805492802409952E-3</v>
          </cell>
          <cell r="G1535">
            <v>9.4464865278928029E-4</v>
          </cell>
          <cell r="H1535">
            <v>5.2488036001509188</v>
          </cell>
          <cell r="I1535">
            <v>0</v>
          </cell>
          <cell r="J1535">
            <v>0</v>
          </cell>
          <cell r="K1535">
            <v>89126.032255213853</v>
          </cell>
          <cell r="L1535">
            <v>278.25775705318694</v>
          </cell>
          <cell r="M1535">
            <v>3.1724051998004781E-6</v>
          </cell>
          <cell r="N1535">
            <v>0</v>
          </cell>
          <cell r="O1535">
            <v>0</v>
          </cell>
          <cell r="P1535">
            <v>2.9805492802409952E-3</v>
          </cell>
          <cell r="Q1535">
            <v>9.4464865278928029E-4</v>
          </cell>
        </row>
        <row r="1536">
          <cell r="B1536">
            <v>734500</v>
          </cell>
          <cell r="C1536">
            <v>3.1448964746636044E-6</v>
          </cell>
          <cell r="D1536">
            <v>0</v>
          </cell>
          <cell r="E1536">
            <v>0</v>
          </cell>
          <cell r="F1536">
            <v>2.967359605693224E-3</v>
          </cell>
          <cell r="G1536">
            <v>9.3983524809543089E-4</v>
          </cell>
          <cell r="H1536">
            <v>5.2032899010991507</v>
          </cell>
          <cell r="I1536">
            <v>0</v>
          </cell>
          <cell r="J1536">
            <v>0</v>
          </cell>
          <cell r="K1536">
            <v>88731.62731550241</v>
          </cell>
          <cell r="L1536">
            <v>276.83991012147845</v>
          </cell>
          <cell r="M1536">
            <v>3.1448964746636044E-6</v>
          </cell>
          <cell r="N1536">
            <v>0</v>
          </cell>
          <cell r="O1536">
            <v>0</v>
          </cell>
          <cell r="P1536">
            <v>2.9673596056932236E-3</v>
          </cell>
          <cell r="Q1536">
            <v>9.3983524809543068E-4</v>
          </cell>
        </row>
        <row r="1537">
          <cell r="B1537">
            <v>735000</v>
          </cell>
          <cell r="C1537">
            <v>3.1176238744672119E-6</v>
          </cell>
          <cell r="D1537">
            <v>0</v>
          </cell>
          <cell r="E1537">
            <v>0</v>
          </cell>
          <cell r="F1537">
            <v>2.9542208810560858E-3</v>
          </cell>
          <cell r="G1537">
            <v>9.3504435343697142E-4</v>
          </cell>
          <cell r="H1537">
            <v>5.1581668751674998</v>
          </cell>
          <cell r="I1537">
            <v>0</v>
          </cell>
          <cell r="J1537">
            <v>0</v>
          </cell>
          <cell r="K1537">
            <v>88338.745908184341</v>
          </cell>
          <cell r="L1537">
            <v>275.42869379464122</v>
          </cell>
          <cell r="M1537">
            <v>3.1176238744672124E-6</v>
          </cell>
          <cell r="N1537">
            <v>0</v>
          </cell>
          <cell r="O1537">
            <v>0</v>
          </cell>
          <cell r="P1537">
            <v>2.9542208810560858E-3</v>
          </cell>
          <cell r="Q1537">
            <v>9.3504435343697142E-4</v>
          </cell>
        </row>
        <row r="1538">
          <cell r="B1538">
            <v>735500</v>
          </cell>
          <cell r="C1538">
            <v>3.0905853723996327E-6</v>
          </cell>
          <cell r="D1538">
            <v>0</v>
          </cell>
          <cell r="E1538">
            <v>0</v>
          </cell>
          <cell r="F1538">
            <v>2.9411329095170363E-3</v>
          </cell>
          <cell r="G1538">
            <v>9.3027586354502752E-4</v>
          </cell>
          <cell r="H1538">
            <v>5.1134311689582406</v>
          </cell>
          <cell r="I1538">
            <v>0</v>
          </cell>
          <cell r="J1538">
            <v>0</v>
          </cell>
          <cell r="K1538">
            <v>87947.382148062141</v>
          </cell>
          <cell r="L1538">
            <v>274.02407706444717</v>
          </cell>
          <cell r="M1538">
            <v>3.0905853723996327E-6</v>
          </cell>
          <cell r="N1538">
            <v>0</v>
          </cell>
          <cell r="O1538">
            <v>0</v>
          </cell>
          <cell r="P1538">
            <v>2.9411329095170363E-3</v>
          </cell>
          <cell r="Q1538">
            <v>9.3027586354502731E-4</v>
          </cell>
        </row>
        <row r="1539">
          <cell r="B1539">
            <v>736000</v>
          </cell>
          <cell r="C1539">
            <v>3.0637789590471579E-6</v>
          </cell>
          <cell r="D1539">
            <v>0</v>
          </cell>
          <cell r="E1539">
            <v>0</v>
          </cell>
          <cell r="F1539">
            <v>2.9280954950237931E-3</v>
          </cell>
          <cell r="G1539">
            <v>9.2552967364301856E-4</v>
          </cell>
          <cell r="H1539">
            <v>5.0690794578588987</v>
          </cell>
          <cell r="I1539">
            <v>0</v>
          </cell>
          <cell r="J1539">
            <v>0</v>
          </cell>
          <cell r="K1539">
            <v>87557.530172672079</v>
          </cell>
          <cell r="L1539">
            <v>272.62602906767933</v>
          </cell>
          <cell r="M1539">
            <v>3.0637789590471579E-6</v>
          </cell>
          <cell r="N1539">
            <v>0</v>
          </cell>
          <cell r="O1539">
            <v>0</v>
          </cell>
          <cell r="P1539">
            <v>2.9280954950237936E-3</v>
          </cell>
          <cell r="Q1539">
            <v>9.2552967364301845E-4</v>
          </cell>
        </row>
        <row r="1540">
          <cell r="B1540">
            <v>736500</v>
          </cell>
          <cell r="C1540">
            <v>3.037202642244734E-6</v>
          </cell>
          <cell r="D1540">
            <v>0</v>
          </cell>
          <cell r="E1540">
            <v>0</v>
          </cell>
          <cell r="F1540">
            <v>2.9151084422813943E-3</v>
          </cell>
          <cell r="G1540">
            <v>9.2080567944435312E-4</v>
          </cell>
          <cell r="H1540">
            <v>5.0251084457952162</v>
          </cell>
          <cell r="I1540">
            <v>0</v>
          </cell>
          <cell r="J1540">
            <v>0</v>
          </cell>
          <cell r="K1540">
            <v>87169.184142196231</v>
          </cell>
          <cell r="L1540">
            <v>271.23451908545303</v>
          </cell>
          <cell r="M1540">
            <v>3.0372026422447345E-6</v>
          </cell>
          <cell r="N1540">
            <v>0</v>
          </cell>
          <cell r="O1540">
            <v>0</v>
          </cell>
          <cell r="P1540">
            <v>2.9151084422813943E-3</v>
          </cell>
          <cell r="Q1540">
            <v>9.208056794443529E-4</v>
          </cell>
        </row>
        <row r="1541">
          <cell r="B1541">
            <v>737000</v>
          </cell>
          <cell r="C1541">
            <v>3.0108544469266566E-6</v>
          </cell>
          <cell r="D1541">
            <v>0</v>
          </cell>
          <cell r="E1541">
            <v>0</v>
          </cell>
          <cell r="F1541">
            <v>2.9021715567492798E-3</v>
          </cell>
          <cell r="G1541">
            <v>9.161037771501418E-4</v>
          </cell>
          <cell r="H1541">
            <v>4.981514864984133</v>
          </cell>
          <cell r="I1541">
            <v>0</v>
          </cell>
          <cell r="J1541">
            <v>0</v>
          </cell>
          <cell r="K1541">
            <v>86782.338239375254</v>
          </cell>
          <cell r="L1541">
            <v>269.84951654254218</v>
          </cell>
          <cell r="M1541">
            <v>3.010854446926657E-6</v>
          </cell>
          <cell r="N1541">
            <v>0</v>
          </cell>
          <cell r="O1541">
            <v>0</v>
          </cell>
          <cell r="P1541">
            <v>2.9021715567492798E-3</v>
          </cell>
          <cell r="Q1541">
            <v>9.161037771501418E-4</v>
          </cell>
        </row>
        <row r="1542">
          <cell r="B1542">
            <v>737500</v>
          </cell>
          <cell r="C1542">
            <v>2.9847324149801345E-6</v>
          </cell>
          <cell r="D1542">
            <v>0</v>
          </cell>
          <cell r="E1542">
            <v>0</v>
          </cell>
          <cell r="F1542">
            <v>2.8892846446383694E-3</v>
          </cell>
          <cell r="G1542">
            <v>9.1142386344691257E-4</v>
          </cell>
          <cell r="H1542">
            <v>4.9382954756914961</v>
          </cell>
          <cell r="I1542">
            <v>0</v>
          </cell>
          <cell r="J1542">
            <v>0</v>
          </cell>
          <cell r="K1542">
            <v>86396.986669420934</v>
          </cell>
          <cell r="L1542">
            <v>268.47099100670624</v>
          </cell>
          <cell r="M1542">
            <v>2.9847324149801349E-6</v>
          </cell>
          <cell r="N1542">
            <v>0</v>
          </cell>
          <cell r="O1542">
            <v>0</v>
          </cell>
          <cell r="P1542">
            <v>2.8892846446383689E-3</v>
          </cell>
          <cell r="Q1542">
            <v>9.1142386344691257E-4</v>
          </cell>
        </row>
        <row r="1543">
          <cell r="B1543">
            <v>738000</v>
          </cell>
          <cell r="C1543">
            <v>2.9588346051017278E-6</v>
          </cell>
          <cell r="D1543">
            <v>0</v>
          </cell>
          <cell r="E1543">
            <v>0</v>
          </cell>
          <cell r="F1543">
            <v>2.8764475129081655E-3</v>
          </cell>
          <cell r="G1543">
            <v>9.0676583550434119E-4</v>
          </cell>
          <cell r="H1543">
            <v>4.8954470659945395</v>
          </cell>
          <cell r="I1543">
            <v>0</v>
          </cell>
          <cell r="J1543">
            <v>0</v>
          </cell>
          <cell r="K1543">
            <v>86013.123659929581</v>
          </cell>
          <cell r="L1543">
            <v>267.09891218802176</v>
          </cell>
          <cell r="M1543">
            <v>2.9588346051017274E-6</v>
          </cell>
          <cell r="N1543">
            <v>0</v>
          </cell>
          <cell r="O1543">
            <v>0</v>
          </cell>
          <cell r="P1543">
            <v>2.876447512908165E-3</v>
          </cell>
          <cell r="Q1543">
            <v>9.0676583550434097E-4</v>
          </cell>
        </row>
        <row r="1544">
          <cell r="B1544">
            <v>738500</v>
          </cell>
          <cell r="C1544">
            <v>2.9331590926499563E-6</v>
          </cell>
          <cell r="D1544">
            <v>0</v>
          </cell>
          <cell r="E1544">
            <v>0</v>
          </cell>
          <cell r="F1544">
            <v>2.8636599692638581E-3</v>
          </cell>
          <cell r="G1544">
            <v>9.021295909729946E-4</v>
          </cell>
          <cell r="H1544">
            <v>4.8529664515380215</v>
          </cell>
          <cell r="I1544">
            <v>0</v>
          </cell>
          <cell r="J1544">
            <v>0</v>
          </cell>
          <cell r="K1544">
            <v>85630.743460795507</v>
          </cell>
          <cell r="L1544">
            <v>265.73324993821768</v>
          </cell>
          <cell r="M1544">
            <v>2.9331590926499567E-6</v>
          </cell>
          <cell r="N1544">
            <v>0</v>
          </cell>
          <cell r="O1544">
            <v>0</v>
          </cell>
          <cell r="P1544">
            <v>2.8636599692638581E-3</v>
          </cell>
          <cell r="Q1544">
            <v>9.0212959097299449E-4</v>
          </cell>
        </row>
        <row r="1545">
          <cell r="B1545">
            <v>739000</v>
          </cell>
          <cell r="C1545">
            <v>2.9077039695036492E-6</v>
          </cell>
          <cell r="D1545">
            <v>0</v>
          </cell>
          <cell r="E1545">
            <v>0</v>
          </cell>
          <cell r="F1545">
            <v>2.8509218221534466E-3</v>
          </cell>
          <cell r="G1545">
            <v>8.9751502798207791E-4</v>
          </cell>
          <cell r="H1545">
            <v>4.8108504752998584</v>
          </cell>
          <cell r="I1545">
            <v>0</v>
          </cell>
          <cell r="J1545">
            <v>0</v>
          </cell>
          <cell r="K1545">
            <v>85249.840344124867</v>
          </cell>
          <cell r="L1545">
            <v>264.3739742500116</v>
          </cell>
          <cell r="M1545">
            <v>2.9077039695036496E-6</v>
          </cell>
          <cell r="N1545">
            <v>0</v>
          </cell>
          <cell r="O1545">
            <v>0</v>
          </cell>
          <cell r="P1545">
            <v>2.8509218221534466E-3</v>
          </cell>
          <cell r="Q1545">
            <v>8.9751502798207791E-4</v>
          </cell>
        </row>
        <row r="1546">
          <cell r="B1546">
            <v>739500</v>
          </cell>
          <cell r="C1546">
            <v>2.8824673439212535E-6</v>
          </cell>
          <cell r="D1546">
            <v>0</v>
          </cell>
          <cell r="E1546">
            <v>0</v>
          </cell>
          <cell r="F1546">
            <v>2.8382328807648716E-3</v>
          </cell>
          <cell r="G1546">
            <v>8.9292204513719909E-4</v>
          </cell>
          <cell r="H1546">
            <v>4.7690960073583515</v>
          </cell>
          <cell r="I1546">
            <v>0</v>
          </cell>
          <cell r="J1546">
            <v>0</v>
          </cell>
          <cell r="K1546">
            <v>84870.408604150012</v>
          </cell>
          <cell r="L1546">
            <v>263.02105525645129</v>
          </cell>
          <cell r="M1546">
            <v>2.8824673439212539E-6</v>
          </cell>
          <cell r="N1546">
            <v>0</v>
          </cell>
          <cell r="O1546">
            <v>0</v>
          </cell>
          <cell r="P1546">
            <v>2.8382328807648721E-3</v>
          </cell>
          <cell r="Q1546">
            <v>8.9292204513719898E-4</v>
          </cell>
        </row>
        <row r="1547">
          <cell r="B1547">
            <v>740000</v>
          </cell>
          <cell r="C1547">
            <v>2.8574473403982289E-6</v>
          </cell>
          <cell r="D1547">
            <v>0</v>
          </cell>
          <cell r="E1547">
            <v>0</v>
          </cell>
          <cell r="F1547">
            <v>2.8255929550231513E-3</v>
          </cell>
          <cell r="G1547">
            <v>8.8835054151814076E-4</v>
          </cell>
          <cell r="H1547">
            <v>4.7276999446562415</v>
          </cell>
          <cell r="I1547">
            <v>0</v>
          </cell>
          <cell r="J1547">
            <v>0</v>
          </cell>
          <cell r="K1547">
            <v>84492.442557143746</v>
          </cell>
          <cell r="L1547">
            <v>261.6744632302586</v>
          </cell>
          <cell r="M1547">
            <v>2.8574473403982289E-6</v>
          </cell>
          <cell r="N1547">
            <v>0</v>
          </cell>
          <cell r="O1547">
            <v>0</v>
          </cell>
          <cell r="P1547">
            <v>2.8255929550231513E-3</v>
          </cell>
          <cell r="Q1547">
            <v>8.8835054151814054E-4</v>
          </cell>
        </row>
        <row r="1548">
          <cell r="B1548">
            <v>740500</v>
          </cell>
          <cell r="C1548">
            <v>2.8326420995301814E-6</v>
          </cell>
          <cell r="D1548">
            <v>0</v>
          </cell>
          <cell r="E1548">
            <v>0</v>
          </cell>
          <cell r="F1548">
            <v>2.8130018555875404E-3</v>
          </cell>
          <cell r="G1548">
            <v>8.8380041667664123E-4</v>
          </cell>
          <cell r="H1548">
            <v>4.6866592107742617</v>
          </cell>
          <cell r="I1548">
            <v>0</v>
          </cell>
          <cell r="J1548">
            <v>0</v>
          </cell>
          <cell r="K1548">
            <v>84115.93654133442</v>
          </cell>
          <cell r="L1548">
            <v>260.3341685831756</v>
          </cell>
          <cell r="M1548">
            <v>2.8326420995301814E-6</v>
          </cell>
          <cell r="N1548">
            <v>0</v>
          </cell>
          <cell r="O1548">
            <v>0</v>
          </cell>
          <cell r="P1548">
            <v>2.8130018555875399E-3</v>
          </cell>
          <cell r="Q1548">
            <v>8.8380041667664112E-4</v>
          </cell>
        </row>
        <row r="1549">
          <cell r="B1549">
            <v>741000</v>
          </cell>
          <cell r="C1549">
            <v>2.8080497778712184E-6</v>
          </cell>
          <cell r="D1549">
            <v>0</v>
          </cell>
          <cell r="E1549">
            <v>0</v>
          </cell>
          <cell r="F1549">
            <v>2.800459393848688E-3</v>
          </cell>
          <cell r="G1549">
            <v>8.7927157063418817E-4</v>
          </cell>
          <cell r="H1549">
            <v>4.6459707556967853</v>
          </cell>
          <cell r="I1549">
            <v>0</v>
          </cell>
          <cell r="J1549">
            <v>0</v>
          </cell>
          <cell r="K1549">
            <v>83740.884916820985</v>
          </cell>
          <cell r="L1549">
            <v>259.00014186531473</v>
          </cell>
          <cell r="M1549">
            <v>2.8080497778712179E-6</v>
          </cell>
          <cell r="N1549">
            <v>0</v>
          </cell>
          <cell r="O1549">
            <v>0</v>
          </cell>
          <cell r="P1549">
            <v>2.8004593938486884E-3</v>
          </cell>
          <cell r="Q1549">
            <v>8.7927157063418806E-4</v>
          </cell>
        </row>
        <row r="1550">
          <cell r="B1550">
            <v>741500</v>
          </cell>
          <cell r="C1550">
            <v>2.7836685477999511E-6</v>
          </cell>
          <cell r="D1550">
            <v>0</v>
          </cell>
          <cell r="E1550">
            <v>0</v>
          </cell>
          <cell r="F1550">
            <v>2.7879653819258172E-3</v>
          </cell>
          <cell r="G1550">
            <v>8.7476390387982198E-4</v>
          </cell>
          <cell r="H1550">
            <v>4.6056315555901204</v>
          </cell>
          <cell r="I1550">
            <v>0</v>
          </cell>
          <cell r="J1550">
            <v>0</v>
          </cell>
          <cell r="K1550">
            <v>83367.282065488573</v>
          </cell>
          <cell r="L1550">
            <v>257.67235376451174</v>
          </cell>
          <cell r="M1550">
            <v>2.7836685477999507E-6</v>
          </cell>
          <cell r="N1550">
            <v>0</v>
          </cell>
          <cell r="O1550">
            <v>0</v>
          </cell>
          <cell r="P1550">
            <v>2.7879653819258172E-3</v>
          </cell>
          <cell r="Q1550">
            <v>8.7476390387982177E-4</v>
          </cell>
        </row>
        <row r="1551">
          <cell r="B1551">
            <v>742000</v>
          </cell>
          <cell r="C1551">
            <v>2.7594965973835923E-6</v>
          </cell>
          <cell r="D1551">
            <v>0</v>
          </cell>
          <cell r="E1551">
            <v>0</v>
          </cell>
          <cell r="F1551">
            <v>2.7755196326639106E-3</v>
          </cell>
          <cell r="G1551">
            <v>8.7027731736794977E-4</v>
          </cell>
          <cell r="H1551">
            <v>4.5656386125776605</v>
          </cell>
          <cell r="I1551">
            <v>0</v>
          </cell>
          <cell r="J1551">
            <v>0</v>
          </cell>
          <cell r="K1551">
            <v>82995.1223909244</v>
          </cell>
          <cell r="L1551">
            <v>256.35077510568198</v>
          </cell>
          <cell r="M1551">
            <v>2.7594965973835927E-6</v>
          </cell>
          <cell r="N1551">
            <v>0</v>
          </cell>
          <cell r="O1551">
            <v>0</v>
          </cell>
          <cell r="P1551">
            <v>2.7755196326639106E-3</v>
          </cell>
          <cell r="Q1551">
            <v>8.7027731736794977E-4</v>
          </cell>
        </row>
        <row r="1552">
          <cell r="B1552">
            <v>742500</v>
          </cell>
          <cell r="C1552">
            <v>2.7355321302401336E-6</v>
          </cell>
          <cell r="D1552">
            <v>0</v>
          </cell>
          <cell r="E1552">
            <v>0</v>
          </cell>
          <cell r="F1552">
            <v>2.7631219596309015E-3</v>
          </cell>
          <cell r="G1552">
            <v>8.6581171251616745E-4</v>
          </cell>
          <cell r="H1552">
            <v>4.5259889545118508</v>
          </cell>
          <cell r="I1552">
            <v>0</v>
          </cell>
          <cell r="J1552">
            <v>0</v>
          </cell>
          <cell r="K1552">
            <v>82624.400318333734</v>
          </cell>
          <cell r="L1552">
            <v>255.03537685017844</v>
          </cell>
          <cell r="M1552">
            <v>2.7355321302401332E-6</v>
          </cell>
          <cell r="N1552">
            <v>0</v>
          </cell>
          <cell r="O1552">
            <v>0</v>
          </cell>
          <cell r="P1552">
            <v>2.763121959630902E-3</v>
          </cell>
          <cell r="Q1552">
            <v>8.6581171251616735E-4</v>
          </cell>
        </row>
        <row r="1553">
          <cell r="B1553">
            <v>743000</v>
          </cell>
          <cell r="C1553">
            <v>2.711773365409138E-6</v>
          </cell>
          <cell r="D1553">
            <v>0</v>
          </cell>
          <cell r="E1553">
            <v>0</v>
          </cell>
          <cell r="F1553">
            <v>2.7507721771148877E-3</v>
          </cell>
          <cell r="G1553">
            <v>8.6136699120309542E-4</v>
          </cell>
          <cell r="H1553">
            <v>4.4866796347604172</v>
          </cell>
          <cell r="I1553">
            <v>0</v>
          </cell>
          <cell r="J1553">
            <v>0</v>
          </cell>
          <cell r="K1553">
            <v>82255.110294456608</v>
          </cell>
          <cell r="L1553">
            <v>253.72613009515467</v>
          </cell>
          <cell r="M1553">
            <v>2.7117733654091375E-6</v>
          </cell>
          <cell r="N1553">
            <v>0</v>
          </cell>
          <cell r="O1553">
            <v>0</v>
          </cell>
          <cell r="P1553">
            <v>2.7507721771148873E-3</v>
          </cell>
          <cell r="Q1553">
            <v>8.6136699120309532E-4</v>
          </cell>
        </row>
        <row r="1554">
          <cell r="B1554">
            <v>743500</v>
          </cell>
          <cell r="C1554">
            <v>2.6882185372158343E-6</v>
          </cell>
          <cell r="D1554">
            <v>0</v>
          </cell>
          <cell r="E1554">
            <v>0</v>
          </cell>
          <cell r="F1554">
            <v>2.7384701001213437E-3</v>
          </cell>
          <cell r="G1554">
            <v>8.5694305576622105E-4</v>
          </cell>
          <cell r="H1554">
            <v>4.4477077319815024</v>
          </cell>
          <cell r="I1554">
            <v>0</v>
          </cell>
          <cell r="J1554">
            <v>0</v>
          </cell>
          <cell r="K1554">
            <v>81887.246787484473</v>
          </cell>
          <cell r="L1554">
            <v>252.42300607292907</v>
          </cell>
          <cell r="M1554">
            <v>2.6882185372158343E-6</v>
          </cell>
          <cell r="N1554">
            <v>0</v>
          </cell>
          <cell r="O1554">
            <v>0</v>
          </cell>
          <cell r="P1554">
            <v>2.7384701001213437E-3</v>
          </cell>
          <cell r="Q1554">
            <v>8.5694305576622094E-4</v>
          </cell>
        </row>
        <row r="1555">
          <cell r="B1555">
            <v>744000</v>
          </cell>
          <cell r="C1555">
            <v>2.6648658951428671E-6</v>
          </cell>
          <cell r="D1555">
            <v>0</v>
          </cell>
          <cell r="E1555">
            <v>0</v>
          </cell>
          <cell r="F1555">
            <v>2.7262155443703554E-3</v>
          </cell>
          <cell r="G1555">
            <v>8.5253980899975329E-4</v>
          </cell>
          <cell r="H1555">
            <v>4.4090703499114765</v>
          </cell>
          <cell r="I1555">
            <v>0</v>
          </cell>
          <cell r="J1555">
            <v>0</v>
          </cell>
          <cell r="K1555">
            <v>81520.804286977451</v>
          </cell>
          <cell r="L1555">
            <v>251.12597615035284</v>
          </cell>
          <cell r="M1555">
            <v>2.6648658951428667E-6</v>
          </cell>
          <cell r="N1555">
            <v>0</v>
          </cell>
          <cell r="O1555">
            <v>0</v>
          </cell>
          <cell r="P1555">
            <v>2.7262155443703558E-3</v>
          </cell>
          <cell r="Q1555">
            <v>8.5253980899975307E-4</v>
          </cell>
        </row>
        <row r="1556">
          <cell r="B1556">
            <v>744500</v>
          </cell>
          <cell r="C1556">
            <v>2.6417137036972613E-6</v>
          </cell>
          <cell r="D1556">
            <v>0</v>
          </cell>
          <cell r="E1556">
            <v>0</v>
          </cell>
          <cell r="F1556">
            <v>2.7140083262938556E-3</v>
          </cell>
          <cell r="G1556">
            <v>8.4815715415248818E-4</v>
          </cell>
          <cell r="H1556">
            <v>4.3707646171448298</v>
          </cell>
          <cell r="I1556">
            <v>0</v>
          </cell>
          <cell r="J1556">
            <v>0</v>
          </cell>
          <cell r="K1556">
            <v>81155.777303781739</v>
          </cell>
          <cell r="L1556">
            <v>249.83501182818142</v>
          </cell>
          <cell r="M1556">
            <v>2.6417137036972613E-6</v>
          </cell>
          <cell r="N1556">
            <v>0</v>
          </cell>
          <cell r="O1556">
            <v>0</v>
          </cell>
          <cell r="P1556">
            <v>2.7140083262938556E-3</v>
          </cell>
          <cell r="Q1556">
            <v>8.4815715415248818E-4</v>
          </cell>
        </row>
        <row r="1557">
          <cell r="B1557">
            <v>745000</v>
          </cell>
          <cell r="C1557">
            <v>2.6187602422831286E-6</v>
          </cell>
          <cell r="D1557">
            <v>0</v>
          </cell>
          <cell r="E1557">
            <v>0</v>
          </cell>
          <cell r="F1557">
            <v>2.7018482630328765E-3</v>
          </cell>
          <cell r="G1557">
            <v>8.4379499492568007E-4</v>
          </cell>
          <cell r="H1557">
            <v>4.3327876869235569</v>
          </cell>
          <cell r="I1557">
            <v>0</v>
          </cell>
          <cell r="J1557">
            <v>0</v>
          </cell>
          <cell r="K1557">
            <v>80792.160369947364</v>
          </cell>
          <cell r="L1557">
            <v>248.55008474044729</v>
          </cell>
          <cell r="M1557">
            <v>2.6187602422831286E-6</v>
          </cell>
          <cell r="N1557">
            <v>0</v>
          </cell>
          <cell r="O1557">
            <v>0</v>
          </cell>
          <cell r="P1557">
            <v>2.701848263032876E-3</v>
          </cell>
          <cell r="Q1557">
            <v>8.4379499492567996E-4</v>
          </cell>
        </row>
        <row r="1558">
          <cell r="B1558">
            <v>745500</v>
          </cell>
          <cell r="C1558">
            <v>2.5960038050734182E-6</v>
          </cell>
          <cell r="D1558">
            <v>0</v>
          </cell>
          <cell r="E1558">
            <v>0</v>
          </cell>
          <cell r="F1558">
            <v>2.6897351724348073E-3</v>
          </cell>
          <cell r="G1558">
            <v>8.394532354709292E-4</v>
          </cell>
          <cell r="H1558">
            <v>4.2951367369249729</v>
          </cell>
          <cell r="I1558">
            <v>0</v>
          </cell>
          <cell r="J1558">
            <v>0</v>
          </cell>
          <cell r="K1558">
            <v>80429.948038646282</v>
          </cell>
          <cell r="L1558">
            <v>247.27116665383787</v>
          </cell>
          <cell r="M1558">
            <v>2.5960038050734182E-6</v>
          </cell>
          <cell r="N1558">
            <v>0</v>
          </cell>
          <cell r="O1558">
            <v>0</v>
          </cell>
          <cell r="P1558">
            <v>2.6897351724348068E-3</v>
          </cell>
          <cell r="Q1558">
            <v>8.3945323547092909E-4</v>
          </cell>
        </row>
        <row r="1559">
          <cell r="B1559">
            <v>746000</v>
          </cell>
          <cell r="C1559">
            <v>2.5734427008845388E-6</v>
          </cell>
          <cell r="D1559">
            <v>0</v>
          </cell>
          <cell r="E1559">
            <v>0</v>
          </cell>
          <cell r="F1559">
            <v>2.6776688730506698E-3</v>
          </cell>
          <cell r="G1559">
            <v>8.3513178038807233E-4</v>
          </cell>
          <cell r="H1559">
            <v>4.2578089690542678</v>
          </cell>
          <cell r="I1559">
            <v>0</v>
          </cell>
          <cell r="J1559">
            <v>0</v>
          </cell>
          <cell r="K1559">
            <v>80069.134884090847</v>
          </cell>
          <cell r="L1559">
            <v>245.99822946707403</v>
          </cell>
          <cell r="M1559">
            <v>2.5734427008845384E-6</v>
          </cell>
          <cell r="N1559">
            <v>0</v>
          </cell>
          <cell r="O1559">
            <v>0</v>
          </cell>
          <cell r="P1559">
            <v>2.6776688730506698E-3</v>
          </cell>
          <cell r="Q1559">
            <v>8.3513178038807233E-4</v>
          </cell>
        </row>
        <row r="1560">
          <cell r="B1560">
            <v>746500</v>
          </cell>
          <cell r="C1560">
            <v>2.551075253048108E-6</v>
          </cell>
          <cell r="D1560">
            <v>0</v>
          </cell>
          <cell r="E1560">
            <v>0</v>
          </cell>
          <cell r="F1560">
            <v>2.6656491841323981E-3</v>
          </cell>
          <cell r="G1560">
            <v>8.308305347230889E-4</v>
          </cell>
          <cell r="H1560">
            <v>4.220801609232316</v>
          </cell>
          <cell r="I1560">
            <v>0</v>
          </cell>
          <cell r="J1560">
            <v>0</v>
          </cell>
          <cell r="K1560">
            <v>79709.715501452461</v>
          </cell>
          <cell r="L1560">
            <v>244.73124521029339</v>
          </cell>
          <cell r="M1560">
            <v>2.5510752530481076E-6</v>
          </cell>
          <cell r="N1560">
            <v>0</v>
          </cell>
          <cell r="O1560">
            <v>0</v>
          </cell>
          <cell r="P1560">
            <v>2.6656491841323981E-3</v>
          </cell>
          <cell r="Q1560">
            <v>8.3083053472308879E-4</v>
          </cell>
        </row>
        <row r="1561">
          <cell r="B1561">
            <v>747000</v>
          </cell>
          <cell r="C1561">
            <v>2.5288997992884442E-6</v>
          </cell>
          <cell r="D1561">
            <v>0</v>
          </cell>
          <cell r="E1561">
            <v>0</v>
          </cell>
          <cell r="F1561">
            <v>2.6536759256301306E-3</v>
          </cell>
          <cell r="G1561">
            <v>8.2654940396601287E-4</v>
          </cell>
          <cell r="H1561">
            <v>4.1841119071929853</v>
          </cell>
          <cell r="I1561">
            <v>0</v>
          </cell>
          <cell r="J1561">
            <v>0</v>
          </cell>
          <cell r="K1561">
            <v>79351.684506780613</v>
          </cell>
          <cell r="L1561">
            <v>243.47018604443534</v>
          </cell>
          <cell r="M1561">
            <v>2.5288997992884442E-6</v>
          </cell>
          <cell r="N1561">
            <v>0</v>
          </cell>
          <cell r="O1561">
            <v>0</v>
          </cell>
          <cell r="P1561">
            <v>2.6536759256301301E-3</v>
          </cell>
          <cell r="Q1561">
            <v>8.2654940396601276E-4</v>
          </cell>
        </row>
        <row r="1562">
          <cell r="B1562">
            <v>747500</v>
          </cell>
          <cell r="C1562">
            <v>2.5069146915971897E-6</v>
          </cell>
          <cell r="D1562">
            <v>0</v>
          </cell>
          <cell r="E1562">
            <v>0</v>
          </cell>
          <cell r="F1562">
            <v>2.6417489181895142E-3</v>
          </cell>
          <cell r="G1562">
            <v>8.2228829404885797E-4</v>
          </cell>
          <cell r="H1562">
            <v>4.147737136275695</v>
          </cell>
          <cell r="I1562">
            <v>0</v>
          </cell>
          <cell r="J1562">
            <v>0</v>
          </cell>
          <cell r="K1562">
            <v>78995.036536922329</v>
          </cell>
          <cell r="L1562">
            <v>242.21502426062969</v>
          </cell>
          <cell r="M1562">
            <v>2.5069146915971897E-6</v>
          </cell>
          <cell r="N1562">
            <v>0</v>
          </cell>
          <cell r="O1562">
            <v>0</v>
          </cell>
          <cell r="P1562">
            <v>2.6417489181895146E-3</v>
          </cell>
          <cell r="Q1562">
            <v>8.2228829404885797E-4</v>
          </cell>
        </row>
        <row r="1563">
          <cell r="B1563">
            <v>748000</v>
          </cell>
          <cell r="C1563">
            <v>2.485118296112716E-6</v>
          </cell>
          <cell r="D1563">
            <v>0</v>
          </cell>
          <cell r="E1563">
            <v>0</v>
          </cell>
          <cell r="F1563">
            <v>2.6298679831490168E-3</v>
          </cell>
          <cell r="G1563">
            <v>8.1804711134354877E-4</v>
          </cell>
          <cell r="H1563">
            <v>4.111674593225894</v>
          </cell>
          <cell r="I1563">
            <v>0</v>
          </cell>
          <cell r="J1563">
            <v>0</v>
          </cell>
          <cell r="K1563">
            <v>78639.766249441673</v>
          </cell>
          <cell r="L1563">
            <v>240.96573227958731</v>
          </cell>
          <cell r="M1563">
            <v>2.485118296112716E-6</v>
          </cell>
          <cell r="N1563">
            <v>0</v>
          </cell>
          <cell r="O1563">
            <v>0</v>
          </cell>
          <cell r="P1563">
            <v>2.6298679831490168E-3</v>
          </cell>
          <cell r="Q1563">
            <v>8.1804711134354866E-4</v>
          </cell>
        </row>
        <row r="1564">
          <cell r="B1564">
            <v>748500</v>
          </cell>
          <cell r="C1564">
            <v>2.4635089929985737E-6</v>
          </cell>
          <cell r="D1564">
            <v>0</v>
          </cell>
          <cell r="E1564">
            <v>0</v>
          </cell>
          <cell r="F1564">
            <v>2.6180329425372537E-3</v>
          </cell>
          <cell r="G1564">
            <v>8.1382576265986593E-4</v>
          </cell>
          <cell r="H1564">
            <v>4.0759215979939496</v>
          </cell>
          <cell r="I1564">
            <v>0</v>
          </cell>
          <cell r="J1564">
            <v>0</v>
          </cell>
          <cell r="K1564">
            <v>78285.868322539929</v>
          </cell>
          <cell r="L1564">
            <v>239.72228265099506</v>
          </cell>
          <cell r="M1564">
            <v>2.4635089929985737E-6</v>
          </cell>
          <cell r="N1564">
            <v>0</v>
          </cell>
          <cell r="O1564">
            <v>0</v>
          </cell>
          <cell r="P1564">
            <v>2.6180329425372537E-3</v>
          </cell>
          <cell r="Q1564">
            <v>8.1382576265986582E-4</v>
          </cell>
        </row>
        <row r="1565">
          <cell r="B1565">
            <v>749000</v>
          </cell>
          <cell r="C1565">
            <v>2.4420851763209868E-6</v>
          </cell>
          <cell r="D1565">
            <v>0</v>
          </cell>
          <cell r="E1565">
            <v>0</v>
          </cell>
          <cell r="F1565">
            <v>2.6062436190703144E-3</v>
          </cell>
          <cell r="G1565">
            <v>8.0962415524339529E-4</v>
          </cell>
          <cell r="H1565">
            <v>4.0404754935324627</v>
          </cell>
          <cell r="I1565">
            <v>0</v>
          </cell>
          <cell r="J1565">
            <v>0</v>
          </cell>
          <cell r="K1565">
            <v>77933.337454975612</v>
          </cell>
          <cell r="L1565">
            <v>238.48464805291138</v>
          </cell>
          <cell r="M1565">
            <v>2.4420851763209873E-6</v>
          </cell>
          <cell r="N1565">
            <v>0</v>
          </cell>
          <cell r="O1565">
            <v>0</v>
          </cell>
          <cell r="P1565">
            <v>2.6062436190703144E-3</v>
          </cell>
          <cell r="Q1565">
            <v>8.0962415524339518E-4</v>
          </cell>
        </row>
        <row r="1566">
          <cell r="B1566">
            <v>749500</v>
          </cell>
          <cell r="C1566">
            <v>2.4208452539311284E-6</v>
          </cell>
          <cell r="D1566">
            <v>0</v>
          </cell>
          <cell r="E1566">
            <v>0</v>
          </cell>
          <cell r="F1566">
            <v>2.5944998361491175E-3</v>
          </cell>
          <cell r="G1566">
            <v>8.0544219677349286E-4</v>
          </cell>
          <cell r="H1566">
            <v>4.0053336456014899</v>
          </cell>
          <cell r="I1566">
            <v>0</v>
          </cell>
          <cell r="J1566">
            <v>0</v>
          </cell>
          <cell r="K1566">
            <v>77582.168365985344</v>
          </cell>
          <cell r="L1566">
            <v>237.25280129116703</v>
          </cell>
          <cell r="M1566">
            <v>2.4208452539311284E-6</v>
          </cell>
          <cell r="N1566">
            <v>0</v>
          </cell>
          <cell r="O1566">
            <v>0</v>
          </cell>
          <cell r="P1566">
            <v>2.5944998361491179E-3</v>
          </cell>
          <cell r="Q1566">
            <v>8.0544219677349275E-4</v>
          </cell>
        </row>
        <row r="1567">
          <cell r="B1567">
            <v>750000</v>
          </cell>
          <cell r="C1567">
            <v>2.3997876473474E-6</v>
          </cell>
          <cell r="D1567">
            <v>0</v>
          </cell>
          <cell r="E1567">
            <v>0</v>
          </cell>
          <cell r="F1567">
            <v>2.5828014178567557E-3</v>
          </cell>
          <cell r="G1567">
            <v>8.0127979536125354E-4</v>
          </cell>
          <cell r="H1567">
            <v>3.9704934425737726</v>
          </cell>
          <cell r="I1567">
            <v>0</v>
          </cell>
          <cell r="J1567">
            <v>0</v>
          </cell>
          <cell r="K1567">
            <v>77232.355795204523</v>
          </cell>
          <cell r="L1567">
            <v>236.02671529876676</v>
          </cell>
          <cell r="M1567">
            <v>2.3997876473474E-6</v>
          </cell>
          <cell r="N1567">
            <v>0</v>
          </cell>
          <cell r="O1567">
            <v>0</v>
          </cell>
          <cell r="P1567">
            <v>2.5828014178567557E-3</v>
          </cell>
          <cell r="Q1567">
            <v>8.0127979536125354E-4</v>
          </cell>
        </row>
        <row r="1568">
          <cell r="B1568">
            <v>750500</v>
          </cell>
          <cell r="C1568">
            <v>2.3789107916367529E-6</v>
          </cell>
          <cell r="D1568">
            <v>0</v>
          </cell>
          <cell r="E1568">
            <v>0</v>
          </cell>
          <cell r="F1568">
            <v>2.5711481889558671E-3</v>
          </cell>
          <cell r="G1568">
            <v>7.971368595474954E-4</v>
          </cell>
          <cell r="H1568">
            <v>3.9359522952383794</v>
          </cell>
          <cell r="I1568">
            <v>0</v>
          </cell>
          <cell r="J1568">
            <v>0</v>
          </cell>
          <cell r="K1568">
            <v>76883.894502588679</v>
          </cell>
          <cell r="L1568">
            <v>234.80636313529544</v>
          </cell>
          <cell r="M1568">
            <v>2.3789107916367533E-6</v>
          </cell>
          <cell r="N1568">
            <v>0</v>
          </cell>
          <cell r="O1568">
            <v>0</v>
          </cell>
          <cell r="P1568">
            <v>2.5711481889558667E-3</v>
          </cell>
          <cell r="Q1568">
            <v>7.9713685954749529E-4</v>
          </cell>
        </row>
        <row r="1569">
          <cell r="B1569">
            <v>751000</v>
          </cell>
          <cell r="C1569">
            <v>2.3582131352998366E-6</v>
          </cell>
          <cell r="D1569">
            <v>0</v>
          </cell>
          <cell r="E1569">
            <v>0</v>
          </cell>
          <cell r="F1569">
            <v>2.5595399748860066E-3</v>
          </cell>
          <cell r="G1569">
            <v>7.9301329830074692E-4</v>
          </cell>
          <cell r="H1569">
            <v>3.9017076366106842</v>
          </cell>
          <cell r="I1569">
            <v>0</v>
          </cell>
          <cell r="J1569">
            <v>0</v>
          </cell>
          <cell r="K1569">
            <v>76536.779268334896</v>
          </cell>
          <cell r="L1569">
            <v>233.59171798632531</v>
          </cell>
          <cell r="M1569">
            <v>2.358213135299837E-6</v>
          </cell>
          <cell r="N1569">
            <v>0</v>
          </cell>
          <cell r="O1569">
            <v>0</v>
          </cell>
          <cell r="P1569">
            <v>2.5595399748860066E-3</v>
          </cell>
          <cell r="Q1569">
            <v>7.9301329830074681E-4</v>
          </cell>
        </row>
        <row r="1570">
          <cell r="B1570">
            <v>751500</v>
          </cell>
          <cell r="C1570">
            <v>2.3376931401532771E-6</v>
          </cell>
          <cell r="D1570">
            <v>0</v>
          </cell>
          <cell r="E1570">
            <v>0</v>
          </cell>
          <cell r="F1570">
            <v>2.5479766017610316E-3</v>
          </cell>
          <cell r="G1570">
            <v>7.8890902101524864E-4</v>
          </cell>
          <cell r="H1570">
            <v>3.867756921737592</v>
          </cell>
          <cell r="I1570">
            <v>0</v>
          </cell>
          <cell r="J1570">
            <v>0</v>
          </cell>
          <cell r="K1570">
            <v>76191.004892803598</v>
          </cell>
          <cell r="L1570">
            <v>232.38275316282724</v>
          </cell>
          <cell r="M1570">
            <v>2.3376931401532771E-6</v>
          </cell>
          <cell r="N1570">
            <v>0</v>
          </cell>
          <cell r="O1570">
            <v>0</v>
          </cell>
          <cell r="P1570">
            <v>2.5479766017610316E-3</v>
          </cell>
          <cell r="Q1570">
            <v>7.8890902101524864E-4</v>
          </cell>
        </row>
        <row r="1571">
          <cell r="B1571">
            <v>752000</v>
          </cell>
          <cell r="C1571">
            <v>2.3173492812176982E-6</v>
          </cell>
          <cell r="D1571">
            <v>0</v>
          </cell>
          <cell r="E1571">
            <v>0</v>
          </cell>
          <cell r="F1571">
            <v>2.5364578963664999E-3</v>
          </cell>
          <cell r="G1571">
            <v>7.848239375089609E-4</v>
          </cell>
          <cell r="H1571">
            <v>3.8340976275122691</v>
          </cell>
          <cell r="I1571">
            <v>0</v>
          </cell>
          <cell r="J1571">
            <v>0</v>
          </cell>
          <cell r="K1571">
            <v>75846.566196440777</v>
          </cell>
          <cell r="L1571">
            <v>231.17944210058391</v>
          </cell>
          <cell r="M1571">
            <v>2.3173492812176982E-6</v>
          </cell>
          <cell r="N1571">
            <v>0</v>
          </cell>
          <cell r="O1571">
            <v>0</v>
          </cell>
          <cell r="P1571">
            <v>2.5364578963664999E-3</v>
          </cell>
          <cell r="Q1571">
            <v>7.848239375089609E-4</v>
          </cell>
        </row>
        <row r="1572">
          <cell r="B1572">
            <v>752500</v>
          </cell>
          <cell r="C1572">
            <v>2.2971800466047837E-6</v>
          </cell>
          <cell r="D1572">
            <v>0</v>
          </cell>
          <cell r="E1572">
            <v>0</v>
          </cell>
          <cell r="F1572">
            <v>2.5249836861570714E-3</v>
          </cell>
          <cell r="G1572">
            <v>7.8075795802158446E-4</v>
          </cell>
          <cell r="H1572">
            <v>3.8007272524872842</v>
          </cell>
          <cell r="I1572">
            <v>0</v>
          </cell>
          <cell r="J1572">
            <v>0</v>
          </cell>
          <cell r="K1572">
            <v>75503.458019700294</v>
          </cell>
          <cell r="L1572">
            <v>229.9817583596068</v>
          </cell>
          <cell r="M1572">
            <v>2.2971800466047841E-6</v>
          </cell>
          <cell r="N1572">
            <v>0</v>
          </cell>
          <cell r="O1572">
            <v>0</v>
          </cell>
          <cell r="P1572">
            <v>2.524983686157071E-3</v>
          </cell>
          <cell r="Q1572">
            <v>7.8075795802158446E-4</v>
          </cell>
        </row>
        <row r="1573">
          <cell r="B1573">
            <v>753000</v>
          </cell>
          <cell r="C1573">
            <v>2.2771839374014716E-6</v>
          </cell>
          <cell r="D1573">
            <v>0</v>
          </cell>
          <cell r="E1573">
            <v>0</v>
          </cell>
          <cell r="F1573">
            <v>2.5135537992539252E-3</v>
          </cell>
          <cell r="G1573">
            <v>7.7671099321258575E-4</v>
          </cell>
          <cell r="H1573">
            <v>3.7676433166830066</v>
          </cell>
          <cell r="I1573">
            <v>0</v>
          </cell>
          <cell r="J1573">
            <v>0</v>
          </cell>
          <cell r="K1573">
            <v>75161.675222966645</v>
          </cell>
          <cell r="L1573">
            <v>228.78967562355453</v>
          </cell>
          <cell r="M1573">
            <v>2.2771839374014716E-6</v>
          </cell>
          <cell r="N1573">
            <v>0</v>
          </cell>
          <cell r="O1573">
            <v>0</v>
          </cell>
          <cell r="P1573">
            <v>2.5135537992539252E-3</v>
          </cell>
          <cell r="Q1573">
            <v>7.7671099321258575E-4</v>
          </cell>
        </row>
        <row r="1574">
          <cell r="B1574">
            <v>753500</v>
          </cell>
          <cell r="C1574">
            <v>2.2573594675618008E-6</v>
          </cell>
          <cell r="D1574">
            <v>0</v>
          </cell>
          <cell r="E1574">
            <v>0</v>
          </cell>
          <cell r="F1574">
            <v>2.5021680644421846E-3</v>
          </cell>
          <cell r="G1574">
            <v>7.7268295415923514E-4</v>
          </cell>
          <cell r="H1574">
            <v>3.734843361408664</v>
          </cell>
          <cell r="I1574">
            <v>0</v>
          </cell>
          <cell r="J1574">
            <v>0</v>
          </cell>
          <cell r="K1574">
            <v>74821.212686477913</v>
          </cell>
          <cell r="L1574">
            <v>227.60316769915482</v>
          </cell>
          <cell r="M1574">
            <v>2.2573594675618008E-6</v>
          </cell>
          <cell r="N1574">
            <v>0</v>
          </cell>
          <cell r="O1574">
            <v>0</v>
          </cell>
          <cell r="P1574">
            <v>2.5021680644421846E-3</v>
          </cell>
          <cell r="Q1574">
            <v>7.7268295415923514E-4</v>
          </cell>
        </row>
        <row r="1575">
          <cell r="B1575">
            <v>754000</v>
          </cell>
          <cell r="C1575">
            <v>2.2377051637958908E-6</v>
          </cell>
          <cell r="D1575">
            <v>0</v>
          </cell>
          <cell r="E1575">
            <v>0</v>
          </cell>
          <cell r="F1575">
            <v>2.4908263111683543E-3</v>
          </cell>
          <cell r="G1575">
            <v>7.6867375235465296E-4</v>
          </cell>
          <cell r="H1575">
            <v>3.7023249490786574</v>
          </cell>
          <cell r="I1575">
            <v>0</v>
          </cell>
          <cell r="J1575">
            <v>0</v>
          </cell>
          <cell r="K1575">
            <v>74482.065310249222</v>
          </cell>
          <cell r="L1575">
            <v>226.42220851562917</v>
          </cell>
          <cell r="M1575">
            <v>2.2377051637958908E-6</v>
          </cell>
          <cell r="N1575">
            <v>0</v>
          </cell>
          <cell r="O1575">
            <v>0</v>
          </cell>
          <cell r="P1575">
            <v>2.4908263111683548E-3</v>
          </cell>
          <cell r="Q1575">
            <v>7.6867375235465296E-4</v>
          </cell>
        </row>
        <row r="1576">
          <cell r="B1576">
            <v>754500</v>
          </cell>
          <cell r="C1576">
            <v>2.2182195654598749E-6</v>
          </cell>
          <cell r="D1576">
            <v>0</v>
          </cell>
          <cell r="E1576">
            <v>0</v>
          </cell>
          <cell r="F1576">
            <v>2.4795283695377619E-3</v>
          </cell>
          <cell r="G1576">
            <v>7.6468329970586543E-4</v>
          </cell>
          <cell r="H1576">
            <v>3.6700856630304544</v>
          </cell>
          <cell r="I1576">
            <v>0</v>
          </cell>
          <cell r="J1576">
            <v>0</v>
          </cell>
          <cell r="K1576">
            <v>74144.228013996122</v>
          </cell>
          <cell r="L1576">
            <v>225.24677212412007</v>
          </cell>
          <cell r="M1576">
            <v>2.2182195654598749E-6</v>
          </cell>
          <cell r="N1576">
            <v>0</v>
          </cell>
          <cell r="O1576">
            <v>0</v>
          </cell>
          <cell r="P1576">
            <v>2.4795283695377619E-3</v>
          </cell>
          <cell r="Q1576">
            <v>7.6468329970586532E-4</v>
          </cell>
        </row>
        <row r="1577">
          <cell r="B1577">
            <v>755000</v>
          </cell>
          <cell r="C1577">
            <v>2.198901224446793E-6</v>
          </cell>
          <cell r="D1577">
            <v>0</v>
          </cell>
          <cell r="E1577">
            <v>0</v>
          </cell>
          <cell r="F1577">
            <v>2.468274070312017E-3</v>
          </cell>
          <cell r="G1577">
            <v>7.6071150853186729E-4</v>
          </cell>
          <cell r="H1577">
            <v>3.6381231073440667</v>
          </cell>
          <cell r="I1577">
            <v>0</v>
          </cell>
          <cell r="J1577">
            <v>0</v>
          </cell>
          <cell r="K1577">
            <v>73807.695737058748</v>
          </cell>
          <cell r="L1577">
            <v>224.07683269712032</v>
          </cell>
          <cell r="M1577">
            <v>2.198901224446793E-6</v>
          </cell>
          <cell r="N1577">
            <v>0</v>
          </cell>
          <cell r="O1577">
            <v>0</v>
          </cell>
          <cell r="P1577">
            <v>2.468274070312017E-3</v>
          </cell>
          <cell r="Q1577">
            <v>7.6071150853186718E-4</v>
          </cell>
        </row>
        <row r="1578">
          <cell r="B1578">
            <v>755500</v>
          </cell>
          <cell r="C1578">
            <v>2.1797487050813122E-6</v>
          </cell>
          <cell r="D1578">
            <v>0</v>
          </cell>
          <cell r="E1578">
            <v>0</v>
          </cell>
          <cell r="F1578">
            <v>2.4570632449064716E-3</v>
          </cell>
          <cell r="G1578">
            <v>7.5675829156169683E-4</v>
          </cell>
          <cell r="H1578">
            <v>3.6064349066678676</v>
          </cell>
          <cell r="I1578">
            <v>0</v>
          </cell>
          <cell r="J1578">
            <v>0</v>
          </cell>
          <cell r="K1578">
            <v>73472.463438325736</v>
          </cell>
          <cell r="L1578">
            <v>222.91236452790611</v>
          </cell>
          <cell r="M1578">
            <v>2.1797487050813122E-6</v>
          </cell>
          <cell r="N1578">
            <v>0</v>
          </cell>
          <cell r="O1578">
            <v>0</v>
          </cell>
          <cell r="P1578">
            <v>2.4570632449064716E-3</v>
          </cell>
          <cell r="Q1578">
            <v>7.5675829156169683E-4</v>
          </cell>
        </row>
        <row r="1579">
          <cell r="B1579">
            <v>756000</v>
          </cell>
          <cell r="C1579">
            <v>2.1607605840096599E-6</v>
          </cell>
          <cell r="D1579">
            <v>0</v>
          </cell>
          <cell r="E1579">
            <v>0</v>
          </cell>
          <cell r="F1579">
            <v>2.4458957253876983E-3</v>
          </cell>
          <cell r="G1579">
            <v>7.5282356193251735E-4</v>
          </cell>
          <cell r="H1579">
            <v>3.5750187060364795</v>
          </cell>
          <cell r="I1579">
            <v>0</v>
          </cell>
          <cell r="J1579">
            <v>0</v>
          </cell>
          <cell r="K1579">
            <v>73138.526096158908</v>
          </cell>
          <cell r="L1579">
            <v>221.75334202997169</v>
          </cell>
          <cell r="M1579">
            <v>2.1607605840096599E-6</v>
          </cell>
          <cell r="N1579">
            <v>0</v>
          </cell>
          <cell r="O1579">
            <v>0</v>
          </cell>
          <cell r="P1579">
            <v>2.4458957253876978E-3</v>
          </cell>
          <cell r="Q1579">
            <v>7.5282356193251724E-4</v>
          </cell>
        </row>
        <row r="1580">
          <cell r="B1580">
            <v>756500</v>
          </cell>
          <cell r="C1580">
            <v>2.1419354500972176E-6</v>
          </cell>
          <cell r="D1580">
            <v>0</v>
          </cell>
          <cell r="E1580">
            <v>0</v>
          </cell>
          <cell r="F1580">
            <v>2.4347713444709744E-3</v>
          </cell>
          <cell r="G1580">
            <v>7.4890723318770866E-4</v>
          </cell>
          <cell r="H1580">
            <v>3.543872170701345</v>
          </cell>
          <cell r="I1580">
            <v>0</v>
          </cell>
          <cell r="J1580">
            <v>0</v>
          </cell>
          <cell r="K1580">
            <v>72805.878708318021</v>
          </cell>
          <cell r="L1580">
            <v>220.59973973646746</v>
          </cell>
          <cell r="M1580">
            <v>2.1419354500972176E-6</v>
          </cell>
          <cell r="N1580">
            <v>0</v>
          </cell>
          <cell r="O1580">
            <v>0</v>
          </cell>
          <cell r="P1580">
            <v>2.4347713444709744E-3</v>
          </cell>
          <cell r="Q1580">
            <v>7.4890723318770855E-4</v>
          </cell>
        </row>
        <row r="1581">
          <cell r="B1581">
            <v>757000</v>
          </cell>
          <cell r="C1581">
            <v>2.1232719043203671E-6</v>
          </cell>
          <cell r="D1581">
            <v>0</v>
          </cell>
          <cell r="E1581">
            <v>0</v>
          </cell>
          <cell r="F1581">
            <v>2.4236899355177732E-3</v>
          </cell>
          <cell r="G1581">
            <v>7.4500921927496812E-4</v>
          </cell>
          <cell r="H1581">
            <v>3.5129929859517817</v>
          </cell>
          <cell r="I1581">
            <v>0</v>
          </cell>
          <cell r="J1581">
            <v>0</v>
          </cell>
          <cell r="K1581">
            <v>72474.51629188571</v>
          </cell>
          <cell r="L1581">
            <v>219.45153229964043</v>
          </cell>
          <cell r="M1581">
            <v>2.1232719043203667E-6</v>
          </cell>
          <cell r="N1581">
            <v>0</v>
          </cell>
          <cell r="O1581">
            <v>0</v>
          </cell>
          <cell r="P1581">
            <v>2.4236899355177728E-3</v>
          </cell>
          <cell r="Q1581">
            <v>7.4500921927496812E-4</v>
          </cell>
        </row>
        <row r="1582">
          <cell r="B1582">
            <v>757500</v>
          </cell>
          <cell r="C1582">
            <v>2.1047685596650426E-6</v>
          </cell>
          <cell r="D1582">
            <v>0</v>
          </cell>
          <cell r="E1582">
            <v>0</v>
          </cell>
          <cell r="F1582">
            <v>2.4126513325332705E-3</v>
          </cell>
          <cell r="G1582">
            <v>7.4112943454441964E-4</v>
          </cell>
          <cell r="H1582">
            <v>3.4823788569471361</v>
          </cell>
          <cell r="I1582">
            <v>0</v>
          </cell>
          <cell r="J1582">
            <v>0</v>
          </cell>
          <cell r="K1582">
            <v>72144.433883192993</v>
          </cell>
          <cell r="L1582">
            <v>218.30869449027719</v>
          </cell>
          <cell r="M1582">
            <v>2.1047685596650426E-6</v>
          </cell>
          <cell r="N1582">
            <v>0</v>
          </cell>
          <cell r="O1582">
            <v>0</v>
          </cell>
          <cell r="P1582">
            <v>2.41265133253327E-3</v>
          </cell>
          <cell r="Q1582">
            <v>7.4112943454441942E-4</v>
          </cell>
        </row>
        <row r="1583">
          <cell r="B1583">
            <v>758000</v>
          </cell>
          <cell r="C1583">
            <v>2.0864240410233619E-6</v>
          </cell>
          <cell r="D1583">
            <v>0</v>
          </cell>
          <cell r="E1583">
            <v>0</v>
          </cell>
          <cell r="F1583">
            <v>2.40165537016386E-3</v>
          </cell>
          <cell r="G1583">
            <v>7.3726779374673045E-4</v>
          </cell>
          <cell r="H1583">
            <v>3.4520275085457577</v>
          </cell>
          <cell r="I1583">
            <v>0</v>
          </cell>
          <cell r="J1583">
            <v>0</v>
          </cell>
          <cell r="K1583">
            <v>71815.626537744931</v>
          </cell>
          <cell r="L1583">
            <v>217.17120119714934</v>
          </cell>
          <cell r="M1583">
            <v>2.0864240410233623E-6</v>
          </cell>
          <cell r="N1583">
            <v>0</v>
          </cell>
          <cell r="O1583">
            <v>0</v>
          </cell>
          <cell r="P1583">
            <v>2.40165537016386E-3</v>
          </cell>
          <cell r="Q1583">
            <v>7.3726779374673045E-4</v>
          </cell>
        </row>
        <row r="1584">
          <cell r="B1584">
            <v>758500</v>
          </cell>
          <cell r="C1584">
            <v>2.0682369850902617E-6</v>
          </cell>
          <cell r="D1584">
            <v>0</v>
          </cell>
          <cell r="E1584">
            <v>0</v>
          </cell>
          <cell r="F1584">
            <v>2.3907018836946698E-3</v>
          </cell>
          <cell r="G1584">
            <v>7.3342421203123891E-4</v>
          </cell>
          <cell r="H1584">
            <v>3.4219366851339794</v>
          </cell>
          <cell r="I1584">
            <v>0</v>
          </cell>
          <cell r="J1584">
            <v>0</v>
          </cell>
          <cell r="K1584">
            <v>71488.089330146351</v>
          </cell>
          <cell r="L1584">
            <v>216.03902742646184</v>
          </cell>
          <cell r="M1584">
            <v>2.0682369850902617E-6</v>
          </cell>
          <cell r="N1584">
            <v>0</v>
          </cell>
          <cell r="O1584">
            <v>0</v>
          </cell>
          <cell r="P1584">
            <v>2.3907018836946702E-3</v>
          </cell>
          <cell r="Q1584">
            <v>7.334242120312388E-4</v>
          </cell>
        </row>
        <row r="1585">
          <cell r="B1585">
            <v>759000</v>
          </cell>
          <cell r="C1585">
            <v>2.0502060402620476E-6</v>
          </cell>
          <cell r="D1585">
            <v>0</v>
          </cell>
          <cell r="E1585">
            <v>0</v>
          </cell>
          <cell r="F1585">
            <v>2.3797907090471024E-3</v>
          </cell>
          <cell r="G1585">
            <v>7.295986049440916E-4</v>
          </cell>
          <cell r="H1585">
            <v>3.3921041504582687</v>
          </cell>
          <cell r="I1585">
            <v>0</v>
          </cell>
          <cell r="J1585">
            <v>0</v>
          </cell>
          <cell r="K1585">
            <v>71161.817354028331</v>
          </cell>
          <cell r="L1585">
            <v>214.91214830130434</v>
          </cell>
          <cell r="M1585">
            <v>2.0502060402620476E-6</v>
          </cell>
          <cell r="N1585">
            <v>0</v>
          </cell>
          <cell r="O1585">
            <v>0</v>
          </cell>
          <cell r="P1585">
            <v>2.3797907090471024E-3</v>
          </cell>
          <cell r="Q1585">
            <v>7.2959860494409149E-4</v>
          </cell>
        </row>
        <row r="1586">
          <cell r="B1586">
            <v>759500</v>
          </cell>
          <cell r="C1586">
            <v>2.0323298665387694E-6</v>
          </cell>
          <cell r="D1586">
            <v>0</v>
          </cell>
          <cell r="E1586">
            <v>0</v>
          </cell>
          <cell r="F1586">
            <v>2.3689216827763706E-3</v>
          </cell>
          <cell r="G1586">
            <v>7.2579088842638425E-4</v>
          </cell>
          <cell r="H1586">
            <v>3.3625276874637033</v>
          </cell>
          <cell r="I1586">
            <v>0</v>
          </cell>
          <cell r="J1586">
            <v>0</v>
          </cell>
          <cell r="K1586">
            <v>70836.805721974495</v>
          </cell>
          <cell r="L1586">
            <v>213.79053906110363</v>
          </cell>
          <cell r="M1586">
            <v>2.0323298665387694E-6</v>
          </cell>
          <cell r="N1586">
            <v>0</v>
          </cell>
          <cell r="O1586">
            <v>0</v>
          </cell>
          <cell r="P1586">
            <v>2.3689216827763706E-3</v>
          </cell>
          <cell r="Q1586">
            <v>7.2579088842638425E-4</v>
          </cell>
        </row>
        <row r="1587">
          <cell r="B1587">
            <v>760000</v>
          </cell>
          <cell r="C1587">
            <v>2.0146071354198995E-6</v>
          </cell>
          <cell r="D1587">
            <v>0</v>
          </cell>
          <cell r="E1587">
            <v>0</v>
          </cell>
          <cell r="F1587">
            <v>2.3580946420690549E-3</v>
          </cell>
          <cell r="G1587">
            <v>7.2200097881231786E-4</v>
          </cell>
          <cell r="H1587">
            <v>3.3332050981213706</v>
          </cell>
          <cell r="I1587">
            <v>0</v>
          </cell>
          <cell r="J1587">
            <v>0</v>
          </cell>
          <cell r="K1587">
            <v>70513.04956544796</v>
          </cell>
          <cell r="L1587">
            <v>212.67417506108035</v>
          </cell>
          <cell r="M1587">
            <v>2.0146071354198995E-6</v>
          </cell>
          <cell r="N1587">
            <v>0</v>
          </cell>
          <cell r="O1587">
            <v>0</v>
          </cell>
          <cell r="P1587">
            <v>2.3580946420690544E-3</v>
          </cell>
          <cell r="Q1587">
            <v>7.2200097881231764E-4</v>
          </cell>
        </row>
        <row r="1588">
          <cell r="B1588">
            <v>760500</v>
          </cell>
          <cell r="C1588">
            <v>1.9970365298105368E-6</v>
          </cell>
          <cell r="D1588">
            <v>0</v>
          </cell>
          <cell r="E1588">
            <v>0</v>
          </cell>
          <cell r="F1588">
            <v>2.3473094247406594E-3</v>
          </cell>
          <cell r="G1588">
            <v>7.1822879282735879E-4</v>
          </cell>
          <cell r="H1588">
            <v>3.3041342032731791</v>
          </cell>
          <cell r="I1588">
            <v>0</v>
          </cell>
          <cell r="J1588">
            <v>0</v>
          </cell>
          <cell r="K1588">
            <v>70190.544034718288</v>
          </cell>
          <cell r="L1588">
            <v>211.56303177170722</v>
          </cell>
          <cell r="M1588">
            <v>1.9970365298105368E-6</v>
          </cell>
          <cell r="N1588">
            <v>0</v>
          </cell>
          <cell r="O1588">
            <v>0</v>
          </cell>
          <cell r="P1588">
            <v>2.3473094247406594E-3</v>
          </cell>
          <cell r="Q1588">
            <v>7.1822879282735857E-4</v>
          </cell>
        </row>
        <row r="1589">
          <cell r="B1589">
            <v>761000</v>
          </cell>
          <cell r="C1589">
            <v>1.9796167439199565E-6</v>
          </cell>
          <cell r="D1589">
            <v>0</v>
          </cell>
          <cell r="E1589">
            <v>0</v>
          </cell>
          <cell r="F1589">
            <v>2.3365658692331868E-3</v>
          </cell>
          <cell r="G1589">
            <v>7.1447424758640948E-4</v>
          </cell>
          <cell r="H1589">
            <v>3.2753128424640092</v>
          </cell>
          <cell r="I1589">
            <v>0</v>
          </cell>
          <cell r="J1589">
            <v>0</v>
          </cell>
          <cell r="K1589">
            <v>69869.284298788931</v>
          </cell>
          <cell r="L1589">
            <v>210.45708477817001</v>
          </cell>
          <cell r="M1589">
            <v>1.9796167439199565E-6</v>
          </cell>
          <cell r="N1589">
            <v>0</v>
          </cell>
          <cell r="O1589">
            <v>0</v>
          </cell>
          <cell r="P1589">
            <v>2.3365658692331868E-3</v>
          </cell>
          <cell r="Q1589">
            <v>7.1447424758640926E-4</v>
          </cell>
        </row>
        <row r="1590">
          <cell r="B1590">
            <v>761500</v>
          </cell>
          <cell r="C1590">
            <v>1.9623464831668591E-6</v>
          </cell>
          <cell r="D1590">
            <v>0</v>
          </cell>
          <cell r="E1590">
            <v>0</v>
          </cell>
          <cell r="F1590">
            <v>2.3258638146127142E-3</v>
          </cell>
          <cell r="G1590">
            <v>7.1073726059198681E-4</v>
          </cell>
          <cell r="H1590">
            <v>3.2467388737849441</v>
          </cell>
          <cell r="I1590">
            <v>0</v>
          </cell>
          <cell r="J1590">
            <v>0</v>
          </cell>
          <cell r="K1590">
            <v>69549.265545324743</v>
          </cell>
          <cell r="L1590">
            <v>209.35630977983112</v>
          </cell>
          <cell r="M1590">
            <v>1.9623464831668591E-6</v>
          </cell>
          <cell r="N1590">
            <v>0</v>
          </cell>
          <cell r="O1590">
            <v>0</v>
          </cell>
          <cell r="P1590">
            <v>2.3258638146127142E-3</v>
          </cell>
          <cell r="Q1590">
            <v>7.1073726059198681E-4</v>
          </cell>
        </row>
        <row r="1591">
          <cell r="B1591">
            <v>762000</v>
          </cell>
          <cell r="C1591">
            <v>1.9452244640807877E-6</v>
          </cell>
          <cell r="D1591">
            <v>0</v>
          </cell>
          <cell r="E1591">
            <v>0</v>
          </cell>
          <cell r="F1591">
            <v>2.3152031005669858E-3</v>
          </cell>
          <cell r="G1591">
            <v>7.0701774973240951E-4</v>
          </cell>
          <cell r="H1591">
            <v>3.2184101737101627</v>
          </cell>
          <cell r="I1591">
            <v>0</v>
          </cell>
          <cell r="J1591">
            <v>0</v>
          </cell>
          <cell r="K1591">
            <v>69230.48298058004</v>
          </cell>
          <cell r="L1591">
            <v>208.26068258969545</v>
          </cell>
          <cell r="M1591">
            <v>1.9452244640807877E-6</v>
          </cell>
          <cell r="N1591">
            <v>0</v>
          </cell>
          <cell r="O1591">
            <v>0</v>
          </cell>
          <cell r="P1591">
            <v>2.3152031005669858E-3</v>
          </cell>
          <cell r="Q1591">
            <v>7.070177497324094E-4</v>
          </cell>
        </row>
        <row r="1592">
          <cell r="B1592">
            <v>762500</v>
          </cell>
          <cell r="C1592">
            <v>1.9282494142092924E-6</v>
          </cell>
          <cell r="D1592">
            <v>0</v>
          </cell>
          <cell r="E1592">
            <v>0</v>
          </cell>
          <cell r="F1592">
            <v>2.3045835674030111E-3</v>
          </cell>
          <cell r="G1592">
            <v>7.0331563327999435E-4</v>
          </cell>
          <cell r="H1592">
            <v>3.1903246369433433</v>
          </cell>
          <cell r="I1592">
            <v>0</v>
          </cell>
          <cell r="J1592">
            <v>0</v>
          </cell>
          <cell r="K1592">
            <v>68912.931829326742</v>
          </cell>
          <cell r="L1592">
            <v>207.17017913387934</v>
          </cell>
          <cell r="M1592">
            <v>1.9282494142092924E-6</v>
          </cell>
          <cell r="N1592">
            <v>0</v>
          </cell>
          <cell r="O1592">
            <v>0</v>
          </cell>
          <cell r="P1592">
            <v>2.3045835674030115E-3</v>
          </cell>
          <cell r="Q1592">
            <v>7.0331563327999424E-4</v>
          </cell>
        </row>
        <row r="1593">
          <cell r="B1593">
            <v>763000</v>
          </cell>
          <cell r="C1593">
            <v>1.9114200720222206E-6</v>
          </cell>
          <cell r="D1593">
            <v>0</v>
          </cell>
          <cell r="E1593">
            <v>0</v>
          </cell>
          <cell r="F1593">
            <v>2.2940050560446685E-3</v>
          </cell>
          <cell r="G1593">
            <v>6.9963082988926052E-4</v>
          </cell>
          <cell r="H1593">
            <v>3.162480176259308</v>
          </cell>
          <cell r="I1593">
            <v>0</v>
          </cell>
          <cell r="J1593">
            <v>0</v>
          </cell>
          <cell r="K1593">
            <v>68596.607334782719</v>
          </cell>
          <cell r="L1593">
            <v>206.08477545108144</v>
          </cell>
          <cell r="M1593">
            <v>1.9114200720222206E-6</v>
          </cell>
          <cell r="N1593">
            <v>0</v>
          </cell>
          <cell r="O1593">
            <v>0</v>
          </cell>
          <cell r="P1593">
            <v>2.2940050560446689E-3</v>
          </cell>
          <cell r="Q1593">
            <v>6.9963082988926052E-4</v>
          </cell>
        </row>
        <row r="1594">
          <cell r="B1594">
            <v>763500</v>
          </cell>
          <cell r="C1594">
            <v>1.8947351868169662E-6</v>
          </cell>
          <cell r="D1594">
            <v>0</v>
          </cell>
          <cell r="E1594">
            <v>0</v>
          </cell>
          <cell r="F1594">
            <v>2.2834674080303282E-3</v>
          </cell>
          <cell r="G1594">
            <v>6.9596325859514168E-4</v>
          </cell>
          <cell r="H1594">
            <v>3.1348747223472566</v>
          </cell>
          <cell r="I1594">
            <v>0</v>
          </cell>
          <cell r="J1594">
            <v>0</v>
          </cell>
          <cell r="K1594">
            <v>68281.504758540716</v>
          </cell>
          <cell r="L1594">
            <v>205.00444769205606</v>
          </cell>
          <cell r="M1594">
            <v>1.8947351868169664E-6</v>
          </cell>
          <cell r="N1594">
            <v>0</v>
          </cell>
          <cell r="O1594">
            <v>0</v>
          </cell>
          <cell r="P1594">
            <v>2.2834674080303287E-3</v>
          </cell>
          <cell r="Q1594">
            <v>6.9596325859514157E-4</v>
          </cell>
        </row>
        <row r="1595">
          <cell r="B1595">
            <v>764000</v>
          </cell>
          <cell r="C1595">
            <v>1.8781935186275445E-6</v>
          </cell>
          <cell r="D1595">
            <v>0</v>
          </cell>
          <cell r="E1595">
            <v>0</v>
          </cell>
          <cell r="F1595">
            <v>2.2729704655104783E-3</v>
          </cell>
          <cell r="G1595">
            <v>6.9231283881120642E-4</v>
          </cell>
          <cell r="H1595">
            <v>3.1075062236603297</v>
          </cell>
          <cell r="I1595">
            <v>0</v>
          </cell>
          <cell r="J1595">
            <v>0</v>
          </cell>
          <cell r="K1595">
            <v>67967.619380497359</v>
          </cell>
          <cell r="L1595">
            <v>203.92917211908917</v>
          </cell>
          <cell r="M1595">
            <v>1.8781935186275445E-6</v>
          </cell>
          <cell r="N1595">
            <v>0</v>
          </cell>
          <cell r="O1595">
            <v>0</v>
          </cell>
          <cell r="P1595">
            <v>2.2729704655104783E-3</v>
          </cell>
          <cell r="Q1595">
            <v>6.9231283881120631E-4</v>
          </cell>
        </row>
        <row r="1596">
          <cell r="B1596">
            <v>764500</v>
          </cell>
          <cell r="C1596">
            <v>1.8617938381307992E-6</v>
          </cell>
          <cell r="D1596">
            <v>0</v>
          </cell>
          <cell r="E1596">
            <v>0</v>
          </cell>
          <cell r="F1596">
            <v>2.262514071245351E-3</v>
          </cell>
          <cell r="G1596">
            <v>6.8867949032788874E-4</v>
          </cell>
          <cell r="H1596">
            <v>3.0803726462604266</v>
          </cell>
          <cell r="I1596">
            <v>0</v>
          </cell>
          <cell r="J1596">
            <v>0</v>
          </cell>
          <cell r="K1596">
            <v>67654.946498782214</v>
          </cell>
          <cell r="L1596">
            <v>202.85892510547691</v>
          </cell>
          <cell r="M1596">
            <v>1.8617938381307995E-6</v>
          </cell>
          <cell r="N1596">
            <v>0</v>
          </cell>
          <cell r="O1596">
            <v>0</v>
          </cell>
          <cell r="P1596">
            <v>2.262514071245351E-3</v>
          </cell>
          <cell r="Q1596">
            <v>6.8867949032788874E-4</v>
          </cell>
        </row>
        <row r="1597">
          <cell r="B1597">
            <v>765000</v>
          </cell>
          <cell r="C1597">
            <v>1.8455349265554774E-6</v>
          </cell>
          <cell r="D1597">
            <v>0</v>
          </cell>
          <cell r="E1597">
            <v>0</v>
          </cell>
          <cell r="F1597">
            <v>2.2520980686025816E-3</v>
          </cell>
          <cell r="G1597">
            <v>6.8506313331072571E-4</v>
          </cell>
          <cell r="H1597">
            <v>3.0534719736677669</v>
          </cell>
          <cell r="I1597">
            <v>0</v>
          </cell>
          <cell r="J1597">
            <v>0</v>
          </cell>
          <cell r="K1597">
            <v>67343.481429687701</v>
          </cell>
          <cell r="L1597">
            <v>201.79368313500663</v>
          </cell>
          <cell r="M1597">
            <v>1.8455349265554777E-6</v>
          </cell>
          <cell r="N1597">
            <v>0</v>
          </cell>
          <cell r="O1597">
            <v>0</v>
          </cell>
          <cell r="P1597">
            <v>2.2520980686025821E-3</v>
          </cell>
          <cell r="Q1597">
            <v>6.850631333107256E-4</v>
          </cell>
        </row>
        <row r="1598">
          <cell r="B1598">
            <v>765500</v>
          </cell>
          <cell r="C1598">
            <v>1.8294155755922646E-6</v>
          </cell>
          <cell r="D1598">
            <v>0</v>
          </cell>
          <cell r="E1598">
            <v>0</v>
          </cell>
          <cell r="F1598">
            <v>2.2417223015548521E-3</v>
          </cell>
          <cell r="G1598">
            <v>6.8146368829860235E-4</v>
          </cell>
          <cell r="H1598">
            <v>3.0268022067120421</v>
          </cell>
          <cell r="I1598">
            <v>0</v>
          </cell>
          <cell r="J1598">
            <v>0</v>
          </cell>
          <cell r="K1598">
            <v>67033.219507598711</v>
          </cell>
          <cell r="L1598">
            <v>200.7334228014399</v>
          </cell>
          <cell r="M1598">
            <v>1.8294155755922648E-6</v>
          </cell>
          <cell r="N1598">
            <v>0</v>
          </cell>
          <cell r="O1598">
            <v>0</v>
          </cell>
          <cell r="P1598">
            <v>2.2417223015548521E-3</v>
          </cell>
          <cell r="Q1598">
            <v>6.8146368829860235E-4</v>
          </cell>
        </row>
        <row r="1599">
          <cell r="B1599">
            <v>766000</v>
          </cell>
          <cell r="C1599">
            <v>1.8134345873038177E-6</v>
          </cell>
          <cell r="D1599">
            <v>0</v>
          </cell>
          <cell r="E1599">
            <v>0</v>
          </cell>
          <cell r="F1599">
            <v>2.2313866146775542E-3</v>
          </cell>
          <cell r="G1599">
            <v>6.778810762020054E-4</v>
          </cell>
          <cell r="H1599">
            <v>3.0003613633835653</v>
          </cell>
          <cell r="I1599">
            <v>0</v>
          </cell>
          <cell r="J1599">
            <v>0</v>
          </cell>
          <cell r="K1599">
            <v>66724.156084922695</v>
          </cell>
          <cell r="L1599">
            <v>199.67812080799806</v>
          </cell>
          <cell r="M1599">
            <v>1.8134345873038177E-6</v>
          </cell>
          <cell r="N1599">
            <v>0</v>
          </cell>
          <cell r="O1599">
            <v>0</v>
          </cell>
          <cell r="P1599">
            <v>2.2313866146775546E-3</v>
          </cell>
          <cell r="Q1599">
            <v>6.7788107620200529E-4</v>
          </cell>
        </row>
        <row r="1600">
          <cell r="B1600">
            <v>766500</v>
          </cell>
          <cell r="C1600">
            <v>1.7975907740347984E-6</v>
          </cell>
          <cell r="D1600">
            <v>0</v>
          </cell>
          <cell r="E1600">
            <v>0</v>
          </cell>
          <cell r="F1600">
            <v>2.2210908531464669E-3</v>
          </cell>
          <cell r="G1600">
            <v>6.7431521830128697E-4</v>
          </cell>
          <cell r="H1600">
            <v>2.9741474786844173</v>
          </cell>
          <cell r="I1600">
            <v>0</v>
          </cell>
          <cell r="J1600">
            <v>0</v>
          </cell>
          <cell r="K1600">
            <v>66416.286532020182</v>
          </cell>
          <cell r="L1600">
            <v>198.6277539668508</v>
          </cell>
          <cell r="M1600">
            <v>1.7975907740347986E-6</v>
          </cell>
          <cell r="N1600">
            <v>0</v>
          </cell>
          <cell r="O1600">
            <v>0</v>
          </cell>
          <cell r="P1600">
            <v>2.2210908531464669E-3</v>
          </cell>
          <cell r="Q1600">
            <v>6.7431521830128697E-4</v>
          </cell>
        </row>
        <row r="1601">
          <cell r="B1601">
            <v>767000</v>
          </cell>
          <cell r="C1601">
            <v>1.7818829583238218E-6</v>
          </cell>
          <cell r="D1601">
            <v>0</v>
          </cell>
          <cell r="E1601">
            <v>0</v>
          </cell>
          <cell r="F1601">
            <v>2.2108348627354331E-3</v>
          </cell>
          <cell r="G1601">
            <v>6.7076603624493321E-4</v>
          </cell>
          <cell r="H1601">
            <v>2.9481586044827655</v>
          </cell>
          <cell r="I1601">
            <v>0</v>
          </cell>
          <cell r="J1601">
            <v>0</v>
          </cell>
          <cell r="K1601">
            <v>66109.606237135391</v>
          </cell>
          <cell r="L1601">
            <v>197.58229919860617</v>
          </cell>
          <cell r="M1601">
            <v>1.7818829583238218E-6</v>
          </cell>
          <cell r="N1601">
            <v>0</v>
          </cell>
          <cell r="O1601">
            <v>0</v>
          </cell>
          <cell r="P1601">
            <v>2.2108348627354326E-3</v>
          </cell>
          <cell r="Q1601">
            <v>6.7076603624493321E-4</v>
          </cell>
        </row>
        <row r="1602">
          <cell r="B1602">
            <v>767500</v>
          </cell>
          <cell r="C1602">
            <v>1.7663099728173177E-6</v>
          </cell>
          <cell r="D1602">
            <v>0</v>
          </cell>
          <cell r="E1602">
            <v>0</v>
          </cell>
          <cell r="F1602">
            <v>2.2006184898140488E-3</v>
          </cell>
          <cell r="G1602">
            <v>6.6723345204784473E-4</v>
          </cell>
          <cell r="H1602">
            <v>2.9223928093703448</v>
          </cell>
          <cell r="I1602">
            <v>0</v>
          </cell>
          <cell r="J1602">
            <v>0</v>
          </cell>
          <cell r="K1602">
            <v>65804.110606327042</v>
          </cell>
          <cell r="L1602">
            <v>196.54173353180408</v>
          </cell>
          <cell r="M1602">
            <v>1.7663099728173177E-6</v>
          </cell>
          <cell r="N1602">
            <v>0</v>
          </cell>
          <cell r="O1602">
            <v>0</v>
          </cell>
          <cell r="P1602">
            <v>2.2006184898140488E-3</v>
          </cell>
          <cell r="Q1602">
            <v>6.6723345204784473E-4</v>
          </cell>
        </row>
        <row r="1603">
          <cell r="B1603">
            <v>768000</v>
          </cell>
          <cell r="C1603">
            <v>1.750870660182436E-6</v>
          </cell>
          <cell r="D1603">
            <v>0</v>
          </cell>
          <cell r="E1603">
            <v>0</v>
          </cell>
          <cell r="F1603">
            <v>2.1904415813453655E-3</v>
          </cell>
          <cell r="G1603">
            <v>6.6371738808962085E-4</v>
          </cell>
          <cell r="H1603">
            <v>2.8968481785183591</v>
          </cell>
          <cell r="I1603">
            <v>0</v>
          </cell>
          <cell r="J1603">
            <v>0</v>
          </cell>
          <cell r="K1603">
            <v>65499.79506339971</v>
          </cell>
          <cell r="L1603">
            <v>195.50603410241087</v>
          </cell>
          <cell r="M1603">
            <v>1.7508706601824358E-6</v>
          </cell>
          <cell r="N1603">
            <v>0</v>
          </cell>
          <cell r="O1603">
            <v>0</v>
          </cell>
          <cell r="P1603">
            <v>2.1904415813453655E-3</v>
          </cell>
          <cell r="Q1603">
            <v>6.6371738808962085E-4</v>
          </cell>
        </row>
        <row r="1604">
          <cell r="B1604">
            <v>768500</v>
          </cell>
          <cell r="C1604">
            <v>1.7355638730189937E-6</v>
          </cell>
          <cell r="D1604">
            <v>0</v>
          </cell>
          <cell r="E1604">
            <v>0</v>
          </cell>
          <cell r="F1604">
            <v>2.1803039848835946E-3</v>
          </cell>
          <cell r="G1604">
            <v>6.6021776711285474E-4</v>
          </cell>
          <cell r="H1604">
            <v>2.8715228135317954</v>
          </cell>
          <cell r="I1604">
            <v>0</v>
          </cell>
          <cell r="J1604">
            <v>0</v>
          </cell>
          <cell r="K1604">
            <v>65196.655049835135</v>
          </cell>
          <cell r="L1604">
            <v>194.4751781533171</v>
          </cell>
          <cell r="M1604">
            <v>1.7355638730189937E-6</v>
          </cell>
          <cell r="N1604">
            <v>0</v>
          </cell>
          <cell r="O1604">
            <v>0</v>
          </cell>
          <cell r="P1604">
            <v>2.1803039848835946E-3</v>
          </cell>
          <cell r="Q1604">
            <v>6.6021776711285452E-4</v>
          </cell>
        </row>
        <row r="1605">
          <cell r="B1605">
            <v>769000</v>
          </cell>
          <cell r="C1605">
            <v>1.7203884737762099E-6</v>
          </cell>
          <cell r="D1605">
            <v>0</v>
          </cell>
          <cell r="E1605">
            <v>0</v>
          </cell>
          <cell r="F1605">
            <v>2.1702055485718248E-3</v>
          </cell>
          <cell r="G1605">
            <v>6.5673451222143786E-4</v>
          </cell>
          <cell r="H1605">
            <v>2.8464148323116598</v>
          </cell>
          <cell r="I1605">
            <v>0</v>
          </cell>
          <cell r="J1605">
            <v>0</v>
          </cell>
          <cell r="K1605">
            <v>64894.686024724018</v>
          </cell>
          <cell r="L1605">
            <v>193.44914303383825</v>
          </cell>
          <cell r="M1605">
            <v>1.7203884737762099E-6</v>
          </cell>
          <cell r="N1605">
            <v>0</v>
          </cell>
          <cell r="O1605">
            <v>0</v>
          </cell>
          <cell r="P1605">
            <v>2.1702055485718248E-3</v>
          </cell>
          <cell r="Q1605">
            <v>6.5673451222143786E-4</v>
          </cell>
        </row>
        <row r="1606">
          <cell r="B1606">
            <v>769500</v>
          </cell>
          <cell r="C1606">
            <v>1.7053433346675228E-6</v>
          </cell>
          <cell r="D1606">
            <v>0</v>
          </cell>
          <cell r="E1606">
            <v>0</v>
          </cell>
          <cell r="F1606">
            <v>2.1601461211397466E-3</v>
          </cell>
          <cell r="G1606">
            <v>6.5326754687886719E-4</v>
          </cell>
          <cell r="H1606">
            <v>2.8215223689140414</v>
          </cell>
          <cell r="I1606">
            <v>0</v>
          </cell>
          <cell r="J1606">
            <v>0</v>
          </cell>
          <cell r="K1606">
            <v>64593.883464697938</v>
          </cell>
          <cell r="L1606">
            <v>192.42790619921584</v>
          </cell>
          <cell r="M1606">
            <v>1.7053433346675228E-6</v>
          </cell>
          <cell r="N1606">
            <v>0</v>
          </cell>
          <cell r="O1606">
            <v>0</v>
          </cell>
          <cell r="P1606">
            <v>2.1601461211397466E-3</v>
          </cell>
          <cell r="Q1606">
            <v>6.5326754687886719E-4</v>
          </cell>
        </row>
        <row r="1607">
          <cell r="B1607">
            <v>770000</v>
          </cell>
          <cell r="C1607">
            <v>1.6904273375882814E-6</v>
          </cell>
          <cell r="D1607">
            <v>0</v>
          </cell>
          <cell r="E1607">
            <v>0</v>
          </cell>
          <cell r="F1607">
            <v>2.1501255519013884E-3</v>
          </cell>
          <cell r="G1607">
            <v>6.498167949065657E-4</v>
          </cell>
          <cell r="H1607">
            <v>2.796843573413931</v>
          </cell>
          <cell r="I1607">
            <v>0</v>
          </cell>
          <cell r="J1607">
            <v>0</v>
          </cell>
          <cell r="K1607">
            <v>64294.242863861669</v>
          </cell>
          <cell r="L1607">
            <v>191.41144521012293</v>
          </cell>
          <cell r="M1607">
            <v>1.6904273375882816E-6</v>
          </cell>
          <cell r="N1607">
            <v>0</v>
          </cell>
          <cell r="O1607">
            <v>0</v>
          </cell>
          <cell r="P1607">
            <v>2.1501255519013884E-3</v>
          </cell>
          <cell r="Q1607">
            <v>6.498167949065657E-4</v>
          </cell>
        </row>
        <row r="1608">
          <cell r="B1608">
            <v>770500</v>
          </cell>
          <cell r="C1608">
            <v>1.67563937402865E-6</v>
          </cell>
          <cell r="D1608">
            <v>0</v>
          </cell>
          <cell r="E1608">
            <v>0</v>
          </cell>
          <cell r="F1608">
            <v>2.1401436907528579E-3</v>
          </cell>
          <cell r="G1608">
            <v>6.463821804822081E-4</v>
          </cell>
          <cell r="H1608">
            <v>2.7723766117611208</v>
          </cell>
          <cell r="I1608">
            <v>0</v>
          </cell>
          <cell r="J1608">
            <v>0</v>
          </cell>
          <cell r="K1608">
            <v>63995.759733725645</v>
          </cell>
          <cell r="L1608">
            <v>190.39973773217085</v>
          </cell>
          <cell r="M1608">
            <v>1.67563937402865E-6</v>
          </cell>
          <cell r="N1608">
            <v>0</v>
          </cell>
          <cell r="O1608">
            <v>0</v>
          </cell>
          <cell r="P1608">
            <v>2.1401436907528579E-3</v>
          </cell>
          <cell r="Q1608">
            <v>6.4638218048220799E-4</v>
          </cell>
        </row>
        <row r="1609">
          <cell r="B1609">
            <v>771000</v>
          </cell>
          <cell r="C1609">
            <v>1.6609783449960843E-6</v>
          </cell>
          <cell r="D1609">
            <v>0</v>
          </cell>
          <cell r="E1609">
            <v>0</v>
          </cell>
          <cell r="F1609">
            <v>2.1302003881700912E-3</v>
          </cell>
          <cell r="G1609">
            <v>6.4296362813805359E-4</v>
          </cell>
          <cell r="H1609">
            <v>2.7481196656519389</v>
          </cell>
          <cell r="I1609">
            <v>0</v>
          </cell>
          <cell r="J1609">
            <v>0</v>
          </cell>
          <cell r="K1609">
            <v>63698.429603138655</v>
          </cell>
          <cell r="L1609">
            <v>189.39276153541812</v>
          </cell>
          <cell r="M1609">
            <v>1.6609783449960841E-6</v>
          </cell>
          <cell r="N1609">
            <v>0</v>
          </cell>
          <cell r="O1609">
            <v>0</v>
          </cell>
          <cell r="P1609">
            <v>2.1302003881700912E-3</v>
          </cell>
          <cell r="Q1609">
            <v>6.4296362813805348E-4</v>
          </cell>
        </row>
        <row r="1610">
          <cell r="B1610">
            <v>771500</v>
          </cell>
          <cell r="C1610">
            <v>1.6464431609301501E-6</v>
          </cell>
          <cell r="D1610">
            <v>0</v>
          </cell>
          <cell r="E1610">
            <v>0</v>
          </cell>
          <cell r="F1610">
            <v>2.1202954952066178E-3</v>
          </cell>
          <cell r="G1610">
            <v>6.3956106275928884E-4</v>
          </cell>
          <cell r="H1610">
            <v>2.7240709323883161</v>
          </cell>
          <cell r="I1610">
            <v>0</v>
          </cell>
          <cell r="J1610">
            <v>0</v>
          </cell>
          <cell r="K1610">
            <v>63402.248018220998</v>
          </cell>
          <cell r="L1610">
            <v>188.3904944938823</v>
          </cell>
          <cell r="M1610">
            <v>1.6464431609301503E-6</v>
          </cell>
          <cell r="N1610">
            <v>0</v>
          </cell>
          <cell r="O1610">
            <v>0</v>
          </cell>
          <cell r="P1610">
            <v>2.1202954952066178E-3</v>
          </cell>
          <cell r="Q1610">
            <v>6.3956106275928873E-4</v>
          </cell>
        </row>
        <row r="1611">
          <cell r="B1611">
            <v>772000</v>
          </cell>
          <cell r="C1611">
            <v>1.6320327416230847E-6</v>
          </cell>
          <cell r="D1611">
            <v>0</v>
          </cell>
          <cell r="E1611">
            <v>0</v>
          </cell>
          <cell r="F1611">
            <v>2.1104288634913272E-3</v>
          </cell>
          <cell r="G1611">
            <v>6.3617440958237809E-4</v>
          </cell>
          <cell r="H1611">
            <v>2.7002286247463521</v>
          </cell>
          <cell r="I1611">
            <v>0</v>
          </cell>
          <cell r="J1611">
            <v>0</v>
          </cell>
          <cell r="K1611">
            <v>63107.210542297697</v>
          </cell>
          <cell r="L1611">
            <v>187.39291458505409</v>
          </cell>
          <cell r="M1611">
            <v>1.6320327416230847E-6</v>
          </cell>
          <cell r="N1611">
            <v>0</v>
          </cell>
          <cell r="O1611">
            <v>0</v>
          </cell>
          <cell r="P1611">
            <v>2.1104288634913272E-3</v>
          </cell>
          <cell r="Q1611">
            <v>6.3617440958237809E-4</v>
          </cell>
        </row>
        <row r="1612">
          <cell r="B1612">
            <v>772500</v>
          </cell>
          <cell r="C1612">
            <v>1.6177460161394026E-6</v>
          </cell>
          <cell r="D1612">
            <v>0</v>
          </cell>
          <cell r="E1612">
            <v>0</v>
          </cell>
          <cell r="F1612">
            <v>2.1006003452262449E-3</v>
          </cell>
          <cell r="G1612">
            <v>6.3280359419341857E-4</v>
          </cell>
          <cell r="H1612">
            <v>2.6765909708433027</v>
          </cell>
          <cell r="I1612">
            <v>0</v>
          </cell>
          <cell r="J1612">
            <v>0</v>
          </cell>
          <cell r="K1612">
            <v>62813.312755832027</v>
          </cell>
          <cell r="L1612">
            <v>186.39999988941275</v>
          </cell>
          <cell r="M1612">
            <v>1.6177460161394026E-6</v>
          </cell>
          <cell r="N1612">
            <v>0</v>
          </cell>
          <cell r="O1612">
            <v>0</v>
          </cell>
          <cell r="P1612">
            <v>2.1006003452262449E-3</v>
          </cell>
          <cell r="Q1612">
            <v>6.3280359419341846E-4</v>
          </cell>
        </row>
        <row r="1613">
          <cell r="B1613">
            <v>773000</v>
          </cell>
          <cell r="C1613">
            <v>1.603581922736456E-6</v>
          </cell>
          <cell r="D1613">
            <v>0</v>
          </cell>
          <cell r="E1613">
            <v>0</v>
          </cell>
          <cell r="F1613">
            <v>2.0908097931843189E-3</v>
          </cell>
          <cell r="G1613">
            <v>6.2944854252650734E-4</v>
          </cell>
          <cell r="H1613">
            <v>2.6531562140061444</v>
          </cell>
          <cell r="I1613">
            <v>0</v>
          </cell>
          <cell r="J1613">
            <v>0</v>
          </cell>
          <cell r="K1613">
            <v>62520.550256359282</v>
          </cell>
          <cell r="L1613">
            <v>185.41172858994528</v>
          </cell>
          <cell r="M1613">
            <v>1.603581922736456E-6</v>
          </cell>
          <cell r="N1613">
            <v>0</v>
          </cell>
          <cell r="O1613">
            <v>0</v>
          </cell>
          <cell r="P1613">
            <v>2.0908097931843189E-3</v>
          </cell>
          <cell r="Q1613">
            <v>6.2944854252650734E-4</v>
          </cell>
        </row>
        <row r="1614">
          <cell r="B1614">
            <v>773500</v>
          </cell>
          <cell r="C1614">
            <v>1.5895394087849965E-6</v>
          </cell>
          <cell r="D1614">
            <v>0</v>
          </cell>
          <cell r="E1614">
            <v>0</v>
          </cell>
          <cell r="F1614">
            <v>2.0810570607072182E-3</v>
          </cell>
          <cell r="G1614">
            <v>6.2610918086211187E-4</v>
          </cell>
          <cell r="H1614">
            <v>2.6299226126401445</v>
          </cell>
          <cell r="I1614">
            <v>0</v>
          </cell>
          <cell r="J1614">
            <v>0</v>
          </cell>
          <cell r="K1614">
            <v>62228.918658420975</v>
          </cell>
          <cell r="L1614">
            <v>184.42807897166614</v>
          </cell>
          <cell r="M1614">
            <v>1.5895394087849965E-6</v>
          </cell>
          <cell r="N1614">
            <v>0</v>
          </cell>
          <cell r="O1614">
            <v>0</v>
          </cell>
          <cell r="P1614">
            <v>2.0810570607072182E-3</v>
          </cell>
          <cell r="Q1614">
            <v>6.2610918086211187E-4</v>
          </cell>
        </row>
        <row r="1615">
          <cell r="B1615">
            <v>774000</v>
          </cell>
          <cell r="C1615">
            <v>1.5756174306906945E-6</v>
          </cell>
          <cell r="D1615">
            <v>0</v>
          </cell>
          <cell r="E1615">
            <v>0</v>
          </cell>
          <cell r="F1615">
            <v>2.071342001703131E-3</v>
          </cell>
          <cell r="G1615">
            <v>6.2278543582545227E-4</v>
          </cell>
          <cell r="H1615">
            <v>2.6068884400990107</v>
          </cell>
          <cell r="I1615">
            <v>0</v>
          </cell>
          <cell r="J1615">
            <v>0</v>
          </cell>
          <cell r="K1615">
            <v>61938.41359349899</v>
          </cell>
          <cell r="L1615">
            <v>183.44902942114095</v>
          </cell>
          <cell r="M1615">
            <v>1.5756174306906943E-6</v>
          </cell>
          <cell r="N1615">
            <v>0</v>
          </cell>
          <cell r="O1615">
            <v>0</v>
          </cell>
          <cell r="P1615">
            <v>2.071342001703131E-3</v>
          </cell>
          <cell r="Q1615">
            <v>6.2278543582545227E-4</v>
          </cell>
        </row>
        <row r="1616">
          <cell r="B1616">
            <v>774500</v>
          </cell>
          <cell r="C1616">
            <v>1.5618149538175716E-6</v>
          </cell>
          <cell r="D1616">
            <v>0</v>
          </cell>
          <cell r="E1616">
            <v>0</v>
          </cell>
          <cell r="F1616">
            <v>2.0616644706445775E-3</v>
          </cell>
          <cell r="G1616">
            <v>6.1947723438488748E-4</v>
          </cell>
          <cell r="H1616">
            <v>2.5840519845582102</v>
          </cell>
          <cell r="I1616">
            <v>0</v>
          </cell>
          <cell r="J1616">
            <v>0</v>
          </cell>
          <cell r="K1616">
            <v>61649.030709950181</v>
          </cell>
          <cell r="L1616">
            <v>182.47455842601107</v>
          </cell>
          <cell r="M1616">
            <v>1.5618149538175716E-6</v>
          </cell>
          <cell r="N1616">
            <v>0</v>
          </cell>
          <cell r="O1616">
            <v>0</v>
          </cell>
          <cell r="P1616">
            <v>2.0616644706445775E-3</v>
          </cell>
          <cell r="Q1616">
            <v>6.1947723438488748E-4</v>
          </cell>
        </row>
        <row r="1617">
          <cell r="B1617">
            <v>775000</v>
          </cell>
          <cell r="C1617">
            <v>1.5481309524104765E-6</v>
          </cell>
          <cell r="D1617">
            <v>0</v>
          </cell>
          <cell r="E1617">
            <v>0</v>
          </cell>
          <cell r="F1617">
            <v>2.0520243225662337E-3</v>
          </cell>
          <cell r="G1617">
            <v>6.1618450385031139E-4</v>
          </cell>
          <cell r="H1617">
            <v>2.5614115488867051</v>
          </cell>
          <cell r="I1617">
            <v>0</v>
          </cell>
          <cell r="J1617">
            <v>0</v>
          </cell>
          <cell r="K1617">
            <v>61360.765672941285</v>
          </cell>
          <cell r="L1617">
            <v>181.50464457452108</v>
          </cell>
          <cell r="M1617">
            <v>1.5481309524104765E-6</v>
          </cell>
          <cell r="N1617">
            <v>0</v>
          </cell>
          <cell r="O1617">
            <v>0</v>
          </cell>
          <cell r="P1617">
            <v>2.0520243225662337E-3</v>
          </cell>
          <cell r="Q1617">
            <v>6.1618450385031139E-4</v>
          </cell>
        </row>
        <row r="1618">
          <cell r="B1618">
            <v>775500</v>
          </cell>
          <cell r="C1618">
            <v>1.5345644095185176E-6</v>
          </cell>
          <cell r="D1618">
            <v>0</v>
          </cell>
          <cell r="E1618">
            <v>0</v>
          </cell>
          <cell r="F1618">
            <v>2.0424214130627524E-3</v>
          </cell>
          <cell r="G1618">
            <v>6.1290717187155517E-4</v>
          </cell>
          <cell r="H1618">
            <v>2.5389654505202688</v>
          </cell>
          <cell r="I1618">
            <v>0</v>
          </cell>
          <cell r="J1618">
            <v>0</v>
          </cell>
          <cell r="K1618">
            <v>61073.614164383784</v>
          </cell>
          <cell r="L1618">
            <v>180.53926655504824</v>
          </cell>
          <cell r="M1618">
            <v>1.5345644095185176E-6</v>
          </cell>
          <cell r="N1618">
            <v>0</v>
          </cell>
          <cell r="O1618">
            <v>0</v>
          </cell>
          <cell r="P1618">
            <v>2.0424214130627524E-3</v>
          </cell>
          <cell r="Q1618">
            <v>6.1290717187155507E-4</v>
          </cell>
        </row>
        <row r="1619">
          <cell r="B1619">
            <v>776000</v>
          </cell>
          <cell r="C1619">
            <v>1.5211143169204112E-6</v>
          </cell>
          <cell r="D1619">
            <v>0</v>
          </cell>
          <cell r="E1619">
            <v>0</v>
          </cell>
          <cell r="F1619">
            <v>2.0328555982866087E-3</v>
          </cell>
          <cell r="G1619">
            <v>6.0964516643679796E-4</v>
          </cell>
          <cell r="H1619">
            <v>2.5167120213379741</v>
          </cell>
          <cell r="I1619">
            <v>0</v>
          </cell>
          <cell r="J1619">
            <v>0</v>
          </cell>
          <cell r="K1619">
            <v>60787.571882869466</v>
          </cell>
          <cell r="L1619">
            <v>179.57840315563436</v>
          </cell>
          <cell r="M1619">
            <v>1.5211143169204112E-6</v>
          </cell>
          <cell r="N1619">
            <v>0</v>
          </cell>
          <cell r="O1619">
            <v>0</v>
          </cell>
          <cell r="P1619">
            <v>2.0328555982866087E-3</v>
          </cell>
          <cell r="Q1619">
            <v>6.0964516643679785E-4</v>
          </cell>
        </row>
        <row r="1620">
          <cell r="B1620">
            <v>776500</v>
          </cell>
          <cell r="C1620">
            <v>1.5077796750488698E-6</v>
          </cell>
          <cell r="D1620">
            <v>0</v>
          </cell>
          <cell r="E1620">
            <v>0</v>
          </cell>
          <cell r="F1620">
            <v>2.0233267349459385E-3</v>
          </cell>
          <cell r="G1620">
            <v>6.0639841587098464E-4</v>
          </cell>
          <cell r="H1620">
            <v>2.4946496075370916</v>
          </cell>
          <cell r="I1620">
            <v>0</v>
          </cell>
          <cell r="J1620">
            <v>0</v>
          </cell>
          <cell r="K1620">
            <v>60502.634543605804</v>
          </cell>
          <cell r="L1620">
            <v>178.62203326351965</v>
          </cell>
          <cell r="M1620">
            <v>1.5077796750488698E-6</v>
          </cell>
          <cell r="N1620">
            <v>0</v>
          </cell>
          <cell r="O1620">
            <v>0</v>
          </cell>
          <cell r="P1620">
            <v>2.0233267349459385E-3</v>
          </cell>
          <cell r="Q1620">
            <v>6.0639841587098464E-4</v>
          </cell>
        </row>
        <row r="1621">
          <cell r="B1621">
            <v>777000</v>
          </cell>
          <cell r="C1621">
            <v>1.4945594929169073E-6</v>
          </cell>
          <cell r="D1621">
            <v>0</v>
          </cell>
          <cell r="E1621">
            <v>0</v>
          </cell>
          <cell r="F1621">
            <v>2.0138346803023964E-3</v>
          </cell>
          <cell r="G1621">
            <v>6.0316684883425108E-4</v>
          </cell>
          <cell r="H1621">
            <v>2.472776569511161</v>
          </cell>
          <cell r="I1621">
            <v>0</v>
          </cell>
          <cell r="J1621">
            <v>0</v>
          </cell>
          <cell r="K1621">
            <v>60218.797878351877</v>
          </cell>
          <cell r="L1621">
            <v>177.67013586467897</v>
          </cell>
          <cell r="M1621">
            <v>1.4945594929169075E-6</v>
          </cell>
          <cell r="N1621">
            <v>0</v>
          </cell>
          <cell r="O1621">
            <v>0</v>
          </cell>
          <cell r="P1621">
            <v>2.0138346803023964E-3</v>
          </cell>
          <cell r="Q1621">
            <v>6.0316684883425108E-4</v>
          </cell>
        </row>
        <row r="1622">
          <cell r="B1622">
            <v>777500</v>
          </cell>
          <cell r="C1622">
            <v>1.4814527880431864E-6</v>
          </cell>
          <cell r="D1622">
            <v>0</v>
          </cell>
          <cell r="E1622">
            <v>0</v>
          </cell>
          <cell r="F1622">
            <v>2.0043792921690131E-3</v>
          </cell>
          <cell r="G1622">
            <v>5.9995039432035439E-4</v>
          </cell>
          <cell r="H1622">
            <v>2.4510912817264767</v>
          </cell>
          <cell r="I1622">
            <v>0</v>
          </cell>
          <cell r="J1622">
            <v>0</v>
          </cell>
          <cell r="K1622">
            <v>59936.057635354337</v>
          </cell>
          <cell r="L1622">
            <v>176.72269004335925</v>
          </cell>
          <cell r="M1622">
            <v>1.4814527880431864E-6</v>
          </cell>
          <cell r="N1622">
            <v>0</v>
          </cell>
          <cell r="O1622">
            <v>0</v>
          </cell>
          <cell r="P1622">
            <v>2.0043792921690131E-3</v>
          </cell>
          <cell r="Q1622">
            <v>5.9995039432035428E-4</v>
          </cell>
        </row>
        <row r="1623">
          <cell r="B1623">
            <v>778000</v>
          </cell>
          <cell r="C1623">
            <v>1.4684585863802358E-6</v>
          </cell>
          <cell r="D1623">
            <v>0</v>
          </cell>
          <cell r="E1623">
            <v>0</v>
          </cell>
          <cell r="F1623">
            <v>1.9949604289080706E-3</v>
          </cell>
          <cell r="G1623">
            <v>5.9674898165511627E-4</v>
          </cell>
          <cell r="H1623">
            <v>2.4295921326033216</v>
          </cell>
          <cell r="I1623">
            <v>0</v>
          </cell>
          <cell r="J1623">
            <v>0</v>
          </cell>
          <cell r="K1623">
            <v>59654.409579283834</v>
          </cell>
          <cell r="L1623">
            <v>175.77967498162124</v>
          </cell>
          <cell r="M1623">
            <v>1.4684585863802358E-6</v>
          </cell>
          <cell r="N1623">
            <v>0</v>
          </cell>
          <cell r="O1623">
            <v>0</v>
          </cell>
          <cell r="P1623">
            <v>1.9949604289080706E-3</v>
          </cell>
          <cell r="Q1623">
            <v>5.9674898165511627E-4</v>
          </cell>
        </row>
        <row r="1624">
          <cell r="B1624">
            <v>778500</v>
          </cell>
          <cell r="C1624">
            <v>1.4555759222407553E-6</v>
          </cell>
          <cell r="D1624">
            <v>0</v>
          </cell>
          <cell r="E1624">
            <v>0</v>
          </cell>
          <cell r="F1624">
            <v>1.9855779494289765E-3</v>
          </cell>
          <cell r="G1624">
            <v>5.9356254049486811E-4</v>
          </cell>
          <cell r="H1624">
            <v>2.4082775243940384</v>
          </cell>
          <cell r="I1624">
            <v>0</v>
          </cell>
          <cell r="J1624">
            <v>0</v>
          </cell>
          <cell r="K1624">
            <v>59373.849491171481</v>
          </cell>
          <cell r="L1624">
            <v>174.84106995888121</v>
          </cell>
          <cell r="M1624">
            <v>1.4555759222407551E-6</v>
          </cell>
          <cell r="N1624">
            <v>0</v>
          </cell>
          <cell r="O1624">
            <v>0</v>
          </cell>
          <cell r="P1624">
            <v>1.9855779494289761E-3</v>
          </cell>
          <cell r="Q1624">
            <v>5.93562540494868E-4</v>
          </cell>
        </row>
        <row r="1625">
          <cell r="B1625">
            <v>779000</v>
          </cell>
          <cell r="C1625">
            <v>1.442803838227748E-6</v>
          </cell>
          <cell r="D1625">
            <v>0</v>
          </cell>
          <cell r="E1625">
            <v>0</v>
          </cell>
          <cell r="F1625">
            <v>1.976231713186154E-3</v>
          </cell>
          <cell r="G1625">
            <v>5.9039100082490525E-4</v>
          </cell>
          <cell r="H1625">
            <v>2.3871458730674302</v>
          </cell>
          <cell r="I1625">
            <v>0</v>
          </cell>
          <cell r="J1625">
            <v>0</v>
          </cell>
          <cell r="K1625">
            <v>59094.373168345744</v>
          </cell>
          <cell r="L1625">
            <v>173.90685435145588</v>
          </cell>
          <cell r="M1625">
            <v>1.442803838227748E-6</v>
          </cell>
          <cell r="N1625">
            <v>0</v>
          </cell>
          <cell r="O1625">
            <v>0</v>
          </cell>
          <cell r="P1625">
            <v>1.976231713186154E-3</v>
          </cell>
          <cell r="Q1625">
            <v>5.9039100082490525E-4</v>
          </cell>
        </row>
        <row r="1626">
          <cell r="B1626">
            <v>779500</v>
          </cell>
          <cell r="C1626">
            <v>1.4301413851608246E-6</v>
          </cell>
          <cell r="D1626">
            <v>0</v>
          </cell>
          <cell r="E1626">
            <v>0</v>
          </cell>
          <cell r="F1626">
            <v>1.9669215801769325E-3</v>
          </cell>
          <cell r="G1626">
            <v>5.8723429295794952E-4</v>
          </cell>
          <cell r="H1626">
            <v>2.3661956081868314</v>
          </cell>
          <cell r="I1626">
            <v>0</v>
          </cell>
          <cell r="J1626">
            <v>0</v>
          </cell>
          <cell r="K1626">
            <v>58815.976424369379</v>
          </cell>
          <cell r="L1626">
            <v>172.97700763210932</v>
          </cell>
          <cell r="M1626">
            <v>1.4301413851608248E-6</v>
          </cell>
          <cell r="N1626">
            <v>0</v>
          </cell>
          <cell r="O1626">
            <v>0</v>
          </cell>
          <cell r="P1626">
            <v>1.9669215801769325E-3</v>
          </cell>
          <cell r="Q1626">
            <v>5.8723429295794941E-4</v>
          </cell>
        </row>
        <row r="1627">
          <cell r="B1627">
            <v>780000</v>
          </cell>
          <cell r="C1627">
            <v>1.4175876220082494E-6</v>
          </cell>
          <cell r="D1627">
            <v>0</v>
          </cell>
          <cell r="E1627">
            <v>0</v>
          </cell>
          <cell r="F1627">
            <v>1.9576474109394538E-3</v>
          </cell>
          <cell r="G1627">
            <v>5.8409234753261676E-4</v>
          </cell>
          <cell r="H1627">
            <v>2.3454251727976754</v>
          </cell>
          <cell r="I1627">
            <v>0</v>
          </cell>
          <cell r="J1627">
            <v>0</v>
          </cell>
          <cell r="K1627">
            <v>58538.65508897679</v>
          </cell>
          <cell r="L1627">
            <v>172.05150936960172</v>
          </cell>
          <cell r="M1627">
            <v>1.4175876220082494E-6</v>
          </cell>
          <cell r="N1627">
            <v>0</v>
          </cell>
          <cell r="O1627">
            <v>0</v>
          </cell>
          <cell r="P1627">
            <v>1.9576474109394538E-3</v>
          </cell>
          <cell r="Q1627">
            <v>5.8409234753261665E-4</v>
          </cell>
        </row>
        <row r="1628">
          <cell r="B1628">
            <v>780500</v>
          </cell>
          <cell r="C1628">
            <v>1.4051416158151601E-6</v>
          </cell>
          <cell r="D1628">
            <v>0</v>
          </cell>
          <cell r="E1628">
            <v>0</v>
          </cell>
          <cell r="F1628">
            <v>1.9484090665505809E-3</v>
          </cell>
          <cell r="G1628">
            <v>5.8096509551189355E-4</v>
          </cell>
          <cell r="H1628">
            <v>2.3248330233087335</v>
          </cell>
          <cell r="I1628">
            <v>0</v>
          </cell>
          <cell r="J1628">
            <v>0</v>
          </cell>
          <cell r="K1628">
            <v>58262.405008011556</v>
          </cell>
          <cell r="L1628">
            <v>171.13033922824062</v>
          </cell>
          <cell r="M1628">
            <v>1.4051416158151603E-6</v>
          </cell>
          <cell r="N1628">
            <v>0</v>
          </cell>
          <cell r="O1628">
            <v>0</v>
          </cell>
          <cell r="P1628">
            <v>1.9484090665505809E-3</v>
          </cell>
          <cell r="Q1628">
            <v>5.8096509551189355E-4</v>
          </cell>
        </row>
        <row r="1629">
          <cell r="B1629">
            <v>781000</v>
          </cell>
          <cell r="C1629">
            <v>1.3928024416336987E-6</v>
          </cell>
          <cell r="D1629">
            <v>0</v>
          </cell>
          <cell r="E1629">
            <v>0</v>
          </cell>
          <cell r="F1629">
            <v>1.9392064086238194E-3</v>
          </cell>
          <cell r="G1629">
            <v>5.7785246818162065E-4</v>
          </cell>
          <cell r="H1629">
            <v>2.3044176293765153</v>
          </cell>
          <cell r="I1629">
            <v>0</v>
          </cell>
          <cell r="J1629">
            <v>0</v>
          </cell>
          <cell r="K1629">
            <v>57987.222043364207</v>
          </cell>
          <cell r="L1629">
            <v>170.21347696743413</v>
          </cell>
          <cell r="M1629">
            <v>1.3928024416336989E-6</v>
          </cell>
          <cell r="N1629">
            <v>0</v>
          </cell>
          <cell r="O1629">
            <v>0</v>
          </cell>
          <cell r="P1629">
            <v>1.9392064086238194E-3</v>
          </cell>
          <cell r="Q1629">
            <v>5.7785246818162065E-4</v>
          </cell>
        </row>
        <row r="1630">
          <cell r="B1630">
            <v>781500</v>
          </cell>
          <cell r="C1630">
            <v>1.3805691824579303E-6</v>
          </cell>
          <cell r="D1630">
            <v>0</v>
          </cell>
          <cell r="E1630">
            <v>0</v>
          </cell>
          <cell r="F1630">
            <v>1.9300392993072417E-3</v>
          </cell>
          <cell r="G1630">
            <v>5.7475439714898267E-4</v>
          </cell>
          <cell r="H1630">
            <v>2.2841774737975902</v>
          </cell>
          <cell r="I1630">
            <v>0</v>
          </cell>
          <cell r="J1630">
            <v>0</v>
          </cell>
          <cell r="K1630">
            <v>57713.102072910195</v>
          </cell>
          <cell r="L1630">
            <v>169.30090244124614</v>
          </cell>
          <cell r="M1630">
            <v>1.3805691824579303E-6</v>
          </cell>
          <cell r="N1630">
            <v>0</v>
          </cell>
          <cell r="O1630">
            <v>0</v>
          </cell>
          <cell r="P1630">
            <v>1.9300392993072417E-3</v>
          </cell>
          <cell r="Q1630">
            <v>5.7475439714898256E-4</v>
          </cell>
        </row>
        <row r="1631">
          <cell r="B1631">
            <v>782000</v>
          </cell>
          <cell r="C1631">
            <v>1.3684409291511044E-6</v>
          </cell>
          <cell r="D1631">
            <v>0</v>
          </cell>
          <cell r="E1631">
            <v>0</v>
          </cell>
          <cell r="F1631">
            <v>1.9209076012814234E-3</v>
          </cell>
          <cell r="G1631">
            <v>5.7167081434100482E-4</v>
          </cell>
          <cell r="H1631">
            <v>2.2641110523882402</v>
          </cell>
          <cell r="I1631">
            <v>0</v>
          </cell>
          <cell r="J1631">
            <v>0</v>
          </cell>
          <cell r="K1631">
            <v>57440.040990448193</v>
          </cell>
          <cell r="L1631">
            <v>168.39259559795349</v>
          </cell>
          <cell r="M1631">
            <v>1.3684409291511046E-6</v>
          </cell>
          <cell r="N1631">
            <v>0</v>
          </cell>
          <cell r="O1631">
            <v>0</v>
          </cell>
          <cell r="P1631">
            <v>1.9209076012814234E-3</v>
          </cell>
          <cell r="Q1631">
            <v>5.7167081434100471E-4</v>
          </cell>
        </row>
        <row r="1632">
          <cell r="B1632">
            <v>782500</v>
          </cell>
          <cell r="C1632">
            <v>1.3564167803805727E-6</v>
          </cell>
          <cell r="D1632">
            <v>0</v>
          </cell>
          <cell r="E1632">
            <v>0</v>
          </cell>
          <cell r="F1632">
            <v>1.9118111777573874E-3</v>
          </cell>
          <cell r="G1632">
            <v>5.6860165200305806E-4</v>
          </cell>
          <cell r="H1632">
            <v>2.2442168738767792</v>
          </cell>
          <cell r="I1632">
            <v>0</v>
          </cell>
          <cell r="J1632">
            <v>0</v>
          </cell>
          <cell r="K1632">
            <v>57168.03470563858</v>
          </cell>
          <cell r="L1632">
            <v>167.48853647960561</v>
          </cell>
          <cell r="M1632">
            <v>1.3564167803805725E-6</v>
          </cell>
          <cell r="N1632">
            <v>0</v>
          </cell>
          <cell r="O1632">
            <v>0</v>
          </cell>
          <cell r="P1632">
            <v>1.9118111777573876E-3</v>
          </cell>
          <cell r="Q1632">
            <v>5.6860165200305806E-4</v>
          </cell>
        </row>
        <row r="1633">
          <cell r="B1633">
            <v>783000</v>
          </cell>
          <cell r="C1633">
            <v>1.34449584255175E-6</v>
          </cell>
          <cell r="D1633">
            <v>0</v>
          </cell>
          <cell r="E1633">
            <v>0</v>
          </cell>
          <cell r="F1633">
            <v>1.902749892474552E-3</v>
          </cell>
          <cell r="G1633">
            <v>5.6554684269737E-4</v>
          </cell>
          <cell r="H1633">
            <v>2.2244934597942922</v>
          </cell>
          <cell r="I1633">
            <v>0</v>
          </cell>
          <cell r="J1633">
            <v>0</v>
          </cell>
          <cell r="K1633">
            <v>56897.079143942115</v>
          </cell>
          <cell r="L1633">
            <v>166.58870522158594</v>
          </cell>
          <cell r="M1633">
            <v>1.3444958425517502E-6</v>
          </cell>
          <cell r="N1633">
            <v>0</v>
          </cell>
          <cell r="O1633">
            <v>0</v>
          </cell>
          <cell r="P1633">
            <v>1.9027498924745522E-3</v>
          </cell>
          <cell r="Q1633">
            <v>5.6554684269736989E-4</v>
          </cell>
        </row>
        <row r="1634">
          <cell r="B1634">
            <v>783500</v>
          </cell>
          <cell r="C1634">
            <v>1.3326772297382464E-6</v>
          </cell>
          <cell r="D1634">
            <v>0</v>
          </cell>
          <cell r="E1634">
            <v>0</v>
          </cell>
          <cell r="F1634">
            <v>1.8937236096986929E-3</v>
          </cell>
          <cell r="G1634">
            <v>5.6250631930154251E-4</v>
          </cell>
          <cell r="H1634">
            <v>2.2049393443590355</v>
          </cell>
          <cell r="I1634">
            <v>0</v>
          </cell>
          <cell r="J1634">
            <v>0</v>
          </cell>
          <cell r="K1634">
            <v>56627.170246558999</v>
          </cell>
          <cell r="L1634">
            <v>165.69308205217524</v>
          </cell>
          <cell r="M1634">
            <v>1.3326772297382467E-6</v>
          </cell>
          <cell r="N1634">
            <v>0</v>
          </cell>
          <cell r="O1634">
            <v>0</v>
          </cell>
          <cell r="P1634">
            <v>1.8937236096986932E-3</v>
          </cell>
          <cell r="Q1634">
            <v>5.6250631930154251E-4</v>
          </cell>
        </row>
        <row r="1635">
          <cell r="B1635">
            <v>784000</v>
          </cell>
          <cell r="C1635">
            <v>1.3209600636196569E-6</v>
          </cell>
          <cell r="D1635">
            <v>0</v>
          </cell>
          <cell r="E1635">
            <v>0</v>
          </cell>
          <cell r="F1635">
            <v>1.8847321942199091E-3</v>
          </cell>
          <cell r="G1635">
            <v>5.5948001500707827E-4</v>
          </cell>
          <cell r="H1635">
            <v>2.1855530743735092</v>
          </cell>
          <cell r="I1635">
            <v>0</v>
          </cell>
          <cell r="J1635">
            <v>0</v>
          </cell>
          <cell r="K1635">
            <v>56358.303970368012</v>
          </cell>
          <cell r="L1635">
            <v>164.80164729211754</v>
          </cell>
          <cell r="M1635">
            <v>1.3209600636196569E-6</v>
          </cell>
          <cell r="N1635">
            <v>0</v>
          </cell>
          <cell r="O1635">
            <v>0</v>
          </cell>
          <cell r="P1635">
            <v>1.8847321942199089E-3</v>
          </cell>
          <cell r="Q1635">
            <v>5.5948001500707816E-4</v>
          </cell>
        </row>
        <row r="1636">
          <cell r="B1636">
            <v>784500</v>
          </cell>
          <cell r="C1636">
            <v>1.3093434734136085E-6</v>
          </cell>
          <cell r="D1636">
            <v>0</v>
          </cell>
          <cell r="E1636">
            <v>0</v>
          </cell>
          <cell r="F1636">
            <v>1.8757755113505948E-3</v>
          </cell>
          <cell r="G1636">
            <v>5.5646786331791146E-4</v>
          </cell>
          <cell r="H1636">
            <v>2.1663332091120289</v>
          </cell>
          <cell r="I1636">
            <v>0</v>
          </cell>
          <cell r="J1636">
            <v>0</v>
          </cell>
          <cell r="K1636">
            <v>56090.476287865917</v>
          </cell>
          <cell r="L1636">
            <v>163.91438135418738</v>
          </cell>
          <cell r="M1636">
            <v>1.3093434734136082E-6</v>
          </cell>
          <cell r="N1636">
            <v>0</v>
          </cell>
          <cell r="O1636">
            <v>0</v>
          </cell>
          <cell r="P1636">
            <v>1.8757755113505946E-3</v>
          </cell>
          <cell r="Q1636">
            <v>5.5646786331791135E-4</v>
          </cell>
        </row>
        <row r="1637">
          <cell r="B1637">
            <v>785000</v>
          </cell>
          <cell r="C1637">
            <v>1.2978265958135482E-6</v>
          </cell>
          <cell r="D1637">
            <v>0</v>
          </cell>
          <cell r="E1637">
            <v>0</v>
          </cell>
          <cell r="F1637">
            <v>1.8668534269234258E-3</v>
          </cell>
          <cell r="G1637">
            <v>5.5346979804894746E-4</v>
          </cell>
          <cell r="H1637">
            <v>2.1472783202177932</v>
          </cell>
          <cell r="I1637">
            <v>0</v>
          </cell>
          <cell r="J1637">
            <v>0</v>
          </cell>
          <cell r="K1637">
            <v>55823.683187107221</v>
          </cell>
          <cell r="L1637">
            <v>163.03126474275973</v>
          </cell>
          <cell r="M1637">
            <v>1.2978265958135484E-6</v>
          </cell>
          <cell r="N1637">
            <v>0</v>
          </cell>
          <cell r="O1637">
            <v>0</v>
          </cell>
          <cell r="P1637">
            <v>1.8668534269234258E-3</v>
          </cell>
          <cell r="Q1637">
            <v>5.5346979804894736E-4</v>
          </cell>
        </row>
        <row r="1638">
          <cell r="B1638">
            <v>785500</v>
          </cell>
          <cell r="C1638">
            <v>1.2864085749227048E-6</v>
          </cell>
          <cell r="D1638">
            <v>0</v>
          </cell>
          <cell r="E1638">
            <v>0</v>
          </cell>
          <cell r="F1638">
            <v>1.8579658072893472E-3</v>
          </cell>
          <cell r="G1638">
            <v>5.5048575332460764E-4</v>
          </cell>
          <cell r="H1638">
            <v>2.1283869915936231</v>
          </cell>
          <cell r="I1638">
            <v>0</v>
          </cell>
          <cell r="J1638">
            <v>0</v>
          </cell>
          <cell r="K1638">
            <v>55557.920671643995</v>
          </cell>
          <cell r="L1638">
            <v>162.15227805338114</v>
          </cell>
          <cell r="M1638">
            <v>1.2864085749227048E-6</v>
          </cell>
          <cell r="N1638">
            <v>0</v>
          </cell>
          <cell r="O1638">
            <v>0</v>
          </cell>
          <cell r="P1638">
            <v>1.8579658072893474E-3</v>
          </cell>
          <cell r="Q1638">
            <v>5.5048575332460753E-4</v>
          </cell>
        </row>
        <row r="1639">
          <cell r="B1639">
            <v>786000</v>
          </cell>
          <cell r="C1639">
            <v>1.2750885621899642E-6</v>
          </cell>
          <cell r="D1639">
            <v>0</v>
          </cell>
          <cell r="E1639">
            <v>0</v>
          </cell>
          <cell r="F1639">
            <v>1.8491125193155719E-3</v>
          </cell>
          <cell r="G1639">
            <v>5.4751566357738319E-4</v>
          </cell>
          <cell r="H1639">
            <v>2.1096578192958662</v>
          </cell>
          <cell r="I1639">
            <v>0</v>
          </cell>
          <cell r="J1639">
            <v>0</v>
          </cell>
          <cell r="K1639">
            <v>55293.184760466036</v>
          </cell>
          <cell r="L1639">
            <v>161.27740197234394</v>
          </cell>
          <cell r="M1639">
            <v>1.2750885621899644E-6</v>
          </cell>
          <cell r="N1639">
            <v>0</v>
          </cell>
          <cell r="O1639">
            <v>0</v>
          </cell>
          <cell r="P1639">
            <v>1.8491125193155721E-3</v>
          </cell>
          <cell r="Q1639">
            <v>5.4751566357738308E-4</v>
          </cell>
        </row>
        <row r="1640">
          <cell r="B1640">
            <v>786500</v>
          </cell>
          <cell r="C1640">
            <v>1.2638657163495718E-6</v>
          </cell>
          <cell r="D1640">
            <v>0</v>
          </cell>
          <cell r="E1640">
            <v>0</v>
          </cell>
          <cell r="F1640">
            <v>1.8402934303835875E-3</v>
          </cell>
          <cell r="G1640">
            <v>5.4455946354639399E-4</v>
          </cell>
          <cell r="H1640">
            <v>2.0910894114346337</v>
          </cell>
          <cell r="I1640">
            <v>0</v>
          </cell>
          <cell r="J1640">
            <v>0</v>
          </cell>
          <cell r="K1640">
            <v>55029.471487941286</v>
          </cell>
          <cell r="L1640">
            <v>160.4066172762617</v>
          </cell>
          <cell r="M1640">
            <v>1.263865716349572E-6</v>
          </cell>
          <cell r="N1640">
            <v>0</v>
          </cell>
          <cell r="O1640">
            <v>0</v>
          </cell>
          <cell r="P1640">
            <v>1.8402934303835875E-3</v>
          </cell>
          <cell r="Q1640">
            <v>5.4455946354639399E-4</v>
          </cell>
        </row>
        <row r="1641">
          <cell r="B1641">
            <v>787000</v>
          </cell>
          <cell r="C1641">
            <v>1.2527392033560513E-6</v>
          </cell>
          <cell r="D1641">
            <v>0</v>
          </cell>
          <cell r="E1641">
            <v>0</v>
          </cell>
          <cell r="F1641">
            <v>1.8315084083871686E-3</v>
          </cell>
          <cell r="G1641">
            <v>5.4161708827595348E-4</v>
          </cell>
          <cell r="H1641">
            <v>2.0726803880661215</v>
          </cell>
          <cell r="I1641">
            <v>0</v>
          </cell>
          <cell r="J1641">
            <v>0</v>
          </cell>
          <cell r="K1641">
            <v>54766.776903756363</v>
          </cell>
          <cell r="L1641">
            <v>159.5399048316464</v>
          </cell>
          <cell r="M1641">
            <v>1.2527392033560515E-6</v>
          </cell>
          <cell r="N1641">
            <v>0</v>
          </cell>
          <cell r="O1641">
            <v>0</v>
          </cell>
          <cell r="P1641">
            <v>1.8315084083871688E-3</v>
          </cell>
          <cell r="Q1641">
            <v>5.4161708827595338E-4</v>
          </cell>
        </row>
        <row r="1642">
          <cell r="B1642">
            <v>787500</v>
          </cell>
          <cell r="C1642">
            <v>1.2417081963229508E-6</v>
          </cell>
          <cell r="D1642">
            <v>0</v>
          </cell>
          <cell r="E1642">
            <v>0</v>
          </cell>
          <cell r="F1642">
            <v>1.822757321730397E-3</v>
          </cell>
          <cell r="G1642">
            <v>5.3868847311414319E-4</v>
          </cell>
          <cell r="H1642">
            <v>2.0544293810912655</v>
          </cell>
          <cell r="I1642">
            <v>0</v>
          </cell>
          <cell r="J1642">
            <v>0</v>
          </cell>
          <cell r="K1642">
            <v>54505.097072857359</v>
          </cell>
          <cell r="L1642">
            <v>158.67724559448865</v>
          </cell>
          <cell r="M1642">
            <v>1.241708196322951E-6</v>
          </cell>
          <cell r="N1642">
            <v>0</v>
          </cell>
          <cell r="O1642">
            <v>0</v>
          </cell>
          <cell r="P1642">
            <v>1.8227573217303968E-3</v>
          </cell>
          <cell r="Q1642">
            <v>5.3868847311414308E-4</v>
          </cell>
        </row>
        <row r="1643">
          <cell r="B1643">
            <v>788000</v>
          </cell>
          <cell r="C1643">
            <v>1.2307718754615886E-6</v>
          </cell>
          <cell r="D1643">
            <v>0</v>
          </cell>
          <cell r="E1643">
            <v>0</v>
          </cell>
          <cell r="F1643">
            <v>1.8140400393256936E-3</v>
          </cell>
          <cell r="G1643">
            <v>5.35773553711391E-4</v>
          </cell>
          <cell r="H1643">
            <v>2.0363350341543942</v>
          </cell>
          <cell r="I1643">
            <v>0</v>
          </cell>
          <cell r="J1643">
            <v>0</v>
          </cell>
          <cell r="K1643">
            <v>54244.428075391035</v>
          </cell>
          <cell r="L1643">
            <v>157.81862060983889</v>
          </cell>
          <cell r="M1643">
            <v>1.2307718754615884E-6</v>
          </cell>
          <cell r="N1643">
            <v>0</v>
          </cell>
          <cell r="O1643">
            <v>0</v>
          </cell>
          <cell r="P1643">
            <v>1.8140400393256934E-3</v>
          </cell>
          <cell r="Q1643">
            <v>5.35773553711391E-4</v>
          </cell>
        </row>
        <row r="1644">
          <cell r="B1644">
            <v>788500</v>
          </cell>
          <cell r="C1644">
            <v>1.2199294280198006E-6</v>
          </cell>
          <cell r="D1644">
            <v>0</v>
          </cell>
          <cell r="E1644">
            <v>0</v>
          </cell>
          <cell r="F1644">
            <v>1.8053564305918499E-3</v>
          </cell>
          <cell r="G1644">
            <v>5.3287226601905757E-4</v>
          </cell>
          <cell r="H1644">
            <v>2.0183960025418868</v>
          </cell>
          <cell r="I1644">
            <v>0</v>
          </cell>
          <cell r="J1644">
            <v>0</v>
          </cell>
          <cell r="K1644">
            <v>53984.766006645892</v>
          </cell>
          <cell r="L1644">
            <v>156.96401101139085</v>
          </cell>
          <cell r="M1644">
            <v>1.2199294280198006E-6</v>
          </cell>
          <cell r="N1644">
            <v>0</v>
          </cell>
          <cell r="O1644">
            <v>0</v>
          </cell>
          <cell r="P1644">
            <v>1.8053564305918501E-3</v>
          </cell>
          <cell r="Q1644">
            <v>5.3287226601905747E-4</v>
          </cell>
        </row>
        <row r="1645">
          <cell r="B1645">
            <v>789000</v>
          </cell>
          <cell r="C1645">
            <v>1.2091800482225997E-6</v>
          </cell>
          <cell r="D1645">
            <v>0</v>
          </cell>
          <cell r="E1645">
            <v>0</v>
          </cell>
          <cell r="F1645">
            <v>1.7967063654520774E-3</v>
          </cell>
          <cell r="G1645">
            <v>5.2998454628802854E-4</v>
          </cell>
          <cell r="H1645">
            <v>2.0006109530839908</v>
          </cell>
          <cell r="I1645">
            <v>0</v>
          </cell>
          <cell r="J1645">
            <v>0</v>
          </cell>
          <cell r="K1645">
            <v>53726.106976993906</v>
          </cell>
          <cell r="L1645">
            <v>156.11339802106713</v>
          </cell>
          <cell r="M1645">
            <v>1.2091800482225997E-6</v>
          </cell>
          <cell r="N1645">
            <v>0</v>
          </cell>
          <cell r="O1645">
            <v>0</v>
          </cell>
          <cell r="P1645">
            <v>1.7967063654520771E-3</v>
          </cell>
          <cell r="Q1645">
            <v>5.2998454628802854E-4</v>
          </cell>
        </row>
        <row r="1646">
          <cell r="B1646">
            <v>789500</v>
          </cell>
          <cell r="C1646">
            <v>1.1985229372109228E-6</v>
          </cell>
          <cell r="D1646">
            <v>0</v>
          </cell>
          <cell r="E1646">
            <v>0</v>
          </cell>
          <cell r="F1646">
            <v>1.7880897143320552E-3</v>
          </cell>
          <cell r="G1646">
            <v>5.2711033106731539E-4</v>
          </cell>
          <cell r="H1646">
            <v>1.9829785640534801</v>
          </cell>
          <cell r="I1646">
            <v>0</v>
          </cell>
          <cell r="J1646">
            <v>0</v>
          </cell>
          <cell r="K1646">
            <v>53468.447111832102</v>
          </cell>
          <cell r="L1646">
            <v>155.26676294860684</v>
          </cell>
          <cell r="M1646">
            <v>1.198522937210923E-6</v>
          </cell>
          <cell r="N1646">
            <v>0</v>
          </cell>
          <cell r="O1646">
            <v>0</v>
          </cell>
          <cell r="P1646">
            <v>1.7880897143320554E-3</v>
          </cell>
          <cell r="Q1646">
            <v>5.2711033106731529E-4</v>
          </cell>
        </row>
        <row r="1647">
          <cell r="B1647">
            <v>790000</v>
          </cell>
          <cell r="C1647">
            <v>1.1879573029832479E-6</v>
          </cell>
          <cell r="D1647">
            <v>0</v>
          </cell>
          <cell r="E1647">
            <v>0</v>
          </cell>
          <cell r="F1647">
            <v>1.7795063481579891E-3</v>
          </cell>
          <cell r="G1647">
            <v>5.2424955720265908E-4</v>
          </cell>
          <cell r="H1647">
            <v>1.9654975250690572</v>
          </cell>
          <cell r="I1647">
            <v>0</v>
          </cell>
          <cell r="J1647">
            <v>0</v>
          </cell>
          <cell r="K1647">
            <v>53211.78255152452</v>
          </cell>
          <cell r="L1647">
            <v>154.42408719115437</v>
          </cell>
          <cell r="M1647">
            <v>1.1879573029832479E-6</v>
          </cell>
          <cell r="N1647">
            <v>0</v>
          </cell>
          <cell r="O1647">
            <v>0</v>
          </cell>
          <cell r="P1647">
            <v>1.7795063481579893E-3</v>
          </cell>
          <cell r="Q1647">
            <v>5.2424955720265897E-4</v>
          </cell>
        </row>
        <row r="1648">
          <cell r="B1648">
            <v>790500</v>
          </cell>
          <cell r="C1648">
            <v>1.1774823603352979E-6</v>
          </cell>
          <cell r="D1648">
            <v>0</v>
          </cell>
          <cell r="E1648">
            <v>0</v>
          </cell>
          <cell r="F1648">
            <v>1.7709561383546831E-3</v>
          </cell>
          <cell r="G1648">
            <v>5.2140216183514405E-4</v>
          </cell>
          <cell r="H1648">
            <v>1.9481665369955941</v>
          </cell>
          <cell r="I1648">
            <v>0</v>
          </cell>
          <cell r="J1648">
            <v>0</v>
          </cell>
          <cell r="K1648">
            <v>52956.109451344586</v>
          </cell>
          <cell r="L1648">
            <v>153.58535223285119</v>
          </cell>
          <cell r="M1648">
            <v>1.1774823603352979E-6</v>
          </cell>
          <cell r="N1648">
            <v>0</v>
          </cell>
          <cell r="O1648">
            <v>0</v>
          </cell>
          <cell r="P1648">
            <v>1.7709561383546831E-3</v>
          </cell>
          <cell r="Q1648">
            <v>5.2140216183514394E-4</v>
          </cell>
        </row>
        <row r="1649">
          <cell r="B1649">
            <v>791000</v>
          </cell>
          <cell r="C1649">
            <v>1.1670973308035726E-6</v>
          </cell>
          <cell r="D1649">
            <v>0</v>
          </cell>
          <cell r="E1649">
            <v>0</v>
          </cell>
          <cell r="F1649">
            <v>1.7624389568436051E-3</v>
          </cell>
          <cell r="G1649">
            <v>5.185680823998161E-4</v>
          </cell>
          <cell r="H1649">
            <v>1.9309843118507035</v>
          </cell>
          <cell r="I1649">
            <v>0</v>
          </cell>
          <cell r="J1649">
            <v>0</v>
          </cell>
          <cell r="K1649">
            <v>52701.423981417218</v>
          </cell>
          <cell r="L1649">
            <v>152.75053964442864</v>
          </cell>
          <cell r="M1649">
            <v>1.1670973308035726E-6</v>
          </cell>
          <cell r="N1649">
            <v>0</v>
          </cell>
          <cell r="O1649">
            <v>0</v>
          </cell>
          <cell r="P1649">
            <v>1.7624389568436051E-3</v>
          </cell>
          <cell r="Q1649">
            <v>5.185680823998161E-4</v>
          </cell>
        </row>
        <row r="1650">
          <cell r="B1650">
            <v>791500</v>
          </cell>
          <cell r="C1650">
            <v>1.156801442606965E-6</v>
          </cell>
          <cell r="D1650">
            <v>0</v>
          </cell>
          <cell r="E1650">
            <v>0</v>
          </cell>
          <cell r="F1650">
            <v>1.7539546760409759E-3</v>
          </cell>
          <cell r="G1650">
            <v>5.1574725662430774E-4</v>
          </cell>
          <cell r="H1650">
            <v>1.9139495727081426</v>
          </cell>
          <cell r="I1650">
            <v>0</v>
          </cell>
          <cell r="J1650">
            <v>0</v>
          </cell>
          <cell r="K1650">
            <v>52447.722326661729</v>
          </cell>
          <cell r="L1650">
            <v>151.91963108280297</v>
          </cell>
          <cell r="M1650">
            <v>1.156801442606965E-6</v>
          </cell>
          <cell r="N1650">
            <v>0</v>
          </cell>
          <cell r="O1650">
            <v>0</v>
          </cell>
          <cell r="P1650">
            <v>1.7539546760409761E-3</v>
          </cell>
          <cell r="Q1650">
            <v>5.1574725662430763E-4</v>
          </cell>
        </row>
        <row r="1651">
          <cell r="B1651">
            <v>792000</v>
          </cell>
          <cell r="C1651">
            <v>1.1465939305874237E-6</v>
          </cell>
          <cell r="D1651">
            <v>0</v>
          </cell>
          <cell r="E1651">
            <v>0</v>
          </cell>
          <cell r="F1651">
            <v>1.745503168855854E-3</v>
          </cell>
          <cell r="G1651">
            <v>5.1293962252747078E-4</v>
          </cell>
          <cell r="H1651">
            <v>1.8970610535996371</v>
          </cell>
          <cell r="I1651">
            <v>0</v>
          </cell>
          <cell r="J1651">
            <v>0</v>
          </cell>
          <cell r="K1651">
            <v>52195.000686734529</v>
          </cell>
          <cell r="L1651">
            <v>151.09260829067267</v>
          </cell>
          <cell r="M1651">
            <v>1.1465939305874237E-6</v>
          </cell>
          <cell r="N1651">
            <v>0</v>
          </cell>
          <cell r="O1651">
            <v>0</v>
          </cell>
          <cell r="P1651">
            <v>1.745503168855854E-3</v>
          </cell>
          <cell r="Q1651">
            <v>5.1293962252747078E-4</v>
          </cell>
        </row>
        <row r="1652">
          <cell r="B1652">
            <v>792500</v>
          </cell>
          <cell r="C1652">
            <v>1.1364740361563543E-6</v>
          </cell>
          <cell r="D1652">
            <v>0</v>
          </cell>
          <cell r="E1652">
            <v>0</v>
          </cell>
          <cell r="F1652">
            <v>1.7370843086882332E-3</v>
          </cell>
          <cell r="G1652">
            <v>5.1014511841801296E-4</v>
          </cell>
          <cell r="H1652">
            <v>1.8803174994262029</v>
          </cell>
          <cell r="I1652">
            <v>0</v>
          </cell>
          <cell r="J1652">
            <v>0</v>
          </cell>
          <cell r="K1652">
            <v>51943.255275972238</v>
          </cell>
          <cell r="L1652">
            <v>150.26945309611685</v>
          </cell>
          <cell r="M1652">
            <v>1.1364740361563545E-6</v>
          </cell>
          <cell r="N1652">
            <v>0</v>
          </cell>
          <cell r="O1652">
            <v>0</v>
          </cell>
          <cell r="P1652">
            <v>1.737084308688233E-3</v>
          </cell>
          <cell r="Q1652">
            <v>5.1014511841801285E-4</v>
          </cell>
        </row>
        <row r="1653">
          <cell r="B1653">
            <v>793000</v>
          </cell>
          <cell r="C1653">
            <v>1.1264410072362376E-6</v>
          </cell>
          <cell r="D1653">
            <v>0</v>
          </cell>
          <cell r="E1653">
            <v>0</v>
          </cell>
          <cell r="F1653">
            <v>1.7286979694271449E-3</v>
          </cell>
          <cell r="G1653">
            <v>5.0736368289314333E-4</v>
          </cell>
          <cell r="H1653">
            <v>1.86371766586155</v>
          </cell>
          <cell r="I1653">
            <v>0</v>
          </cell>
          <cell r="J1653">
            <v>0</v>
          </cell>
          <cell r="K1653">
            <v>51692.482323334967</v>
          </cell>
          <cell r="L1653">
            <v>149.45014741219617</v>
          </cell>
          <cell r="M1653">
            <v>1.1264410072362376E-6</v>
          </cell>
          <cell r="N1653">
            <v>0</v>
          </cell>
          <cell r="O1653">
            <v>0</v>
          </cell>
          <cell r="P1653">
            <v>1.7286979694271449E-3</v>
          </cell>
          <cell r="Q1653">
            <v>5.0736368289314333E-4</v>
          </cell>
        </row>
        <row r="1654">
          <cell r="B1654">
            <v>793500</v>
          </cell>
          <cell r="C1654">
            <v>1.116494098205119E-6</v>
          </cell>
          <cell r="D1654">
            <v>0</v>
          </cell>
          <cell r="E1654">
            <v>0</v>
          </cell>
          <cell r="F1654">
            <v>1.7203440254487711E-3</v>
          </cell>
          <cell r="G1654">
            <v>5.0459525483722428E-4</v>
          </cell>
          <cell r="H1654">
            <v>1.8472603192602417</v>
          </cell>
          <cell r="I1654">
            <v>0</v>
          </cell>
          <cell r="J1654">
            <v>0</v>
          </cell>
          <cell r="K1654">
            <v>51442.678072349867</v>
          </cell>
          <cell r="L1654">
            <v>148.63467323655578</v>
          </cell>
          <cell r="M1654">
            <v>1.1164940982051188E-6</v>
          </cell>
          <cell r="N1654">
            <v>0</v>
          </cell>
          <cell r="O1654">
            <v>0</v>
          </cell>
          <cell r="P1654">
            <v>1.7203440254487711E-3</v>
          </cell>
          <cell r="Q1654">
            <v>5.0459525483722428E-4</v>
          </cell>
        </row>
        <row r="1655">
          <cell r="B1655">
            <v>794000</v>
          </cell>
          <cell r="C1655">
            <v>1.1066325698410961E-6</v>
          </cell>
          <cell r="D1655">
            <v>0</v>
          </cell>
          <cell r="E1655">
            <v>0</v>
          </cell>
          <cell r="F1655">
            <v>1.7120223516145611E-3</v>
          </cell>
          <cell r="G1655">
            <v>5.0183977342042592E-4</v>
          </cell>
          <cell r="H1655">
            <v>1.8309442365658466</v>
          </cell>
          <cell r="I1655">
            <v>0</v>
          </cell>
          <cell r="J1655">
            <v>0</v>
          </cell>
          <cell r="K1655">
            <v>51193.838781054808</v>
          </cell>
          <cell r="L1655">
            <v>147.82301265102896</v>
          </cell>
          <cell r="M1655">
            <v>1.1066325698410961E-6</v>
          </cell>
          <cell r="N1655">
            <v>0</v>
          </cell>
          <cell r="O1655">
            <v>0</v>
          </cell>
          <cell r="P1655">
            <v>1.7120223516145614E-3</v>
          </cell>
          <cell r="Q1655">
            <v>5.0183977342042581E-4</v>
          </cell>
        </row>
        <row r="1656">
          <cell r="B1656">
            <v>794500</v>
          </cell>
          <cell r="C1656">
            <v>1.0968556892677657E-6</v>
          </cell>
          <cell r="D1656">
            <v>0</v>
          </cell>
          <cell r="E1656">
            <v>0</v>
          </cell>
          <cell r="F1656">
            <v>1.7037328232693567E-3</v>
          </cell>
          <cell r="G1656">
            <v>4.9909717809739154E-4</v>
          </cell>
          <cell r="H1656">
            <v>1.8147682052206799</v>
          </cell>
          <cell r="I1656">
            <v>0</v>
          </cell>
          <cell r="J1656">
            <v>0</v>
          </cell>
          <cell r="K1656">
            <v>50945.960721942341</v>
          </cell>
          <cell r="L1656">
            <v>147.01514782124411</v>
          </cell>
          <cell r="M1656">
            <v>1.0968556892677657E-6</v>
          </cell>
          <cell r="N1656">
            <v>0</v>
          </cell>
          <cell r="O1656">
            <v>0</v>
          </cell>
          <cell r="P1656">
            <v>1.7037328232693569E-3</v>
          </cell>
          <cell r="Q1656">
            <v>4.9909717809739154E-4</v>
          </cell>
        </row>
        <row r="1657">
          <cell r="B1657">
            <v>795000</v>
          </cell>
          <cell r="C1657">
            <v>1.0871627298977551E-6</v>
          </cell>
          <cell r="D1657">
            <v>0</v>
          </cell>
          <cell r="E1657">
            <v>0</v>
          </cell>
          <cell r="F1657">
            <v>1.6954753162395262E-3</v>
          </cell>
          <cell r="G1657">
            <v>4.96367408605906E-4</v>
          </cell>
          <cell r="H1657">
            <v>1.7987310230723756</v>
          </cell>
          <cell r="I1657">
            <v>0</v>
          </cell>
          <cell r="J1657">
            <v>0</v>
          </cell>
          <cell r="K1657">
            <v>50699.040181903889</v>
          </cell>
          <cell r="L1657">
            <v>146.21106099623233</v>
          </cell>
          <cell r="M1657">
            <v>1.0871627298977551E-6</v>
          </cell>
          <cell r="N1657">
            <v>0</v>
          </cell>
          <cell r="O1657">
            <v>0</v>
          </cell>
          <cell r="P1657">
            <v>1.6954753162395264E-3</v>
          </cell>
          <cell r="Q1657">
            <v>4.9636740860590589E-4</v>
          </cell>
        </row>
        <row r="1658">
          <cell r="B1658">
            <v>795500</v>
          </cell>
          <cell r="C1658">
            <v>1.077552971382954E-6</v>
          </cell>
          <cell r="D1658">
            <v>0</v>
          </cell>
          <cell r="E1658">
            <v>0</v>
          </cell>
          <cell r="F1658">
            <v>1.6872497068311035E-3</v>
          </cell>
          <cell r="G1658">
            <v>4.9365040496557322E-4</v>
          </cell>
          <cell r="H1658">
            <v>1.7828314982915434</v>
          </cell>
          <cell r="I1658">
            <v>0</v>
          </cell>
          <cell r="J1658">
            <v>0</v>
          </cell>
          <cell r="K1658">
            <v>50453.073462174092</v>
          </cell>
          <cell r="L1658">
            <v>145.41073450803802</v>
          </cell>
          <cell r="M1658">
            <v>1.077552971382954E-6</v>
          </cell>
          <cell r="N1658">
            <v>0</v>
          </cell>
          <cell r="O1658">
            <v>0</v>
          </cell>
          <cell r="P1658">
            <v>1.6872497068311037E-3</v>
          </cell>
          <cell r="Q1658">
            <v>4.9365040496557322E-4</v>
          </cell>
        </row>
        <row r="1659">
          <cell r="B1659">
            <v>796000</v>
          </cell>
          <cell r="C1659">
            <v>1.068025699557088E-6</v>
          </cell>
          <cell r="D1659">
            <v>0</v>
          </cell>
          <cell r="E1659">
            <v>0</v>
          </cell>
          <cell r="F1659">
            <v>1.6790558718279352E-3</v>
          </cell>
          <cell r="G1659">
            <v>4.9094610747649702E-4</v>
          </cell>
          <cell r="H1659">
            <v>1.7670684492767557</v>
          </cell>
          <cell r="I1659">
            <v>0</v>
          </cell>
          <cell r="J1659">
            <v>0</v>
          </cell>
          <cell r="K1659">
            <v>50208.056878275427</v>
          </cell>
          <cell r="L1659">
            <v>144.61415077133017</v>
          </cell>
          <cell r="M1659">
            <v>1.068025699557088E-6</v>
          </cell>
          <cell r="N1659">
            <v>0</v>
          </cell>
          <cell r="O1659">
            <v>0</v>
          </cell>
          <cell r="P1659">
            <v>1.6790558718279352E-3</v>
          </cell>
          <cell r="Q1659">
            <v>4.9094610747649691E-4</v>
          </cell>
        </row>
        <row r="1660">
          <cell r="B1660">
            <v>796500</v>
          </cell>
          <cell r="C1660">
            <v>1.058580206384037E-6</v>
          </cell>
          <cell r="D1660">
            <v>0</v>
          </cell>
          <cell r="E1660">
            <v>0</v>
          </cell>
          <cell r="F1660">
            <v>1.6708936884898351E-3</v>
          </cell>
          <cell r="G1660">
            <v>4.8825445671796914E-4</v>
          </cell>
          <cell r="H1660">
            <v>1.7514407045690403</v>
          </cell>
          <cell r="I1660">
            <v>0</v>
          </cell>
          <cell r="J1660">
            <v>0</v>
          </cell>
          <cell r="K1660">
            <v>49963.986759962987</v>
          </cell>
          <cell r="L1660">
            <v>143.82129228301605</v>
          </cell>
          <cell r="M1660">
            <v>1.058580206384037E-6</v>
          </cell>
          <cell r="N1660">
            <v>0</v>
          </cell>
          <cell r="O1660">
            <v>0</v>
          </cell>
          <cell r="P1660">
            <v>1.6708936884898349E-3</v>
          </cell>
          <cell r="Q1660">
            <v>4.8825445671796909E-4</v>
          </cell>
        </row>
        <row r="1661">
          <cell r="B1661">
            <v>797000</v>
          </cell>
          <cell r="C1661">
            <v>1.0492157899061521E-6</v>
          </cell>
          <cell r="D1661">
            <v>0</v>
          </cell>
          <cell r="E1661">
            <v>0</v>
          </cell>
          <cell r="F1661">
            <v>1.6627630345507466E-3</v>
          </cell>
          <cell r="G1661">
            <v>4.8557539354716499E-4</v>
          </cell>
          <cell r="H1661">
            <v>1.7359471027663682</v>
          </cell>
          <cell r="I1661">
            <v>0</v>
          </cell>
          <cell r="J1661">
            <v>0</v>
          </cell>
          <cell r="K1661">
            <v>49720.859451169563</v>
          </cell>
          <cell r="L1661">
            <v>143.03214162185691</v>
          </cell>
          <cell r="M1661">
            <v>1.0492157899061521E-6</v>
          </cell>
          <cell r="N1661">
            <v>0</v>
          </cell>
          <cell r="O1661">
            <v>0</v>
          </cell>
          <cell r="P1661">
            <v>1.6627630345507466E-3</v>
          </cell>
          <cell r="Q1661">
            <v>4.8557539354716499E-4</v>
          </cell>
        </row>
        <row r="1662">
          <cell r="B1662">
            <v>797500</v>
          </cell>
          <cell r="C1662">
            <v>1.0399317541897008E-6</v>
          </cell>
          <cell r="D1662">
            <v>0</v>
          </cell>
          <cell r="E1662">
            <v>0</v>
          </cell>
          <cell r="F1662">
            <v>1.6546637882169082E-3</v>
          </cell>
          <cell r="G1662">
            <v>4.8290885909784179E-4</v>
          </cell>
          <cell r="H1662">
            <v>1.7205864924333931</v>
          </cell>
          <cell r="I1662">
            <v>0</v>
          </cell>
          <cell r="J1662">
            <v>0</v>
          </cell>
          <cell r="K1662">
            <v>49478.671309950754</v>
          </cell>
          <cell r="L1662">
            <v>142.2466814480845</v>
          </cell>
          <cell r="M1662">
            <v>1.0399317541897011E-6</v>
          </cell>
          <cell r="N1662">
            <v>0</v>
          </cell>
          <cell r="O1662">
            <v>0</v>
          </cell>
          <cell r="P1662">
            <v>1.654663788216908E-3</v>
          </cell>
          <cell r="Q1662">
            <v>4.8290885909784174E-4</v>
          </cell>
        </row>
        <row r="1663">
          <cell r="B1663">
            <v>798000</v>
          </cell>
          <cell r="C1663">
            <v>1.0307274092760571E-6</v>
          </cell>
          <cell r="D1663">
            <v>0</v>
          </cell>
          <cell r="E1663">
            <v>0</v>
          </cell>
          <cell r="F1663">
            <v>1.6465958281650327E-3</v>
          </cell>
          <cell r="G1663">
            <v>4.8025479477904786E-4</v>
          </cell>
          <cell r="H1663">
            <v>1.7053577320206934</v>
          </cell>
          <cell r="I1663">
            <v>0</v>
          </cell>
          <cell r="J1663">
            <v>0</v>
          </cell>
          <cell r="K1663">
            <v>49237.418708430581</v>
          </cell>
          <cell r="L1663">
            <v>141.46489450302099</v>
          </cell>
          <cell r="M1663">
            <v>1.0307274092760571E-6</v>
          </cell>
          <cell r="N1663">
            <v>0</v>
          </cell>
          <cell r="O1663">
            <v>0</v>
          </cell>
          <cell r="P1663">
            <v>1.6465958281650327E-3</v>
          </cell>
          <cell r="Q1663">
            <v>4.8025479477904764E-4</v>
          </cell>
        </row>
        <row r="1664">
          <cell r="B1664">
            <v>798500</v>
          </cell>
          <cell r="C1664">
            <v>1.0216020711271452E-6</v>
          </cell>
          <cell r="D1664">
            <v>0</v>
          </cell>
          <cell r="E1664">
            <v>0</v>
          </cell>
          <cell r="F1664">
            <v>1.6385590335404878E-3</v>
          </cell>
          <cell r="G1664">
            <v>4.7761314227383361E-4</v>
          </cell>
          <cell r="H1664">
            <v>1.690259689774509</v>
          </cell>
          <cell r="I1664">
            <v>0</v>
          </cell>
          <cell r="J1664">
            <v>0</v>
          </cell>
          <cell r="K1664">
            <v>48997.098032747002</v>
          </cell>
          <cell r="L1664">
            <v>140.68676360869915</v>
          </cell>
          <cell r="M1664">
            <v>1.0216020711271455E-6</v>
          </cell>
          <cell r="N1664">
            <v>0</v>
          </cell>
          <cell r="O1664">
            <v>0</v>
          </cell>
          <cell r="P1664">
            <v>1.6385590335404878E-3</v>
          </cell>
          <cell r="Q1664">
            <v>4.7761314227383355E-4</v>
          </cell>
        </row>
        <row r="1665">
          <cell r="B1665">
            <v>799000</v>
          </cell>
          <cell r="C1665">
            <v>1.0125550615785442E-6</v>
          </cell>
          <cell r="D1665">
            <v>0</v>
          </cell>
          <cell r="E1665">
            <v>0</v>
          </cell>
          <cell r="F1665">
            <v>1.6305532839554857E-3</v>
          </cell>
          <cell r="G1665">
            <v>4.749838435379706E-4</v>
          </cell>
          <cell r="H1665">
            <v>1.6752912436591505</v>
          </cell>
          <cell r="I1665">
            <v>0</v>
          </cell>
          <cell r="J1665">
            <v>0</v>
          </cell>
          <cell r="K1665">
            <v>48757.705682997839</v>
          </cell>
          <cell r="L1665">
            <v>139.9122716674851</v>
          </cell>
          <cell r="M1665">
            <v>1.0125550615785442E-6</v>
          </cell>
          <cell r="N1665">
            <v>0</v>
          </cell>
          <cell r="O1665">
            <v>0</v>
          </cell>
          <cell r="P1665">
            <v>1.6305532839554855E-3</v>
          </cell>
          <cell r="Q1665">
            <v>4.7498384353797054E-4</v>
          </cell>
        </row>
        <row r="1666">
          <cell r="B1666">
            <v>799500</v>
          </cell>
          <cell r="C1666">
            <v>1.003585708284933E-6</v>
          </cell>
          <cell r="D1666">
            <v>0</v>
          </cell>
          <cell r="E1666">
            <v>0</v>
          </cell>
          <cell r="F1666">
            <v>1.62257845948728E-3</v>
          </cell>
          <cell r="G1666">
            <v>4.7236684079867531E-4</v>
          </cell>
          <cell r="H1666">
            <v>1.6604512812667382</v>
          </cell>
          <cell r="I1666">
            <v>0</v>
          </cell>
          <cell r="J1666">
            <v>0</v>
          </cell>
          <cell r="K1666">
            <v>48519.23807318684</v>
          </cell>
          <cell r="L1666">
            <v>139.14140166170233</v>
          </cell>
          <cell r="M1666">
            <v>1.003585708284933E-6</v>
          </cell>
          <cell r="N1666">
            <v>0</v>
          </cell>
          <cell r="O1666">
            <v>0</v>
          </cell>
          <cell r="P1666">
            <v>1.6225784594872798E-3</v>
          </cell>
          <cell r="Q1666">
            <v>4.7236684079867536E-4</v>
          </cell>
        </row>
        <row r="1667">
          <cell r="B1667">
            <v>800000</v>
          </cell>
          <cell r="C1667">
            <v>9.9469334467415011E-7</v>
          </cell>
          <cell r="D1667">
            <v>0</v>
          </cell>
          <cell r="E1667">
            <v>0</v>
          </cell>
          <cell r="F1667">
            <v>1.6146344406763704E-3</v>
          </cell>
          <cell r="G1667">
            <v>4.6976207655334041E-4</v>
          </cell>
          <cell r="H1667">
            <v>1.6457386997411929</v>
          </cell>
          <cell r="I1667">
            <v>0</v>
          </cell>
          <cell r="J1667">
            <v>0</v>
          </cell>
          <cell r="K1667">
            <v>48281.691631169982</v>
          </cell>
          <cell r="L1667">
            <v>138.37413665325806</v>
          </cell>
          <cell r="M1667">
            <v>9.9469334467415011E-7</v>
          </cell>
          <cell r="N1667">
            <v>0</v>
          </cell>
          <cell r="O1667">
            <v>0</v>
          </cell>
          <cell r="P1667">
            <v>1.6146344406763704E-3</v>
          </cell>
          <cell r="Q1667">
            <v>4.6976207655334036E-4</v>
          </cell>
        </row>
        <row r="1668">
          <cell r="B1668">
            <v>800500</v>
          </cell>
          <cell r="C1668">
            <v>9.8587730989359659E-7</v>
          </cell>
          <cell r="D1668">
            <v>0</v>
          </cell>
          <cell r="E1668">
            <v>0</v>
          </cell>
          <cell r="F1668">
            <v>1.6067211085247122E-3</v>
          </cell>
          <cell r="G1668">
            <v>4.6716949356827265E-4</v>
          </cell>
          <cell r="H1668">
            <v>1.6311524056895581</v>
          </cell>
          <cell r="I1668">
            <v>0</v>
          </cell>
          <cell r="J1668">
            <v>0</v>
          </cell>
          <cell r="K1668">
            <v>48045.062798601954</v>
          </cell>
          <cell r="L1668">
            <v>137.61045978327144</v>
          </cell>
          <cell r="M1668">
            <v>9.8587730989359659E-7</v>
          </cell>
          <cell r="N1668">
            <v>0</v>
          </cell>
          <cell r="O1668">
            <v>0</v>
          </cell>
          <cell r="P1668">
            <v>1.6067211085247124E-3</v>
          </cell>
          <cell r="Q1668">
            <v>4.671694935682727E-4</v>
          </cell>
        </row>
        <row r="1669">
          <cell r="B1669">
            <v>801000</v>
          </cell>
          <cell r="C1669">
            <v>9.7713694876429638E-7</v>
          </cell>
          <cell r="D1669">
            <v>0</v>
          </cell>
          <cell r="E1669">
            <v>0</v>
          </cell>
          <cell r="F1669">
            <v>1.5988383444939325E-3</v>
          </cell>
          <cell r="G1669">
            <v>4.6458903487743244E-4</v>
          </cell>
          <cell r="H1669">
            <v>1.6166913151059923</v>
          </cell>
          <cell r="I1669">
            <v>0</v>
          </cell>
          <cell r="J1669">
            <v>0</v>
          </cell>
          <cell r="K1669">
            <v>47809.348030882793</v>
          </cell>
          <cell r="L1669">
            <v>136.85035427170217</v>
          </cell>
          <cell r="M1669">
            <v>9.7713694876429638E-7</v>
          </cell>
          <cell r="N1669">
            <v>0</v>
          </cell>
          <cell r="O1669">
            <v>0</v>
          </cell>
          <cell r="P1669">
            <v>1.5988383444939323E-3</v>
          </cell>
          <cell r="Q1669">
            <v>4.6458903487743238E-4</v>
          </cell>
        </row>
        <row r="1670">
          <cell r="B1670">
            <v>801500</v>
          </cell>
          <cell r="C1670">
            <v>9.6847161173208418E-7</v>
          </cell>
          <cell r="D1670">
            <v>0</v>
          </cell>
          <cell r="E1670">
            <v>0</v>
          </cell>
          <cell r="F1670">
            <v>1.5909860305035586E-3</v>
          </cell>
          <cell r="G1670">
            <v>4.6202064378118407E-4</v>
          </cell>
          <cell r="H1670">
            <v>1.6023543532910081</v>
          </cell>
          <cell r="I1670">
            <v>0</v>
          </cell>
          <cell r="J1670">
            <v>0</v>
          </cell>
          <cell r="K1670">
            <v>47574.54379710494</v>
          </cell>
          <cell r="L1670">
            <v>136.09380341698258</v>
          </cell>
          <cell r="M1670">
            <v>9.6847161173208397E-7</v>
          </cell>
          <cell r="N1670">
            <v>0</v>
          </cell>
          <cell r="O1670">
            <v>0</v>
          </cell>
          <cell r="P1670">
            <v>1.5909860305035586E-3</v>
          </cell>
          <cell r="Q1670">
            <v>4.6202064378118407E-4</v>
          </cell>
        </row>
        <row r="1671">
          <cell r="B1671">
            <v>802000</v>
          </cell>
          <cell r="C1671">
            <v>9.5988065481592294E-7</v>
          </cell>
          <cell r="D1671">
            <v>0</v>
          </cell>
          <cell r="E1671">
            <v>0</v>
          </cell>
          <cell r="F1671">
            <v>1.5831640489292426E-3</v>
          </cell>
          <cell r="G1671">
            <v>4.5946426384505011E-4</v>
          </cell>
          <cell r="H1671">
            <v>1.5881404547659632</v>
          </cell>
          <cell r="I1671">
            <v>0</v>
          </cell>
          <cell r="J1671">
            <v>0</v>
          </cell>
          <cell r="K1671">
            <v>47340.646580000102</v>
          </cell>
          <cell r="L1671">
            <v>135.3407905956505</v>
          </cell>
          <cell r="M1671">
            <v>9.5988065481592294E-7</v>
          </cell>
          <cell r="N1671">
            <v>0</v>
          </cell>
          <cell r="O1671">
            <v>0</v>
          </cell>
          <cell r="P1671">
            <v>1.5831640489292426E-3</v>
          </cell>
          <cell r="Q1671">
            <v>4.5946426384505006E-4</v>
          </cell>
        </row>
        <row r="1672">
          <cell r="B1672">
            <v>802500</v>
          </cell>
          <cell r="C1672">
            <v>9.5136343956483497E-7</v>
          </cell>
          <cell r="D1672">
            <v>0</v>
          </cell>
          <cell r="E1672">
            <v>0</v>
          </cell>
          <cell r="F1672">
            <v>1.5753722826010077E-3</v>
          </cell>
          <cell r="G1672">
            <v>4.5691983889846948E-4</v>
          </cell>
          <cell r="H1672">
            <v>1.5740485632018018</v>
          </cell>
          <cell r="I1672">
            <v>0</v>
          </cell>
          <cell r="J1672">
            <v>0</v>
          </cell>
          <cell r="K1672">
            <v>47107.652875886881</v>
          </cell>
          <cell r="L1672">
            <v>134.59129926198358</v>
          </cell>
          <cell r="M1672">
            <v>9.5136343956483497E-7</v>
          </cell>
          <cell r="N1672">
            <v>0</v>
          </cell>
          <cell r="O1672">
            <v>0</v>
          </cell>
          <cell r="P1672">
            <v>1.5753722826010075E-3</v>
          </cell>
          <cell r="Q1672">
            <v>4.5691983889846943E-4</v>
          </cell>
        </row>
        <row r="1673">
          <cell r="B1673">
            <v>803000</v>
          </cell>
          <cell r="C1673">
            <v>9.4291933300717547E-7</v>
          </cell>
          <cell r="D1673">
            <v>0</v>
          </cell>
          <cell r="E1673">
            <v>0</v>
          </cell>
          <cell r="F1673">
            <v>1.5676106148014852E-3</v>
          </cell>
          <cell r="G1673">
            <v>4.5438731303356581E-4</v>
          </cell>
          <cell r="H1673">
            <v>1.5600776313351257</v>
          </cell>
          <cell r="I1673">
            <v>0</v>
          </cell>
          <cell r="J1673">
            <v>0</v>
          </cell>
          <cell r="K1673">
            <v>46875.559194617985</v>
          </cell>
          <cell r="L1673">
            <v>133.84531294763642</v>
          </cell>
          <cell r="M1673">
            <v>9.4291933300717547E-7</v>
          </cell>
          <cell r="N1673">
            <v>0</v>
          </cell>
          <cell r="O1673">
            <v>0</v>
          </cell>
          <cell r="P1673">
            <v>1.5676106148014854E-3</v>
          </cell>
          <cell r="Q1673">
            <v>4.5438731303356576E-4</v>
          </cell>
        </row>
        <row r="1674">
          <cell r="B1674">
            <v>803500</v>
          </cell>
          <cell r="C1674">
            <v>9.3454770760373635E-7</v>
          </cell>
          <cell r="D1674">
            <v>0</v>
          </cell>
          <cell r="E1674">
            <v>0</v>
          </cell>
          <cell r="F1674">
            <v>1.5598789292641719E-3</v>
          </cell>
          <cell r="G1674">
            <v>4.5186663060391635E-4</v>
          </cell>
          <cell r="H1674">
            <v>1.5462266208906057</v>
          </cell>
          <cell r="I1674">
            <v>0</v>
          </cell>
          <cell r="J1674">
            <v>0</v>
          </cell>
          <cell r="K1674">
            <v>46644.362059528161</v>
          </cell>
          <cell r="L1674">
            <v>133.10281526127801</v>
          </cell>
          <cell r="M1674">
            <v>9.3454770760373645E-7</v>
          </cell>
          <cell r="N1674">
            <v>0</v>
          </cell>
          <cell r="O1674">
            <v>0</v>
          </cell>
          <cell r="P1674">
            <v>1.5598789292641721E-3</v>
          </cell>
          <cell r="Q1674">
            <v>4.5186663060391629E-4</v>
          </cell>
        </row>
        <row r="1675">
          <cell r="B1675">
            <v>804000</v>
          </cell>
          <cell r="C1675">
            <v>9.2624794120276219E-7</v>
          </cell>
          <cell r="D1675">
            <v>0</v>
          </cell>
          <cell r="E1675">
            <v>0</v>
          </cell>
          <cell r="F1675">
            <v>1.5521771101716859E-3</v>
          </cell>
          <cell r="G1675">
            <v>4.4935773622333154E-4</v>
          </cell>
          <cell r="H1675">
            <v>1.5324945025065528</v>
          </cell>
          <cell r="I1675">
            <v>0</v>
          </cell>
          <cell r="J1675">
            <v>0</v>
          </cell>
          <cell r="K1675">
            <v>46414.058007382031</v>
          </cell>
          <cell r="L1675">
            <v>132.36378988823213</v>
          </cell>
          <cell r="M1675">
            <v>9.2624794120276229E-7</v>
          </cell>
          <cell r="N1675">
            <v>0</v>
          </cell>
          <cell r="O1675">
            <v>0</v>
          </cell>
          <cell r="P1675">
            <v>1.5521771101716859E-3</v>
          </cell>
          <cell r="Q1675">
            <v>4.4935773622333149E-4</v>
          </cell>
        </row>
        <row r="1676">
          <cell r="B1676">
            <v>804500</v>
          </cell>
          <cell r="C1676">
            <v>9.1801941699209598E-7</v>
          </cell>
          <cell r="D1676">
            <v>0</v>
          </cell>
          <cell r="E1676">
            <v>0</v>
          </cell>
          <cell r="F1676">
            <v>1.5445050421540305E-3</v>
          </cell>
          <cell r="G1676">
            <v>4.4686057476463594E-4</v>
          </cell>
          <cell r="H1676">
            <v>1.5188802556557437</v>
          </cell>
          <cell r="I1676">
            <v>0</v>
          </cell>
          <cell r="J1676">
            <v>0</v>
          </cell>
          <cell r="K1676">
            <v>46184.643588322178</v>
          </cell>
          <cell r="L1676">
            <v>131.62822059011839</v>
          </cell>
          <cell r="M1676">
            <v>9.1801941699209598E-7</v>
          </cell>
          <cell r="N1676">
            <v>0</v>
          </cell>
          <cell r="O1676">
            <v>0</v>
          </cell>
          <cell r="P1676">
            <v>1.5445050421540303E-3</v>
          </cell>
          <cell r="Q1676">
            <v>4.4686057476463583E-4</v>
          </cell>
        </row>
        <row r="1677">
          <cell r="B1677">
            <v>805000</v>
          </cell>
          <cell r="C1677">
            <v>9.098615234551532E-7</v>
          </cell>
          <cell r="D1677">
            <v>0</v>
          </cell>
          <cell r="E1677">
            <v>0</v>
          </cell>
          <cell r="F1677">
            <v>1.5368626102868694E-3</v>
          </cell>
          <cell r="G1677">
            <v>4.4437509135845948E-4</v>
          </cell>
          <cell r="H1677">
            <v>1.5053828685725785</v>
          </cell>
          <cell r="I1677">
            <v>0</v>
          </cell>
          <cell r="J1677">
            <v>0</v>
          </cell>
          <cell r="K1677">
            <v>45956.115365817568</v>
          </cell>
          <cell r="L1677">
            <v>130.89609120449606</v>
          </cell>
          <cell r="M1677">
            <v>9.0986152345515309E-7</v>
          </cell>
          <cell r="N1677">
            <v>0</v>
          </cell>
          <cell r="O1677">
            <v>0</v>
          </cell>
          <cell r="P1677">
            <v>1.5368626102868696E-3</v>
          </cell>
          <cell r="Q1677">
            <v>4.4437509135845943E-4</v>
          </cell>
        </row>
        <row r="1678">
          <cell r="B1678">
            <v>805500</v>
          </cell>
          <cell r="C1678">
            <v>9.0177365432402454E-7</v>
          </cell>
          <cell r="D1678">
            <v>0</v>
          </cell>
          <cell r="E1678">
            <v>0</v>
          </cell>
          <cell r="F1678">
            <v>1.5292497000898022E-3</v>
          </cell>
          <cell r="G1678">
            <v>4.419012313920292E-4</v>
          </cell>
          <cell r="H1678">
            <v>1.4920013381754882</v>
          </cell>
          <cell r="I1678">
            <v>0</v>
          </cell>
          <cell r="J1678">
            <v>0</v>
          </cell>
          <cell r="K1678">
            <v>45728.469916611975</v>
          </cell>
          <cell r="L1678">
            <v>130.16738564450824</v>
          </cell>
          <cell r="M1678">
            <v>9.0177365432402454E-7</v>
          </cell>
          <cell r="N1678">
            <v>0</v>
          </cell>
          <cell r="O1678">
            <v>0</v>
          </cell>
          <cell r="P1678">
            <v>1.5292497000898024E-3</v>
          </cell>
          <cell r="Q1678">
            <v>4.419012313920292E-4</v>
          </cell>
        </row>
        <row r="1679">
          <cell r="B1679">
            <v>806000</v>
          </cell>
          <cell r="C1679">
            <v>8.9375520853353532E-7</v>
          </cell>
          <cell r="D1679">
            <v>0</v>
          </cell>
          <cell r="E1679">
            <v>0</v>
          </cell>
          <cell r="F1679">
            <v>1.5216661975246512E-3</v>
          </cell>
          <cell r="G1679">
            <v>4.3943894050797115E-4</v>
          </cell>
          <cell r="H1679">
            <v>1.4787346699909254</v>
          </cell>
          <cell r="I1679">
            <v>0</v>
          </cell>
          <cell r="J1679">
            <v>0</v>
          </cell>
          <cell r="K1679">
            <v>45501.703830672777</v>
          </cell>
          <cell r="L1679">
            <v>129.44208789852888</v>
          </cell>
          <cell r="M1679">
            <v>8.9375520853353532E-7</v>
          </cell>
          <cell r="N1679">
            <v>0</v>
          </cell>
          <cell r="O1679">
            <v>0</v>
          </cell>
          <cell r="P1679">
            <v>1.5216661975246512E-3</v>
          </cell>
          <cell r="Q1679">
            <v>4.3943894050797109E-4</v>
          </cell>
        </row>
        <row r="1680">
          <cell r="B1680">
            <v>806500</v>
          </cell>
          <cell r="C1680">
            <v>8.8580559018009075E-7</v>
          </cell>
          <cell r="D1680">
            <v>0</v>
          </cell>
          <cell r="E1680">
            <v>0</v>
          </cell>
          <cell r="F1680">
            <v>1.5141119889937526E-3</v>
          </cell>
          <cell r="G1680">
            <v>4.3698816460311513E-4</v>
          </cell>
          <cell r="H1680">
            <v>1.4655818780852727</v>
          </cell>
          <cell r="I1680">
            <v>0</v>
          </cell>
          <cell r="J1680">
            <v>0</v>
          </cell>
          <cell r="K1680">
            <v>45275.813711139832</v>
          </cell>
          <cell r="L1680">
            <v>128.72018202981079</v>
          </cell>
          <cell r="M1680">
            <v>8.8580559018009075E-7</v>
          </cell>
          <cell r="N1680">
            <v>0</v>
          </cell>
          <cell r="O1680">
            <v>0</v>
          </cell>
          <cell r="P1680">
            <v>1.5141119889937528E-3</v>
          </cell>
          <cell r="Q1680">
            <v>4.3698816460311513E-4</v>
          </cell>
        </row>
        <row r="1681">
          <cell r="B1681">
            <v>807000</v>
          </cell>
          <cell r="C1681">
            <v>8.7792420847286475E-7</v>
          </cell>
          <cell r="D1681">
            <v>0</v>
          </cell>
          <cell r="E1681">
            <v>0</v>
          </cell>
          <cell r="F1681">
            <v>1.5065869613382534E-3</v>
          </cell>
          <cell r="G1681">
            <v>4.3454884982730601E-4</v>
          </cell>
          <cell r="H1681">
            <v>1.4525419849840848</v>
          </cell>
          <cell r="I1681">
            <v>0</v>
          </cell>
          <cell r="J1681">
            <v>0</v>
          </cell>
          <cell r="K1681">
            <v>45050.796174274554</v>
          </cell>
          <cell r="L1681">
            <v>128.00165217613537</v>
          </cell>
          <cell r="M1681">
            <v>8.7792420847286486E-7</v>
          </cell>
          <cell r="N1681">
            <v>0</v>
          </cell>
          <cell r="O1681">
            <v>0</v>
          </cell>
          <cell r="P1681">
            <v>1.5065869613382534E-3</v>
          </cell>
          <cell r="Q1681">
            <v>4.345488498273059E-4</v>
          </cell>
        </row>
        <row r="1682">
          <cell r="B1682">
            <v>807500</v>
          </cell>
          <cell r="C1682">
            <v>8.7011047769360186E-7</v>
          </cell>
          <cell r="D1682">
            <v>0</v>
          </cell>
          <cell r="E1682">
            <v>0</v>
          </cell>
          <cell r="F1682">
            <v>1.4990910018364211E-3</v>
          </cell>
          <cell r="G1682">
            <v>4.3212094258222048E-4</v>
          </cell>
          <cell r="H1682">
            <v>1.4396140216055779</v>
          </cell>
          <cell r="I1682">
            <v>0</v>
          </cell>
          <cell r="J1682">
            <v>0</v>
          </cell>
          <cell r="K1682">
            <v>44826.64784940939</v>
          </cell>
          <cell r="L1682">
            <v>127.28648254946425</v>
          </cell>
          <cell r="M1682">
            <v>8.7011047769360186E-7</v>
          </cell>
          <cell r="N1682">
            <v>0</v>
          </cell>
          <cell r="O1682">
            <v>0</v>
          </cell>
          <cell r="P1682">
            <v>1.4990910018364209E-3</v>
          </cell>
          <cell r="Q1682">
            <v>4.3212094258222042E-4</v>
          </cell>
        </row>
        <row r="1683">
          <cell r="B1683">
            <v>808000</v>
          </cell>
          <cell r="C1683">
            <v>8.6236381715163396E-7</v>
          </cell>
          <cell r="D1683">
            <v>0</v>
          </cell>
          <cell r="E1683">
            <v>0</v>
          </cell>
          <cell r="F1683">
            <v>1.4916239982019478E-3</v>
          </cell>
          <cell r="G1683">
            <v>4.297043895201898E-4</v>
          </cell>
          <cell r="H1683">
            <v>1.4267970271862063</v>
          </cell>
          <cell r="I1683">
            <v>0</v>
          </cell>
          <cell r="J1683">
            <v>0</v>
          </cell>
          <cell r="K1683">
            <v>44603.365378897091</v>
          </cell>
          <cell r="L1683">
            <v>126.57465743559236</v>
          </cell>
          <cell r="M1683">
            <v>8.6236381715163396E-7</v>
          </cell>
          <cell r="N1683">
            <v>0</v>
          </cell>
          <cell r="O1683">
            <v>0</v>
          </cell>
          <cell r="P1683">
            <v>1.4916239982019478E-3</v>
          </cell>
          <cell r="Q1683">
            <v>4.2970438952018975E-4</v>
          </cell>
        </row>
        <row r="1684">
          <cell r="B1684">
            <v>808500</v>
          </cell>
          <cell r="C1684">
            <v>8.5468365113985449E-7</v>
          </cell>
          <cell r="D1684">
            <v>0</v>
          </cell>
          <cell r="E1684">
            <v>0</v>
          </cell>
          <cell r="F1684">
            <v>1.4841858385822751E-3</v>
          </cell>
          <cell r="G1684">
            <v>4.272991375430269E-4</v>
          </cell>
          <cell r="H1684">
            <v>1.4140900492078194</v>
          </cell>
          <cell r="I1684">
            <v>0</v>
          </cell>
          <cell r="J1684">
            <v>0</v>
          </cell>
          <cell r="K1684">
            <v>44380.945418060619</v>
          </cell>
          <cell r="L1684">
            <v>125.86616119380247</v>
          </cell>
          <cell r="M1684">
            <v>8.5468365113985449E-7</v>
          </cell>
          <cell r="N1684">
            <v>0</v>
          </cell>
          <cell r="O1684">
            <v>0</v>
          </cell>
          <cell r="P1684">
            <v>1.4841858385822749E-3</v>
          </cell>
          <cell r="Q1684">
            <v>4.2729913754302684E-4</v>
          </cell>
        </row>
        <row r="1685">
          <cell r="B1685">
            <v>809000</v>
          </cell>
          <cell r="C1685">
            <v>8.4706940889260681E-7</v>
          </cell>
          <cell r="D1685">
            <v>0</v>
          </cell>
          <cell r="E1685">
            <v>0</v>
          </cell>
          <cell r="F1685">
            <v>1.4767764115569144E-3</v>
          </cell>
          <cell r="G1685">
            <v>4.2490513380086009E-4</v>
          </cell>
          <cell r="H1685">
            <v>1.4014921433279879</v>
          </cell>
          <cell r="I1685">
            <v>0</v>
          </cell>
          <cell r="J1685">
            <v>0</v>
          </cell>
          <cell r="K1685">
            <v>44159.384635142931</v>
          </cell>
          <cell r="L1685">
            <v>125.16097825652169</v>
          </cell>
          <cell r="M1685">
            <v>8.4706940889260681E-7</v>
          </cell>
          <cell r="N1685">
            <v>0</v>
          </cell>
          <cell r="O1685">
            <v>0</v>
          </cell>
          <cell r="P1685">
            <v>1.4767764115569144E-3</v>
          </cell>
          <cell r="Q1685">
            <v>4.2490513380086004E-4</v>
          </cell>
        </row>
        <row r="1686">
          <cell r="B1686">
            <v>809500</v>
          </cell>
          <cell r="C1686">
            <v>8.3952052454548539E-7</v>
          </cell>
          <cell r="D1686">
            <v>0</v>
          </cell>
          <cell r="E1686">
            <v>0</v>
          </cell>
          <cell r="F1686">
            <v>1.4693956061357797E-3</v>
          </cell>
          <cell r="G1686">
            <v>4.2252232569097174E-4</v>
          </cell>
          <cell r="H1686">
            <v>1.3890023733134935</v>
          </cell>
          <cell r="I1686">
            <v>0</v>
          </cell>
          <cell r="J1686">
            <v>0</v>
          </cell>
          <cell r="K1686">
            <v>43938.679711257115</v>
          </cell>
          <cell r="L1686">
            <v>124.45909312897938</v>
          </cell>
          <cell r="M1686">
            <v>8.395205245454855E-7</v>
          </cell>
          <cell r="N1686">
            <v>0</v>
          </cell>
          <cell r="O1686">
            <v>0</v>
          </cell>
          <cell r="P1686">
            <v>1.4693956061357799E-3</v>
          </cell>
          <cell r="Q1686">
            <v>4.2252232569097169E-4</v>
          </cell>
        </row>
        <row r="1687">
          <cell r="B1687">
            <v>810000</v>
          </cell>
          <cell r="C1687">
            <v>8.3203643708939699E-7</v>
          </cell>
          <cell r="D1687">
            <v>0</v>
          </cell>
          <cell r="E1687">
            <v>0</v>
          </cell>
          <cell r="F1687">
            <v>1.4620433117575253E-3</v>
          </cell>
          <cell r="G1687">
            <v>4.2015066085664262E-4</v>
          </cell>
          <cell r="H1687">
            <v>1.3766198109643233</v>
          </cell>
          <cell r="I1687">
            <v>0</v>
          </cell>
          <cell r="J1687">
            <v>0</v>
          </cell>
          <cell r="K1687">
            <v>43718.827340336698</v>
          </cell>
          <cell r="L1687">
            <v>123.7604903888667</v>
          </cell>
          <cell r="M1687">
            <v>8.3203643708939699E-7</v>
          </cell>
          <cell r="N1687">
            <v>0</v>
          </cell>
          <cell r="O1687">
            <v>0</v>
          </cell>
          <cell r="P1687">
            <v>1.4620433117575253E-3</v>
          </cell>
          <cell r="Q1687">
            <v>4.2015066085664262E-4</v>
          </cell>
        </row>
        <row r="1688">
          <cell r="B1688">
            <v>810500</v>
          </cell>
          <cell r="C1688">
            <v>8.2461659033131868E-7</v>
          </cell>
          <cell r="D1688">
            <v>0</v>
          </cell>
          <cell r="E1688">
            <v>0</v>
          </cell>
          <cell r="F1688">
            <v>1.4547194182878873E-3</v>
          </cell>
          <cell r="G1688">
            <v>4.1779008718600079E-4</v>
          </cell>
          <cell r="H1688">
            <v>1.3643435360487424</v>
          </cell>
          <cell r="I1688">
            <v>0</v>
          </cell>
          <cell r="J1688">
            <v>0</v>
          </cell>
          <cell r="K1688">
            <v>43499.824229086036</v>
          </cell>
          <cell r="L1688">
            <v>123.06515468599758</v>
          </cell>
          <cell r="M1688">
            <v>8.2461659033131879E-7</v>
          </cell>
          <cell r="N1688">
            <v>0</v>
          </cell>
          <cell r="O1688">
            <v>0</v>
          </cell>
          <cell r="P1688">
            <v>1.4547194182878873E-3</v>
          </cell>
          <cell r="Q1688">
            <v>4.1779008718600074E-4</v>
          </cell>
        </row>
        <row r="1689">
          <cell r="B1689">
            <v>811000</v>
          </cell>
          <cell r="C1689">
            <v>8.1726043285218686E-7</v>
          </cell>
          <cell r="D1689">
            <v>0</v>
          </cell>
          <cell r="E1689">
            <v>0</v>
          </cell>
          <cell r="F1689">
            <v>1.4474238160180365E-3</v>
          </cell>
          <cell r="G1689">
            <v>4.1544055281087742E-4</v>
          </cell>
          <cell r="H1689">
            <v>1.3521726362336202</v>
          </cell>
          <cell r="I1689">
            <v>0</v>
          </cell>
          <cell r="J1689">
            <v>0</v>
          </cell>
          <cell r="K1689">
            <v>43281.667096931065</v>
          </cell>
          <cell r="L1689">
            <v>122.37307074197165</v>
          </cell>
          <cell r="M1689">
            <v>8.1726043285218686E-7</v>
          </cell>
          <cell r="N1689">
            <v>0</v>
          </cell>
          <cell r="O1689">
            <v>0</v>
          </cell>
          <cell r="P1689">
            <v>1.4474238160180365E-3</v>
          </cell>
          <cell r="Q1689">
            <v>4.1544055281087736E-4</v>
          </cell>
        </row>
        <row r="1690">
          <cell r="B1690">
            <v>811500</v>
          </cell>
          <cell r="C1690">
            <v>8.0996741796574212E-7</v>
          </cell>
          <cell r="D1690">
            <v>0</v>
          </cell>
          <cell r="E1690">
            <v>0</v>
          </cell>
          <cell r="F1690">
            <v>1.4401563956629338E-3</v>
          </cell>
          <cell r="G1690">
            <v>4.1310200610566696E-4</v>
          </cell>
          <cell r="H1690">
            <v>1.3401062070163394</v>
          </cell>
          <cell r="I1690">
            <v>0</v>
          </cell>
          <cell r="J1690">
            <v>0</v>
          </cell>
          <cell r="K1690">
            <v>43064.352675970134</v>
          </cell>
          <cell r="L1690">
            <v>121.6842233498385</v>
          </cell>
          <cell r="M1690">
            <v>8.0996741796574212E-7</v>
          </cell>
          <cell r="N1690">
            <v>0</v>
          </cell>
          <cell r="O1690">
            <v>0</v>
          </cell>
          <cell r="P1690">
            <v>1.4401563956629338E-3</v>
          </cell>
          <cell r="Q1690">
            <v>4.1310200610566691E-4</v>
          </cell>
        </row>
        <row r="1691">
          <cell r="B1691">
            <v>812000</v>
          </cell>
          <cell r="C1691">
            <v>8.0273700367928848E-7</v>
          </cell>
          <cell r="D1691">
            <v>0</v>
          </cell>
          <cell r="E1691">
            <v>0</v>
          </cell>
          <cell r="F1691">
            <v>1.4329170483596931E-3</v>
          </cell>
          <cell r="G1691">
            <v>4.1077439568619272E-4</v>
          </cell>
          <cell r="H1691">
            <v>1.3281433516598713</v>
          </cell>
          <cell r="I1691">
            <v>0</v>
          </cell>
          <cell r="J1691">
            <v>0</v>
          </cell>
          <cell r="K1691">
            <v>42847.877710925051</v>
          </cell>
          <cell r="L1691">
            <v>120.99859737376356</v>
          </cell>
          <cell r="M1691">
            <v>8.0273700367928848E-7</v>
          </cell>
          <cell r="N1691">
            <v>0</v>
          </cell>
          <cell r="O1691">
            <v>0</v>
          </cell>
          <cell r="P1691">
            <v>1.4329170483596931E-3</v>
          </cell>
          <cell r="Q1691">
            <v>4.1077439568619272E-4</v>
          </cell>
        </row>
        <row r="1692">
          <cell r="B1692">
            <v>812500</v>
          </cell>
          <cell r="C1692">
            <v>7.9556865265253878E-7</v>
          </cell>
          <cell r="D1692">
            <v>0</v>
          </cell>
          <cell r="E1692">
            <v>0</v>
          </cell>
          <cell r="F1692">
            <v>1.4257056656659501E-3</v>
          </cell>
          <cell r="G1692">
            <v>4.0845767040857748E-4</v>
          </cell>
          <cell r="H1692">
            <v>1.3162831811246838</v>
          </cell>
          <cell r="I1692">
            <v>0</v>
          </cell>
          <cell r="J1692">
            <v>0</v>
          </cell>
          <cell r="K1692">
            <v>42632.238959092283</v>
          </cell>
          <cell r="L1692">
            <v>120.31617774869537</v>
          </cell>
          <cell r="M1692">
            <v>7.9556865265253878E-7</v>
          </cell>
          <cell r="N1692">
            <v>0</v>
          </cell>
          <cell r="O1692">
            <v>0</v>
          </cell>
          <cell r="P1692">
            <v>1.4257056656659503E-3</v>
          </cell>
          <cell r="Q1692">
            <v>4.0845767040857743E-4</v>
          </cell>
        </row>
        <row r="1693">
          <cell r="B1693">
            <v>813000</v>
          </cell>
          <cell r="C1693">
            <v>7.8846183215645957E-7</v>
          </cell>
          <cell r="D1693">
            <v>0</v>
          </cell>
          <cell r="E1693">
            <v>0</v>
          </cell>
          <cell r="F1693">
            <v>1.4185221395582399E-3</v>
          </cell>
          <cell r="G1693">
            <v>4.0615177936811946E-4</v>
          </cell>
          <cell r="H1693">
            <v>1.3045248140006502</v>
          </cell>
          <cell r="I1693">
            <v>0</v>
          </cell>
          <cell r="J1693">
            <v>0</v>
          </cell>
          <cell r="K1693">
            <v>42417.433190294461</v>
          </cell>
          <cell r="L1693">
            <v>119.63694948003449</v>
          </cell>
          <cell r="M1693">
            <v>7.8846183215645946E-7</v>
          </cell>
          <cell r="N1693">
            <v>0</v>
          </cell>
          <cell r="O1693">
            <v>0</v>
          </cell>
          <cell r="P1693">
            <v>1.4185221395582397E-3</v>
          </cell>
          <cell r="Q1693">
            <v>4.0615177936811941E-4</v>
          </cell>
        </row>
        <row r="1694">
          <cell r="B1694">
            <v>813500</v>
          </cell>
          <cell r="C1694">
            <v>7.8141601403498808E-7</v>
          </cell>
          <cell r="D1694">
            <v>0</v>
          </cell>
          <cell r="E1694">
            <v>0</v>
          </cell>
          <cell r="F1694">
            <v>1.411366362430377E-3</v>
          </cell>
          <cell r="G1694">
            <v>4.0385667189817519E-4</v>
          </cell>
          <cell r="H1694">
            <v>1.2928673764437095</v>
          </cell>
          <cell r="I1694">
            <v>0</v>
          </cell>
          <cell r="J1694">
            <v>0</v>
          </cell>
          <cell r="K1694">
            <v>42203.457186831954</v>
          </cell>
          <cell r="L1694">
            <v>118.96089764330449</v>
          </cell>
          <cell r="M1694">
            <v>7.8141601403498798E-7</v>
          </cell>
          <cell r="N1694">
            <v>0</v>
          </cell>
          <cell r="O1694">
            <v>0</v>
          </cell>
          <cell r="P1694">
            <v>1.411366362430377E-3</v>
          </cell>
          <cell r="Q1694">
            <v>4.0385667189817508E-4</v>
          </cell>
        </row>
        <row r="1695">
          <cell r="B1695">
            <v>814000</v>
          </cell>
          <cell r="C1695">
            <v>7.7443067466674817E-7</v>
          </cell>
          <cell r="D1695">
            <v>0</v>
          </cell>
          <cell r="E1695">
            <v>0</v>
          </cell>
          <cell r="F1695">
            <v>1.4042382270918433E-3</v>
          </cell>
          <cell r="G1695">
            <v>4.0157229756904454E-4</v>
          </cell>
          <cell r="H1695">
            <v>1.2813100021125241</v>
          </cell>
          <cell r="I1695">
            <v>0</v>
          </cell>
          <cell r="J1695">
            <v>0</v>
          </cell>
          <cell r="K1695">
            <v>41990.30774343462</v>
          </cell>
          <cell r="L1695">
            <v>118.28800738382348</v>
          </cell>
          <cell r="M1695">
            <v>7.7443067466674827E-7</v>
          </cell>
          <cell r="N1695">
            <v>0</v>
          </cell>
          <cell r="O1695">
            <v>0</v>
          </cell>
          <cell r="P1695">
            <v>1.4042382270918433E-3</v>
          </cell>
          <cell r="Q1695">
            <v>4.0157229756904449E-4</v>
          </cell>
        </row>
        <row r="1696">
          <cell r="B1696">
            <v>814500</v>
          </cell>
          <cell r="C1696">
            <v>7.6750529492293843E-7</v>
          </cell>
          <cell r="D1696">
            <v>0</v>
          </cell>
          <cell r="E1696">
            <v>0</v>
          </cell>
          <cell r="F1696">
            <v>1.3971376267661831E-3</v>
          </cell>
          <cell r="G1696">
            <v>3.9929860618686348E-4</v>
          </cell>
          <cell r="H1696">
            <v>1.2698518320988048</v>
          </cell>
          <cell r="I1696">
            <v>0</v>
          </cell>
          <cell r="J1696">
            <v>0</v>
          </cell>
          <cell r="K1696">
            <v>41777.981667213862</v>
          </cell>
          <cell r="L1696">
            <v>117.61826391637793</v>
          </cell>
          <cell r="M1696">
            <v>7.6750529492293853E-7</v>
          </cell>
          <cell r="N1696">
            <v>0</v>
          </cell>
          <cell r="O1696">
            <v>0</v>
          </cell>
          <cell r="P1696">
            <v>1.3971376267661831E-3</v>
          </cell>
          <cell r="Q1696">
            <v>3.9929860618686343E-4</v>
          </cell>
        </row>
        <row r="1697">
          <cell r="B1697">
            <v>815000</v>
          </cell>
          <cell r="C1697">
            <v>7.6063936013192032E-7</v>
          </cell>
          <cell r="D1697">
            <v>0</v>
          </cell>
          <cell r="E1697">
            <v>0</v>
          </cell>
          <cell r="F1697">
            <v>1.3900644550894042E-3</v>
          </cell>
          <cell r="G1697">
            <v>3.9703554779250153E-4</v>
          </cell>
          <cell r="H1697">
            <v>1.2584920148687222</v>
          </cell>
          <cell r="I1697">
            <v>0</v>
          </cell>
          <cell r="J1697">
            <v>0</v>
          </cell>
          <cell r="K1697">
            <v>41566.475777614789</v>
          </cell>
          <cell r="L1697">
            <v>116.95165252489795</v>
          </cell>
          <cell r="M1697">
            <v>7.6063936013192032E-7</v>
          </cell>
          <cell r="N1697">
            <v>0</v>
          </cell>
          <cell r="O1697">
            <v>0</v>
          </cell>
          <cell r="P1697">
            <v>1.3900644550894042E-3</v>
          </cell>
          <cell r="Q1697">
            <v>3.9703554779250147E-4</v>
          </cell>
        </row>
        <row r="1698">
          <cell r="B1698">
            <v>815500</v>
          </cell>
          <cell r="C1698">
            <v>7.5383236003997715E-7</v>
          </cell>
          <cell r="D1698">
            <v>0</v>
          </cell>
          <cell r="E1698">
            <v>0</v>
          </cell>
          <cell r="F1698">
            <v>1.3830186061083837E-3</v>
          </cell>
          <cell r="G1698">
            <v>3.9478307266046348E-4</v>
          </cell>
          <cell r="H1698">
            <v>1.2472297061979805</v>
          </cell>
          <cell r="I1698">
            <v>0</v>
          </cell>
          <cell r="J1698">
            <v>0</v>
          </cell>
          <cell r="K1698">
            <v>41355.786906368536</v>
          </cell>
          <cell r="L1698">
            <v>116.28815856213379</v>
          </cell>
          <cell r="M1698">
            <v>7.5383236003997726E-7</v>
          </cell>
          <cell r="N1698">
            <v>0</v>
          </cell>
          <cell r="O1698">
            <v>0</v>
          </cell>
          <cell r="P1698">
            <v>1.3830186061083837E-3</v>
          </cell>
          <cell r="Q1698">
            <v>3.9478307266046343E-4</v>
          </cell>
        </row>
        <row r="1699">
          <cell r="B1699">
            <v>816000</v>
          </cell>
          <cell r="C1699">
            <v>7.4708378877303061E-7</v>
          </cell>
          <cell r="D1699">
            <v>0</v>
          </cell>
          <cell r="E1699">
            <v>0</v>
          </cell>
          <cell r="F1699">
            <v>1.3759999742792807E-3</v>
          </cell>
          <cell r="G1699">
            <v>3.9254113129779734E-4</v>
          </cell>
          <cell r="H1699">
            <v>1.2360640691084777</v>
          </cell>
          <cell r="I1699">
            <v>0</v>
          </cell>
          <cell r="J1699">
            <v>0</v>
          </cell>
          <cell r="K1699">
            <v>41145.911897444836</v>
          </cell>
          <cell r="L1699">
            <v>115.62776744933409</v>
          </cell>
          <cell r="M1699">
            <v>7.4708378877303072E-7</v>
          </cell>
          <cell r="N1699">
            <v>0</v>
          </cell>
          <cell r="O1699">
            <v>0</v>
          </cell>
          <cell r="P1699">
            <v>1.3759999742792809E-3</v>
          </cell>
          <cell r="Q1699">
            <v>3.9254113129779728E-4</v>
          </cell>
        </row>
        <row r="1700">
          <cell r="B1700">
            <v>816500</v>
          </cell>
          <cell r="C1700">
            <v>7.4039314479931455E-7</v>
          </cell>
          <cell r="D1700">
            <v>0</v>
          </cell>
          <cell r="E1700">
            <v>0</v>
          </cell>
          <cell r="F1700">
            <v>1.3690084544659565E-3</v>
          </cell>
          <cell r="G1700">
            <v>3.9030967444300555E-4</v>
          </cell>
          <cell r="H1700">
            <v>1.2249942738065478</v>
          </cell>
          <cell r="I1700">
            <v>0</v>
          </cell>
          <cell r="J1700">
            <v>0</v>
          </cell>
          <cell r="K1700">
            <v>40936.847607004747</v>
          </cell>
          <cell r="L1700">
            <v>114.97046467592524</v>
          </cell>
          <cell r="M1700">
            <v>7.4039314479931466E-7</v>
          </cell>
          <cell r="N1700">
            <v>0</v>
          </cell>
          <cell r="O1700">
            <v>0</v>
          </cell>
          <cell r="P1700">
            <v>1.3690084544659565E-3</v>
          </cell>
          <cell r="Q1700">
            <v>3.9030967444300549E-4</v>
          </cell>
        </row>
        <row r="1701">
          <cell r="B1701">
            <v>817000</v>
          </cell>
          <cell r="C1701">
            <v>7.3375993089204797E-7</v>
          </cell>
          <cell r="D1701">
            <v>0</v>
          </cell>
          <cell r="E1701">
            <v>0</v>
          </cell>
          <cell r="F1701">
            <v>1.3620439419383982E-3</v>
          </cell>
          <cell r="G1701">
            <v>3.8808865306496363E-4</v>
          </cell>
          <cell r="H1701">
            <v>1.2140194976212038</v>
          </cell>
          <cell r="I1701">
            <v>0</v>
          </cell>
          <cell r="J1701">
            <v>0</v>
          </cell>
          <cell r="K1701">
            <v>40728.590903353528</v>
          </cell>
          <cell r="L1701">
            <v>114.31623579919282</v>
          </cell>
          <cell r="M1701">
            <v>7.3375993089204797E-7</v>
          </cell>
          <cell r="N1701">
            <v>0</v>
          </cell>
          <cell r="O1701">
            <v>0</v>
          </cell>
          <cell r="P1701">
            <v>1.3620439419383982E-3</v>
          </cell>
          <cell r="Q1701">
            <v>3.8808865306496357E-4</v>
          </cell>
        </row>
        <row r="1702">
          <cell r="B1702">
            <v>817500</v>
          </cell>
          <cell r="C1702">
            <v>7.2718365409210911E-7</v>
          </cell>
          <cell r="D1702">
            <v>0</v>
          </cell>
          <cell r="E1702">
            <v>0</v>
          </cell>
          <cell r="F1702">
            <v>1.3551063323711517E-3</v>
          </cell>
          <cell r="G1702">
            <v>3.8587801836184349E-4</v>
          </cell>
          <cell r="H1702">
            <v>1.2031389249423798</v>
          </cell>
          <cell r="I1702">
            <v>0</v>
          </cell>
          <cell r="J1702">
            <v>0</v>
          </cell>
          <cell r="K1702">
            <v>40521.138666893778</v>
          </cell>
          <cell r="L1702">
            <v>113.66506644396446</v>
          </cell>
          <cell r="M1702">
            <v>7.2718365409210911E-7</v>
          </cell>
          <cell r="N1702">
            <v>0</v>
          </cell>
          <cell r="O1702">
            <v>0</v>
          </cell>
          <cell r="P1702">
            <v>1.3551063323711517E-3</v>
          </cell>
          <cell r="Q1702">
            <v>3.8587801836184344E-4</v>
          </cell>
        </row>
        <row r="1703">
          <cell r="B1703">
            <v>818000</v>
          </cell>
          <cell r="C1703">
            <v>7.2066382567262304E-7</v>
          </cell>
          <cell r="D1703">
            <v>0</v>
          </cell>
          <cell r="E1703">
            <v>0</v>
          </cell>
          <cell r="F1703">
            <v>1.3481955218417566E-3</v>
          </cell>
          <cell r="G1703">
            <v>3.836777217600401E-4</v>
          </cell>
          <cell r="H1703">
            <v>1.1923517471623417</v>
          </cell>
          <cell r="I1703">
            <v>0</v>
          </cell>
          <cell r="J1703">
            <v>0</v>
          </cell>
          <cell r="K1703">
            <v>40314.487790078638</v>
          </cell>
          <cell r="L1703">
            <v>113.01694230229363</v>
          </cell>
          <cell r="M1703">
            <v>7.2066382567262304E-7</v>
          </cell>
          <cell r="N1703">
            <v>0</v>
          </cell>
          <cell r="O1703">
            <v>0</v>
          </cell>
          <cell r="P1703">
            <v>1.3481955218417568E-3</v>
          </cell>
          <cell r="Q1703">
            <v>3.8367772176004005E-4</v>
          </cell>
        </row>
        <row r="1704">
          <cell r="B1704">
            <v>818500</v>
          </cell>
          <cell r="C1704">
            <v>7.141999610997206E-7</v>
          </cell>
          <cell r="D1704">
            <v>0</v>
          </cell>
          <cell r="E1704">
            <v>0</v>
          </cell>
          <cell r="F1704">
            <v>1.3413114068291905E-3</v>
          </cell>
          <cell r="G1704">
            <v>3.8148771491310334E-4</v>
          </cell>
          <cell r="H1704">
            <v>1.1816571626107617</v>
          </cell>
          <cell r="I1704">
            <v>0</v>
          </cell>
          <cell r="J1704">
            <v>0</v>
          </cell>
          <cell r="K1704">
            <v>40108.635177365271</v>
          </cell>
          <cell r="L1704">
            <v>112.37184913314508</v>
          </cell>
          <cell r="M1704">
            <v>7.1419996109972049E-7</v>
          </cell>
          <cell r="N1704">
            <v>0</v>
          </cell>
          <cell r="O1704">
            <v>0</v>
          </cell>
          <cell r="P1704">
            <v>1.3413114068291908E-3</v>
          </cell>
          <cell r="Q1704">
            <v>3.8148771491310329E-4</v>
          </cell>
        </row>
        <row r="1705">
          <cell r="B1705">
            <v>819000</v>
          </cell>
          <cell r="C1705">
            <v>7.0779158000095511E-7</v>
          </cell>
          <cell r="D1705">
            <v>0</v>
          </cell>
          <cell r="E1705">
            <v>0</v>
          </cell>
          <cell r="F1705">
            <v>1.3344538842123214E-3</v>
          </cell>
          <cell r="G1705">
            <v>3.7930794970067753E-4</v>
          </cell>
          <cell r="H1705">
            <v>1.171054376502463</v>
          </cell>
          <cell r="I1705">
            <v>0</v>
          </cell>
          <cell r="J1705">
            <v>0</v>
          </cell>
          <cell r="K1705">
            <v>39903.577745168572</v>
          </cell>
          <cell r="L1705">
            <v>111.72977276208242</v>
          </cell>
          <cell r="M1705">
            <v>7.0779158000095522E-7</v>
          </cell>
          <cell r="N1705">
            <v>0</v>
          </cell>
          <cell r="O1705">
            <v>0</v>
          </cell>
          <cell r="P1705">
            <v>1.3344538842123216E-3</v>
          </cell>
          <cell r="Q1705">
            <v>3.7930794970067748E-4</v>
          </cell>
        </row>
        <row r="1706">
          <cell r="B1706">
            <v>819500</v>
          </cell>
          <cell r="C1706">
            <v>7.0143820612606134E-7</v>
          </cell>
          <cell r="D1706">
            <v>0</v>
          </cell>
          <cell r="E1706">
            <v>0</v>
          </cell>
          <cell r="F1706">
            <v>1.3276228512683562E-3</v>
          </cell>
          <cell r="G1706">
            <v>3.7713837822744351E-4</v>
          </cell>
          <cell r="H1706">
            <v>1.1605426008724948</v>
          </cell>
          <cell r="I1706">
            <v>0</v>
          </cell>
          <cell r="J1706">
            <v>0</v>
          </cell>
          <cell r="K1706">
            <v>39699.3124218148</v>
          </cell>
          <cell r="L1706">
            <v>111.09069908095651</v>
          </cell>
          <cell r="M1706">
            <v>7.0143820612606144E-7</v>
          </cell>
          <cell r="N1706">
            <v>0</v>
          </cell>
          <cell r="O1706">
            <v>0</v>
          </cell>
          <cell r="P1706">
            <v>1.3276228512683562E-3</v>
          </cell>
          <cell r="Q1706">
            <v>3.7713837822744346E-4</v>
          </cell>
        </row>
        <row r="1707">
          <cell r="B1707">
            <v>820000</v>
          </cell>
          <cell r="C1707">
            <v>6.9513936731345735E-7</v>
          </cell>
          <cell r="D1707">
            <v>0</v>
          </cell>
          <cell r="E1707">
            <v>0</v>
          </cell>
          <cell r="F1707">
            <v>1.3208182056713088E-3</v>
          </cell>
          <cell r="G1707">
            <v>3.7497895282206586E-4</v>
          </cell>
          <cell r="H1707">
            <v>1.1501210545207092</v>
          </cell>
          <cell r="I1707">
            <v>0</v>
          </cell>
          <cell r="J1707">
            <v>0</v>
          </cell>
          <cell r="K1707">
            <v>39495.836147495756</v>
          </cell>
          <cell r="L1707">
            <v>110.45461404759534</v>
          </cell>
          <cell r="M1707">
            <v>6.9513936731345746E-7</v>
          </cell>
          <cell r="N1707">
            <v>0</v>
          </cell>
          <cell r="O1707">
            <v>0</v>
          </cell>
          <cell r="P1707">
            <v>1.3208182056713088E-3</v>
          </cell>
          <cell r="Q1707">
            <v>3.7497895282206581E-4</v>
          </cell>
        </row>
        <row r="1708">
          <cell r="B1708">
            <v>820500</v>
          </cell>
          <cell r="C1708">
            <v>6.8889459545291811E-7</v>
          </cell>
          <cell r="D1708">
            <v>0</v>
          </cell>
          <cell r="E1708">
            <v>0</v>
          </cell>
          <cell r="F1708">
            <v>1.3140398454904634E-3</v>
          </cell>
          <cell r="G1708">
            <v>3.7282962603614532E-4</v>
          </cell>
          <cell r="H1708">
            <v>1.1397889629500042</v>
          </cell>
          <cell r="I1708">
            <v>0</v>
          </cell>
          <cell r="J1708">
            <v>0</v>
          </cell>
          <cell r="K1708">
            <v>39293.145874222828</v>
          </cell>
          <cell r="L1708">
            <v>109.82150368549546</v>
          </cell>
          <cell r="M1708">
            <v>6.8889459545291811E-7</v>
          </cell>
          <cell r="N1708">
            <v>0</v>
          </cell>
          <cell r="O1708">
            <v>0</v>
          </cell>
          <cell r="P1708">
            <v>1.3140398454904636E-3</v>
          </cell>
          <cell r="Q1708">
            <v>3.7282962603614526E-4</v>
          </cell>
        </row>
        <row r="1709">
          <cell r="B1709">
            <v>821000</v>
          </cell>
          <cell r="C1709">
            <v>6.8270342645399196E-7</v>
          </cell>
          <cell r="D1709">
            <v>0</v>
          </cell>
          <cell r="E1709">
            <v>0</v>
          </cell>
          <cell r="F1709">
            <v>1.3072876691888481E-3</v>
          </cell>
          <cell r="G1709">
            <v>3.7069035064317727E-4</v>
          </cell>
          <cell r="H1709">
            <v>1.1295455583140672</v>
          </cell>
          <cell r="I1709">
            <v>0</v>
          </cell>
          <cell r="J1709">
            <v>0</v>
          </cell>
          <cell r="K1709">
            <v>39091.238565781343</v>
          </cell>
          <cell r="L1709">
            <v>109.19135408351519</v>
          </cell>
          <cell r="M1709">
            <v>6.8270342645399196E-7</v>
          </cell>
          <cell r="N1709">
            <v>0</v>
          </cell>
          <cell r="O1709">
            <v>0</v>
          </cell>
          <cell r="P1709">
            <v>1.3072876691888481E-3</v>
          </cell>
          <cell r="Q1709">
            <v>3.7069035064317727E-4</v>
          </cell>
        </row>
        <row r="1710">
          <cell r="B1710">
            <v>821500</v>
          </cell>
          <cell r="C1710">
            <v>6.7656540020867341E-7</v>
          </cell>
          <cell r="D1710">
            <v>0</v>
          </cell>
          <cell r="E1710">
            <v>0</v>
          </cell>
          <cell r="F1710">
            <v>1.3005615756217163E-3</v>
          </cell>
          <cell r="G1710">
            <v>3.6856107963751208E-4</v>
          </cell>
          <cell r="H1710">
            <v>1.119390079355618</v>
          </cell>
          <cell r="I1710">
            <v>0</v>
          </cell>
          <cell r="J1710">
            <v>0</v>
          </cell>
          <cell r="K1710">
            <v>38890.111197685183</v>
          </cell>
          <cell r="L1710">
            <v>108.56415139556836</v>
          </cell>
          <cell r="M1710">
            <v>6.7656540020867331E-7</v>
          </cell>
          <cell r="N1710">
            <v>0</v>
          </cell>
          <cell r="O1710">
            <v>0</v>
          </cell>
          <cell r="P1710">
            <v>1.3005615756217163E-3</v>
          </cell>
          <cell r="Q1710">
            <v>3.6856107963751202E-4</v>
          </cell>
        </row>
        <row r="1711">
          <cell r="B1711">
            <v>822000</v>
          </cell>
          <cell r="C1711">
            <v>6.7048006055886277E-7</v>
          </cell>
          <cell r="D1711">
            <v>0</v>
          </cell>
          <cell r="E1711">
            <v>0</v>
          </cell>
          <cell r="F1711">
            <v>1.2938614640350269E-3</v>
          </cell>
          <cell r="G1711">
            <v>3.6644176623332479E-4</v>
          </cell>
          <cell r="H1711">
            <v>1.1093217713525685</v>
          </cell>
          <cell r="I1711">
            <v>0</v>
          </cell>
          <cell r="J1711">
            <v>0</v>
          </cell>
          <cell r="K1711">
            <v>38689.760757131313</v>
          </cell>
          <cell r="L1711">
            <v>107.93988184032087</v>
          </cell>
          <cell r="M1711">
            <v>6.7048006055886277E-7</v>
          </cell>
          <cell r="N1711">
            <v>0</v>
          </cell>
          <cell r="O1711">
            <v>0</v>
          </cell>
          <cell r="P1711">
            <v>1.2938614640350271E-3</v>
          </cell>
          <cell r="Q1711">
            <v>3.6644176623332474E-4</v>
          </cell>
        </row>
        <row r="1712">
          <cell r="B1712">
            <v>822500</v>
          </cell>
          <cell r="C1712">
            <v>6.6444695526191044E-7</v>
          </cell>
          <cell r="D1712">
            <v>0</v>
          </cell>
          <cell r="E1712">
            <v>0</v>
          </cell>
          <cell r="F1712">
            <v>1.2871872340639401E-3</v>
          </cell>
          <cell r="G1712">
            <v>3.6433236386358464E-4</v>
          </cell>
          <cell r="H1712">
            <v>1.099339886061016</v>
          </cell>
          <cell r="I1712">
            <v>0</v>
          </cell>
          <cell r="J1712">
            <v>0</v>
          </cell>
          <cell r="K1712">
            <v>38490.184242954805</v>
          </cell>
          <cell r="L1712">
            <v>107.31853170088706</v>
          </cell>
          <cell r="M1712">
            <v>6.6444695526191044E-7</v>
          </cell>
          <cell r="N1712">
            <v>0</v>
          </cell>
          <cell r="O1712">
            <v>0</v>
          </cell>
          <cell r="P1712">
            <v>1.2871872340639401E-3</v>
          </cell>
          <cell r="Q1712">
            <v>3.6433236386358459E-4</v>
          </cell>
        </row>
        <row r="1713">
          <cell r="B1713">
            <v>823000</v>
          </cell>
          <cell r="C1713">
            <v>6.5846563595711927E-7</v>
          </cell>
          <cell r="D1713">
            <v>0</v>
          </cell>
          <cell r="E1713">
            <v>0</v>
          </cell>
          <cell r="F1713">
            <v>1.2805387857313113E-3</v>
          </cell>
          <cell r="G1713">
            <v>3.6223282617903413E-4</v>
          </cell>
          <cell r="H1713">
            <v>1.0894436816598208</v>
          </cell>
          <cell r="I1713">
            <v>0</v>
          </cell>
          <cell r="J1713">
            <v>0</v>
          </cell>
          <cell r="K1713">
            <v>38291.378665583812</v>
          </cell>
          <cell r="L1713">
            <v>106.70008732452909</v>
          </cell>
          <cell r="M1713">
            <v>6.5846563595711916E-7</v>
          </cell>
          <cell r="N1713">
            <v>0</v>
          </cell>
          <cell r="O1713">
            <v>0</v>
          </cell>
          <cell r="P1713">
            <v>1.2805387857313113E-3</v>
          </cell>
          <cell r="Q1713">
            <v>3.6223282617903413E-4</v>
          </cell>
        </row>
        <row r="1714">
          <cell r="B1714">
            <v>823500</v>
          </cell>
          <cell r="C1714">
            <v>6.525356581332032E-7</v>
          </cell>
          <cell r="D1714">
            <v>0</v>
          </cell>
          <cell r="E1714">
            <v>0</v>
          </cell>
          <cell r="F1714">
            <v>1.2739160194461937E-3</v>
          </cell>
          <cell r="G1714">
            <v>3.6014310704716903E-4</v>
          </cell>
          <cell r="H1714">
            <v>1.0796324226967655</v>
          </cell>
          <cell r="I1714">
            <v>0</v>
          </cell>
          <cell r="J1714">
            <v>0</v>
          </cell>
          <cell r="K1714">
            <v>38093.341046994799</v>
          </cell>
          <cell r="L1714">
            <v>106.0845351223564</v>
          </cell>
          <cell r="M1714">
            <v>6.5253565813320331E-7</v>
          </cell>
          <cell r="N1714">
            <v>0</v>
          </cell>
          <cell r="O1714">
            <v>0</v>
          </cell>
          <cell r="P1714">
            <v>1.2739160194461937E-3</v>
          </cell>
          <cell r="Q1714">
            <v>3.6014310704716903E-4</v>
          </cell>
        </row>
        <row r="1715">
          <cell r="B1715">
            <v>824000</v>
          </cell>
          <cell r="C1715">
            <v>6.4665658109191825E-7</v>
          </cell>
          <cell r="D1715">
            <v>0</v>
          </cell>
          <cell r="E1715">
            <v>0</v>
          </cell>
          <cell r="F1715">
            <v>1.267318836002346E-3</v>
          </cell>
          <cell r="G1715">
            <v>3.5806316055122487E-4</v>
          </cell>
          <cell r="H1715">
            <v>1.0699053800283818</v>
          </cell>
          <cell r="I1715">
            <v>0</v>
          </cell>
          <cell r="J1715">
            <v>0</v>
          </cell>
          <cell r="K1715">
            <v>37896.068420667885</v>
          </cell>
          <cell r="L1715">
            <v>105.47186156902718</v>
          </cell>
          <cell r="M1715">
            <v>6.4665658109191825E-7</v>
          </cell>
          <cell r="N1715">
            <v>0</v>
          </cell>
          <cell r="O1715">
            <v>0</v>
          </cell>
          <cell r="P1715">
            <v>1.267318836002346E-3</v>
          </cell>
          <cell r="Q1715">
            <v>3.5806316055122481E-4</v>
          </cell>
        </row>
        <row r="1716">
          <cell r="B1716">
            <v>824500</v>
          </cell>
          <cell r="C1716">
            <v>6.4082796792030615E-7</v>
          </cell>
          <cell r="D1716">
            <v>0</v>
          </cell>
          <cell r="E1716">
            <v>0</v>
          </cell>
          <cell r="F1716">
            <v>1.260747136576749E-3</v>
          </cell>
          <cell r="G1716">
            <v>3.5599294098916849E-4</v>
          </cell>
          <cell r="H1716">
            <v>1.0602618307740279</v>
          </cell>
          <cell r="I1716">
            <v>0</v>
          </cell>
          <cell r="J1716">
            <v>0</v>
          </cell>
          <cell r="K1716">
            <v>37699.557831542523</v>
          </cell>
          <cell r="L1716">
            <v>104.86205320245141</v>
          </cell>
          <cell r="M1716">
            <v>6.4082796792030626E-7</v>
          </cell>
          <cell r="N1716">
            <v>0</v>
          </cell>
          <cell r="O1716">
            <v>0</v>
          </cell>
          <cell r="P1716">
            <v>1.260747136576749E-3</v>
          </cell>
          <cell r="Q1716">
            <v>3.5599294098916849E-4</v>
          </cell>
        </row>
        <row r="1717">
          <cell r="B1717">
            <v>825000</v>
          </cell>
          <cell r="C1717">
            <v>6.3504938545432619E-7</v>
          </cell>
          <cell r="D1717">
            <v>0</v>
          </cell>
          <cell r="E1717">
            <v>0</v>
          </cell>
          <cell r="F1717">
            <v>1.2542008227281218E-3</v>
          </cell>
          <cell r="G1717">
            <v>3.5393240287269397E-4</v>
          </cell>
          <cell r="H1717">
            <v>1.0507010582557152</v>
          </cell>
          <cell r="I1717">
            <v>0</v>
          </cell>
          <cell r="J1717">
            <v>0</v>
          </cell>
          <cell r="K1717">
            <v>37503.80633597311</v>
          </cell>
          <cell r="L1717">
            <v>104.25509662349496</v>
          </cell>
          <cell r="M1717">
            <v>6.350493854543263E-7</v>
          </cell>
          <cell r="N1717">
            <v>0</v>
          </cell>
          <cell r="O1717">
            <v>0</v>
          </cell>
          <cell r="P1717">
            <v>1.2542008227281215E-3</v>
          </cell>
          <cell r="Q1717">
            <v>3.5393240287269386E-4</v>
          </cell>
        </row>
        <row r="1718">
          <cell r="B1718">
            <v>825500</v>
          </cell>
          <cell r="C1718">
            <v>6.2932040424918424E-7</v>
          </cell>
          <cell r="D1718">
            <v>0</v>
          </cell>
          <cell r="E1718">
            <v>0</v>
          </cell>
          <cell r="F1718">
            <v>1.2476797963954487E-3</v>
          </cell>
          <cell r="G1718">
            <v>3.518815009262225E-4</v>
          </cell>
          <cell r="H1718">
            <v>1.0412223519490185</v>
          </cell>
          <cell r="I1718">
            <v>0</v>
          </cell>
          <cell r="J1718">
            <v>0</v>
          </cell>
          <cell r="K1718">
            <v>37308.811001684953</v>
          </cell>
          <cell r="L1718">
            <v>103.65097849568511</v>
          </cell>
          <cell r="M1718">
            <v>6.2932040424918413E-7</v>
          </cell>
          <cell r="N1718">
            <v>0</v>
          </cell>
          <cell r="O1718">
            <v>0</v>
          </cell>
          <cell r="P1718">
            <v>1.2476797963954487E-3</v>
          </cell>
          <cell r="Q1718">
            <v>3.5188150092622245E-4</v>
          </cell>
        </row>
        <row r="1719">
          <cell r="B1719">
            <v>826000</v>
          </cell>
          <cell r="C1719">
            <v>6.2364059854487855E-7</v>
          </cell>
          <cell r="D1719">
            <v>0</v>
          </cell>
          <cell r="E1719">
            <v>0</v>
          </cell>
          <cell r="F1719">
            <v>1.2411839598965113E-3</v>
          </cell>
          <cell r="G1719">
            <v>3.4984019008590819E-4</v>
          </cell>
          <cell r="H1719">
            <v>1.0318250074260704</v>
          </cell>
          <cell r="I1719">
            <v>0</v>
          </cell>
          <cell r="J1719">
            <v>0</v>
          </cell>
          <cell r="K1719">
            <v>37114.568907730354</v>
          </cell>
          <cell r="L1719">
            <v>103.04968554491759</v>
          </cell>
          <cell r="M1719">
            <v>6.2364059854487866E-7</v>
          </cell>
          <cell r="N1719">
            <v>0</v>
          </cell>
          <cell r="O1719">
            <v>0</v>
          </cell>
          <cell r="P1719">
            <v>1.2411839598965113E-3</v>
          </cell>
          <cell r="Q1719">
            <v>3.4984019008590814E-4</v>
          </cell>
        </row>
        <row r="1720">
          <cell r="B1720">
            <v>826500</v>
          </cell>
          <cell r="C1720">
            <v>6.1800954623748618E-7</v>
          </cell>
          <cell r="D1720">
            <v>0</v>
          </cell>
          <cell r="E1720">
            <v>0</v>
          </cell>
          <cell r="F1720">
            <v>1.2347132159264234E-3</v>
          </cell>
          <cell r="G1720">
            <v>3.4780842549864762E-4</v>
          </cell>
          <cell r="H1720">
            <v>1.0225083263080537</v>
          </cell>
          <cell r="I1720">
            <v>0</v>
          </cell>
          <cell r="J1720">
            <v>0</v>
          </cell>
          <cell r="K1720">
            <v>36921.077144444811</v>
          </cell>
          <cell r="L1720">
            <v>102.45120455916496</v>
          </cell>
          <cell r="M1720">
            <v>6.1800954623748629E-7</v>
          </cell>
          <cell r="N1720">
            <v>0</v>
          </cell>
          <cell r="O1720">
            <v>0</v>
          </cell>
          <cell r="P1720">
            <v>1.2347132159264234E-3</v>
          </cell>
          <cell r="Q1720">
            <v>3.4780842549864756E-4</v>
          </cell>
        </row>
        <row r="1721">
          <cell r="B1721">
            <v>827000</v>
          </cell>
          <cell r="C1721">
            <v>6.1242682884470866E-7</v>
          </cell>
          <cell r="D1721">
            <v>0</v>
          </cell>
          <cell r="E1721">
            <v>0</v>
          </cell>
          <cell r="F1721">
            <v>1.2282674675561738E-3</v>
          </cell>
          <cell r="G1721">
            <v>3.4578616252109424E-4</v>
          </cell>
          <cell r="H1721">
            <v>1.0132716162081967</v>
          </cell>
          <cell r="I1721">
            <v>0</v>
          </cell>
          <cell r="J1721">
            <v>0</v>
          </cell>
          <cell r="K1721">
            <v>36728.332813403453</v>
          </cell>
          <cell r="L1721">
            <v>101.85552238818619</v>
          </cell>
          <cell r="M1721">
            <v>6.1242682884470876E-7</v>
          </cell>
          <cell r="N1721">
            <v>0</v>
          </cell>
          <cell r="O1721">
            <v>0</v>
          </cell>
          <cell r="P1721">
            <v>1.2282674675561738E-3</v>
          </cell>
          <cell r="Q1721">
            <v>3.4578616252109424E-4</v>
          </cell>
        </row>
        <row r="1722">
          <cell r="B1722">
            <v>827500</v>
          </cell>
          <cell r="C1722">
            <v>6.0689203147715871E-7</v>
          </cell>
          <cell r="D1722">
            <v>0</v>
          </cell>
          <cell r="E1722">
            <v>0</v>
          </cell>
          <cell r="F1722">
            <v>1.2218466182311763E-3</v>
          </cell>
          <cell r="G1722">
            <v>3.4377335671867718E-4</v>
          </cell>
          <cell r="H1722">
            <v>1.0041141906842663</v>
          </cell>
          <cell r="I1722">
            <v>0</v>
          </cell>
          <cell r="J1722">
            <v>0</v>
          </cell>
          <cell r="K1722">
            <v>36536.333027377659</v>
          </cell>
          <cell r="L1722">
            <v>101.26262594323762</v>
          </cell>
          <cell r="M1722">
            <v>6.0689203147715871E-7</v>
          </cell>
          <cell r="N1722">
            <v>0</v>
          </cell>
          <cell r="O1722">
            <v>0</v>
          </cell>
          <cell r="P1722">
            <v>1.2218466182311761E-3</v>
          </cell>
          <cell r="Q1722">
            <v>3.4377335671867713E-4</v>
          </cell>
        </row>
        <row r="1723">
          <cell r="B1723">
            <v>828000</v>
          </cell>
          <cell r="C1723">
            <v>6.0140474280677667E-7</v>
          </cell>
          <cell r="D1723">
            <v>0</v>
          </cell>
          <cell r="E1723">
            <v>0</v>
          </cell>
          <cell r="F1723">
            <v>1.2154505717698215E-3</v>
          </cell>
          <cell r="G1723">
            <v>3.4176996386462582E-4</v>
          </cell>
          <cell r="H1723">
            <v>0.99503536918631275</v>
          </cell>
          <cell r="I1723">
            <v>0</v>
          </cell>
          <cell r="J1723">
            <v>0</v>
          </cell>
          <cell r="K1723">
            <v>36345.074910291783</v>
          </cell>
          <cell r="L1723">
            <v>100.67250219678576</v>
          </cell>
          <cell r="M1723">
            <v>6.0140474280677667E-7</v>
          </cell>
          <cell r="N1723">
            <v>0</v>
          </cell>
          <cell r="O1723">
            <v>0</v>
          </cell>
          <cell r="P1723">
            <v>1.2154505717698215E-3</v>
          </cell>
          <cell r="Q1723">
            <v>3.4176996386462577E-4</v>
          </cell>
        </row>
        <row r="1724">
          <cell r="B1724">
            <v>828500</v>
          </cell>
          <cell r="C1724">
            <v>5.9596455503620341E-7</v>
          </cell>
          <cell r="D1724">
            <v>0</v>
          </cell>
          <cell r="E1724">
            <v>0</v>
          </cell>
          <cell r="F1724">
            <v>1.2090792323620346E-3</v>
          </cell>
          <cell r="G1724">
            <v>3.3977593993899649E-4</v>
          </cell>
          <cell r="H1724">
            <v>0.98603447700599545</v>
          </cell>
          <cell r="I1724">
            <v>0</v>
          </cell>
          <cell r="J1724">
            <v>0</v>
          </cell>
          <cell r="K1724">
            <v>36154.555597180006</v>
          </cell>
          <cell r="L1724">
            <v>100.08513818222046</v>
          </cell>
          <cell r="M1724">
            <v>5.9596455503620341E-7</v>
          </cell>
          <cell r="N1724">
            <v>0</v>
          </cell>
          <cell r="O1724">
            <v>0</v>
          </cell>
          <cell r="P1724">
            <v>1.2090792323620348E-3</v>
          </cell>
          <cell r="Q1724">
            <v>3.3977593993899643E-4</v>
          </cell>
        </row>
        <row r="1725">
          <cell r="B1725">
            <v>829000</v>
          </cell>
          <cell r="C1725">
            <v>5.9057106386911072E-7</v>
          </cell>
          <cell r="D1725">
            <v>0</v>
          </cell>
          <cell r="E1725">
            <v>0</v>
          </cell>
          <cell r="F1725">
            <v>1.2027325045678449E-3</v>
          </cell>
          <cell r="G1725">
            <v>3.3779124112770731E-4</v>
          </cell>
          <cell r="H1725">
            <v>0.97711084522749547</v>
          </cell>
          <cell r="I1725">
            <v>0</v>
          </cell>
          <cell r="J1725">
            <v>0</v>
          </cell>
          <cell r="K1725">
            <v>35964.772234143551</v>
          </cell>
          <cell r="L1725">
            <v>99.500520993570703</v>
          </cell>
          <cell r="M1725">
            <v>5.9057106386911072E-7</v>
          </cell>
          <cell r="N1725">
            <v>0</v>
          </cell>
          <cell r="O1725">
            <v>0</v>
          </cell>
          <cell r="P1725">
            <v>1.2027325045678447E-3</v>
          </cell>
          <cell r="Q1725">
            <v>3.3779124112770726E-4</v>
          </cell>
        </row>
        <row r="1726">
          <cell r="B1726">
            <v>829500</v>
          </cell>
          <cell r="C1726">
            <v>5.8522386847766019E-7</v>
          </cell>
          <cell r="D1726">
            <v>0</v>
          </cell>
          <cell r="E1726">
            <v>0</v>
          </cell>
          <cell r="F1726">
            <v>1.1964102933159516E-3</v>
          </cell>
          <cell r="G1726">
            <v>3.3581582382157308E-4</v>
          </cell>
          <cell r="H1726">
            <v>0.96826381067367451</v>
          </cell>
          <cell r="I1726">
            <v>0</v>
          </cell>
          <cell r="J1726">
            <v>0</v>
          </cell>
          <cell r="K1726">
            <v>35775.721978307833</v>
          </cell>
          <cell r="L1726">
            <v>98.918637785220255</v>
          </cell>
          <cell r="M1726">
            <v>5.8522386847766019E-7</v>
          </cell>
          <cell r="N1726">
            <v>0</v>
          </cell>
          <cell r="O1726">
            <v>0</v>
          </cell>
          <cell r="P1726">
            <v>1.1964102933159516E-3</v>
          </cell>
          <cell r="Q1726">
            <v>3.3581582382157302E-4</v>
          </cell>
        </row>
        <row r="1727">
          <cell r="B1727">
            <v>830000</v>
          </cell>
          <cell r="C1727">
            <v>5.799225714757049E-7</v>
          </cell>
          <cell r="D1727">
            <v>0</v>
          </cell>
          <cell r="E1727">
            <v>0</v>
          </cell>
          <cell r="F1727">
            <v>1.1901125039023013E-3</v>
          </cell>
          <cell r="G1727">
            <v>3.3384964461534954E-4</v>
          </cell>
          <cell r="H1727">
            <v>0.95949271586173746</v>
          </cell>
          <cell r="I1727">
            <v>0</v>
          </cell>
          <cell r="J1727">
            <v>0</v>
          </cell>
          <cell r="K1727">
            <v>35587.401997779896</v>
          </cell>
          <cell r="L1727">
            <v>98.339475771626169</v>
          </cell>
          <cell r="M1727">
            <v>5.799225714757049E-7</v>
          </cell>
          <cell r="N1727">
            <v>0</v>
          </cell>
          <cell r="O1727">
            <v>0</v>
          </cell>
          <cell r="P1727">
            <v>1.1901125039023013E-3</v>
          </cell>
          <cell r="Q1727">
            <v>3.3384964461534948E-4</v>
          </cell>
        </row>
        <row r="1728">
          <cell r="B1728">
            <v>830500</v>
          </cell>
          <cell r="C1728">
            <v>5.7466677888911943E-7</v>
          </cell>
          <cell r="D1728">
            <v>0</v>
          </cell>
          <cell r="E1728">
            <v>0</v>
          </cell>
          <cell r="F1728">
            <v>1.183839041988669E-3</v>
          </cell>
          <cell r="G1728">
            <v>3.3189266030677754E-4</v>
          </cell>
          <cell r="H1728">
            <v>0.95079690895414215</v>
          </cell>
          <cell r="I1728">
            <v>0</v>
          </cell>
          <cell r="J1728">
            <v>0</v>
          </cell>
          <cell r="K1728">
            <v>35399.809471605986</v>
          </cell>
          <cell r="L1728">
            <v>97.763022227037254</v>
          </cell>
          <cell r="M1728">
            <v>5.7466677888911953E-7</v>
          </cell>
          <cell r="N1728">
            <v>0</v>
          </cell>
          <cell r="O1728">
            <v>0</v>
          </cell>
          <cell r="P1728">
            <v>1.183839041988669E-3</v>
          </cell>
          <cell r="Q1728">
            <v>3.3189266030677754E-4</v>
          </cell>
        </row>
        <row r="1729">
          <cell r="B1729">
            <v>831000</v>
          </cell>
          <cell r="C1729">
            <v>5.6945610012325918E-7</v>
          </cell>
          <cell r="D1729">
            <v>0</v>
          </cell>
          <cell r="E1729">
            <v>0</v>
          </cell>
          <cell r="F1729">
            <v>1.1775898136012469E-3</v>
          </cell>
          <cell r="G1729">
            <v>3.2994482789563452E-4</v>
          </cell>
          <cell r="H1729">
            <v>0.94217574370476054</v>
          </cell>
          <cell r="I1729">
            <v>0</v>
          </cell>
          <cell r="J1729">
            <v>0</v>
          </cell>
          <cell r="K1729">
            <v>35212.941589729344</v>
          </cell>
          <cell r="L1729">
            <v>97.189264485214636</v>
          </cell>
          <cell r="M1729">
            <v>5.6945610012325918E-7</v>
          </cell>
          <cell r="N1729">
            <v>0</v>
          </cell>
          <cell r="O1729">
            <v>0</v>
          </cell>
          <cell r="P1729">
            <v>1.1775898136012471E-3</v>
          </cell>
          <cell r="Q1729">
            <v>3.2994482789563452E-4</v>
          </cell>
        </row>
        <row r="1730">
          <cell r="B1730">
            <v>831500</v>
          </cell>
          <cell r="C1730">
            <v>5.6429014793807553E-7</v>
          </cell>
          <cell r="D1730">
            <v>0</v>
          </cell>
          <cell r="E1730">
            <v>0</v>
          </cell>
          <cell r="F1730">
            <v>1.1713647251292345E-3</v>
          </cell>
          <cell r="G1730">
            <v>3.2800610458279055E-4</v>
          </cell>
          <cell r="H1730">
            <v>0.93362857941770638</v>
          </cell>
          <cell r="I1730">
            <v>0</v>
          </cell>
          <cell r="J1730">
            <v>0</v>
          </cell>
          <cell r="K1730">
            <v>35026.795552948068</v>
          </cell>
          <cell r="L1730">
            <v>96.618189939153723</v>
          </cell>
          <cell r="M1730">
            <v>5.6429014793807553E-7</v>
          </cell>
          <cell r="N1730">
            <v>0</v>
          </cell>
          <cell r="O1730">
            <v>0</v>
          </cell>
          <cell r="P1730">
            <v>1.1713647251292343E-3</v>
          </cell>
          <cell r="Q1730">
            <v>3.2800610458279055E-4</v>
          </cell>
        </row>
        <row r="1731">
          <cell r="B1731">
            <v>832000</v>
          </cell>
          <cell r="C1731">
            <v>5.5916853841653246E-7</v>
          </cell>
          <cell r="D1731">
            <v>0</v>
          </cell>
          <cell r="E1731">
            <v>0</v>
          </cell>
          <cell r="F1731">
            <v>1.1651636833234363E-3</v>
          </cell>
          <cell r="G1731">
            <v>3.2607644776926607E-4</v>
          </cell>
          <cell r="H1731">
            <v>0.92515478089507974</v>
          </cell>
          <cell r="I1731">
            <v>0</v>
          </cell>
          <cell r="J1731">
            <v>0</v>
          </cell>
          <cell r="K1731">
            <v>34841.368572873173</v>
          </cell>
          <cell r="L1731">
            <v>96.049786040806666</v>
          </cell>
          <cell r="M1731">
            <v>5.5916853841653246E-7</v>
          </cell>
          <cell r="N1731">
            <v>0</v>
          </cell>
          <cell r="O1731">
            <v>0</v>
          </cell>
          <cell r="P1731">
            <v>1.1651636833234363E-3</v>
          </cell>
          <cell r="Q1731">
            <v>3.2607644776926601E-4</v>
          </cell>
        </row>
        <row r="1732">
          <cell r="B1732">
            <v>832500</v>
          </cell>
          <cell r="C1732">
            <v>5.5409089093780767E-7</v>
          </cell>
          <cell r="D1732">
            <v>0</v>
          </cell>
          <cell r="E1732">
            <v>0</v>
          </cell>
          <cell r="F1732">
            <v>1.1589865952948673E-3</v>
          </cell>
          <cell r="G1732">
            <v>3.2415581505529839E-4</v>
          </cell>
          <cell r="H1732">
            <v>0.91675371839262765</v>
          </cell>
          <cell r="I1732">
            <v>0</v>
          </cell>
          <cell r="J1732">
            <v>0</v>
          </cell>
          <cell r="K1732">
            <v>34656.65787188687</v>
          </cell>
          <cell r="L1732">
            <v>95.484040300807365</v>
          </cell>
          <cell r="M1732">
            <v>5.5409089093780767E-7</v>
          </cell>
          <cell r="N1732">
            <v>0</v>
          </cell>
          <cell r="O1732">
            <v>0</v>
          </cell>
          <cell r="P1732">
            <v>1.1589865952948673E-3</v>
          </cell>
          <cell r="Q1732">
            <v>3.2415581505529833E-4</v>
          </cell>
        </row>
        <row r="1733">
          <cell r="B1733">
            <v>833000</v>
          </cell>
          <cell r="C1733">
            <v>5.4905682814666614E-7</v>
          </cell>
          <cell r="D1733">
            <v>0</v>
          </cell>
          <cell r="E1733">
            <v>0</v>
          </cell>
          <cell r="F1733">
            <v>1.1528333685133579E-3</v>
          </cell>
          <cell r="G1733">
            <v>3.2224416423940752E-4</v>
          </cell>
          <cell r="H1733">
            <v>0.90842476756907231</v>
          </cell>
          <cell r="I1733">
            <v>0</v>
          </cell>
          <cell r="J1733">
            <v>0</v>
          </cell>
          <cell r="K1733">
            <v>34472.660683100876</v>
          </cell>
          <cell r="L1733">
            <v>94.920940288196277</v>
          </cell>
          <cell r="M1733">
            <v>5.4905682814666614E-7</v>
          </cell>
          <cell r="N1733">
            <v>0</v>
          </cell>
          <cell r="O1733">
            <v>0</v>
          </cell>
          <cell r="P1733">
            <v>1.1528333685133579E-3</v>
          </cell>
          <cell r="Q1733">
            <v>3.2224416423940746E-4</v>
          </cell>
        </row>
        <row r="1734">
          <cell r="B1734">
            <v>833500</v>
          </cell>
          <cell r="C1734">
            <v>5.4406597592857526E-7</v>
          </cell>
          <cell r="D1734">
            <v>0</v>
          </cell>
          <cell r="E1734">
            <v>0</v>
          </cell>
          <cell r="F1734">
            <v>1.1467039108061705E-3</v>
          </cell>
          <cell r="G1734">
            <v>3.2034145331746985E-4</v>
          </cell>
          <cell r="H1734">
            <v>0.9001673094449385</v>
          </cell>
          <cell r="I1734">
            <v>0</v>
          </cell>
          <cell r="J1734">
            <v>0</v>
          </cell>
          <cell r="K1734">
            <v>34289.374250315042</v>
          </cell>
          <cell r="L1734">
            <v>94.360473630147609</v>
          </cell>
          <cell r="M1734">
            <v>5.4406597592857526E-7</v>
          </cell>
          <cell r="N1734">
            <v>0</v>
          </cell>
          <cell r="O1734">
            <v>0</v>
          </cell>
          <cell r="P1734">
            <v>1.1467039108061703E-3</v>
          </cell>
          <cell r="Q1734">
            <v>3.203414533174698E-4</v>
          </cell>
        </row>
        <row r="1735">
          <cell r="B1735">
            <v>834000</v>
          </cell>
          <cell r="C1735">
            <v>5.3911796338003562E-7</v>
          </cell>
          <cell r="D1735">
            <v>0</v>
          </cell>
          <cell r="E1735">
            <v>0</v>
          </cell>
          <cell r="F1735">
            <v>1.1405981303566199E-3</v>
          </cell>
          <cell r="G1735">
            <v>3.1844764048179626E-4</v>
          </cell>
          <cell r="H1735">
            <v>0.89198073035346559</v>
          </cell>
          <cell r="I1735">
            <v>0</v>
          </cell>
          <cell r="J1735">
            <v>0</v>
          </cell>
          <cell r="K1735">
            <v>34106.795827976093</v>
          </cell>
          <cell r="L1735">
            <v>93.802628011697749</v>
          </cell>
          <cell r="M1735">
            <v>5.3911796338003562E-7</v>
          </cell>
          <cell r="N1735">
            <v>0</v>
          </cell>
          <cell r="O1735">
            <v>0</v>
          </cell>
          <cell r="P1735">
            <v>1.1405981303566199E-3</v>
          </cell>
          <cell r="Q1735">
            <v>3.184476404817962E-4</v>
          </cell>
        </row>
        <row r="1736">
          <cell r="B1736">
            <v>834500</v>
          </cell>
          <cell r="C1736">
            <v>5.3421242277986807E-7</v>
          </cell>
          <cell r="D1736">
            <v>0</v>
          </cell>
          <cell r="E1736">
            <v>0</v>
          </cell>
          <cell r="F1736">
            <v>1.1345159357026939E-3</v>
          </cell>
          <cell r="G1736">
            <v>3.1656268412021241E-4</v>
          </cell>
          <cell r="H1736">
            <v>0.88386442189310077</v>
          </cell>
          <cell r="I1736">
            <v>0</v>
          </cell>
          <cell r="J1736">
            <v>0</v>
          </cell>
          <cell r="K1736">
            <v>33924.92268113637</v>
          </cell>
          <cell r="L1736">
            <v>93.247391175474306</v>
          </cell>
          <cell r="M1736">
            <v>5.3421242277986817E-7</v>
          </cell>
          <cell r="N1736">
            <v>0</v>
          </cell>
          <cell r="O1736">
            <v>0</v>
          </cell>
          <cell r="P1736">
            <v>1.1345159357026939E-3</v>
          </cell>
          <cell r="Q1736">
            <v>3.1656268412021235E-4</v>
          </cell>
        </row>
        <row r="1737">
          <cell r="B1737">
            <v>835000</v>
          </cell>
          <cell r="C1737">
            <v>5.2934898956528649E-7</v>
          </cell>
          <cell r="D1737">
            <v>0</v>
          </cell>
          <cell r="E1737">
            <v>0</v>
          </cell>
          <cell r="F1737">
            <v>1.1284572357356882E-3</v>
          </cell>
          <cell r="G1737">
            <v>3.1468654281514375E-4</v>
          </cell>
          <cell r="H1737">
            <v>0.87581778088791173</v>
          </cell>
          <cell r="I1737">
            <v>0</v>
          </cell>
          <cell r="J1737">
            <v>0</v>
          </cell>
          <cell r="K1737">
            <v>33743.752085413034</v>
          </cell>
          <cell r="L1737">
            <v>92.694750921426646</v>
          </cell>
          <cell r="M1737">
            <v>5.2934898956528649E-7</v>
          </cell>
          <cell r="N1737">
            <v>0</v>
          </cell>
          <cell r="O1737">
            <v>0</v>
          </cell>
          <cell r="P1737">
            <v>1.1284572357356879E-3</v>
          </cell>
          <cell r="Q1737">
            <v>3.1468654281514375E-4</v>
          </cell>
        </row>
        <row r="1738">
          <cell r="B1738">
            <v>835500</v>
          </cell>
          <cell r="C1738">
            <v>5.245273023003139E-7</v>
          </cell>
          <cell r="D1738">
            <v>0</v>
          </cell>
          <cell r="E1738">
            <v>0</v>
          </cell>
          <cell r="F1738">
            <v>1.1224219396988359E-3</v>
          </cell>
          <cell r="G1738">
            <v>3.1281917534270719E-4</v>
          </cell>
          <cell r="H1738">
            <v>0.86784020933533024</v>
          </cell>
          <cell r="I1738">
            <v>0</v>
          </cell>
          <cell r="J1738">
            <v>0</v>
          </cell>
          <cell r="K1738">
            <v>33563.281326947079</v>
          </cell>
          <cell r="L1738">
            <v>92.144695106558316</v>
          </cell>
          <cell r="M1738">
            <v>5.245273023003139E-7</v>
          </cell>
          <cell r="N1738">
            <v>0</v>
          </cell>
          <cell r="O1738">
            <v>0</v>
          </cell>
          <cell r="P1738">
            <v>1.1224219396988359E-3</v>
          </cell>
          <cell r="Q1738">
            <v>3.1281917534270714E-4</v>
          </cell>
        </row>
        <row r="1739">
          <cell r="B1739">
            <v>836000</v>
          </cell>
          <cell r="C1739">
            <v>5.1974700265376947E-7</v>
          </cell>
          <cell r="D1739">
            <v>0</v>
          </cell>
          <cell r="E1739">
            <v>0</v>
          </cell>
          <cell r="F1739">
            <v>1.1164099571859527E-3</v>
          </cell>
          <cell r="G1739">
            <v>3.1096054067180403E-4</v>
          </cell>
          <cell r="H1739">
            <v>0.85993111436973102</v>
          </cell>
          <cell r="I1739">
            <v>0</v>
          </cell>
          <cell r="J1739">
            <v>0</v>
          </cell>
          <cell r="K1739">
            <v>33383.507702362796</v>
          </cell>
          <cell r="L1739">
            <v>91.597211644659851</v>
          </cell>
          <cell r="M1739">
            <v>5.1974700265376958E-7</v>
          </cell>
          <cell r="N1739">
            <v>0</v>
          </cell>
          <cell r="O1739">
            <v>0</v>
          </cell>
          <cell r="P1739">
            <v>1.1164099571859527E-3</v>
          </cell>
          <cell r="Q1739">
            <v>3.1096054067180398E-4</v>
          </cell>
        </row>
        <row r="1740">
          <cell r="B1740">
            <v>836500</v>
          </cell>
          <cell r="C1740">
            <v>5.1500773536959885E-7</v>
          </cell>
          <cell r="D1740">
            <v>0</v>
          </cell>
          <cell r="E1740">
            <v>0</v>
          </cell>
          <cell r="F1740">
            <v>1.1104211981400813E-3</v>
          </cell>
          <cell r="G1740">
            <v>3.0911059796321841E-4</v>
          </cell>
          <cell r="H1740">
            <v>0.85208990821334329</v>
          </cell>
          <cell r="I1740">
            <v>0</v>
          </cell>
          <cell r="J1740">
            <v>0</v>
          </cell>
          <cell r="K1740">
            <v>33204.428518727254</v>
          </cell>
          <cell r="L1740">
            <v>91.052288506043183</v>
          </cell>
          <cell r="M1740">
            <v>5.1500773536959896E-7</v>
          </cell>
          <cell r="N1740">
            <v>0</v>
          </cell>
          <cell r="O1740">
            <v>0</v>
          </cell>
          <cell r="P1740">
            <v>1.1104211981400813E-3</v>
          </cell>
          <cell r="Q1740">
            <v>3.0911059796321836E-4</v>
          </cell>
        </row>
        <row r="1741">
          <cell r="B1741">
            <v>837000</v>
          </cell>
          <cell r="C1741">
            <v>5.1030914824007545E-7</v>
          </cell>
          <cell r="D1741">
            <v>0</v>
          </cell>
          <cell r="E1741">
            <v>0</v>
          </cell>
          <cell r="F1741">
            <v>1.1044555728521419E-3</v>
          </cell>
          <cell r="G1741">
            <v>3.0726930656872081E-4</v>
          </cell>
          <cell r="H1741">
            <v>0.84431600813191099</v>
          </cell>
          <cell r="I1741">
            <v>0</v>
          </cell>
          <cell r="J1741">
            <v>0</v>
          </cell>
          <cell r="K1741">
            <v>33026.041093509979</v>
          </cell>
          <cell r="L1741">
            <v>90.509913717277655</v>
          </cell>
          <cell r="M1741">
            <v>5.1030914824007545E-7</v>
          </cell>
          <cell r="N1741">
            <v>0</v>
          </cell>
          <cell r="O1741">
            <v>0</v>
          </cell>
          <cell r="P1741">
            <v>1.1044555728521421E-3</v>
          </cell>
          <cell r="Q1741">
            <v>3.0726930656872076E-4</v>
          </cell>
        </row>
        <row r="1742">
          <cell r="B1742">
            <v>837500</v>
          </cell>
          <cell r="C1742">
            <v>5.0565089208187318E-7</v>
          </cell>
          <cell r="D1742">
            <v>0</v>
          </cell>
          <cell r="E1742">
            <v>0</v>
          </cell>
          <cell r="F1742">
            <v>1.0985129919595877E-3</v>
          </cell>
          <cell r="G1742">
            <v>3.0543662603017455E-4</v>
          </cell>
          <cell r="H1742">
            <v>0.83660883639510542</v>
          </cell>
          <cell r="I1742">
            <v>0</v>
          </cell>
          <cell r="J1742">
            <v>0</v>
          </cell>
          <cell r="K1742">
            <v>32848.342754542675</v>
          </cell>
          <cell r="L1742">
            <v>89.9700753609267</v>
          </cell>
          <cell r="M1742">
            <v>5.0565089208187318E-7</v>
          </cell>
          <cell r="N1742">
            <v>0</v>
          </cell>
          <cell r="O1742">
            <v>0</v>
          </cell>
          <cell r="P1742">
            <v>1.0985129919595877E-3</v>
          </cell>
          <cell r="Q1742">
            <v>3.0543662603017455E-4</v>
          </cell>
        </row>
        <row r="1743">
          <cell r="B1743">
            <v>838000</v>
          </cell>
          <cell r="C1743">
            <v>5.0103262070831141E-7</v>
          </cell>
          <cell r="D1743">
            <v>0</v>
          </cell>
          <cell r="E1743">
            <v>0</v>
          </cell>
          <cell r="F1743">
            <v>1.0925933664450685E-3</v>
          </cell>
          <cell r="G1743">
            <v>3.0361251607864583E-4</v>
          </cell>
          <cell r="H1743">
            <v>0.82896782023060356</v>
          </cell>
          <cell r="I1743">
            <v>0</v>
          </cell>
          <cell r="J1743">
            <v>0</v>
          </cell>
          <cell r="K1743">
            <v>32671.330839979346</v>
          </cell>
          <cell r="L1743">
            <v>89.432761575285809</v>
          </cell>
          <cell r="M1743">
            <v>5.0103262070831141E-7</v>
          </cell>
          <cell r="N1743">
            <v>0</v>
          </cell>
          <cell r="O1743">
            <v>0</v>
          </cell>
          <cell r="P1743">
            <v>1.0925933664450685E-3</v>
          </cell>
          <cell r="Q1743">
            <v>3.0361251607864583E-4</v>
          </cell>
        </row>
        <row r="1744">
          <cell r="B1744">
            <v>838500</v>
          </cell>
          <cell r="C1744">
            <v>4.9645399090542687E-7</v>
          </cell>
          <cell r="D1744">
            <v>0</v>
          </cell>
          <cell r="E1744">
            <v>0</v>
          </cell>
          <cell r="F1744">
            <v>1.0866966076350957E-3</v>
          </cell>
          <cell r="G1744">
            <v>3.0179693663352097E-4</v>
          </cell>
          <cell r="H1744">
            <v>0.82139239178449897</v>
          </cell>
          <cell r="I1744">
            <v>0</v>
          </cell>
          <cell r="J1744">
            <v>0</v>
          </cell>
          <cell r="K1744">
            <v>32495.002698256303</v>
          </cell>
          <cell r="L1744">
            <v>88.89796055412242</v>
          </cell>
          <cell r="M1744">
            <v>4.9645399090542687E-7</v>
          </cell>
          <cell r="N1744">
            <v>0</v>
          </cell>
          <cell r="O1744">
            <v>0</v>
          </cell>
          <cell r="P1744">
            <v>1.0866966076350957E-3</v>
          </cell>
          <cell r="Q1744">
            <v>3.0179693663352091E-4</v>
          </cell>
        </row>
        <row r="1745">
          <cell r="B1745">
            <v>839000</v>
          </cell>
          <cell r="C1745">
            <v>4.9191466240326205E-7</v>
          </cell>
          <cell r="D1745">
            <v>0</v>
          </cell>
          <cell r="E1745">
            <v>0</v>
          </cell>
          <cell r="F1745">
            <v>1.0808226271987139E-3</v>
          </cell>
          <cell r="G1745">
            <v>2.9998984780162319E-4</v>
          </cell>
          <cell r="H1745">
            <v>0.81388198807379741</v>
          </cell>
          <cell r="I1745">
            <v>0</v>
          </cell>
          <cell r="J1745">
            <v>0</v>
          </cell>
          <cell r="K1745">
            <v>32319.355688052488</v>
          </cell>
          <cell r="L1745">
            <v>88.365660546415853</v>
          </cell>
          <cell r="M1745">
            <v>4.9191466240326194E-7</v>
          </cell>
          <cell r="N1745">
            <v>0</v>
          </cell>
          <cell r="O1745">
            <v>0</v>
          </cell>
          <cell r="P1745">
            <v>1.0808226271987139E-3</v>
          </cell>
          <cell r="Q1745">
            <v>2.9998984780162314E-4</v>
          </cell>
        </row>
        <row r="1746">
          <cell r="B1746">
            <v>839500</v>
          </cell>
          <cell r="C1746">
            <v>4.87414297853851E-7</v>
          </cell>
          <cell r="D1746">
            <v>0</v>
          </cell>
          <cell r="E1746">
            <v>0</v>
          </cell>
          <cell r="F1746">
            <v>1.0749713371461774E-3</v>
          </cell>
          <cell r="G1746">
            <v>2.9819120987633902E-4</v>
          </cell>
          <cell r="H1746">
            <v>0.80643605094999438</v>
          </cell>
          <cell r="I1746">
            <v>0</v>
          </cell>
          <cell r="J1746">
            <v>0</v>
          </cell>
          <cell r="K1746">
            <v>32144.387178249886</v>
          </cell>
          <cell r="L1746">
            <v>87.835849856099856</v>
          </cell>
          <cell r="M1746">
            <v>4.874142978538511E-7</v>
          </cell>
          <cell r="N1746">
            <v>0</v>
          </cell>
          <cell r="O1746">
            <v>0</v>
          </cell>
          <cell r="P1746">
            <v>1.0749713371461774E-3</v>
          </cell>
          <cell r="Q1746">
            <v>2.9819120987633897E-4</v>
          </cell>
        </row>
        <row r="1747">
          <cell r="B1747">
            <v>840000</v>
          </cell>
          <cell r="C1747">
            <v>4.8295256280537909E-7</v>
          </cell>
          <cell r="D1747">
            <v>0</v>
          </cell>
          <cell r="E1747">
            <v>0</v>
          </cell>
          <cell r="F1747">
            <v>1.0691426498276345E-3</v>
          </cell>
          <cell r="G1747">
            <v>2.9640098333674227E-4</v>
          </cell>
          <cell r="H1747">
            <v>0.79905402705632167</v>
          </cell>
          <cell r="I1747">
            <v>0</v>
          </cell>
          <cell r="J1747">
            <v>0</v>
          </cell>
          <cell r="K1747">
            <v>31970.094547894183</v>
          </cell>
          <cell r="L1747">
            <v>87.308516841804632</v>
          </cell>
          <cell r="M1747">
            <v>4.8295256280537909E-7</v>
          </cell>
          <cell r="N1747">
            <v>0</v>
          </cell>
          <cell r="O1747">
            <v>0</v>
          </cell>
          <cell r="P1747">
            <v>1.0691426498276345E-3</v>
          </cell>
          <cell r="Q1747">
            <v>2.9640098333674227E-4</v>
          </cell>
        </row>
        <row r="1748">
          <cell r="B1748">
            <v>840500</v>
          </cell>
          <cell r="C1748">
            <v>4.7852912567538356E-7</v>
          </cell>
          <cell r="D1748">
            <v>0</v>
          </cell>
          <cell r="E1748">
            <v>0</v>
          </cell>
          <cell r="F1748">
            <v>1.0633364779318115E-3</v>
          </cell>
          <cell r="G1748">
            <v>2.9461912884672933E-4</v>
          </cell>
          <cell r="H1748">
            <v>0.79173536778340714</v>
          </cell>
          <cell r="I1748">
            <v>0</v>
          </cell>
          <cell r="J1748">
            <v>0</v>
          </cell>
          <cell r="K1748">
            <v>31796.475186155396</v>
          </cell>
          <cell r="L1748">
            <v>86.783649916602187</v>
          </cell>
          <cell r="M1748">
            <v>4.7852912567538356E-7</v>
          </cell>
          <cell r="N1748">
            <v>0</v>
          </cell>
          <cell r="O1748">
            <v>0</v>
          </cell>
          <cell r="P1748">
            <v>1.0633364779318115E-3</v>
          </cell>
          <cell r="Q1748">
            <v>2.9461912884672927E-4</v>
          </cell>
        </row>
        <row r="1749">
          <cell r="B1749">
            <v>841000</v>
          </cell>
          <cell r="C1749">
            <v>4.7414365772874095E-7</v>
          </cell>
          <cell r="D1749">
            <v>0</v>
          </cell>
          <cell r="E1749">
            <v>0</v>
          </cell>
          <cell r="F1749">
            <v>1.057552734484707E-3</v>
          </cell>
          <cell r="G1749">
            <v>2.9284560725415198E-4</v>
          </cell>
          <cell r="H1749">
            <v>0.78447952923285502</v>
          </cell>
          <cell r="I1749">
            <v>0</v>
          </cell>
          <cell r="J1749">
            <v>0</v>
          </cell>
          <cell r="K1749">
            <v>31623.526492288864</v>
          </cell>
          <cell r="L1749">
            <v>86.261237547750738</v>
          </cell>
          <cell r="M1749">
            <v>4.7414365772874095E-7</v>
          </cell>
          <cell r="N1749">
            <v>0</v>
          </cell>
          <cell r="O1749">
            <v>0</v>
          </cell>
          <cell r="P1749">
            <v>1.057552734484707E-3</v>
          </cell>
          <cell r="Q1749">
            <v>2.9284560725415193E-4</v>
          </cell>
        </row>
        <row r="1750">
          <cell r="B1750">
            <v>841500</v>
          </cell>
          <cell r="C1750">
            <v>4.6979583305182572E-7</v>
          </cell>
          <cell r="D1750">
            <v>0</v>
          </cell>
          <cell r="E1750">
            <v>0</v>
          </cell>
          <cell r="F1750">
            <v>1.0517913328482883E-3</v>
          </cell>
          <cell r="G1750">
            <v>2.910803795899583E-4</v>
          </cell>
          <cell r="H1750">
            <v>0.77728597217449036</v>
          </cell>
          <cell r="I1750">
            <v>0</v>
          </cell>
          <cell r="J1750">
            <v>0</v>
          </cell>
          <cell r="K1750">
            <v>31451.245875596229</v>
          </cell>
          <cell r="L1750">
            <v>85.741268256441828</v>
          </cell>
          <cell r="M1750">
            <v>4.6979583305182572E-7</v>
          </cell>
          <cell r="N1750">
            <v>0</v>
          </cell>
          <cell r="O1750">
            <v>0</v>
          </cell>
          <cell r="P1750">
            <v>1.0517913328482883E-3</v>
          </cell>
          <cell r="Q1750">
            <v>2.910803795899583E-4</v>
          </cell>
        </row>
        <row r="1751">
          <cell r="B1751">
            <v>842000</v>
          </cell>
          <cell r="C1751">
            <v>4.6548532852762584E-7</v>
          </cell>
          <cell r="D1751">
            <v>0</v>
          </cell>
          <cell r="E1751">
            <v>0</v>
          </cell>
          <cell r="F1751">
            <v>1.0460521867191928E-3</v>
          </cell>
          <cell r="G1751">
            <v>2.8932340706733711E-4</v>
          </cell>
          <cell r="H1751">
            <v>0.77015416200518727</v>
          </cell>
          <cell r="I1751">
            <v>0</v>
          </cell>
          <cell r="J1751">
            <v>0</v>
          </cell>
          <cell r="K1751">
            <v>31279.630755386646</v>
          </cell>
          <cell r="L1751">
            <v>85.223730617548156</v>
          </cell>
          <cell r="M1751">
            <v>4.6548532852762584E-7</v>
          </cell>
          <cell r="N1751">
            <v>0</v>
          </cell>
          <cell r="O1751">
            <v>0</v>
          </cell>
          <cell r="P1751">
            <v>1.0460521867191928E-3</v>
          </cell>
          <cell r="Q1751">
            <v>2.8932340706733711E-4</v>
          </cell>
        </row>
        <row r="1752">
          <cell r="B1752">
            <v>842500</v>
          </cell>
          <cell r="C1752">
            <v>4.612118238146867E-7</v>
          </cell>
          <cell r="D1752">
            <v>0</v>
          </cell>
          <cell r="E1752">
            <v>0</v>
          </cell>
          <cell r="F1752">
            <v>1.0403352101274368E-3</v>
          </cell>
          <cell r="G1752">
            <v>2.8757465108086421E-4</v>
          </cell>
          <cell r="H1752">
            <v>0.76308356871403149</v>
          </cell>
          <cell r="I1752">
            <v>0</v>
          </cell>
          <cell r="J1752">
            <v>0</v>
          </cell>
          <cell r="K1752">
            <v>31108.67856093813</v>
          </cell>
          <cell r="L1752">
            <v>84.7086132593722</v>
          </cell>
          <cell r="M1752">
            <v>4.6121182381468665E-7</v>
          </cell>
          <cell r="N1752">
            <v>0</v>
          </cell>
          <cell r="O1752">
            <v>0</v>
          </cell>
          <cell r="P1752">
            <v>1.0403352101274368E-3</v>
          </cell>
          <cell r="Q1752">
            <v>2.8757465108086416E-4</v>
          </cell>
        </row>
        <row r="1753">
          <cell r="B1753">
            <v>843000</v>
          </cell>
          <cell r="C1753">
            <v>4.5697500131935586E-7</v>
          </cell>
          <cell r="D1753">
            <v>0</v>
          </cell>
          <cell r="E1753">
            <v>0</v>
          </cell>
          <cell r="F1753">
            <v>1.0346403174351271E-3</v>
          </cell>
          <cell r="G1753">
            <v>2.8583407320565497E-4</v>
          </cell>
          <cell r="H1753">
            <v>0.75607366683639887</v>
          </cell>
          <cell r="I1753">
            <v>0</v>
          </cell>
          <cell r="J1753">
            <v>0</v>
          </cell>
          <cell r="K1753">
            <v>30938.386731459053</v>
          </cell>
          <cell r="L1753">
            <v>84.195904863396578</v>
          </cell>
          <cell r="M1753">
            <v>4.5697500131935586E-7</v>
          </cell>
          <cell r="N1753">
            <v>0</v>
          </cell>
          <cell r="O1753">
            <v>0</v>
          </cell>
          <cell r="P1753">
            <v>1.0346403174351271E-3</v>
          </cell>
          <cell r="Q1753">
            <v>2.8583407320565492E-4</v>
          </cell>
        </row>
        <row r="1754">
          <cell r="B1754">
            <v>843500</v>
          </cell>
          <cell r="C1754">
            <v>4.5277454617472683E-7</v>
          </cell>
          <cell r="D1754">
            <v>0</v>
          </cell>
          <cell r="E1754">
            <v>0</v>
          </cell>
          <cell r="F1754">
            <v>1.028967423335177E-3</v>
          </cell>
          <cell r="G1754">
            <v>2.841016351965202E-4</v>
          </cell>
          <cell r="H1754">
            <v>0.74912393541911715</v>
          </cell>
          <cell r="I1754">
            <v>0</v>
          </cell>
          <cell r="J1754">
            <v>0</v>
          </cell>
          <cell r="K1754">
            <v>30768.752716049759</v>
          </cell>
          <cell r="L1754">
            <v>83.685594164035365</v>
          </cell>
          <cell r="M1754">
            <v>4.5277454617472683E-7</v>
          </cell>
          <cell r="N1754">
            <v>0</v>
          </cell>
          <cell r="O1754">
            <v>0</v>
          </cell>
          <cell r="P1754">
            <v>1.028967423335177E-3</v>
          </cell>
          <cell r="Q1754">
            <v>2.841016351965202E-4</v>
          </cell>
        </row>
        <row r="1755">
          <cell r="B1755">
            <v>844000</v>
          </cell>
          <cell r="C1755">
            <v>4.4861014621671184E-7</v>
          </cell>
          <cell r="D1755">
            <v>0</v>
          </cell>
          <cell r="E1755">
            <v>0</v>
          </cell>
          <cell r="F1755">
            <v>1.0233164428500299E-3</v>
          </cell>
          <cell r="G1755">
            <v>2.8237729898712531E-4</v>
          </cell>
          <cell r="H1755">
            <v>0.74223385798087815</v>
          </cell>
          <cell r="I1755">
            <v>0</v>
          </cell>
          <cell r="J1755">
            <v>0</v>
          </cell>
          <cell r="K1755">
            <v>30599.773973664367</v>
          </cell>
          <cell r="L1755">
            <v>83.177669948386423</v>
          </cell>
          <cell r="M1755">
            <v>4.4861014621671189E-7</v>
          </cell>
          <cell r="N1755">
            <v>0</v>
          </cell>
          <cell r="O1755">
            <v>0</v>
          </cell>
          <cell r="P1755">
            <v>1.0233164428500297E-3</v>
          </cell>
          <cell r="Q1755">
            <v>2.8237729898712526E-4</v>
          </cell>
        </row>
        <row r="1756">
          <cell r="B1756">
            <v>844500</v>
          </cell>
          <cell r="C1756">
            <v>4.4448149196011489E-7</v>
          </cell>
          <cell r="D1756">
            <v>0</v>
          </cell>
          <cell r="E1756">
            <v>0</v>
          </cell>
          <cell r="F1756">
            <v>1.0176872913303867E-3</v>
          </cell>
          <cell r="G1756">
            <v>2.8066102668915395E-4</v>
          </cell>
          <cell r="H1756">
            <v>0.73540292247265004</v>
          </cell>
          <cell r="I1756">
            <v>0</v>
          </cell>
          <cell r="J1756">
            <v>0</v>
          </cell>
          <cell r="K1756">
            <v>30431.447973072743</v>
          </cell>
          <cell r="L1756">
            <v>82.672121055985102</v>
          </cell>
          <cell r="M1756">
            <v>4.4448149196011489E-7</v>
          </cell>
          <cell r="N1756">
            <v>0</v>
          </cell>
          <cell r="O1756">
            <v>0</v>
          </cell>
          <cell r="P1756">
            <v>1.0176872913303867E-3</v>
          </cell>
          <cell r="Q1756">
            <v>2.8066102668915395E-4</v>
          </cell>
        </row>
        <row r="1757">
          <cell r="B1757">
            <v>845000</v>
          </cell>
          <cell r="C1757">
            <v>4.4038827657757544E-7</v>
          </cell>
          <cell r="D1757">
            <v>0</v>
          </cell>
          <cell r="E1757">
            <v>0</v>
          </cell>
          <cell r="F1757">
            <v>1.0120798844539349E-3</v>
          </cell>
          <cell r="G1757">
            <v>2.7895278059147607E-4</v>
          </cell>
          <cell r="H1757">
            <v>0.7286306212428395</v>
          </cell>
          <cell r="I1757">
            <v>0</v>
          </cell>
          <cell r="J1757">
            <v>0</v>
          </cell>
          <cell r="K1757">
            <v>30263.772192822489</v>
          </cell>
          <cell r="L1757">
            <v>82.168936378559067</v>
          </cell>
          <cell r="M1757">
            <v>4.403882765775755E-7</v>
          </cell>
          <cell r="N1757">
            <v>0</v>
          </cell>
          <cell r="O1757">
            <v>0</v>
          </cell>
          <cell r="P1757">
            <v>1.0120798844539349E-3</v>
          </cell>
          <cell r="Q1757">
            <v>2.7895278059147601E-4</v>
          </cell>
        </row>
        <row r="1758">
          <cell r="B1758">
            <v>845500</v>
          </cell>
          <cell r="C1758">
            <v>4.3633019587468445E-7</v>
          </cell>
          <cell r="D1758">
            <v>0</v>
          </cell>
          <cell r="E1758">
            <v>0</v>
          </cell>
          <cell r="F1758">
            <v>1.0064941382240899E-3</v>
          </cell>
          <cell r="G1758">
            <v>2.7725252315931835E-4</v>
          </cell>
          <cell r="H1758">
            <v>0.72191645099612045</v>
          </cell>
          <cell r="I1758">
            <v>0</v>
          </cell>
          <cell r="J1758">
            <v>0</v>
          </cell>
          <cell r="K1758">
            <v>30096.744121201289</v>
          </cell>
          <cell r="L1758">
            <v>81.668104859784066</v>
          </cell>
          <cell r="M1758">
            <v>4.3633019587468451E-7</v>
          </cell>
          <cell r="N1758">
            <v>0</v>
          </cell>
          <cell r="O1758">
            <v>0</v>
          </cell>
          <cell r="P1758">
            <v>1.0064941382240899E-3</v>
          </cell>
          <cell r="Q1758">
            <v>2.7725252315931835E-4</v>
          </cell>
        </row>
        <row r="1759">
          <cell r="B1759">
            <v>846000</v>
          </cell>
          <cell r="C1759">
            <v>4.3230694826797103E-7</v>
          </cell>
          <cell r="D1759">
            <v>0</v>
          </cell>
          <cell r="E1759">
            <v>0</v>
          </cell>
          <cell r="F1759">
            <v>1.0009299689687338E-3</v>
          </cell>
          <cell r="G1759">
            <v>2.7556021703344075E-4</v>
          </cell>
          <cell r="H1759">
            <v>0.71525991275701273</v>
          </cell>
          <cell r="I1759">
            <v>0</v>
          </cell>
          <cell r="J1759">
            <v>0</v>
          </cell>
          <cell r="K1759">
            <v>29930.361256199227</v>
          </cell>
          <cell r="L1759">
            <v>81.16961549504127</v>
          </cell>
          <cell r="M1759">
            <v>4.3230694826797103E-7</v>
          </cell>
          <cell r="N1759">
            <v>0</v>
          </cell>
          <cell r="O1759">
            <v>0</v>
          </cell>
          <cell r="P1759">
            <v>1.0009299689687338E-3</v>
          </cell>
          <cell r="Q1759">
            <v>2.7556021703344075E-4</v>
          </cell>
        </row>
        <row r="1760">
          <cell r="B1760">
            <v>846500</v>
          </cell>
          <cell r="C1760">
            <v>4.2831823476193251E-7</v>
          </cell>
          <cell r="D1760">
            <v>0</v>
          </cell>
          <cell r="E1760">
            <v>0</v>
          </cell>
          <cell r="F1760">
            <v>9.9538729333896155E-4</v>
          </cell>
          <cell r="G1760">
            <v>2.7387582502931383E-4</v>
          </cell>
          <cell r="H1760">
            <v>0.70866051183187795</v>
          </cell>
          <cell r="I1760">
            <v>0</v>
          </cell>
          <cell r="J1760">
            <v>0</v>
          </cell>
          <cell r="K1760">
            <v>29764.621105471262</v>
          </cell>
          <cell r="L1760">
            <v>80.673457331174987</v>
          </cell>
          <cell r="M1760">
            <v>4.2831823476193251E-7</v>
          </cell>
          <cell r="N1760">
            <v>0</v>
          </cell>
          <cell r="O1760">
            <v>0</v>
          </cell>
          <cell r="P1760">
            <v>9.9538729333896155E-4</v>
          </cell>
          <cell r="Q1760">
            <v>2.7387582502931378E-4</v>
          </cell>
        </row>
        <row r="1761">
          <cell r="B1761">
            <v>847000</v>
          </cell>
          <cell r="C1761">
            <v>4.2436375892893547E-7</v>
          </cell>
          <cell r="D1761">
            <v>0</v>
          </cell>
          <cell r="E1761">
            <v>0</v>
          </cell>
          <cell r="F1761">
            <v>9.8986602830783399E-4</v>
          </cell>
          <cell r="G1761">
            <v>2.7219931013630394E-4</v>
          </cell>
          <cell r="H1761">
            <v>0.70211775777566532</v>
          </cell>
          <cell r="I1761">
            <v>0</v>
          </cell>
          <cell r="J1761">
            <v>0</v>
          </cell>
          <cell r="K1761">
            <v>29599.521186299964</v>
          </cell>
          <cell r="L1761">
            <v>80.179619466252674</v>
          </cell>
          <cell r="M1761">
            <v>4.2436375892893547E-7</v>
          </cell>
          <cell r="N1761">
            <v>0</v>
          </cell>
          <cell r="O1761">
            <v>0</v>
          </cell>
          <cell r="P1761">
            <v>9.8986602830783399E-4</v>
          </cell>
          <cell r="Q1761">
            <v>2.7219931013630389E-4</v>
          </cell>
        </row>
        <row r="1762">
          <cell r="B1762">
            <v>847500</v>
          </cell>
          <cell r="C1762">
            <v>4.2044322688528864E-7</v>
          </cell>
          <cell r="D1762">
            <v>0</v>
          </cell>
          <cell r="E1762">
            <v>0</v>
          </cell>
          <cell r="F1762">
            <v>9.843660911691345E-4</v>
          </cell>
          <cell r="G1762">
            <v>2.7053063551685773E-4</v>
          </cell>
          <cell r="H1762">
            <v>0.69563116435232364</v>
          </cell>
          <cell r="I1762">
            <v>0</v>
          </cell>
          <cell r="J1762">
            <v>0</v>
          </cell>
          <cell r="K1762">
            <v>29435.059025558323</v>
          </cell>
          <cell r="L1762">
            <v>79.688091049324683</v>
          </cell>
          <cell r="M1762">
            <v>4.2044322688528858E-7</v>
          </cell>
          <cell r="N1762">
            <v>0</v>
          </cell>
          <cell r="O1762">
            <v>0</v>
          </cell>
          <cell r="P1762">
            <v>9.843660911691345E-4</v>
          </cell>
          <cell r="Q1762">
            <v>2.7053063551685773E-4</v>
          </cell>
        </row>
        <row r="1763">
          <cell r="B1763">
            <v>848000</v>
          </cell>
          <cell r="C1763">
            <v>4.1655634727018673E-7</v>
          </cell>
          <cell r="D1763">
            <v>0</v>
          </cell>
          <cell r="E1763">
            <v>0</v>
          </cell>
          <cell r="F1763">
            <v>9.7888739953612826E-4</v>
          </cell>
          <cell r="G1763">
            <v>2.6886976450569451E-4</v>
          </cell>
          <cell r="H1763">
            <v>0.68920024949996395</v>
          </cell>
          <cell r="I1763">
            <v>0</v>
          </cell>
          <cell r="J1763">
            <v>0</v>
          </cell>
          <cell r="K1763">
            <v>29271.232159672647</v>
          </cell>
          <cell r="L1763">
            <v>79.19886128018635</v>
          </cell>
          <cell r="M1763">
            <v>4.1655634727018673E-7</v>
          </cell>
          <cell r="N1763">
            <v>0</v>
          </cell>
          <cell r="O1763">
            <v>0</v>
          </cell>
          <cell r="P1763">
            <v>9.7888739953612826E-4</v>
          </cell>
          <cell r="Q1763">
            <v>2.6886976450569446E-4</v>
          </cell>
        </row>
        <row r="1764">
          <cell r="B1764">
            <v>848500</v>
          </cell>
          <cell r="C1764">
            <v>4.1270283122274053E-7</v>
          </cell>
          <cell r="D1764">
            <v>0</v>
          </cell>
          <cell r="E1764">
            <v>0</v>
          </cell>
          <cell r="F1764">
            <v>9.7342987134033034E-4</v>
          </cell>
          <cell r="G1764">
            <v>2.6721666060899949E-4</v>
          </cell>
          <cell r="H1764">
            <v>0.68282453529285481</v>
          </cell>
          <cell r="I1764">
            <v>0</v>
          </cell>
          <cell r="J1764">
            <v>0</v>
          </cell>
          <cell r="K1764">
            <v>29108.038134585735</v>
          </cell>
          <cell r="L1764">
            <v>78.711919409140407</v>
          </cell>
          <cell r="M1764">
            <v>4.1270283122274053E-7</v>
          </cell>
          <cell r="N1764">
            <v>0</v>
          </cell>
          <cell r="O1764">
            <v>0</v>
          </cell>
          <cell r="P1764">
            <v>9.7342987134033034E-4</v>
          </cell>
          <cell r="Q1764">
            <v>2.6721666060899944E-4</v>
          </cell>
        </row>
        <row r="1765">
          <cell r="B1765">
            <v>849000</v>
          </cell>
          <cell r="C1765">
            <v>4.0888239236187798E-7</v>
          </cell>
          <cell r="D1765">
            <v>0</v>
          </cell>
          <cell r="E1765">
            <v>0</v>
          </cell>
          <cell r="F1765">
            <v>9.6799342483027404E-4</v>
          </cell>
          <cell r="G1765">
            <v>2.6557128750362256E-4</v>
          </cell>
          <cell r="H1765">
            <v>0.67650354790816858</v>
          </cell>
          <cell r="I1765">
            <v>0</v>
          </cell>
          <cell r="J1765">
            <v>0</v>
          </cell>
          <cell r="K1765">
            <v>28945.474505720038</v>
          </cell>
          <cell r="L1765">
            <v>78.227254736760941</v>
          </cell>
          <cell r="M1765">
            <v>4.0888239236187798E-7</v>
          </cell>
          <cell r="N1765">
            <v>0</v>
          </cell>
          <cell r="O1765">
            <v>0</v>
          </cell>
          <cell r="P1765">
            <v>9.6799342483027415E-4</v>
          </cell>
          <cell r="Q1765">
            <v>2.6557128750362251E-4</v>
          </cell>
        </row>
        <row r="1766">
          <cell r="B1766">
            <v>849500</v>
          </cell>
          <cell r="C1766">
            <v>4.0509474676528807E-7</v>
          </cell>
          <cell r="D1766">
            <v>0</v>
          </cell>
          <cell r="E1766">
            <v>0</v>
          </cell>
          <cell r="F1766">
            <v>9.6257797857028757E-4</v>
          </cell>
          <cell r="G1766">
            <v>2.6393360903628017E-4</v>
          </cell>
          <cell r="H1766">
            <v>0.67023681759114373</v>
          </cell>
          <cell r="I1766">
            <v>0</v>
          </cell>
          <cell r="J1766">
            <v>0</v>
          </cell>
          <cell r="K1766">
            <v>28783.538837941076</v>
          </cell>
          <cell r="L1766">
            <v>77.744856613658285</v>
          </cell>
          <cell r="M1766">
            <v>4.0509474676528801E-7</v>
          </cell>
          <cell r="N1766">
            <v>0</v>
          </cell>
          <cell r="O1766">
            <v>0</v>
          </cell>
          <cell r="P1766">
            <v>9.6257797857028768E-4</v>
          </cell>
          <cell r="Q1766">
            <v>2.6393360903628012E-4</v>
          </cell>
        </row>
        <row r="1767">
          <cell r="B1767">
            <v>850000</v>
          </cell>
          <cell r="C1767">
            <v>4.0133961294836507E-7</v>
          </cell>
          <cell r="D1767">
            <v>0</v>
          </cell>
          <cell r="E1767">
            <v>0</v>
          </cell>
          <cell r="F1767">
            <v>9.5718345143927443E-4</v>
          </cell>
          <cell r="G1767">
            <v>2.6230358922275986E-4</v>
          </cell>
          <cell r="H1767">
            <v>0.66402387862024759</v>
          </cell>
          <cell r="I1767">
            <v>0</v>
          </cell>
          <cell r="J1767">
            <v>0</v>
          </cell>
          <cell r="K1767">
            <v>28622.228705520978</v>
          </cell>
          <cell r="L1767">
            <v>77.264714440244759</v>
          </cell>
          <cell r="M1767">
            <v>4.0133961294836513E-7</v>
          </cell>
          <cell r="N1767">
            <v>0</v>
          </cell>
          <cell r="O1767">
            <v>0</v>
          </cell>
          <cell r="P1767">
            <v>9.5718345143927443E-4</v>
          </cell>
          <cell r="Q1767">
            <v>2.6230358922275986E-4</v>
          </cell>
        </row>
        <row r="1768">
          <cell r="B1768">
            <v>850500</v>
          </cell>
          <cell r="C1768">
            <v>3.9761671184028126E-7</v>
          </cell>
          <cell r="D1768">
            <v>0</v>
          </cell>
          <cell r="E1768">
            <v>0</v>
          </cell>
          <cell r="F1768">
            <v>9.5180976262949761E-4</v>
          </cell>
          <cell r="G1768">
            <v>2.6068119224713127E-4</v>
          </cell>
          <cell r="H1768">
            <v>0.65786426926758823</v>
          </cell>
          <cell r="I1768">
            <v>0</v>
          </cell>
          <cell r="J1768">
            <v>0</v>
          </cell>
          <cell r="K1768">
            <v>28461.541692102121</v>
          </cell>
          <cell r="L1768">
            <v>76.786817666502159</v>
          </cell>
          <cell r="M1768">
            <v>3.9761671184028126E-7</v>
          </cell>
          <cell r="N1768">
            <v>0</v>
          </cell>
          <cell r="O1768">
            <v>0</v>
          </cell>
          <cell r="P1768">
            <v>9.5180976262949771E-4</v>
          </cell>
          <cell r="Q1768">
            <v>2.6068119224713127E-4</v>
          </cell>
        </row>
        <row r="1769">
          <cell r="B1769">
            <v>851000</v>
          </cell>
          <cell r="C1769">
            <v>3.9392576676771639E-7</v>
          </cell>
          <cell r="D1769">
            <v>0</v>
          </cell>
          <cell r="E1769">
            <v>0</v>
          </cell>
          <cell r="F1769">
            <v>9.4645683164536979E-4</v>
          </cell>
          <cell r="G1769">
            <v>2.5906638246095799E-4</v>
          </cell>
          <cell r="H1769">
            <v>0.65175753177199458</v>
          </cell>
          <cell r="I1769">
            <v>0</v>
          </cell>
          <cell r="J1769">
            <v>0</v>
          </cell>
          <cell r="K1769">
            <v>28301.475390660951</v>
          </cell>
          <cell r="L1769">
            <v>76.311155791749727</v>
          </cell>
          <cell r="M1769">
            <v>3.9392576676771633E-7</v>
          </cell>
          <cell r="N1769">
            <v>0</v>
          </cell>
          <cell r="O1769">
            <v>0</v>
          </cell>
          <cell r="P1769">
            <v>9.464568316453699E-4</v>
          </cell>
          <cell r="Q1769">
            <v>2.5906638246095799E-4</v>
          </cell>
        </row>
        <row r="1770">
          <cell r="B1770">
            <v>851500</v>
          </cell>
          <cell r="C1770">
            <v>3.9026650343188747E-7</v>
          </cell>
          <cell r="D1770">
            <v>0</v>
          </cell>
          <cell r="E1770">
            <v>0</v>
          </cell>
          <cell r="F1770">
            <v>9.4112457830224571E-4</v>
          </cell>
          <cell r="G1770">
            <v>2.5745912438251517E-4</v>
          </cell>
          <cell r="H1770">
            <v>0.6457032123010118</v>
          </cell>
          <cell r="I1770">
            <v>0</v>
          </cell>
          <cell r="J1770">
            <v>0</v>
          </cell>
          <cell r="K1770">
            <v>28142.027403471886</v>
          </cell>
          <cell r="L1770">
            <v>75.837718364413576</v>
          </cell>
          <cell r="M1770">
            <v>3.9026650343188747E-7</v>
          </cell>
          <cell r="N1770">
            <v>0</v>
          </cell>
          <cell r="O1770">
            <v>0</v>
          </cell>
          <cell r="P1770">
            <v>9.4112457830224571E-4</v>
          </cell>
          <cell r="Q1770">
            <v>2.5745912438251517E-4</v>
          </cell>
        </row>
        <row r="1771">
          <cell r="B1771">
            <v>852000</v>
          </cell>
          <cell r="C1771">
            <v>3.8663864988845005E-7</v>
          </cell>
          <cell r="D1771">
            <v>0</v>
          </cell>
          <cell r="E1771">
            <v>0</v>
          </cell>
          <cell r="F1771">
            <v>9.3581292272522452E-4</v>
          </cell>
          <cell r="G1771">
            <v>2.5585938269600828E-4</v>
          </cell>
          <cell r="H1771">
            <v>0.63970086091764744</v>
          </cell>
          <cell r="I1771">
            <v>0</v>
          </cell>
          <cell r="J1771">
            <v>0</v>
          </cell>
          <cell r="K1771">
            <v>27983.195342071478</v>
          </cell>
          <cell r="L1771">
            <v>75.366494981796649</v>
          </cell>
          <cell r="M1771">
            <v>3.8663864988845005E-7</v>
          </cell>
          <cell r="N1771">
            <v>0</v>
          </cell>
          <cell r="O1771">
            <v>0</v>
          </cell>
          <cell r="P1771">
            <v>9.3581292272522441E-4</v>
          </cell>
          <cell r="Q1771">
            <v>2.5585938269600828E-4</v>
          </cell>
        </row>
        <row r="1772">
          <cell r="B1772">
            <v>852500</v>
          </cell>
          <cell r="C1772">
            <v>3.8304193652644231E-7</v>
          </cell>
          <cell r="D1772">
            <v>0</v>
          </cell>
          <cell r="E1772">
            <v>0</v>
          </cell>
          <cell r="F1772">
            <v>9.3052178534794923E-4</v>
          </cell>
          <cell r="G1772">
            <v>2.5426712225079924E-4</v>
          </cell>
          <cell r="H1772">
            <v>0.63375003154553433</v>
          </cell>
          <cell r="I1772">
            <v>0</v>
          </cell>
          <cell r="J1772">
            <v>0</v>
          </cell>
          <cell r="K1772">
            <v>27824.976827222537</v>
          </cell>
          <cell r="L1772">
            <v>74.897475289850703</v>
          </cell>
          <cell r="M1772">
            <v>3.8304193652644231E-7</v>
          </cell>
          <cell r="N1772">
            <v>0</v>
          </cell>
          <cell r="O1772">
            <v>0</v>
          </cell>
          <cell r="P1772">
            <v>9.3052178534794912E-4</v>
          </cell>
          <cell r="Q1772">
            <v>2.5426712225079919E-4</v>
          </cell>
        </row>
        <row r="1773">
          <cell r="B1773">
            <v>853000</v>
          </cell>
          <cell r="C1773">
            <v>3.7947609605010013E-7</v>
          </cell>
          <cell r="D1773">
            <v>0</v>
          </cell>
          <cell r="E1773">
            <v>0</v>
          </cell>
          <cell r="F1773">
            <v>9.2525108691141826E-4</v>
          </cell>
          <cell r="G1773">
            <v>2.526823080606324E-4</v>
          </cell>
          <cell r="H1773">
            <v>0.62785028193884296</v>
          </cell>
          <cell r="I1773">
            <v>0</v>
          </cell>
          <cell r="J1773">
            <v>0</v>
          </cell>
          <cell r="K1773">
            <v>27667.369488878587</v>
          </cell>
          <cell r="L1773">
            <v>74.43064898294837</v>
          </cell>
          <cell r="M1773">
            <v>3.7947609605010013E-7</v>
          </cell>
          <cell r="N1773">
            <v>0</v>
          </cell>
          <cell r="O1773">
            <v>0</v>
          </cell>
          <cell r="P1773">
            <v>9.2525108691141815E-4</v>
          </cell>
          <cell r="Q1773">
            <v>2.526823080606324E-4</v>
          </cell>
        </row>
        <row r="1774">
          <cell r="B1774">
            <v>853500</v>
          </cell>
          <cell r="C1774">
            <v>3.7594086345780137E-7</v>
          </cell>
          <cell r="D1774">
            <v>0</v>
          </cell>
          <cell r="E1774">
            <v>0</v>
          </cell>
          <cell r="F1774">
            <v>9.2000074846279546E-4</v>
          </cell>
          <cell r="G1774">
            <v>2.5110490530286619E-4</v>
          </cell>
          <cell r="H1774">
            <v>0.62200117364744445</v>
          </cell>
          <cell r="I1774">
            <v>0</v>
          </cell>
          <cell r="J1774">
            <v>0</v>
          </cell>
          <cell r="K1774">
            <v>27510.370966148268</v>
          </cell>
          <cell r="L1774">
            <v>73.96600580365677</v>
          </cell>
          <cell r="M1774">
            <v>3.7594086345780143E-7</v>
          </cell>
          <cell r="N1774">
            <v>0</v>
          </cell>
          <cell r="O1774">
            <v>0</v>
          </cell>
          <cell r="P1774">
            <v>9.2000074846279546E-4</v>
          </cell>
          <cell r="Q1774">
            <v>2.5110490530286613E-4</v>
          </cell>
        </row>
        <row r="1775">
          <cell r="B1775">
            <v>854000</v>
          </cell>
          <cell r="C1775">
            <v>3.7243597602292392E-7</v>
          </cell>
          <cell r="D1775">
            <v>0</v>
          </cell>
          <cell r="E1775">
            <v>0</v>
          </cell>
          <cell r="F1775">
            <v>9.1477069135423035E-4</v>
          </cell>
          <cell r="G1775">
            <v>2.4953487931770934E-4</v>
          </cell>
          <cell r="H1775">
            <v>0.61620227198524014</v>
          </cell>
          <cell r="I1775">
            <v>0</v>
          </cell>
          <cell r="J1775">
            <v>0</v>
          </cell>
          <cell r="K1775">
            <v>27353.978907260087</v>
          </cell>
          <cell r="L1775">
            <v>73.50353554251258</v>
          </cell>
          <cell r="M1775">
            <v>3.7243597602292392E-7</v>
          </cell>
          <cell r="N1775">
            <v>0</v>
          </cell>
          <cell r="O1775">
            <v>0</v>
          </cell>
          <cell r="P1775">
            <v>9.1477069135423045E-4</v>
          </cell>
          <cell r="Q1775">
            <v>2.4953487931770934E-4</v>
          </cell>
        </row>
        <row r="1776">
          <cell r="B1776">
            <v>854500</v>
          </cell>
          <cell r="C1776">
            <v>3.6896117327278988E-7</v>
          </cell>
          <cell r="D1776">
            <v>0</v>
          </cell>
          <cell r="E1776">
            <v>0</v>
          </cell>
          <cell r="F1776">
            <v>9.0956083724167726E-4</v>
          </cell>
          <cell r="G1776">
            <v>2.4797219560745683E-4</v>
          </cell>
          <cell r="H1776">
            <v>0.61045314599532408</v>
          </cell>
          <cell r="I1776">
            <v>0</v>
          </cell>
          <cell r="J1776">
            <v>0</v>
          </cell>
          <cell r="K1776">
            <v>27198.19096952707</v>
          </cell>
          <cell r="L1776">
            <v>73.043228037796951</v>
          </cell>
          <cell r="M1776">
            <v>3.6896117327278988E-7</v>
          </cell>
          <cell r="N1776">
            <v>0</v>
          </cell>
          <cell r="O1776">
            <v>0</v>
          </cell>
          <cell r="P1776">
            <v>9.0956083724167715E-4</v>
          </cell>
          <cell r="Q1776">
            <v>2.4797219560745678E-4</v>
          </cell>
        </row>
        <row r="1777">
          <cell r="B1777">
            <v>855000</v>
          </cell>
          <cell r="C1777">
            <v>3.6551619697239496E-7</v>
          </cell>
          <cell r="D1777">
            <v>0</v>
          </cell>
          <cell r="E1777">
            <v>0</v>
          </cell>
          <cell r="F1777">
            <v>9.0437110808372215E-4</v>
          </cell>
          <cell r="G1777">
            <v>2.4641681983573408E-4</v>
          </cell>
          <cell r="H1777">
            <v>0.60475336842306293</v>
          </cell>
          <cell r="I1777">
            <v>0</v>
          </cell>
          <cell r="J1777">
            <v>0</v>
          </cell>
          <cell r="K1777">
            <v>27043.004819311722</v>
          </cell>
          <cell r="L1777">
            <v>72.585073175312871</v>
          </cell>
          <cell r="M1777">
            <v>3.6551619697239496E-7</v>
          </cell>
          <cell r="N1777">
            <v>0</v>
          </cell>
          <cell r="O1777">
            <v>0</v>
          </cell>
          <cell r="P1777">
            <v>9.0437110808372215E-4</v>
          </cell>
          <cell r="Q1777">
            <v>2.4641681983573408E-4</v>
          </cell>
        </row>
        <row r="1778">
          <cell r="B1778">
            <v>855500</v>
          </cell>
          <cell r="C1778">
            <v>3.621007911014385E-7</v>
          </cell>
          <cell r="D1778">
            <v>0</v>
          </cell>
          <cell r="E1778">
            <v>0</v>
          </cell>
          <cell r="F1778">
            <v>8.9920142614041579E-4</v>
          </cell>
          <cell r="G1778">
            <v>2.4486871782674106E-4</v>
          </cell>
          <cell r="H1778">
            <v>0.59910251567809192</v>
          </cell>
          <cell r="I1778">
            <v>0</v>
          </cell>
          <cell r="J1778">
            <v>0</v>
          </cell>
          <cell r="K1778">
            <v>26888.4181319911</v>
          </cell>
          <cell r="L1778">
            <v>72.129060888162527</v>
          </cell>
          <cell r="M1778">
            <v>3.621007911014385E-7</v>
          </cell>
          <cell r="N1778">
            <v>0</v>
          </cell>
          <cell r="O1778">
            <v>0</v>
          </cell>
          <cell r="P1778">
            <v>8.9920142614041579E-4</v>
          </cell>
          <cell r="Q1778">
            <v>2.44868717826741E-4</v>
          </cell>
        </row>
        <row r="1779">
          <cell r="B1779">
            <v>856000</v>
          </cell>
          <cell r="C1779">
            <v>3.5871470183805267E-7</v>
          </cell>
          <cell r="D1779">
            <v>0</v>
          </cell>
          <cell r="E1779">
            <v>0</v>
          </cell>
          <cell r="F1779">
            <v>8.9405171397210668E-4</v>
          </cell>
          <cell r="G1779">
            <v>2.433278555645026E-4</v>
          </cell>
          <cell r="H1779">
            <v>0.59350016780739445</v>
          </cell>
          <cell r="I1779">
            <v>0</v>
          </cell>
          <cell r="J1779">
            <v>0</v>
          </cell>
          <cell r="K1779">
            <v>26734.428591921936</v>
          </cell>
          <cell r="L1779">
            <v>71.675181156526449</v>
          </cell>
          <cell r="M1779">
            <v>3.5871470183805267E-7</v>
          </cell>
          <cell r="N1779">
            <v>0</v>
          </cell>
          <cell r="O1779">
            <v>0</v>
          </cell>
          <cell r="P1779">
            <v>8.9405171397210668E-4</v>
          </cell>
          <cell r="Q1779">
            <v>2.4332785556450254E-4</v>
          </cell>
        </row>
        <row r="1780">
          <cell r="B1780">
            <v>856500</v>
          </cell>
          <cell r="C1780">
            <v>3.5535767753966101E-7</v>
          </cell>
          <cell r="D1780">
            <v>0</v>
          </cell>
          <cell r="E1780">
            <v>0</v>
          </cell>
          <cell r="F1780">
            <v>8.8892189443828319E-4</v>
          </cell>
          <cell r="G1780">
            <v>2.417941991921193E-4</v>
          </cell>
          <cell r="H1780">
            <v>0.58794590846363204</v>
          </cell>
          <cell r="I1780">
            <v>0</v>
          </cell>
          <cell r="J1780">
            <v>0</v>
          </cell>
          <cell r="K1780">
            <v>26581.033892406009</v>
          </cell>
          <cell r="L1780">
            <v>71.223424007442901</v>
          </cell>
          <cell r="M1780">
            <v>3.5535767753966101E-7</v>
          </cell>
          <cell r="N1780">
            <v>0</v>
          </cell>
          <cell r="O1780">
            <v>0</v>
          </cell>
          <cell r="P1780">
            <v>8.8892189443828319E-4</v>
          </cell>
          <cell r="Q1780">
            <v>2.4179419919211927E-4</v>
          </cell>
        </row>
        <row r="1781">
          <cell r="B1781">
            <v>857000</v>
          </cell>
          <cell r="C1781">
            <v>3.520294687228794E-7</v>
          </cell>
          <cell r="D1781">
            <v>0</v>
          </cell>
          <cell r="E1781">
            <v>0</v>
          </cell>
          <cell r="F1781">
            <v>8.8381189069641557E-4</v>
          </cell>
          <cell r="G1781">
            <v>2.4026771501102587E-4</v>
          </cell>
          <cell r="H1781">
            <v>0.58243932487189032</v>
          </cell>
          <cell r="I1781">
            <v>0</v>
          </cell>
          <cell r="J1781">
            <v>0</v>
          </cell>
          <cell r="K1781">
            <v>26428.231735655518</v>
          </cell>
          <cell r="L1781">
            <v>70.77377951458935</v>
          </cell>
          <cell r="M1781">
            <v>3.520294687228794E-7</v>
          </cell>
          <cell r="N1781">
            <v>0</v>
          </cell>
          <cell r="O1781">
            <v>0</v>
          </cell>
          <cell r="P1781">
            <v>8.8381189069641557E-4</v>
          </cell>
          <cell r="Q1781">
            <v>2.4026771501102585E-4</v>
          </cell>
        </row>
        <row r="1782">
          <cell r="B1782">
            <v>857500</v>
          </cell>
          <cell r="C1782">
            <v>3.4872982804533134E-7</v>
          </cell>
          <cell r="D1782">
            <v>0</v>
          </cell>
          <cell r="E1782">
            <v>0</v>
          </cell>
          <cell r="F1782">
            <v>8.7872162620080774E-4</v>
          </cell>
          <cell r="G1782">
            <v>2.3874836948024804E-4</v>
          </cell>
          <cell r="H1782">
            <v>0.57698000779959202</v>
          </cell>
          <cell r="I1782">
            <v>0</v>
          </cell>
          <cell r="J1782">
            <v>0</v>
          </cell>
          <cell r="K1782">
            <v>26276.019832758735</v>
          </cell>
          <cell r="L1782">
            <v>70.32623779806363</v>
          </cell>
          <cell r="M1782">
            <v>3.4872982804533139E-7</v>
          </cell>
          <cell r="N1782">
            <v>0</v>
          </cell>
          <cell r="O1782">
            <v>0</v>
          </cell>
          <cell r="P1782">
            <v>8.7872162620080785E-4</v>
          </cell>
          <cell r="Q1782">
            <v>2.3874836948024802E-4</v>
          </cell>
        </row>
        <row r="1783">
          <cell r="B1783">
            <v>858000</v>
          </cell>
          <cell r="C1783">
            <v>3.454585102893775E-7</v>
          </cell>
          <cell r="D1783">
            <v>0</v>
          </cell>
          <cell r="E1783">
            <v>0</v>
          </cell>
          <cell r="F1783">
            <v>8.7365102470144795E-4</v>
          </cell>
          <cell r="G1783">
            <v>2.372361292156681E-4</v>
          </cell>
          <cell r="H1783">
            <v>0.57156755152957706</v>
          </cell>
          <cell r="I1783">
            <v>0</v>
          </cell>
          <cell r="J1783">
            <v>0</v>
          </cell>
          <cell r="K1783">
            <v>26124.395903645665</v>
          </cell>
          <cell r="L1783">
            <v>69.880789024167584</v>
          </cell>
          <cell r="M1783">
            <v>3.454585102893775E-7</v>
          </cell>
          <cell r="N1783">
            <v>0</v>
          </cell>
          <cell r="O1783">
            <v>0</v>
          </cell>
          <cell r="P1783">
            <v>8.7365102470144795E-4</v>
          </cell>
          <cell r="Q1783">
            <v>2.3723612921566802E-4</v>
          </cell>
        </row>
        <row r="1784">
          <cell r="B1784">
            <v>858500</v>
          </cell>
          <cell r="C1784">
            <v>3.4221527234105983E-7</v>
          </cell>
          <cell r="D1784">
            <v>0</v>
          </cell>
          <cell r="E1784">
            <v>0</v>
          </cell>
          <cell r="F1784">
            <v>8.6860001024286827E-4</v>
          </cell>
          <cell r="G1784">
            <v>2.3573096098928955E-4</v>
          </cell>
          <cell r="H1784">
            <v>0.56620155382526538</v>
          </cell>
          <cell r="I1784">
            <v>0</v>
          </cell>
          <cell r="J1784">
            <v>0</v>
          </cell>
          <cell r="K1784">
            <v>25973.357677053911</v>
          </cell>
          <cell r="L1784">
            <v>69.437423405190472</v>
          </cell>
          <cell r="M1784">
            <v>3.4221527234105989E-7</v>
          </cell>
          <cell r="N1784">
            <v>0</v>
          </cell>
          <cell r="O1784">
            <v>0</v>
          </cell>
          <cell r="P1784">
            <v>8.6860001024286816E-4</v>
          </cell>
          <cell r="Q1784">
            <v>2.3573096098928955E-4</v>
          </cell>
        </row>
        <row r="1785">
          <cell r="B1785">
            <v>859000</v>
          </cell>
          <cell r="C1785">
            <v>3.3899987317287389E-7</v>
          </cell>
          <cell r="D1785">
            <v>0</v>
          </cell>
          <cell r="E1785">
            <v>0</v>
          </cell>
          <cell r="F1785">
            <v>8.6356850716300668E-4</v>
          </cell>
          <cell r="G1785">
            <v>2.3423283172850778E-4</v>
          </cell>
          <cell r="H1785">
            <v>0.56088161590215324</v>
          </cell>
          <cell r="I1785">
            <v>0</v>
          </cell>
          <cell r="J1785">
            <v>0</v>
          </cell>
          <cell r="K1785">
            <v>25822.902890494672</v>
          </cell>
          <cell r="L1785">
            <v>68.996131199194096</v>
          </cell>
          <cell r="M1785">
            <v>3.3899987317287394E-7</v>
          </cell>
          <cell r="N1785">
            <v>0</v>
          </cell>
          <cell r="O1785">
            <v>0</v>
          </cell>
          <cell r="P1785">
            <v>8.6356850716300668E-4</v>
          </cell>
          <cell r="Q1785">
            <v>2.3423283172850772E-4</v>
          </cell>
        </row>
        <row r="1786">
          <cell r="B1786">
            <v>859500</v>
          </cell>
          <cell r="C1786">
            <v>3.3581207382749824E-7</v>
          </cell>
          <cell r="D1786">
            <v>0</v>
          </cell>
          <cell r="E1786">
            <v>0</v>
          </cell>
          <cell r="F1786">
            <v>8.5855644009207271E-4</v>
          </cell>
          <cell r="G1786">
            <v>2.3274170851538323E-4</v>
          </cell>
          <cell r="H1786">
            <v>0.55560734240089338</v>
          </cell>
          <cell r="I1786">
            <v>0</v>
          </cell>
          <cell r="J1786">
            <v>0</v>
          </cell>
          <cell r="K1786">
            <v>25673.029290218808</v>
          </cell>
          <cell r="L1786">
            <v>68.556902709798763</v>
          </cell>
          <cell r="M1786">
            <v>3.3581207382749819E-7</v>
          </cell>
          <cell r="N1786">
            <v>0</v>
          </cell>
          <cell r="O1786">
            <v>0</v>
          </cell>
          <cell r="P1786">
            <v>8.5855644009207271E-4</v>
          </cell>
          <cell r="Q1786">
            <v>2.327417085153832E-4</v>
          </cell>
        </row>
        <row r="1787">
          <cell r="B1787">
            <v>860000</v>
          </cell>
          <cell r="C1787">
            <v>3.3265163739865295E-7</v>
          </cell>
          <cell r="D1787">
            <v>0</v>
          </cell>
          <cell r="E1787">
            <v>0</v>
          </cell>
          <cell r="F1787">
            <v>8.5356373395141982E-4</v>
          </cell>
          <cell r="G1787">
            <v>2.3125755858591853E-4</v>
          </cell>
          <cell r="H1787">
            <v>0.55037834135562513</v>
          </cell>
          <cell r="I1787">
            <v>0</v>
          </cell>
          <cell r="J1787">
            <v>0</v>
          </cell>
          <cell r="K1787">
            <v>25523.734631183124</v>
          </cell>
          <cell r="L1787">
            <v>68.119728285970282</v>
          </cell>
          <cell r="M1787">
            <v>3.3265163739865295E-7</v>
          </cell>
          <cell r="N1787">
            <v>0</v>
          </cell>
          <cell r="O1787">
            <v>0</v>
          </cell>
          <cell r="P1787">
            <v>8.5356373395141993E-4</v>
          </cell>
          <cell r="Q1787">
            <v>2.3125755858591847E-4</v>
          </cell>
        </row>
        <row r="1788">
          <cell r="B1788">
            <v>860500</v>
          </cell>
          <cell r="C1788">
            <v>3.2951832901195749E-7</v>
          </cell>
          <cell r="D1788">
            <v>0</v>
          </cell>
          <cell r="E1788">
            <v>0</v>
          </cell>
          <cell r="F1788">
            <v>8.485903139524197E-4</v>
          </cell>
          <cell r="G1788">
            <v>2.2978034932933712E-4</v>
          </cell>
          <cell r="H1788">
            <v>0.54519422416230301</v>
          </cell>
          <cell r="I1788">
            <v>0</v>
          </cell>
          <cell r="J1788">
            <v>0</v>
          </cell>
          <cell r="K1788">
            <v>25375.016677016712</v>
          </cell>
          <cell r="L1788">
            <v>67.684598321807584</v>
          </cell>
          <cell r="M1788">
            <v>3.2951832901195754E-7</v>
          </cell>
          <cell r="N1788">
            <v>0</v>
          </cell>
          <cell r="O1788">
            <v>0</v>
          </cell>
          <cell r="P1788">
            <v>8.485903139524197E-4</v>
          </cell>
          <cell r="Q1788">
            <v>2.2978034932933709E-4</v>
          </cell>
        </row>
        <row r="1789">
          <cell r="B1789">
            <v>861000</v>
          </cell>
          <cell r="C1789">
            <v>3.2641191581057457E-7</v>
          </cell>
          <cell r="D1789">
            <v>0</v>
          </cell>
          <cell r="E1789">
            <v>0</v>
          </cell>
          <cell r="F1789">
            <v>8.4363610559534165E-4</v>
          </cell>
          <cell r="G1789">
            <v>2.2831004828736853E-4</v>
          </cell>
          <cell r="H1789">
            <v>0.54005460555494467</v>
          </cell>
          <cell r="I1789">
            <v>0</v>
          </cell>
          <cell r="J1789">
            <v>0</v>
          </cell>
          <cell r="K1789">
            <v>25226.873199987444</v>
          </cell>
          <cell r="L1789">
            <v>67.251503256332057</v>
          </cell>
          <cell r="M1789">
            <v>3.2641191581057462E-7</v>
          </cell>
          <cell r="N1789">
            <v>0</v>
          </cell>
          <cell r="O1789">
            <v>0</v>
          </cell>
          <cell r="P1789">
            <v>8.4363610559534165E-4</v>
          </cell>
          <cell r="Q1789">
            <v>2.283100482873685E-4</v>
          </cell>
        </row>
        <row r="1790">
          <cell r="B1790">
            <v>861500</v>
          </cell>
          <cell r="C1790">
            <v>3.2333216693511129E-7</v>
          </cell>
          <cell r="D1790">
            <v>0</v>
          </cell>
          <cell r="E1790">
            <v>0</v>
          </cell>
          <cell r="F1790">
            <v>8.3870103466823851E-4</v>
          </cell>
          <cell r="G1790">
            <v>2.2684662315353453E-4</v>
          </cell>
          <cell r="H1790">
            <v>0.53495910357237664</v>
          </cell>
          <cell r="I1790">
            <v>0</v>
          </cell>
          <cell r="J1790">
            <v>0</v>
          </cell>
          <cell r="K1790">
            <v>25079.301980968645</v>
          </cell>
          <cell r="L1790">
            <v>66.82043357327737</v>
          </cell>
          <cell r="M1790">
            <v>3.2333216693511134E-7</v>
          </cell>
          <cell r="N1790">
            <v>0</v>
          </cell>
          <cell r="O1790">
            <v>0</v>
          </cell>
          <cell r="P1790">
            <v>8.3870103466823851E-4</v>
          </cell>
          <cell r="Q1790">
            <v>2.2684662315353453E-4</v>
          </cell>
        </row>
        <row r="1791">
          <cell r="B1791">
            <v>862000</v>
          </cell>
          <cell r="C1791">
            <v>3.2027885350926281E-7</v>
          </cell>
          <cell r="D1791">
            <v>0</v>
          </cell>
          <cell r="E1791">
            <v>0</v>
          </cell>
          <cell r="F1791">
            <v>8.3378502724583306E-4</v>
          </cell>
          <cell r="G1791">
            <v>2.2539004177243838E-4</v>
          </cell>
          <cell r="H1791">
            <v>0.52990733953448177</v>
          </cell>
          <cell r="I1791">
            <v>0</v>
          </cell>
          <cell r="J1791">
            <v>0</v>
          </cell>
          <cell r="K1791">
            <v>24932.300809405813</v>
          </cell>
          <cell r="L1791">
            <v>66.391379800880088</v>
          </cell>
          <cell r="M1791">
            <v>3.2027885350926281E-7</v>
          </cell>
          <cell r="N1791">
            <v>0</v>
          </cell>
          <cell r="O1791">
            <v>0</v>
          </cell>
          <cell r="P1791">
            <v>8.3378502724583306E-4</v>
          </cell>
          <cell r="Q1791">
            <v>2.2539004177243835E-4</v>
          </cell>
        </row>
        <row r="1792">
          <cell r="B1792">
            <v>862500</v>
          </cell>
          <cell r="C1792">
            <v>3.1725174862067049E-7</v>
          </cell>
          <cell r="D1792">
            <v>0</v>
          </cell>
          <cell r="E1792">
            <v>0</v>
          </cell>
          <cell r="F1792">
            <v>8.2888800968841094E-4</v>
          </cell>
          <cell r="G1792">
            <v>2.239402721390598E-4</v>
          </cell>
          <cell r="H1792">
            <v>0.52489893801052856</v>
          </cell>
          <cell r="I1792">
            <v>0</v>
          </cell>
          <cell r="J1792">
            <v>0</v>
          </cell>
          <cell r="K1792">
            <v>24785.867483283502</v>
          </cell>
          <cell r="L1792">
            <v>65.964332511671998</v>
          </cell>
          <cell r="M1792">
            <v>3.1725174862067049E-7</v>
          </cell>
          <cell r="N1792">
            <v>0</v>
          </cell>
          <cell r="O1792">
            <v>0</v>
          </cell>
          <cell r="P1792">
            <v>8.2888800968841094E-4</v>
          </cell>
          <cell r="Q1792">
            <v>2.2394027213905977E-4</v>
          </cell>
        </row>
        <row r="1793">
          <cell r="B1793">
            <v>863000</v>
          </cell>
          <cell r="C1793">
            <v>3.1425062730560848E-7</v>
          </cell>
          <cell r="D1793">
            <v>0</v>
          </cell>
          <cell r="E1793">
            <v>0</v>
          </cell>
          <cell r="F1793">
            <v>8.2400990864071909E-4</v>
          </cell>
          <cell r="G1793">
            <v>2.2249728239805058E-4</v>
          </cell>
          <cell r="H1793">
            <v>0.51993352679383475</v>
          </cell>
          <cell r="I1793">
            <v>0</v>
          </cell>
          <cell r="J1793">
            <v>0</v>
          </cell>
          <cell r="K1793">
            <v>24639.99980909238</v>
          </cell>
          <cell r="L1793">
            <v>65.539282322272584</v>
          </cell>
          <cell r="M1793">
            <v>3.1425062730560848E-7</v>
          </cell>
          <cell r="N1793">
            <v>0</v>
          </cell>
          <cell r="O1793">
            <v>0</v>
          </cell>
          <cell r="P1793">
            <v>8.2400990864071909E-4</v>
          </cell>
          <cell r="Q1793">
            <v>2.2249728239805058E-4</v>
          </cell>
        </row>
        <row r="1794">
          <cell r="B1794">
            <v>863500</v>
          </cell>
          <cell r="C1794">
            <v>3.1127526652888494E-7</v>
          </cell>
          <cell r="D1794">
            <v>0</v>
          </cell>
          <cell r="E1794">
            <v>0</v>
          </cell>
          <cell r="F1794">
            <v>8.1915065103086414E-4</v>
          </cell>
          <cell r="G1794">
            <v>2.2106104084303519E-4</v>
          </cell>
          <cell r="H1794">
            <v>0.51501073686851351</v>
          </cell>
          <cell r="I1794">
            <v>0</v>
          </cell>
          <cell r="J1794">
            <v>0</v>
          </cell>
          <cell r="K1794">
            <v>24494.695601796298</v>
          </cell>
          <cell r="L1794">
            <v>65.116219893183072</v>
          </cell>
          <cell r="M1794">
            <v>3.1127526652888494E-7</v>
          </cell>
          <cell r="N1794">
            <v>0</v>
          </cell>
          <cell r="O1794">
            <v>0</v>
          </cell>
          <cell r="P1794">
            <v>8.1915065103086414E-4</v>
          </cell>
          <cell r="Q1794">
            <v>2.2106104084303516E-4</v>
          </cell>
        </row>
        <row r="1795">
          <cell r="B1795">
            <v>864000</v>
          </cell>
          <cell r="C1795">
            <v>3.0832544517235697E-7</v>
          </cell>
          <cell r="D1795">
            <v>0</v>
          </cell>
          <cell r="E1795">
            <v>0</v>
          </cell>
          <cell r="F1795">
            <v>8.1431016406922116E-4</v>
          </cell>
          <cell r="G1795">
            <v>2.1963151591591378E-4</v>
          </cell>
          <cell r="H1795">
            <v>0.51013020239047147</v>
          </cell>
          <cell r="I1795">
            <v>0</v>
          </cell>
          <cell r="J1795">
            <v>0</v>
          </cell>
          <cell r="K1795">
            <v>24349.952684799653</v>
          </cell>
          <cell r="L1795">
            <v>64.695135928581095</v>
          </cell>
          <cell r="M1795">
            <v>3.0832544517235697E-7</v>
          </cell>
          <cell r="N1795">
            <v>0</v>
          </cell>
          <cell r="O1795">
            <v>0</v>
          </cell>
          <cell r="P1795">
            <v>8.1431016406922116E-4</v>
          </cell>
          <cell r="Q1795">
            <v>2.1963151591591375E-4</v>
          </cell>
        </row>
        <row r="1796">
          <cell r="B1796">
            <v>864500</v>
          </cell>
          <cell r="C1796">
            <v>3.054009440148316E-7</v>
          </cell>
          <cell r="D1796">
            <v>0</v>
          </cell>
          <cell r="E1796">
            <v>0</v>
          </cell>
          <cell r="F1796">
            <v>8.0948837524734028E-4</v>
          </cell>
          <cell r="G1796">
            <v>2.1820867620616892E-4</v>
          </cell>
          <cell r="H1796">
            <v>0.50529156065415415</v>
          </cell>
          <cell r="I1796">
            <v>0</v>
          </cell>
          <cell r="J1796">
            <v>0</v>
          </cell>
          <cell r="K1796">
            <v>24205.768889914692</v>
          </cell>
          <cell r="L1796">
            <v>64.276021176116487</v>
          </cell>
          <cell r="M1796">
            <v>3.054009440148316E-7</v>
          </cell>
          <cell r="N1796">
            <v>0</v>
          </cell>
          <cell r="O1796">
            <v>0</v>
          </cell>
          <cell r="P1796">
            <v>8.0948837524734028E-4</v>
          </cell>
          <cell r="Q1796">
            <v>2.1820867620616892E-4</v>
          </cell>
        </row>
        <row r="1797">
          <cell r="B1797">
            <v>865000</v>
          </cell>
          <cell r="C1797">
            <v>3.0250154571675251E-7</v>
          </cell>
          <cell r="D1797">
            <v>0</v>
          </cell>
          <cell r="E1797">
            <v>0</v>
          </cell>
          <cell r="F1797">
            <v>8.0468521233686247E-4</v>
          </cell>
          <cell r="G1797">
            <v>2.1679249045017564E-4</v>
          </cell>
          <cell r="H1797">
            <v>0.5004944520672101</v>
          </cell>
          <cell r="I1797">
            <v>0</v>
          </cell>
          <cell r="J1797">
            <v>0</v>
          </cell>
          <cell r="K1797">
            <v>24062.142057329096</v>
          </cell>
          <cell r="L1797">
            <v>63.858866426708012</v>
          </cell>
          <cell r="M1797">
            <v>3.0250154571675251E-7</v>
          </cell>
          <cell r="N1797">
            <v>0</v>
          </cell>
          <cell r="O1797">
            <v>0</v>
          </cell>
          <cell r="P1797">
            <v>8.0468521233686258E-4</v>
          </cell>
          <cell r="Q1797">
            <v>2.1679249045017561E-4</v>
          </cell>
        </row>
        <row r="1798">
          <cell r="B1798">
            <v>865500</v>
          </cell>
          <cell r="C1798">
            <v>2.9962703480392954E-7</v>
          </cell>
          <cell r="D1798">
            <v>0</v>
          </cell>
          <cell r="E1798">
            <v>0</v>
          </cell>
          <cell r="F1798">
            <v>7.9990060338843707E-4</v>
          </cell>
          <cell r="G1798">
            <v>2.1538292753051425E-4</v>
          </cell>
          <cell r="H1798">
            <v>0.49573852012357084</v>
          </cell>
          <cell r="I1798">
            <v>0</v>
          </cell>
          <cell r="J1798">
            <v>0</v>
          </cell>
          <cell r="K1798">
            <v>23919.070035573608</v>
          </cell>
          <cell r="L1798">
            <v>63.443662514341014</v>
          </cell>
          <cell r="M1798">
            <v>2.9962703480392954E-7</v>
          </cell>
          <cell r="N1798">
            <v>0</v>
          </cell>
          <cell r="O1798">
            <v>0</v>
          </cell>
          <cell r="P1798">
            <v>7.9990060338843729E-4</v>
          </cell>
          <cell r="Q1798">
            <v>2.1538292753051422E-4</v>
          </cell>
        </row>
        <row r="1799">
          <cell r="B1799">
            <v>866000</v>
          </cell>
          <cell r="C1799">
            <v>2.9677719765222504E-7</v>
          </cell>
          <cell r="D1799">
            <v>0</v>
          </cell>
          <cell r="E1799">
            <v>0</v>
          </cell>
          <cell r="F1799">
            <v>7.9513447673064375E-4</v>
          </cell>
          <cell r="G1799">
            <v>2.1397995647528636E-4</v>
          </cell>
          <cell r="H1799">
            <v>0.4910234113781145</v>
          </cell>
          <cell r="I1799">
            <v>0</v>
          </cell>
          <cell r="J1799">
            <v>0</v>
          </cell>
          <cell r="K1799">
            <v>23776.550681489793</v>
          </cell>
          <cell r="L1799">
            <v>63.030400315865897</v>
          </cell>
          <cell r="M1799">
            <v>2.9677719765222504E-7</v>
          </cell>
          <cell r="N1799">
            <v>0</v>
          </cell>
          <cell r="O1799">
            <v>0</v>
          </cell>
          <cell r="P1799">
            <v>7.9513447673064364E-4</v>
          </cell>
          <cell r="Q1799">
            <v>2.1397995647528634E-4</v>
          </cell>
        </row>
        <row r="1800">
          <cell r="B1800">
            <v>866500</v>
          </cell>
          <cell r="C1800">
            <v>2.9395182247128379E-7</v>
          </cell>
          <cell r="D1800">
            <v>0</v>
          </cell>
          <cell r="E1800">
            <v>0</v>
          </cell>
          <cell r="F1800">
            <v>7.9038676096891897E-4</v>
          </cell>
          <cell r="G1800">
            <v>2.1258354645743488E-4</v>
          </cell>
          <cell r="H1800">
            <v>0.4863487754197463</v>
          </cell>
          <cell r="I1800">
            <v>0</v>
          </cell>
          <cell r="J1800">
            <v>0</v>
          </cell>
          <cell r="K1800">
            <v>23634.581860197948</v>
          </cell>
          <cell r="L1800">
            <v>62.619070750797825</v>
          </cell>
          <cell r="M1800">
            <v>2.9395182247128379E-7</v>
          </cell>
          <cell r="N1800">
            <v>0</v>
          </cell>
          <cell r="O1800">
            <v>0</v>
          </cell>
          <cell r="P1800">
            <v>7.9038676096891886E-4</v>
          </cell>
          <cell r="Q1800">
            <v>2.1258354645743482E-4</v>
          </cell>
        </row>
        <row r="1801">
          <cell r="B1801">
            <v>867000</v>
          </cell>
          <cell r="C1801">
            <v>2.9115069928826199E-7</v>
          </cell>
          <cell r="D1801">
            <v>0</v>
          </cell>
          <cell r="E1801">
            <v>0</v>
          </cell>
          <cell r="F1801">
            <v>7.856573849844865E-4</v>
          </cell>
          <cell r="G1801">
            <v>2.1119366679406664E-4</v>
          </cell>
          <cell r="H1801">
            <v>0.48171426484447816</v>
          </cell>
          <cell r="I1801">
            <v>0</v>
          </cell>
          <cell r="J1801">
            <v>0</v>
          </cell>
          <cell r="K1801">
            <v>23493.16144506511</v>
          </cell>
          <cell r="L1801">
            <v>62.209664781117212</v>
          </cell>
          <cell r="M1801">
            <v>2.9115069928826205E-7</v>
          </cell>
          <cell r="N1801">
            <v>0</v>
          </cell>
          <cell r="O1801">
            <v>0</v>
          </cell>
          <cell r="P1801">
            <v>7.8565738498448661E-4</v>
          </cell>
          <cell r="Q1801">
            <v>2.1119366679406664E-4</v>
          </cell>
        </row>
        <row r="1802">
          <cell r="B1802">
            <v>867500</v>
          </cell>
          <cell r="C1802">
            <v>2.8837361993347126E-7</v>
          </cell>
          <cell r="D1802">
            <v>0</v>
          </cell>
          <cell r="E1802">
            <v>0</v>
          </cell>
          <cell r="F1802">
            <v>7.8094627793329327E-4</v>
          </cell>
          <cell r="G1802">
            <v>2.098102869457772E-4</v>
          </cell>
          <cell r="H1802">
            <v>0.47711953523167616</v>
          </cell>
          <cell r="I1802">
            <v>0</v>
          </cell>
          <cell r="J1802">
            <v>0</v>
          </cell>
          <cell r="K1802">
            <v>23352.287317673243</v>
          </cell>
          <cell r="L1802">
            <v>61.802173411070797</v>
          </cell>
          <cell r="M1802">
            <v>2.8837361993347132E-7</v>
          </cell>
          <cell r="N1802">
            <v>0</v>
          </cell>
          <cell r="O1802">
            <v>0</v>
          </cell>
          <cell r="P1802">
            <v>7.8094627793329327E-4</v>
          </cell>
          <cell r="Q1802">
            <v>2.0981028694577717E-4</v>
          </cell>
        </row>
        <row r="1803">
          <cell r="B1803">
            <v>868000</v>
          </cell>
          <cell r="C1803">
            <v>2.8562037802219389E-7</v>
          </cell>
          <cell r="D1803">
            <v>0</v>
          </cell>
          <cell r="E1803">
            <v>0</v>
          </cell>
          <cell r="F1803">
            <v>7.7625336924494546E-4</v>
          </cell>
          <cell r="G1803">
            <v>2.0843337651598088E-4</v>
          </cell>
          <cell r="H1803">
            <v>0.47256424511397366</v>
          </cell>
          <cell r="I1803">
            <v>0</v>
          </cell>
          <cell r="J1803">
            <v>0</v>
          </cell>
          <cell r="K1803">
            <v>23211.957367787414</v>
          </cell>
          <cell r="L1803">
            <v>61.396587686974364</v>
          </cell>
          <cell r="M1803">
            <v>2.8562037802219389E-7</v>
          </cell>
          <cell r="N1803">
            <v>0</v>
          </cell>
          <cell r="O1803">
            <v>0</v>
          </cell>
          <cell r="P1803">
            <v>7.7625336924494535E-4</v>
          </cell>
          <cell r="Q1803">
            <v>2.0843337651598086E-4</v>
          </cell>
        </row>
        <row r="1804">
          <cell r="B1804">
            <v>868500</v>
          </cell>
          <cell r="C1804">
            <v>2.8289076894319765E-7</v>
          </cell>
          <cell r="D1804">
            <v>0</v>
          </cell>
          <cell r="E1804">
            <v>0</v>
          </cell>
          <cell r="F1804">
            <v>7.7157858862165411E-4</v>
          </cell>
          <cell r="G1804">
            <v>2.0706290525024335E-4</v>
          </cell>
          <cell r="H1804">
            <v>0.46804805595826898</v>
          </cell>
          <cell r="I1804">
            <v>0</v>
          </cell>
          <cell r="J1804">
            <v>0</v>
          </cell>
          <cell r="K1804">
            <v>23072.16949332428</v>
          </cell>
          <cell r="L1804">
            <v>60.992898697016074</v>
          </cell>
          <cell r="M1804">
            <v>2.8289076894319765E-7</v>
          </cell>
          <cell r="N1804">
            <v>0</v>
          </cell>
          <cell r="O1804">
            <v>0</v>
          </cell>
          <cell r="P1804">
            <v>7.7157858862165422E-4</v>
          </cell>
          <cell r="Q1804">
            <v>2.0706290525024335E-4</v>
          </cell>
        </row>
        <row r="1805">
          <cell r="B1805">
            <v>869000</v>
          </cell>
          <cell r="C1805">
            <v>2.8018458984055133E-7</v>
          </cell>
          <cell r="D1805">
            <v>0</v>
          </cell>
          <cell r="E1805">
            <v>0</v>
          </cell>
          <cell r="F1805">
            <v>7.6692186603718147E-4</v>
          </cell>
          <cell r="G1805">
            <v>2.0569884303561488E-4</v>
          </cell>
          <cell r="H1805">
            <v>0.46357063213563859</v>
          </cell>
          <cell r="I1805">
            <v>0</v>
          </cell>
          <cell r="J1805">
            <v>0</v>
          </cell>
          <cell r="K1805">
            <v>22932.921600320566</v>
          </cell>
          <cell r="L1805">
            <v>60.591097571060104</v>
          </cell>
          <cell r="M1805">
            <v>2.8018458984055138E-7</v>
          </cell>
          <cell r="N1805">
            <v>0</v>
          </cell>
          <cell r="O1805">
            <v>0</v>
          </cell>
          <cell r="P1805">
            <v>7.6692186603718147E-4</v>
          </cell>
          <cell r="Q1805">
            <v>2.0569884303561485E-4</v>
          </cell>
        </row>
        <row r="1806">
          <cell r="B1806">
            <v>869500</v>
          </cell>
          <cell r="C1806">
            <v>2.7750163960022523E-7</v>
          </cell>
          <cell r="D1806">
            <v>0</v>
          </cell>
          <cell r="E1806">
            <v>0</v>
          </cell>
          <cell r="F1806">
            <v>7.6228313173579024E-4</v>
          </cell>
          <cell r="G1806">
            <v>2.0434115989997073E-4</v>
          </cell>
          <cell r="H1806">
            <v>0.45913164089916758</v>
          </cell>
          <cell r="I1806">
            <v>0</v>
          </cell>
          <cell r="J1806">
            <v>0</v>
          </cell>
          <cell r="K1806">
            <v>22794.211602901658</v>
          </cell>
          <cell r="L1806">
            <v>60.191175480452358</v>
          </cell>
          <cell r="M1806">
            <v>2.7750163960022529E-7</v>
          </cell>
          <cell r="N1806">
            <v>0</v>
          </cell>
          <cell r="O1806">
            <v>0</v>
          </cell>
          <cell r="P1806">
            <v>7.6228313173579024E-4</v>
          </cell>
          <cell r="Q1806">
            <v>2.0434115989997071E-4</v>
          </cell>
        </row>
        <row r="1807">
          <cell r="B1807">
            <v>870000</v>
          </cell>
          <cell r="C1807">
            <v>2.7484171883286376E-7</v>
          </cell>
          <cell r="D1807">
            <v>0</v>
          </cell>
          <cell r="E1807">
            <v>0</v>
          </cell>
          <cell r="F1807">
            <v>7.5766231623120082E-4</v>
          </cell>
          <cell r="G1807">
            <v>2.0298982601135159E-4</v>
          </cell>
          <cell r="H1807">
            <v>0.45473075235544647</v>
          </cell>
          <cell r="I1807">
            <v>0</v>
          </cell>
          <cell r="J1807">
            <v>0</v>
          </cell>
          <cell r="K1807">
            <v>22656.037423250404</v>
          </cell>
          <cell r="L1807">
            <v>59.79312363782617</v>
          </cell>
          <cell r="M1807">
            <v>2.748417188328637E-7</v>
          </cell>
          <cell r="N1807">
            <v>0</v>
          </cell>
          <cell r="O1807">
            <v>0</v>
          </cell>
          <cell r="P1807">
            <v>7.5766231623120082E-4</v>
          </cell>
          <cell r="Q1807">
            <v>2.0298982601135157E-4</v>
          </cell>
        </row>
        <row r="1808">
          <cell r="B1808">
            <v>870500</v>
          </cell>
          <cell r="C1808">
            <v>2.7220462986325741E-7</v>
          </cell>
          <cell r="D1808">
            <v>0</v>
          </cell>
          <cell r="E1808">
            <v>0</v>
          </cell>
          <cell r="F1808">
            <v>7.5305935030554937E-4</v>
          </cell>
          <cell r="G1808">
            <v>2.0164481167730795E-4</v>
          </cell>
          <cell r="H1808">
            <v>0.45036763944715263</v>
          </cell>
          <cell r="I1808">
            <v>0</v>
          </cell>
          <cell r="J1808">
            <v>0</v>
          </cell>
          <cell r="K1808">
            <v>22518.396991575981</v>
          </cell>
          <cell r="L1808">
            <v>59.396933296909168</v>
          </cell>
          <cell r="M1808">
            <v>2.7220462986325741E-7</v>
          </cell>
          <cell r="N1808">
            <v>0</v>
          </cell>
          <cell r="O1808">
            <v>0</v>
          </cell>
          <cell r="P1808">
            <v>7.5305935030554948E-4</v>
          </cell>
          <cell r="Q1808">
            <v>2.0164481167730795E-4</v>
          </cell>
        </row>
        <row r="1809">
          <cell r="B1809">
            <v>871000</v>
          </cell>
          <cell r="C1809">
            <v>2.6959017671024382E-7</v>
          </cell>
          <cell r="D1809">
            <v>0</v>
          </cell>
          <cell r="E1809">
            <v>0</v>
          </cell>
          <cell r="F1809">
            <v>7.4847416500835144E-4</v>
          </cell>
          <cell r="G1809">
            <v>2.0030608734424791E-4</v>
          </cell>
          <cell r="H1809">
            <v>0.44604197791979577</v>
          </cell>
          <cell r="I1809">
            <v>0</v>
          </cell>
          <cell r="J1809">
            <v>0</v>
          </cell>
          <cell r="K1809">
            <v>22381.288246082884</v>
          </cell>
          <cell r="L1809">
            <v>59.002595752331196</v>
          </cell>
          <cell r="M1809">
            <v>2.6959017671024382E-7</v>
          </cell>
          <cell r="N1809">
            <v>0</v>
          </cell>
          <cell r="O1809">
            <v>0</v>
          </cell>
          <cell r="P1809">
            <v>7.4847416500835133E-4</v>
          </cell>
          <cell r="Q1809">
            <v>2.0030608734424789E-4</v>
          </cell>
        </row>
        <row r="1810">
          <cell r="B1810">
            <v>871500</v>
          </cell>
          <cell r="C1810">
            <v>2.6699816507713697E-7</v>
          </cell>
          <cell r="D1810">
            <v>0</v>
          </cell>
          <cell r="E1810">
            <v>0</v>
          </cell>
          <cell r="F1810">
            <v>7.4390669165546881E-4</v>
          </cell>
          <cell r="G1810">
            <v>1.9897362359678781E-4</v>
          </cell>
          <cell r="H1810">
            <v>0.44175344630588342</v>
          </cell>
          <cell r="I1810">
            <v>0</v>
          </cell>
          <cell r="J1810">
            <v>0</v>
          </cell>
          <cell r="K1810">
            <v>22244.709132940043</v>
          </cell>
          <cell r="L1810">
            <v>58.61010233943302</v>
          </cell>
          <cell r="M1810">
            <v>2.6699816507713692E-7</v>
          </cell>
          <cell r="N1810">
            <v>0</v>
          </cell>
          <cell r="O1810">
            <v>0</v>
          </cell>
          <cell r="P1810">
            <v>7.4390669165546881E-4</v>
          </cell>
          <cell r="Q1810">
            <v>1.9897362359678778E-4</v>
          </cell>
        </row>
        <row r="1811">
          <cell r="B1811">
            <v>872000</v>
          </cell>
          <cell r="C1811">
            <v>2.6442840233354243E-7</v>
          </cell>
          <cell r="D1811">
            <v>0</v>
          </cell>
          <cell r="E1811">
            <v>0</v>
          </cell>
          <cell r="F1811">
            <v>7.3935686182808019E-4</v>
          </cell>
          <cell r="G1811">
            <v>1.9764739115710688E-4</v>
          </cell>
          <cell r="H1811">
            <v>0.43750172589483349</v>
          </cell>
          <cell r="I1811">
            <v>0</v>
          </cell>
          <cell r="J1811">
            <v>0</v>
          </cell>
          <cell r="K1811">
            <v>22108.657606250043</v>
          </cell>
          <cell r="L1811">
            <v>58.219444434076209</v>
          </cell>
          <cell r="M1811">
            <v>2.6442840233354243E-7</v>
          </cell>
          <cell r="N1811">
            <v>0</v>
          </cell>
          <cell r="O1811">
            <v>0</v>
          </cell>
          <cell r="P1811">
            <v>7.393568618280803E-4</v>
          </cell>
          <cell r="Q1811">
            <v>1.9764739115710685E-4</v>
          </cell>
        </row>
        <row r="1812">
          <cell r="B1812">
            <v>872500</v>
          </cell>
          <cell r="C1812">
            <v>2.6188069750387248E-7</v>
          </cell>
          <cell r="D1812">
            <v>0</v>
          </cell>
          <cell r="E1812">
            <v>0</v>
          </cell>
          <cell r="F1812">
            <v>7.3482460737165766E-4</v>
          </cell>
          <cell r="G1812">
            <v>1.9632736088430185E-4</v>
          </cell>
          <cell r="H1812">
            <v>0.4332865007139724</v>
          </cell>
          <cell r="I1812">
            <v>0</v>
          </cell>
          <cell r="J1812">
            <v>0</v>
          </cell>
          <cell r="K1812">
            <v>21973.131628018509</v>
          </cell>
          <cell r="L1812">
            <v>57.830613452453065</v>
          </cell>
          <cell r="M1812">
            <v>2.6188069750387242E-7</v>
          </cell>
          <cell r="N1812">
            <v>0</v>
          </cell>
          <cell r="O1812">
            <v>0</v>
          </cell>
          <cell r="P1812">
            <v>7.3482460737165766E-4</v>
          </cell>
          <cell r="Q1812">
            <v>1.9632736088430182E-4</v>
          </cell>
        </row>
        <row r="1813">
          <cell r="B1813">
            <v>873000</v>
          </cell>
          <cell r="C1813">
            <v>2.5935486125011814E-7</v>
          </cell>
          <cell r="D1813">
            <v>0</v>
          </cell>
          <cell r="E1813">
            <v>0</v>
          </cell>
          <cell r="F1813">
            <v>7.3030986039494448E-4</v>
          </cell>
          <cell r="G1813">
            <v>1.9501350377374796E-4</v>
          </cell>
          <cell r="H1813">
            <v>0.42910745750003138</v>
          </cell>
          <cell r="I1813">
            <v>0</v>
          </cell>
          <cell r="J1813">
            <v>0</v>
          </cell>
          <cell r="K1813">
            <v>21838.129168123556</v>
          </cell>
          <cell r="L1813">
            <v>57.443600850898385</v>
          </cell>
          <cell r="M1813">
            <v>2.5935486125011814E-7</v>
          </cell>
          <cell r="N1813">
            <v>0</v>
          </cell>
          <cell r="O1813">
            <v>0</v>
          </cell>
          <cell r="P1813">
            <v>7.3030986039494448E-4</v>
          </cell>
          <cell r="Q1813">
            <v>1.9501350377374794E-4</v>
          </cell>
        </row>
        <row r="1814">
          <cell r="B1814">
            <v>873500</v>
          </cell>
          <cell r="C1814">
            <v>2.5685070586036449E-7</v>
          </cell>
          <cell r="D1814">
            <v>0</v>
          </cell>
          <cell r="E1814">
            <v>0</v>
          </cell>
          <cell r="F1814">
            <v>7.2581255326893896E-4</v>
          </cell>
          <cell r="G1814">
            <v>1.9370579095646194E-4</v>
          </cell>
          <cell r="H1814">
            <v>0.42496428568014438</v>
          </cell>
          <cell r="I1814">
            <v>0</v>
          </cell>
          <cell r="J1814">
            <v>0</v>
          </cell>
          <cell r="K1814">
            <v>21703.648204285386</v>
          </cell>
          <cell r="L1814">
            <v>57.0583981257018</v>
          </cell>
          <cell r="M1814">
            <v>2.5685070586036449E-7</v>
          </cell>
          <cell r="N1814">
            <v>0</v>
          </cell>
          <cell r="O1814">
            <v>0</v>
          </cell>
          <cell r="P1814">
            <v>7.2581255326893896E-4</v>
          </cell>
          <cell r="Q1814">
            <v>1.9370579095646191E-4</v>
          </cell>
        </row>
        <row r="1815">
          <cell r="B1815">
            <v>874000</v>
          </cell>
          <cell r="C1815">
            <v>2.5436804523443407E-7</v>
          </cell>
          <cell r="D1815">
            <v>0</v>
          </cell>
          <cell r="E1815">
            <v>0</v>
          </cell>
          <cell r="F1815">
            <v>7.2133261862587989E-4</v>
          </cell>
          <cell r="G1815">
            <v>1.9240419369846674E-4</v>
          </cell>
          <cell r="H1815">
            <v>0.42085667734809523</v>
          </cell>
          <cell r="I1815">
            <v>0</v>
          </cell>
          <cell r="J1815">
            <v>0</v>
          </cell>
          <cell r="K1815">
            <v>21569.686722035964</v>
          </cell>
          <cell r="L1815">
            <v>56.674996812920689</v>
          </cell>
          <cell r="M1815">
            <v>2.5436804523443407E-7</v>
          </cell>
          <cell r="N1815">
            <v>0</v>
          </cell>
          <cell r="O1815">
            <v>0</v>
          </cell>
          <cell r="P1815">
            <v>7.2133261862587978E-4</v>
          </cell>
          <cell r="Q1815">
            <v>1.9240419369846674E-4</v>
          </cell>
        </row>
        <row r="1816">
          <cell r="B1816">
            <v>874500</v>
          </cell>
          <cell r="C1816">
            <v>2.5190669486857364E-7</v>
          </cell>
          <cell r="D1816">
            <v>0</v>
          </cell>
          <cell r="E1816">
            <v>0</v>
          </cell>
          <cell r="F1816">
            <v>7.1686998935824027E-4</v>
          </cell>
          <cell r="G1816">
            <v>1.9110868340016144E-4</v>
          </cell>
          <cell r="H1816">
            <v>0.41678432723898129</v>
          </cell>
          <cell r="I1816">
            <v>0</v>
          </cell>
          <cell r="J1816">
            <v>0</v>
          </cell>
          <cell r="K1816">
            <v>21436.24271468892</v>
          </cell>
          <cell r="L1816">
            <v>56.29338848819453</v>
          </cell>
          <cell r="M1816">
            <v>2.5190669486857364E-7</v>
          </cell>
          <cell r="N1816">
            <v>0</v>
          </cell>
          <cell r="O1816">
            <v>0</v>
          </cell>
          <cell r="P1816">
            <v>7.1686998935824027E-4</v>
          </cell>
          <cell r="Q1816">
            <v>1.9110868340016141E-4</v>
          </cell>
        </row>
        <row r="1817">
          <cell r="B1817">
            <v>875000</v>
          </cell>
          <cell r="C1817">
            <v>2.494664718430119E-7</v>
          </cell>
          <cell r="D1817">
            <v>0</v>
          </cell>
          <cell r="E1817">
            <v>0</v>
          </cell>
          <cell r="F1817">
            <v>7.1242459861771857E-4</v>
          </cell>
          <cell r="G1817">
            <v>1.898192315956909E-4</v>
          </cell>
          <cell r="H1817">
            <v>0.41274693270862778</v>
          </cell>
          <cell r="I1817">
            <v>0</v>
          </cell>
          <cell r="J1817">
            <v>0</v>
          </cell>
          <cell r="K1817">
            <v>21303.314183309383</v>
          </cell>
          <cell r="L1817">
            <v>55.913564766559269</v>
          </cell>
          <cell r="M1817">
            <v>2.494664718430119E-7</v>
          </cell>
          <cell r="N1817">
            <v>0</v>
          </cell>
          <cell r="O1817">
            <v>0</v>
          </cell>
          <cell r="P1817">
            <v>7.1242459861771857E-4</v>
          </cell>
          <cell r="Q1817">
            <v>1.8981923159569087E-4</v>
          </cell>
        </row>
        <row r="1818">
          <cell r="B1818">
            <v>875500</v>
          </cell>
          <cell r="C1818">
            <v>2.4704719480856036E-7</v>
          </cell>
          <cell r="D1818">
            <v>0</v>
          </cell>
          <cell r="E1818">
            <v>0</v>
          </cell>
          <cell r="F1818">
            <v>7.079963798142404E-4</v>
          </cell>
          <cell r="G1818">
            <v>1.8853580995232205E-4</v>
          </cell>
          <cell r="H1818">
            <v>0.40874419371141824</v>
          </cell>
          <cell r="I1818">
            <v>0</v>
          </cell>
          <cell r="J1818">
            <v>0</v>
          </cell>
          <cell r="K1818">
            <v>21170.899136684144</v>
          </cell>
          <cell r="L1818">
            <v>55.535517302263578</v>
          </cell>
          <cell r="M1818">
            <v>2.4704719480856041E-7</v>
          </cell>
          <cell r="N1818">
            <v>0</v>
          </cell>
          <cell r="O1818">
            <v>0</v>
          </cell>
          <cell r="P1818">
            <v>7.079963798142404E-4</v>
          </cell>
          <cell r="Q1818">
            <v>1.8853580995232205E-4</v>
          </cell>
        </row>
        <row r="1819">
          <cell r="B1819">
            <v>876000</v>
          </cell>
          <cell r="C1819">
            <v>2.4464868397321391E-7</v>
          </cell>
          <cell r="D1819">
            <v>0</v>
          </cell>
          <cell r="E1819">
            <v>0</v>
          </cell>
          <cell r="F1819">
            <v>7.0358526661495847E-4</v>
          </cell>
          <cell r="G1819">
            <v>1.8725839026982106E-4</v>
          </cell>
          <cell r="H1819">
            <v>0.40477581277812535</v>
          </cell>
          <cell r="I1819">
            <v>0</v>
          </cell>
          <cell r="J1819">
            <v>0</v>
          </cell>
          <cell r="K1819">
            <v>21038.995591291728</v>
          </cell>
          <cell r="L1819">
            <v>55.159237788585372</v>
          </cell>
          <cell r="M1819">
            <v>2.4464868397321391E-7</v>
          </cell>
          <cell r="N1819">
            <v>0</v>
          </cell>
          <cell r="O1819">
            <v>0</v>
          </cell>
          <cell r="P1819">
            <v>7.0358526661495858E-4</v>
          </cell>
          <cell r="Q1819">
            <v>1.8725839026982103E-4</v>
          </cell>
        </row>
        <row r="1820">
          <cell r="B1820">
            <v>876500</v>
          </cell>
          <cell r="C1820">
            <v>2.4227076108683763E-7</v>
          </cell>
          <cell r="D1820">
            <v>0</v>
          </cell>
          <cell r="E1820">
            <v>0</v>
          </cell>
          <cell r="F1820">
            <v>6.9919119294326146E-4</v>
          </cell>
          <cell r="G1820">
            <v>1.859869444798326E-4</v>
          </cell>
          <cell r="H1820">
            <v>0.4008414949905747</v>
          </cell>
          <cell r="I1820">
            <v>0</v>
          </cell>
          <cell r="J1820">
            <v>0</v>
          </cell>
          <cell r="K1820">
            <v>20907.601571272779</v>
          </cell>
          <cell r="L1820">
            <v>54.784717957649008</v>
          </cell>
          <cell r="M1820">
            <v>2.4227076108683763E-7</v>
          </cell>
          <cell r="N1820">
            <v>0</v>
          </cell>
          <cell r="O1820">
            <v>0</v>
          </cell>
          <cell r="P1820">
            <v>6.9919119294326157E-4</v>
          </cell>
          <cell r="Q1820">
            <v>1.8598694447983258E-4</v>
          </cell>
        </row>
        <row r="1821">
          <cell r="B1821">
            <v>877000</v>
          </cell>
          <cell r="C1821">
            <v>2.3991324942968157E-7</v>
          </cell>
          <cell r="D1821">
            <v>0</v>
          </cell>
          <cell r="E1821">
            <v>0</v>
          </cell>
          <cell r="F1821">
            <v>6.9481409297778268E-4</v>
          </cell>
          <cell r="G1821">
            <v>1.8472144464526423E-4</v>
          </cell>
          <cell r="H1821">
            <v>0.39694094796264251</v>
          </cell>
          <cell r="I1821">
            <v>0</v>
          </cell>
          <cell r="J1821">
            <v>0</v>
          </cell>
          <cell r="K1821">
            <v>20776.7151084004</v>
          </cell>
          <cell r="L1821">
            <v>54.411949580243913</v>
          </cell>
          <cell r="M1821">
            <v>2.3991324942968157E-7</v>
          </cell>
          <cell r="N1821">
            <v>0</v>
          </cell>
          <cell r="O1821">
            <v>0</v>
          </cell>
          <cell r="P1821">
            <v>6.9481409297778279E-4</v>
          </cell>
          <cell r="Q1821">
            <v>1.8472144464526421E-4</v>
          </cell>
        </row>
        <row r="1822">
          <cell r="B1822">
            <v>877500</v>
          </cell>
          <cell r="C1822">
            <v>2.3757597379898155E-7</v>
          </cell>
          <cell r="D1822">
            <v>0</v>
          </cell>
          <cell r="E1822">
            <v>0</v>
          </cell>
          <cell r="F1822">
            <v>6.9045390115141418E-4</v>
          </cell>
          <cell r="G1822">
            <v>1.8346186295967258E-4</v>
          </cell>
          <cell r="H1822">
            <v>0.39307388181808606</v>
          </cell>
          <cell r="I1822">
            <v>0</v>
          </cell>
          <cell r="J1822">
            <v>0</v>
          </cell>
          <cell r="K1822">
            <v>20646.334242050685</v>
          </cell>
          <cell r="L1822">
            <v>54.040924465643776</v>
          </cell>
          <cell r="M1822">
            <v>2.3757597379898155E-7</v>
          </cell>
          <cell r="N1822">
            <v>0</v>
          </cell>
          <cell r="O1822">
            <v>0</v>
          </cell>
          <cell r="P1822">
            <v>6.9045390115141428E-4</v>
          </cell>
          <cell r="Q1822">
            <v>1.8346186295967255E-4</v>
          </cell>
        </row>
        <row r="1823">
          <cell r="B1823">
            <v>878000</v>
          </cell>
          <cell r="C1823">
            <v>2.3525876049651701E-7</v>
          </cell>
          <cell r="D1823">
            <v>0</v>
          </cell>
          <cell r="E1823">
            <v>0</v>
          </cell>
          <cell r="F1823">
            <v>6.8611055215032424E-4</v>
          </cell>
          <cell r="G1823">
            <v>1.8220817174665105E-4</v>
          </cell>
          <cell r="H1823">
            <v>0.38924000916995821</v>
          </cell>
          <cell r="I1823">
            <v>0</v>
          </cell>
          <cell r="J1823">
            <v>0</v>
          </cell>
          <cell r="K1823">
            <v>20516.457019173333</v>
          </cell>
          <cell r="L1823">
            <v>53.671634461426223</v>
          </cell>
          <cell r="M1823">
            <v>2.3525876049651701E-7</v>
          </cell>
          <cell r="N1823">
            <v>0</v>
          </cell>
          <cell r="O1823">
            <v>0</v>
          </cell>
          <cell r="P1823">
            <v>6.8611055215032414E-4</v>
          </cell>
          <cell r="Q1823">
            <v>1.8220817174665103E-4</v>
          </cell>
        </row>
        <row r="1824">
          <cell r="B1824">
            <v>878500</v>
          </cell>
          <cell r="C1824">
            <v>2.3296143731425469E-7</v>
          </cell>
          <cell r="D1824">
            <v>0</v>
          </cell>
          <cell r="E1824">
            <v>0</v>
          </cell>
          <cell r="F1824">
            <v>6.8178398091298066E-4</v>
          </cell>
          <cell r="G1824">
            <v>1.8096034345922352E-4</v>
          </cell>
          <cell r="H1824">
            <v>0.38543904509685467</v>
          </cell>
          <cell r="I1824">
            <v>0</v>
          </cell>
          <cell r="J1824">
            <v>0</v>
          </cell>
          <cell r="K1824">
            <v>20387.081494262438</v>
          </cell>
          <cell r="L1824">
            <v>53.304071453294185</v>
          </cell>
          <cell r="M1824">
            <v>2.3296143731425469E-7</v>
          </cell>
          <cell r="N1824">
            <v>0</v>
          </cell>
          <cell r="O1824">
            <v>0</v>
          </cell>
          <cell r="P1824">
            <v>6.8178398091298066E-4</v>
          </cell>
          <cell r="Q1824">
            <v>1.8096034345922349E-4</v>
          </cell>
        </row>
        <row r="1825">
          <cell r="B1825">
            <v>879000</v>
          </cell>
          <cell r="C1825">
            <v>2.3068383352286352E-7</v>
          </cell>
          <cell r="D1825">
            <v>0</v>
          </cell>
          <cell r="E1825">
            <v>0</v>
          </cell>
          <cell r="F1825">
            <v>6.7747412262917435E-4</v>
          </cell>
          <cell r="G1825">
            <v>1.7971835067923721E-4</v>
          </cell>
          <cell r="H1825">
            <v>0.38167070712391121</v>
          </cell>
          <cell r="I1825">
            <v>0</v>
          </cell>
          <cell r="J1825">
            <v>0</v>
          </cell>
          <cell r="K1825">
            <v>20258.205729327303</v>
          </cell>
          <cell r="L1825">
            <v>52.938227364897081</v>
          </cell>
          <cell r="M1825">
            <v>2.3068383352286352E-7</v>
          </cell>
          <cell r="N1825">
            <v>0</v>
          </cell>
          <cell r="O1825">
            <v>0</v>
          </cell>
          <cell r="P1825">
            <v>6.7747412262917424E-4</v>
          </cell>
          <cell r="Q1825">
            <v>1.7971835067923718E-4</v>
          </cell>
        </row>
        <row r="1826">
          <cell r="B1826">
            <v>879500</v>
          </cell>
          <cell r="C1826">
            <v>2.2842577985831543E-7</v>
          </cell>
          <cell r="D1826">
            <v>0</v>
          </cell>
          <cell r="E1826">
            <v>0</v>
          </cell>
          <cell r="F1826">
            <v>6.7318091273904938E-4</v>
          </cell>
          <cell r="G1826">
            <v>1.7848216611676261E-4</v>
          </cell>
          <cell r="H1826">
            <v>0.37793471520063504</v>
          </cell>
          <cell r="I1826">
            <v>0</v>
          </cell>
          <cell r="J1826">
            <v>0</v>
          </cell>
          <cell r="K1826">
            <v>20129.827793863427</v>
          </cell>
          <cell r="L1826">
            <v>52.574094157654066</v>
          </cell>
          <cell r="M1826">
            <v>2.2842577985831546E-7</v>
          </cell>
          <cell r="N1826">
            <v>0</v>
          </cell>
          <cell r="O1826">
            <v>0</v>
          </cell>
          <cell r="P1826">
            <v>6.7318091273904938E-4</v>
          </cell>
          <cell r="Q1826">
            <v>1.7848216611676259E-4</v>
          </cell>
        </row>
        <row r="1827">
          <cell r="B1827">
            <v>880000</v>
          </cell>
          <cell r="C1827">
            <v>2.2618710850848606E-7</v>
          </cell>
          <cell r="D1827">
            <v>0</v>
          </cell>
          <cell r="E1827">
            <v>0</v>
          </cell>
          <cell r="F1827">
            <v>6.6890428693213539E-4</v>
          </cell>
          <cell r="G1827">
            <v>1.7725176260949082E-4</v>
          </cell>
          <cell r="H1827">
            <v>0.37423079167873496</v>
          </cell>
          <cell r="I1827">
            <v>0</v>
          </cell>
          <cell r="J1827">
            <v>0</v>
          </cell>
          <cell r="K1827">
            <v>20001.945764823573</v>
          </cell>
          <cell r="L1827">
            <v>52.211663830576477</v>
          </cell>
          <cell r="M1827">
            <v>2.2618710850848609E-7</v>
          </cell>
          <cell r="N1827">
            <v>0</v>
          </cell>
          <cell r="O1827">
            <v>0</v>
          </cell>
          <cell r="P1827">
            <v>6.689042869321355E-4</v>
          </cell>
          <cell r="Q1827">
            <v>1.7725176260949082E-4</v>
          </cell>
        </row>
        <row r="1828">
          <cell r="B1828">
            <v>880500</v>
          </cell>
          <cell r="C1828">
            <v>2.2396765310358389E-7</v>
          </cell>
          <cell r="D1828">
            <v>0</v>
          </cell>
          <cell r="E1828">
            <v>0</v>
          </cell>
          <cell r="F1828">
            <v>6.6464418114638526E-4</v>
          </cell>
          <cell r="G1828">
            <v>1.7602711312213936E-4</v>
          </cell>
          <cell r="H1828">
            <v>0.37055866129628645</v>
          </cell>
          <cell r="I1828">
            <v>0</v>
          </cell>
          <cell r="J1828">
            <v>0</v>
          </cell>
          <cell r="K1828">
            <v>19874.557726588991</v>
          </cell>
          <cell r="L1828">
            <v>51.850928420092842</v>
          </cell>
          <cell r="M1828">
            <v>2.2396765310358389E-7</v>
          </cell>
          <cell r="N1828">
            <v>0</v>
          </cell>
          <cell r="O1828">
            <v>0</v>
          </cell>
          <cell r="P1828">
            <v>6.6464418114638515E-4</v>
          </cell>
          <cell r="Q1828">
            <v>1.7602711312213933E-4</v>
          </cell>
        </row>
        <row r="1829">
          <cell r="B1829">
            <v>881000</v>
          </cell>
          <cell r="C1829">
            <v>2.2176724870083689E-7</v>
          </cell>
          <cell r="D1829">
            <v>0</v>
          </cell>
          <cell r="E1829">
            <v>0</v>
          </cell>
          <cell r="F1829">
            <v>6.6040053156721397E-4</v>
          </cell>
          <cell r="G1829">
            <v>1.7480819074585667E-4</v>
          </cell>
          <cell r="H1829">
            <v>0.3669180511523954</v>
          </cell>
          <cell r="I1829">
            <v>0</v>
          </cell>
          <cell r="J1829">
            <v>0</v>
          </cell>
          <cell r="K1829">
            <v>19747.661770940689</v>
          </cell>
          <cell r="L1829">
            <v>51.491879999873461</v>
          </cell>
          <cell r="M1829">
            <v>2.2176724870083689E-7</v>
          </cell>
          <cell r="N1829">
            <v>0</v>
          </cell>
          <cell r="O1829">
            <v>0</v>
          </cell>
          <cell r="P1829">
            <v>6.6040053156721397E-4</v>
          </cell>
          <cell r="Q1829">
            <v>1.7480819074585667E-4</v>
          </cell>
        </row>
        <row r="1830">
          <cell r="B1830">
            <v>881500</v>
          </cell>
          <cell r="C1830">
            <v>2.1958573177300727E-7</v>
          </cell>
          <cell r="D1830">
            <v>0</v>
          </cell>
          <cell r="E1830">
            <v>0</v>
          </cell>
          <cell r="F1830">
            <v>6.5617327462654386E-4</v>
          </cell>
          <cell r="G1830">
            <v>1.7359496869763099E-4</v>
          </cell>
          <cell r="H1830">
            <v>0.36330869068819538</v>
          </cell>
          <cell r="I1830">
            <v>0</v>
          </cell>
          <cell r="J1830">
            <v>0</v>
          </cell>
          <cell r="K1830">
            <v>19621.255997030861</v>
          </cell>
          <cell r="L1830">
            <v>51.134510680656255</v>
          </cell>
          <cell r="M1830">
            <v>2.1958573177300729E-7</v>
          </cell>
          <cell r="N1830">
            <v>0</v>
          </cell>
          <cell r="O1830">
            <v>0</v>
          </cell>
          <cell r="P1830">
            <v>6.5617327462654386E-4</v>
          </cell>
          <cell r="Q1830">
            <v>1.7359496869763096E-4</v>
          </cell>
        </row>
        <row r="1831">
          <cell r="B1831">
            <v>882000</v>
          </cell>
          <cell r="C1831">
            <v>2.1742294019690662E-7</v>
          </cell>
          <cell r="D1831">
            <v>0</v>
          </cell>
          <cell r="E1831">
            <v>0</v>
          </cell>
          <cell r="F1831">
            <v>6.5196234700185267E-4</v>
          </cell>
          <cell r="G1831">
            <v>1.7238742031970287E-4</v>
          </cell>
          <cell r="H1831">
            <v>0.35973031166784608</v>
          </cell>
          <cell r="I1831">
            <v>0</v>
          </cell>
          <cell r="J1831">
            <v>0</v>
          </cell>
          <cell r="K1831">
            <v>19495.338511354446</v>
          </cell>
          <cell r="L1831">
            <v>50.778812610073771</v>
          </cell>
          <cell r="M1831">
            <v>2.1742294019690662E-7</v>
          </cell>
          <cell r="N1831">
            <v>0</v>
          </cell>
          <cell r="O1831">
            <v>0</v>
          </cell>
          <cell r="P1831">
            <v>6.5196234700185267E-4</v>
          </cell>
          <cell r="Q1831">
            <v>1.7238742031970287E-4</v>
          </cell>
        </row>
        <row r="1832">
          <cell r="B1832">
            <v>882500</v>
          </cell>
          <cell r="C1832">
            <v>2.1527871324095366E-7</v>
          </cell>
          <cell r="D1832">
            <v>0</v>
          </cell>
          <cell r="E1832">
            <v>0</v>
          </cell>
          <cell r="F1832">
            <v>6.4776768561522404E-4</v>
          </cell>
          <cell r="G1832">
            <v>1.711855190789785E-4</v>
          </cell>
          <cell r="H1832">
            <v>0.35618264815794687</v>
          </cell>
          <cell r="I1832">
            <v>0</v>
          </cell>
          <cell r="J1832">
            <v>0</v>
          </cell>
          <cell r="K1832">
            <v>19369.907427720715</v>
          </cell>
          <cell r="L1832">
            <v>50.424777972480307</v>
          </cell>
          <cell r="M1832">
            <v>2.1527871324095363E-7</v>
          </cell>
          <cell r="N1832">
            <v>0</v>
          </cell>
          <cell r="O1832">
            <v>0</v>
          </cell>
          <cell r="P1832">
            <v>6.4776768561522404E-4</v>
          </cell>
          <cell r="Q1832">
            <v>1.7118551907897847E-4</v>
          </cell>
        </row>
        <row r="1833">
          <cell r="B1833">
            <v>883000</v>
          </cell>
          <cell r="C1833">
            <v>2.1315289155273202E-7</v>
          </cell>
          <cell r="D1833">
            <v>0</v>
          </cell>
          <cell r="E1833">
            <v>0</v>
          </cell>
          <cell r="F1833">
            <v>6.4358922763240226E-4</v>
          </cell>
          <cell r="G1833">
            <v>1.6998923856644638E-4</v>
          </cell>
          <cell r="H1833">
            <v>0.35266543650695148</v>
          </cell>
          <cell r="I1833">
            <v>0</v>
          </cell>
          <cell r="J1833">
            <v>0</v>
          </cell>
          <cell r="K1833">
            <v>19244.960867225022</v>
          </cell>
          <cell r="L1833">
            <v>50.072398988780137</v>
          </cell>
          <cell r="M1833">
            <v>2.1315289155273202E-7</v>
          </cell>
          <cell r="N1833">
            <v>0</v>
          </cell>
          <cell r="O1833">
            <v>0</v>
          </cell>
          <cell r="P1833">
            <v>6.4358922763240226E-4</v>
          </cell>
          <cell r="Q1833">
            <v>1.6998923856644638E-4</v>
          </cell>
        </row>
        <row r="1834">
          <cell r="B1834">
            <v>883500</v>
          </cell>
          <cell r="C1834">
            <v>2.1104531714846244E-7</v>
          </cell>
          <cell r="D1834">
            <v>0</v>
          </cell>
          <cell r="E1834">
            <v>0</v>
          </cell>
          <cell r="F1834">
            <v>6.3942691046185262E-4</v>
          </cell>
          <cell r="G1834">
            <v>1.6879855249659777E-4</v>
          </cell>
          <cell r="H1834">
            <v>0.34917841532774907</v>
          </cell>
          <cell r="I1834">
            <v>0</v>
          </cell>
          <cell r="J1834">
            <v>0</v>
          </cell>
          <cell r="K1834">
            <v>19120.49695822069</v>
          </cell>
          <cell r="L1834">
            <v>49.721667916256756</v>
          </cell>
          <cell r="M1834">
            <v>2.1104531714846244E-7</v>
          </cell>
          <cell r="N1834">
            <v>0</v>
          </cell>
          <cell r="O1834">
            <v>0</v>
          </cell>
          <cell r="P1834">
            <v>6.3942691046185262E-4</v>
          </cell>
          <cell r="Q1834">
            <v>1.6879855249659774E-4</v>
          </cell>
        </row>
        <row r="1835">
          <cell r="B1835">
            <v>884000</v>
          </cell>
          <cell r="C1835">
            <v>2.0895583339960332E-7</v>
          </cell>
          <cell r="D1835">
            <v>0</v>
          </cell>
          <cell r="E1835">
            <v>0</v>
          </cell>
          <cell r="F1835">
            <v>6.3528067175382293E-4</v>
          </cell>
          <cell r="G1835">
            <v>1.6761343470684932E-4</v>
          </cell>
          <cell r="H1835">
            <v>0.34572132547549489</v>
          </cell>
          <cell r="I1835">
            <v>0</v>
          </cell>
          <cell r="J1835">
            <v>0</v>
          </cell>
          <cell r="K1835">
            <v>18996.513836290967</v>
          </cell>
          <cell r="L1835">
            <v>49.372577048402846</v>
          </cell>
          <cell r="M1835">
            <v>2.0895583339960332E-7</v>
          </cell>
          <cell r="N1835">
            <v>0</v>
          </cell>
          <cell r="O1835">
            <v>0</v>
          </cell>
          <cell r="P1835">
            <v>6.3528067175382293E-4</v>
          </cell>
          <cell r="Q1835">
            <v>1.6761343470684929E-4</v>
          </cell>
        </row>
        <row r="1836">
          <cell r="B1836">
            <v>884500</v>
          </cell>
          <cell r="C1836">
            <v>2.0688428502328E-7</v>
          </cell>
          <cell r="D1836">
            <v>0</v>
          </cell>
          <cell r="E1836">
            <v>0</v>
          </cell>
          <cell r="F1836">
            <v>6.3115044939940877E-4</v>
          </cell>
          <cell r="G1836">
            <v>1.6643385915696791E-4</v>
          </cell>
          <cell r="H1836">
            <v>0.34229391003177528</v>
          </cell>
          <cell r="I1836">
            <v>0</v>
          </cell>
          <cell r="J1836">
            <v>0</v>
          </cell>
          <cell r="K1836">
            <v>18873.009644221056</v>
          </cell>
          <cell r="L1836">
            <v>49.025118714750839</v>
          </cell>
          <cell r="M1836">
            <v>2.0688428502328E-7</v>
          </cell>
          <cell r="N1836">
            <v>0</v>
          </cell>
          <cell r="O1836">
            <v>0</v>
          </cell>
          <cell r="P1836">
            <v>6.3115044939940888E-4</v>
          </cell>
          <cell r="Q1836">
            <v>1.6643385915696791E-4</v>
          </cell>
        </row>
        <row r="1837">
          <cell r="B1837">
            <v>885000</v>
          </cell>
          <cell r="C1837">
            <v>2.0483051806888542E-7</v>
          </cell>
          <cell r="D1837">
            <v>0</v>
          </cell>
          <cell r="E1837">
            <v>0</v>
          </cell>
          <cell r="F1837">
            <v>6.2703618152962475E-4</v>
          </cell>
          <cell r="G1837">
            <v>1.6525979992849756E-4</v>
          </cell>
          <cell r="H1837">
            <v>0.33889591428243809</v>
          </cell>
          <cell r="I1837">
            <v>0</v>
          </cell>
          <cell r="J1837">
            <v>0</v>
          </cell>
          <cell r="K1837">
            <v>18749.982531970352</v>
          </cell>
          <cell r="L1837">
            <v>48.679285280704086</v>
          </cell>
          <cell r="M1837">
            <v>2.0483051806888542E-7</v>
          </cell>
          <cell r="N1837">
            <v>0</v>
          </cell>
          <cell r="O1837">
            <v>0</v>
          </cell>
          <cell r="P1837">
            <v>6.2703618152962475E-4</v>
          </cell>
          <cell r="Q1837">
            <v>1.6525979992849756E-4</v>
          </cell>
        </row>
        <row r="1838">
          <cell r="B1838">
            <v>885500</v>
          </cell>
          <cell r="C1838">
            <v>2.0279437990659512E-7</v>
          </cell>
          <cell r="D1838">
            <v>0</v>
          </cell>
          <cell r="E1838">
            <v>0</v>
          </cell>
          <cell r="F1838">
            <v>6.229378065144769E-4</v>
          </cell>
          <cell r="G1838">
            <v>1.6409123122419111E-4</v>
          </cell>
          <cell r="H1838">
            <v>0.33552708569859069</v>
          </cell>
          <cell r="I1838">
            <v>0</v>
          </cell>
          <cell r="J1838">
            <v>0</v>
          </cell>
          <cell r="K1838">
            <v>18627.430656644709</v>
          </cell>
          <cell r="L1838">
            <v>48.335069147369488</v>
          </cell>
          <cell r="M1838">
            <v>2.0279437990659512E-7</v>
          </cell>
          <cell r="N1838">
            <v>0</v>
          </cell>
          <cell r="O1838">
            <v>0</v>
          </cell>
          <cell r="P1838">
            <v>6.229378065144769E-4</v>
          </cell>
          <cell r="Q1838">
            <v>1.6409123122419111E-4</v>
          </cell>
        </row>
        <row r="1839">
          <cell r="B1839">
            <v>886000</v>
          </cell>
          <cell r="C1839">
            <v>2.0077571921683915E-7</v>
          </cell>
          <cell r="D1839">
            <v>0</v>
          </cell>
          <cell r="E1839">
            <v>0</v>
          </cell>
          <cell r="F1839">
            <v>6.1885526296203916E-4</v>
          </cell>
          <cell r="G1839">
            <v>1.6292812736744302E-4</v>
          </cell>
          <cell r="H1839">
            <v>0.33218717391918096</v>
          </cell>
          <cell r="I1839">
            <v>0</v>
          </cell>
          <cell r="J1839">
            <v>0</v>
          </cell>
          <cell r="K1839">
            <v>18505.352182468814</v>
          </cell>
          <cell r="L1839">
            <v>47.992462751390399</v>
          </cell>
          <cell r="M1839">
            <v>2.0077571921683915E-7</v>
          </cell>
          <cell r="N1839">
            <v>0</v>
          </cell>
          <cell r="O1839">
            <v>0</v>
          </cell>
          <cell r="P1839">
            <v>6.1885526296203916E-4</v>
          </cell>
          <cell r="Q1839">
            <v>1.6292812736744299E-4</v>
          </cell>
        </row>
        <row r="1840">
          <cell r="B1840">
            <v>886500</v>
          </cell>
          <cell r="C1840">
            <v>1.9877438597977426E-7</v>
          </cell>
          <cell r="D1840">
            <v>0</v>
          </cell>
          <cell r="E1840">
            <v>0</v>
          </cell>
          <cell r="F1840">
            <v>6.1478848971753411E-4</v>
          </cell>
          <cell r="G1840">
            <v>1.6177046280172556E-4</v>
          </cell>
          <cell r="H1840">
            <v>0.32887593073357885</v>
          </cell>
          <cell r="I1840">
            <v>0</v>
          </cell>
          <cell r="J1840">
            <v>0</v>
          </cell>
          <cell r="K1840">
            <v>18383.745280758707</v>
          </cell>
          <cell r="L1840">
            <v>47.651458564780562</v>
          </cell>
          <cell r="M1840">
            <v>1.9877438597977426E-7</v>
          </cell>
          <cell r="N1840">
            <v>0</v>
          </cell>
          <cell r="O1840">
            <v>0</v>
          </cell>
          <cell r="P1840">
            <v>6.1478848971753411E-4</v>
          </cell>
          <cell r="Q1840">
            <v>1.6177046280172556E-4</v>
          </cell>
        </row>
        <row r="1841">
          <cell r="B1841">
            <v>887000</v>
          </cell>
          <cell r="C1841">
            <v>1.9679023146284159E-7</v>
          </cell>
          <cell r="D1841">
            <v>0</v>
          </cell>
          <cell r="E1841">
            <v>0</v>
          </cell>
          <cell r="F1841">
            <v>6.1073742586241649E-4</v>
          </cell>
          <cell r="G1841">
            <v>1.6061821209002635E-4</v>
          </cell>
          <cell r="H1841">
            <v>0.32559311006099051</v>
          </cell>
          <cell r="I1841">
            <v>0</v>
          </cell>
          <cell r="J1841">
            <v>0</v>
          </cell>
          <cell r="K1841">
            <v>18262.608129894372</v>
          </cell>
          <cell r="L1841">
            <v>47.312049094758393</v>
          </cell>
          <cell r="M1841">
            <v>1.9679023146284161E-7</v>
          </cell>
          <cell r="N1841">
            <v>0</v>
          </cell>
          <cell r="O1841">
            <v>0</v>
          </cell>
          <cell r="P1841">
            <v>6.107374258624166E-4</v>
          </cell>
          <cell r="Q1841">
            <v>1.6061821209002633E-4</v>
          </cell>
        </row>
        <row r="1842">
          <cell r="B1842">
            <v>887500</v>
          </cell>
          <cell r="C1842">
            <v>1.9482310821023878E-7</v>
          </cell>
          <cell r="D1842">
            <v>0</v>
          </cell>
          <cell r="E1842">
            <v>0</v>
          </cell>
          <cell r="F1842">
            <v>6.0670201071346211E-4</v>
          </cell>
          <cell r="G1842">
            <v>1.5947134991429036E-4</v>
          </cell>
          <cell r="H1842">
            <v>0.32233846793303927</v>
          </cell>
          <cell r="I1842">
            <v>0</v>
          </cell>
          <cell r="J1842">
            <v>0</v>
          </cell>
          <cell r="K1842">
            <v>18141.938915292489</v>
          </cell>
          <cell r="L1842">
            <v>46.974226883582681</v>
          </cell>
          <cell r="M1842">
            <v>1.9482310821023878E-7</v>
          </cell>
          <cell r="N1842">
            <v>0</v>
          </cell>
          <cell r="O1842">
            <v>0</v>
          </cell>
          <cell r="P1842">
            <v>6.0670201071346221E-4</v>
          </cell>
          <cell r="Q1842">
            <v>1.5947134991429036E-4</v>
          </cell>
        </row>
        <row r="1843">
          <cell r="B1843">
            <v>888000</v>
          </cell>
          <cell r="C1843">
            <v>1.9287287003143492E-7</v>
          </cell>
          <cell r="D1843">
            <v>0</v>
          </cell>
          <cell r="E1843">
            <v>0</v>
          </cell>
          <cell r="F1843">
            <v>6.0268218382185672E-4</v>
          </cell>
          <cell r="G1843">
            <v>1.5832985107486333E-4</v>
          </cell>
          <cell r="H1843">
            <v>0.31911176247476386</v>
          </cell>
          <cell r="I1843">
            <v>0</v>
          </cell>
          <cell r="J1843">
            <v>0</v>
          </cell>
          <cell r="K1843">
            <v>18021.735829379199</v>
          </cell>
          <cell r="L1843">
            <v>46.63798450838857</v>
          </cell>
          <cell r="M1843">
            <v>1.9287287003143492E-7</v>
          </cell>
          <cell r="N1843">
            <v>0</v>
          </cell>
          <cell r="O1843">
            <v>0</v>
          </cell>
          <cell r="P1843">
            <v>6.0268218382185661E-4</v>
          </cell>
          <cell r="Q1843">
            <v>1.5832985107486328E-4</v>
          </cell>
        </row>
        <row r="1844">
          <cell r="B1844">
            <v>888500</v>
          </cell>
          <cell r="C1844">
            <v>1.9093937199159954E-7</v>
          </cell>
          <cell r="D1844">
            <v>0</v>
          </cell>
          <cell r="E1844">
            <v>0</v>
          </cell>
          <cell r="F1844">
            <v>5.9867788497229265E-4</v>
          </cell>
          <cell r="G1844">
            <v>1.5719369048993725E-4</v>
          </cell>
          <cell r="H1844">
            <v>0.31591275388878276</v>
          </cell>
          <cell r="I1844">
            <v>0</v>
          </cell>
          <cell r="J1844">
            <v>0</v>
          </cell>
          <cell r="K1844">
            <v>17901.997071563088</v>
          </cell>
          <cell r="L1844">
            <v>46.303314581024274</v>
          </cell>
          <cell r="M1844">
            <v>1.9093937199159954E-7</v>
          </cell>
          <cell r="N1844">
            <v>0</v>
          </cell>
          <cell r="O1844">
            <v>0</v>
          </cell>
          <cell r="P1844">
            <v>5.9867788497229265E-4</v>
          </cell>
          <cell r="Q1844">
            <v>1.5719369048993722E-4</v>
          </cell>
        </row>
        <row r="1845">
          <cell r="B1845">
            <v>889000</v>
          </cell>
          <cell r="C1845">
            <v>1.8902247039916064E-7</v>
          </cell>
          <cell r="D1845">
            <v>0</v>
          </cell>
          <cell r="E1845">
            <v>0</v>
          </cell>
          <cell r="F1845">
            <v>5.9468905418206457E-4</v>
          </cell>
          <cell r="G1845">
            <v>1.5606284319500088E-4</v>
          </cell>
          <cell r="H1845">
            <v>0.31274120443470893</v>
          </cell>
          <cell r="I1845">
            <v>0</v>
          </cell>
          <cell r="J1845">
            <v>0</v>
          </cell>
          <cell r="K1845">
            <v>17782.720848208137</v>
          </cell>
          <cell r="L1845">
            <v>45.970209747889193</v>
          </cell>
          <cell r="M1845">
            <v>1.8902247039916067E-7</v>
          </cell>
          <cell r="N1845">
            <v>0</v>
          </cell>
          <cell r="O1845">
            <v>0</v>
          </cell>
          <cell r="P1845">
            <v>5.9468905418206446E-4</v>
          </cell>
          <cell r="Q1845">
            <v>1.5606284319500088E-4</v>
          </cell>
        </row>
        <row r="1846">
          <cell r="B1846">
            <v>889500</v>
          </cell>
          <cell r="C1846">
            <v>1.871220227962336E-7</v>
          </cell>
          <cell r="D1846">
            <v>0</v>
          </cell>
          <cell r="E1846">
            <v>0</v>
          </cell>
          <cell r="F1846">
            <v>5.9071563170017319E-4</v>
          </cell>
          <cell r="G1846">
            <v>1.5493728434228934E-4</v>
          </cell>
          <cell r="H1846">
            <v>0.30959687841331385</v>
          </cell>
          <cell r="I1846">
            <v>0</v>
          </cell>
          <cell r="J1846">
            <v>0</v>
          </cell>
          <cell r="K1846">
            <v>17663.90537260694</v>
          </cell>
          <cell r="L1846">
            <v>45.638662689771763</v>
          </cell>
          <cell r="M1846">
            <v>1.871220227962336E-7</v>
          </cell>
          <cell r="N1846">
            <v>0</v>
          </cell>
          <cell r="O1846">
            <v>0</v>
          </cell>
          <cell r="P1846">
            <v>5.9071563170017319E-4</v>
          </cell>
          <cell r="Q1846">
            <v>1.5493728434228931E-4</v>
          </cell>
        </row>
        <row r="1847">
          <cell r="B1847">
            <v>890000</v>
          </cell>
          <cell r="C1847">
            <v>1.852378879480934E-7</v>
          </cell>
          <cell r="D1847">
            <v>0</v>
          </cell>
          <cell r="E1847">
            <v>0</v>
          </cell>
          <cell r="F1847">
            <v>5.8675755800642842E-4</v>
          </cell>
          <cell r="G1847">
            <v>1.5381698920023987E-4</v>
          </cell>
          <cell r="H1847">
            <v>0.30647954214910961</v>
          </cell>
          <cell r="I1847">
            <v>0</v>
          </cell>
          <cell r="J1847">
            <v>0</v>
          </cell>
          <cell r="K1847">
            <v>17545.548864953867</v>
          </cell>
          <cell r="L1847">
            <v>45.308666121689221</v>
          </cell>
          <cell r="M1847">
            <v>1.8523788794809337E-7</v>
          </cell>
          <cell r="N1847">
            <v>0</v>
          </cell>
          <cell r="O1847">
            <v>0</v>
          </cell>
          <cell r="P1847">
            <v>5.8675755800642853E-4</v>
          </cell>
          <cell r="Q1847">
            <v>1.5381698920023987E-4</v>
          </cell>
        </row>
        <row r="1848">
          <cell r="B1848">
            <v>890500</v>
          </cell>
          <cell r="C1848">
            <v>1.833699258307323E-7</v>
          </cell>
          <cell r="D1848">
            <v>0</v>
          </cell>
          <cell r="E1848">
            <v>0</v>
          </cell>
          <cell r="F1848">
            <v>5.8281477381055889E-4</v>
          </cell>
          <cell r="G1848">
            <v>1.5270193315294742E-4</v>
          </cell>
          <cell r="H1848">
            <v>0.30338896396976256</v>
          </cell>
          <cell r="I1848">
            <v>0</v>
          </cell>
          <cell r="J1848">
            <v>0</v>
          </cell>
          <cell r="K1848">
            <v>17427.649552318442</v>
          </cell>
          <cell r="L1848">
            <v>44.98021279272713</v>
          </cell>
          <cell r="M1848">
            <v>1.833699258307323E-7</v>
          </cell>
          <cell r="N1848">
            <v>0</v>
          </cell>
          <cell r="O1848">
            <v>0</v>
          </cell>
          <cell r="P1848">
            <v>5.8281477381055889E-4</v>
          </cell>
          <cell r="Q1848">
            <v>1.527019331529474E-4</v>
          </cell>
        </row>
        <row r="1849">
          <cell r="B1849">
            <v>891000</v>
          </cell>
          <cell r="C1849">
            <v>1.8151799762416033E-7</v>
          </cell>
          <cell r="D1849">
            <v>0</v>
          </cell>
          <cell r="E1849">
            <v>0</v>
          </cell>
          <cell r="F1849">
            <v>5.7888722005132367E-4</v>
          </cell>
          <cell r="G1849">
            <v>1.5159209169962411E-4</v>
          </cell>
          <cell r="H1849">
            <v>0.3003249141950089</v>
          </cell>
          <cell r="I1849">
            <v>0</v>
          </cell>
          <cell r="J1849">
            <v>0</v>
          </cell>
          <cell r="K1849">
            <v>17310.205668618797</v>
          </cell>
          <cell r="L1849">
            <v>44.653295485880264</v>
          </cell>
          <cell r="M1849">
            <v>1.815179976241603E-7</v>
          </cell>
          <cell r="N1849">
            <v>0</v>
          </cell>
          <cell r="O1849">
            <v>0</v>
          </cell>
          <cell r="P1849">
            <v>5.7888722005132367E-4</v>
          </cell>
          <cell r="Q1849">
            <v>1.5159209169962409E-4</v>
          </cell>
        </row>
        <row r="1850">
          <cell r="B1850">
            <v>891500</v>
          </cell>
          <cell r="C1850">
            <v>1.7968196569900596E-7</v>
          </cell>
          <cell r="D1850">
            <v>0</v>
          </cell>
          <cell r="E1850">
            <v>0</v>
          </cell>
          <cell r="F1850">
            <v>5.7497483789562638E-4</v>
          </cell>
          <cell r="G1850">
            <v>1.5048744045406014E-4</v>
          </cell>
          <cell r="H1850">
            <v>0.29728716511448527</v>
          </cell>
          <cell r="I1850">
            <v>0</v>
          </cell>
          <cell r="J1850">
            <v>0</v>
          </cell>
          <cell r="K1850">
            <v>17193.21545459516</v>
          </cell>
          <cell r="L1850">
            <v>44.327907017893736</v>
          </cell>
          <cell r="M1850">
            <v>1.7968196569900596E-7</v>
          </cell>
          <cell r="N1850">
            <v>0</v>
          </cell>
          <cell r="O1850">
            <v>0</v>
          </cell>
          <cell r="P1850">
            <v>5.7497483789562638E-4</v>
          </cell>
          <cell r="Q1850">
            <v>1.5048744045406012E-4</v>
          </cell>
        </row>
        <row r="1851">
          <cell r="B1851">
            <v>892000</v>
          </cell>
          <cell r="C1851">
            <v>1.778616936079024E-7</v>
          </cell>
          <cell r="D1851">
            <v>0</v>
          </cell>
          <cell r="E1851">
            <v>0</v>
          </cell>
          <cell r="F1851">
            <v>5.7107756873763568E-4</v>
          </cell>
          <cell r="G1851">
            <v>1.4938795514408908E-4</v>
          </cell>
          <cell r="H1851">
            <v>0.29427549097347722</v>
          </cell>
          <cell r="I1851">
            <v>0</v>
          </cell>
          <cell r="J1851">
            <v>0</v>
          </cell>
          <cell r="K1851">
            <v>17076.677157783557</v>
          </cell>
          <cell r="L1851">
            <v>44.004040239105535</v>
          </cell>
          <cell r="M1851">
            <v>1.778616936079024E-7</v>
          </cell>
          <cell r="N1851">
            <v>0</v>
          </cell>
          <cell r="O1851">
            <v>0</v>
          </cell>
          <cell r="P1851">
            <v>5.7107756873763568E-4</v>
          </cell>
          <cell r="Q1851">
            <v>1.4938795514408905E-4</v>
          </cell>
        </row>
        <row r="1852">
          <cell r="B1852">
            <v>892500</v>
          </cell>
          <cell r="C1852">
            <v>1.7605704607304535E-7</v>
          </cell>
          <cell r="D1852">
            <v>0</v>
          </cell>
          <cell r="E1852">
            <v>0</v>
          </cell>
          <cell r="F1852">
            <v>5.6719535419790673E-4</v>
          </cell>
          <cell r="G1852">
            <v>1.4829361161105396E-4</v>
          </cell>
          <cell r="H1852">
            <v>0.29128966795233324</v>
          </cell>
          <cell r="I1852">
            <v>0</v>
          </cell>
          <cell r="J1852">
            <v>0</v>
          </cell>
          <cell r="K1852">
            <v>16960.589032489563</v>
          </cell>
          <cell r="L1852">
            <v>43.681688033289248</v>
          </cell>
          <cell r="M1852">
            <v>1.7605704607304535E-7</v>
          </cell>
          <cell r="N1852">
            <v>0</v>
          </cell>
          <cell r="O1852">
            <v>0</v>
          </cell>
          <cell r="P1852">
            <v>5.6719535419790673E-4</v>
          </cell>
          <cell r="Q1852">
            <v>1.4829361161105396E-4</v>
          </cell>
        </row>
        <row r="1853">
          <cell r="B1853">
            <v>893000</v>
          </cell>
          <cell r="C1853">
            <v>1.7426788897949347E-7</v>
          </cell>
          <cell r="D1853">
            <v>0</v>
          </cell>
          <cell r="E1853">
            <v>0</v>
          </cell>
          <cell r="F1853">
            <v>5.6332813612250583E-4</v>
          </cell>
          <cell r="G1853">
            <v>1.4720438580927638E-4</v>
          </cell>
          <cell r="H1853">
            <v>0.28832947415538029</v>
          </cell>
          <cell r="I1853">
            <v>0</v>
          </cell>
          <cell r="J1853">
            <v>0</v>
          </cell>
          <cell r="K1853">
            <v>16844.949339762101</v>
          </cell>
          <cell r="L1853">
            <v>43.360843317497654</v>
          </cell>
          <cell r="M1853">
            <v>1.7426788897949347E-7</v>
          </cell>
          <cell r="N1853">
            <v>0</v>
          </cell>
          <cell r="O1853">
            <v>0</v>
          </cell>
          <cell r="P1853">
            <v>5.6332813612250572E-4</v>
          </cell>
          <cell r="Q1853">
            <v>1.4720438580927635E-4</v>
          </cell>
        </row>
        <row r="1854">
          <cell r="B1854">
            <v>893500</v>
          </cell>
          <cell r="C1854">
            <v>1.724940893627261E-7</v>
          </cell>
          <cell r="D1854">
            <v>0</v>
          </cell>
          <cell r="E1854">
            <v>0</v>
          </cell>
          <cell r="F1854">
            <v>5.5947585658214E-4</v>
          </cell>
          <cell r="G1854">
            <v>1.4612025380552856E-4</v>
          </cell>
          <cell r="H1854">
            <v>0.28539468959033781</v>
          </cell>
          <cell r="I1854">
            <v>0</v>
          </cell>
          <cell r="J1854">
            <v>0</v>
          </cell>
          <cell r="K1854">
            <v>16729.756347367427</v>
          </cell>
          <cell r="L1854">
            <v>43.041499041907251</v>
          </cell>
          <cell r="M1854">
            <v>1.724940893627261E-7</v>
          </cell>
          <cell r="N1854">
            <v>0</v>
          </cell>
          <cell r="O1854">
            <v>0</v>
          </cell>
          <cell r="P1854">
            <v>5.5947585658213989E-4</v>
          </cell>
          <cell r="Q1854">
            <v>1.4612025380552853E-4</v>
          </cell>
        </row>
        <row r="1855">
          <cell r="B1855">
            <v>894000</v>
          </cell>
          <cell r="C1855">
            <v>1.7073551540002959E-7</v>
          </cell>
          <cell r="D1855">
            <v>0</v>
          </cell>
          <cell r="E1855">
            <v>0</v>
          </cell>
          <cell r="F1855">
            <v>5.5563845787129026E-4</v>
          </cell>
          <cell r="G1855">
            <v>1.4504119177850665E-4</v>
          </cell>
          <cell r="H1855">
            <v>0.28248509615406631</v>
          </cell>
          <cell r="I1855">
            <v>0</v>
          </cell>
          <cell r="J1855">
            <v>0</v>
          </cell>
          <cell r="K1855">
            <v>16615.008329763219</v>
          </cell>
          <cell r="L1855">
            <v>42.723648189663074</v>
          </cell>
          <cell r="M1855">
            <v>1.7073551540002959E-7</v>
          </cell>
          <cell r="N1855">
            <v>0</v>
          </cell>
          <cell r="O1855">
            <v>0</v>
          </cell>
          <cell r="P1855">
            <v>5.5563845787129026E-4</v>
          </cell>
          <cell r="Q1855">
            <v>1.4504119177850662E-4</v>
          </cell>
        </row>
        <row r="1856">
          <cell r="B1856">
            <v>894500</v>
          </cell>
          <cell r="C1856">
            <v>1.6899203639996926E-7</v>
          </cell>
          <cell r="D1856">
            <v>0</v>
          </cell>
          <cell r="E1856">
            <v>0</v>
          </cell>
          <cell r="F1856">
            <v>5.5181588250734486E-4</v>
          </cell>
          <cell r="G1856">
            <v>1.4396717601830895E-4</v>
          </cell>
          <cell r="H1856">
            <v>0.27960047761514834</v>
          </cell>
          <cell r="I1856">
            <v>0</v>
          </cell>
          <cell r="J1856">
            <v>0</v>
          </cell>
          <cell r="K1856">
            <v>16500.703568072637</v>
          </cell>
          <cell r="L1856">
            <v>42.407283776725045</v>
          </cell>
          <cell r="M1856">
            <v>1.6899203639996928E-7</v>
          </cell>
          <cell r="N1856">
            <v>0</v>
          </cell>
          <cell r="O1856">
            <v>0</v>
          </cell>
          <cell r="P1856">
            <v>5.5181588250734486E-4</v>
          </cell>
          <cell r="Q1856">
            <v>1.4396717601830895E-4</v>
          </cell>
        </row>
        <row r="1857">
          <cell r="B1857">
            <v>895000</v>
          </cell>
          <cell r="C1857">
            <v>1.6726352279281852E-7</v>
          </cell>
          <cell r="D1857">
            <v>0</v>
          </cell>
          <cell r="E1857">
            <v>0</v>
          </cell>
          <cell r="F1857">
            <v>5.480080732297402E-4</v>
          </cell>
          <cell r="G1857">
            <v>1.428981829259127E-4</v>
          </cell>
          <cell r="H1857">
            <v>0.27674061959805352</v>
          </cell>
          <cell r="I1857">
            <v>0</v>
          </cell>
          <cell r="J1857">
            <v>0</v>
          </cell>
          <cell r="K1857">
            <v>16386.840350058654</v>
          </cell>
          <cell r="L1857">
            <v>42.092398851713789</v>
          </cell>
          <cell r="M1857">
            <v>1.6726352279281852E-7</v>
          </cell>
          <cell r="N1857">
            <v>0</v>
          </cell>
          <cell r="O1857">
            <v>0</v>
          </cell>
          <cell r="P1857">
            <v>5.480080732297402E-4</v>
          </cell>
          <cell r="Q1857">
            <v>1.428981829259127E-4</v>
          </cell>
        </row>
        <row r="1858">
          <cell r="B1858">
            <v>895500</v>
          </cell>
          <cell r="C1858">
            <v>1.6554984612098793E-7</v>
          </cell>
          <cell r="D1858">
            <v>0</v>
          </cell>
          <cell r="E1858">
            <v>0</v>
          </cell>
          <cell r="F1858">
            <v>5.4421497299910241E-4</v>
          </cell>
          <cell r="G1858">
            <v>1.418341890126569E-4</v>
          </cell>
          <cell r="H1858">
            <v>0.27390530956730313</v>
          </cell>
          <cell r="I1858">
            <v>0</v>
          </cell>
          <cell r="J1858">
            <v>0</v>
          </cell>
          <cell r="K1858">
            <v>16273.416970098386</v>
          </cell>
          <cell r="L1858">
            <v>41.778986495758367</v>
          </cell>
          <cell r="M1858">
            <v>1.6554984612098793E-7</v>
          </cell>
          <cell r="N1858">
            <v>0</v>
          </cell>
          <cell r="O1858">
            <v>0</v>
          </cell>
          <cell r="P1858">
            <v>5.4421497299910241E-4</v>
          </cell>
          <cell r="Q1858">
            <v>1.4183418901265687E-4</v>
          </cell>
        </row>
        <row r="1859">
          <cell r="B1859">
            <v>896000</v>
          </cell>
          <cell r="C1859">
            <v>1.6385087902945447E-7</v>
          </cell>
          <cell r="D1859">
            <v>0</v>
          </cell>
          <cell r="E1859">
            <v>0</v>
          </cell>
          <cell r="F1859">
            <v>5.4043652499639254E-4</v>
          </cell>
          <cell r="G1859">
            <v>1.4077517089972652E-4</v>
          </cell>
          <cell r="H1859">
            <v>0.27109433681163508</v>
          </cell>
          <cell r="I1859">
            <v>0</v>
          </cell>
          <cell r="J1859">
            <v>0</v>
          </cell>
          <cell r="K1859">
            <v>16160.431729157513</v>
          </cell>
          <cell r="L1859">
            <v>41.46703982234429</v>
          </cell>
          <cell r="M1859">
            <v>1.6385087902945445E-7</v>
          </cell>
          <cell r="N1859">
            <v>0</v>
          </cell>
          <cell r="O1859">
            <v>0</v>
          </cell>
          <cell r="P1859">
            <v>5.4043652499639254E-4</v>
          </cell>
          <cell r="Q1859">
            <v>1.4077517089972649E-4</v>
          </cell>
        </row>
        <row r="1860">
          <cell r="B1860">
            <v>896500</v>
          </cell>
          <cell r="C1860">
            <v>1.6216649525619048E-7</v>
          </cell>
          <cell r="D1860">
            <v>0</v>
          </cell>
          <cell r="E1860">
            <v>0</v>
          </cell>
          <cell r="F1860">
            <v>5.3667267262205612E-4</v>
          </cell>
          <cell r="G1860">
            <v>1.3972110531763833E-4</v>
          </cell>
          <cell r="H1860">
            <v>0.26830749242816859</v>
          </cell>
          <cell r="I1860">
            <v>0</v>
          </cell>
          <cell r="J1860">
            <v>0</v>
          </cell>
          <cell r="K1860">
            <v>16047.882934764875</v>
          </cell>
          <cell r="L1860">
            <v>41.156551977162081</v>
          </cell>
          <cell r="M1860">
            <v>1.6216649525619048E-7</v>
          </cell>
          <cell r="N1860">
            <v>0</v>
          </cell>
          <cell r="O1860">
            <v>0</v>
          </cell>
          <cell r="P1860">
            <v>5.3667267262205612E-4</v>
          </cell>
          <cell r="Q1860">
            <v>1.3972110531763833E-4</v>
          </cell>
        </row>
        <row r="1861">
          <cell r="B1861">
            <v>897000</v>
          </cell>
          <cell r="C1861">
            <v>1.604965696235499E-7</v>
          </cell>
          <cell r="D1861">
            <v>0</v>
          </cell>
          <cell r="E1861">
            <v>0</v>
          </cell>
          <cell r="F1861">
            <v>5.329233594951752E-4</v>
          </cell>
          <cell r="G1861">
            <v>1.3867196910572887E-4</v>
          </cell>
          <cell r="H1861">
            <v>0.26554456930815246</v>
          </cell>
          <cell r="I1861">
            <v>0</v>
          </cell>
          <cell r="J1861">
            <v>0</v>
          </cell>
          <cell r="K1861">
            <v>15935.768900987092</v>
          </cell>
          <cell r="L1861">
            <v>40.847516137956454</v>
          </cell>
          <cell r="M1861">
            <v>1.604965696235499E-7</v>
          </cell>
          <cell r="N1861">
            <v>0</v>
          </cell>
          <cell r="O1861">
            <v>0</v>
          </cell>
          <cell r="P1861">
            <v>5.329233594951752E-4</v>
          </cell>
          <cell r="Q1861">
            <v>1.3867196910572887E-4</v>
          </cell>
        </row>
        <row r="1862">
          <cell r="B1862">
            <v>897500</v>
          </cell>
          <cell r="C1862">
            <v>1.5884097802774037E-7</v>
          </cell>
          <cell r="D1862">
            <v>0</v>
          </cell>
          <cell r="E1862">
            <v>0</v>
          </cell>
          <cell r="F1862">
            <v>5.2918852945262355E-4</v>
          </cell>
          <cell r="G1862">
            <v>1.3762773921164641E-4</v>
          </cell>
          <cell r="H1862">
            <v>0.26280536211954642</v>
          </cell>
          <cell r="I1862">
            <v>0</v>
          </cell>
          <cell r="J1862">
            <v>0</v>
          </cell>
          <cell r="K1862">
            <v>15824.087948403318</v>
          </cell>
          <cell r="L1862">
            <v>40.539925514376655</v>
          </cell>
          <cell r="M1862">
            <v>1.5884097802774037E-7</v>
          </cell>
          <cell r="N1862">
            <v>0</v>
          </cell>
          <cell r="O1862">
            <v>0</v>
          </cell>
          <cell r="P1862">
            <v>5.2918852945262355E-4</v>
          </cell>
          <cell r="Q1862">
            <v>1.3762773921164641E-4</v>
          </cell>
        </row>
        <row r="1863">
          <cell r="B1863">
            <v>898000</v>
          </cell>
          <cell r="C1863">
            <v>1.5719959743116645E-7</v>
          </cell>
          <cell r="D1863">
            <v>0</v>
          </cell>
          <cell r="E1863">
            <v>0</v>
          </cell>
          <cell r="F1863">
            <v>5.2546812654822488E-4</v>
          </cell>
          <cell r="G1863">
            <v>1.3658839269084467E-4</v>
          </cell>
          <cell r="H1863">
            <v>0.26008966729435296</v>
          </cell>
          <cell r="I1863">
            <v>0</v>
          </cell>
          <cell r="J1863">
            <v>0</v>
          </cell>
          <cell r="K1863">
            <v>15712.838404080059</v>
          </cell>
          <cell r="L1863">
            <v>40.233773347827345</v>
          </cell>
          <cell r="M1863">
            <v>1.5719959743116648E-7</v>
          </cell>
          <cell r="N1863">
            <v>0</v>
          </cell>
          <cell r="O1863">
            <v>0</v>
          </cell>
          <cell r="P1863">
            <v>5.2546812654822488E-4</v>
          </cell>
          <cell r="Q1863">
            <v>1.3658839269084467E-4</v>
          </cell>
        </row>
        <row r="1864">
          <cell r="B1864">
            <v>898500</v>
          </cell>
          <cell r="C1864">
            <v>1.5557230585190167E-7</v>
          </cell>
          <cell r="D1864">
            <v>0</v>
          </cell>
          <cell r="E1864">
            <v>0</v>
          </cell>
          <cell r="F1864">
            <v>5.2176209505191615E-4</v>
          </cell>
          <cell r="G1864">
            <v>1.3555390670607812E-4</v>
          </cell>
          <cell r="H1864">
            <v>0.25739728301119852</v>
          </cell>
          <cell r="I1864">
            <v>0</v>
          </cell>
          <cell r="J1864">
            <v>0</v>
          </cell>
          <cell r="K1864">
            <v>15602.018601546164</v>
          </cell>
          <cell r="L1864">
            <v>39.929052911319921</v>
          </cell>
          <cell r="M1864">
            <v>1.5557230585190167E-7</v>
          </cell>
          <cell r="N1864">
            <v>0</v>
          </cell>
          <cell r="O1864">
            <v>0</v>
          </cell>
          <cell r="P1864">
            <v>5.2176209505191615E-4</v>
          </cell>
          <cell r="Q1864">
            <v>1.3555390670607812E-4</v>
          </cell>
        </row>
        <row r="1865">
          <cell r="B1865">
            <v>899000</v>
          </cell>
          <cell r="C1865">
            <v>1.5395898235411763E-7</v>
          </cell>
          <cell r="D1865">
            <v>0</v>
          </cell>
          <cell r="E1865">
            <v>0</v>
          </cell>
          <cell r="F1865">
            <v>5.1807037944891091E-4</v>
          </cell>
          <cell r="G1865">
            <v>1.3452425852689994E-4</v>
          </cell>
          <cell r="H1865">
            <v>0.25472800917949834</v>
          </cell>
          <cell r="I1865">
            <v>0</v>
          </cell>
          <cell r="J1865">
            <v>0</v>
          </cell>
          <cell r="K1865">
            <v>15491.626880767799</v>
          </cell>
          <cell r="L1865">
            <v>39.625757509324643</v>
          </cell>
          <cell r="M1865">
            <v>1.5395898235411763E-7</v>
          </cell>
          <cell r="N1865">
            <v>0</v>
          </cell>
          <cell r="O1865">
            <v>0</v>
          </cell>
          <cell r="P1865">
            <v>5.1807037944891091E-4</v>
          </cell>
          <cell r="Q1865">
            <v>1.3452425852689991E-4</v>
          </cell>
        </row>
        <row r="1866">
          <cell r="B1866">
            <v>899500</v>
          </cell>
          <cell r="C1866">
            <v>1.5235950704138437E-7</v>
          </cell>
          <cell r="D1866">
            <v>0</v>
          </cell>
          <cell r="E1866">
            <v>0</v>
          </cell>
          <cell r="F1866">
            <v>5.1439292443886966E-4</v>
          </cell>
          <cell r="G1866">
            <v>1.3349942552916337E-4</v>
          </cell>
          <cell r="H1866">
            <v>0.2520816474283718</v>
          </cell>
          <cell r="I1866">
            <v>0</v>
          </cell>
          <cell r="J1866">
            <v>0</v>
          </cell>
          <cell r="K1866">
            <v>15381.661588123641</v>
          </cell>
          <cell r="L1866">
            <v>39.32388047762376</v>
          </cell>
          <cell r="M1866">
            <v>1.5235950704138437E-7</v>
          </cell>
          <cell r="N1866">
            <v>0</v>
          </cell>
          <cell r="O1866">
            <v>0</v>
          </cell>
          <cell r="P1866">
            <v>5.1439292443886966E-4</v>
          </cell>
          <cell r="Q1866">
            <v>1.3349942552916337E-4</v>
          </cell>
        </row>
        <row r="1867">
          <cell r="B1867">
            <v>900000</v>
          </cell>
          <cell r="C1867">
            <v>1.5077376104614244E-7</v>
          </cell>
          <cell r="D1867">
            <v>0</v>
          </cell>
          <cell r="E1867">
            <v>0</v>
          </cell>
          <cell r="F1867">
            <v>5.1072967493507009E-4</v>
          </cell>
          <cell r="G1867">
            <v>1.3247938519452389E-4</v>
          </cell>
          <cell r="H1867">
            <v>0.24945800108922378</v>
          </cell>
          <cell r="I1867">
            <v>0</v>
          </cell>
          <cell r="J1867">
            <v>0</v>
          </cell>
          <cell r="K1867">
            <v>15272.121076380068</v>
          </cell>
          <cell r="L1867">
            <v>39.023415183164829</v>
          </cell>
          <cell r="M1867">
            <v>1.5077376104614247E-7</v>
          </cell>
          <cell r="N1867">
            <v>0</v>
          </cell>
          <cell r="O1867">
            <v>0</v>
          </cell>
          <cell r="P1867">
            <v>5.1072967493507009E-4</v>
          </cell>
          <cell r="Q1867">
            <v>1.3247938519452389E-4</v>
          </cell>
        </row>
        <row r="1868">
          <cell r="B1868">
            <v>900500</v>
          </cell>
          <cell r="C1868">
            <v>1.4920162652013192E-7</v>
          </cell>
          <cell r="D1868">
            <v>0</v>
          </cell>
          <cell r="E1868">
            <v>0</v>
          </cell>
          <cell r="F1868">
            <v>5.0708057606358283E-4</v>
          </cell>
          <cell r="G1868">
            <v>1.314641151099445E-4</v>
          </cell>
          <cell r="H1868">
            <v>0.24685687517990912</v>
          </cell>
          <cell r="I1868">
            <v>0</v>
          </cell>
          <cell r="J1868">
            <v>0</v>
          </cell>
          <cell r="K1868">
            <v>15163.003704666509</v>
          </cell>
          <cell r="L1868">
            <v>38.724355023915038</v>
          </cell>
          <cell r="M1868">
            <v>1.4920162652013192E-7</v>
          </cell>
          <cell r="N1868">
            <v>0</v>
          </cell>
          <cell r="O1868">
            <v>0</v>
          </cell>
          <cell r="P1868">
            <v>5.0708057606358283E-4</v>
          </cell>
          <cell r="Q1868">
            <v>1.3146411510994447E-4</v>
          </cell>
        </row>
        <row r="1869">
          <cell r="B1869">
            <v>901000</v>
          </cell>
          <cell r="C1869">
            <v>1.4764298662769291E-7</v>
          </cell>
          <cell r="D1869">
            <v>0</v>
          </cell>
          <cell r="E1869">
            <v>0</v>
          </cell>
          <cell r="F1869">
            <v>5.0344557316244875E-4</v>
          </cell>
          <cell r="G1869">
            <v>1.3045359296720425E-4</v>
          </cell>
          <cell r="H1869">
            <v>0.24427807639364837</v>
          </cell>
          <cell r="I1869">
            <v>0</v>
          </cell>
          <cell r="J1869">
            <v>0</v>
          </cell>
          <cell r="K1869">
            <v>15054.307838450844</v>
          </cell>
          <cell r="L1869">
            <v>38.426693428716419</v>
          </cell>
          <cell r="M1869">
            <v>1.4764298662769291E-7</v>
          </cell>
          <cell r="N1869">
            <v>0</v>
          </cell>
          <cell r="O1869">
            <v>0</v>
          </cell>
          <cell r="P1869">
            <v>5.0344557316244886E-4</v>
          </cell>
          <cell r="Q1869">
            <v>1.3045359296720422E-4</v>
          </cell>
        </row>
        <row r="1870">
          <cell r="B1870">
            <v>901500</v>
          </cell>
          <cell r="C1870">
            <v>1.4609772553619456E-7</v>
          </cell>
          <cell r="D1870">
            <v>0</v>
          </cell>
          <cell r="E1870">
            <v>0</v>
          </cell>
          <cell r="F1870">
            <v>4.9982461178086008E-4</v>
          </cell>
          <cell r="G1870">
            <v>1.294477965624067E-4</v>
          </cell>
          <cell r="H1870">
            <v>0.24172141308319239</v>
          </cell>
          <cell r="I1870">
            <v>0</v>
          </cell>
          <cell r="J1870">
            <v>0</v>
          </cell>
          <cell r="K1870">
            <v>14946.031849514919</v>
          </cell>
          <cell r="L1870">
            <v>38.130423857141054</v>
          </cell>
          <cell r="M1870">
            <v>1.4609772553619456E-7</v>
          </cell>
          <cell r="N1870">
            <v>0</v>
          </cell>
          <cell r="O1870">
            <v>0</v>
          </cell>
          <cell r="P1870">
            <v>4.9982461178086008E-4</v>
          </cell>
          <cell r="Q1870">
            <v>1.2944779656240668E-4</v>
          </cell>
        </row>
        <row r="1871">
          <cell r="B1871">
            <v>902000</v>
          </cell>
          <cell r="C1871">
            <v>1.4456572840646424E-7</v>
          </cell>
          <cell r="D1871">
            <v>0</v>
          </cell>
          <cell r="E1871">
            <v>0</v>
          </cell>
          <cell r="F1871">
            <v>4.9621763767834564E-4</v>
          </cell>
          <cell r="G1871">
            <v>1.2844670379549294E-4</v>
          </cell>
          <cell r="H1871">
            <v>0.23918669524498712</v>
          </cell>
          <cell r="I1871">
            <v>0</v>
          </cell>
          <cell r="J1871">
            <v>0</v>
          </cell>
          <cell r="K1871">
            <v>14838.174115930178</v>
          </cell>
          <cell r="L1871">
            <v>37.835539799347636</v>
          </cell>
          <cell r="M1871">
            <v>1.4456572840646424E-7</v>
          </cell>
          <cell r="N1871">
            <v>0</v>
          </cell>
          <cell r="O1871">
            <v>0</v>
          </cell>
          <cell r="P1871">
            <v>4.9621763767834575E-4</v>
          </cell>
          <cell r="Q1871">
            <v>1.2844670379549294E-4</v>
          </cell>
        </row>
        <row r="1872">
          <cell r="B1872">
            <v>902500</v>
          </cell>
          <cell r="C1872">
            <v>1.4304688138608782E-7</v>
          </cell>
          <cell r="D1872">
            <v>0</v>
          </cell>
          <cell r="E1872">
            <v>0</v>
          </cell>
          <cell r="F1872">
            <v>4.9262459682395733E-4</v>
          </cell>
          <cell r="G1872">
            <v>1.27450292669755E-4</v>
          </cell>
          <cell r="H1872">
            <v>0.23667373450808896</v>
          </cell>
          <cell r="I1872">
            <v>0</v>
          </cell>
          <cell r="J1872">
            <v>0</v>
          </cell>
          <cell r="K1872">
            <v>14730.733022033344</v>
          </cell>
          <cell r="L1872">
            <v>37.542034775938127</v>
          </cell>
          <cell r="M1872">
            <v>1.4304688138608782E-7</v>
          </cell>
          <cell r="N1872">
            <v>0</v>
          </cell>
          <cell r="O1872">
            <v>0</v>
          </cell>
          <cell r="P1872">
            <v>4.9262459682395733E-4</v>
          </cell>
          <cell r="Q1872">
            <v>1.27450292669755E-4</v>
          </cell>
        </row>
        <row r="1873">
          <cell r="B1873">
            <v>903000</v>
          </cell>
          <cell r="C1873">
            <v>1.4154107159888184E-7</v>
          </cell>
          <cell r="D1873">
            <v>0</v>
          </cell>
          <cell r="E1873">
            <v>0</v>
          </cell>
          <cell r="F1873">
            <v>4.8904543539546102E-4</v>
          </cell>
          <cell r="G1873">
            <v>1.26458541291354E-4</v>
          </cell>
          <cell r="H1873">
            <v>0.23418234411674602</v>
          </cell>
          <cell r="I1873">
            <v>0</v>
          </cell>
          <cell r="J1873">
            <v>0</v>
          </cell>
          <cell r="K1873">
            <v>14623.706958402217</v>
          </cell>
          <cell r="L1873">
            <v>37.249902337815833</v>
          </cell>
          <cell r="M1873">
            <v>1.4154107159888184E-7</v>
          </cell>
          <cell r="N1873">
            <v>0</v>
          </cell>
          <cell r="O1873">
            <v>0</v>
          </cell>
          <cell r="P1873">
            <v>4.8904543539546102E-4</v>
          </cell>
          <cell r="Q1873">
            <v>1.2645854129135397E-4</v>
          </cell>
        </row>
        <row r="1874">
          <cell r="B1874">
            <v>903500</v>
          </cell>
          <cell r="C1874">
            <v>1.4004818713723665E-7</v>
          </cell>
          <cell r="D1874">
            <v>0</v>
          </cell>
          <cell r="E1874">
            <v>0</v>
          </cell>
          <cell r="F1874">
            <v>4.8548009977853151E-4</v>
          </cell>
          <cell r="G1874">
            <v>1.2547142786883795E-4</v>
          </cell>
          <cell r="H1874">
            <v>0.23171233891772999</v>
          </cell>
          <cell r="I1874">
            <v>0</v>
          </cell>
          <cell r="J1874">
            <v>0</v>
          </cell>
          <cell r="K1874">
            <v>14517.09432183161</v>
          </cell>
          <cell r="L1874">
            <v>36.959136066043378</v>
          </cell>
          <cell r="M1874">
            <v>1.4004818713723665E-7</v>
          </cell>
          <cell r="N1874">
            <v>0</v>
          </cell>
          <cell r="O1874">
            <v>0</v>
          </cell>
          <cell r="P1874">
            <v>4.8548009977853157E-4</v>
          </cell>
          <cell r="Q1874">
            <v>1.2547142786883793E-4</v>
          </cell>
        </row>
        <row r="1875">
          <cell r="B1875">
            <v>904000</v>
          </cell>
          <cell r="C1875">
            <v>1.3856811705541695E-7</v>
          </cell>
          <cell r="D1875">
            <v>0</v>
          </cell>
          <cell r="E1875">
            <v>0</v>
          </cell>
          <cell r="F1875">
            <v>4.8192853656594712E-4</v>
          </cell>
          <cell r="G1875">
            <v>1.2448893071266299E-4</v>
          </cell>
          <cell r="H1875">
            <v>0.22926353534925159</v>
          </cell>
          <cell r="I1875">
            <v>0</v>
          </cell>
          <cell r="J1875">
            <v>0</v>
          </cell>
          <cell r="K1875">
            <v>14410.893515309252</v>
          </cell>
          <cell r="L1875">
            <v>36.669729571701652</v>
          </cell>
          <cell r="M1875">
            <v>1.3856811705541695E-7</v>
          </cell>
          <cell r="N1875">
            <v>0</v>
          </cell>
          <cell r="O1875">
            <v>0</v>
          </cell>
          <cell r="P1875">
            <v>4.8192853656594718E-4</v>
          </cell>
          <cell r="Q1875">
            <v>1.2448893071266296E-4</v>
          </cell>
        </row>
        <row r="1876">
          <cell r="B1876">
            <v>904500</v>
          </cell>
          <cell r="C1876">
            <v>1.3710075135999067E-7</v>
          </cell>
          <cell r="D1876">
            <v>0</v>
          </cell>
          <cell r="E1876">
            <v>0</v>
          </cell>
          <cell r="F1876">
            <v>4.7839069255679195E-4</v>
          </cell>
          <cell r="G1876">
            <v>1.2351102823471757E-4</v>
          </cell>
          <cell r="H1876">
            <v>0.22683575142512494</v>
          </cell>
          <cell r="I1876">
            <v>0</v>
          </cell>
          <cell r="J1876">
            <v>0</v>
          </cell>
          <cell r="K1876">
            <v>14305.102947991947</v>
          </cell>
          <cell r="L1876">
            <v>36.381676495749673</v>
          </cell>
          <cell r="M1876">
            <v>1.3710075135999067E-7</v>
          </cell>
          <cell r="N1876">
            <v>0</v>
          </cell>
          <cell r="O1876">
            <v>0</v>
          </cell>
          <cell r="P1876">
            <v>4.7839069255679195E-4</v>
          </cell>
          <cell r="Q1876">
            <v>1.2351102823471752E-4</v>
          </cell>
        </row>
        <row r="1877">
          <cell r="B1877">
            <v>905000</v>
          </cell>
          <cell r="C1877">
            <v>1.3564598100025838E-7</v>
          </cell>
          <cell r="D1877">
            <v>0</v>
          </cell>
          <cell r="E1877">
            <v>0</v>
          </cell>
          <cell r="F1877">
            <v>4.7486651475565792E-4</v>
          </cell>
          <cell r="G1877">
            <v>1.2253769894784693E-4</v>
          </cell>
          <cell r="H1877">
            <v>0.22442880671893295</v>
          </cell>
          <cell r="I1877">
            <v>0</v>
          </cell>
          <cell r="J1877">
            <v>0</v>
          </cell>
          <cell r="K1877">
            <v>14199.721035181707</v>
          </cell>
          <cell r="L1877">
            <v>36.094970508884508</v>
          </cell>
          <cell r="M1877">
            <v>1.3564598100025838E-7</v>
          </cell>
          <cell r="N1877">
            <v>0</v>
          </cell>
          <cell r="O1877">
            <v>0</v>
          </cell>
          <cell r="P1877">
            <v>4.7486651475565792E-4</v>
          </cell>
          <cell r="Q1877">
            <v>1.2253769894784693E-4</v>
          </cell>
        </row>
        <row r="1878">
          <cell r="B1878">
            <v>905500</v>
          </cell>
          <cell r="C1878">
            <v>1.342036978634676E-7</v>
          </cell>
          <cell r="D1878">
            <v>0</v>
          </cell>
          <cell r="E1878">
            <v>0</v>
          </cell>
          <cell r="F1878">
            <v>4.7135595037185057E-4</v>
          </cell>
          <cell r="G1878">
            <v>1.2156892146538259E-4</v>
          </cell>
          <cell r="H1878">
            <v>0.22204252235610927</v>
          </cell>
          <cell r="I1878">
            <v>0</v>
          </cell>
          <cell r="J1878">
            <v>0</v>
          </cell>
          <cell r="K1878">
            <v>14094.746198302002</v>
          </cell>
          <cell r="L1878">
            <v>35.809605311402677</v>
          </cell>
          <cell r="M1878">
            <v>1.342036978634676E-7</v>
          </cell>
          <cell r="N1878">
            <v>0</v>
          </cell>
          <cell r="O1878">
            <v>0</v>
          </cell>
          <cell r="P1878">
            <v>4.7135595037185062E-4</v>
          </cell>
          <cell r="Q1878">
            <v>1.2156892146538259E-4</v>
          </cell>
        </row>
        <row r="1879">
          <cell r="B1879">
            <v>906000</v>
          </cell>
          <cell r="C1879">
            <v>1.327737947623707E-7</v>
          </cell>
          <cell r="D1879">
            <v>0</v>
          </cell>
          <cell r="E1879">
            <v>0</v>
          </cell>
          <cell r="F1879">
            <v>4.6785894681859871E-4</v>
          </cell>
          <cell r="G1879">
            <v>1.2060467450067036E-4</v>
          </cell>
          <cell r="H1879">
            <v>0.21967672099335256</v>
          </cell>
          <cell r="I1879">
            <v>0</v>
          </cell>
          <cell r="J1879">
            <v>0</v>
          </cell>
          <cell r="K1879">
            <v>13990.176864874131</v>
          </cell>
          <cell r="L1879">
            <v>35.525574633061126</v>
          </cell>
          <cell r="M1879">
            <v>1.3277379476237067E-7</v>
          </cell>
          <cell r="N1879">
            <v>0</v>
          </cell>
          <cell r="O1879">
            <v>0</v>
          </cell>
          <cell r="P1879">
            <v>4.6785894681859871E-4</v>
          </cell>
          <cell r="Q1879">
            <v>1.2060467450067035E-4</v>
          </cell>
        </row>
        <row r="1880">
          <cell r="B1880">
            <v>906500</v>
          </cell>
          <cell r="C1880">
            <v>1.3135616543235375E-7</v>
          </cell>
          <cell r="D1880">
            <v>0</v>
          </cell>
          <cell r="E1880">
            <v>0</v>
          </cell>
          <cell r="F1880">
            <v>4.6437545171226687E-4</v>
          </cell>
          <cell r="G1880">
            <v>1.1964493686660508E-4</v>
          </cell>
          <cell r="H1880">
            <v>0.21733122681387623</v>
          </cell>
          <cell r="I1880">
            <v>0</v>
          </cell>
          <cell r="J1880">
            <v>0</v>
          </cell>
          <cell r="K1880">
            <v>13886.011468493667</v>
          </cell>
          <cell r="L1880">
            <v>35.242872232940194</v>
          </cell>
          <cell r="M1880">
            <v>1.3135616543235375E-7</v>
          </cell>
          <cell r="N1880">
            <v>0</v>
          </cell>
          <cell r="O1880">
            <v>0</v>
          </cell>
          <cell r="P1880">
            <v>4.6437545171226693E-4</v>
          </cell>
          <cell r="Q1880">
            <v>1.1964493686660507E-4</v>
          </cell>
        </row>
        <row r="1881">
          <cell r="B1881">
            <v>907000</v>
          </cell>
          <cell r="C1881">
            <v>1.2995070451899425E-7</v>
          </cell>
          <cell r="D1881">
            <v>0</v>
          </cell>
          <cell r="E1881">
            <v>0</v>
          </cell>
          <cell r="F1881">
            <v>4.6090541287157E-4</v>
          </cell>
          <cell r="G1881">
            <v>1.1868968747516261E-4</v>
          </cell>
          <cell r="H1881">
            <v>0.2150058655068223</v>
          </cell>
          <cell r="I1881">
            <v>0</v>
          </cell>
          <cell r="J1881">
            <v>0</v>
          </cell>
          <cell r="K1881">
            <v>13782.248448806977</v>
          </cell>
          <cell r="L1881">
            <v>34.96149189930572</v>
          </cell>
          <cell r="M1881">
            <v>1.2995070451899425E-7</v>
          </cell>
          <cell r="N1881">
            <v>0</v>
          </cell>
          <cell r="O1881">
            <v>0</v>
          </cell>
          <cell r="P1881">
            <v>4.6090541287157E-4</v>
          </cell>
          <cell r="Q1881">
            <v>1.1868968747516261E-4</v>
          </cell>
        </row>
        <row r="1882">
          <cell r="B1882">
            <v>907500</v>
          </cell>
          <cell r="C1882">
            <v>1.2855730757327569E-7</v>
          </cell>
          <cell r="D1882">
            <v>0</v>
          </cell>
          <cell r="E1882">
            <v>0</v>
          </cell>
          <cell r="F1882">
            <v>4.5744877831679264E-4</v>
          </cell>
          <cell r="G1882">
            <v>1.17738905336938E-4</v>
          </cell>
          <cell r="H1882">
            <v>0.21270046425934394</v>
          </cell>
          <cell r="I1882">
            <v>0</v>
          </cell>
          <cell r="J1882">
            <v>0</v>
          </cell>
          <cell r="K1882">
            <v>13678.886251487877</v>
          </cell>
          <cell r="L1882">
            <v>34.681427449473034</v>
          </cell>
          <cell r="M1882">
            <v>1.2855730757327569E-7</v>
          </cell>
          <cell r="N1882">
            <v>0</v>
          </cell>
          <cell r="O1882">
            <v>0</v>
          </cell>
          <cell r="P1882">
            <v>4.5744877831679269E-4</v>
          </cell>
          <cell r="Q1882">
            <v>1.1773890533693799E-4</v>
          </cell>
        </row>
        <row r="1883">
          <cell r="B1883">
            <v>908000</v>
          </cell>
          <cell r="C1883">
            <v>1.2717587104297383E-7</v>
          </cell>
          <cell r="D1883">
            <v>0</v>
          </cell>
          <cell r="E1883">
            <v>0</v>
          </cell>
          <cell r="F1883">
            <v>4.5400549626900972E-4</v>
          </cell>
          <cell r="G1883">
            <v>1.1679256956068371E-4</v>
          </cell>
          <cell r="H1883">
            <v>0.21041485174235386</v>
          </cell>
          <cell r="I1883">
            <v>0</v>
          </cell>
          <cell r="J1883">
            <v>0</v>
          </cell>
          <cell r="K1883">
            <v>13575.923328214321</v>
          </cell>
          <cell r="L1883">
            <v>34.40267272967094</v>
          </cell>
          <cell r="M1883">
            <v>1.2717587104297383E-7</v>
          </cell>
          <cell r="N1883">
            <v>0</v>
          </cell>
          <cell r="O1883">
            <v>0</v>
          </cell>
          <cell r="P1883">
            <v>4.5400549626900967E-4</v>
          </cell>
          <cell r="Q1883">
            <v>1.1679256956068372E-4</v>
          </cell>
        </row>
        <row r="1884">
          <cell r="B1884">
            <v>908500</v>
          </cell>
          <cell r="C1884">
            <v>1.2580629226404281E-7</v>
          </cell>
          <cell r="D1884">
            <v>0</v>
          </cell>
          <cell r="E1884">
            <v>0</v>
          </cell>
          <cell r="F1884">
            <v>4.5057551514931138E-4</v>
          </cell>
          <cell r="G1884">
            <v>1.1585065935285103E-4</v>
          </cell>
          <cell r="H1884">
            <v>0.20814885809627245</v>
          </cell>
          <cell r="I1884">
            <v>0</v>
          </cell>
          <cell r="J1884">
            <v>0</v>
          </cell>
          <cell r="K1884">
            <v>13473.35813664524</v>
          </cell>
          <cell r="L1884">
            <v>34.125221614906593</v>
          </cell>
          <cell r="M1884">
            <v>1.2580629226404281E-7</v>
          </cell>
          <cell r="N1884">
            <v>0</v>
          </cell>
          <cell r="O1884">
            <v>0</v>
          </cell>
          <cell r="P1884">
            <v>4.5057551514931143E-4</v>
          </cell>
          <cell r="Q1884">
            <v>1.1585065935285102E-4</v>
          </cell>
        </row>
        <row r="1885">
          <cell r="B1885">
            <v>909000</v>
          </cell>
          <cell r="C1885">
            <v>1.244484694539156E-7</v>
          </cell>
          <cell r="D1885">
            <v>0</v>
          </cell>
          <cell r="E1885">
            <v>0</v>
          </cell>
          <cell r="F1885">
            <v>4.4715878357802968E-4</v>
          </cell>
          <cell r="G1885">
            <v>1.1491315401713335E-4</v>
          </cell>
          <cell r="H1885">
            <v>0.20590231491994335</v>
          </cell>
          <cell r="I1885">
            <v>0</v>
          </cell>
          <cell r="J1885">
            <v>0</v>
          </cell>
          <cell r="K1885">
            <v>13371.189140397395</v>
          </cell>
          <cell r="L1885">
            <v>33.849068008831011</v>
          </cell>
          <cell r="M1885">
            <v>1.244484694539156E-7</v>
          </cell>
          <cell r="N1885">
            <v>0</v>
          </cell>
          <cell r="O1885">
            <v>0</v>
          </cell>
          <cell r="P1885">
            <v>4.4715878357802974E-4</v>
          </cell>
          <cell r="Q1885">
            <v>1.1491315401713332E-4</v>
          </cell>
        </row>
        <row r="1886">
          <cell r="B1886">
            <v>909500</v>
          </cell>
          <cell r="C1886">
            <v>1.2310230170289011E-7</v>
          </cell>
          <cell r="D1886">
            <v>0</v>
          </cell>
          <cell r="E1886">
            <v>0</v>
          </cell>
          <cell r="F1886">
            <v>4.4375525037396922E-4</v>
          </cell>
          <cell r="G1886">
            <v>1.139800329540101E-4</v>
          </cell>
          <cell r="H1886">
            <v>0.20367505525638147</v>
          </cell>
          <cell r="I1886">
            <v>0</v>
          </cell>
          <cell r="J1886">
            <v>0</v>
          </cell>
          <cell r="K1886">
            <v>13269.414809022388</v>
          </cell>
          <cell r="L1886">
            <v>33.574205843604723</v>
          </cell>
          <cell r="M1886">
            <v>1.2310230170289011E-7</v>
          </cell>
          <cell r="N1886">
            <v>0</v>
          </cell>
          <cell r="O1886">
            <v>0</v>
          </cell>
          <cell r="P1886">
            <v>4.4375525037396917E-4</v>
          </cell>
          <cell r="Q1886">
            <v>1.1398003295401009E-4</v>
          </cell>
        </row>
        <row r="1887">
          <cell r="B1887">
            <v>910000</v>
          </cell>
          <cell r="C1887">
            <v>1.2176768896838679E-7</v>
          </cell>
          <cell r="D1887">
            <v>0</v>
          </cell>
          <cell r="E1887">
            <v>0</v>
          </cell>
          <cell r="F1887">
            <v>4.4036486455364103E-4</v>
          </cell>
          <cell r="G1887">
            <v>1.1305127566029515E-4</v>
          </cell>
          <cell r="H1887">
            <v>0.20146691358327209</v>
          </cell>
          <cell r="I1887">
            <v>0</v>
          </cell>
          <cell r="J1887">
            <v>0</v>
          </cell>
          <cell r="K1887">
            <v>13168.033617983749</v>
          </cell>
          <cell r="L1887">
            <v>33.300629079764718</v>
          </cell>
          <cell r="M1887">
            <v>1.2176768896838679E-7</v>
          </cell>
          <cell r="N1887">
            <v>0</v>
          </cell>
          <cell r="O1887">
            <v>0</v>
          </cell>
          <cell r="P1887">
            <v>4.4036486455364103E-4</v>
          </cell>
          <cell r="Q1887">
            <v>1.1305127566029513E-4</v>
          </cell>
        </row>
        <row r="1888">
          <cell r="B1888">
            <v>910500</v>
          </cell>
          <cell r="C1888">
            <v>1.2044453206633468E-7</v>
          </cell>
          <cell r="D1888">
            <v>0</v>
          </cell>
          <cell r="E1888">
            <v>0</v>
          </cell>
          <cell r="F1888">
            <v>4.3698757533049793E-4</v>
          </cell>
          <cell r="G1888">
            <v>1.1212686172868666E-4</v>
          </cell>
          <cell r="H1888">
            <v>0.19927772579871908</v>
          </cell>
          <cell r="I1888">
            <v>0</v>
          </cell>
          <cell r="J1888">
            <v>0</v>
          </cell>
          <cell r="K1888">
            <v>13067.044048634069</v>
          </cell>
          <cell r="L1888">
            <v>33.02833170609189</v>
          </cell>
          <cell r="M1888">
            <v>1.2044453206633466E-7</v>
          </cell>
          <cell r="N1888">
            <v>0</v>
          </cell>
          <cell r="O1888">
            <v>0</v>
          </cell>
          <cell r="P1888">
            <v>4.3698757533049793E-4</v>
          </cell>
          <cell r="Q1888">
            <v>1.1212686172868665E-4</v>
          </cell>
        </row>
        <row r="1889">
          <cell r="B1889">
            <v>911000</v>
          </cell>
          <cell r="C1889">
            <v>1.1913273266447197E-7</v>
          </cell>
          <cell r="D1889">
            <v>0</v>
          </cell>
          <cell r="E1889">
            <v>0</v>
          </cell>
          <cell r="F1889">
            <v>4.336233321141746E-4</v>
          </cell>
          <cell r="G1889">
            <v>1.1120677084731784E-4</v>
          </cell>
          <cell r="H1889">
            <v>0.19710732921016039</v>
          </cell>
          <cell r="I1889">
            <v>0</v>
          </cell>
          <cell r="J1889">
            <v>0</v>
          </cell>
          <cell r="K1889">
            <v>12966.444588192277</v>
          </cell>
          <cell r="L1889">
            <v>32.757307739478676</v>
          </cell>
          <cell r="M1889">
            <v>1.1913273266447197E-7</v>
          </cell>
          <cell r="N1889">
            <v>0</v>
          </cell>
          <cell r="O1889">
            <v>0</v>
          </cell>
          <cell r="P1889">
            <v>4.3362333211417465E-4</v>
          </cell>
          <cell r="Q1889">
            <v>1.1120677084731781E-4</v>
          </cell>
        </row>
        <row r="1890">
          <cell r="B1890">
            <v>911500</v>
          </cell>
          <cell r="C1890">
            <v>1.1783219327373199E-7</v>
          </cell>
          <cell r="D1890">
            <v>0</v>
          </cell>
          <cell r="E1890">
            <v>0</v>
          </cell>
          <cell r="F1890">
            <v>4.3027208450972869E-4</v>
          </cell>
          <cell r="G1890">
            <v>1.1029098279931098E-4</v>
          </cell>
          <cell r="H1890">
            <v>0.19495556252011606</v>
          </cell>
          <cell r="I1890">
            <v>0</v>
          </cell>
          <cell r="J1890">
            <v>0</v>
          </cell>
          <cell r="K1890">
            <v>12866.233729720945</v>
          </cell>
          <cell r="L1890">
            <v>32.48755122479772</v>
          </cell>
          <cell r="M1890">
            <v>1.1783219327373198E-7</v>
          </cell>
          <cell r="N1890">
            <v>0</v>
          </cell>
          <cell r="O1890">
            <v>0</v>
          </cell>
          <cell r="P1890">
            <v>4.3027208450972863E-4</v>
          </cell>
          <cell r="Q1890">
            <v>1.1029098279931098E-4</v>
          </cell>
        </row>
        <row r="1891">
          <cell r="B1891">
            <v>912000</v>
          </cell>
          <cell r="C1891">
            <v>1.1654281724250083E-7</v>
          </cell>
          <cell r="D1891">
            <v>0</v>
          </cell>
          <cell r="E1891">
            <v>0</v>
          </cell>
          <cell r="F1891">
            <v>4.269337823168877E-4</v>
          </cell>
          <cell r="G1891">
            <v>1.0937947746233322E-4</v>
          </cell>
          <cell r="H1891">
            <v>0.19282226581668735</v>
          </cell>
          <cell r="I1891">
            <v>0</v>
          </cell>
          <cell r="J1891">
            <v>0</v>
          </cell>
          <cell r="K1891">
            <v>12766.40997210378</v>
          </cell>
          <cell r="L1891">
            <v>32.219056234770967</v>
          </cell>
          <cell r="M1891">
            <v>1.1654281724250082E-7</v>
          </cell>
          <cell r="N1891">
            <v>0</v>
          </cell>
          <cell r="O1891">
            <v>0</v>
          </cell>
          <cell r="P1891">
            <v>4.269337823168877E-4</v>
          </cell>
          <cell r="Q1891">
            <v>1.0937947746233322E-4</v>
          </cell>
        </row>
        <row r="1892">
          <cell r="B1892">
            <v>912500</v>
          </cell>
          <cell r="C1892">
            <v>1.1526450874896058E-7</v>
          </cell>
          <cell r="D1892">
            <v>0</v>
          </cell>
          <cell r="E1892">
            <v>0</v>
          </cell>
          <cell r="F1892">
            <v>4.2360837552929501E-4</v>
          </cell>
          <cell r="G1892">
            <v>1.0847223480815485E-4</v>
          </cell>
          <cell r="H1892">
            <v>0.19070728056088854</v>
          </cell>
          <cell r="I1892">
            <v>0</v>
          </cell>
          <cell r="J1892">
            <v>0</v>
          </cell>
          <cell r="K1892">
            <v>12666.971820023056</v>
          </cell>
          <cell r="L1892">
            <v>31.951816869839625</v>
          </cell>
          <cell r="M1892">
            <v>1.1526450874896058E-7</v>
          </cell>
          <cell r="N1892">
            <v>0</v>
          </cell>
          <cell r="O1892">
            <v>0</v>
          </cell>
          <cell r="P1892">
            <v>4.2360837552929501E-4</v>
          </cell>
          <cell r="Q1892">
            <v>1.0847223480815484E-4</v>
          </cell>
        </row>
        <row r="1893">
          <cell r="B1893">
            <v>913000</v>
          </cell>
          <cell r="C1893">
            <v>1.1399717279247553E-7</v>
          </cell>
          <cell r="D1893">
            <v>0</v>
          </cell>
          <cell r="E1893">
            <v>0</v>
          </cell>
          <cell r="F1893">
            <v>4.2029581433376248E-4</v>
          </cell>
          <cell r="G1893">
            <v>1.075692349022079E-4</v>
          </cell>
          <cell r="H1893">
            <v>0.18861044957239506</v>
          </cell>
          <cell r="I1893">
            <v>0</v>
          </cell>
          <cell r="J1893">
            <v>0</v>
          </cell>
          <cell r="K1893">
            <v>12567.917783937288</v>
          </cell>
          <cell r="L1893">
            <v>31.685827258034095</v>
          </cell>
          <cell r="M1893">
            <v>1.1399717279247553E-7</v>
          </cell>
          <cell r="N1893">
            <v>0</v>
          </cell>
          <cell r="O1893">
            <v>0</v>
          </cell>
          <cell r="P1893">
            <v>4.2029581433376248E-4</v>
          </cell>
          <cell r="Q1893">
            <v>1.0756923490220789E-4</v>
          </cell>
        </row>
        <row r="1894">
          <cell r="B1894">
            <v>913500</v>
          </cell>
          <cell r="C1894">
            <v>1.1274071518880672E-7</v>
          </cell>
          <cell r="D1894">
            <v>0</v>
          </cell>
          <cell r="E1894">
            <v>0</v>
          </cell>
          <cell r="F1894">
            <v>4.1699604910952297E-4</v>
          </cell>
          <cell r="G1894">
            <v>1.0667045790314969E-4</v>
          </cell>
          <cell r="H1894">
            <v>0.18653161702162613</v>
          </cell>
          <cell r="I1894">
            <v>0</v>
          </cell>
          <cell r="J1894">
            <v>0</v>
          </cell>
          <cell r="K1894">
            <v>12469.246380058865</v>
          </cell>
          <cell r="L1894">
            <v>31.421081554845422</v>
          </cell>
          <cell r="M1894">
            <v>1.1274071518880672E-7</v>
          </cell>
          <cell r="N1894">
            <v>0</v>
          </cell>
          <cell r="O1894">
            <v>0</v>
          </cell>
          <cell r="P1894">
            <v>4.1699604910952297E-4</v>
          </cell>
          <cell r="Q1894">
            <v>1.0667045790314969E-4</v>
          </cell>
        </row>
        <row r="1895">
          <cell r="B1895">
            <v>914000</v>
          </cell>
          <cell r="C1895">
            <v>1.1149504256245526E-7</v>
          </cell>
          <cell r="D1895">
            <v>0</v>
          </cell>
          <cell r="E1895">
            <v>0</v>
          </cell>
          <cell r="F1895">
            <v>4.1370903042748768E-4</v>
          </cell>
          <cell r="G1895">
            <v>1.0577588406242592E-4</v>
          </cell>
          <cell r="H1895">
            <v>0.18447062841707643</v>
          </cell>
          <cell r="I1895">
            <v>0</v>
          </cell>
          <cell r="J1895">
            <v>0</v>
          </cell>
          <cell r="K1895">
            <v>12370.956130331848</v>
          </cell>
          <cell r="L1895">
            <v>31.157573943096594</v>
          </cell>
          <cell r="M1895">
            <v>1.1149504256245526E-7</v>
          </cell>
          <cell r="N1895">
            <v>0</v>
          </cell>
          <cell r="O1895">
            <v>0</v>
          </cell>
          <cell r="P1895">
            <v>4.1370903042748768E-4</v>
          </cell>
          <cell r="Q1895">
            <v>1.0577588406242591E-4</v>
          </cell>
        </row>
        <row r="1896">
          <cell r="B1896">
            <v>914500</v>
          </cell>
          <cell r="C1896">
            <v>1.1026006233900557E-7</v>
          </cell>
          <cell r="D1896">
            <v>0</v>
          </cell>
          <cell r="E1896">
            <v>0</v>
          </cell>
          <cell r="F1896">
            <v>4.1043470904950574E-4</v>
          </cell>
          <cell r="G1896">
            <v>1.0488549372383746E-4</v>
          </cell>
          <cell r="H1896">
            <v>0.18242733059264796</v>
          </cell>
          <cell r="I1896">
            <v>0</v>
          </cell>
          <cell r="J1896">
            <v>0</v>
          </cell>
          <cell r="K1896">
            <v>12273.04556240983</v>
          </cell>
          <cell r="L1896">
            <v>30.895298632814942</v>
          </cell>
          <cell r="M1896">
            <v>1.1026006233900557E-7</v>
          </cell>
          <cell r="N1896">
            <v>0</v>
          </cell>
          <cell r="O1896">
            <v>0</v>
          </cell>
          <cell r="P1896">
            <v>4.1043470904950574E-4</v>
          </cell>
          <cell r="Q1896">
            <v>1.0488549372383746E-4</v>
          </cell>
        </row>
        <row r="1897">
          <cell r="B1897">
            <v>915000</v>
          </cell>
          <cell r="C1897">
            <v>1.090356827393829E-7</v>
          </cell>
          <cell r="D1897">
            <v>0</v>
          </cell>
          <cell r="E1897">
            <v>0</v>
          </cell>
          <cell r="F1897">
            <v>4.0717303592762653E-4</v>
          </cell>
          <cell r="G1897">
            <v>1.0399926732310703E-4</v>
          </cell>
          <cell r="H1897">
            <v>0.18040157169814891</v>
          </cell>
          <cell r="I1897">
            <v>0</v>
          </cell>
          <cell r="J1897">
            <v>0</v>
          </cell>
          <cell r="K1897">
            <v>12175.51320963388</v>
          </cell>
          <cell r="L1897">
            <v>30.634249861104497</v>
          </cell>
          <cell r="M1897">
            <v>1.0903568273938289E-7</v>
          </cell>
          <cell r="N1897">
            <v>0</v>
          </cell>
          <cell r="O1897">
            <v>0</v>
          </cell>
          <cell r="P1897">
            <v>4.0717303592762647E-4</v>
          </cell>
          <cell r="Q1897">
            <v>1.0399926732310703E-4</v>
          </cell>
        </row>
        <row r="1898">
          <cell r="B1898">
            <v>915500</v>
          </cell>
          <cell r="C1898">
            <v>1.0782181277123949E-7</v>
          </cell>
          <cell r="D1898">
            <v>0</v>
          </cell>
          <cell r="E1898">
            <v>0</v>
          </cell>
          <cell r="F1898">
            <v>4.0392396220336466E-4</v>
          </cell>
          <cell r="G1898">
            <v>1.0311718538745141E-4</v>
          </cell>
          <cell r="H1898">
            <v>0.17839320118504204</v>
          </cell>
          <cell r="I1898">
            <v>0</v>
          </cell>
          <cell r="J1898">
            <v>0</v>
          </cell>
          <cell r="K1898">
            <v>12078.357611010557</v>
          </cell>
          <cell r="L1898">
            <v>30.374421892019978</v>
          </cell>
          <cell r="M1898">
            <v>1.078218127712395E-7</v>
          </cell>
          <cell r="N1898">
            <v>0</v>
          </cell>
          <cell r="O1898">
            <v>0</v>
          </cell>
          <cell r="P1898">
            <v>4.0392396220336466E-4</v>
          </cell>
          <cell r="Q1898">
            <v>1.0311718538745141E-4</v>
          </cell>
        </row>
        <row r="1899">
          <cell r="B1899">
            <v>916000</v>
          </cell>
          <cell r="C1899">
            <v>1.0661836222321207E-7</v>
          </cell>
          <cell r="D1899">
            <v>0</v>
          </cell>
          <cell r="E1899">
            <v>0</v>
          </cell>
          <cell r="F1899">
            <v>4.0068743920696853E-4</v>
          </cell>
          <cell r="G1899">
            <v>1.0223922853515194E-4</v>
          </cell>
          <cell r="H1899">
            <v>0.17640206979694345</v>
          </cell>
          <cell r="I1899">
            <v>0</v>
          </cell>
          <cell r="J1899">
            <v>0</v>
          </cell>
          <cell r="K1899">
            <v>11981.577311190042</v>
          </cell>
          <cell r="L1899">
            <v>30.115809016440274</v>
          </cell>
          <cell r="M1899">
            <v>1.0661836222321207E-7</v>
          </cell>
          <cell r="N1899">
            <v>0</v>
          </cell>
          <cell r="O1899">
            <v>0</v>
          </cell>
          <cell r="P1899">
            <v>4.0068743920696848E-4</v>
          </cell>
          <cell r="Q1899">
            <v>1.0223922853515192E-4</v>
          </cell>
        </row>
        <row r="1900">
          <cell r="B1900">
            <v>916500</v>
          </cell>
          <cell r="C1900">
            <v>1.0542524165917926E-7</v>
          </cell>
          <cell r="D1900">
            <v>0</v>
          </cell>
          <cell r="E1900">
            <v>0</v>
          </cell>
          <cell r="F1900">
            <v>3.9746341845669125E-4</v>
          </cell>
          <cell r="G1900">
            <v>1.0136537747512893E-4</v>
          </cell>
          <cell r="H1900">
            <v>0.17442802956012143</v>
          </cell>
          <cell r="I1900">
            <v>0</v>
          </cell>
          <cell r="J1900">
            <v>0</v>
          </cell>
          <cell r="K1900">
            <v>11885.170860444339</v>
          </cell>
          <cell r="L1900">
            <v>29.858405551943097</v>
          </cell>
          <cell r="M1900">
            <v>1.0542524165917927E-7</v>
          </cell>
          <cell r="N1900">
            <v>0</v>
          </cell>
          <cell r="O1900">
            <v>0</v>
          </cell>
          <cell r="P1900">
            <v>3.974634184566912E-4</v>
          </cell>
          <cell r="Q1900">
            <v>1.0136537747512893E-4</v>
          </cell>
        </row>
        <row r="1901">
          <cell r="B1901">
            <v>917000</v>
          </cell>
          <cell r="C1901">
            <v>1.0424236241060497E-7</v>
          </cell>
          <cell r="D1901">
            <v>0</v>
          </cell>
          <cell r="E1901">
            <v>0</v>
          </cell>
          <cell r="F1901">
            <v>3.942518516580649E-4</v>
          </cell>
          <cell r="G1901">
            <v>1.0049561300651859E-4</v>
          </cell>
          <cell r="H1901">
            <v>0.17247093377082851</v>
          </cell>
          <cell r="I1901">
            <v>0</v>
          </cell>
          <cell r="J1901">
            <v>0</v>
          </cell>
          <cell r="K1901">
            <v>11789.136814645573</v>
          </cell>
          <cell r="L1901">
            <v>29.602205842680338</v>
          </cell>
          <cell r="M1901">
            <v>1.0424236241060498E-7</v>
          </cell>
          <cell r="N1901">
            <v>0</v>
          </cell>
          <cell r="O1901">
            <v>0</v>
          </cell>
          <cell r="P1901">
            <v>3.9425185165806496E-4</v>
          </cell>
          <cell r="Q1901">
            <v>1.0049561300651857E-4</v>
          </cell>
        </row>
        <row r="1902">
          <cell r="B1902">
            <v>917500</v>
          </cell>
          <cell r="C1902">
            <v>1.0306963656888161E-7</v>
          </cell>
          <cell r="D1902">
            <v>0</v>
          </cell>
          <cell r="E1902">
            <v>0</v>
          </cell>
          <cell r="F1902">
            <v>3.9105269070317529E-4</v>
          </cell>
          <cell r="G1902">
            <v>9.9629916018249837E-5</v>
          </cell>
          <cell r="H1902">
            <v>0.17053063698263299</v>
          </cell>
          <cell r="I1902">
            <v>0</v>
          </cell>
          <cell r="J1902">
            <v>0</v>
          </cell>
          <cell r="K1902">
            <v>11693.473735244295</v>
          </cell>
          <cell r="L1902">
            <v>29.347204259253431</v>
          </cell>
          <cell r="M1902">
            <v>1.0306963656888161E-7</v>
          </cell>
          <cell r="N1902">
            <v>0</v>
          </cell>
          <cell r="O1902">
            <v>0</v>
          </cell>
          <cell r="P1902">
            <v>3.9105269070317523E-4</v>
          </cell>
          <cell r="Q1902">
            <v>9.9629916018249837E-5</v>
          </cell>
        </row>
        <row r="1903">
          <cell r="B1903">
            <v>918000</v>
          </cell>
          <cell r="C1903">
            <v>1.0190697698150172E-7</v>
          </cell>
          <cell r="D1903">
            <v>0</v>
          </cell>
          <cell r="E1903">
            <v>0</v>
          </cell>
          <cell r="F1903">
            <v>3.8786588766994313E-4</v>
          </cell>
          <cell r="G1903">
            <v>9.8768267488625502E-5</v>
          </cell>
          <cell r="H1903">
            <v>0.16860699500008508</v>
          </cell>
          <cell r="I1903">
            <v>0</v>
          </cell>
          <cell r="J1903">
            <v>0</v>
          </cell>
          <cell r="K1903">
            <v>11598.180189248003</v>
          </cell>
          <cell r="L1903">
            <v>29.093395198589977</v>
          </cell>
          <cell r="M1903">
            <v>1.0190697698150172E-7</v>
          </cell>
          <cell r="N1903">
            <v>0</v>
          </cell>
          <cell r="O1903">
            <v>0</v>
          </cell>
          <cell r="P1903">
            <v>3.8786588766994307E-4</v>
          </cell>
          <cell r="Q1903">
            <v>9.8768267488625502E-5</v>
          </cell>
        </row>
        <row r="1904">
          <cell r="B1904">
            <v>918500</v>
          </cell>
          <cell r="C1904">
            <v>1.0075429724344427E-7</v>
          </cell>
          <cell r="D1904">
            <v>0</v>
          </cell>
          <cell r="E1904">
            <v>0</v>
          </cell>
          <cell r="F1904">
            <v>3.8469139482140587E-4</v>
          </cell>
          <cell r="G1904">
            <v>9.7910648484904192E-5</v>
          </cell>
          <cell r="H1904">
            <v>0.16669986486446509</v>
          </cell>
          <cell r="I1904">
            <v>0</v>
          </cell>
          <cell r="J1904">
            <v>0</v>
          </cell>
          <cell r="K1904">
            <v>11503.25474919965</v>
          </cell>
          <cell r="L1904">
            <v>28.84077308382059</v>
          </cell>
          <cell r="M1904">
            <v>1.0075429724344427E-7</v>
          </cell>
          <cell r="N1904">
            <v>0</v>
          </cell>
          <cell r="O1904">
            <v>0</v>
          </cell>
          <cell r="P1904">
            <v>3.8469139482140581E-4</v>
          </cell>
          <cell r="Q1904">
            <v>9.7910648484904192E-5</v>
          </cell>
        </row>
        <row r="1905">
          <cell r="B1905">
            <v>919000</v>
          </cell>
          <cell r="C1905">
            <v>9.96115116904749E-8</v>
          </cell>
          <cell r="D1905">
            <v>0</v>
          </cell>
          <cell r="E1905">
            <v>0</v>
          </cell>
          <cell r="F1905">
            <v>3.815291646050018E-4</v>
          </cell>
          <cell r="G1905">
            <v>9.7057040162884211E-5</v>
          </cell>
          <cell r="H1905">
            <v>0.16480910484269887</v>
          </cell>
          <cell r="I1905">
            <v>0</v>
          </cell>
          <cell r="J1905">
            <v>0</v>
          </cell>
          <cell r="K1905">
            <v>11408.695993156251</v>
          </cell>
          <cell r="L1905">
            <v>28.589332364156324</v>
          </cell>
          <cell r="M1905">
            <v>9.9611511690474913E-8</v>
          </cell>
          <cell r="N1905">
            <v>0</v>
          </cell>
          <cell r="O1905">
            <v>0</v>
          </cell>
          <cell r="P1905">
            <v>3.815291646050018E-4</v>
          </cell>
          <cell r="Q1905">
            <v>9.7057040162884197E-5</v>
          </cell>
        </row>
        <row r="1906">
          <cell r="B1906">
            <v>919500</v>
          </cell>
          <cell r="C1906">
            <v>9.8478535395317673E-8</v>
          </cell>
          <cell r="D1906">
            <v>0</v>
          </cell>
          <cell r="E1906">
            <v>0</v>
          </cell>
          <cell r="F1906">
            <v>3.7837914965185832E-4</v>
          </cell>
          <cell r="G1906">
            <v>9.620742376648815E-5</v>
          </cell>
          <cell r="H1906">
            <v>0.16293457442102355</v>
          </cell>
          <cell r="I1906">
            <v>0</v>
          </cell>
          <cell r="J1906">
            <v>0</v>
          </cell>
          <cell r="K1906">
            <v>11314.502504667587</v>
          </cell>
          <cell r="L1906">
            <v>28.33906751476632</v>
          </cell>
          <cell r="M1906">
            <v>9.8478535395317673E-8</v>
          </cell>
          <cell r="N1906">
            <v>0</v>
          </cell>
          <cell r="O1906">
            <v>0</v>
          </cell>
          <cell r="P1906">
            <v>3.7837914965185832E-4</v>
          </cell>
          <cell r="Q1906">
            <v>9.6207423766488136E-5</v>
          </cell>
        </row>
        <row r="1907">
          <cell r="B1907">
            <v>920000</v>
          </cell>
          <cell r="C1907">
            <v>9.735528415904126E-8</v>
          </cell>
          <cell r="D1907">
            <v>0</v>
          </cell>
          <cell r="E1907">
            <v>0</v>
          </cell>
          <cell r="F1907">
            <v>3.7524130277608302E-4</v>
          </cell>
          <cell r="G1907">
            <v>9.5361780627353297E-5</v>
          </cell>
          <cell r="H1907">
            <v>0.16107613429073617</v>
          </cell>
          <cell r="I1907">
            <v>0</v>
          </cell>
          <cell r="J1907">
            <v>0</v>
          </cell>
          <cell r="K1907">
            <v>11220.672872755023</v>
          </cell>
          <cell r="L1907">
            <v>28.089973036657145</v>
          </cell>
          <cell r="M1907">
            <v>9.7355284159041274E-8</v>
          </cell>
          <cell r="N1907">
            <v>0</v>
          </cell>
          <cell r="O1907">
            <v>0</v>
          </cell>
          <cell r="P1907">
            <v>3.7524130277608297E-4</v>
          </cell>
          <cell r="Q1907">
            <v>9.5361780627353283E-5</v>
          </cell>
        </row>
        <row r="1908">
          <cell r="B1908">
            <v>920500</v>
          </cell>
          <cell r="C1908">
            <v>9.6241674504359248E-8</v>
          </cell>
          <cell r="D1908">
            <v>0</v>
          </cell>
          <cell r="E1908">
            <v>0</v>
          </cell>
          <cell r="F1908">
            <v>3.7211557697405508E-4</v>
          </cell>
          <cell r="G1908">
            <v>9.4520092164419552E-5</v>
          </cell>
          <cell r="H1908">
            <v>0.15923364633710863</v>
          </cell>
          <cell r="I1908">
            <v>0</v>
          </cell>
          <cell r="J1908">
            <v>0</v>
          </cell>
          <cell r="K1908">
            <v>11127.205691890304</v>
          </cell>
          <cell r="L1908">
            <v>27.842043456551419</v>
          </cell>
          <cell r="M1908">
            <v>9.6241674504359261E-8</v>
          </cell>
          <cell r="N1908">
            <v>0</v>
          </cell>
          <cell r="O1908">
            <v>0</v>
          </cell>
          <cell r="P1908">
            <v>3.7211557697405513E-4</v>
          </cell>
          <cell r="Q1908">
            <v>9.4520092164419539E-5</v>
          </cell>
        </row>
        <row r="1909">
          <cell r="B1909">
            <v>921000</v>
          </cell>
          <cell r="C1909">
            <v>9.5137623671801878E-8</v>
          </cell>
          <cell r="D1909">
            <v>0</v>
          </cell>
          <cell r="E1909">
            <v>0</v>
          </cell>
          <cell r="F1909">
            <v>3.6900192542372261E-4</v>
          </cell>
          <cell r="G1909">
            <v>9.3682339883521855E-5</v>
          </cell>
          <cell r="H1909">
            <v>0.15740697363305392</v>
          </cell>
          <cell r="I1909">
            <v>0</v>
          </cell>
          <cell r="J1909">
            <v>0</v>
          </cell>
          <cell r="K1909">
            <v>11034.099561974548</v>
          </cell>
          <cell r="L1909">
            <v>27.595273326767742</v>
          </cell>
          <cell r="M1909">
            <v>9.5137623671801878E-8</v>
          </cell>
          <cell r="N1909">
            <v>0</v>
          </cell>
          <cell r="O1909">
            <v>0</v>
          </cell>
          <cell r="P1909">
            <v>3.6900192542372261E-4</v>
          </cell>
          <cell r="Q1909">
            <v>9.3682339883521855E-5</v>
          </cell>
        </row>
        <row r="1910">
          <cell r="B1910">
            <v>921500</v>
          </cell>
          <cell r="C1910">
            <v>9.4043049612059281E-8</v>
          </cell>
          <cell r="D1910">
            <v>0</v>
          </cell>
          <cell r="E1910">
            <v>0</v>
          </cell>
          <cell r="F1910">
            <v>3.6590030148390138E-4</v>
          </cell>
          <cell r="G1910">
            <v>9.2848505376983754E-5</v>
          </cell>
          <cell r="H1910">
            <v>0.15559598042645784</v>
          </cell>
          <cell r="I1910">
            <v>0</v>
          </cell>
          <cell r="J1910">
            <v>0</v>
          </cell>
          <cell r="K1910">
            <v>10941.353088317283</v>
          </cell>
          <cell r="L1910">
            <v>27.349657225101002</v>
          </cell>
          <cell r="M1910">
            <v>9.4043049612059281E-8</v>
          </cell>
          <cell r="N1910">
            <v>0</v>
          </cell>
          <cell r="O1910">
            <v>0</v>
          </cell>
          <cell r="P1910">
            <v>3.6590030148390138E-4</v>
          </cell>
          <cell r="Q1910">
            <v>9.284850537698374E-5</v>
          </cell>
        </row>
        <row r="1911">
          <cell r="B1911">
            <v>922000</v>
          </cell>
          <cell r="C1911">
            <v>9.2957870980238933E-8</v>
          </cell>
          <cell r="D1911">
            <v>0</v>
          </cell>
          <cell r="E1911">
            <v>0</v>
          </cell>
          <cell r="F1911">
            <v>3.6281065869357536E-4</v>
          </cell>
          <cell r="G1911">
            <v>9.2018570323212619E-5</v>
          </cell>
          <cell r="H1911">
            <v>0.15380053213067779</v>
          </cell>
          <cell r="I1911">
            <v>0</v>
          </cell>
          <cell r="J1911">
            <v>0</v>
          </cell>
          <cell r="K1911">
            <v>10848.964881615524</v>
          </cell>
          <cell r="L1911">
            <v>27.105189754703108</v>
          </cell>
          <cell r="M1911">
            <v>9.2957870980238933E-8</v>
          </cell>
          <cell r="N1911">
            <v>0</v>
          </cell>
          <cell r="O1911">
            <v>0</v>
          </cell>
          <cell r="P1911">
            <v>3.6281065869357536E-4</v>
          </cell>
          <cell r="Q1911">
            <v>9.2018570323212592E-5</v>
          </cell>
        </row>
        <row r="1912">
          <cell r="B1912">
            <v>922500</v>
          </cell>
          <cell r="C1912">
            <v>9.1882007129166067E-8</v>
          </cell>
          <cell r="D1912">
            <v>0</v>
          </cell>
          <cell r="E1912">
            <v>0</v>
          </cell>
          <cell r="F1912">
            <v>3.59732950771201E-4</v>
          </cell>
          <cell r="G1912">
            <v>9.1192516486297175E-5</v>
          </cell>
          <cell r="H1912">
            <v>0.15202049531345829</v>
          </cell>
          <cell r="I1912">
            <v>0</v>
          </cell>
          <cell r="J1912">
            <v>0</v>
          </cell>
          <cell r="K1912">
            <v>10756.933557932969</v>
          </cell>
          <cell r="L1912">
            <v>26.86186554396447</v>
          </cell>
          <cell r="M1912">
            <v>9.188200712916608E-8</v>
          </cell>
          <cell r="N1912">
            <v>0</v>
          </cell>
          <cell r="O1912">
            <v>0</v>
          </cell>
          <cell r="P1912">
            <v>3.59732950771201E-4</v>
          </cell>
          <cell r="Q1912">
            <v>9.1192516486297162E-5</v>
          </cell>
        </row>
        <row r="1913">
          <cell r="B1913">
            <v>923000</v>
          </cell>
          <cell r="C1913">
            <v>9.0815378103641156E-8</v>
          </cell>
          <cell r="D1913">
            <v>0</v>
          </cell>
          <cell r="E1913">
            <v>0</v>
          </cell>
          <cell r="F1913">
            <v>3.5666713161401419E-4</v>
          </cell>
          <cell r="G1913">
            <v>9.037032571560747E-5</v>
          </cell>
          <cell r="H1913">
            <v>0.1502557376874297</v>
          </cell>
          <cell r="I1913">
            <v>0</v>
          </cell>
          <cell r="J1913">
            <v>0</v>
          </cell>
          <cell r="K1913">
            <v>10665.25773867928</v>
          </cell>
          <cell r="L1913">
            <v>26.619679246396139</v>
          </cell>
          <cell r="M1913">
            <v>9.0815378103641156E-8</v>
          </cell>
          <cell r="N1913">
            <v>0</v>
          </cell>
          <cell r="O1913">
            <v>0</v>
          </cell>
          <cell r="P1913">
            <v>3.5666713161401419E-4</v>
          </cell>
          <cell r="Q1913">
            <v>9.037032571560747E-5</v>
          </cell>
        </row>
        <row r="1914">
          <cell r="B1914">
            <v>923500</v>
          </cell>
          <cell r="C1914">
            <v>8.9757904635654404E-8</v>
          </cell>
          <cell r="D1914">
            <v>0</v>
          </cell>
          <cell r="E1914">
            <v>0</v>
          </cell>
          <cell r="F1914">
            <v>3.5361315529733951E-4</v>
          </cell>
          <cell r="G1914">
            <v>8.9551979945394643E-5</v>
          </cell>
          <cell r="H1914">
            <v>0.14850612810219072</v>
          </cell>
          <cell r="I1914">
            <v>0</v>
          </cell>
          <cell r="J1914">
            <v>0</v>
          </cell>
          <cell r="K1914">
            <v>10573.936050589427</v>
          </cell>
          <cell r="L1914">
            <v>26.378625540511926</v>
          </cell>
          <cell r="M1914">
            <v>8.9757904635654431E-8</v>
          </cell>
          <cell r="N1914">
            <v>0</v>
          </cell>
          <cell r="O1914">
            <v>0</v>
          </cell>
          <cell r="P1914">
            <v>3.5361315529733951E-4</v>
          </cell>
          <cell r="Q1914">
            <v>8.955197994539463E-5</v>
          </cell>
        </row>
        <row r="1915">
          <cell r="B1915">
            <v>924000</v>
          </cell>
          <cell r="C1915">
            <v>8.8709508136729098E-8</v>
          </cell>
          <cell r="D1915">
            <v>0</v>
          </cell>
          <cell r="E1915">
            <v>0</v>
          </cell>
          <cell r="F1915">
            <v>3.505709760739018E-4</v>
          </cell>
          <cell r="G1915">
            <v>8.8737461194396422E-5</v>
          </cell>
          <cell r="H1915">
            <v>0.14677153653164013</v>
          </cell>
          <cell r="I1915">
            <v>0</v>
          </cell>
          <cell r="J1915">
            <v>0</v>
          </cell>
          <cell r="K1915">
            <v>10482.967125703095</v>
          </cell>
          <cell r="L1915">
            <v>26.138699129712201</v>
          </cell>
          <cell r="M1915">
            <v>8.8709508136729098E-8</v>
          </cell>
          <cell r="N1915">
            <v>0</v>
          </cell>
          <cell r="O1915">
            <v>0</v>
          </cell>
          <cell r="P1915">
            <v>3.5057097607390174E-4</v>
          </cell>
          <cell r="Q1915">
            <v>8.8737461194396422E-5</v>
          </cell>
        </row>
        <row r="1916">
          <cell r="B1916">
            <v>924500</v>
          </cell>
          <cell r="C1916">
            <v>8.7670110694093213E-8</v>
          </cell>
          <cell r="D1916">
            <v>0</v>
          </cell>
          <cell r="E1916">
            <v>0</v>
          </cell>
          <cell r="F1916">
            <v>3.4754054837314211E-4</v>
          </cell>
          <cell r="G1916">
            <v>8.7926751565438883E-5</v>
          </cell>
          <cell r="H1916">
            <v>0.14505183406764277</v>
          </cell>
          <cell r="I1916">
            <v>0</v>
          </cell>
          <cell r="J1916">
            <v>0</v>
          </cell>
          <cell r="K1916">
            <v>10392.349601344242</v>
          </cell>
          <cell r="L1916">
            <v>25.899894742166573</v>
          </cell>
          <cell r="M1916">
            <v>8.7670110694093213E-8</v>
          </cell>
          <cell r="N1916">
            <v>0</v>
          </cell>
          <cell r="O1916">
            <v>0</v>
          </cell>
          <cell r="P1916">
            <v>3.4754054837314211E-4</v>
          </cell>
          <cell r="Q1916">
            <v>8.7926751565438869E-5</v>
          </cell>
        </row>
        <row r="1917">
          <cell r="B1917">
            <v>925000</v>
          </cell>
          <cell r="C1917">
            <v>8.6639635063022719E-8</v>
          </cell>
          <cell r="D1917">
            <v>0</v>
          </cell>
          <cell r="E1917">
            <v>0</v>
          </cell>
          <cell r="F1917">
            <v>3.4452182680053356E-4</v>
          </cell>
          <cell r="G1917">
            <v>8.7119833245045299E-5</v>
          </cell>
          <cell r="H1917">
            <v>0.14334689290736136</v>
          </cell>
          <cell r="I1917">
            <v>0</v>
          </cell>
          <cell r="J1917">
            <v>0</v>
          </cell>
          <cell r="K1917">
            <v>10302.082120100629</v>
          </cell>
          <cell r="L1917">
            <v>25.662207130698683</v>
          </cell>
          <cell r="M1917">
            <v>8.6639635063022732E-8</v>
          </cell>
          <cell r="N1917">
            <v>0</v>
          </cell>
          <cell r="O1917">
            <v>0</v>
          </cell>
          <cell r="P1917">
            <v>3.445218268005335E-4</v>
          </cell>
          <cell r="Q1917">
            <v>8.7119833245045286E-5</v>
          </cell>
        </row>
        <row r="1918">
          <cell r="B1918">
            <v>925500</v>
          </cell>
          <cell r="C1918">
            <v>8.5618004662056139E-8</v>
          </cell>
          <cell r="D1918">
            <v>0</v>
          </cell>
          <cell r="E1918">
            <v>0</v>
          </cell>
          <cell r="F1918">
            <v>3.4151476613690312E-4</v>
          </cell>
          <cell r="G1918">
            <v>8.6316688503044716E-5</v>
          </cell>
          <cell r="H1918">
            <v>0.14165658634533887</v>
          </cell>
          <cell r="I1918">
            <v>0</v>
          </cell>
          <cell r="J1918">
            <v>0</v>
          </cell>
          <cell r="K1918">
            <v>10212.163329803547</v>
          </cell>
          <cell r="L1918">
            <v>25.425631072670903</v>
          </cell>
          <cell r="M1918">
            <v>8.5618004662056139E-8</v>
          </cell>
          <cell r="N1918">
            <v>0</v>
          </cell>
          <cell r="O1918">
            <v>0</v>
          </cell>
          <cell r="P1918">
            <v>3.4151476613690317E-4</v>
          </cell>
          <cell r="Q1918">
            <v>8.6316688503044702E-5</v>
          </cell>
        </row>
        <row r="1919">
          <cell r="B1919">
            <v>926000</v>
          </cell>
          <cell r="C1919">
            <v>8.4605143566294926E-8</v>
          </cell>
          <cell r="D1919">
            <v>0</v>
          </cell>
          <cell r="E1919">
            <v>0</v>
          </cell>
          <cell r="F1919">
            <v>3.3851932133775243E-4</v>
          </cell>
          <cell r="G1919">
            <v>8.5517299692181568E-5</v>
          </cell>
          <cell r="H1919">
            <v>0.1399807887624139</v>
          </cell>
          <cell r="I1919">
            <v>0</v>
          </cell>
          <cell r="J1919">
            <v>0</v>
          </cell>
          <cell r="K1919">
            <v>10122.591883507503</v>
          </cell>
          <cell r="L1919">
            <v>25.190161369869333</v>
          </cell>
          <cell r="M1919">
            <v>8.4605143566294926E-8</v>
          </cell>
          <cell r="N1919">
            <v>0</v>
          </cell>
          <cell r="O1919">
            <v>0</v>
          </cell>
          <cell r="P1919">
            <v>3.3851932133775248E-4</v>
          </cell>
          <cell r="Q1919">
            <v>8.5517299692181554E-5</v>
          </cell>
        </row>
        <row r="1920">
          <cell r="B1920">
            <v>926500</v>
          </cell>
          <cell r="C1920">
            <v>8.3600976503575091E-8</v>
          </cell>
          <cell r="D1920">
            <v>0</v>
          </cell>
          <cell r="E1920">
            <v>0</v>
          </cell>
          <cell r="F1920">
            <v>3.3553544753258383E-4</v>
          </cell>
          <cell r="G1920">
            <v>8.4721649247727592E-5</v>
          </cell>
          <cell r="H1920">
            <v>0.13831937561938654</v>
          </cell>
          <cell r="I1920">
            <v>0</v>
          </cell>
          <cell r="J1920">
            <v>0</v>
          </cell>
          <cell r="K1920">
            <v>10033.366439470074</v>
          </cell>
          <cell r="L1920">
            <v>24.955792848389507</v>
          </cell>
          <cell r="M1920">
            <v>8.3600976503575091E-8</v>
          </cell>
          <cell r="N1920">
            <v>0</v>
          </cell>
          <cell r="O1920">
            <v>0</v>
          </cell>
          <cell r="P1920">
            <v>3.3553544753258389E-4</v>
          </cell>
          <cell r="Q1920">
            <v>8.4721649247727592E-5</v>
          </cell>
        </row>
        <row r="1921">
          <cell r="B1921">
            <v>927000</v>
          </cell>
          <cell r="C1921">
            <v>8.2605428847767611E-8</v>
          </cell>
          <cell r="D1921">
            <v>0</v>
          </cell>
          <cell r="E1921">
            <v>0</v>
          </cell>
          <cell r="F1921">
            <v>3.3256310002422905E-4</v>
          </cell>
          <cell r="G1921">
            <v>8.3929719687097544E-5</v>
          </cell>
          <cell r="H1921">
            <v>0.1366722234459338</v>
          </cell>
          <cell r="I1921">
            <v>0</v>
          </cell>
          <cell r="J1921">
            <v>0</v>
          </cell>
          <cell r="K1921">
            <v>9944.4856611318228</v>
          </cell>
          <cell r="L1921">
            <v>24.722520358523173</v>
          </cell>
          <cell r="M1921">
            <v>8.2605428847767611E-8</v>
          </cell>
          <cell r="N1921">
            <v>0</v>
          </cell>
          <cell r="O1921">
            <v>0</v>
          </cell>
          <cell r="P1921">
            <v>3.3256310002422905E-4</v>
          </cell>
          <cell r="Q1921">
            <v>8.392971968709753E-5</v>
          </cell>
        </row>
        <row r="1922">
          <cell r="B1922">
            <v>927500</v>
          </cell>
          <cell r="C1922">
            <v>8.1618426612078786E-8</v>
          </cell>
          <cell r="D1922">
            <v>0</v>
          </cell>
          <cell r="E1922">
            <v>0</v>
          </cell>
          <cell r="F1922">
            <v>3.2960223428817802E-4</v>
          </cell>
          <cell r="G1922">
            <v>8.3141493609463358E-5</v>
          </cell>
          <cell r="H1922">
            <v>0.13503920982952491</v>
          </cell>
          <cell r="I1922">
            <v>0</v>
          </cell>
          <cell r="J1922">
            <v>0</v>
          </cell>
          <cell r="K1922">
            <v>9855.9482170962365</v>
          </cell>
          <cell r="L1922">
            <v>24.490338774644659</v>
          </cell>
          <cell r="M1922">
            <v>8.1618426612078773E-8</v>
          </cell>
          <cell r="N1922">
            <v>0</v>
          </cell>
          <cell r="O1922">
            <v>0</v>
          </cell>
          <cell r="P1922">
            <v>3.2960223428817796E-4</v>
          </cell>
          <cell r="Q1922">
            <v>8.3141493609463358E-5</v>
          </cell>
        </row>
        <row r="1923">
          <cell r="B1923">
            <v>928000</v>
          </cell>
          <cell r="C1923">
            <v>8.0639896447136046E-8</v>
          </cell>
          <cell r="D1923">
            <v>0</v>
          </cell>
          <cell r="E1923">
            <v>0</v>
          </cell>
          <cell r="F1923">
            <v>3.2665280597191326E-4</v>
          </cell>
          <cell r="G1923">
            <v>8.2356953695372778E-5</v>
          </cell>
          <cell r="H1923">
            <v>0.1334202134122543</v>
          </cell>
          <cell r="I1923">
            <v>0</v>
          </cell>
          <cell r="J1923">
            <v>0</v>
          </cell>
          <cell r="K1923">
            <v>9767.7527811098207</v>
          </cell>
          <cell r="L1923">
            <v>24.259242995098525</v>
          </cell>
          <cell r="M1923">
            <v>8.063989644713606E-8</v>
          </cell>
          <cell r="N1923">
            <v>0</v>
          </cell>
          <cell r="O1923">
            <v>0</v>
          </cell>
          <cell r="P1923">
            <v>3.2665280597191326E-4</v>
          </cell>
          <cell r="Q1923">
            <v>8.2356953695372764E-5</v>
          </cell>
        </row>
        <row r="1924">
          <cell r="B1924">
            <v>928500</v>
          </cell>
          <cell r="C1924">
            <v>7.9669765630460022E-8</v>
          </cell>
          <cell r="D1924">
            <v>0</v>
          </cell>
          <cell r="E1924">
            <v>0</v>
          </cell>
          <cell r="F1924">
            <v>3.2371477089424483E-4</v>
          </cell>
          <cell r="G1924">
            <v>8.1576082706368385E-5</v>
          </cell>
          <cell r="H1924">
            <v>0.13181511387342276</v>
          </cell>
          <cell r="I1924">
            <v>0</v>
          </cell>
          <cell r="J1924">
            <v>0</v>
          </cell>
          <cell r="K1924">
            <v>9679.898032042207</v>
          </cell>
          <cell r="L1924">
            <v>24.029227942087342</v>
          </cell>
          <cell r="M1924">
            <v>7.9669765630460022E-8</v>
          </cell>
          <cell r="N1924">
            <v>0</v>
          </cell>
          <cell r="O1924">
            <v>0</v>
          </cell>
          <cell r="P1924">
            <v>3.2371477089424483E-4</v>
          </cell>
          <cell r="Q1924">
            <v>8.1576082706368372E-5</v>
          </cell>
        </row>
        <row r="1925">
          <cell r="B1925">
            <v>929000</v>
          </cell>
          <cell r="C1925">
            <v>7.8707962065507424E-8</v>
          </cell>
          <cell r="D1925">
            <v>0</v>
          </cell>
          <cell r="E1925">
            <v>0</v>
          </cell>
          <cell r="F1925">
            <v>3.2078808504464853E-4</v>
          </cell>
          <cell r="G1925">
            <v>8.0798863484608815E-5</v>
          </cell>
          <cell r="H1925">
            <v>0.13022379192795416</v>
          </cell>
          <cell r="I1925">
            <v>0</v>
          </cell>
          <cell r="J1925">
            <v>0</v>
          </cell>
          <cell r="K1925">
            <v>9592.3826538663743</v>
          </cell>
          <cell r="L1925">
            <v>23.800288561560134</v>
          </cell>
          <cell r="M1925">
            <v>7.8707962065507411E-8</v>
          </cell>
          <cell r="N1925">
            <v>0</v>
          </cell>
          <cell r="O1925">
            <v>0</v>
          </cell>
          <cell r="P1925">
            <v>3.2078808504464853E-4</v>
          </cell>
          <cell r="Q1925">
            <v>8.0798863484608802E-5</v>
          </cell>
        </row>
        <row r="1926">
          <cell r="B1926">
            <v>929500</v>
          </cell>
          <cell r="C1926">
            <v>7.7754414274014327E-8</v>
          </cell>
          <cell r="D1926">
            <v>0</v>
          </cell>
          <cell r="E1926">
            <v>0</v>
          </cell>
          <cell r="F1926">
            <v>3.1787270458260723E-4</v>
          </cell>
          <cell r="G1926">
            <v>8.002527895249227E-5</v>
          </cell>
          <cell r="H1926">
            <v>0.12864612931372704</v>
          </cell>
          <cell r="I1926">
            <v>0</v>
          </cell>
          <cell r="J1926">
            <v>0</v>
          </cell>
          <cell r="K1926">
            <v>9505.2053356389424</v>
          </cell>
          <cell r="L1926">
            <v>23.572419823101448</v>
          </cell>
          <cell r="M1926">
            <v>7.7754414274014327E-8</v>
          </cell>
          <cell r="N1926">
            <v>0</v>
          </cell>
          <cell r="O1926">
            <v>0</v>
          </cell>
          <cell r="P1926">
            <v>3.1787270458260723E-4</v>
          </cell>
          <cell r="Q1926">
            <v>8.0025278952492257E-5</v>
          </cell>
        </row>
        <row r="1927">
          <cell r="B1927">
            <v>930000</v>
          </cell>
          <cell r="C1927">
            <v>7.6809051392167833E-8</v>
          </cell>
          <cell r="D1927">
            <v>0</v>
          </cell>
          <cell r="E1927">
            <v>0</v>
          </cell>
          <cell r="F1927">
            <v>3.1496858583695344E-4</v>
          </cell>
          <cell r="G1927">
            <v>7.9255312112280098E-5</v>
          </cell>
          <cell r="H1927">
            <v>0.12708200878524065</v>
          </cell>
          <cell r="I1927">
            <v>0</v>
          </cell>
          <cell r="J1927">
            <v>0</v>
          </cell>
          <cell r="K1927">
            <v>9418.3647714805193</v>
          </cell>
          <cell r="L1927">
            <v>23.345616719820509</v>
          </cell>
          <cell r="M1927">
            <v>7.6809051392167833E-8</v>
          </cell>
          <cell r="N1927">
            <v>0</v>
          </cell>
          <cell r="O1927">
            <v>0</v>
          </cell>
          <cell r="P1927">
            <v>3.1496858583695344E-4</v>
          </cell>
          <cell r="Q1927">
            <v>7.9255312112280085E-5</v>
          </cell>
        </row>
        <row r="1928">
          <cell r="B1928">
            <v>930500</v>
          </cell>
          <cell r="C1928">
            <v>7.5871803162949332E-8</v>
          </cell>
          <cell r="D1928">
            <v>0</v>
          </cell>
          <cell r="E1928">
            <v>0</v>
          </cell>
          <cell r="F1928">
            <v>3.1207568530521561E-4</v>
          </cell>
          <cell r="G1928">
            <v>7.8488946045724776E-5</v>
          </cell>
          <cell r="H1928">
            <v>0.12553131410094667</v>
          </cell>
          <cell r="I1928">
            <v>0</v>
          </cell>
          <cell r="J1928">
            <v>0</v>
          </cell>
          <cell r="K1928">
            <v>9331.8596605561506</v>
          </cell>
          <cell r="L1928">
            <v>23.119874268241606</v>
          </cell>
          <cell r="M1928">
            <v>7.5871803162949319E-8</v>
          </cell>
          <cell r="N1928">
            <v>0</v>
          </cell>
          <cell r="O1928">
            <v>0</v>
          </cell>
          <cell r="P1928">
            <v>3.1207568530521561E-4</v>
          </cell>
          <cell r="Q1928">
            <v>7.8488946045724762E-5</v>
          </cell>
        </row>
        <row r="1929">
          <cell r="B1929">
            <v>931000</v>
          </cell>
          <cell r="C1929">
            <v>7.4942599933263296E-8</v>
          </cell>
          <cell r="D1929">
            <v>0</v>
          </cell>
          <cell r="E1929">
            <v>0</v>
          </cell>
          <cell r="F1929">
            <v>3.0919395965296569E-4</v>
          </cell>
          <cell r="G1929">
            <v>7.7726163913697767E-5</v>
          </cell>
          <cell r="H1929">
            <v>0.12399393001849887</v>
          </cell>
          <cell r="I1929">
            <v>0</v>
          </cell>
          <cell r="J1929">
            <v>0</v>
          </cell>
          <cell r="K1929">
            <v>9245.6887070558168</v>
          </cell>
          <cell r="L1929">
            <v>22.895187508194507</v>
          </cell>
          <cell r="M1929">
            <v>7.4942599933263296E-8</v>
          </cell>
          <cell r="N1929">
            <v>0</v>
          </cell>
          <cell r="O1929">
            <v>0</v>
          </cell>
          <cell r="P1929">
            <v>3.0919395965296569E-4</v>
          </cell>
          <cell r="Q1929">
            <v>7.7726163913697767E-5</v>
          </cell>
        </row>
        <row r="1930">
          <cell r="B1930">
            <v>931500</v>
          </cell>
          <cell r="C1930">
            <v>7.4021372648194661E-8</v>
          </cell>
          <cell r="D1930">
            <v>0</v>
          </cell>
          <cell r="E1930">
            <v>0</v>
          </cell>
          <cell r="F1930">
            <v>3.0632336571317161E-4</v>
          </cell>
          <cell r="G1930">
            <v>7.6966948955818461E-5</v>
          </cell>
          <cell r="H1930">
            <v>0.12246974228525168</v>
          </cell>
          <cell r="I1930">
            <v>0</v>
          </cell>
          <cell r="J1930">
            <v>0</v>
          </cell>
          <cell r="K1930">
            <v>9159.8506201750588</v>
          </cell>
          <cell r="L1930">
            <v>22.671551502705118</v>
          </cell>
          <cell r="M1930">
            <v>7.4021372648194661E-8</v>
          </cell>
          <cell r="N1930">
            <v>0</v>
          </cell>
          <cell r="O1930">
            <v>0</v>
          </cell>
          <cell r="P1930">
            <v>3.0632336571317161E-4</v>
          </cell>
          <cell r="Q1930">
            <v>7.6966948955818447E-5</v>
          </cell>
        </row>
        <row r="1931">
          <cell r="B1931">
            <v>932000</v>
          </cell>
          <cell r="C1931">
            <v>7.3108052844309285E-8</v>
          </cell>
          <cell r="D1931">
            <v>0</v>
          </cell>
          <cell r="E1931">
            <v>0</v>
          </cell>
          <cell r="F1931">
            <v>3.034638604855491E-4</v>
          </cell>
          <cell r="G1931">
            <v>7.6211284490087378E-5</v>
          </cell>
          <cell r="H1931">
            <v>0.12095863762717578</v>
          </cell>
          <cell r="I1931">
            <v>0</v>
          </cell>
          <cell r="J1931">
            <v>0</v>
          </cell>
          <cell r="K1931">
            <v>9074.3441140956056</v>
          </cell>
          <cell r="L1931">
            <v>22.448961337887479</v>
          </cell>
          <cell r="M1931">
            <v>7.3108052844309285E-8</v>
          </cell>
          <cell r="N1931">
            <v>0</v>
          </cell>
          <cell r="O1931">
            <v>0</v>
          </cell>
          <cell r="P1931">
            <v>3.034638604855491E-4</v>
          </cell>
          <cell r="Q1931">
            <v>7.6211284490087364E-5</v>
          </cell>
        </row>
        <row r="1932">
          <cell r="B1932">
            <v>932500</v>
          </cell>
          <cell r="C1932">
            <v>7.220257264678263E-8</v>
          </cell>
          <cell r="D1932">
            <v>0</v>
          </cell>
          <cell r="E1932">
            <v>0</v>
          </cell>
          <cell r="F1932">
            <v>3.0061540113591789E-4</v>
          </cell>
          <cell r="G1932">
            <v>7.5459153912518117E-5</v>
          </cell>
          <cell r="H1932">
            <v>0.11946050374410744</v>
          </cell>
          <cell r="I1932">
            <v>0</v>
          </cell>
          <cell r="J1932">
            <v>0</v>
          </cell>
          <cell r="K1932">
            <v>8989.1679079661189</v>
          </cell>
          <cell r="L1932">
            <v>22.227412122835325</v>
          </cell>
          <cell r="M1932">
            <v>7.220257264678263E-8</v>
          </cell>
          <cell r="N1932">
            <v>0</v>
          </cell>
          <cell r="O1932">
            <v>0</v>
          </cell>
          <cell r="P1932">
            <v>3.0061540113591784E-4</v>
          </cell>
          <cell r="Q1932">
            <v>7.5459153912518103E-5</v>
          </cell>
        </row>
        <row r="1933">
          <cell r="B1933">
            <v>933000</v>
          </cell>
          <cell r="C1933">
            <v>7.1304864763657243E-8</v>
          </cell>
          <cell r="D1933">
            <v>0</v>
          </cell>
          <cell r="E1933">
            <v>0</v>
          </cell>
          <cell r="F1933">
            <v>2.9777794499556026E-4</v>
          </cell>
          <cell r="G1933">
            <v>7.4710540696774051E-5</v>
          </cell>
          <cell r="H1933">
            <v>0.1179752293002474</v>
          </cell>
          <cell r="I1933">
            <v>0</v>
          </cell>
          <cell r="J1933">
            <v>0</v>
          </cell>
          <cell r="K1933">
            <v>8904.3207258830171</v>
          </cell>
          <cell r="L1933">
            <v>22.006898989515076</v>
          </cell>
          <cell r="M1933">
            <v>7.1304864763657243E-8</v>
          </cell>
          <cell r="N1933">
            <v>0</v>
          </cell>
          <cell r="O1933">
            <v>0</v>
          </cell>
          <cell r="P1933">
            <v>2.9777794499556026E-4</v>
          </cell>
          <cell r="Q1933">
            <v>7.4710540696774051E-5</v>
          </cell>
        </row>
        <row r="1934">
          <cell r="B1934">
            <v>933500</v>
          </cell>
          <cell r="C1934">
            <v>7.0414862480100248E-8</v>
          </cell>
          <cell r="D1934">
            <v>0</v>
          </cell>
          <cell r="E1934">
            <v>0</v>
          </cell>
          <cell r="F1934">
            <v>2.9495144956058277E-4</v>
          </cell>
          <cell r="G1934">
            <v>7.3965428393803749E-5</v>
          </cell>
          <cell r="H1934">
            <v>0.11650270391465974</v>
          </cell>
          <cell r="I1934">
            <v>0</v>
          </cell>
          <cell r="J1934">
            <v>0</v>
          </cell>
          <cell r="K1934">
            <v>8819.8012968713792</v>
          </cell>
          <cell r="L1934">
            <v>21.787417092658444</v>
          </cell>
          <cell r="M1934">
            <v>7.0414862480100248E-8</v>
          </cell>
          <cell r="N1934">
            <v>0</v>
          </cell>
          <cell r="O1934">
            <v>0</v>
          </cell>
          <cell r="P1934">
            <v>2.9495144956058277E-4</v>
          </cell>
          <cell r="Q1934">
            <v>7.3965428393803749E-5</v>
          </cell>
        </row>
        <row r="1935">
          <cell r="B1935">
            <v>934000</v>
          </cell>
          <cell r="C1935">
            <v>6.9532499654574926E-8</v>
          </cell>
          <cell r="D1935">
            <v>0</v>
          </cell>
          <cell r="E1935">
            <v>0</v>
          </cell>
          <cell r="F1935">
            <v>2.921358724912778E-4</v>
          </cell>
          <cell r="G1935">
            <v>7.322380063148113E-5</v>
          </cell>
          <cell r="H1935">
            <v>0.11504281815493776</v>
          </cell>
          <cell r="I1935">
            <v>0</v>
          </cell>
          <cell r="J1935">
            <v>0</v>
          </cell>
          <cell r="K1935">
            <v>8735.6083548658607</v>
          </cell>
          <cell r="L1935">
            <v>21.568961609656451</v>
          </cell>
          <cell r="M1935">
            <v>6.9532499654574939E-8</v>
          </cell>
          <cell r="N1935">
            <v>0</v>
          </cell>
          <cell r="O1935">
            <v>0</v>
          </cell>
          <cell r="P1935">
            <v>2.921358724912778E-4</v>
          </cell>
          <cell r="Q1935">
            <v>7.3223800631481116E-5</v>
          </cell>
        </row>
        <row r="1936">
          <cell r="B1936">
            <v>934500</v>
          </cell>
          <cell r="C1936">
            <v>6.8657710712141189E-8</v>
          </cell>
          <cell r="D1936">
            <v>0</v>
          </cell>
          <cell r="E1936">
            <v>0</v>
          </cell>
          <cell r="F1936">
            <v>2.8933117161149063E-4</v>
          </cell>
          <cell r="G1936">
            <v>7.2485641114244424E-5</v>
          </cell>
          <cell r="H1936">
            <v>0.11359546352611948</v>
          </cell>
          <cell r="I1936">
            <v>0</v>
          </cell>
          <cell r="J1936">
            <v>0</v>
          </cell>
          <cell r="K1936">
            <v>8651.7406386917719</v>
          </cell>
          <cell r="L1936">
            <v>21.351527740453054</v>
          </cell>
          <cell r="M1936">
            <v>6.8657710712141189E-8</v>
          </cell>
          <cell r="N1936">
            <v>0</v>
          </cell>
          <cell r="O1936">
            <v>0</v>
          </cell>
          <cell r="P1936">
            <v>2.8933117161149063E-4</v>
          </cell>
          <cell r="Q1936">
            <v>7.2485641114244424E-5</v>
          </cell>
        </row>
        <row r="1937">
          <cell r="B1937">
            <v>935000</v>
          </cell>
          <cell r="C1937">
            <v>6.7790430640627136E-8</v>
          </cell>
          <cell r="D1937">
            <v>0</v>
          </cell>
          <cell r="E1937">
            <v>0</v>
          </cell>
          <cell r="F1937">
            <v>2.8653730490798727E-4</v>
          </cell>
          <cell r="G1937">
            <v>7.1750933622738617E-5</v>
          </cell>
          <cell r="H1937">
            <v>0.11216053246435334</v>
          </cell>
          <cell r="I1937">
            <v>0</v>
          </cell>
          <cell r="J1937">
            <v>0</v>
          </cell>
          <cell r="K1937">
            <v>8568.1968920461622</v>
          </cell>
          <cell r="L1937">
            <v>21.135110707439846</v>
          </cell>
          <cell r="M1937">
            <v>6.7790430640627136E-8</v>
          </cell>
          <cell r="N1937">
            <v>0</v>
          </cell>
          <cell r="O1937">
            <v>0</v>
          </cell>
          <cell r="P1937">
            <v>2.8653730490798732E-4</v>
          </cell>
          <cell r="Q1937">
            <v>7.1750933622738604E-5</v>
          </cell>
        </row>
        <row r="1938">
          <cell r="B1938">
            <v>935500</v>
          </cell>
          <cell r="C1938">
            <v>6.6930594987757838E-8</v>
          </cell>
          <cell r="D1938">
            <v>0</v>
          </cell>
          <cell r="E1938">
            <v>0</v>
          </cell>
          <cell r="F1938">
            <v>2.8375423052982515E-4</v>
          </cell>
          <cell r="G1938">
            <v>7.1019662013458937E-5</v>
          </cell>
          <cell r="H1938">
            <v>0.11073791833214781</v>
          </cell>
          <cell r="I1938">
            <v>0</v>
          </cell>
          <cell r="J1938">
            <v>0</v>
          </cell>
          <cell r="K1938">
            <v>8484.9758634790123</v>
          </cell>
          <cell r="L1938">
            <v>20.919705755351032</v>
          </cell>
          <cell r="M1938">
            <v>6.6930594987757838E-8</v>
          </cell>
          <cell r="N1938">
            <v>0</v>
          </cell>
          <cell r="O1938">
            <v>0</v>
          </cell>
          <cell r="P1938">
            <v>2.8375423052982515E-4</v>
          </cell>
          <cell r="Q1938">
            <v>7.1019662013458923E-5</v>
          </cell>
        </row>
        <row r="1939">
          <cell r="B1939">
            <v>936000</v>
          </cell>
          <cell r="C1939">
            <v>6.6078139852541499E-8</v>
          </cell>
          <cell r="D1939">
            <v>0</v>
          </cell>
          <cell r="E1939">
            <v>0</v>
          </cell>
          <cell r="F1939">
            <v>2.809819067877255E-4</v>
          </cell>
          <cell r="G1939">
            <v>7.0291810218396492E-5</v>
          </cell>
          <cell r="H1939">
            <v>0.10932751540411956</v>
          </cell>
          <cell r="I1939">
            <v>0</v>
          </cell>
          <cell r="J1939">
            <v>0</v>
          </cell>
          <cell r="K1939">
            <v>8402.0763063744598</v>
          </cell>
          <cell r="L1939">
            <v>20.705308151159045</v>
          </cell>
          <cell r="M1939">
            <v>6.6078139852541499E-8</v>
          </cell>
          <cell r="N1939">
            <v>0</v>
          </cell>
          <cell r="O1939">
            <v>0</v>
          </cell>
          <cell r="P1939">
            <v>2.8098190678772555E-4</v>
          </cell>
          <cell r="Q1939">
            <v>7.0291810218396506E-5</v>
          </cell>
        </row>
        <row r="1940">
          <cell r="B1940">
            <v>936500</v>
          </cell>
          <cell r="C1940">
            <v>6.5233001884312432E-8</v>
          </cell>
          <cell r="D1940">
            <v>0</v>
          </cell>
          <cell r="E1940">
            <v>0</v>
          </cell>
          <cell r="F1940">
            <v>2.782202921534505E-4</v>
          </cell>
          <cell r="G1940">
            <v>6.9567362244684844E-5</v>
          </cell>
          <cell r="H1940">
            <v>0.10792921886541007</v>
          </cell>
          <cell r="I1940">
            <v>0</v>
          </cell>
          <cell r="J1940">
            <v>0</v>
          </cell>
          <cell r="K1940">
            <v>8319.4969789321822</v>
          </cell>
          <cell r="L1940">
            <v>20.491913183970439</v>
          </cell>
          <cell r="M1940">
            <v>6.5233001884312419E-8</v>
          </cell>
          <cell r="N1940">
            <v>0</v>
          </cell>
          <cell r="O1940">
            <v>0</v>
          </cell>
          <cell r="P1940">
            <v>2.7822029215345044E-4</v>
          </cell>
          <cell r="Q1940">
            <v>6.9567362244684844E-5</v>
          </cell>
        </row>
        <row r="1941">
          <cell r="B1941">
            <v>937000</v>
          </cell>
          <cell r="C1941">
            <v>6.4395118274117179E-8</v>
          </cell>
          <cell r="D1941">
            <v>0</v>
          </cell>
          <cell r="E1941">
            <v>0</v>
          </cell>
          <cell r="F1941">
            <v>2.7546934525918027E-4</v>
          </cell>
          <cell r="G1941">
            <v>6.8846302174247793E-5</v>
          </cell>
          <cell r="H1941">
            <v>0.10654292479743387</v>
          </cell>
          <cell r="I1941">
            <v>0</v>
          </cell>
          <cell r="J1941">
            <v>0</v>
          </cell>
          <cell r="K1941">
            <v>8237.2366441487611</v>
          </cell>
          <cell r="L1941">
            <v>20.279516164922146</v>
          </cell>
          <cell r="M1941">
            <v>6.4395118274117179E-8</v>
          </cell>
          <cell r="N1941">
            <v>0</v>
          </cell>
          <cell r="O1941">
            <v>0</v>
          </cell>
          <cell r="P1941">
            <v>2.7546934525918027E-4</v>
          </cell>
          <cell r="Q1941">
            <v>6.884630217424778E-5</v>
          </cell>
        </row>
        <row r="1942">
          <cell r="B1942">
            <v>937500</v>
          </cell>
          <cell r="C1942">
            <v>6.356442675375749E-8</v>
          </cell>
          <cell r="D1942">
            <v>0</v>
          </cell>
          <cell r="E1942">
            <v>0</v>
          </cell>
          <cell r="F1942">
            <v>2.7272902489689199E-4</v>
          </cell>
          <cell r="G1942">
            <v>6.812861416345216E-5</v>
          </cell>
          <cell r="H1942">
            <v>0.10516853017629499</v>
          </cell>
          <cell r="I1942">
            <v>0</v>
          </cell>
          <cell r="J1942">
            <v>0</v>
          </cell>
          <cell r="K1942">
            <v>8155.294069799118</v>
          </cell>
          <cell r="L1942">
            <v>20.068112427079203</v>
          </cell>
          <cell r="M1942">
            <v>6.3564426753757503E-8</v>
          </cell>
          <cell r="N1942">
            <v>0</v>
          </cell>
          <cell r="O1942">
            <v>0</v>
          </cell>
          <cell r="P1942">
            <v>2.7272902489689199E-4</v>
          </cell>
          <cell r="Q1942">
            <v>6.8128614163452146E-5</v>
          </cell>
        </row>
        <row r="1943">
          <cell r="B1943">
            <v>938000</v>
          </cell>
          <cell r="C1943">
            <v>6.2740865589090655E-8</v>
          </cell>
          <cell r="D1943">
            <v>0</v>
          </cell>
          <cell r="E1943">
            <v>0</v>
          </cell>
          <cell r="F1943">
            <v>2.6999929001774483E-4</v>
          </cell>
          <cell r="G1943">
            <v>6.7414282442756549E-5</v>
          </cell>
          <cell r="H1943">
            <v>0.10380593286170238</v>
          </cell>
          <cell r="I1943">
            <v>0</v>
          </cell>
          <cell r="J1943">
            <v>0</v>
          </cell>
          <cell r="K1943">
            <v>8073.6680284181211</v>
          </cell>
          <cell r="L1943">
            <v>19.857697325331269</v>
          </cell>
          <cell r="M1943">
            <v>6.2740865589090655E-8</v>
          </cell>
          <cell r="N1943">
            <v>0</v>
          </cell>
          <cell r="O1943">
            <v>0</v>
          </cell>
          <cell r="P1943">
            <v>2.6999929001774478E-4</v>
          </cell>
          <cell r="Q1943">
            <v>6.7414282442756536E-5</v>
          </cell>
        </row>
        <row r="1944">
          <cell r="B1944">
            <v>938500</v>
          </cell>
          <cell r="C1944">
            <v>6.1924373575244105E-8</v>
          </cell>
          <cell r="D1944">
            <v>0</v>
          </cell>
          <cell r="E1944">
            <v>0</v>
          </cell>
          <cell r="F1944">
            <v>2.6728009973146381E-4</v>
          </cell>
          <cell r="G1944">
            <v>6.6703291316366783E-5</v>
          </cell>
          <cell r="H1944">
            <v>0.10245503158905228</v>
          </cell>
          <cell r="I1944">
            <v>0</v>
          </cell>
          <cell r="J1944">
            <v>0</v>
          </cell>
          <cell r="K1944">
            <v>7992.3572972821639</v>
          </cell>
          <cell r="L1944">
            <v>19.648266236291153</v>
          </cell>
          <cell r="M1944">
            <v>6.1924373575244105E-8</v>
          </cell>
          <cell r="N1944">
            <v>0</v>
          </cell>
          <cell r="O1944">
            <v>0</v>
          </cell>
          <cell r="P1944">
            <v>2.6728009973146381E-4</v>
          </cell>
          <cell r="Q1944">
            <v>6.6703291316366769E-5</v>
          </cell>
        </row>
        <row r="1945">
          <cell r="B1945">
            <v>939000</v>
          </cell>
          <cell r="C1945">
            <v>6.1114890032786991E-8</v>
          </cell>
          <cell r="D1945">
            <v>0</v>
          </cell>
          <cell r="E1945">
            <v>0</v>
          </cell>
          <cell r="F1945">
            <v>2.6457141330572733E-4</v>
          </cell>
          <cell r="G1945">
            <v>6.5995625161890972E-5</v>
          </cell>
          <cell r="H1945">
            <v>0.10111572596309408</v>
          </cell>
          <cell r="I1945">
            <v>0</v>
          </cell>
          <cell r="J1945">
            <v>0</v>
          </cell>
          <cell r="K1945">
            <v>7911.3606583908486</v>
          </cell>
          <cell r="L1945">
            <v>19.439814558193206</v>
          </cell>
          <cell r="M1945">
            <v>6.1114890032786991E-8</v>
          </cell>
          <cell r="N1945">
            <v>0</v>
          </cell>
          <cell r="O1945">
            <v>0</v>
          </cell>
          <cell r="P1945">
            <v>2.6457141330572733E-4</v>
          </cell>
          <cell r="Q1945">
            <v>6.5995625161890958E-5</v>
          </cell>
        </row>
        <row r="1946">
          <cell r="B1946">
            <v>939500</v>
          </cell>
          <cell r="C1946">
            <v>6.0312354803901889E-8</v>
          </cell>
          <cell r="D1946">
            <v>0</v>
          </cell>
          <cell r="E1946">
            <v>0</v>
          </cell>
          <cell r="F1946">
            <v>2.618731901655576E-4</v>
          </cell>
          <cell r="G1946">
            <v>6.5291268429995404E-5</v>
          </cell>
          <cell r="H1946">
            <v>9.9787916451596306E-2</v>
          </cell>
          <cell r="I1946">
            <v>0</v>
          </cell>
          <cell r="J1946">
            <v>0</v>
          </cell>
          <cell r="K1946">
            <v>7830.6768984487589</v>
          </cell>
          <cell r="L1946">
            <v>19.232337710791938</v>
          </cell>
          <cell r="M1946">
            <v>6.0312354803901889E-8</v>
          </cell>
          <cell r="N1946">
            <v>0</v>
          </cell>
          <cell r="O1946">
            <v>0</v>
          </cell>
          <cell r="P1946">
            <v>2.618731901655576E-4</v>
          </cell>
          <cell r="Q1946">
            <v>6.529126842999539E-5</v>
          </cell>
        </row>
        <row r="1947">
          <cell r="B1947">
            <v>940000</v>
          </cell>
          <cell r="C1947">
            <v>5.9516708247599346E-8</v>
          </cell>
          <cell r="D1947">
            <v>0</v>
          </cell>
          <cell r="E1947">
            <v>0</v>
          </cell>
          <cell r="F1947">
            <v>2.5918538989271159E-4</v>
          </cell>
          <cell r="G1947">
            <v>6.459020564406321E-5</v>
          </cell>
          <cell r="H1947">
            <v>9.847150437742902E-2</v>
          </cell>
          <cell r="I1947">
            <v>0</v>
          </cell>
          <cell r="J1947">
            <v>0</v>
          </cell>
          <cell r="K1947">
            <v>7750.3048088472488</v>
          </cell>
          <cell r="L1947">
            <v>19.025831135261505</v>
          </cell>
          <cell r="M1947">
            <v>5.9516708247599346E-8</v>
          </cell>
          <cell r="N1947">
            <v>0</v>
          </cell>
          <cell r="O1947">
            <v>0</v>
          </cell>
          <cell r="P1947">
            <v>2.5918538989271159E-4</v>
          </cell>
          <cell r="Q1947">
            <v>6.459020564406321E-5</v>
          </cell>
        </row>
        <row r="1948">
          <cell r="B1948">
            <v>940500</v>
          </cell>
          <cell r="C1948">
            <v>5.8727891233018224E-8</v>
          </cell>
          <cell r="D1948">
            <v>0</v>
          </cell>
          <cell r="E1948">
            <v>0</v>
          </cell>
          <cell r="F1948">
            <v>2.5650797222507757E-4</v>
          </cell>
          <cell r="G1948">
            <v>6.389242139985455E-5</v>
          </cell>
          <cell r="H1948">
            <v>9.7166391907479055E-2</v>
          </cell>
          <cell r="I1948">
            <v>0</v>
          </cell>
          <cell r="J1948">
            <v>0</v>
          </cell>
          <cell r="K1948">
            <v>7670.2431856463963</v>
          </cell>
          <cell r="L1948">
            <v>18.820290294095592</v>
          </cell>
          <cell r="M1948">
            <v>5.8727891233018218E-8</v>
          </cell>
          <cell r="N1948">
            <v>0</v>
          </cell>
          <cell r="O1948">
            <v>0</v>
          </cell>
          <cell r="P1948">
            <v>2.5650797222507757E-4</v>
          </cell>
          <cell r="Q1948">
            <v>6.389242139985455E-5</v>
          </cell>
        </row>
        <row r="1949">
          <cell r="B1949">
            <v>941000</v>
          </cell>
          <cell r="C1949">
            <v>5.7945845138468653E-8</v>
          </cell>
          <cell r="D1949">
            <v>0</v>
          </cell>
          <cell r="E1949">
            <v>0</v>
          </cell>
          <cell r="F1949">
            <v>2.5384089705606948E-4</v>
          </cell>
          <cell r="G1949">
            <v>6.3197900365168298E-5</v>
          </cell>
          <cell r="H1949">
            <v>9.587248205106666E-2</v>
          </cell>
          <cell r="I1949">
            <v>0</v>
          </cell>
          <cell r="J1949">
            <v>0</v>
          </cell>
          <cell r="K1949">
            <v>7590.4908295568921</v>
          </cell>
          <cell r="L1949">
            <v>18.615710671007765</v>
          </cell>
          <cell r="M1949">
            <v>5.7945845138468647E-8</v>
          </cell>
          <cell r="N1949">
            <v>0</v>
          </cell>
          <cell r="O1949">
            <v>0</v>
          </cell>
          <cell r="P1949">
            <v>2.5384089705606948E-4</v>
          </cell>
          <cell r="Q1949">
            <v>6.3197900365168284E-5</v>
          </cell>
        </row>
        <row r="1950">
          <cell r="B1950">
            <v>941500</v>
          </cell>
          <cell r="C1950">
            <v>5.7170511844732382E-8</v>
          </cell>
          <cell r="D1950">
            <v>0</v>
          </cell>
          <cell r="E1950">
            <v>0</v>
          </cell>
          <cell r="F1950">
            <v>2.5118412443402889E-4</v>
          </cell>
          <cell r="G1950">
            <v>6.2506627279504775E-5</v>
          </cell>
          <cell r="H1950">
            <v>9.4589678648860739E-2</v>
          </cell>
          <cell r="I1950">
            <v>0</v>
          </cell>
          <cell r="J1950">
            <v>0</v>
          </cell>
          <cell r="K1950">
            <v>7511.0465459221605</v>
          </cell>
          <cell r="L1950">
            <v>18.412087770832123</v>
          </cell>
          <cell r="M1950">
            <v>5.7170511844732382E-8</v>
          </cell>
          <cell r="N1950">
            <v>0</v>
          </cell>
          <cell r="O1950">
            <v>0</v>
          </cell>
          <cell r="P1950">
            <v>2.5118412443402889E-4</v>
          </cell>
          <cell r="Q1950">
            <v>6.2506627279504775E-5</v>
          </cell>
        </row>
        <row r="1951">
          <cell r="B1951">
            <v>942000</v>
          </cell>
          <cell r="C1951">
            <v>5.6401833731234425E-8</v>
          </cell>
          <cell r="D1951">
            <v>0</v>
          </cell>
          <cell r="E1951">
            <v>0</v>
          </cell>
          <cell r="F1951">
            <v>2.4853761456162398E-4</v>
          </cell>
          <cell r="G1951">
            <v>6.1818586953729676E-5</v>
          </cell>
          <cell r="H1951">
            <v>9.3317886366544783E-2</v>
          </cell>
          <cell r="I1951">
            <v>0</v>
          </cell>
          <cell r="J1951">
            <v>0</v>
          </cell>
          <cell r="K1951">
            <v>7431.9091447003866</v>
          </cell>
          <cell r="L1951">
            <v>18.209417119424302</v>
          </cell>
          <cell r="M1951">
            <v>5.6401833731234425E-8</v>
          </cell>
          <cell r="N1951">
            <v>0</v>
          </cell>
          <cell r="O1951">
            <v>0</v>
          </cell>
          <cell r="P1951">
            <v>2.4853761456162398E-4</v>
          </cell>
          <cell r="Q1951">
            <v>6.1818586953729676E-5</v>
          </cell>
        </row>
        <row r="1952">
          <cell r="B1952">
            <v>942500</v>
          </cell>
          <cell r="C1952">
            <v>5.5639753672214728E-8</v>
          </cell>
          <cell r="D1952">
            <v>0</v>
          </cell>
          <cell r="E1952">
            <v>0</v>
          </cell>
          <cell r="F1952">
            <v>2.4590132779525549E-4</v>
          </cell>
          <cell r="G1952">
            <v>6.1133764269741974E-5</v>
          </cell>
          <cell r="H1952">
            <v>9.2057010688482793E-2</v>
          </cell>
          <cell r="I1952">
            <v>0</v>
          </cell>
          <cell r="J1952">
            <v>0</v>
          </cell>
          <cell r="K1952">
            <v>7353.0774404467484</v>
          </cell>
          <cell r="L1952">
            <v>18.007694263563661</v>
          </cell>
          <cell r="M1952">
            <v>5.5639753672214735E-8</v>
          </cell>
          <cell r="N1952">
            <v>0</v>
          </cell>
          <cell r="O1952">
            <v>0</v>
          </cell>
          <cell r="P1952">
            <v>2.4590132779525549E-4</v>
          </cell>
          <cell r="Q1952">
            <v>6.1133764269741961E-5</v>
          </cell>
        </row>
        <row r="1953">
          <cell r="B1953">
            <v>943000</v>
          </cell>
          <cell r="C1953">
            <v>5.4884215032899795E-8</v>
          </cell>
          <cell r="D1953">
            <v>0</v>
          </cell>
          <cell r="E1953">
            <v>0</v>
          </cell>
          <cell r="F1953">
            <v>2.4327522464446161E-4</v>
          </cell>
          <cell r="G1953">
            <v>6.0452144180140852E-5</v>
          </cell>
          <cell r="H1953">
            <v>9.0806957911385225E-2</v>
          </cell>
          <cell r="I1953">
            <v>0</v>
          </cell>
          <cell r="J1953">
            <v>0</v>
          </cell>
          <cell r="K1953">
            <v>7274.5502522956276</v>
          </cell>
          <cell r="L1953">
            <v>17.806914770855158</v>
          </cell>
          <cell r="M1953">
            <v>5.4884215032899801E-8</v>
          </cell>
          <cell r="N1953">
            <v>0</v>
          </cell>
          <cell r="O1953">
            <v>0</v>
          </cell>
          <cell r="P1953">
            <v>2.4327522464446161E-4</v>
          </cell>
          <cell r="Q1953">
            <v>6.0452144180140845E-5</v>
          </cell>
        </row>
        <row r="1954">
          <cell r="B1954">
            <v>943500</v>
          </cell>
          <cell r="C1954">
            <v>5.4135161663760147E-8</v>
          </cell>
          <cell r="D1954">
            <v>0</v>
          </cell>
          <cell r="E1954">
            <v>0</v>
          </cell>
          <cell r="F1954">
            <v>2.406592657713269E-4</v>
          </cell>
          <cell r="G1954">
            <v>5.977371170789467E-5</v>
          </cell>
          <cell r="H1954">
            <v>8.956763513480781E-2</v>
          </cell>
          <cell r="I1954">
            <v>0</v>
          </cell>
          <cell r="J1954">
            <v>0</v>
          </cell>
          <cell r="K1954">
            <v>7196.3264039429287</v>
          </cell>
          <cell r="L1954">
            <v>17.607074229631859</v>
          </cell>
          <cell r="M1954">
            <v>5.4135161663760154E-8</v>
          </cell>
          <cell r="N1954">
            <v>0</v>
          </cell>
          <cell r="O1954">
            <v>0</v>
          </cell>
          <cell r="P1954">
            <v>2.406592657713269E-4</v>
          </cell>
          <cell r="Q1954">
            <v>5.9773711707894664E-5</v>
          </cell>
        </row>
        <row r="1955">
          <cell r="B1955">
            <v>944000</v>
          </cell>
          <cell r="C1955">
            <v>5.3392537897639078E-8</v>
          </cell>
          <cell r="D1955">
            <v>0</v>
          </cell>
          <cell r="E1955">
            <v>0</v>
          </cell>
          <cell r="F1955">
            <v>2.3805341198989254E-4</v>
          </cell>
          <cell r="G1955">
            <v>5.9098451946013243E-5</v>
          </cell>
          <cell r="H1955">
            <v>8.8338950256401025E-2</v>
          </cell>
          <cell r="I1955">
            <v>0</v>
          </cell>
          <cell r="J1955">
            <v>0</v>
          </cell>
          <cell r="K1955">
            <v>7118.4047236284496</v>
          </cell>
          <cell r="L1955">
            <v>17.408168248858381</v>
          </cell>
          <cell r="M1955">
            <v>5.3392537897639085E-8</v>
          </cell>
          <cell r="N1955">
            <v>0</v>
          </cell>
          <cell r="O1955">
            <v>0</v>
          </cell>
          <cell r="P1955">
            <v>2.3805341198989251E-4</v>
          </cell>
          <cell r="Q1955">
            <v>5.9098451946013222E-5</v>
          </cell>
        </row>
        <row r="1956">
          <cell r="B1956">
            <v>944500</v>
          </cell>
          <cell r="C1956">
            <v>5.2656288544967205E-8</v>
          </cell>
          <cell r="D1956">
            <v>0</v>
          </cell>
          <cell r="E1956">
            <v>0</v>
          </cell>
          <cell r="F1956">
            <v>2.3545762426556991E-4</v>
          </cell>
          <cell r="G1956">
            <v>5.8426350057218265E-5</v>
          </cell>
          <cell r="H1956">
            <v>8.7120811963992489E-2</v>
          </cell>
          <cell r="I1956">
            <v>0</v>
          </cell>
          <cell r="J1956">
            <v>0</v>
          </cell>
          <cell r="K1956">
            <v>7040.7840441183425</v>
          </cell>
          <cell r="L1956">
            <v>17.210192458033834</v>
          </cell>
          <cell r="M1956">
            <v>5.2656288544967212E-8</v>
          </cell>
          <cell r="N1956">
            <v>0</v>
          </cell>
          <cell r="O1956">
            <v>0</v>
          </cell>
          <cell r="P1956">
            <v>2.3545762426556993E-4</v>
          </cell>
          <cell r="Q1956">
            <v>5.8426350057218251E-5</v>
          </cell>
        </row>
        <row r="1957">
          <cell r="B1957">
            <v>945000</v>
          </cell>
          <cell r="C1957">
            <v>5.1926358889934094E-8</v>
          </cell>
          <cell r="D1957">
            <v>0</v>
          </cell>
          <cell r="E1957">
            <v>0</v>
          </cell>
          <cell r="F1957">
            <v>2.328718637145562E-4</v>
          </cell>
          <cell r="G1957">
            <v>5.7757391273618692E-5</v>
          </cell>
          <cell r="H1957">
            <v>8.5913129729252843E-2</v>
          </cell>
          <cell r="I1957">
            <v>0</v>
          </cell>
          <cell r="J1957">
            <v>0</v>
          </cell>
          <cell r="K1957">
            <v>6963.4632026876398</v>
          </cell>
          <cell r="L1957">
            <v>17.013142507096184</v>
          </cell>
          <cell r="M1957">
            <v>5.1926358889934094E-8</v>
          </cell>
          <cell r="N1957">
            <v>0</v>
          </cell>
          <cell r="O1957">
            <v>0</v>
          </cell>
          <cell r="P1957">
            <v>2.328718637145562E-4</v>
          </cell>
          <cell r="Q1957">
            <v>5.7757391273618685E-5</v>
          </cell>
        </row>
        <row r="1958">
          <cell r="B1958">
            <v>945500</v>
          </cell>
          <cell r="C1958">
            <v>5.1202694686659925E-8</v>
          </cell>
          <cell r="D1958">
            <v>0</v>
          </cell>
          <cell r="E1958">
            <v>0</v>
          </cell>
          <cell r="F1958">
            <v>2.3029609160325049E-4</v>
          </cell>
          <cell r="G1958">
            <v>5.7091560896386926E-5</v>
          </cell>
          <cell r="H1958">
            <v>8.47158138013617E-2</v>
          </cell>
          <cell r="I1958">
            <v>0</v>
          </cell>
          <cell r="J1958">
            <v>0</v>
          </cell>
          <cell r="K1958">
            <v>6886.4410411027957</v>
          </cell>
          <cell r="L1958">
            <v>16.817014066326877</v>
          </cell>
          <cell r="M1958">
            <v>5.1202694686659931E-8</v>
          </cell>
          <cell r="N1958">
            <v>0</v>
          </cell>
          <cell r="O1958">
            <v>0</v>
          </cell>
          <cell r="P1958">
            <v>2.3029609160325049E-4</v>
          </cell>
          <cell r="Q1958">
            <v>5.7091560896386912E-5</v>
          </cell>
        </row>
        <row r="1959">
          <cell r="B1959">
            <v>946000</v>
          </cell>
          <cell r="C1959">
            <v>5.048524215536714E-8</v>
          </cell>
          <cell r="D1959">
            <v>0</v>
          </cell>
          <cell r="E1959">
            <v>0</v>
          </cell>
          <cell r="F1959">
            <v>2.2773026934767534E-4</v>
          </cell>
          <cell r="G1959">
            <v>5.6428844295433638E-5</v>
          </cell>
          <cell r="H1959">
            <v>8.3528775200673547E-2</v>
          </cell>
          <cell r="I1959">
            <v>0</v>
          </cell>
          <cell r="J1959">
            <v>0</v>
          </cell>
          <cell r="K1959">
            <v>6809.7164056043866</v>
          </cell>
          <cell r="L1959">
            <v>16.621802826255053</v>
          </cell>
          <cell r="M1959">
            <v>5.048524215536714E-8</v>
          </cell>
          <cell r="N1959">
            <v>0</v>
          </cell>
          <cell r="O1959">
            <v>0</v>
          </cell>
          <cell r="P1959">
            <v>2.2773026934767537E-4</v>
          </cell>
          <cell r="Q1959">
            <v>5.6428844295433638E-5</v>
          </cell>
        </row>
        <row r="1960">
          <cell r="B1960">
            <v>946500</v>
          </cell>
          <cell r="C1960">
            <v>4.9773947976637888E-8</v>
          </cell>
          <cell r="D1960">
            <v>0</v>
          </cell>
          <cell r="E1960">
            <v>0</v>
          </cell>
          <cell r="F1960">
            <v>2.251743585128974E-4</v>
          </cell>
          <cell r="G1960">
            <v>5.5769226909088206E-5</v>
          </cell>
          <cell r="H1960">
            <v>8.2351925709216622E-2</v>
          </cell>
          <cell r="I1960">
            <v>0</v>
          </cell>
          <cell r="J1960">
            <v>0</v>
          </cell>
          <cell r="K1960">
            <v>6733.2881468897876</v>
          </cell>
          <cell r="L1960">
            <v>16.427504497563415</v>
          </cell>
          <cell r="M1960">
            <v>4.9773947976637881E-8</v>
          </cell>
          <cell r="N1960">
            <v>0</v>
          </cell>
          <cell r="O1960">
            <v>0</v>
          </cell>
          <cell r="P1960">
            <v>2.251743585128974E-4</v>
          </cell>
          <cell r="Q1960">
            <v>5.57692269090882E-5</v>
          </cell>
        </row>
        <row r="1961">
          <cell r="B1961">
            <v>947000</v>
          </cell>
          <cell r="C1961">
            <v>4.9068759290456955E-8</v>
          </cell>
          <cell r="D1961">
            <v>0</v>
          </cell>
          <cell r="E1961">
            <v>0</v>
          </cell>
          <cell r="F1961">
            <v>2.2262832081245188E-4</v>
          </cell>
          <cell r="G1961">
            <v>5.5112694243778158E-5</v>
          </cell>
          <cell r="H1961">
            <v>8.1185177869109393E-2</v>
          </cell>
          <cell r="I1961">
            <v>0</v>
          </cell>
          <cell r="J1961">
            <v>0</v>
          </cell>
          <cell r="K1961">
            <v>6657.1551200959648</v>
          </cell>
          <cell r="L1961">
            <v>16.234114810993802</v>
          </cell>
          <cell r="M1961">
            <v>4.9068759290456955E-8</v>
          </cell>
          <cell r="N1961">
            <v>0</v>
          </cell>
          <cell r="O1961">
            <v>0</v>
          </cell>
          <cell r="P1961">
            <v>2.2262832081245185E-4</v>
          </cell>
          <cell r="Q1961">
            <v>5.5112694243778151E-5</v>
          </cell>
        </row>
        <row r="1962">
          <cell r="B1962">
            <v>947500</v>
          </cell>
          <cell r="C1962">
            <v>4.8369623688555046E-8</v>
          </cell>
          <cell r="D1962">
            <v>0</v>
          </cell>
          <cell r="E1962">
            <v>0</v>
          </cell>
          <cell r="F1962">
            <v>2.2009211810777055E-4</v>
          </cell>
          <cell r="G1962">
            <v>5.4459231873710128E-5</v>
          </cell>
          <cell r="H1962">
            <v>8.0028444969892351E-2</v>
          </cell>
          <cell r="I1962">
            <v>0</v>
          </cell>
          <cell r="J1962">
            <v>0</v>
          </cell>
          <cell r="K1962">
            <v>6581.3161847823667</v>
          </cell>
          <cell r="L1962">
            <v>16.04162951725322</v>
          </cell>
          <cell r="M1962">
            <v>4.8369623688555046E-8</v>
          </cell>
          <cell r="N1962">
            <v>0</v>
          </cell>
          <cell r="O1962">
            <v>0</v>
          </cell>
          <cell r="P1962">
            <v>2.2009211810777052E-4</v>
          </cell>
          <cell r="Q1962">
            <v>5.4459231873710128E-5</v>
          </cell>
        </row>
        <row r="1963">
          <cell r="B1963">
            <v>948000</v>
          </cell>
          <cell r="C1963">
            <v>4.7676489213451691E-8</v>
          </cell>
          <cell r="D1963">
            <v>0</v>
          </cell>
          <cell r="E1963">
            <v>0</v>
          </cell>
          <cell r="F1963">
            <v>2.1756571240760811E-4</v>
          </cell>
          <cell r="G1963">
            <v>5.3808825440554467E-5</v>
          </cell>
          <cell r="H1963">
            <v>7.8881641046944548E-2</v>
          </cell>
          <cell r="I1963">
            <v>0</v>
          </cell>
          <cell r="J1963">
            <v>0</v>
          </cell>
          <cell r="K1963">
            <v>6505.7702049137743</v>
          </cell>
          <cell r="L1963">
            <v>15.85004438692093</v>
          </cell>
          <cell r="M1963">
            <v>4.7676489213451697E-8</v>
          </cell>
          <cell r="N1963">
            <v>0</v>
          </cell>
          <cell r="O1963">
            <v>0</v>
          </cell>
          <cell r="P1963">
            <v>2.1756571240760813E-4</v>
          </cell>
          <cell r="Q1963">
            <v>5.3808825440554467E-5</v>
          </cell>
        </row>
        <row r="1964">
          <cell r="B1964">
            <v>948500</v>
          </cell>
          <cell r="C1964">
            <v>4.6989304353669822E-8</v>
          </cell>
          <cell r="D1964">
            <v>0</v>
          </cell>
          <cell r="E1964">
            <v>0</v>
          </cell>
          <cell r="F1964">
            <v>2.1504906586747473E-4</v>
          </cell>
          <cell r="G1964">
            <v>5.3161460653127312E-5</v>
          </cell>
          <cell r="H1964">
            <v>7.7744680873565952E-2</v>
          </cell>
          <cell r="I1964">
            <v>0</v>
          </cell>
          <cell r="J1964">
            <v>0</v>
          </cell>
          <cell r="K1964">
            <v>6430.5160488433321</v>
          </cell>
          <cell r="L1964">
            <v>15.659355210354798</v>
          </cell>
          <cell r="M1964">
            <v>4.6989304353669822E-8</v>
          </cell>
          <cell r="N1964">
            <v>0</v>
          </cell>
          <cell r="O1964">
            <v>0</v>
          </cell>
          <cell r="P1964">
            <v>2.150490658674747E-4</v>
          </cell>
          <cell r="Q1964">
            <v>5.3161460653127312E-5</v>
          </cell>
        </row>
        <row r="1965">
          <cell r="B1965">
            <v>949000</v>
          </cell>
          <cell r="C1965">
            <v>4.6308018039907387E-8</v>
          </cell>
          <cell r="D1965">
            <v>0</v>
          </cell>
          <cell r="E1965">
            <v>0</v>
          </cell>
          <cell r="F1965">
            <v>2.1254214078906896E-4</v>
          </cell>
          <cell r="G1965">
            <v>5.2517123287078861E-5</v>
          </cell>
          <cell r="H1965">
            <v>7.6617479954643394E-2</v>
          </cell>
          <cell r="I1965">
            <v>0</v>
          </cell>
          <cell r="J1965">
            <v>0</v>
          </cell>
          <cell r="K1965">
            <v>6355.5525892955902</v>
          </cell>
          <cell r="L1965">
            <v>15.469557797599482</v>
          </cell>
          <cell r="M1965">
            <v>4.6308018039907394E-8</v>
          </cell>
          <cell r="N1965">
            <v>0</v>
          </cell>
          <cell r="O1965">
            <v>0</v>
          </cell>
          <cell r="P1965">
            <v>2.1254214078906896E-4</v>
          </cell>
          <cell r="Q1965">
            <v>5.2517123287078861E-5</v>
          </cell>
        </row>
        <row r="1966">
          <cell r="B1966">
            <v>949500</v>
          </cell>
          <cell r="C1966">
            <v>4.5632579641209034E-8</v>
          </cell>
          <cell r="D1966">
            <v>0</v>
          </cell>
          <cell r="E1966">
            <v>0</v>
          </cell>
          <cell r="F1966">
            <v>2.1004489961971214E-4</v>
          </cell>
          <cell r="G1966">
            <v>5.1875799184580019E-5</v>
          </cell>
          <cell r="H1966">
            <v>7.5499954520316451E-2</v>
          </cell>
          <cell r="I1966">
            <v>0</v>
          </cell>
          <cell r="J1966">
            <v>0</v>
          </cell>
          <cell r="K1966">
            <v>6280.8787033495919</v>
          </cell>
          <cell r="L1966">
            <v>15.28064797829412</v>
          </cell>
          <cell r="M1966">
            <v>4.5632579641209034E-8</v>
          </cell>
          <cell r="N1966">
            <v>0</v>
          </cell>
          <cell r="O1966">
            <v>0</v>
          </cell>
          <cell r="P1966">
            <v>2.1004489961971214E-4</v>
          </cell>
          <cell r="Q1966">
            <v>5.1875799184580012E-5</v>
          </cell>
        </row>
        <row r="1967">
          <cell r="B1967">
            <v>950000</v>
          </cell>
          <cell r="C1967">
            <v>4.4962938961137699E-8</v>
          </cell>
          <cell r="D1967">
            <v>0</v>
          </cell>
          <cell r="E1967">
            <v>0</v>
          </cell>
          <cell r="F1967">
            <v>2.0755730495178703E-4</v>
          </cell>
          <cell r="G1967">
            <v>5.1237474254010735E-5</v>
          </cell>
          <cell r="H1967">
            <v>7.4392021519643331E-2</v>
          </cell>
          <cell r="I1967">
            <v>0</v>
          </cell>
          <cell r="J1967">
            <v>0</v>
          </cell>
          <cell r="K1967">
            <v>6206.4932724220862</v>
          </cell>
          <cell r="L1967">
            <v>15.092621601580532</v>
          </cell>
          <cell r="M1967">
            <v>4.4962938961137699E-8</v>
          </cell>
          <cell r="N1967">
            <v>0</v>
          </cell>
          <cell r="O1967">
            <v>0</v>
          </cell>
          <cell r="P1967">
            <v>2.0755730495178703E-4</v>
          </cell>
          <cell r="Q1967">
            <v>5.1237474254010735E-5</v>
          </cell>
        </row>
        <row r="1968">
          <cell r="B1968">
            <v>950500</v>
          </cell>
          <cell r="C1968">
            <v>4.4299046234903399E-8</v>
          </cell>
          <cell r="D1968">
            <v>0</v>
          </cell>
          <cell r="E1968">
            <v>0</v>
          </cell>
          <cell r="F1968">
            <v>2.0507931952217634E-4</v>
          </cell>
          <cell r="G1968">
            <v>5.0602134469651357E-5</v>
          </cell>
          <cell r="H1968">
            <v>7.3293598615850414E-2</v>
          </cell>
          <cell r="I1968">
            <v>0</v>
          </cell>
          <cell r="J1968">
            <v>0</v>
          </cell>
          <cell r="K1968">
            <v>6132.3951822507424</v>
          </cell>
          <cell r="L1968">
            <v>14.905474536012303</v>
          </cell>
          <cell r="M1968">
            <v>4.4299046234903399E-8</v>
          </cell>
          <cell r="N1968">
            <v>0</v>
          </cell>
          <cell r="O1968">
            <v>0</v>
          </cell>
          <cell r="P1968">
            <v>2.0507931952217637E-4</v>
          </cell>
          <cell r="Q1968">
            <v>5.0602134469651357E-5</v>
          </cell>
        </row>
        <row r="1969">
          <cell r="B1969">
            <v>951000</v>
          </cell>
          <cell r="C1969">
            <v>4.3640852123620673E-8</v>
          </cell>
          <cell r="D1969">
            <v>0</v>
          </cell>
          <cell r="E1969">
            <v>0</v>
          </cell>
          <cell r="F1969">
            <v>2.0261090621170552E-4</v>
          </cell>
          <cell r="G1969">
            <v>4.9969765871372996E-5</v>
          </cell>
          <cell r="H1969">
            <v>7.2204604176831028E-2</v>
          </cell>
          <cell r="I1969">
            <v>0</v>
          </cell>
          <cell r="J1969">
            <v>0</v>
          </cell>
          <cell r="K1969">
            <v>6058.5833228774818</v>
          </cell>
          <cell r="L1969">
            <v>14.71920266946357</v>
          </cell>
          <cell r="M1969">
            <v>4.3640852123620673E-8</v>
          </cell>
          <cell r="N1969">
            <v>0</v>
          </cell>
          <cell r="O1969">
            <v>0</v>
          </cell>
          <cell r="P1969">
            <v>2.0261090621170552E-4</v>
          </cell>
          <cell r="Q1969">
            <v>4.9969765871372989E-5</v>
          </cell>
        </row>
        <row r="1970">
          <cell r="B1970">
            <v>951500</v>
          </cell>
          <cell r="C1970">
            <v>4.2988307712394396E-8</v>
          </cell>
          <cell r="D1970">
            <v>0</v>
          </cell>
          <cell r="E1970">
            <v>0</v>
          </cell>
          <cell r="F1970">
            <v>2.001520280445862E-4</v>
          </cell>
          <cell r="G1970">
            <v>4.9340354564333093E-5</v>
          </cell>
          <cell r="H1970">
            <v>7.1124957271978442E-2</v>
          </cell>
          <cell r="I1970">
            <v>0</v>
          </cell>
          <cell r="J1970">
            <v>0</v>
          </cell>
          <cell r="K1970">
            <v>5985.05658863184</v>
          </cell>
          <cell r="L1970">
            <v>14.53380190903936</v>
          </cell>
          <cell r="M1970">
            <v>4.2988307712394403E-8</v>
          </cell>
          <cell r="N1970">
            <v>0</v>
          </cell>
          <cell r="O1970">
            <v>0</v>
          </cell>
          <cell r="P1970">
            <v>2.001520280445862E-4</v>
          </cell>
          <cell r="Q1970">
            <v>4.9340354564333086E-5</v>
          </cell>
        </row>
        <row r="1971">
          <cell r="B1971">
            <v>952000</v>
          </cell>
          <cell r="C1971">
            <v>4.2341364505534335E-8</v>
          </cell>
          <cell r="D1971">
            <v>0</v>
          </cell>
          <cell r="E1971">
            <v>0</v>
          </cell>
          <cell r="F1971">
            <v>1.9770264818786242E-4</v>
          </cell>
          <cell r="G1971">
            <v>4.8713886718667851E-5</v>
          </cell>
          <cell r="H1971">
            <v>7.0054577664268231E-2</v>
          </cell>
          <cell r="I1971">
            <v>0</v>
          </cell>
          <cell r="J1971">
            <v>0</v>
          </cell>
          <cell r="K1971">
            <v>5911.8138781144071</v>
          </cell>
          <cell r="L1971">
            <v>14.34926818098498</v>
          </cell>
          <cell r="M1971">
            <v>4.2341364505534342E-8</v>
          </cell>
          <cell r="N1971">
            <v>0</v>
          </cell>
          <cell r="O1971">
            <v>0</v>
          </cell>
          <cell r="P1971">
            <v>1.9770264818786239E-4</v>
          </cell>
          <cell r="Q1971">
            <v>4.8713886718667845E-5</v>
          </cell>
        </row>
        <row r="1972">
          <cell r="B1972">
            <v>952500</v>
          </cell>
          <cell r="C1972">
            <v>4.1699974425598091E-8</v>
          </cell>
          <cell r="D1972">
            <v>0</v>
          </cell>
          <cell r="E1972">
            <v>0</v>
          </cell>
          <cell r="F1972">
            <v>1.9526272995085879E-4</v>
          </cell>
          <cell r="G1972">
            <v>4.8090348569189268E-5</v>
          </cell>
          <cell r="H1972">
            <v>6.8993385808674826E-2</v>
          </cell>
          <cell r="I1972">
            <v>0</v>
          </cell>
          <cell r="J1972">
            <v>0</v>
          </cell>
          <cell r="K1972">
            <v>5838.854094180324</v>
          </cell>
          <cell r="L1972">
            <v>14.165597430596785</v>
          </cell>
          <cell r="M1972">
            <v>4.1699974425598098E-8</v>
          </cell>
          <cell r="N1972">
            <v>0</v>
          </cell>
          <cell r="O1972">
            <v>0</v>
          </cell>
          <cell r="P1972">
            <v>1.9526272995085879E-4</v>
          </cell>
          <cell r="Q1972">
            <v>4.8090348569189262E-5</v>
          </cell>
        </row>
        <row r="1973">
          <cell r="B1973">
            <v>953000</v>
          </cell>
          <cell r="C1973">
            <v>4.1064089805734355E-8</v>
          </cell>
          <cell r="D1973">
            <v>0</v>
          </cell>
          <cell r="E1973">
            <v>0</v>
          </cell>
          <cell r="F1973">
            <v>1.9283223678463114E-4</v>
          </cell>
          <cell r="G1973">
            <v>4.746972641508244E-5</v>
          </cell>
          <cell r="H1973">
            <v>6.7941302839503268E-2</v>
          </cell>
          <cell r="I1973">
            <v>0</v>
          </cell>
          <cell r="J1973">
            <v>0</v>
          </cell>
          <cell r="K1973">
            <v>5766.1761439228576</v>
          </cell>
          <cell r="L1973">
            <v>13.982785622133003</v>
          </cell>
          <cell r="M1973">
            <v>4.1064089805734362E-8</v>
          </cell>
          <cell r="N1973">
            <v>0</v>
          </cell>
          <cell r="O1973">
            <v>0</v>
          </cell>
          <cell r="P1973">
            <v>1.9283223678463114E-4</v>
          </cell>
          <cell r="Q1973">
            <v>4.7469726415082426E-5</v>
          </cell>
        </row>
        <row r="1974">
          <cell r="B1974">
            <v>953500</v>
          </cell>
          <cell r="C1974">
            <v>4.0433663388725825E-8</v>
          </cell>
          <cell r="D1974">
            <v>0</v>
          </cell>
          <cell r="E1974">
            <v>0</v>
          </cell>
          <cell r="F1974">
            <v>1.9041113228141917E-4</v>
          </cell>
          <cell r="G1974">
            <v>4.6852006619605585E-5</v>
          </cell>
          <cell r="H1974">
            <v>6.6898250568805703E-2</v>
          </cell>
          <cell r="I1974">
            <v>0</v>
          </cell>
          <cell r="J1974">
            <v>0</v>
          </cell>
          <cell r="K1974">
            <v>5693.778938657033</v>
          </cell>
          <cell r="L1974">
            <v>13.800828738725384</v>
          </cell>
          <cell r="M1974">
            <v>4.0433663388725825E-8</v>
          </cell>
          <cell r="N1974">
            <v>0</v>
          </cell>
          <cell r="O1974">
            <v>0</v>
          </cell>
          <cell r="P1974">
            <v>1.9041113228141919E-4</v>
          </cell>
          <cell r="Q1974">
            <v>4.6852006619605571E-5</v>
          </cell>
        </row>
        <row r="1975">
          <cell r="B1975">
            <v>954000</v>
          </cell>
          <cell r="C1975">
            <v>3.9808648324117948E-8</v>
          </cell>
          <cell r="D1975">
            <v>0</v>
          </cell>
          <cell r="E1975">
            <v>0</v>
          </cell>
          <cell r="F1975">
            <v>1.8799938017410026E-4</v>
          </cell>
          <cell r="G1975">
            <v>4.6237175609789417E-5</v>
          </cell>
          <cell r="H1975">
            <v>6.586415148163087E-2</v>
          </cell>
          <cell r="I1975">
            <v>0</v>
          </cell>
          <cell r="J1975">
            <v>0</v>
          </cell>
          <cell r="K1975">
            <v>5621.6613939033004</v>
          </cell>
          <cell r="L1975">
            <v>13.619722782290642</v>
          </cell>
          <cell r="M1975">
            <v>3.9808648324117948E-8</v>
          </cell>
          <cell r="N1975">
            <v>0</v>
          </cell>
          <cell r="O1975">
            <v>0</v>
          </cell>
          <cell r="P1975">
            <v>1.8799938017410024E-4</v>
          </cell>
          <cell r="Q1975">
            <v>4.623717560978941E-5</v>
          </cell>
        </row>
        <row r="1976">
          <cell r="B1976">
            <v>954500</v>
          </cell>
          <cell r="C1976">
            <v>3.9188998162476398E-8</v>
          </cell>
          <cell r="D1976">
            <v>0</v>
          </cell>
          <cell r="E1976">
            <v>0</v>
          </cell>
          <cell r="F1976">
            <v>1.8559694433564674E-4</v>
          </cell>
          <cell r="G1976">
            <v>4.5625219876138324E-5</v>
          </cell>
          <cell r="H1976">
            <v>6.4838928726522915E-2</v>
          </cell>
          <cell r="I1976">
            <v>0</v>
          </cell>
          <cell r="J1976">
            <v>0</v>
          </cell>
          <cell r="K1976">
            <v>5549.8224293713074</v>
          </cell>
          <cell r="L1976">
            <v>13.439463773442435</v>
          </cell>
          <cell r="M1976">
            <v>3.9188998162476398E-8</v>
          </cell>
          <cell r="N1976">
            <v>0</v>
          </cell>
          <cell r="O1976">
            <v>0</v>
          </cell>
          <cell r="P1976">
            <v>1.8559694433564674E-4</v>
          </cell>
          <cell r="Q1976">
            <v>4.5625219876138324E-5</v>
          </cell>
        </row>
        <row r="1977">
          <cell r="B1977">
            <v>955000</v>
          </cell>
          <cell r="C1977">
            <v>3.8574666853472858E-8</v>
          </cell>
          <cell r="D1977">
            <v>0</v>
          </cell>
          <cell r="E1977">
            <v>0</v>
          </cell>
          <cell r="F1977">
            <v>1.8320378877858501E-4</v>
          </cell>
          <cell r="G1977">
            <v>4.5016125972334815E-5</v>
          </cell>
          <cell r="H1977">
            <v>6.3822506112354321E-2</v>
          </cell>
          <cell r="I1977">
            <v>0</v>
          </cell>
          <cell r="J1977">
            <v>0</v>
          </cell>
          <cell r="K1977">
            <v>5478.260968943724</v>
          </cell>
          <cell r="L1977">
            <v>13.260047751404302</v>
          </cell>
          <cell r="M1977">
            <v>3.8574666853472858E-8</v>
          </cell>
          <cell r="N1977">
            <v>0</v>
          </cell>
          <cell r="O1977">
            <v>0</v>
          </cell>
          <cell r="P1977">
            <v>1.8320378877858501E-4</v>
          </cell>
          <cell r="Q1977">
            <v>4.5016125972334808E-5</v>
          </cell>
        </row>
        <row r="1978">
          <cell r="B1978">
            <v>955500</v>
          </cell>
          <cell r="C1978">
            <v>3.7965608742056724E-8</v>
          </cell>
          <cell r="D1978">
            <v>0</v>
          </cell>
          <cell r="E1978">
            <v>0</v>
          </cell>
          <cell r="F1978">
            <v>1.8081987765445584E-4</v>
          </cell>
          <cell r="G1978">
            <v>4.4409880514943382E-5</v>
          </cell>
          <cell r="H1978">
            <v>6.281480810199197E-2</v>
          </cell>
          <cell r="I1978">
            <v>0</v>
          </cell>
          <cell r="J1978">
            <v>0</v>
          </cell>
          <cell r="K1978">
            <v>5406.9759406601052</v>
          </cell>
          <cell r="L1978">
            <v>13.081470773922439</v>
          </cell>
          <cell r="M1978">
            <v>3.7965608742056724E-8</v>
          </cell>
          <cell r="N1978">
            <v>0</v>
          </cell>
          <cell r="O1978">
            <v>0</v>
          </cell>
          <cell r="P1978">
            <v>1.8081987765445584E-4</v>
          </cell>
          <cell r="Q1978">
            <v>4.4409880514943375E-5</v>
          </cell>
        </row>
        <row r="1979">
          <cell r="B1979">
            <v>956000</v>
          </cell>
          <cell r="C1979">
            <v>3.736177856558378E-8</v>
          </cell>
          <cell r="D1979">
            <v>0</v>
          </cell>
          <cell r="E1979">
            <v>0</v>
          </cell>
          <cell r="F1979">
            <v>1.7844517525327839E-4</v>
          </cell>
          <cell r="G1979">
            <v>4.3806470183116989E-5</v>
          </cell>
          <cell r="H1979">
            <v>6.1815759807546396E-2</v>
          </cell>
          <cell r="I1979">
            <v>0</v>
          </cell>
          <cell r="J1979">
            <v>0</v>
          </cell>
          <cell r="K1979">
            <v>5335.9662767008631</v>
          </cell>
          <cell r="L1979">
            <v>12.903728917179237</v>
          </cell>
          <cell r="M1979">
            <v>3.736177856558378E-8</v>
          </cell>
          <cell r="N1979">
            <v>0</v>
          </cell>
          <cell r="O1979">
            <v>0</v>
          </cell>
          <cell r="P1979">
            <v>1.7844517525327839E-4</v>
          </cell>
          <cell r="Q1979">
            <v>4.3806470183116983E-5</v>
          </cell>
        </row>
        <row r="1980">
          <cell r="B1980">
            <v>956500</v>
          </cell>
          <cell r="C1980">
            <v>3.6763131449030782E-8</v>
          </cell>
          <cell r="D1980">
            <v>0</v>
          </cell>
          <cell r="E1980">
            <v>0</v>
          </cell>
          <cell r="F1980">
            <v>1.7607964600301369E-4</v>
          </cell>
          <cell r="G1980">
            <v>4.3205881718303049E-5</v>
          </cell>
          <cell r="H1980">
            <v>6.0825286982454263E-2</v>
          </cell>
          <cell r="I1980">
            <v>0</v>
          </cell>
          <cell r="J1980">
            <v>0</v>
          </cell>
          <cell r="K1980">
            <v>5265.2309133712224</v>
          </cell>
          <cell r="L1980">
            <v>12.726818275706673</v>
          </cell>
          <cell r="M1980">
            <v>3.6763131449030782E-8</v>
          </cell>
          <cell r="N1980">
            <v>0</v>
          </cell>
          <cell r="O1980">
            <v>0</v>
          </cell>
          <cell r="P1980">
            <v>1.7607964600301366E-4</v>
          </cell>
          <cell r="Q1980">
            <v>4.3205881718303042E-5</v>
          </cell>
        </row>
        <row r="1981">
          <cell r="B1981">
            <v>957000</v>
          </cell>
          <cell r="C1981">
            <v>3.6169622902124213E-8</v>
          </cell>
          <cell r="D1981">
            <v>0</v>
          </cell>
          <cell r="E1981">
            <v>0</v>
          </cell>
          <cell r="F1981">
            <v>1.7372325446903298E-4</v>
          </cell>
          <cell r="G1981">
            <v>4.260810192395354E-5</v>
          </cell>
          <cell r="H1981">
            <v>5.9843316016727863E-2</v>
          </cell>
          <cell r="I1981">
            <v>0</v>
          </cell>
          <cell r="J1981">
            <v>0</v>
          </cell>
          <cell r="K1981">
            <v>5194.7687910853274</v>
          </cell>
          <cell r="L1981">
            <v>12.550734962300929</v>
          </cell>
          <cell r="M1981">
            <v>3.6169622902124213E-8</v>
          </cell>
          <cell r="N1981">
            <v>0</v>
          </cell>
          <cell r="O1981">
            <v>0</v>
          </cell>
          <cell r="P1981">
            <v>1.7372325446903295E-4</v>
          </cell>
          <cell r="Q1981">
            <v>4.2608101923953533E-5</v>
          </cell>
        </row>
        <row r="1982">
          <cell r="B1982">
            <v>957500</v>
          </cell>
          <cell r="C1982">
            <v>3.5581208818383136E-8</v>
          </cell>
          <cell r="D1982">
            <v>0</v>
          </cell>
          <cell r="E1982">
            <v>0</v>
          </cell>
          <cell r="F1982">
            <v>1.7137596535358714E-4</v>
          </cell>
          <cell r="G1982">
            <v>4.2013117665234617E-5</v>
          </cell>
          <cell r="H1982">
            <v>5.8869773935371447E-2</v>
          </cell>
          <cell r="I1982">
            <v>0</v>
          </cell>
          <cell r="J1982">
            <v>0</v>
          </cell>
          <cell r="K1982">
            <v>5124.5788543503704</v>
          </cell>
          <cell r="L1982">
            <v>12.375475107936841</v>
          </cell>
          <cell r="M1982">
            <v>3.5581208818383136E-8</v>
          </cell>
          <cell r="N1982">
            <v>0</v>
          </cell>
          <cell r="O1982">
            <v>0</v>
          </cell>
          <cell r="P1982">
            <v>1.7137596535358714E-4</v>
          </cell>
          <cell r="Q1982">
            <v>4.2013117665234617E-5</v>
          </cell>
        </row>
        <row r="1983">
          <cell r="B1983">
            <v>958000</v>
          </cell>
          <cell r="C1983">
            <v>3.4997845467462542E-8</v>
          </cell>
          <cell r="D1983">
            <v>0</v>
          </cell>
          <cell r="E1983">
            <v>0</v>
          </cell>
          <cell r="F1983">
            <v>1.6903774349527728E-4</v>
          </cell>
          <cell r="G1983">
            <v>4.142091586873779E-5</v>
          </cell>
          <cell r="H1983">
            <v>5.7904588385713197E-2</v>
          </cell>
          <cell r="I1983">
            <v>0</v>
          </cell>
          <cell r="J1983">
            <v>0</v>
          </cell>
          <cell r="K1983">
            <v>5054.6600517507632</v>
          </cell>
          <cell r="L1983">
            <v>12.201034861682837</v>
          </cell>
          <cell r="M1983">
            <v>3.4997845467462542E-8</v>
          </cell>
          <cell r="N1983">
            <v>0</v>
          </cell>
          <cell r="O1983">
            <v>0</v>
          </cell>
          <cell r="P1983">
            <v>1.6903774349527728E-4</v>
          </cell>
          <cell r="Q1983">
            <v>4.1420915868737783E-5</v>
          </cell>
        </row>
        <row r="1984">
          <cell r="B1984">
            <v>958500</v>
          </cell>
          <cell r="C1984">
            <v>3.44194894970675E-8</v>
          </cell>
          <cell r="D1984">
            <v>0</v>
          </cell>
          <cell r="E1984">
            <v>0</v>
          </cell>
          <cell r="F1984">
            <v>1.6670855386852741E-4</v>
          </cell>
          <cell r="G1984">
            <v>4.0831483522192631E-5</v>
          </cell>
          <cell r="H1984">
            <v>5.6947687640572189E-2</v>
          </cell>
          <cell r="I1984">
            <v>0</v>
          </cell>
          <cell r="J1984">
            <v>0</v>
          </cell>
          <cell r="K1984">
            <v>4985.0113359323714</v>
          </cell>
          <cell r="L1984">
            <v>12.027410390616303</v>
          </cell>
          <cell r="M1984">
            <v>3.44194894970675E-8</v>
          </cell>
          <cell r="N1984">
            <v>0</v>
          </cell>
          <cell r="O1984">
            <v>0</v>
          </cell>
          <cell r="P1984">
            <v>1.6670855386852741E-4</v>
          </cell>
          <cell r="Q1984">
            <v>4.0831483522192624E-5</v>
          </cell>
        </row>
        <row r="1985">
          <cell r="B1985">
            <v>959000</v>
          </cell>
          <cell r="C1985">
            <v>3.3846097924339353E-8</v>
          </cell>
          <cell r="D1985">
            <v>0</v>
          </cell>
          <cell r="E1985">
            <v>0</v>
          </cell>
          <cell r="F1985">
            <v>1.6438836158306163E-4</v>
          </cell>
          <cell r="G1985">
            <v>4.024480767418158E-5</v>
          </cell>
          <cell r="H1985">
            <v>5.5999000584006725E-2</v>
          </cell>
          <cell r="I1985">
            <v>0</v>
          </cell>
          <cell r="J1985">
            <v>0</v>
          </cell>
          <cell r="K1985">
            <v>4915.6316635868761</v>
          </cell>
          <cell r="L1985">
            <v>11.854597879739579</v>
          </cell>
          <cell r="M1985">
            <v>3.3846097924339353E-8</v>
          </cell>
          <cell r="N1985">
            <v>0</v>
          </cell>
          <cell r="O1985">
            <v>0</v>
          </cell>
          <cell r="P1985">
            <v>1.6438836158306163E-4</v>
          </cell>
          <cell r="Q1985">
            <v>4.0244807674181574E-5</v>
          </cell>
        </row>
        <row r="1986">
          <cell r="B1986">
            <v>959500</v>
          </cell>
          <cell r="C1986">
            <v>3.3277628137769911E-8</v>
          </cell>
          <cell r="D1986">
            <v>0</v>
          </cell>
          <cell r="E1986">
            <v>0</v>
          </cell>
          <cell r="F1986">
            <v>1.6207713188337941E-4</v>
          </cell>
          <cell r="G1986">
            <v>3.9660875433853742E-5</v>
          </cell>
          <cell r="H1986">
            <v>5.5058456714481369E-2</v>
          </cell>
          <cell r="I1986">
            <v>0</v>
          </cell>
          <cell r="J1986">
            <v>0</v>
          </cell>
          <cell r="K1986">
            <v>4846.5199954360878</v>
          </cell>
          <cell r="L1986">
            <v>11.682593531895648</v>
          </cell>
          <cell r="M1986">
            <v>3.3277628137769911E-8</v>
          </cell>
          <cell r="N1986">
            <v>0</v>
          </cell>
          <cell r="O1986">
            <v>0</v>
          </cell>
          <cell r="P1986">
            <v>1.6207713188337943E-4</v>
          </cell>
          <cell r="Q1986">
            <v>3.9660875433853735E-5</v>
          </cell>
        </row>
        <row r="1987">
          <cell r="B1987">
            <v>960000</v>
          </cell>
          <cell r="C1987">
            <v>3.2714037889544736E-8</v>
          </cell>
          <cell r="D1987">
            <v>0</v>
          </cell>
          <cell r="E1987">
            <v>0</v>
          </cell>
          <cell r="F1987">
            <v>1.5977483014823653E-4</v>
          </cell>
          <cell r="G1987">
            <v>3.907967397064337E-5</v>
          </cell>
          <cell r="H1987">
            <v>5.4125986132198781E-2</v>
          </cell>
          <cell r="I1987">
            <v>0</v>
          </cell>
          <cell r="J1987">
            <v>0</v>
          </cell>
          <cell r="K1987">
            <v>4777.6752962164237</v>
          </cell>
          <cell r="L1987">
            <v>11.511393567685227</v>
          </cell>
          <cell r="M1987">
            <v>3.2714037889544736E-8</v>
          </cell>
          <cell r="N1987">
            <v>0</v>
          </cell>
          <cell r="O1987">
            <v>0</v>
          </cell>
          <cell r="P1987">
            <v>1.5977483014823653E-4</v>
          </cell>
          <cell r="Q1987">
            <v>3.907967397064337E-5</v>
          </cell>
        </row>
        <row r="1988">
          <cell r="B1988">
            <v>960500</v>
          </cell>
          <cell r="C1988">
            <v>3.2155285296500218E-8</v>
          </cell>
          <cell r="D1988">
            <v>0</v>
          </cell>
          <cell r="E1988">
            <v>0</v>
          </cell>
          <cell r="F1988">
            <v>1.5748142189012608E-4</v>
          </cell>
          <cell r="G1988">
            <v>3.8501190513987205E-5</v>
          </cell>
          <cell r="H1988">
            <v>5.3201519540683237E-2</v>
          </cell>
          <cell r="I1988">
            <v>0</v>
          </cell>
          <cell r="J1988">
            <v>0</v>
          </cell>
          <cell r="K1988">
            <v>4709.0965346633857</v>
          </cell>
          <cell r="L1988">
            <v>11.340994225383486</v>
          </cell>
          <cell r="M1988">
            <v>3.2155285296500218E-8</v>
          </cell>
          <cell r="N1988">
            <v>0</v>
          </cell>
          <cell r="O1988">
            <v>0</v>
          </cell>
          <cell r="P1988">
            <v>1.5748142189012608E-4</v>
          </cell>
          <cell r="Q1988">
            <v>3.8501190513987205E-5</v>
          </cell>
        </row>
        <row r="1989">
          <cell r="B1989">
            <v>961000</v>
          </cell>
          <cell r="C1989">
            <v>3.1601328833423972E-8</v>
          </cell>
          <cell r="D1989">
            <v>0</v>
          </cell>
          <cell r="E1989">
            <v>0</v>
          </cell>
          <cell r="F1989">
            <v>1.5519687275476136E-4</v>
          </cell>
          <cell r="G1989">
            <v>3.7925412353043489E-5</v>
          </cell>
          <cell r="H1989">
            <v>5.2284988235695988E-2</v>
          </cell>
          <cell r="I1989">
            <v>0</v>
          </cell>
          <cell r="J1989">
            <v>0</v>
          </cell>
          <cell r="K1989">
            <v>4640.7826834961024</v>
          </cell>
          <cell r="L1989">
            <v>11.171391760857295</v>
          </cell>
          <cell r="M1989">
            <v>3.1601328833423972E-8</v>
          </cell>
          <cell r="N1989">
            <v>0</v>
          </cell>
          <cell r="O1989">
            <v>0</v>
          </cell>
          <cell r="P1989">
            <v>1.5519687275476136E-4</v>
          </cell>
          <cell r="Q1989">
            <v>3.7925412353043482E-5</v>
          </cell>
        </row>
        <row r="1990">
          <cell r="B1990">
            <v>961500</v>
          </cell>
          <cell r="C1990">
            <v>3.1052127332097739E-8</v>
          </cell>
          <cell r="D1990">
            <v>0</v>
          </cell>
          <cell r="E1990">
            <v>0</v>
          </cell>
          <cell r="F1990">
            <v>1.5292114852056166E-4</v>
          </cell>
          <cell r="G1990">
            <v>3.735232683641405E-5</v>
          </cell>
          <cell r="H1990">
            <v>5.1376324103651727E-2</v>
          </cell>
          <cell r="I1990">
            <v>0</v>
          </cell>
          <cell r="J1990">
            <v>0</v>
          </cell>
          <cell r="K1990">
            <v>4572.732719401949</v>
          </cell>
          <cell r="L1990">
            <v>11.002582447483357</v>
          </cell>
          <cell r="M1990">
            <v>3.1052127332097739E-8</v>
          </cell>
          <cell r="N1990">
            <v>0</v>
          </cell>
          <cell r="O1990">
            <v>0</v>
          </cell>
          <cell r="P1990">
            <v>1.5292114852056166E-4</v>
          </cell>
          <cell r="Q1990">
            <v>3.7352326836414043E-5</v>
          </cell>
        </row>
        <row r="1991">
          <cell r="B1991">
            <v>962000</v>
          </cell>
          <cell r="C1991">
            <v>3.0507639977469031E-8</v>
          </cell>
          <cell r="D1991">
            <v>0</v>
          </cell>
          <cell r="E1991">
            <v>0</v>
          </cell>
          <cell r="F1991">
            <v>1.5065421509813964E-4</v>
          </cell>
          <cell r="G1991">
            <v>3.6781921371864362E-5</v>
          </cell>
          <cell r="H1991">
            <v>5.047545961528449E-2</v>
          </cell>
          <cell r="I1991">
            <v>0</v>
          </cell>
          <cell r="J1991">
            <v>0</v>
          </cell>
          <cell r="K1991">
            <v>4504.9456230212199</v>
          </cell>
          <cell r="L1991">
            <v>10.834562576065743</v>
          </cell>
          <cell r="M1991">
            <v>3.0507639977469031E-8</v>
          </cell>
          <cell r="N1991">
            <v>0</v>
          </cell>
          <cell r="O1991">
            <v>0</v>
          </cell>
          <cell r="P1991">
            <v>1.5065421509813964E-4</v>
          </cell>
          <cell r="Q1991">
            <v>3.6781921371864355E-5</v>
          </cell>
        </row>
        <row r="1992">
          <cell r="B1992">
            <v>962500</v>
          </cell>
          <cell r="C1992">
            <v>2.9967826305736957E-8</v>
          </cell>
          <cell r="D1992">
            <v>0</v>
          </cell>
          <cell r="E1992">
            <v>0</v>
          </cell>
          <cell r="F1992">
            <v>1.4839603852979003E-4</v>
          </cell>
          <cell r="G1992">
            <v>3.621418342604817E-5</v>
          </cell>
          <cell r="H1992">
            <v>4.9582327822480655E-2</v>
          </cell>
          <cell r="I1992">
            <v>0</v>
          </cell>
          <cell r="J1992">
            <v>0</v>
          </cell>
          <cell r="K1992">
            <v>4437.4203789318417</v>
          </cell>
          <cell r="L1992">
            <v>10.667328454754783</v>
          </cell>
          <cell r="M1992">
            <v>2.9967826305736957E-8</v>
          </cell>
          <cell r="N1992">
            <v>0</v>
          </cell>
          <cell r="O1992">
            <v>0</v>
          </cell>
          <cell r="P1992">
            <v>1.4839603852979006E-4</v>
          </cell>
          <cell r="Q1992">
            <v>3.6214183426048163E-5</v>
          </cell>
        </row>
        <row r="1993">
          <cell r="B1993">
            <v>963000</v>
          </cell>
          <cell r="C1993">
            <v>2.9432646198609684E-8</v>
          </cell>
          <cell r="D1993">
            <v>0</v>
          </cell>
          <cell r="E1993">
            <v>0</v>
          </cell>
          <cell r="F1993">
            <v>1.4614658498898243E-4</v>
          </cell>
          <cell r="G1993">
            <v>3.5649100524232266E-5</v>
          </cell>
          <cell r="H1993">
            <v>4.8696862348777785E-2</v>
          </cell>
          <cell r="I1993">
            <v>0</v>
          </cell>
          <cell r="J1993">
            <v>0</v>
          </cell>
          <cell r="K1993">
            <v>4370.1559756342012</v>
          </cell>
          <cell r="L1993">
            <v>10.500876408965993</v>
          </cell>
          <cell r="M1993">
            <v>2.9432646198609687E-8</v>
          </cell>
          <cell r="N1993">
            <v>0</v>
          </cell>
          <cell r="O1993">
            <v>0</v>
          </cell>
          <cell r="P1993">
            <v>1.4614658498898246E-4</v>
          </cell>
          <cell r="Q1993">
            <v>3.5649100524232259E-5</v>
          </cell>
        </row>
        <row r="1994">
          <cell r="B1994">
            <v>963500</v>
          </cell>
          <cell r="C1994">
            <v>2.8902059884261536E-8</v>
          </cell>
          <cell r="D1994">
            <v>0</v>
          </cell>
          <cell r="E1994">
            <v>0</v>
          </cell>
          <cell r="F1994">
            <v>1.4390582077985356E-4</v>
          </cell>
          <cell r="G1994">
            <v>3.5086660250021122E-5</v>
          </cell>
          <cell r="H1994">
            <v>4.7818997390948151E-2</v>
          </cell>
          <cell r="I1994">
            <v>0</v>
          </cell>
          <cell r="J1994">
            <v>0</v>
          </cell>
          <cell r="K1994">
            <v>4303.1514055359667</v>
          </cell>
          <cell r="L1994">
            <v>10.335202781298964</v>
          </cell>
          <cell r="M1994">
            <v>2.8902059884261533E-8</v>
          </cell>
          <cell r="N1994">
            <v>0</v>
          </cell>
          <cell r="O1994">
            <v>0</v>
          </cell>
          <cell r="P1994">
            <v>1.4390582077985356E-4</v>
          </cell>
          <cell r="Q1994">
            <v>3.5086660250021122E-5</v>
          </cell>
        </row>
        <row r="1995">
          <cell r="B1995">
            <v>964000</v>
          </cell>
          <cell r="C1995">
            <v>2.837602793063336E-8</v>
          </cell>
          <cell r="D1995">
            <v>0</v>
          </cell>
          <cell r="E1995">
            <v>0</v>
          </cell>
          <cell r="F1995">
            <v>1.4167371233670198E-4</v>
          </cell>
          <cell r="G1995">
            <v>3.4526850245085798E-5</v>
          </cell>
          <cell r="H1995">
            <v>4.6948667707914074E-2</v>
          </cell>
          <cell r="I1995">
            <v>0</v>
          </cell>
          <cell r="J1995">
            <v>0</v>
          </cell>
          <cell r="K1995">
            <v>4236.4056649369795</v>
          </cell>
          <cell r="L1995">
            <v>10.170303931457504</v>
          </cell>
          <cell r="M1995">
            <v>2.837602793063336E-8</v>
          </cell>
          <cell r="N1995">
            <v>0</v>
          </cell>
          <cell r="O1995">
            <v>0</v>
          </cell>
          <cell r="P1995">
            <v>1.4167371233670195E-4</v>
          </cell>
          <cell r="Q1995">
            <v>3.4526850245085791E-5</v>
          </cell>
        </row>
        <row r="1996">
          <cell r="B1996">
            <v>964500</v>
          </cell>
          <cell r="C1996">
            <v>2.7854511244475447E-8</v>
          </cell>
          <cell r="D1996">
            <v>0</v>
          </cell>
          <cell r="E1996">
            <v>0</v>
          </cell>
          <cell r="F1996">
            <v>1.3945022622348632E-4</v>
          </cell>
          <cell r="G1996">
            <v>3.3969658208890704E-5</v>
          </cell>
          <cell r="H1996">
            <v>4.6085808619164448E-2</v>
          </cell>
          <cell r="I1996">
            <v>0</v>
          </cell>
          <cell r="J1996">
            <v>0</v>
          </cell>
          <cell r="K1996">
            <v>4169.9177540142464</v>
          </cell>
          <cell r="L1996">
            <v>10.006176236169159</v>
          </cell>
          <cell r="M1996">
            <v>2.7854511244475447E-8</v>
          </cell>
          <cell r="N1996">
            <v>0</v>
          </cell>
          <cell r="O1996">
            <v>0</v>
          </cell>
          <cell r="P1996">
            <v>1.3945022622348629E-4</v>
          </cell>
          <cell r="Q1996">
            <v>3.3969658208890698E-5</v>
          </cell>
        </row>
        <row r="1997">
          <cell r="B1997">
            <v>965000</v>
          </cell>
          <cell r="C1997">
            <v>2.7337471069433349E-8</v>
          </cell>
          <cell r="D1997">
            <v>0</v>
          </cell>
          <cell r="E1997">
            <v>0</v>
          </cell>
          <cell r="F1997">
            <v>1.3723532913332431E-4</v>
          </cell>
          <cell r="G1997">
            <v>3.3415071898424027E-5</v>
          </cell>
          <cell r="H1997">
            <v>4.5230356001587625E-2</v>
          </cell>
          <cell r="I1997">
            <v>0</v>
          </cell>
          <cell r="J1997">
            <v>0</v>
          </cell>
          <cell r="K1997">
            <v>4103.6866768069622</v>
          </cell>
          <cell r="L1997">
            <v>9.842816089105801</v>
          </cell>
          <cell r="M1997">
            <v>2.7337471069433345E-8</v>
          </cell>
          <cell r="N1997">
            <v>0</v>
          </cell>
          <cell r="O1997">
            <v>0</v>
          </cell>
          <cell r="P1997">
            <v>1.3723532913332431E-4</v>
          </cell>
          <cell r="Q1997">
            <v>3.3415071898424027E-5</v>
          </cell>
        </row>
        <row r="1998">
          <cell r="B1998">
            <v>965500</v>
          </cell>
          <cell r="C1998">
            <v>2.6824868980305347E-8</v>
          </cell>
          <cell r="D1998">
            <v>0</v>
          </cell>
          <cell r="E1998">
            <v>0</v>
          </cell>
          <cell r="F1998">
            <v>1.3502898788799342E-4</v>
          </cell>
          <cell r="G1998">
            <v>3.286307912792972E-5</v>
          </cell>
          <cell r="H1998">
            <v>4.4382246279970367E-2</v>
          </cell>
          <cell r="I1998">
            <v>0</v>
          </cell>
          <cell r="J1998">
            <v>0</v>
          </cell>
          <cell r="K1998">
            <v>4037.711441201574</v>
          </cell>
          <cell r="L1998">
            <v>9.6802199008046852</v>
          </cell>
          <cell r="M1998">
            <v>2.6824868980305347E-8</v>
          </cell>
          <cell r="N1998">
            <v>0</v>
          </cell>
          <cell r="O1998">
            <v>0</v>
          </cell>
          <cell r="P1998">
            <v>1.3502898788799342E-4</v>
          </cell>
          <cell r="Q1998">
            <v>3.2863079127929713E-5</v>
          </cell>
        </row>
        <row r="1999">
          <cell r="B1999">
            <v>966000</v>
          </cell>
          <cell r="C1999">
            <v>2.6316666881128276E-8</v>
          </cell>
          <cell r="D1999">
            <v>0</v>
          </cell>
          <cell r="E1999">
            <v>0</v>
          </cell>
          <cell r="F1999">
            <v>1.3283116943743419E-4</v>
          </cell>
          <cell r="G1999">
            <v>3.2313667768637912E-5</v>
          </cell>
          <cell r="H1999">
            <v>4.3541416423830734E-2</v>
          </cell>
          <cell r="I1999">
            <v>0</v>
          </cell>
          <cell r="J1999">
            <v>0</v>
          </cell>
          <cell r="K1999">
            <v>3971.9910589169344</v>
          </cell>
          <cell r="L1999">
            <v>9.5183840985890402</v>
          </cell>
          <cell r="M1999">
            <v>2.6316666881128276E-8</v>
          </cell>
          <cell r="N1999">
            <v>0</v>
          </cell>
          <cell r="O1999">
            <v>0</v>
          </cell>
          <cell r="P1999">
            <v>1.3283116943743419E-4</v>
          </cell>
          <cell r="Q1999">
            <v>3.2313667768637905E-5</v>
          </cell>
        </row>
        <row r="2000">
          <cell r="B2000">
            <v>966500</v>
          </cell>
          <cell r="C2000">
            <v>2.5812827005177524E-8</v>
          </cell>
          <cell r="D2000">
            <v>0</v>
          </cell>
          <cell r="E2000">
            <v>0</v>
          </cell>
          <cell r="F2000">
            <v>1.3064184085925473E-4</v>
          </cell>
          <cell r="G2000">
            <v>3.1766825748499526E-5</v>
          </cell>
          <cell r="H2000">
            <v>4.2707803947418126E-2</v>
          </cell>
          <cell r="I2000">
            <v>0</v>
          </cell>
          <cell r="J2000">
            <v>0</v>
          </cell>
          <cell r="K2000">
            <v>3906.5245454894807</v>
          </cell>
          <cell r="L2000">
            <v>9.3573051264898943</v>
          </cell>
          <cell r="M2000">
            <v>2.5812827005177527E-8</v>
          </cell>
          <cell r="N2000">
            <v>0</v>
          </cell>
          <cell r="O2000">
            <v>0</v>
          </cell>
          <cell r="P2000">
            <v>1.3064184085925473E-4</v>
          </cell>
          <cell r="Q2000">
            <v>3.1766825748499526E-5</v>
          </cell>
        </row>
        <row r="2001">
          <cell r="B2001">
            <v>967000</v>
          </cell>
          <cell r="C2001">
            <v>2.5313311908267404E-8</v>
          </cell>
          <cell r="D2001">
            <v>0</v>
          </cell>
          <cell r="E2001">
            <v>0</v>
          </cell>
          <cell r="F2001">
            <v>1.2846096935823829E-4</v>
          </cell>
          <cell r="G2001">
            <v>3.1222541051920823E-5</v>
          </cell>
          <cell r="H2001">
            <v>4.1881346898628623E-2</v>
          </cell>
          <cell r="I2001">
            <v>0</v>
          </cell>
          <cell r="J2001">
            <v>0</v>
          </cell>
          <cell r="K2001">
            <v>3841.3109202585124</v>
          </cell>
          <cell r="L2001">
            <v>9.1969794451678801</v>
          </cell>
          <cell r="M2001">
            <v>2.53133119082674E-8</v>
          </cell>
          <cell r="N2001">
            <v>0</v>
          </cell>
          <cell r="O2001">
            <v>0</v>
          </cell>
          <cell r="P2001">
            <v>1.2846096935823829E-4</v>
          </cell>
          <cell r="Q2001">
            <v>3.1222541051920823E-5</v>
          </cell>
        </row>
        <row r="2002">
          <cell r="B2002">
            <v>967500</v>
          </cell>
          <cell r="C2002">
            <v>2.4818084468751168E-8</v>
          </cell>
          <cell r="D2002">
            <v>0</v>
          </cell>
          <cell r="E2002">
            <v>0</v>
          </cell>
          <cell r="F2002">
            <v>1.2628852226585085E-4</v>
          </cell>
          <cell r="G2002">
            <v>3.0680801719499583E-5</v>
          </cell>
          <cell r="H2002">
            <v>4.1061983859004988E-2</v>
          </cell>
          <cell r="I2002">
            <v>0</v>
          </cell>
          <cell r="J2002">
            <v>0</v>
          </cell>
          <cell r="K2002">
            <v>3776.3492063514664</v>
          </cell>
          <cell r="L2002">
            <v>9.0374035318355279</v>
          </cell>
          <cell r="M2002">
            <v>2.4818084468751168E-8</v>
          </cell>
          <cell r="N2002">
            <v>0</v>
          </cell>
          <cell r="O2002">
            <v>0</v>
          </cell>
          <cell r="P2002">
            <v>1.2628852226585085E-4</v>
          </cell>
          <cell r="Q2002">
            <v>3.0680801719499576E-5</v>
          </cell>
        </row>
        <row r="2003">
          <cell r="B2003">
            <v>968000</v>
          </cell>
          <cell r="C2003">
            <v>2.4327107881778458E-8</v>
          </cell>
          <cell r="D2003">
            <v>0</v>
          </cell>
          <cell r="E2003">
            <v>0</v>
          </cell>
          <cell r="F2003">
            <v>1.2412446703975339E-4</v>
          </cell>
          <cell r="G2003">
            <v>3.0141595847761256E-5</v>
          </cell>
          <cell r="H2003">
            <v>4.0249653934235533E-2</v>
          </cell>
          <cell r="I2003">
            <v>0</v>
          </cell>
          <cell r="J2003">
            <v>0</v>
          </cell>
          <cell r="K2003">
            <v>3711.6384306693303</v>
          </cell>
          <cell r="L2003">
            <v>8.8785738801795446</v>
          </cell>
          <cell r="M2003">
            <v>2.4327107881778458E-8</v>
          </cell>
          <cell r="N2003">
            <v>0</v>
          </cell>
          <cell r="O2003">
            <v>0</v>
          </cell>
          <cell r="P2003">
            <v>1.2412446703975339E-4</v>
          </cell>
          <cell r="Q2003">
            <v>3.0141595847761256E-5</v>
          </cell>
        </row>
        <row r="2004">
          <cell r="B2004">
            <v>968500</v>
          </cell>
          <cell r="C2004">
            <v>2.3840345660252406E-8</v>
          </cell>
          <cell r="D2004">
            <v>0</v>
          </cell>
          <cell r="E2004">
            <v>0</v>
          </cell>
          <cell r="F2004">
            <v>1.2196877126331268E-4</v>
          </cell>
          <cell r="G2004">
            <v>2.9604911588899767E-5</v>
          </cell>
          <cell r="H2004">
            <v>3.9444296755737622E-2</v>
          </cell>
          <cell r="I2004">
            <v>0</v>
          </cell>
          <cell r="J2004">
            <v>0</v>
          </cell>
          <cell r="K2004">
            <v>3647.1776238720181</v>
          </cell>
          <cell r="L2004">
            <v>8.7204870002844626</v>
          </cell>
          <cell r="M2004">
            <v>2.3840345660252406E-8</v>
          </cell>
          <cell r="N2004">
            <v>0</v>
          </cell>
          <cell r="O2004">
            <v>0</v>
          </cell>
          <cell r="P2004">
            <v>1.2196877126331266E-4</v>
          </cell>
          <cell r="Q2004">
            <v>2.960491158889976E-5</v>
          </cell>
        </row>
        <row r="2005">
          <cell r="B2005">
            <v>969000</v>
          </cell>
          <cell r="C2005">
            <v>2.3357761629087098E-8</v>
          </cell>
          <cell r="D2005">
            <v>0</v>
          </cell>
          <cell r="E2005">
            <v>0</v>
          </cell>
          <cell r="F2005">
            <v>1.1982140264511738E-4</v>
          </cell>
          <cell r="G2005">
            <v>2.9070737150514205E-5</v>
          </cell>
          <cell r="H2005">
            <v>3.8645852471156601E-2</v>
          </cell>
          <cell r="I2005">
            <v>0</v>
          </cell>
          <cell r="J2005">
            <v>0</v>
          </cell>
          <cell r="K2005">
            <v>3582.9658203638965</v>
          </cell>
          <cell r="L2005">
            <v>8.56313941855508</v>
          </cell>
          <cell r="M2005">
            <v>2.3357761629087101E-8</v>
          </cell>
          <cell r="N2005">
            <v>0</v>
          </cell>
          <cell r="O2005">
            <v>0</v>
          </cell>
          <cell r="P2005">
            <v>1.1982140264511738E-4</v>
          </cell>
          <cell r="Q2005">
            <v>2.9070737150514201E-5</v>
          </cell>
        </row>
        <row r="2006">
          <cell r="B2006">
            <v>969500</v>
          </cell>
          <cell r="C2006">
            <v>2.2879319925207572E-8</v>
          </cell>
          <cell r="D2006">
            <v>0</v>
          </cell>
          <cell r="E2006">
            <v>0</v>
          </cell>
          <cell r="F2006">
            <v>1.1768232901849264E-4</v>
          </cell>
          <cell r="G2006">
            <v>2.8539060795351733E-5</v>
          </cell>
          <cell r="H2006">
            <v>3.7854261744365729E-2</v>
          </cell>
          <cell r="I2006">
            <v>0</v>
          </cell>
          <cell r="J2006">
            <v>0</v>
          </cell>
          <cell r="K2006">
            <v>3519.0020582792722</v>
          </cell>
          <cell r="L2006">
            <v>8.4065276776407316</v>
          </cell>
          <cell r="M2006">
            <v>2.2879319925207572E-8</v>
          </cell>
          <cell r="N2006">
            <v>0</v>
          </cell>
          <cell r="O2006">
            <v>0</v>
          </cell>
          <cell r="P2006">
            <v>1.1768232901849264E-4</v>
          </cell>
          <cell r="Q2006">
            <v>2.853906079535173E-5</v>
          </cell>
        </row>
        <row r="2007">
          <cell r="B2007">
            <v>970000</v>
          </cell>
          <cell r="C2007">
            <v>2.2404984991807285E-8</v>
          </cell>
          <cell r="D2007">
            <v>0</v>
          </cell>
          <cell r="E2007">
            <v>0</v>
          </cell>
          <cell r="F2007">
            <v>1.1555151834101923E-4</v>
          </cell>
          <cell r="G2007">
            <v>2.8009870841049465E-5</v>
          </cell>
          <cell r="H2007">
            <v>3.7069465745965098E-2</v>
          </cell>
          <cell r="I2007">
            <v>0</v>
          </cell>
          <cell r="J2007">
            <v>0</v>
          </cell>
          <cell r="K2007">
            <v>3455.2853794680113</v>
          </cell>
          <cell r="L2007">
            <v>8.2506483363592551</v>
          </cell>
          <cell r="M2007">
            <v>2.2404984991807285E-8</v>
          </cell>
          <cell r="N2007">
            <v>0</v>
          </cell>
          <cell r="O2007">
            <v>0</v>
          </cell>
          <cell r="P2007">
            <v>1.1555151834101923E-4</v>
          </cell>
          <cell r="Q2007">
            <v>2.8009870841049458E-5</v>
          </cell>
        </row>
        <row r="2008">
          <cell r="B2008">
            <v>970500</v>
          </cell>
          <cell r="C2008">
            <v>2.1934721577391028E-8</v>
          </cell>
          <cell r="D2008">
            <v>0</v>
          </cell>
          <cell r="E2008">
            <v>0</v>
          </cell>
          <cell r="F2008">
            <v>1.1342893869405356E-4</v>
          </cell>
          <cell r="G2008">
            <v>2.7483155659876848E-5</v>
          </cell>
          <cell r="H2008">
            <v>3.629140615169809E-2</v>
          </cell>
          <cell r="I2008">
            <v>0</v>
          </cell>
          <cell r="J2008">
            <v>0</v>
          </cell>
          <cell r="K2008">
            <v>3391.814829481189</v>
          </cell>
          <cell r="L2008">
            <v>8.0954979696211051</v>
          </cell>
          <cell r="M2008">
            <v>2.1934721577391031E-8</v>
          </cell>
          <cell r="N2008">
            <v>0</v>
          </cell>
          <cell r="O2008">
            <v>0</v>
          </cell>
          <cell r="P2008">
            <v>1.1342893869405356E-4</v>
          </cell>
          <cell r="Q2008">
            <v>2.7483155659876842E-5</v>
          </cell>
        </row>
        <row r="2009">
          <cell r="B2009">
            <v>971000</v>
          </cell>
          <cell r="C2009">
            <v>2.1468494733860746E-8</v>
          </cell>
          <cell r="D2009">
            <v>0</v>
          </cell>
          <cell r="E2009">
            <v>0</v>
          </cell>
          <cell r="F2009">
            <v>1.1131455828224979E-4</v>
          </cell>
          <cell r="G2009">
            <v>2.6958903678481192E-5</v>
          </cell>
          <cell r="H2009">
            <v>3.5520025139284338E-2</v>
          </cell>
          <cell r="I2009">
            <v>0</v>
          </cell>
          <cell r="J2009">
            <v>0</v>
          </cell>
          <cell r="K2009">
            <v>3328.5894575567972</v>
          </cell>
          <cell r="L2009">
            <v>7.9410731683544018</v>
          </cell>
          <cell r="M2009">
            <v>2.1468494733860746E-8</v>
          </cell>
          <cell r="N2009">
            <v>0</v>
          </cell>
          <cell r="O2009">
            <v>0</v>
          </cell>
          <cell r="P2009">
            <v>1.1131455828224979E-4</v>
          </cell>
          <cell r="Q2009">
            <v>2.6958903678481189E-5</v>
          </cell>
        </row>
        <row r="2010">
          <cell r="B2010">
            <v>971500</v>
          </cell>
          <cell r="C2010">
            <v>2.100626981268718E-8</v>
          </cell>
          <cell r="D2010">
            <v>0</v>
          </cell>
          <cell r="E2010">
            <v>0</v>
          </cell>
          <cell r="F2010">
            <v>1.0920834543308256E-4</v>
          </cell>
          <cell r="G2010">
            <v>2.6437103377633176E-5</v>
          </cell>
          <cell r="H2010">
            <v>3.4755265382085641E-2</v>
          </cell>
          <cell r="I2010">
            <v>0</v>
          </cell>
          <cell r="J2010">
            <v>0</v>
          </cell>
          <cell r="K2010">
            <v>3265.6083166054736</v>
          </cell>
          <cell r="L2010">
            <v>7.7873705394299577</v>
          </cell>
          <cell r="M2010">
            <v>2.1006269812687177E-8</v>
          </cell>
          <cell r="N2010">
            <v>0</v>
          </cell>
          <cell r="O2010">
            <v>0</v>
          </cell>
          <cell r="P2010">
            <v>1.0920834543308256E-4</v>
          </cell>
          <cell r="Q2010">
            <v>2.6437103377633173E-5</v>
          </cell>
        </row>
        <row r="2011">
          <cell r="B2011">
            <v>972000</v>
          </cell>
          <cell r="C2011">
            <v>2.05480124629957E-8</v>
          </cell>
          <cell r="D2011">
            <v>0</v>
          </cell>
          <cell r="E2011">
            <v>0</v>
          </cell>
          <cell r="F2011">
            <v>1.0711026859637338E-4</v>
          </cell>
          <cell r="G2011">
            <v>2.5917743291972889E-5</v>
          </cell>
          <cell r="H2011">
            <v>3.3997070045938944E-2</v>
          </cell>
          <cell r="I2011">
            <v>0</v>
          </cell>
          <cell r="J2011">
            <v>0</v>
          </cell>
          <cell r="K2011">
            <v>3202.8704631963401</v>
          </cell>
          <cell r="L2011">
            <v>7.6343867055864774</v>
          </cell>
          <cell r="M2011">
            <v>2.0548012462995704E-8</v>
          </cell>
          <cell r="N2011">
            <v>0</v>
          </cell>
          <cell r="O2011">
            <v>0</v>
          </cell>
          <cell r="P2011">
            <v>1.0711026859637338E-4</v>
          </cell>
          <cell r="Q2011">
            <v>2.5917743291972889E-5</v>
          </cell>
        </row>
        <row r="2012">
          <cell r="B2012">
            <v>972500</v>
          </cell>
          <cell r="C2012">
            <v>2.0093688628695019E-8</v>
          </cell>
          <cell r="D2012">
            <v>0</v>
          </cell>
          <cell r="E2012">
            <v>0</v>
          </cell>
          <cell r="F2012">
            <v>1.050202963438176E-4</v>
          </cell>
          <cell r="G2012">
            <v>2.5400812009758465E-5</v>
          </cell>
          <cell r="H2012">
            <v>3.3245382784405718E-2</v>
          </cell>
          <cell r="I2012">
            <v>0</v>
          </cell>
          <cell r="J2012">
            <v>0</v>
          </cell>
          <cell r="K2012">
            <v>3140.374957542856</v>
          </cell>
          <cell r="L2012">
            <v>7.4821183053565141</v>
          </cell>
          <cell r="M2012">
            <v>2.0093688628695019E-8</v>
          </cell>
          <cell r="N2012">
            <v>0</v>
          </cell>
          <cell r="O2012">
            <v>0</v>
          </cell>
          <cell r="P2012">
            <v>1.050202963438176E-4</v>
          </cell>
          <cell r="Q2012">
            <v>2.5400812009758462E-5</v>
          </cell>
        </row>
        <row r="2013">
          <cell r="B2013">
            <v>973000</v>
          </cell>
          <cell r="C2013">
            <v>1.9643264545605954E-8</v>
          </cell>
          <cell r="D2013">
            <v>0</v>
          </cell>
          <cell r="E2013">
            <v>0</v>
          </cell>
          <cell r="F2013">
            <v>1.0293839736851427E-4</v>
          </cell>
          <cell r="G2013">
            <v>2.4886298172616289E-5</v>
          </cell>
          <cell r="H2013">
            <v>3.2500147734021469E-2</v>
          </cell>
          <cell r="I2013">
            <v>0</v>
          </cell>
          <cell r="J2013">
            <v>0</v>
          </cell>
          <cell r="K2013">
            <v>3078.120863488763</v>
          </cell>
          <cell r="L2013">
            <v>7.3305619929928882</v>
          </cell>
          <cell r="M2013">
            <v>1.9643264545605954E-8</v>
          </cell>
          <cell r="N2013">
            <v>0</v>
          </cell>
          <cell r="O2013">
            <v>0</v>
          </cell>
          <cell r="P2013">
            <v>1.0293839736851427E-4</v>
          </cell>
          <cell r="Q2013">
            <v>2.4886298172616282E-5</v>
          </cell>
        </row>
        <row r="2014">
          <cell r="B2014">
            <v>973500</v>
          </cell>
          <cell r="C2014">
            <v>1.9196706739547215E-8</v>
          </cell>
          <cell r="D2014">
            <v>0</v>
          </cell>
          <cell r="E2014">
            <v>0</v>
          </cell>
          <cell r="F2014">
            <v>1.0086454048449606E-4</v>
          </cell>
          <cell r="G2014">
            <v>2.4374190475289628E-5</v>
          </cell>
          <cell r="H2014">
            <v>3.1761309511128627E-2</v>
          </cell>
          <cell r="I2014">
            <v>0</v>
          </cell>
          <cell r="J2014">
            <v>0</v>
          </cell>
          <cell r="K2014">
            <v>3016.1072484940264</v>
          </cell>
          <cell r="L2014">
            <v>7.1797144383946438</v>
          </cell>
          <cell r="M2014">
            <v>1.9196706739547215E-8</v>
          </cell>
          <cell r="N2014">
            <v>0</v>
          </cell>
          <cell r="O2014">
            <v>0</v>
          </cell>
          <cell r="P2014">
            <v>1.0086454048449604E-4</v>
          </cell>
          <cell r="Q2014">
            <v>2.4374190475289628E-5</v>
          </cell>
        </row>
        <row r="2015">
          <cell r="B2015">
            <v>974000</v>
          </cell>
          <cell r="C2015">
            <v>1.8753982024421258E-8</v>
          </cell>
          <cell r="D2015">
            <v>0</v>
          </cell>
          <cell r="E2015">
            <v>0</v>
          </cell>
          <cell r="F2015">
            <v>9.879869462626349E-5</v>
          </cell>
          <cell r="G2015">
            <v>2.3864477665391443E-5</v>
          </cell>
          <cell r="H2015">
            <v>3.1028813208709545E-2</v>
          </cell>
          <cell r="I2015">
            <v>0</v>
          </cell>
          <cell r="J2015">
            <v>0</v>
          </cell>
          <cell r="K2015">
            <v>2954.3331836209072</v>
          </cell>
          <cell r="L2015">
            <v>7.029572327034237</v>
          </cell>
          <cell r="M2015">
            <v>1.8753982024421258E-8</v>
          </cell>
          <cell r="N2015">
            <v>0</v>
          </cell>
          <cell r="O2015">
            <v>0</v>
          </cell>
          <cell r="P2015">
            <v>9.879869462626349E-5</v>
          </cell>
          <cell r="Q2015">
            <v>2.386447766539144E-5</v>
          </cell>
        </row>
        <row r="2016">
          <cell r="B2016">
            <v>974500</v>
          </cell>
          <cell r="C2016">
            <v>1.8315057498385915E-8</v>
          </cell>
          <cell r="D2016">
            <v>0</v>
          </cell>
          <cell r="E2016">
            <v>0</v>
          </cell>
          <cell r="F2016">
            <v>9.6740828848318307E-5</v>
          </cell>
          <cell r="G2016">
            <v>2.3357148543157179E-5</v>
          </cell>
          <cell r="H2016">
            <v>3.0302604390052414E-2</v>
          </cell>
          <cell r="I2016">
            <v>0</v>
          </cell>
          <cell r="J2016">
            <v>0</v>
          </cell>
          <cell r="K2016">
            <v>2892.79774352001</v>
          </cell>
          <cell r="L2016">
            <v>6.8801323598847173</v>
          </cell>
          <cell r="M2016">
            <v>1.8315057498385915E-8</v>
          </cell>
          <cell r="N2016">
            <v>0</v>
          </cell>
          <cell r="O2016">
            <v>0</v>
          </cell>
          <cell r="P2016">
            <v>9.674082884831832E-5</v>
          </cell>
          <cell r="Q2016">
            <v>2.3357148543157179E-5</v>
          </cell>
        </row>
        <row r="2017">
          <cell r="B2017">
            <v>975000</v>
          </cell>
          <cell r="C2017">
            <v>1.7879900540983122E-8</v>
          </cell>
          <cell r="D2017">
            <v>0</v>
          </cell>
          <cell r="E2017">
            <v>0</v>
          </cell>
          <cell r="F2017">
            <v>9.4690912324701059E-5</v>
          </cell>
          <cell r="G2017">
            <v>2.2852191961198094E-5</v>
          </cell>
          <cell r="H2017">
            <v>2.9582629084000667E-2</v>
          </cell>
          <cell r="I2017">
            <v>0</v>
          </cell>
          <cell r="J2017">
            <v>0</v>
          </cell>
          <cell r="K2017">
            <v>2831.5000064164533</v>
          </cell>
          <cell r="L2017">
            <v>6.7313912533470663</v>
          </cell>
          <cell r="M2017">
            <v>1.7879900540983122E-8</v>
          </cell>
          <cell r="N2017">
            <v>0</v>
          </cell>
          <cell r="O2017">
            <v>0</v>
          </cell>
          <cell r="P2017">
            <v>9.4690912324701059E-5</v>
          </cell>
          <cell r="Q2017">
            <v>2.2852191961198094E-5</v>
          </cell>
        </row>
        <row r="2018">
          <cell r="B2018">
            <v>975500</v>
          </cell>
          <cell r="C2018">
            <v>1.744847881409602E-8</v>
          </cell>
          <cell r="D2018">
            <v>0</v>
          </cell>
          <cell r="E2018">
            <v>0</v>
          </cell>
          <cell r="F2018">
            <v>9.2648914348527961E-5</v>
          </cell>
          <cell r="G2018">
            <v>2.2349596824256139E-5</v>
          </cell>
          <cell r="H2018">
            <v>2.8868833786536534E-2</v>
          </cell>
          <cell r="I2018">
            <v>0</v>
          </cell>
          <cell r="J2018">
            <v>0</v>
          </cell>
          <cell r="K2018">
            <v>2770.4390540960244</v>
          </cell>
          <cell r="L2018">
            <v>6.5833457391779966</v>
          </cell>
          <cell r="M2018">
            <v>1.744847881409602E-8</v>
          </cell>
          <cell r="N2018">
            <v>0</v>
          </cell>
          <cell r="O2018">
            <v>0</v>
          </cell>
          <cell r="P2018">
            <v>9.2648914348527961E-5</v>
          </cell>
          <cell r="Q2018">
            <v>2.2349596824256136E-5</v>
          </cell>
        </row>
        <row r="2019">
          <cell r="B2019">
            <v>976000</v>
          </cell>
          <cell r="C2019">
            <v>1.7020760255249336E-8</v>
          </cell>
          <cell r="D2019">
            <v>0</v>
          </cell>
          <cell r="E2019">
            <v>0</v>
          </cell>
          <cell r="F2019">
            <v>9.0614804331532391E-5</v>
          </cell>
          <cell r="G2019">
            <v>2.1849352088960936E-5</v>
          </cell>
          <cell r="H2019">
            <v>2.8161165449696386E-2</v>
          </cell>
          <cell r="I2019">
            <v>0</v>
          </cell>
          <cell r="J2019">
            <v>0</v>
          </cell>
          <cell r="K2019">
            <v>2709.6139718914642</v>
          </cell>
          <cell r="L2019">
            <v>6.435992564418366</v>
          </cell>
          <cell r="M2019">
            <v>1.7020760255249336E-8</v>
          </cell>
          <cell r="N2019">
            <v>0</v>
          </cell>
          <cell r="O2019">
            <v>0</v>
          </cell>
          <cell r="P2019">
            <v>9.0614804331532391E-5</v>
          </cell>
          <cell r="Q2019">
            <v>2.1849352088960933E-5</v>
          </cell>
        </row>
        <row r="2020">
          <cell r="B2020">
            <v>976500</v>
          </cell>
          <cell r="C2020">
            <v>1.6596713077609362E-8</v>
          </cell>
          <cell r="D2020">
            <v>0</v>
          </cell>
          <cell r="E2020">
            <v>0</v>
          </cell>
          <cell r="F2020">
            <v>8.8588551803605941E-5</v>
          </cell>
          <cell r="G2020">
            <v>2.1351446763586723E-5</v>
          </cell>
          <cell r="H2020">
            <v>2.7459571481570716E-2</v>
          </cell>
          <cell r="I2020">
            <v>0</v>
          </cell>
          <cell r="J2020">
            <v>0</v>
          </cell>
          <cell r="K2020">
            <v>2649.0238486687476</v>
          </cell>
          <cell r="L2020">
            <v>6.2893284913215819</v>
          </cell>
          <cell r="M2020">
            <v>1.6596713077609362E-8</v>
          </cell>
          <cell r="N2020">
            <v>0</v>
          </cell>
          <cell r="O2020">
            <v>0</v>
          </cell>
          <cell r="P2020">
            <v>8.8588551803605941E-5</v>
          </cell>
          <cell r="Q2020">
            <v>2.1351446763586723E-5</v>
          </cell>
        </row>
        <row r="2021">
          <cell r="B2021">
            <v>977000</v>
          </cell>
          <cell r="C2021">
            <v>1.6176305767112712E-8</v>
          </cell>
          <cell r="D2021">
            <v>0</v>
          </cell>
          <cell r="E2021">
            <v>0</v>
          </cell>
          <cell r="F2021">
            <v>8.6570126412341687E-5</v>
          </cell>
          <cell r="G2021">
            <v>2.0855869907811413E-5</v>
          </cell>
          <cell r="H2021">
            <v>2.6763999741553596E-2</v>
          </cell>
          <cell r="I2021">
            <v>0</v>
          </cell>
          <cell r="J2021">
            <v>0</v>
          </cell>
          <cell r="K2021">
            <v>2588.6677768134232</v>
          </cell>
          <cell r="L2021">
            <v>6.1433502972826295</v>
          </cell>
          <cell r="M2021">
            <v>1.6176305767112715E-8</v>
          </cell>
          <cell r="N2021">
            <v>0</v>
          </cell>
          <cell r="O2021">
            <v>0</v>
          </cell>
          <cell r="P2021">
            <v>8.6570126412341687E-5</v>
          </cell>
          <cell r="Q2021">
            <v>2.085586990781141E-5</v>
          </cell>
        </row>
        <row r="2022">
          <cell r="B2022">
            <v>977500</v>
          </cell>
          <cell r="C2022">
            <v>1.5759507080552127E-8</v>
          </cell>
          <cell r="D2022">
            <v>0</v>
          </cell>
          <cell r="E2022">
            <v>0</v>
          </cell>
          <cell r="F2022">
            <v>8.4559497922580379E-5</v>
          </cell>
          <cell r="G2022">
            <v>2.0362610632474604E-5</v>
          </cell>
          <cell r="H2022">
            <v>2.6074398537175615E-2</v>
          </cell>
          <cell r="I2022">
            <v>0</v>
          </cell>
          <cell r="J2022">
            <v>0</v>
          </cell>
          <cell r="K2022">
            <v>2528.5448522170454</v>
          </cell>
          <cell r="L2022">
            <v>5.9980547747667918</v>
          </cell>
          <cell r="M2022">
            <v>1.5759507080552127E-8</v>
          </cell>
          <cell r="N2022">
            <v>0</v>
          </cell>
          <cell r="O2022">
            <v>0</v>
          </cell>
          <cell r="P2022">
            <v>8.4559497922580393E-5</v>
          </cell>
          <cell r="Q2022">
            <v>2.03626106324746E-5</v>
          </cell>
        </row>
        <row r="2023">
          <cell r="B2023">
            <v>978000</v>
          </cell>
          <cell r="C2023">
            <v>1.5346286043662311E-8</v>
          </cell>
          <cell r="D2023">
            <v>0</v>
          </cell>
          <cell r="E2023">
            <v>0</v>
          </cell>
          <cell r="F2023">
            <v>8.2556636215956817E-5</v>
          </cell>
          <cell r="G2023">
            <v>1.9871658099340251E-5</v>
          </cell>
          <cell r="H2023">
            <v>2.5390716620936865E-2</v>
          </cell>
          <cell r="I2023">
            <v>0</v>
          </cell>
          <cell r="J2023">
            <v>0</v>
          </cell>
          <cell r="K2023">
            <v>2468.6541742636073</v>
          </cell>
          <cell r="L2023">
            <v>5.8534387312397396</v>
          </cell>
          <cell r="M2023">
            <v>1.5346286043662311E-8</v>
          </cell>
          <cell r="N2023">
            <v>0</v>
          </cell>
          <cell r="O2023">
            <v>0</v>
          </cell>
          <cell r="P2023">
            <v>8.2556636215956817E-5</v>
          </cell>
          <cell r="Q2023">
            <v>1.9871658099340248E-5</v>
          </cell>
        </row>
        <row r="2024">
          <cell r="B2024">
            <v>978500</v>
          </cell>
          <cell r="C2024">
            <v>1.4936611946334479E-8</v>
          </cell>
          <cell r="D2024">
            <v>0</v>
          </cell>
          <cell r="E2024">
            <v>0</v>
          </cell>
          <cell r="F2024">
            <v>8.0561511290448473E-5</v>
          </cell>
          <cell r="G2024">
            <v>1.9383001520857297E-5</v>
          </cell>
          <cell r="H2024">
            <v>2.4712903182389313E-2</v>
          </cell>
          <cell r="I2024">
            <v>0</v>
          </cell>
          <cell r="J2024">
            <v>0</v>
          </cell>
          <cell r="K2024">
            <v>2408.994845816047</v>
          </cell>
          <cell r="L2024">
            <v>5.7094989890970256</v>
          </cell>
          <cell r="M2024">
            <v>1.4936611946334479E-8</v>
          </cell>
          <cell r="N2024">
            <v>0</v>
          </cell>
          <cell r="O2024">
            <v>0</v>
          </cell>
          <cell r="P2024">
            <v>8.0561511290448473E-5</v>
          </cell>
          <cell r="Q2024">
            <v>1.9383001520857297E-5</v>
          </cell>
        </row>
        <row r="2025">
          <cell r="B2025">
            <v>979000</v>
          </cell>
          <cell r="C2025">
            <v>1.4530454342616359E-8</v>
          </cell>
          <cell r="D2025">
            <v>0</v>
          </cell>
          <cell r="E2025">
            <v>0</v>
          </cell>
          <cell r="F2025">
            <v>7.8574093259927514E-5</v>
          </cell>
          <cell r="G2025">
            <v>1.889663015992287E-5</v>
          </cell>
          <cell r="H2025">
            <v>2.4040907848136797E-2</v>
          </cell>
          <cell r="I2025">
            <v>0</v>
          </cell>
          <cell r="J2025">
            <v>0</v>
          </cell>
          <cell r="K2025">
            <v>2349.5659732028475</v>
          </cell>
          <cell r="L2025">
            <v>5.5662323855943274</v>
          </cell>
          <cell r="M2025">
            <v>1.4530454342616359E-8</v>
          </cell>
          <cell r="N2025">
            <v>0</v>
          </cell>
          <cell r="O2025">
            <v>0</v>
          </cell>
          <cell r="P2025">
            <v>7.8574093259927501E-5</v>
          </cell>
          <cell r="Q2025">
            <v>1.889663015992287E-5</v>
          </cell>
        </row>
        <row r="2026">
          <cell r="B2026">
            <v>979500</v>
          </cell>
          <cell r="C2026">
            <v>1.4127783048798013E-8</v>
          </cell>
          <cell r="D2026">
            <v>0</v>
          </cell>
          <cell r="E2026">
            <v>0</v>
          </cell>
          <cell r="F2026">
            <v>7.6594352353711182E-5</v>
          </cell>
          <cell r="G2026">
            <v>1.8412533329646535E-5</v>
          </cell>
          <cell r="H2026">
            <v>2.3374680678668002E-2</v>
          </cell>
          <cell r="I2026">
            <v>0</v>
          </cell>
          <cell r="J2026">
            <v>0</v>
          </cell>
          <cell r="K2026">
            <v>2290.3666662045966</v>
          </cell>
          <cell r="L2026">
            <v>5.4236357727780087</v>
          </cell>
          <cell r="M2026">
            <v>1.4127783048798014E-8</v>
          </cell>
          <cell r="N2026">
            <v>0</v>
          </cell>
          <cell r="O2026">
            <v>0</v>
          </cell>
          <cell r="P2026">
            <v>7.6594352353711196E-5</v>
          </cell>
          <cell r="Q2026">
            <v>1.8412533329646535E-5</v>
          </cell>
        </row>
        <row r="2027">
          <cell r="B2027">
            <v>980000</v>
          </cell>
          <cell r="C2027">
            <v>1.3728568139583481E-8</v>
          </cell>
          <cell r="D2027">
            <v>0</v>
          </cell>
          <cell r="E2027">
            <v>0</v>
          </cell>
          <cell r="F2027">
            <v>7.4622258916117663E-5</v>
          </cell>
          <cell r="G2027">
            <v>1.7930700393116103E-5</v>
          </cell>
          <cell r="H2027">
            <v>2.2714172162022352E-2</v>
          </cell>
          <cell r="I2027">
            <v>0</v>
          </cell>
          <cell r="J2027">
            <v>0</v>
          </cell>
          <cell r="K2027">
            <v>2231.396038040702</v>
          </cell>
          <cell r="L2027">
            <v>5.2817060174161323</v>
          </cell>
          <cell r="M2027">
            <v>1.3728568139583479E-8</v>
          </cell>
          <cell r="N2027">
            <v>0</v>
          </cell>
          <cell r="O2027">
            <v>0</v>
          </cell>
          <cell r="P2027">
            <v>7.4622258916117677E-5</v>
          </cell>
          <cell r="Q2027">
            <v>1.7930700393116103E-5</v>
          </cell>
        </row>
        <row r="2028">
          <cell r="B2028">
            <v>980500</v>
          </cell>
          <cell r="C2028">
            <v>1.3332779947133698E-8</v>
          </cell>
          <cell r="D2028">
            <v>0</v>
          </cell>
          <cell r="E2028">
            <v>0</v>
          </cell>
          <cell r="F2028">
            <v>7.2657783406020304E-5</v>
          </cell>
          <cell r="G2028">
            <v>1.7451120763162416E-5</v>
          </cell>
          <cell r="H2028">
            <v>2.2059333212206517E-2</v>
          </cell>
          <cell r="I2028">
            <v>0</v>
          </cell>
          <cell r="J2028">
            <v>0</v>
          </cell>
          <cell r="K2028">
            <v>2172.6532053560641</v>
          </cell>
          <cell r="L2028">
            <v>5.1404400009291766</v>
          </cell>
          <cell r="M2028">
            <v>1.33327799471337E-8</v>
          </cell>
          <cell r="N2028">
            <v>0</v>
          </cell>
          <cell r="O2028">
            <v>0</v>
          </cell>
          <cell r="P2028">
            <v>7.2657783406020318E-5</v>
          </cell>
          <cell r="Q2028">
            <v>1.7451120763162412E-5</v>
          </cell>
        </row>
        <row r="2029">
          <cell r="B2029">
            <v>981000</v>
          </cell>
          <cell r="C2029">
            <v>1.2940389057238134E-8</v>
          </cell>
          <cell r="D2029">
            <v>0</v>
          </cell>
          <cell r="E2029">
            <v>0</v>
          </cell>
          <cell r="F2029">
            <v>7.0700896396406373E-5</v>
          </cell>
          <cell r="G2029">
            <v>1.6973783902127745E-5</v>
          </cell>
          <cell r="H2029">
            <v>2.1410115162860299E-2</v>
          </cell>
          <cell r="I2029">
            <v>0</v>
          </cell>
          <cell r="J2029">
            <v>0</v>
          </cell>
          <cell r="K2029">
            <v>2114.1372882078804</v>
          </cell>
          <cell r="L2029">
            <v>4.9998346193218159</v>
          </cell>
          <cell r="M2029">
            <v>1.2940389057238133E-8</v>
          </cell>
          <cell r="N2029">
            <v>0</v>
          </cell>
          <cell r="O2029">
            <v>0</v>
          </cell>
          <cell r="P2029">
            <v>7.0700896396406359E-5</v>
          </cell>
          <cell r="Q2029">
            <v>1.6973783902127745E-5</v>
          </cell>
        </row>
        <row r="2030">
          <cell r="B2030">
            <v>981500</v>
          </cell>
          <cell r="C2030">
            <v>1.2551366308357704E-8</v>
          </cell>
          <cell r="D2030">
            <v>0</v>
          </cell>
          <cell r="E2030">
            <v>0</v>
          </cell>
          <cell r="F2030">
            <v>6.8751568573935092E-5</v>
          </cell>
          <cell r="G2030">
            <v>1.649867932163422E-5</v>
          </cell>
          <cell r="H2030">
            <v>2.0766469765673135E-2</v>
          </cell>
          <cell r="I2030">
            <v>0</v>
          </cell>
          <cell r="J2030">
            <v>0</v>
          </cell>
          <cell r="K2030">
            <v>2055.8474100524304</v>
          </cell>
          <cell r="L2030">
            <v>4.8598867831147032</v>
          </cell>
          <cell r="M2030">
            <v>1.2551366308357704E-8</v>
          </cell>
          <cell r="N2030">
            <v>0</v>
          </cell>
          <cell r="O2030">
            <v>0</v>
          </cell>
          <cell r="P2030">
            <v>6.8751568573935078E-5</v>
          </cell>
          <cell r="Q2030">
            <v>1.649867932163422E-5</v>
          </cell>
        </row>
        <row r="2031">
          <cell r="B2031">
            <v>982000</v>
          </cell>
          <cell r="C2031">
            <v>1.2165682790667682E-8</v>
          </cell>
          <cell r="D2031">
            <v>0</v>
          </cell>
          <cell r="E2031">
            <v>0</v>
          </cell>
          <cell r="F2031">
            <v>6.6809770738499448E-5</v>
          </cell>
          <cell r="G2031">
            <v>1.6025796582353272E-5</v>
          </cell>
          <cell r="H2031">
            <v>2.0128349188800552E-2</v>
          </cell>
          <cell r="I2031">
            <v>0</v>
          </cell>
          <cell r="J2031">
            <v>0</v>
          </cell>
          <cell r="K2031">
            <v>1997.7826977319726</v>
          </cell>
          <cell r="L2031">
            <v>4.7205934172765636</v>
          </cell>
          <cell r="M2031">
            <v>1.2165682790667682E-8</v>
          </cell>
          <cell r="N2031">
            <v>0</v>
          </cell>
          <cell r="O2031">
            <v>0</v>
          </cell>
          <cell r="P2031">
            <v>6.6809770738499448E-5</v>
          </cell>
          <cell r="Q2031">
            <v>1.6025796582353272E-5</v>
          </cell>
        </row>
        <row r="2032">
          <cell r="B2032">
            <v>982500</v>
          </cell>
          <cell r="C2032">
            <v>1.1783309840315168E-8</v>
          </cell>
          <cell r="D2032">
            <v>0</v>
          </cell>
          <cell r="E2032">
            <v>0</v>
          </cell>
          <cell r="F2032">
            <v>6.48754738027882E-5</v>
          </cell>
          <cell r="G2032">
            <v>1.5555125293775612E-5</v>
          </cell>
          <cell r="H2032">
            <v>1.9495706007363067E-2</v>
          </cell>
          <cell r="I2032">
            <v>0</v>
          </cell>
          <cell r="J2032">
            <v>0</v>
          </cell>
          <cell r="K2032">
            <v>1939.9422814616457</v>
          </cell>
          <cell r="L2032">
            <v>4.5819514611564314</v>
          </cell>
          <cell r="M2032">
            <v>1.1783309840315168E-8</v>
          </cell>
          <cell r="N2032">
            <v>0</v>
          </cell>
          <cell r="O2032">
            <v>0</v>
          </cell>
          <cell r="P2032">
            <v>6.48754738027882E-5</v>
          </cell>
          <cell r="Q2032">
            <v>1.5555125293775608E-5</v>
          </cell>
        </row>
        <row r="2033">
          <cell r="B2033">
            <v>983000</v>
          </cell>
          <cell r="C2033">
            <v>1.1404219041333265E-8</v>
          </cell>
          <cell r="D2033">
            <v>0</v>
          </cell>
          <cell r="E2033">
            <v>0</v>
          </cell>
          <cell r="F2033">
            <v>6.2948648791850845E-5</v>
          </cell>
          <cell r="G2033">
            <v>1.5086655113984332E-5</v>
          </cell>
          <cell r="H2033">
            <v>1.8868493206613199E-2</v>
          </cell>
          <cell r="I2033">
            <v>0</v>
          </cell>
          <cell r="J2033">
            <v>0</v>
          </cell>
          <cell r="K2033">
            <v>1882.3252948164627</v>
          </cell>
          <cell r="L2033">
            <v>4.4439578684168222</v>
          </cell>
          <cell r="M2033">
            <v>1.1404219041333267E-8</v>
          </cell>
          <cell r="N2033">
            <v>0</v>
          </cell>
          <cell r="O2033">
            <v>0</v>
          </cell>
          <cell r="P2033">
            <v>6.2948648791850845E-5</v>
          </cell>
          <cell r="Q2033">
            <v>1.508665511398433E-5</v>
          </cell>
        </row>
        <row r="2034">
          <cell r="B2034">
            <v>983500</v>
          </cell>
          <cell r="C2034">
            <v>1.1028382219898545E-8</v>
          </cell>
          <cell r="D2034">
            <v>0</v>
          </cell>
          <cell r="E2034">
            <v>0</v>
          </cell>
          <cell r="F2034">
            <v>6.1029266842662436E-5</v>
          </cell>
          <cell r="G2034">
            <v>1.4620375749425929E-5</v>
          </cell>
          <cell r="H2034">
            <v>1.8246664172434365E-2</v>
          </cell>
          <cell r="I2034">
            <v>0</v>
          </cell>
          <cell r="J2034">
            <v>0</v>
          </cell>
          <cell r="K2034">
            <v>1824.9308747182956</v>
          </cell>
          <cell r="L2034">
            <v>4.3066096069662771</v>
          </cell>
          <cell r="M2034">
            <v>1.1028382219898545E-8</v>
          </cell>
          <cell r="N2034">
            <v>0</v>
          </cell>
          <cell r="O2034">
            <v>0</v>
          </cell>
          <cell r="P2034">
            <v>6.1029266842662436E-5</v>
          </cell>
          <cell r="Q2034">
            <v>1.4620375749425924E-5</v>
          </cell>
        </row>
        <row r="2035">
          <cell r="B2035">
            <v>984000</v>
          </cell>
          <cell r="C2035">
            <v>1.0655771446245227E-8</v>
          </cell>
          <cell r="D2035">
            <v>0</v>
          </cell>
          <cell r="E2035">
            <v>0</v>
          </cell>
          <cell r="F2035">
            <v>5.9117299203692973E-5</v>
          </cell>
          <cell r="G2035">
            <v>1.4156276954685464E-5</v>
          </cell>
          <cell r="H2035">
            <v>1.7630172694507916E-2</v>
          </cell>
          <cell r="I2035">
            <v>0</v>
          </cell>
          <cell r="J2035">
            <v>0</v>
          </cell>
          <cell r="K2035">
            <v>1767.7581614230003</v>
          </cell>
          <cell r="L2035">
            <v>4.1699036588931415</v>
          </cell>
          <cell r="M2035">
            <v>1.0655771446245227E-8</v>
          </cell>
          <cell r="N2035">
            <v>0</v>
          </cell>
          <cell r="O2035">
            <v>0</v>
          </cell>
          <cell r="P2035">
            <v>5.9117299203692973E-5</v>
          </cell>
          <cell r="Q2035">
            <v>1.4156276954685461E-5</v>
          </cell>
        </row>
        <row r="2036">
          <cell r="B2036">
            <v>984500</v>
          </cell>
          <cell r="C2036">
            <v>1.0286359027965559E-8</v>
          </cell>
          <cell r="D2036">
            <v>0</v>
          </cell>
          <cell r="E2036">
            <v>0</v>
          </cell>
          <cell r="F2036">
            <v>5.72127172344747E-5</v>
          </cell>
          <cell r="G2036">
            <v>1.3694348532261243E-5</v>
          </cell>
          <cell r="H2036">
            <v>1.701897295522848E-2</v>
          </cell>
          <cell r="I2036">
            <v>0</v>
          </cell>
          <cell r="J2036">
            <v>0</v>
          </cell>
          <cell r="K2036">
            <v>1710.8062985074771</v>
          </cell>
          <cell r="L2036">
            <v>4.0338370203991865</v>
          </cell>
          <cell r="M2036">
            <v>1.0286359027965561E-8</v>
          </cell>
          <cell r="N2036">
            <v>0</v>
          </cell>
          <cell r="O2036">
            <v>0</v>
          </cell>
          <cell r="P2036">
            <v>5.72127172344747E-5</v>
          </cell>
          <cell r="Q2036">
            <v>1.369434853226124E-5</v>
          </cell>
        </row>
        <row r="2037">
          <cell r="B2037">
            <v>985000</v>
          </cell>
          <cell r="C2037">
            <v>9.9201175128810797E-9</v>
          </cell>
          <cell r="D2037">
            <v>0</v>
          </cell>
          <cell r="E2037">
            <v>0</v>
          </cell>
          <cell r="F2037">
            <v>5.531549240517464E-5</v>
          </cell>
          <cell r="G2037">
            <v>1.3234580332340504E-5</v>
          </cell>
          <cell r="H2037">
            <v>1.6413019534454537E-2</v>
          </cell>
          <cell r="I2037">
            <v>0</v>
          </cell>
          <cell r="J2037">
            <v>0</v>
          </cell>
          <cell r="K2037">
            <v>1654.0744328568887</v>
          </cell>
          <cell r="L2037">
            <v>3.8984067017335398</v>
          </cell>
          <cell r="M2037">
            <v>9.9201175128810814E-9</v>
          </cell>
          <cell r="N2037">
            <v>0</v>
          </cell>
          <cell r="O2037">
            <v>0</v>
          </cell>
          <cell r="P2037">
            <v>5.5315492405174647E-5</v>
          </cell>
          <cell r="Q2037">
            <v>1.3234580332340501E-5</v>
          </cell>
        </row>
        <row r="2038">
          <cell r="B2038">
            <v>985500</v>
          </cell>
          <cell r="C2038">
            <v>9.5570196823429982E-9</v>
          </cell>
          <cell r="D2038">
            <v>0</v>
          </cell>
          <cell r="E2038">
            <v>0</v>
          </cell>
          <cell r="F2038">
            <v>5.3425596296166501E-5</v>
          </cell>
          <cell r="G2038">
            <v>1.2776962252575642E-5</v>
          </cell>
          <cell r="H2038">
            <v>1.5812267398423761E-2</v>
          </cell>
          <cell r="I2038">
            <v>0</v>
          </cell>
          <cell r="J2038">
            <v>0</v>
          </cell>
          <cell r="K2038">
            <v>1597.5617146518593</v>
          </cell>
          <cell r="L2038">
            <v>3.7636097271267692</v>
          </cell>
          <cell r="M2038">
            <v>9.5570196823429965E-9</v>
          </cell>
          <cell r="N2038">
            <v>0</v>
          </cell>
          <cell r="O2038">
            <v>0</v>
          </cell>
          <cell r="P2038">
            <v>5.3425596296166501E-5</v>
          </cell>
          <cell r="Q2038">
            <v>1.2776962252575641E-5</v>
          </cell>
        </row>
        <row r="2039">
          <cell r="B2039">
            <v>986000</v>
          </cell>
          <cell r="C2039">
            <v>9.1970385521892802E-9</v>
          </cell>
          <cell r="D2039">
            <v>0</v>
          </cell>
          <cell r="E2039">
            <v>0</v>
          </cell>
          <cell r="F2039">
            <v>5.1543000597605364E-5</v>
          </cell>
          <cell r="G2039">
            <v>1.2321484237863555E-5</v>
          </cell>
          <cell r="H2039">
            <v>1.5216671901336546E-2</v>
          </cell>
          <cell r="I2039">
            <v>0</v>
          </cell>
          <cell r="J2039">
            <v>0</v>
          </cell>
          <cell r="K2039">
            <v>1541.267297355756</v>
          </cell>
          <cell r="L2039">
            <v>3.6294431347258849</v>
          </cell>
          <cell r="M2039">
            <v>9.1970385521892785E-9</v>
          </cell>
          <cell r="N2039">
            <v>0</v>
          </cell>
          <cell r="O2039">
            <v>0</v>
          </cell>
          <cell r="P2039">
            <v>5.1543000597605357E-5</v>
          </cell>
          <cell r="Q2039">
            <v>1.2321484237863553E-5</v>
          </cell>
        </row>
        <row r="2040">
          <cell r="B2040">
            <v>986500</v>
          </cell>
          <cell r="C2040">
            <v>8.8401473698733913E-9</v>
          </cell>
          <cell r="D2040">
            <v>0</v>
          </cell>
          <cell r="E2040">
            <v>0</v>
          </cell>
          <cell r="F2040">
            <v>4.966767710900266E-5</v>
          </cell>
          <cell r="G2040">
            <v>1.1868136280124459E-5</v>
          </cell>
          <cell r="H2040">
            <v>1.4626188780605447E-2</v>
          </cell>
          <cell r="I2040">
            <v>0</v>
          </cell>
          <cell r="J2040">
            <v>0</v>
          </cell>
          <cell r="K2040">
            <v>1485.1903377019803</v>
          </cell>
          <cell r="L2040">
            <v>3.4959039765291884</v>
          </cell>
          <cell r="M2040">
            <v>8.8401473698733913E-9</v>
          </cell>
          <cell r="N2040">
            <v>0</v>
          </cell>
          <cell r="O2040">
            <v>0</v>
          </cell>
          <cell r="P2040">
            <v>4.966767710900266E-5</v>
          </cell>
          <cell r="Q2040">
            <v>1.1868136280124457E-5</v>
          </cell>
        </row>
        <row r="2041">
          <cell r="B2041">
            <v>987000</v>
          </cell>
          <cell r="C2041">
            <v>8.4863196115930173E-9</v>
          </cell>
          <cell r="D2041">
            <v>0</v>
          </cell>
          <cell r="E2041">
            <v>0</v>
          </cell>
          <cell r="F2041">
            <v>4.779959773880557E-5</v>
          </cell>
          <cell r="G2041">
            <v>1.1416908418080719E-5</v>
          </cell>
          <cell r="H2041">
            <v>1.4040774152104599E-2</v>
          </cell>
          <cell r="I2041">
            <v>0</v>
          </cell>
          <cell r="J2041">
            <v>0</v>
          </cell>
          <cell r="K2041">
            <v>1429.3299956813903</v>
          </cell>
          <cell r="L2041">
            <v>3.3629893183211235</v>
          </cell>
          <cell r="M2041">
            <v>8.4863196115930173E-9</v>
          </cell>
          <cell r="N2041">
            <v>0</v>
          </cell>
          <cell r="O2041">
            <v>0</v>
          </cell>
          <cell r="P2041">
            <v>4.7799597738805576E-5</v>
          </cell>
          <cell r="Q2041">
            <v>1.1416908418080717E-5</v>
          </cell>
        </row>
        <row r="2042">
          <cell r="B2042">
            <v>987500</v>
          </cell>
          <cell r="C2042">
            <v>8.1355289832471636E-9</v>
          </cell>
          <cell r="D2042">
            <v>0</v>
          </cell>
          <cell r="E2042">
            <v>0</v>
          </cell>
          <cell r="F2042">
            <v>4.5938734503974122E-5</v>
          </cell>
          <cell r="G2042">
            <v>1.096779073703983E-5</v>
          </cell>
          <cell r="H2042">
            <v>1.3460384511753258E-2</v>
          </cell>
          <cell r="I2042">
            <v>0</v>
          </cell>
          <cell r="J2042">
            <v>0</v>
          </cell>
          <cell r="K2042">
            <v>1373.6854345296554</v>
          </cell>
          <cell r="L2042">
            <v>3.2306962396083514</v>
          </cell>
          <cell r="M2042">
            <v>8.1355289832471636E-9</v>
          </cell>
          <cell r="N2042">
            <v>0</v>
          </cell>
          <cell r="O2042">
            <v>0</v>
          </cell>
          <cell r="P2042">
            <v>4.5938734503974122E-5</v>
          </cell>
          <cell r="Q2042">
            <v>1.0967790737039828E-5</v>
          </cell>
        </row>
        <row r="2043">
          <cell r="B2043">
            <v>988000</v>
          </cell>
          <cell r="C2043">
            <v>7.7877494146936174E-9</v>
          </cell>
          <cell r="D2043">
            <v>0</v>
          </cell>
          <cell r="E2043">
            <v>0</v>
          </cell>
          <cell r="F2043">
            <v>4.4085059529563159E-5</v>
          </cell>
          <cell r="G2043">
            <v>1.0520773368675323E-5</v>
          </cell>
          <cell r="H2043">
            <v>1.2884976726014668E-2</v>
          </cell>
          <cell r="I2043">
            <v>0</v>
          </cell>
          <cell r="J2043">
            <v>0</v>
          </cell>
          <cell r="K2043">
            <v>1318.2558207147563</v>
          </cell>
          <cell r="L2043">
            <v>3.0990218335552129</v>
          </cell>
          <cell r="M2043">
            <v>7.7877494146936174E-9</v>
          </cell>
          <cell r="N2043">
            <v>0</v>
          </cell>
          <cell r="O2043">
            <v>0</v>
          </cell>
          <cell r="P2043">
            <v>4.4085059529563166E-5</v>
          </cell>
          <cell r="Q2043">
            <v>1.0520773368675321E-5</v>
          </cell>
        </row>
        <row r="2044">
          <cell r="B2044">
            <v>988500</v>
          </cell>
          <cell r="C2044">
            <v>7.4429550597489445E-9</v>
          </cell>
          <cell r="D2044">
            <v>0</v>
          </cell>
          <cell r="E2044">
            <v>0</v>
          </cell>
          <cell r="F2044">
            <v>4.2238545048305092E-5</v>
          </cell>
          <cell r="G2044">
            <v>1.0075846490809753E-5</v>
          </cell>
          <cell r="H2044">
            <v>1.2314508031896043E-2</v>
          </cell>
          <cell r="I2044">
            <v>0</v>
          </cell>
          <cell r="J2044">
            <v>0</v>
          </cell>
          <cell r="K2044">
            <v>1263.040323924507</v>
          </cell>
          <cell r="L2044">
            <v>2.9679632069198059</v>
          </cell>
          <cell r="M2044">
            <v>7.4429550597489445E-9</v>
          </cell>
          <cell r="N2044">
            <v>0</v>
          </cell>
          <cell r="O2044">
            <v>0</v>
          </cell>
          <cell r="P2044">
            <v>4.2238545048305085E-5</v>
          </cell>
          <cell r="Q2044">
            <v>1.0075846490809753E-5</v>
          </cell>
        </row>
        <row r="2045">
          <cell r="B2045">
            <v>989000</v>
          </cell>
          <cell r="C2045">
            <v>7.1011202952314101E-9</v>
          </cell>
          <cell r="D2045">
            <v>0</v>
          </cell>
          <cell r="E2045">
            <v>0</v>
          </cell>
          <cell r="F2045">
            <v>4.0399163400193465E-5</v>
          </cell>
          <cell r="G2045">
            <v>9.6330003272002834E-6</v>
          </cell>
          <cell r="H2045">
            <v>1.1748936035365077E-2</v>
          </cell>
          <cell r="I2045">
            <v>0</v>
          </cell>
          <cell r="J2045">
            <v>0</v>
          </cell>
          <cell r="K2045">
            <v>1208.0381170541043</v>
          </cell>
          <cell r="L2045">
            <v>2.8375174799908254</v>
          </cell>
          <cell r="M2045">
            <v>7.101120295231411E-9</v>
          </cell>
          <cell r="N2045">
            <v>0</v>
          </cell>
          <cell r="O2045">
            <v>0</v>
          </cell>
          <cell r="P2045">
            <v>4.0399163400193465E-5</v>
          </cell>
          <cell r="Q2045">
            <v>9.6330003272002834E-6</v>
          </cell>
        </row>
        <row r="2046">
          <cell r="B2046">
            <v>989500</v>
          </cell>
          <cell r="C2046">
            <v>6.7622197161755261E-9</v>
          </cell>
          <cell r="D2046">
            <v>0</v>
          </cell>
          <cell r="E2046">
            <v>0</v>
          </cell>
          <cell r="F2046">
            <v>3.856688703206802E-5</v>
          </cell>
          <cell r="G2046">
            <v>9.1922251473227142E-6</v>
          </cell>
          <cell r="H2046">
            <v>1.118821870343231E-2</v>
          </cell>
          <cell r="I2046">
            <v>0</v>
          </cell>
          <cell r="J2046">
            <v>0</v>
          </cell>
          <cell r="K2046">
            <v>1153.2483761937183</v>
          </cell>
          <cell r="L2046">
            <v>2.7076817865239482</v>
          </cell>
          <cell r="M2046">
            <v>6.7622197161755253E-9</v>
          </cell>
          <cell r="N2046">
            <v>0</v>
          </cell>
          <cell r="O2046">
            <v>0</v>
          </cell>
          <cell r="P2046">
            <v>3.8566887032068026E-5</v>
          </cell>
          <cell r="Q2046">
            <v>9.1922251473227125E-6</v>
          </cell>
        </row>
        <row r="2047">
          <cell r="B2047">
            <v>990000</v>
          </cell>
          <cell r="C2047">
            <v>6.426228136789143E-9</v>
          </cell>
          <cell r="D2047">
            <v>0</v>
          </cell>
          <cell r="E2047">
            <v>0</v>
          </cell>
          <cell r="F2047">
            <v>3.6741688497203293E-5</v>
          </cell>
          <cell r="G2047">
            <v>8.7535112661575948E-6</v>
          </cell>
          <cell r="H2047">
            <v>1.0632314365734669E-2</v>
          </cell>
          <cell r="I2047">
            <v>0</v>
          </cell>
          <cell r="J2047">
            <v>0</v>
          </cell>
          <cell r="K2047">
            <v>1098.6702806161911</v>
          </cell>
          <cell r="L2047">
            <v>2.5784532736788286</v>
          </cell>
          <cell r="M2047">
            <v>6.426228136789143E-9</v>
          </cell>
          <cell r="N2047">
            <v>0</v>
          </cell>
          <cell r="O2047">
            <v>0</v>
          </cell>
          <cell r="P2047">
            <v>3.67416884972033E-5</v>
          </cell>
          <cell r="Q2047">
            <v>8.7535112661575948E-6</v>
          </cell>
        </row>
        <row r="2048">
          <cell r="B2048">
            <v>990500</v>
          </cell>
          <cell r="C2048">
            <v>6.0931205875821842E-9</v>
          </cell>
          <cell r="D2048">
            <v>0</v>
          </cell>
          <cell r="E2048">
            <v>0</v>
          </cell>
          <cell r="F2048">
            <v>3.492354045489624E-5</v>
          </cell>
          <cell r="G2048">
            <v>8.316849043977885E-6</v>
          </cell>
          <cell r="H2048">
            <v>1.0081181709784887E-2</v>
          </cell>
          <cell r="I2048">
            <v>0</v>
          </cell>
          <cell r="J2048">
            <v>0</v>
          </cell>
          <cell r="K2048">
            <v>1044.3030127647064</v>
          </cell>
          <cell r="L2048">
            <v>2.449829101956551</v>
          </cell>
          <cell r="M2048">
            <v>6.0931205875821851E-9</v>
          </cell>
          <cell r="N2048">
            <v>0</v>
          </cell>
          <cell r="O2048">
            <v>0</v>
          </cell>
          <cell r="P2048">
            <v>3.492354045489624E-5</v>
          </cell>
          <cell r="Q2048">
            <v>8.3168490439778833E-6</v>
          </cell>
        </row>
        <row r="2049">
          <cell r="B2049">
            <v>991000</v>
          </cell>
          <cell r="C2049">
            <v>5.7628723134524671E-9</v>
          </cell>
          <cell r="D2049">
            <v>0</v>
          </cell>
          <cell r="E2049">
            <v>0</v>
          </cell>
          <cell r="F2049">
            <v>3.3112415670057135E-5</v>
          </cell>
          <cell r="G2049">
            <v>7.8822288861371538E-6</v>
          </cell>
          <cell r="H2049">
            <v>9.5347797778044755E-3</v>
          </cell>
          <cell r="I2049">
            <v>0</v>
          </cell>
          <cell r="J2049">
            <v>0</v>
          </cell>
          <cell r="K2049">
            <v>990.1457582405551</v>
          </cell>
          <cell r="L2049">
            <v>2.3218064451372427</v>
          </cell>
          <cell r="M2049">
            <v>5.7628723134524671E-9</v>
          </cell>
          <cell r="N2049">
            <v>0</v>
          </cell>
          <cell r="O2049">
            <v>0</v>
          </cell>
          <cell r="P2049">
            <v>3.3112415670057135E-5</v>
          </cell>
          <cell r="Q2049">
            <v>7.8822288861371521E-6</v>
          </cell>
        </row>
        <row r="2050">
          <cell r="B2050">
            <v>991500</v>
          </cell>
          <cell r="C2050">
            <v>5.4354587708144361E-9</v>
          </cell>
          <cell r="D2050">
            <v>0</v>
          </cell>
          <cell r="E2050">
            <v>0</v>
          </cell>
          <cell r="F2050">
            <v>3.1308287012802609E-5</v>
          </cell>
          <cell r="G2050">
            <v>7.4496412428588094E-6</v>
          </cell>
          <cell r="H2050">
            <v>8.9930679619731474E-3</v>
          </cell>
          <cell r="I2050">
            <v>0</v>
          </cell>
          <cell r="J2050">
            <v>0</v>
          </cell>
          <cell r="K2050">
            <v>936.19770579096723</v>
          </cell>
          <cell r="L2050">
            <v>2.1943824902179876</v>
          </cell>
          <cell r="M2050">
            <v>5.4354587708144361E-9</v>
          </cell>
          <cell r="N2050">
            <v>0</v>
          </cell>
          <cell r="O2050">
            <v>0</v>
          </cell>
          <cell r="P2050">
            <v>3.1308287012802609E-5</v>
          </cell>
          <cell r="Q2050">
            <v>7.4496412428588085E-6</v>
          </cell>
        </row>
        <row r="2051">
          <cell r="B2051">
            <v>992000</v>
          </cell>
          <cell r="C2051">
            <v>5.1108556275991654E-9</v>
          </cell>
          <cell r="D2051">
            <v>0</v>
          </cell>
          <cell r="E2051">
            <v>0</v>
          </cell>
          <cell r="F2051">
            <v>2.9511127458047496E-5</v>
          </cell>
          <cell r="G2051">
            <v>7.0190766090258426E-6</v>
          </cell>
          <cell r="H2051">
            <v>8.4560060044288291E-3</v>
          </cell>
          <cell r="I2051">
            <v>0</v>
          </cell>
          <cell r="J2051">
            <v>0</v>
          </cell>
          <cell r="K2051">
            <v>882.45804729690633</v>
          </cell>
          <cell r="L2051">
            <v>2.0675544373508936</v>
          </cell>
          <cell r="M2051">
            <v>5.1108556275991654E-9</v>
          </cell>
          <cell r="N2051">
            <v>0</v>
          </cell>
          <cell r="O2051">
            <v>0</v>
          </cell>
          <cell r="P2051">
            <v>2.9511127458047496E-5</v>
          </cell>
          <cell r="Q2051">
            <v>7.0190766090258426E-6</v>
          </cell>
        </row>
        <row r="2052">
          <cell r="B2052">
            <v>992500</v>
          </cell>
          <cell r="C2052">
            <v>4.7890387603830885E-9</v>
          </cell>
          <cell r="D2052">
            <v>0</v>
          </cell>
          <cell r="E2052">
            <v>0</v>
          </cell>
          <cell r="F2052">
            <v>2.772091008510088E-5</v>
          </cell>
          <cell r="G2052">
            <v>6.5905255239721501E-6</v>
          </cell>
          <cell r="H2052">
            <v>7.9235539925170875E-3</v>
          </cell>
          <cell r="I2052">
            <v>0</v>
          </cell>
          <cell r="J2052">
            <v>0</v>
          </cell>
          <cell r="K2052">
            <v>828.92597776099069</v>
          </cell>
          <cell r="L2052">
            <v>1.9413194997816234</v>
          </cell>
          <cell r="M2052">
            <v>4.7890387603830877E-9</v>
          </cell>
          <cell r="N2052">
            <v>0</v>
          </cell>
          <cell r="O2052">
            <v>0</v>
          </cell>
          <cell r="P2052">
            <v>2.772091008510088E-5</v>
          </cell>
          <cell r="Q2052">
            <v>6.5905255239721492E-6</v>
          </cell>
        </row>
        <row r="2053">
          <cell r="B2053">
            <v>993000</v>
          </cell>
          <cell r="C2053">
            <v>4.4699842524738255E-9</v>
          </cell>
          <cell r="D2053">
            <v>0</v>
          </cell>
          <cell r="E2053">
            <v>0</v>
          </cell>
          <cell r="F2053">
            <v>2.5937608077263068E-5</v>
          </cell>
          <cell r="G2053">
            <v>6.1639785712743617E-6</v>
          </cell>
          <cell r="H2053">
            <v>7.3956723556240951E-3</v>
          </cell>
          <cell r="I2053">
            <v>0</v>
          </cell>
          <cell r="J2053">
            <v>0</v>
          </cell>
          <cell r="K2053">
            <v>775.60069529544148</v>
          </cell>
          <cell r="L2053">
            <v>1.8156749037880755</v>
          </cell>
          <cell r="M2053">
            <v>4.4699842524738255E-9</v>
          </cell>
          <cell r="N2053">
            <v>0</v>
          </cell>
          <cell r="O2053">
            <v>0</v>
          </cell>
          <cell r="P2053">
            <v>2.5937608077263068E-5</v>
          </cell>
          <cell r="Q2053">
            <v>6.16397857127436E-6</v>
          </cell>
        </row>
        <row r="2054">
          <cell r="B2054">
            <v>993500</v>
          </cell>
          <cell r="C2054">
            <v>4.1536683929530892E-9</v>
          </cell>
          <cell r="D2054">
            <v>0</v>
          </cell>
          <cell r="E2054">
            <v>0</v>
          </cell>
          <cell r="F2054">
            <v>2.4161194721423384E-5</v>
          </cell>
          <cell r="G2054">
            <v>5.7394263785462763E-6</v>
          </cell>
          <cell r="H2054">
            <v>6.8723218635930979E-3</v>
          </cell>
          <cell r="I2054">
            <v>0</v>
          </cell>
          <cell r="J2054">
            <v>0</v>
          </cell>
          <cell r="K2054">
            <v>722.48140111005603</v>
          </cell>
          <cell r="L2054">
            <v>1.6906178886198324</v>
          </cell>
          <cell r="M2054">
            <v>4.1536683929530892E-9</v>
          </cell>
          <cell r="N2054">
            <v>0</v>
          </cell>
          <cell r="O2054">
            <v>0</v>
          </cell>
          <cell r="P2054">
            <v>2.4161194721423381E-5</v>
          </cell>
          <cell r="Q2054">
            <v>5.7394263785462755E-6</v>
          </cell>
        </row>
        <row r="2055">
          <cell r="B2055">
            <v>994000</v>
          </cell>
          <cell r="C2055">
            <v>3.8400676747625111E-9</v>
          </cell>
          <cell r="D2055">
            <v>0</v>
          </cell>
          <cell r="E2055">
            <v>0</v>
          </cell>
          <cell r="F2055">
            <v>2.2391643407660551E-5</v>
          </cell>
          <cell r="G2055">
            <v>5.3168596172312174E-6</v>
          </cell>
          <cell r="H2055">
            <v>6.3534636235573856E-3</v>
          </cell>
          <cell r="I2055">
            <v>0</v>
          </cell>
          <cell r="J2055">
            <v>0</v>
          </cell>
          <cell r="K2055">
            <v>669.56729950025806</v>
          </cell>
          <cell r="L2055">
            <v>1.5661457064369968</v>
          </cell>
          <cell r="M2055">
            <v>3.8400676747625111E-9</v>
          </cell>
          <cell r="N2055">
            <v>0</v>
          </cell>
          <cell r="O2055">
            <v>0</v>
          </cell>
          <cell r="P2055">
            <v>2.2391643407660551E-5</v>
          </cell>
          <cell r="Q2055">
            <v>5.3168596172312174E-6</v>
          </cell>
        </row>
        <row r="2056">
          <cell r="B2056">
            <v>994500</v>
          </cell>
          <cell r="C2056">
            <v>3.5291587908752849E-9</v>
          </cell>
          <cell r="D2056">
            <v>0</v>
          </cell>
          <cell r="E2056">
            <v>0</v>
          </cell>
          <cell r="F2056">
            <v>2.0628927628843503E-5</v>
          </cell>
          <cell r="G2056">
            <v>4.8962690023980276E-6</v>
          </cell>
          <cell r="H2056">
            <v>5.8390590736061964E-3</v>
          </cell>
          <cell r="I2056">
            <v>0</v>
          </cell>
          <cell r="J2056">
            <v>0</v>
          </cell>
          <cell r="K2056">
            <v>616.85759783516096</v>
          </cell>
          <cell r="L2056">
            <v>1.4422556222500982</v>
          </cell>
          <cell r="M2056">
            <v>3.5291587908752849E-9</v>
          </cell>
          <cell r="N2056">
            <v>0</v>
          </cell>
          <cell r="O2056">
            <v>0</v>
          </cell>
          <cell r="P2056">
            <v>2.06289276288435E-5</v>
          </cell>
          <cell r="Q2056">
            <v>4.8962690023980267E-6</v>
          </cell>
        </row>
        <row r="2057">
          <cell r="B2057">
            <v>995000</v>
          </cell>
          <cell r="C2057">
            <v>3.2209186362103434E-9</v>
          </cell>
          <cell r="D2057">
            <v>0</v>
          </cell>
          <cell r="E2057">
            <v>0</v>
          </cell>
          <cell r="F2057">
            <v>1.8873020980234796E-5</v>
          </cell>
          <cell r="G2057">
            <v>4.477645292537066E-6</v>
          </cell>
          <cell r="H2057">
            <v>5.3290699859517643E-3</v>
          </cell>
          <cell r="I2057">
            <v>0</v>
          </cell>
          <cell r="J2057">
            <v>0</v>
          </cell>
          <cell r="K2057">
            <v>564.35150654570896</v>
          </cell>
          <cell r="L2057">
            <v>1.3189449138600029</v>
          </cell>
          <cell r="M2057">
            <v>3.220918636210343E-9</v>
          </cell>
          <cell r="N2057">
            <v>0</v>
          </cell>
          <cell r="O2057">
            <v>0</v>
          </cell>
          <cell r="P2057">
            <v>1.8873020980234796E-5</v>
          </cell>
          <cell r="Q2057">
            <v>4.477645292537066E-6</v>
          </cell>
        </row>
        <row r="2058">
          <cell r="B2058">
            <v>995500</v>
          </cell>
          <cell r="C2058">
            <v>2.9153243038040042E-9</v>
          </cell>
          <cell r="D2058">
            <v>0</v>
          </cell>
          <cell r="E2058">
            <v>0</v>
          </cell>
          <cell r="F2058">
            <v>1.7123897159094833E-5</v>
          </cell>
          <cell r="G2058">
            <v>4.0609792893562048E-6</v>
          </cell>
          <cell r="H2058">
            <v>4.8234584605952339E-3</v>
          </cell>
          <cell r="I2058">
            <v>0</v>
          </cell>
          <cell r="J2058">
            <v>0</v>
          </cell>
          <cell r="K2058">
            <v>512.04823911284223</v>
          </cell>
          <cell r="L2058">
            <v>1.1962108717978215</v>
          </cell>
          <cell r="M2058">
            <v>2.9153243038040038E-9</v>
          </cell>
          <cell r="N2058">
            <v>0</v>
          </cell>
          <cell r="O2058">
            <v>0</v>
          </cell>
          <cell r="P2058">
            <v>1.7123897159094833E-5</v>
          </cell>
          <cell r="Q2058">
            <v>4.0609792893562039E-6</v>
          </cell>
        </row>
        <row r="2059">
          <cell r="B2059">
            <v>996000</v>
          </cell>
          <cell r="C2059">
            <v>2.6123530828957923E-9</v>
          </cell>
          <cell r="D2059">
            <v>0</v>
          </cell>
          <cell r="E2059">
            <v>0</v>
          </cell>
          <cell r="F2059">
            <v>1.5381529964287858E-5</v>
          </cell>
          <cell r="G2059">
            <v>3.6462618375799475E-6</v>
          </cell>
          <cell r="H2059">
            <v>4.3221869221596147E-3</v>
          </cell>
          <cell r="I2059">
            <v>0</v>
          </cell>
          <cell r="J2059">
            <v>0</v>
          </cell>
          <cell r="K2059">
            <v>459.94701205571511</v>
          </cell>
          <cell r="L2059">
            <v>1.0740507992657369</v>
          </cell>
          <cell r="M2059">
            <v>2.6123530828957923E-9</v>
          </cell>
          <cell r="N2059">
            <v>0</v>
          </cell>
          <cell r="O2059">
            <v>0</v>
          </cell>
          <cell r="P2059">
            <v>1.5381529964287858E-5</v>
          </cell>
          <cell r="Q2059">
            <v>3.646261837579947E-6</v>
          </cell>
        </row>
        <row r="2060">
          <cell r="B2060">
            <v>996500</v>
          </cell>
          <cell r="C2060">
            <v>2.3119824570142617E-9</v>
          </cell>
          <cell r="D2060">
            <v>0</v>
          </cell>
          <cell r="E2060">
            <v>0</v>
          </cell>
          <cell r="F2060">
            <v>1.3645893295889622E-5</v>
          </cell>
          <cell r="G2060">
            <v>3.233483824748029E-6</v>
          </cell>
          <cell r="H2060">
            <v>3.8252181167227439E-3</v>
          </cell>
          <cell r="I2060">
            <v>0</v>
          </cell>
          <cell r="J2060">
            <v>0</v>
          </cell>
          <cell r="K2060">
            <v>408.04704491996438</v>
          </cell>
          <cell r="L2060">
            <v>0.95246201207767911</v>
          </cell>
          <cell r="M2060">
            <v>2.3119824570142617E-9</v>
          </cell>
          <cell r="N2060">
            <v>0</v>
          </cell>
          <cell r="O2060">
            <v>0</v>
          </cell>
          <cell r="P2060">
            <v>1.3645893295889622E-5</v>
          </cell>
          <cell r="Q2060">
            <v>3.233483824748029E-6</v>
          </cell>
        </row>
        <row r="2061">
          <cell r="B2061">
            <v>997000</v>
          </cell>
          <cell r="C2061">
            <v>2.014190103976996E-9</v>
          </cell>
          <cell r="D2061">
            <v>0</v>
          </cell>
          <cell r="E2061">
            <v>0</v>
          </cell>
          <cell r="F2061">
            <v>1.1916961154795952E-5</v>
          </cell>
          <cell r="G2061">
            <v>2.8226361810140126E-6</v>
          </cell>
          <cell r="H2061">
            <v>3.3325151118172797E-3</v>
          </cell>
          <cell r="I2061">
            <v>0</v>
          </cell>
          <cell r="J2061">
            <v>0</v>
          </cell>
          <cell r="K2061">
            <v>356.34756026600456</v>
          </cell>
          <cell r="L2061">
            <v>0.83144183860000032</v>
          </cell>
          <cell r="M2061">
            <v>2.014190103976996E-9</v>
          </cell>
          <cell r="N2061">
            <v>0</v>
          </cell>
          <cell r="O2061">
            <v>0</v>
          </cell>
          <cell r="P2061">
            <v>1.1916961154795952E-5</v>
          </cell>
          <cell r="Q2061">
            <v>2.8226361810140126E-6</v>
          </cell>
        </row>
        <row r="2062">
          <cell r="B2062">
            <v>997500</v>
          </cell>
          <cell r="C2062">
            <v>1.7189538930193407E-9</v>
          </cell>
          <cell r="D2062">
            <v>0</v>
          </cell>
          <cell r="E2062">
            <v>0</v>
          </cell>
          <cell r="F2062">
            <v>1.0194707642333864E-5</v>
          </cell>
          <cell r="G2062">
            <v>2.4137098789470124E-6</v>
          </cell>
          <cell r="H2062">
            <v>2.8440412916801426E-3</v>
          </cell>
          <cell r="I2062">
            <v>0</v>
          </cell>
          <cell r="J2062">
            <v>0</v>
          </cell>
          <cell r="K2062">
            <v>304.84778365739902</v>
          </cell>
          <cell r="L2062">
            <v>0.71098761969306923</v>
          </cell>
          <cell r="M2062">
            <v>1.7189538930193407E-9</v>
          </cell>
          <cell r="N2062">
            <v>0</v>
          </cell>
          <cell r="O2062">
            <v>0</v>
          </cell>
          <cell r="P2062">
            <v>1.0194707642333866E-5</v>
          </cell>
          <cell r="Q2062">
            <v>2.413709878947012E-6</v>
          </cell>
        </row>
        <row r="2063">
          <cell r="B2063">
            <v>998000</v>
          </cell>
          <cell r="C2063">
            <v>1.426251882880228E-9</v>
          </cell>
          <cell r="D2063">
            <v>0</v>
          </cell>
          <cell r="E2063">
            <v>0</v>
          </cell>
          <cell r="F2063">
            <v>8.4791069598735597E-6</v>
          </cell>
          <cell r="G2063">
            <v>2.0066959333339336E-6</v>
          </cell>
          <cell r="H2063">
            <v>2.3597603540854717E-3</v>
          </cell>
          <cell r="I2063">
            <v>0</v>
          </cell>
          <cell r="J2063">
            <v>0</v>
          </cell>
          <cell r="K2063">
            <v>253.54694364925768</v>
          </cell>
          <cell r="L2063">
            <v>0.59109670865301878</v>
          </cell>
          <cell r="M2063">
            <v>1.426251882880228E-9</v>
          </cell>
          <cell r="N2063">
            <v>0</v>
          </cell>
          <cell r="O2063">
            <v>0</v>
          </cell>
          <cell r="P2063">
            <v>8.479106959873558E-6</v>
          </cell>
          <cell r="Q2063">
            <v>2.0066959333339336E-6</v>
          </cell>
        </row>
        <row r="2064">
          <cell r="B2064">
            <v>998500</v>
          </cell>
          <cell r="C2064">
            <v>1.1360623208450852E-9</v>
          </cell>
          <cell r="D2064">
            <v>0</v>
          </cell>
          <cell r="E2064">
            <v>0</v>
          </cell>
          <cell r="F2064">
            <v>6.7701334084421172E-6</v>
          </cell>
          <cell r="G2064">
            <v>1.6015854009811952E-6</v>
          </cell>
          <cell r="H2064">
            <v>1.8796363087611005E-3</v>
          </cell>
          <cell r="I2064">
            <v>0</v>
          </cell>
          <cell r="J2064">
            <v>0</v>
          </cell>
          <cell r="K2064">
            <v>202.44427177668572</v>
          </cell>
          <cell r="L2064">
            <v>0.47176647115334097</v>
          </cell>
          <cell r="M2064">
            <v>1.1360623208450855E-9</v>
          </cell>
          <cell r="N2064">
            <v>0</v>
          </cell>
          <cell r="O2064">
            <v>0</v>
          </cell>
          <cell r="P2064">
            <v>6.7701334084421172E-6</v>
          </cell>
          <cell r="Q2064">
            <v>1.6015854009811949E-6</v>
          </cell>
        </row>
        <row r="2065">
          <cell r="B2065">
            <v>999000</v>
          </cell>
          <cell r="C2065">
            <v>8.4836364083165932E-10</v>
          </cell>
          <cell r="D2065">
            <v>0</v>
          </cell>
          <cell r="E2065">
            <v>0</v>
          </cell>
          <cell r="F2065">
            <v>5.0677613883376393E-6</v>
          </cell>
          <cell r="G2065">
            <v>1.1983693805174903E-6</v>
          </cell>
          <cell r="H2065">
            <v>1.4036334742215182E-3</v>
          </cell>
          <cell r="I2065">
            <v>0</v>
          </cell>
          <cell r="J2065">
            <v>0</v>
          </cell>
          <cell r="K2065">
            <v>151.5390025432452</v>
          </cell>
          <cell r="L2065">
            <v>0.35299428518678766</v>
          </cell>
          <cell r="M2065">
            <v>8.4836364083165942E-10</v>
          </cell>
          <cell r="N2065">
            <v>0</v>
          </cell>
          <cell r="O2065">
            <v>0</v>
          </cell>
          <cell r="P2065">
            <v>5.0677613883376402E-6</v>
          </cell>
          <cell r="Q2065">
            <v>1.1983693805174903E-6</v>
          </cell>
        </row>
        <row r="2066">
          <cell r="B2066">
            <v>999500</v>
          </cell>
          <cell r="C2066">
            <v>5.6313446147583809E-10</v>
          </cell>
          <cell r="D2066">
            <v>0</v>
          </cell>
          <cell r="E2066">
            <v>0</v>
          </cell>
          <cell r="F2066">
            <v>3.3719653987463873E-6</v>
          </cell>
          <cell r="G2066">
            <v>7.9703901219967119E-7</v>
          </cell>
          <cell r="H2066">
            <v>9.3171647460082519E-4</v>
          </cell>
          <cell r="I2066">
            <v>0</v>
          </cell>
          <cell r="J2066">
            <v>0</v>
          </cell>
          <cell r="K2066">
            <v>100.83037340950656</v>
          </cell>
          <cell r="L2066">
            <v>0.23477754100819162</v>
          </cell>
          <cell r="M2066">
            <v>5.6313446147583809E-10</v>
          </cell>
          <cell r="N2066">
            <v>0</v>
          </cell>
          <cell r="O2066">
            <v>0</v>
          </cell>
          <cell r="P2066">
            <v>3.3719653987463869E-6</v>
          </cell>
          <cell r="Q2066">
            <v>7.9703901219967119E-7</v>
          </cell>
        </row>
        <row r="2067">
          <cell r="B2067">
            <v>1000000</v>
          </cell>
          <cell r="C2067">
            <v>2.803535861316504E-10</v>
          </cell>
          <cell r="D2067">
            <v>0</v>
          </cell>
          <cell r="E2067">
            <v>0</v>
          </cell>
          <cell r="F2067">
            <v>1.6827200373612148E-6</v>
          </cell>
          <cell r="G2067">
            <v>3.9758547771759356E-7</v>
          </cell>
          <cell r="H2067">
            <v>4.638502396527328E-4</v>
          </cell>
          <cell r="I2067">
            <v>0</v>
          </cell>
          <cell r="J2067">
            <v>0</v>
          </cell>
          <cell r="K2067">
            <v>50.317624781638905</v>
          </cell>
          <cell r="L2067">
            <v>0.117113641076981</v>
          </cell>
          <cell r="M2067">
            <v>2.803535861316504E-10</v>
          </cell>
          <cell r="N2067">
            <v>0</v>
          </cell>
          <cell r="O2067">
            <v>0</v>
          </cell>
          <cell r="P2067">
            <v>1.6827200373612148E-6</v>
          </cell>
          <cell r="Q2067">
            <v>3.9758547771759351E-7</v>
          </cell>
        </row>
      </sheetData>
      <sheetData sheetId="8"/>
      <sheetData sheetId="9"/>
      <sheetData sheetId="10">
        <row r="12">
          <cell r="H12">
            <v>0.79999999999999993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870D9-1CB5-4D1D-B41E-0EEC487A9441}">
  <dimension ref="A1:B10"/>
  <sheetViews>
    <sheetView workbookViewId="0">
      <selection activeCell="B1" sqref="B1"/>
    </sheetView>
  </sheetViews>
  <sheetFormatPr baseColWidth="10" defaultRowHeight="14.5" x14ac:dyDescent="0.35"/>
  <cols>
    <col min="1" max="1" width="20.26953125" bestFit="1" customWidth="1"/>
    <col min="2" max="2" width="35.26953125" customWidth="1"/>
  </cols>
  <sheetData>
    <row r="1" spans="1:2" ht="15" thickBot="1" x14ac:dyDescent="0.4">
      <c r="A1" s="1" t="s">
        <v>0</v>
      </c>
      <c r="B1" s="1" t="s">
        <v>1</v>
      </c>
    </row>
    <row r="2" spans="1:2" ht="15" thickBot="1" x14ac:dyDescent="0.4">
      <c r="A2" s="1" t="s">
        <v>2</v>
      </c>
      <c r="B2" s="2" t="s">
        <v>3</v>
      </c>
    </row>
    <row r="3" spans="1:2" ht="58.5" thickBot="1" x14ac:dyDescent="0.4">
      <c r="A3" s="1" t="s">
        <v>4</v>
      </c>
      <c r="B3" s="2" t="s">
        <v>16</v>
      </c>
    </row>
    <row r="4" spans="1:2" ht="15" thickBot="1" x14ac:dyDescent="0.4">
      <c r="A4" s="1" t="s">
        <v>5</v>
      </c>
      <c r="B4" s="2" t="s">
        <v>17</v>
      </c>
    </row>
    <row r="5" spans="1:2" ht="15" thickBot="1" x14ac:dyDescent="0.4">
      <c r="A5" s="1" t="s">
        <v>6</v>
      </c>
      <c r="B5" s="2" t="s">
        <v>7</v>
      </c>
    </row>
    <row r="6" spans="1:2" ht="15" thickBot="1" x14ac:dyDescent="0.4">
      <c r="A6" s="1" t="s">
        <v>8</v>
      </c>
      <c r="B6" s="2" t="s">
        <v>9</v>
      </c>
    </row>
    <row r="7" spans="1:2" ht="15" thickBot="1" x14ac:dyDescent="0.4">
      <c r="A7" s="1" t="s">
        <v>10</v>
      </c>
      <c r="B7" s="2" t="s">
        <v>11</v>
      </c>
    </row>
    <row r="8" spans="1:2" ht="15" thickBot="1" x14ac:dyDescent="0.4">
      <c r="A8" s="1" t="s">
        <v>12</v>
      </c>
      <c r="B8" s="2" t="s">
        <v>13</v>
      </c>
    </row>
    <row r="9" spans="1:2" ht="29.5" thickBot="1" x14ac:dyDescent="0.4">
      <c r="A9" s="1" t="s">
        <v>14</v>
      </c>
      <c r="B9" s="2" t="s">
        <v>18</v>
      </c>
    </row>
    <row r="10" spans="1:2" ht="15" thickBot="1" x14ac:dyDescent="0.4">
      <c r="A10" s="1" t="s">
        <v>15</v>
      </c>
      <c r="B10" s="2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F9172-F56E-4EC6-93A3-237343F52181}">
  <dimension ref="A1:AC3129"/>
  <sheetViews>
    <sheetView topLeftCell="O1" zoomScale="84" workbookViewId="0">
      <selection activeCell="U3" sqref="U3"/>
    </sheetView>
  </sheetViews>
  <sheetFormatPr baseColWidth="10" defaultRowHeight="14.5" x14ac:dyDescent="0.35"/>
  <cols>
    <col min="1" max="2" width="20.453125" customWidth="1"/>
    <col min="3" max="3" width="34.453125" bestFit="1" customWidth="1"/>
    <col min="4" max="19" width="20.453125" customWidth="1"/>
    <col min="24" max="24" width="32.453125" bestFit="1" customWidth="1"/>
  </cols>
  <sheetData>
    <row r="1" spans="1:29" ht="44" thickBot="1" x14ac:dyDescent="0.4">
      <c r="A1" s="3" t="s">
        <v>20</v>
      </c>
      <c r="B1" s="3" t="s">
        <v>2</v>
      </c>
      <c r="C1" s="3" t="s">
        <v>4</v>
      </c>
      <c r="D1" s="3" t="s">
        <v>21</v>
      </c>
      <c r="E1" s="3" t="s">
        <v>10</v>
      </c>
      <c r="F1" s="3" t="s">
        <v>12</v>
      </c>
      <c r="G1" s="3" t="s">
        <v>6</v>
      </c>
      <c r="H1" s="3" t="s">
        <v>8</v>
      </c>
      <c r="I1" s="3" t="s">
        <v>22</v>
      </c>
      <c r="J1" s="3" t="s">
        <v>23</v>
      </c>
      <c r="K1" s="3" t="s">
        <v>24</v>
      </c>
      <c r="L1" s="4" t="s">
        <v>25</v>
      </c>
      <c r="M1" s="3" t="s">
        <v>26</v>
      </c>
      <c r="N1" s="3" t="s">
        <v>27</v>
      </c>
      <c r="O1" s="3" t="s">
        <v>28</v>
      </c>
      <c r="P1" s="3" t="s">
        <v>29</v>
      </c>
      <c r="Q1" s="5" t="s">
        <v>30</v>
      </c>
      <c r="R1" s="3" t="s">
        <v>31</v>
      </c>
      <c r="S1" s="3" t="s">
        <v>32</v>
      </c>
      <c r="U1" s="3" t="s">
        <v>242</v>
      </c>
      <c r="V1" s="65"/>
      <c r="W1" s="3" t="s">
        <v>243</v>
      </c>
      <c r="X1" s="3" t="s">
        <v>14</v>
      </c>
      <c r="Y1" s="3" t="s">
        <v>178</v>
      </c>
      <c r="AB1" s="3" t="s">
        <v>23</v>
      </c>
      <c r="AC1" s="3" t="s">
        <v>24</v>
      </c>
    </row>
    <row r="2" spans="1:29" ht="15" thickBot="1" x14ac:dyDescent="0.4">
      <c r="A2">
        <v>2019</v>
      </c>
      <c r="B2" t="s">
        <v>3</v>
      </c>
      <c r="C2" t="s">
        <v>33</v>
      </c>
      <c r="D2" t="s">
        <v>17</v>
      </c>
      <c r="E2" t="s">
        <v>34</v>
      </c>
      <c r="F2" t="s">
        <v>35</v>
      </c>
      <c r="G2">
        <v>1</v>
      </c>
      <c r="H2" t="s">
        <v>9</v>
      </c>
      <c r="I2" s="6">
        <v>126</v>
      </c>
      <c r="J2" s="6">
        <v>257213.74</v>
      </c>
      <c r="K2" s="6">
        <v>194591.32</v>
      </c>
      <c r="L2" s="7"/>
      <c r="M2" s="6">
        <v>151222.96</v>
      </c>
      <c r="N2" s="6">
        <v>70550</v>
      </c>
      <c r="O2" s="6">
        <v>1080511824</v>
      </c>
      <c r="P2" s="6">
        <v>87140225</v>
      </c>
      <c r="Q2" s="6">
        <v>0</v>
      </c>
      <c r="R2" s="6">
        <v>113529939</v>
      </c>
      <c r="S2" s="6">
        <v>1278890874</v>
      </c>
      <c r="U2">
        <f>IFERROR(N2/J2,0)</f>
        <v>0.27428550278845915</v>
      </c>
      <c r="V2">
        <f>IF(U2=0,"",U2)</f>
        <v>0.27428550278845915</v>
      </c>
      <c r="W2" s="118">
        <f>AVERAGE(V2:V3129)</f>
        <v>0.24114067702690958</v>
      </c>
      <c r="X2" t="s">
        <v>86</v>
      </c>
      <c r="AA2" s="3">
        <v>2019</v>
      </c>
      <c r="AB2">
        <f ca="1">SUMIF($A$2:$A$3129,AA2,$J$2:$J$585)</f>
        <v>176360760.16999984</v>
      </c>
      <c r="AC2">
        <f ca="1">SUMIF($A$2:$A$3129,AA2,$K$2:$K$585)</f>
        <v>27452804.290000029</v>
      </c>
    </row>
    <row r="3" spans="1:29" ht="15" thickBot="1" x14ac:dyDescent="0.4">
      <c r="A3">
        <v>2019</v>
      </c>
      <c r="B3" t="s">
        <v>3</v>
      </c>
      <c r="C3" t="s">
        <v>33</v>
      </c>
      <c r="D3" t="s">
        <v>17</v>
      </c>
      <c r="E3" t="s">
        <v>34</v>
      </c>
      <c r="F3" t="s">
        <v>35</v>
      </c>
      <c r="G3">
        <v>2</v>
      </c>
      <c r="H3" t="s">
        <v>9</v>
      </c>
      <c r="I3" s="6">
        <v>36</v>
      </c>
      <c r="J3" s="6">
        <v>9279.0499999999993</v>
      </c>
      <c r="K3" s="6">
        <v>6019.61</v>
      </c>
      <c r="L3" s="7"/>
      <c r="M3" s="6">
        <v>37950.730000000003</v>
      </c>
      <c r="N3" s="6">
        <v>2654</v>
      </c>
      <c r="O3" s="6">
        <v>48042855</v>
      </c>
      <c r="P3" s="6">
        <v>17378790</v>
      </c>
      <c r="Q3" s="6">
        <v>0</v>
      </c>
      <c r="R3" s="6">
        <v>5537407</v>
      </c>
      <c r="S3" s="6">
        <v>70959052</v>
      </c>
      <c r="U3">
        <f t="shared" ref="U3:U21" si="0">IFERROR(N3/J3,0)</f>
        <v>0.2860206594425076</v>
      </c>
      <c r="V3">
        <f t="shared" ref="V3:V21" si="1">IF(U3=0,"",U3)</f>
        <v>0.2860206594425076</v>
      </c>
      <c r="X3" t="s">
        <v>87</v>
      </c>
      <c r="AA3" s="3">
        <v>2020</v>
      </c>
      <c r="AB3">
        <f t="shared" ref="AB3:AB6" ca="1" si="2">SUMIF($A$2:$A$3129,AA3,$J$2:$J$585)</f>
        <v>117410233.65000007</v>
      </c>
      <c r="AC3">
        <f t="shared" ref="AC3:AC6" ca="1" si="3">SUMIF($A$2:$A$3129,AA3,$K$2:$K$585)</f>
        <v>23133725.279999997</v>
      </c>
    </row>
    <row r="4" spans="1:29" ht="15" thickBot="1" x14ac:dyDescent="0.4">
      <c r="A4">
        <v>2019</v>
      </c>
      <c r="B4" t="s">
        <v>3</v>
      </c>
      <c r="C4" t="s">
        <v>33</v>
      </c>
      <c r="D4" t="s">
        <v>17</v>
      </c>
      <c r="E4" t="s">
        <v>34</v>
      </c>
      <c r="F4" t="s">
        <v>35</v>
      </c>
      <c r="G4">
        <v>3</v>
      </c>
      <c r="H4" t="s">
        <v>9</v>
      </c>
      <c r="I4" s="6">
        <v>20</v>
      </c>
      <c r="J4" s="6">
        <v>40226.75</v>
      </c>
      <c r="K4" s="6">
        <v>22466.42</v>
      </c>
      <c r="L4" s="7"/>
      <c r="M4" s="6">
        <v>39956.78</v>
      </c>
      <c r="N4" s="6">
        <v>9959</v>
      </c>
      <c r="O4" s="6">
        <v>100102754</v>
      </c>
      <c r="P4" s="6">
        <v>24441639</v>
      </c>
      <c r="Q4" s="6">
        <v>0</v>
      </c>
      <c r="R4" s="6">
        <v>5680000</v>
      </c>
      <c r="S4" s="6">
        <v>130224393</v>
      </c>
      <c r="U4">
        <f t="shared" si="0"/>
        <v>0.24757157861373341</v>
      </c>
      <c r="V4">
        <f t="shared" si="1"/>
        <v>0.24757157861373341</v>
      </c>
      <c r="AA4" s="3">
        <v>2021</v>
      </c>
      <c r="AB4">
        <f t="shared" ca="1" si="2"/>
        <v>124367731.68000005</v>
      </c>
      <c r="AC4">
        <f t="shared" ca="1" si="3"/>
        <v>26830779.110000022</v>
      </c>
    </row>
    <row r="5" spans="1:29" ht="15" thickBot="1" x14ac:dyDescent="0.4">
      <c r="A5">
        <v>2019</v>
      </c>
      <c r="B5" t="s">
        <v>3</v>
      </c>
      <c r="C5" t="s">
        <v>33</v>
      </c>
      <c r="D5" t="s">
        <v>17</v>
      </c>
      <c r="E5" t="s">
        <v>34</v>
      </c>
      <c r="F5" t="s">
        <v>35</v>
      </c>
      <c r="G5">
        <v>4</v>
      </c>
      <c r="H5" t="s">
        <v>9</v>
      </c>
      <c r="I5" s="6">
        <v>14</v>
      </c>
      <c r="J5" s="6">
        <v>8701.92</v>
      </c>
      <c r="K5" s="6">
        <v>5083</v>
      </c>
      <c r="L5" s="7"/>
      <c r="M5" s="6">
        <v>7680.95</v>
      </c>
      <c r="N5" s="6">
        <v>2104</v>
      </c>
      <c r="O5" s="6">
        <v>21425030</v>
      </c>
      <c r="P5" s="6">
        <v>23664245</v>
      </c>
      <c r="Q5" s="6">
        <v>0</v>
      </c>
      <c r="R5" s="6">
        <v>2058598</v>
      </c>
      <c r="S5" s="6">
        <v>47147873</v>
      </c>
      <c r="U5">
        <f t="shared" si="0"/>
        <v>0.24178572085240957</v>
      </c>
      <c r="V5">
        <f t="shared" si="1"/>
        <v>0.24178572085240957</v>
      </c>
      <c r="AA5" s="3">
        <v>2022</v>
      </c>
      <c r="AB5">
        <f t="shared" ca="1" si="2"/>
        <v>225828521.97999987</v>
      </c>
      <c r="AC5">
        <f t="shared" ca="1" si="3"/>
        <v>41437420.049999967</v>
      </c>
    </row>
    <row r="6" spans="1:29" ht="15" thickBot="1" x14ac:dyDescent="0.4">
      <c r="A6">
        <v>2019</v>
      </c>
      <c r="B6" t="s">
        <v>3</v>
      </c>
      <c r="C6" t="s">
        <v>33</v>
      </c>
      <c r="D6" t="s">
        <v>17</v>
      </c>
      <c r="E6" t="s">
        <v>34</v>
      </c>
      <c r="F6" t="s">
        <v>35</v>
      </c>
      <c r="G6">
        <v>5</v>
      </c>
      <c r="H6" t="s">
        <v>9</v>
      </c>
      <c r="I6" s="6">
        <v>7</v>
      </c>
      <c r="J6" s="6">
        <v>12843.34</v>
      </c>
      <c r="K6" s="6">
        <v>4708.5600000000004</v>
      </c>
      <c r="L6" s="7"/>
      <c r="M6" s="6">
        <v>4587.1899999999996</v>
      </c>
      <c r="N6" s="6">
        <v>3211</v>
      </c>
      <c r="O6" s="6">
        <v>94838564</v>
      </c>
      <c r="P6" s="6">
        <v>228851768</v>
      </c>
      <c r="Q6" s="6">
        <v>0</v>
      </c>
      <c r="R6" s="6">
        <v>267470147</v>
      </c>
      <c r="S6" s="6">
        <v>591160479</v>
      </c>
      <c r="U6">
        <f t="shared" si="0"/>
        <v>0.2500128471254362</v>
      </c>
      <c r="V6">
        <f t="shared" si="1"/>
        <v>0.2500128471254362</v>
      </c>
      <c r="AA6" s="3">
        <v>2023</v>
      </c>
      <c r="AB6">
        <f t="shared" ca="1" si="2"/>
        <v>237648891.14000005</v>
      </c>
      <c r="AC6">
        <f t="shared" ca="1" si="3"/>
        <v>36399705.760000028</v>
      </c>
    </row>
    <row r="7" spans="1:29" x14ac:dyDescent="0.35">
      <c r="A7">
        <v>2019</v>
      </c>
      <c r="B7" t="s">
        <v>3</v>
      </c>
      <c r="C7" t="s">
        <v>33</v>
      </c>
      <c r="D7" t="s">
        <v>17</v>
      </c>
      <c r="E7" t="s">
        <v>34</v>
      </c>
      <c r="F7" t="s">
        <v>35</v>
      </c>
      <c r="G7">
        <v>6</v>
      </c>
      <c r="H7" t="s">
        <v>9</v>
      </c>
      <c r="I7" s="6">
        <v>4</v>
      </c>
      <c r="J7" s="6">
        <v>1</v>
      </c>
      <c r="K7" s="6">
        <v>0.4</v>
      </c>
      <c r="L7" s="7"/>
      <c r="M7" s="6">
        <v>5960.22</v>
      </c>
      <c r="N7" s="6">
        <v>0</v>
      </c>
      <c r="O7" s="6">
        <v>33000000</v>
      </c>
      <c r="P7" s="6">
        <v>100000</v>
      </c>
      <c r="Q7" s="6">
        <v>0</v>
      </c>
      <c r="R7" s="6">
        <v>0</v>
      </c>
      <c r="S7" s="6">
        <v>33100000</v>
      </c>
      <c r="U7">
        <f t="shared" si="0"/>
        <v>0</v>
      </c>
      <c r="V7" t="str">
        <f t="shared" si="1"/>
        <v/>
      </c>
    </row>
    <row r="8" spans="1:29" ht="15" thickBot="1" x14ac:dyDescent="0.4">
      <c r="A8">
        <v>2019</v>
      </c>
      <c r="B8" t="s">
        <v>3</v>
      </c>
      <c r="C8" t="s">
        <v>33</v>
      </c>
      <c r="D8" t="s">
        <v>17</v>
      </c>
      <c r="E8" t="s">
        <v>36</v>
      </c>
      <c r="F8" t="s">
        <v>35</v>
      </c>
      <c r="G8">
        <v>1</v>
      </c>
      <c r="H8" t="s">
        <v>9</v>
      </c>
      <c r="I8" s="6">
        <v>507</v>
      </c>
      <c r="J8" s="6">
        <v>375715.26</v>
      </c>
      <c r="K8" s="6">
        <v>204073.93</v>
      </c>
      <c r="L8" s="7"/>
      <c r="M8" s="6">
        <v>586345.42000000004</v>
      </c>
      <c r="N8" s="6">
        <v>84321</v>
      </c>
      <c r="O8" s="6">
        <v>925716690</v>
      </c>
      <c r="P8" s="6">
        <v>500455886</v>
      </c>
      <c r="Q8" s="6">
        <v>0</v>
      </c>
      <c r="R8" s="6">
        <v>125801440</v>
      </c>
      <c r="S8" s="6">
        <v>1540895512</v>
      </c>
      <c r="U8">
        <f t="shared" si="0"/>
        <v>0.22442793513364348</v>
      </c>
      <c r="V8">
        <f t="shared" si="1"/>
        <v>0.22442793513364348</v>
      </c>
    </row>
    <row r="9" spans="1:29" ht="15" thickBot="1" x14ac:dyDescent="0.4">
      <c r="A9">
        <v>2019</v>
      </c>
      <c r="B9" t="s">
        <v>3</v>
      </c>
      <c r="C9" t="s">
        <v>33</v>
      </c>
      <c r="D9" t="s">
        <v>17</v>
      </c>
      <c r="E9" t="s">
        <v>36</v>
      </c>
      <c r="F9" t="s">
        <v>35</v>
      </c>
      <c r="G9">
        <v>2</v>
      </c>
      <c r="H9" t="s">
        <v>9</v>
      </c>
      <c r="I9" s="6">
        <v>132</v>
      </c>
      <c r="J9" s="6">
        <v>75754.539999999994</v>
      </c>
      <c r="K9" s="6">
        <v>30753.14</v>
      </c>
      <c r="L9" s="7"/>
      <c r="M9" s="6">
        <v>70390.5</v>
      </c>
      <c r="N9" s="6">
        <v>18333</v>
      </c>
      <c r="O9" s="6">
        <v>180334488</v>
      </c>
      <c r="P9" s="6">
        <v>67687903</v>
      </c>
      <c r="Q9" s="6">
        <v>0</v>
      </c>
      <c r="R9" s="6">
        <v>37851350</v>
      </c>
      <c r="S9" s="6">
        <v>271711738</v>
      </c>
      <c r="U9">
        <f t="shared" si="0"/>
        <v>0.24200529763628689</v>
      </c>
      <c r="V9">
        <f t="shared" si="1"/>
        <v>0.24200529763628689</v>
      </c>
      <c r="Y9" s="3" t="s">
        <v>244</v>
      </c>
      <c r="Z9" s="3" t="s">
        <v>245</v>
      </c>
    </row>
    <row r="10" spans="1:29" ht="15" thickBot="1" x14ac:dyDescent="0.4">
      <c r="A10">
        <v>2019</v>
      </c>
      <c r="B10" t="s">
        <v>3</v>
      </c>
      <c r="C10" t="s">
        <v>33</v>
      </c>
      <c r="D10" t="s">
        <v>17</v>
      </c>
      <c r="E10" t="s">
        <v>36</v>
      </c>
      <c r="F10" t="s">
        <v>35</v>
      </c>
      <c r="G10">
        <v>3</v>
      </c>
      <c r="H10" t="s">
        <v>9</v>
      </c>
      <c r="I10" s="6">
        <v>19</v>
      </c>
      <c r="J10" s="6">
        <v>50761.120000000003</v>
      </c>
      <c r="K10" s="6">
        <v>16385.3</v>
      </c>
      <c r="L10" s="7"/>
      <c r="M10" s="6">
        <v>36567.519999999997</v>
      </c>
      <c r="N10" s="6">
        <v>12579</v>
      </c>
      <c r="O10" s="6">
        <v>97980301</v>
      </c>
      <c r="P10" s="6">
        <v>27219587</v>
      </c>
      <c r="Q10" s="6">
        <v>0</v>
      </c>
      <c r="R10" s="6">
        <v>35963602</v>
      </c>
      <c r="S10" s="6">
        <v>148967487</v>
      </c>
      <c r="U10">
        <f t="shared" si="0"/>
        <v>0.24780777098692858</v>
      </c>
      <c r="V10">
        <f t="shared" si="1"/>
        <v>0.24780777098692858</v>
      </c>
      <c r="X10" s="122" t="s">
        <v>33</v>
      </c>
      <c r="Y10" s="2">
        <f>COUNTIF(C:C,X10)</f>
        <v>1223</v>
      </c>
      <c r="Z10" s="119">
        <f>Y10/$Y$14</f>
        <v>0.39098465473145783</v>
      </c>
    </row>
    <row r="11" spans="1:29" ht="15" thickBot="1" x14ac:dyDescent="0.4">
      <c r="A11">
        <v>2019</v>
      </c>
      <c r="B11" t="s">
        <v>3</v>
      </c>
      <c r="C11" t="s">
        <v>33</v>
      </c>
      <c r="D11" t="s">
        <v>17</v>
      </c>
      <c r="E11" t="s">
        <v>36</v>
      </c>
      <c r="F11" t="s">
        <v>35</v>
      </c>
      <c r="G11">
        <v>4</v>
      </c>
      <c r="H11" t="s">
        <v>9</v>
      </c>
      <c r="I11" s="6">
        <v>5</v>
      </c>
      <c r="J11" s="6">
        <v>2586.0500000000002</v>
      </c>
      <c r="K11" s="6">
        <v>1431.23</v>
      </c>
      <c r="L11" s="7"/>
      <c r="M11" s="6">
        <v>2580.33</v>
      </c>
      <c r="N11" s="6">
        <v>668</v>
      </c>
      <c r="O11" s="6">
        <v>8113400</v>
      </c>
      <c r="P11" s="6">
        <v>9500000</v>
      </c>
      <c r="Q11" s="6">
        <v>0</v>
      </c>
      <c r="R11" s="6">
        <v>950000</v>
      </c>
      <c r="S11" s="6">
        <v>18563400</v>
      </c>
      <c r="U11">
        <f t="shared" si="0"/>
        <v>0.2583090040795808</v>
      </c>
      <c r="V11">
        <f t="shared" si="1"/>
        <v>0.2583090040795808</v>
      </c>
      <c r="X11" s="122" t="s">
        <v>67</v>
      </c>
      <c r="Y11" s="2">
        <f t="shared" ref="Y11:Y13" si="4">COUNTIF(C:C,X11)</f>
        <v>1160</v>
      </c>
      <c r="Z11" s="119">
        <f t="shared" ref="Z11:Z13" si="5">Y11/$Y$14</f>
        <v>0.37084398976982097</v>
      </c>
    </row>
    <row r="12" spans="1:29" ht="15" thickBot="1" x14ac:dyDescent="0.4">
      <c r="A12">
        <v>2019</v>
      </c>
      <c r="B12" t="s">
        <v>3</v>
      </c>
      <c r="C12" t="s">
        <v>33</v>
      </c>
      <c r="D12" t="s">
        <v>17</v>
      </c>
      <c r="E12" t="s">
        <v>36</v>
      </c>
      <c r="F12" t="s">
        <v>35</v>
      </c>
      <c r="G12">
        <v>5</v>
      </c>
      <c r="H12" t="s">
        <v>9</v>
      </c>
      <c r="I12" s="6">
        <v>48</v>
      </c>
      <c r="J12" s="6">
        <v>34617.35</v>
      </c>
      <c r="K12" s="6">
        <v>11382.38</v>
      </c>
      <c r="L12" s="7"/>
      <c r="M12" s="6">
        <v>33321.72</v>
      </c>
      <c r="N12" s="6">
        <v>8141</v>
      </c>
      <c r="O12" s="6">
        <v>1240252630</v>
      </c>
      <c r="P12" s="6">
        <v>195696405</v>
      </c>
      <c r="Q12" s="6">
        <v>0</v>
      </c>
      <c r="R12" s="6">
        <v>122881283</v>
      </c>
      <c r="S12" s="6">
        <v>1554330318</v>
      </c>
      <c r="U12">
        <f t="shared" si="0"/>
        <v>0.23517109195244582</v>
      </c>
      <c r="V12">
        <f t="shared" si="1"/>
        <v>0.23517109195244582</v>
      </c>
      <c r="X12" s="122" t="s">
        <v>69</v>
      </c>
      <c r="Y12" s="2">
        <f t="shared" si="4"/>
        <v>663</v>
      </c>
      <c r="Z12" s="119">
        <f t="shared" si="5"/>
        <v>0.21195652173913043</v>
      </c>
    </row>
    <row r="13" spans="1:29" ht="15" thickBot="1" x14ac:dyDescent="0.4">
      <c r="A13">
        <v>2019</v>
      </c>
      <c r="B13" t="s">
        <v>3</v>
      </c>
      <c r="C13" t="s">
        <v>33</v>
      </c>
      <c r="D13" t="s">
        <v>17</v>
      </c>
      <c r="E13" t="s">
        <v>36</v>
      </c>
      <c r="F13" t="s">
        <v>35</v>
      </c>
      <c r="G13">
        <v>6</v>
      </c>
      <c r="H13" t="s">
        <v>9</v>
      </c>
      <c r="I13" s="6">
        <v>11</v>
      </c>
      <c r="J13" s="6">
        <v>17755.16</v>
      </c>
      <c r="K13" s="6">
        <v>4759.74</v>
      </c>
      <c r="L13" s="7"/>
      <c r="M13" s="6">
        <v>20826.86</v>
      </c>
      <c r="N13" s="6">
        <v>4382</v>
      </c>
      <c r="O13" s="6">
        <v>314240000</v>
      </c>
      <c r="P13" s="6">
        <v>4750000</v>
      </c>
      <c r="Q13" s="6">
        <v>0</v>
      </c>
      <c r="R13" s="6">
        <v>38315000</v>
      </c>
      <c r="S13" s="6">
        <v>357305000</v>
      </c>
      <c r="U13">
        <f t="shared" si="0"/>
        <v>0.24680149319972336</v>
      </c>
      <c r="V13">
        <f t="shared" si="1"/>
        <v>0.24680149319972336</v>
      </c>
      <c r="X13" s="122" t="s">
        <v>70</v>
      </c>
      <c r="Y13" s="2">
        <f t="shared" si="4"/>
        <v>82</v>
      </c>
      <c r="Z13" s="119">
        <f t="shared" si="5"/>
        <v>2.6214833759590793E-2</v>
      </c>
    </row>
    <row r="14" spans="1:29" x14ac:dyDescent="0.35">
      <c r="A14">
        <v>2019</v>
      </c>
      <c r="B14" t="s">
        <v>3</v>
      </c>
      <c r="C14" t="s">
        <v>33</v>
      </c>
      <c r="D14" t="s">
        <v>17</v>
      </c>
      <c r="E14" t="s">
        <v>36</v>
      </c>
      <c r="F14" t="s">
        <v>35</v>
      </c>
      <c r="G14">
        <v>8</v>
      </c>
      <c r="H14" t="s">
        <v>9</v>
      </c>
      <c r="I14" s="6">
        <v>3</v>
      </c>
      <c r="J14" s="6">
        <v>7324.13</v>
      </c>
      <c r="K14" s="6">
        <v>1913.28</v>
      </c>
      <c r="L14" s="7"/>
      <c r="M14" s="6">
        <v>6122.93</v>
      </c>
      <c r="N14" s="6">
        <v>1831</v>
      </c>
      <c r="O14" s="6">
        <v>13000000</v>
      </c>
      <c r="P14" s="6">
        <v>4400000</v>
      </c>
      <c r="Q14" s="6">
        <v>0</v>
      </c>
      <c r="R14" s="6">
        <v>6212000</v>
      </c>
      <c r="S14" s="6">
        <v>23612000</v>
      </c>
      <c r="U14">
        <f t="shared" si="0"/>
        <v>0.24999556261289738</v>
      </c>
      <c r="V14">
        <f t="shared" si="1"/>
        <v>0.24999556261289738</v>
      </c>
      <c r="Y14">
        <f>SUM(Y10:Y13)</f>
        <v>3128</v>
      </c>
      <c r="Z14">
        <f>SUM(Z10:Z13)</f>
        <v>0.99999999999999989</v>
      </c>
    </row>
    <row r="15" spans="1:29" x14ac:dyDescent="0.35">
      <c r="A15">
        <v>2019</v>
      </c>
      <c r="B15" t="s">
        <v>3</v>
      </c>
      <c r="C15" t="s">
        <v>33</v>
      </c>
      <c r="D15" t="s">
        <v>17</v>
      </c>
      <c r="E15" t="s">
        <v>37</v>
      </c>
      <c r="F15" t="s">
        <v>35</v>
      </c>
      <c r="G15">
        <v>1</v>
      </c>
      <c r="H15" t="s">
        <v>9</v>
      </c>
      <c r="I15" s="6">
        <v>116</v>
      </c>
      <c r="J15" s="6">
        <v>81067.91</v>
      </c>
      <c r="K15" s="6">
        <v>31870.42</v>
      </c>
      <c r="L15" s="7"/>
      <c r="M15" s="6">
        <v>87484.05</v>
      </c>
      <c r="N15" s="6">
        <v>19726</v>
      </c>
      <c r="O15" s="6">
        <v>164552192</v>
      </c>
      <c r="P15" s="6">
        <v>60229757</v>
      </c>
      <c r="Q15" s="6">
        <v>0</v>
      </c>
      <c r="R15" s="6">
        <v>14025091</v>
      </c>
      <c r="S15" s="6">
        <v>238807040</v>
      </c>
      <c r="U15">
        <f t="shared" si="0"/>
        <v>0.24332686015958718</v>
      </c>
      <c r="V15">
        <f t="shared" si="1"/>
        <v>0.24332686015958718</v>
      </c>
    </row>
    <row r="16" spans="1:29" ht="15" thickBot="1" x14ac:dyDescent="0.4">
      <c r="A16">
        <v>2019</v>
      </c>
      <c r="B16" t="s">
        <v>3</v>
      </c>
      <c r="C16" t="s">
        <v>33</v>
      </c>
      <c r="D16" t="s">
        <v>17</v>
      </c>
      <c r="E16" t="s">
        <v>37</v>
      </c>
      <c r="F16" t="s">
        <v>35</v>
      </c>
      <c r="G16">
        <v>2</v>
      </c>
      <c r="H16" t="s">
        <v>9</v>
      </c>
      <c r="I16" s="6">
        <v>56</v>
      </c>
      <c r="J16" s="6">
        <v>16494.3</v>
      </c>
      <c r="K16" s="6">
        <v>7785.77</v>
      </c>
      <c r="L16" s="7"/>
      <c r="M16" s="6">
        <v>16297.77</v>
      </c>
      <c r="N16" s="6">
        <v>4125</v>
      </c>
      <c r="O16" s="6">
        <v>39649200</v>
      </c>
      <c r="P16" s="6">
        <v>17498236</v>
      </c>
      <c r="Q16" s="6">
        <v>0</v>
      </c>
      <c r="R16" s="6">
        <v>2335000</v>
      </c>
      <c r="S16" s="6">
        <v>59482436</v>
      </c>
      <c r="U16">
        <f t="shared" si="0"/>
        <v>0.25008639348138451</v>
      </c>
      <c r="V16">
        <f t="shared" si="1"/>
        <v>0.25008639348138451</v>
      </c>
    </row>
    <row r="17" spans="1:28" ht="15" thickBot="1" x14ac:dyDescent="0.4">
      <c r="A17">
        <v>2019</v>
      </c>
      <c r="B17" t="s">
        <v>3</v>
      </c>
      <c r="C17" t="s">
        <v>33</v>
      </c>
      <c r="D17" t="s">
        <v>17</v>
      </c>
      <c r="E17" t="s">
        <v>37</v>
      </c>
      <c r="F17" t="s">
        <v>35</v>
      </c>
      <c r="G17">
        <v>3</v>
      </c>
      <c r="H17" t="s">
        <v>9</v>
      </c>
      <c r="I17" s="6">
        <v>12</v>
      </c>
      <c r="J17" s="6">
        <v>5597.19</v>
      </c>
      <c r="K17" s="6">
        <v>3427.78</v>
      </c>
      <c r="L17" s="7"/>
      <c r="M17" s="6">
        <v>3348.53</v>
      </c>
      <c r="N17" s="6">
        <v>1401</v>
      </c>
      <c r="O17" s="6">
        <v>6000000</v>
      </c>
      <c r="P17" s="6">
        <v>9780000</v>
      </c>
      <c r="Q17" s="6">
        <v>0</v>
      </c>
      <c r="R17" s="6">
        <v>1081000</v>
      </c>
      <c r="S17" s="6">
        <v>16861000</v>
      </c>
      <c r="U17">
        <f t="shared" si="0"/>
        <v>0.25030417048554721</v>
      </c>
      <c r="V17">
        <f t="shared" si="1"/>
        <v>0.25030417048554721</v>
      </c>
      <c r="Y17" s="3" t="s">
        <v>244</v>
      </c>
      <c r="Z17" s="3" t="s">
        <v>245</v>
      </c>
      <c r="AB17" s="3" t="s">
        <v>242</v>
      </c>
    </row>
    <row r="18" spans="1:28" ht="15" thickBot="1" x14ac:dyDescent="0.4">
      <c r="A18">
        <v>2019</v>
      </c>
      <c r="B18" t="s">
        <v>3</v>
      </c>
      <c r="C18" t="s">
        <v>33</v>
      </c>
      <c r="D18" t="s">
        <v>17</v>
      </c>
      <c r="E18" t="s">
        <v>37</v>
      </c>
      <c r="F18" t="s">
        <v>35</v>
      </c>
      <c r="G18">
        <v>5</v>
      </c>
      <c r="H18" t="s">
        <v>9</v>
      </c>
      <c r="I18" s="6">
        <v>3</v>
      </c>
      <c r="J18" s="6">
        <v>32342.639999999999</v>
      </c>
      <c r="K18" s="6">
        <v>12937.06</v>
      </c>
      <c r="L18" s="7"/>
      <c r="M18" s="6">
        <v>32254.28</v>
      </c>
      <c r="N18" s="6">
        <v>6469</v>
      </c>
      <c r="O18" s="6">
        <v>135000000</v>
      </c>
      <c r="P18" s="6">
        <v>0</v>
      </c>
      <c r="Q18" s="6">
        <v>0</v>
      </c>
      <c r="R18" s="6">
        <v>3000000</v>
      </c>
      <c r="S18" s="6">
        <v>138000000</v>
      </c>
      <c r="U18">
        <f t="shared" si="0"/>
        <v>0.20001459373755512</v>
      </c>
      <c r="V18">
        <f t="shared" si="1"/>
        <v>0.20001459373755512</v>
      </c>
      <c r="X18" s="122" t="s">
        <v>33</v>
      </c>
      <c r="Y18" s="2">
        <f>COUNTIF(C:C,X18)</f>
        <v>1223</v>
      </c>
      <c r="Z18" s="120">
        <v>0.3</v>
      </c>
      <c r="AB18" s="121">
        <f>(Z10*Z18)+(Z11*Z19)+(Z12*Z20)+(Z13*Z21)</f>
        <v>0.25490728900255755</v>
      </c>
    </row>
    <row r="19" spans="1:28" ht="15" thickBot="1" x14ac:dyDescent="0.4">
      <c r="A19">
        <v>2019</v>
      </c>
      <c r="B19" t="s">
        <v>3</v>
      </c>
      <c r="C19" t="s">
        <v>33</v>
      </c>
      <c r="D19" t="s">
        <v>17</v>
      </c>
      <c r="E19" t="s">
        <v>38</v>
      </c>
      <c r="F19" t="s">
        <v>35</v>
      </c>
      <c r="G19">
        <v>1</v>
      </c>
      <c r="H19" t="s">
        <v>9</v>
      </c>
      <c r="I19" s="6">
        <v>105</v>
      </c>
      <c r="J19" s="6">
        <v>403059.14</v>
      </c>
      <c r="K19" s="6">
        <v>176518.95</v>
      </c>
      <c r="L19" s="7"/>
      <c r="M19" s="6">
        <v>466424.68</v>
      </c>
      <c r="N19" s="6">
        <v>58256</v>
      </c>
      <c r="O19" s="6">
        <v>469729962</v>
      </c>
      <c r="P19" s="6">
        <v>208292269</v>
      </c>
      <c r="Q19" s="6">
        <v>0</v>
      </c>
      <c r="R19" s="6">
        <v>85835082</v>
      </c>
      <c r="S19" s="6">
        <v>763857313</v>
      </c>
      <c r="U19">
        <f t="shared" si="0"/>
        <v>0.14453462089955335</v>
      </c>
      <c r="V19">
        <f t="shared" si="1"/>
        <v>0.14453462089955335</v>
      </c>
      <c r="X19" s="122" t="s">
        <v>67</v>
      </c>
      <c r="Y19" s="2">
        <f t="shared" ref="Y19:Y21" si="6">COUNTIF(C:C,X19)</f>
        <v>1160</v>
      </c>
      <c r="Z19" s="120">
        <v>0.25</v>
      </c>
    </row>
    <row r="20" spans="1:28" ht="15" thickBot="1" x14ac:dyDescent="0.4">
      <c r="A20">
        <v>2019</v>
      </c>
      <c r="B20" t="s">
        <v>3</v>
      </c>
      <c r="C20" t="s">
        <v>33</v>
      </c>
      <c r="D20" t="s">
        <v>17</v>
      </c>
      <c r="E20" t="s">
        <v>38</v>
      </c>
      <c r="F20" t="s">
        <v>35</v>
      </c>
      <c r="G20">
        <v>2</v>
      </c>
      <c r="H20" t="s">
        <v>9</v>
      </c>
      <c r="I20" s="6">
        <v>38</v>
      </c>
      <c r="J20" s="6">
        <v>39235.93</v>
      </c>
      <c r="K20" s="6">
        <v>24609.45</v>
      </c>
      <c r="L20" s="7"/>
      <c r="M20" s="6">
        <v>63666.09</v>
      </c>
      <c r="N20" s="6">
        <v>9777</v>
      </c>
      <c r="O20" s="6">
        <v>108589466</v>
      </c>
      <c r="P20" s="6">
        <v>27811094</v>
      </c>
      <c r="Q20" s="6">
        <v>0</v>
      </c>
      <c r="R20" s="6">
        <v>22280800</v>
      </c>
      <c r="S20" s="6">
        <v>158681360</v>
      </c>
      <c r="U20">
        <f t="shared" si="0"/>
        <v>0.24918486703386411</v>
      </c>
      <c r="V20">
        <f t="shared" si="1"/>
        <v>0.24918486703386411</v>
      </c>
      <c r="X20" s="122" t="s">
        <v>69</v>
      </c>
      <c r="Y20" s="2">
        <f t="shared" si="6"/>
        <v>663</v>
      </c>
      <c r="Z20" s="120">
        <v>0.15</v>
      </c>
    </row>
    <row r="21" spans="1:28" ht="15" thickBot="1" x14ac:dyDescent="0.4">
      <c r="A21">
        <v>2019</v>
      </c>
      <c r="B21" t="s">
        <v>3</v>
      </c>
      <c r="C21" t="s">
        <v>33</v>
      </c>
      <c r="D21" t="s">
        <v>17</v>
      </c>
      <c r="E21" t="s">
        <v>38</v>
      </c>
      <c r="F21" t="s">
        <v>35</v>
      </c>
      <c r="G21">
        <v>3</v>
      </c>
      <c r="H21" t="s">
        <v>9</v>
      </c>
      <c r="I21" s="6">
        <v>4</v>
      </c>
      <c r="J21" s="6">
        <v>4670.3100000000004</v>
      </c>
      <c r="K21" s="6">
        <v>2996.3</v>
      </c>
      <c r="L21" s="7"/>
      <c r="M21" s="6">
        <v>4295.68</v>
      </c>
      <c r="N21" s="6">
        <v>1121</v>
      </c>
      <c r="O21" s="6">
        <v>7700000</v>
      </c>
      <c r="P21" s="6">
        <v>3200000</v>
      </c>
      <c r="Q21" s="6">
        <v>0</v>
      </c>
      <c r="R21" s="6">
        <v>1055909</v>
      </c>
      <c r="S21" s="6">
        <v>11955909</v>
      </c>
      <c r="U21">
        <f t="shared" si="0"/>
        <v>0.24002689328973878</v>
      </c>
      <c r="V21">
        <f t="shared" si="1"/>
        <v>0.24002689328973878</v>
      </c>
      <c r="X21" s="2" t="s">
        <v>70</v>
      </c>
      <c r="Y21" s="2">
        <f t="shared" si="6"/>
        <v>82</v>
      </c>
      <c r="Z21" s="120">
        <v>0.5</v>
      </c>
    </row>
    <row r="22" spans="1:28" x14ac:dyDescent="0.35">
      <c r="A22">
        <v>2019</v>
      </c>
      <c r="B22" t="s">
        <v>3</v>
      </c>
      <c r="C22" t="s">
        <v>33</v>
      </c>
      <c r="D22" t="s">
        <v>17</v>
      </c>
      <c r="E22" t="s">
        <v>38</v>
      </c>
      <c r="F22" t="s">
        <v>35</v>
      </c>
      <c r="G22">
        <v>4</v>
      </c>
      <c r="H22" t="s">
        <v>9</v>
      </c>
      <c r="I22" s="6">
        <v>2</v>
      </c>
      <c r="J22" s="6">
        <v>15698.63</v>
      </c>
      <c r="K22" s="6">
        <v>8503.74</v>
      </c>
      <c r="L22" s="7"/>
      <c r="M22" s="6">
        <v>13400.51</v>
      </c>
      <c r="N22" s="6">
        <v>3925</v>
      </c>
      <c r="O22" s="6">
        <v>16700000</v>
      </c>
      <c r="P22" s="6">
        <v>14434000</v>
      </c>
      <c r="Q22" s="6">
        <v>0</v>
      </c>
      <c r="R22" s="6">
        <v>100000</v>
      </c>
      <c r="S22" s="6">
        <v>31234000</v>
      </c>
      <c r="U22">
        <f>IFERROR(N2/J2,0)</f>
        <v>0.27428550278845915</v>
      </c>
    </row>
    <row r="23" spans="1:28" x14ac:dyDescent="0.35">
      <c r="A23">
        <v>2019</v>
      </c>
      <c r="B23" t="s">
        <v>3</v>
      </c>
      <c r="C23" t="s">
        <v>33</v>
      </c>
      <c r="D23" t="s">
        <v>17</v>
      </c>
      <c r="E23" t="s">
        <v>38</v>
      </c>
      <c r="F23" t="s">
        <v>35</v>
      </c>
      <c r="G23">
        <v>5</v>
      </c>
      <c r="H23" t="s">
        <v>9</v>
      </c>
      <c r="I23" s="6">
        <v>1</v>
      </c>
      <c r="J23" s="6">
        <v>9468.4500000000007</v>
      </c>
      <c r="K23" s="6">
        <v>6793.6</v>
      </c>
      <c r="L23" s="7"/>
      <c r="M23" s="6">
        <v>7890.38</v>
      </c>
      <c r="N23" s="6">
        <v>2367</v>
      </c>
      <c r="O23" s="6">
        <v>12300000</v>
      </c>
      <c r="P23" s="6">
        <v>9576000</v>
      </c>
      <c r="Q23" s="6">
        <v>0</v>
      </c>
      <c r="R23" s="6">
        <v>0</v>
      </c>
      <c r="S23" s="6">
        <v>21876000</v>
      </c>
      <c r="U23">
        <f t="shared" ref="U23:U86" si="7">IFERROR(N23/J23,0)</f>
        <v>0.24998811843543556</v>
      </c>
    </row>
    <row r="24" spans="1:28" x14ac:dyDescent="0.35">
      <c r="A24">
        <v>2019</v>
      </c>
      <c r="B24" t="s">
        <v>3</v>
      </c>
      <c r="C24" t="s">
        <v>33</v>
      </c>
      <c r="D24" t="s">
        <v>17</v>
      </c>
      <c r="E24" t="s">
        <v>39</v>
      </c>
      <c r="F24" t="s">
        <v>35</v>
      </c>
      <c r="G24">
        <v>1</v>
      </c>
      <c r="H24" t="s">
        <v>9</v>
      </c>
      <c r="I24" s="6">
        <v>393</v>
      </c>
      <c r="J24" s="6">
        <v>289947.25</v>
      </c>
      <c r="K24" s="6">
        <v>158124.95000000001</v>
      </c>
      <c r="L24" s="7"/>
      <c r="M24" s="6">
        <v>428703.89</v>
      </c>
      <c r="N24" s="6">
        <v>62167</v>
      </c>
      <c r="O24" s="6">
        <v>1040421860</v>
      </c>
      <c r="P24" s="6">
        <v>500898393</v>
      </c>
      <c r="Q24" s="6">
        <v>0</v>
      </c>
      <c r="R24" s="6">
        <v>138328282</v>
      </c>
      <c r="S24" s="6">
        <v>1652048535</v>
      </c>
      <c r="U24">
        <f t="shared" si="7"/>
        <v>0.2144079655868438</v>
      </c>
    </row>
    <row r="25" spans="1:28" x14ac:dyDescent="0.35">
      <c r="A25">
        <v>2019</v>
      </c>
      <c r="B25" t="s">
        <v>3</v>
      </c>
      <c r="C25" t="s">
        <v>33</v>
      </c>
      <c r="D25" t="s">
        <v>17</v>
      </c>
      <c r="E25" t="s">
        <v>39</v>
      </c>
      <c r="F25" t="s">
        <v>35</v>
      </c>
      <c r="G25">
        <v>2</v>
      </c>
      <c r="H25" t="s">
        <v>9</v>
      </c>
      <c r="I25" s="6">
        <v>94</v>
      </c>
      <c r="J25" s="6">
        <v>39878.410000000003</v>
      </c>
      <c r="K25" s="6">
        <v>22131.01</v>
      </c>
      <c r="L25" s="7"/>
      <c r="M25" s="6">
        <v>42328.46</v>
      </c>
      <c r="N25" s="6">
        <v>9330</v>
      </c>
      <c r="O25" s="6">
        <v>215006521</v>
      </c>
      <c r="P25" s="6">
        <v>65512592</v>
      </c>
      <c r="Q25" s="6">
        <v>0</v>
      </c>
      <c r="R25" s="6">
        <v>68346269</v>
      </c>
      <c r="S25" s="6">
        <v>348865382</v>
      </c>
      <c r="U25">
        <f t="shared" si="7"/>
        <v>0.23396118350756712</v>
      </c>
    </row>
    <row r="26" spans="1:28" x14ac:dyDescent="0.35">
      <c r="A26">
        <v>2019</v>
      </c>
      <c r="B26" t="s">
        <v>3</v>
      </c>
      <c r="C26" t="s">
        <v>33</v>
      </c>
      <c r="D26" t="s">
        <v>17</v>
      </c>
      <c r="E26" t="s">
        <v>39</v>
      </c>
      <c r="F26" t="s">
        <v>35</v>
      </c>
      <c r="G26">
        <v>3</v>
      </c>
      <c r="H26" t="s">
        <v>9</v>
      </c>
      <c r="I26" s="6">
        <v>36</v>
      </c>
      <c r="J26" s="6">
        <v>41841.279999999999</v>
      </c>
      <c r="K26" s="6">
        <v>22269.98</v>
      </c>
      <c r="L26" s="7"/>
      <c r="M26" s="6">
        <v>33051.46</v>
      </c>
      <c r="N26" s="6">
        <v>10438</v>
      </c>
      <c r="O26" s="6">
        <v>157742980</v>
      </c>
      <c r="P26" s="6">
        <v>45894265</v>
      </c>
      <c r="Q26" s="6">
        <v>0</v>
      </c>
      <c r="R26" s="6">
        <v>37036509</v>
      </c>
      <c r="S26" s="6">
        <v>240673754</v>
      </c>
      <c r="U26">
        <f t="shared" si="7"/>
        <v>0.24946655551646604</v>
      </c>
    </row>
    <row r="27" spans="1:28" x14ac:dyDescent="0.35">
      <c r="A27">
        <v>2019</v>
      </c>
      <c r="B27" t="s">
        <v>3</v>
      </c>
      <c r="C27" t="s">
        <v>33</v>
      </c>
      <c r="D27" t="s">
        <v>17</v>
      </c>
      <c r="E27" t="s">
        <v>39</v>
      </c>
      <c r="F27" t="s">
        <v>35</v>
      </c>
      <c r="G27">
        <v>4</v>
      </c>
      <c r="H27" t="s">
        <v>9</v>
      </c>
      <c r="I27" s="6">
        <v>14</v>
      </c>
      <c r="J27" s="6">
        <v>24305.759999999998</v>
      </c>
      <c r="K27" s="6">
        <v>14241.62</v>
      </c>
      <c r="L27" s="7"/>
      <c r="M27" s="6">
        <v>23004.93</v>
      </c>
      <c r="N27" s="6">
        <v>6049</v>
      </c>
      <c r="O27" s="6">
        <v>67287000</v>
      </c>
      <c r="P27" s="6">
        <v>12895635</v>
      </c>
      <c r="Q27" s="6">
        <v>0</v>
      </c>
      <c r="R27" s="6">
        <v>11032000</v>
      </c>
      <c r="S27" s="6">
        <v>91214635</v>
      </c>
      <c r="U27">
        <f t="shared" si="7"/>
        <v>0.24887104949608654</v>
      </c>
    </row>
    <row r="28" spans="1:28" x14ac:dyDescent="0.35">
      <c r="A28">
        <v>2019</v>
      </c>
      <c r="B28" t="s">
        <v>3</v>
      </c>
      <c r="C28" t="s">
        <v>33</v>
      </c>
      <c r="D28" t="s">
        <v>17</v>
      </c>
      <c r="E28" t="s">
        <v>39</v>
      </c>
      <c r="F28" t="s">
        <v>35</v>
      </c>
      <c r="G28">
        <v>5</v>
      </c>
      <c r="H28" t="s">
        <v>9</v>
      </c>
      <c r="I28" s="6">
        <v>9</v>
      </c>
      <c r="J28" s="6">
        <v>3769.05</v>
      </c>
      <c r="K28" s="6">
        <v>2272.0100000000002</v>
      </c>
      <c r="L28" s="7"/>
      <c r="M28" s="6">
        <v>9038.77</v>
      </c>
      <c r="N28" s="6">
        <v>811</v>
      </c>
      <c r="O28" s="6">
        <v>29350000</v>
      </c>
      <c r="P28" s="6">
        <v>4559526</v>
      </c>
      <c r="Q28" s="6">
        <v>0</v>
      </c>
      <c r="R28" s="6">
        <v>55773</v>
      </c>
      <c r="S28" s="6">
        <v>33965299</v>
      </c>
      <c r="U28">
        <f t="shared" si="7"/>
        <v>0.2151735848556002</v>
      </c>
    </row>
    <row r="29" spans="1:28" x14ac:dyDescent="0.35">
      <c r="A29">
        <v>2019</v>
      </c>
      <c r="B29" t="s">
        <v>3</v>
      </c>
      <c r="C29" t="s">
        <v>33</v>
      </c>
      <c r="D29" t="s">
        <v>17</v>
      </c>
      <c r="E29" t="s">
        <v>39</v>
      </c>
      <c r="F29" t="s">
        <v>35</v>
      </c>
      <c r="G29">
        <v>6</v>
      </c>
      <c r="H29" t="s">
        <v>9</v>
      </c>
      <c r="I29" s="6">
        <v>2</v>
      </c>
      <c r="J29" s="6">
        <v>5233.4399999999996</v>
      </c>
      <c r="K29" s="6">
        <v>2616.71</v>
      </c>
      <c r="L29" s="7"/>
      <c r="M29" s="6">
        <v>5212.08</v>
      </c>
      <c r="N29" s="6">
        <v>1047</v>
      </c>
      <c r="O29" s="6">
        <v>48215876</v>
      </c>
      <c r="P29" s="6">
        <v>1156964</v>
      </c>
      <c r="Q29" s="6">
        <v>0</v>
      </c>
      <c r="R29" s="6">
        <v>4488440</v>
      </c>
      <c r="S29" s="6">
        <v>53861280</v>
      </c>
      <c r="U29">
        <f t="shared" si="7"/>
        <v>0.20005961661927912</v>
      </c>
    </row>
    <row r="30" spans="1:28" x14ac:dyDescent="0.35">
      <c r="A30">
        <v>2019</v>
      </c>
      <c r="B30" t="s">
        <v>3</v>
      </c>
      <c r="C30" t="s">
        <v>33</v>
      </c>
      <c r="D30" t="s">
        <v>17</v>
      </c>
      <c r="E30" t="s">
        <v>39</v>
      </c>
      <c r="F30" t="s">
        <v>35</v>
      </c>
      <c r="G30">
        <v>8</v>
      </c>
      <c r="H30" t="s">
        <v>9</v>
      </c>
      <c r="I30" s="6">
        <v>1</v>
      </c>
      <c r="J30" s="6">
        <v>6882.7</v>
      </c>
      <c r="K30" s="6">
        <v>6882.7</v>
      </c>
      <c r="L30" s="7"/>
      <c r="M30" s="6">
        <v>1730.08</v>
      </c>
      <c r="N30" s="6">
        <v>1060</v>
      </c>
      <c r="O30" s="6">
        <v>1000000</v>
      </c>
      <c r="P30" s="6">
        <v>850000</v>
      </c>
      <c r="Q30" s="6">
        <v>0</v>
      </c>
      <c r="R30" s="6">
        <v>0</v>
      </c>
      <c r="S30" s="6">
        <v>1850000</v>
      </c>
      <c r="U30">
        <f t="shared" si="7"/>
        <v>0.15400932773475526</v>
      </c>
    </row>
    <row r="31" spans="1:28" x14ac:dyDescent="0.35">
      <c r="A31">
        <v>2019</v>
      </c>
      <c r="B31" t="s">
        <v>3</v>
      </c>
      <c r="C31" t="s">
        <v>33</v>
      </c>
      <c r="D31" t="s">
        <v>17</v>
      </c>
      <c r="E31" t="s">
        <v>39</v>
      </c>
      <c r="F31" t="s">
        <v>35</v>
      </c>
      <c r="G31">
        <v>10</v>
      </c>
      <c r="H31" t="s">
        <v>9</v>
      </c>
      <c r="I31" s="6">
        <v>1</v>
      </c>
      <c r="J31" s="6">
        <v>4948.21</v>
      </c>
      <c r="K31" s="6">
        <v>2833.97</v>
      </c>
      <c r="L31" s="7"/>
      <c r="M31" s="6">
        <v>2068.5100000000002</v>
      </c>
      <c r="N31" s="6">
        <v>1484</v>
      </c>
      <c r="O31" s="6">
        <v>36000000</v>
      </c>
      <c r="P31" s="6">
        <v>0</v>
      </c>
      <c r="Q31" s="6">
        <v>0</v>
      </c>
      <c r="R31" s="6">
        <v>0</v>
      </c>
      <c r="S31" s="6">
        <v>36000000</v>
      </c>
      <c r="U31">
        <f t="shared" si="7"/>
        <v>0.29990643081033341</v>
      </c>
    </row>
    <row r="32" spans="1:28" x14ac:dyDescent="0.35">
      <c r="A32">
        <v>2019</v>
      </c>
      <c r="B32" t="s">
        <v>3</v>
      </c>
      <c r="C32" t="s">
        <v>33</v>
      </c>
      <c r="D32" t="s">
        <v>17</v>
      </c>
      <c r="E32" t="s">
        <v>40</v>
      </c>
      <c r="F32" t="s">
        <v>35</v>
      </c>
      <c r="G32">
        <v>1</v>
      </c>
      <c r="H32" t="s">
        <v>9</v>
      </c>
      <c r="I32" s="6">
        <v>45</v>
      </c>
      <c r="J32" s="6">
        <v>31867.67</v>
      </c>
      <c r="K32" s="6">
        <v>16848.740000000002</v>
      </c>
      <c r="L32" s="7"/>
      <c r="M32" s="6">
        <v>29616.66</v>
      </c>
      <c r="N32" s="6">
        <v>7696</v>
      </c>
      <c r="O32" s="6">
        <v>70593600</v>
      </c>
      <c r="P32" s="6">
        <v>33840601</v>
      </c>
      <c r="Q32" s="6">
        <v>0</v>
      </c>
      <c r="R32" s="6">
        <v>10811239</v>
      </c>
      <c r="S32" s="6">
        <v>115125440</v>
      </c>
      <c r="U32">
        <f t="shared" si="7"/>
        <v>0.24149867247903598</v>
      </c>
    </row>
    <row r="33" spans="1:21" x14ac:dyDescent="0.35">
      <c r="A33">
        <v>2019</v>
      </c>
      <c r="B33" t="s">
        <v>3</v>
      </c>
      <c r="C33" t="s">
        <v>33</v>
      </c>
      <c r="D33" t="s">
        <v>17</v>
      </c>
      <c r="E33" t="s">
        <v>40</v>
      </c>
      <c r="F33" t="s">
        <v>35</v>
      </c>
      <c r="G33">
        <v>2</v>
      </c>
      <c r="H33" t="s">
        <v>9</v>
      </c>
      <c r="I33" s="6">
        <v>35</v>
      </c>
      <c r="J33" s="6">
        <v>15488.76</v>
      </c>
      <c r="K33" s="6">
        <v>8046.53</v>
      </c>
      <c r="L33" s="7"/>
      <c r="M33" s="6">
        <v>14940.76</v>
      </c>
      <c r="N33" s="6">
        <v>3832</v>
      </c>
      <c r="O33" s="6">
        <v>133900000</v>
      </c>
      <c r="P33" s="6">
        <v>13245199</v>
      </c>
      <c r="Q33" s="6">
        <v>0</v>
      </c>
      <c r="R33" s="6">
        <v>12663332</v>
      </c>
      <c r="S33" s="6">
        <v>159808531</v>
      </c>
      <c r="U33">
        <f t="shared" si="7"/>
        <v>0.24740521513665392</v>
      </c>
    </row>
    <row r="34" spans="1:21" x14ac:dyDescent="0.35">
      <c r="A34">
        <v>2019</v>
      </c>
      <c r="B34" t="s">
        <v>3</v>
      </c>
      <c r="C34" t="s">
        <v>33</v>
      </c>
      <c r="D34" t="s">
        <v>17</v>
      </c>
      <c r="E34" t="s">
        <v>40</v>
      </c>
      <c r="F34" t="s">
        <v>35</v>
      </c>
      <c r="G34">
        <v>3</v>
      </c>
      <c r="H34" t="s">
        <v>9</v>
      </c>
      <c r="I34" s="6">
        <v>11</v>
      </c>
      <c r="J34" s="6">
        <v>5643.71</v>
      </c>
      <c r="K34" s="6">
        <v>3718.87</v>
      </c>
      <c r="L34" s="7"/>
      <c r="M34" s="6">
        <v>10240.44</v>
      </c>
      <c r="N34" s="6">
        <v>1384</v>
      </c>
      <c r="O34" s="6">
        <v>63500000</v>
      </c>
      <c r="P34" s="6">
        <v>11050000</v>
      </c>
      <c r="Q34" s="6">
        <v>0</v>
      </c>
      <c r="R34" s="6">
        <v>12785000</v>
      </c>
      <c r="S34" s="6">
        <v>87335000</v>
      </c>
      <c r="U34">
        <f t="shared" si="7"/>
        <v>0.24522875909640998</v>
      </c>
    </row>
    <row r="35" spans="1:21" x14ac:dyDescent="0.35">
      <c r="A35">
        <v>2019</v>
      </c>
      <c r="B35" t="s">
        <v>3</v>
      </c>
      <c r="C35" t="s">
        <v>33</v>
      </c>
      <c r="D35" t="s">
        <v>17</v>
      </c>
      <c r="E35" t="s">
        <v>40</v>
      </c>
      <c r="F35" t="s">
        <v>35</v>
      </c>
      <c r="G35">
        <v>4</v>
      </c>
      <c r="H35" t="s">
        <v>9</v>
      </c>
      <c r="I35" s="6">
        <v>2</v>
      </c>
      <c r="J35" s="6">
        <v>9161.9599999999991</v>
      </c>
      <c r="K35" s="6">
        <v>3664.77</v>
      </c>
      <c r="L35" s="7"/>
      <c r="M35" s="6">
        <v>9136.9599999999991</v>
      </c>
      <c r="N35" s="6">
        <v>2290</v>
      </c>
      <c r="O35" s="6">
        <v>30000000</v>
      </c>
      <c r="P35" s="6">
        <v>2000000</v>
      </c>
      <c r="Q35" s="6">
        <v>0</v>
      </c>
      <c r="R35" s="6">
        <v>2000000</v>
      </c>
      <c r="S35" s="6">
        <v>34000000</v>
      </c>
      <c r="U35">
        <f t="shared" si="7"/>
        <v>0.24994651799396639</v>
      </c>
    </row>
    <row r="36" spans="1:21" x14ac:dyDescent="0.35">
      <c r="A36">
        <v>2019</v>
      </c>
      <c r="B36" t="s">
        <v>3</v>
      </c>
      <c r="C36" t="s">
        <v>33</v>
      </c>
      <c r="D36" t="s">
        <v>17</v>
      </c>
      <c r="E36" t="s">
        <v>40</v>
      </c>
      <c r="F36" t="s">
        <v>35</v>
      </c>
      <c r="G36">
        <v>5</v>
      </c>
      <c r="H36" t="s">
        <v>9</v>
      </c>
      <c r="I36" s="6">
        <v>1</v>
      </c>
      <c r="J36" s="6">
        <v>0</v>
      </c>
      <c r="K36" s="6">
        <v>0</v>
      </c>
      <c r="L36" s="7"/>
      <c r="M36" s="6">
        <v>0</v>
      </c>
      <c r="N36" s="6">
        <v>0</v>
      </c>
      <c r="O36" s="6">
        <v>0</v>
      </c>
      <c r="P36" s="6">
        <v>12627390</v>
      </c>
      <c r="Q36" s="6">
        <v>0</v>
      </c>
      <c r="R36" s="6">
        <v>17301428</v>
      </c>
      <c r="S36" s="6">
        <v>29928818</v>
      </c>
      <c r="U36">
        <f t="shared" si="7"/>
        <v>0</v>
      </c>
    </row>
    <row r="37" spans="1:21" x14ac:dyDescent="0.35">
      <c r="A37">
        <v>2019</v>
      </c>
      <c r="B37" t="s">
        <v>3</v>
      </c>
      <c r="C37" t="s">
        <v>33</v>
      </c>
      <c r="D37" t="s">
        <v>17</v>
      </c>
      <c r="E37" t="s">
        <v>40</v>
      </c>
      <c r="F37" t="s">
        <v>35</v>
      </c>
      <c r="G37">
        <v>8</v>
      </c>
      <c r="H37" t="s">
        <v>9</v>
      </c>
      <c r="I37" s="6">
        <v>1</v>
      </c>
      <c r="J37" s="6">
        <v>0</v>
      </c>
      <c r="K37" s="6">
        <v>0</v>
      </c>
      <c r="L37" s="7"/>
      <c r="M37" s="6">
        <v>369.79</v>
      </c>
      <c r="N37" s="6">
        <v>0</v>
      </c>
      <c r="O37" s="6">
        <v>0</v>
      </c>
      <c r="P37" s="6">
        <v>500000</v>
      </c>
      <c r="Q37" s="6">
        <v>0</v>
      </c>
      <c r="R37" s="6">
        <v>200000</v>
      </c>
      <c r="S37" s="6">
        <v>700000</v>
      </c>
      <c r="U37">
        <f t="shared" si="7"/>
        <v>0</v>
      </c>
    </row>
    <row r="38" spans="1:21" x14ac:dyDescent="0.35">
      <c r="A38">
        <v>2019</v>
      </c>
      <c r="B38" t="s">
        <v>3</v>
      </c>
      <c r="C38" t="s">
        <v>33</v>
      </c>
      <c r="D38" t="s">
        <v>17</v>
      </c>
      <c r="E38" t="s">
        <v>41</v>
      </c>
      <c r="F38" t="s">
        <v>35</v>
      </c>
      <c r="G38">
        <v>1</v>
      </c>
      <c r="H38" t="s">
        <v>9</v>
      </c>
      <c r="I38" s="6">
        <v>98</v>
      </c>
      <c r="J38" s="6">
        <v>62494.6</v>
      </c>
      <c r="K38" s="6">
        <v>37470.65</v>
      </c>
      <c r="L38" s="7"/>
      <c r="M38" s="6">
        <v>62444.18</v>
      </c>
      <c r="N38" s="6">
        <v>13755</v>
      </c>
      <c r="O38" s="6">
        <v>81647561</v>
      </c>
      <c r="P38" s="6">
        <v>94617986</v>
      </c>
      <c r="Q38" s="6">
        <v>0</v>
      </c>
      <c r="R38" s="6">
        <v>10195879</v>
      </c>
      <c r="S38" s="6">
        <v>186461426</v>
      </c>
      <c r="U38">
        <f t="shared" si="7"/>
        <v>0.22009901655503036</v>
      </c>
    </row>
    <row r="39" spans="1:21" x14ac:dyDescent="0.35">
      <c r="A39">
        <v>2019</v>
      </c>
      <c r="B39" t="s">
        <v>3</v>
      </c>
      <c r="C39" t="s">
        <v>33</v>
      </c>
      <c r="D39" t="s">
        <v>17</v>
      </c>
      <c r="E39" t="s">
        <v>41</v>
      </c>
      <c r="F39" t="s">
        <v>35</v>
      </c>
      <c r="G39">
        <v>2</v>
      </c>
      <c r="H39" t="s">
        <v>9</v>
      </c>
      <c r="I39" s="6">
        <v>33</v>
      </c>
      <c r="J39" s="6">
        <v>18354.45</v>
      </c>
      <c r="K39" s="6">
        <v>8564.19</v>
      </c>
      <c r="L39" s="7"/>
      <c r="M39" s="6">
        <v>17169.189999999999</v>
      </c>
      <c r="N39" s="6">
        <v>4477</v>
      </c>
      <c r="O39" s="6">
        <v>84387901</v>
      </c>
      <c r="P39" s="6">
        <v>9067304</v>
      </c>
      <c r="Q39" s="6">
        <v>0</v>
      </c>
      <c r="R39" s="6">
        <v>3469031</v>
      </c>
      <c r="S39" s="6">
        <v>96924236</v>
      </c>
      <c r="U39">
        <f t="shared" si="7"/>
        <v>0.24391904960377456</v>
      </c>
    </row>
    <row r="40" spans="1:21" x14ac:dyDescent="0.35">
      <c r="A40">
        <v>2019</v>
      </c>
      <c r="B40" t="s">
        <v>3</v>
      </c>
      <c r="C40" t="s">
        <v>33</v>
      </c>
      <c r="D40" t="s">
        <v>17</v>
      </c>
      <c r="E40" t="s">
        <v>41</v>
      </c>
      <c r="F40" t="s">
        <v>35</v>
      </c>
      <c r="G40">
        <v>3</v>
      </c>
      <c r="H40" t="s">
        <v>9</v>
      </c>
      <c r="I40" s="6">
        <v>14</v>
      </c>
      <c r="J40" s="6">
        <v>9540.8700000000008</v>
      </c>
      <c r="K40" s="6">
        <v>4953.2</v>
      </c>
      <c r="L40" s="7"/>
      <c r="M40" s="6">
        <v>8482.06</v>
      </c>
      <c r="N40" s="6">
        <v>2394</v>
      </c>
      <c r="O40" s="6">
        <v>56460520</v>
      </c>
      <c r="P40" s="6">
        <v>36234429</v>
      </c>
      <c r="Q40" s="6">
        <v>0</v>
      </c>
      <c r="R40" s="6">
        <v>8235828</v>
      </c>
      <c r="S40" s="6">
        <v>100930777</v>
      </c>
      <c r="U40">
        <f t="shared" si="7"/>
        <v>0.25092051353807354</v>
      </c>
    </row>
    <row r="41" spans="1:21" x14ac:dyDescent="0.35">
      <c r="A41">
        <v>2019</v>
      </c>
      <c r="B41" t="s">
        <v>3</v>
      </c>
      <c r="C41" t="s">
        <v>33</v>
      </c>
      <c r="D41" t="s">
        <v>17</v>
      </c>
      <c r="E41" t="s">
        <v>41</v>
      </c>
      <c r="F41" t="s">
        <v>35</v>
      </c>
      <c r="G41">
        <v>4</v>
      </c>
      <c r="H41" t="s">
        <v>9</v>
      </c>
      <c r="I41" s="6">
        <v>5</v>
      </c>
      <c r="J41" s="6">
        <v>7698.2</v>
      </c>
      <c r="K41" s="6">
        <v>3236.87</v>
      </c>
      <c r="L41" s="7"/>
      <c r="M41" s="6">
        <v>8342.89</v>
      </c>
      <c r="N41" s="6">
        <v>1925</v>
      </c>
      <c r="O41" s="6">
        <v>19500000</v>
      </c>
      <c r="P41" s="6">
        <v>3050000</v>
      </c>
      <c r="Q41" s="6">
        <v>0</v>
      </c>
      <c r="R41" s="6">
        <v>2755909</v>
      </c>
      <c r="S41" s="6">
        <v>25305909</v>
      </c>
      <c r="U41">
        <f t="shared" si="7"/>
        <v>0.25005845522329895</v>
      </c>
    </row>
    <row r="42" spans="1:21" x14ac:dyDescent="0.35">
      <c r="A42">
        <v>2019</v>
      </c>
      <c r="B42" t="s">
        <v>3</v>
      </c>
      <c r="C42" t="s">
        <v>33</v>
      </c>
      <c r="D42" t="s">
        <v>17</v>
      </c>
      <c r="E42" t="s">
        <v>41</v>
      </c>
      <c r="F42" t="s">
        <v>35</v>
      </c>
      <c r="G42">
        <v>5</v>
      </c>
      <c r="H42" t="s">
        <v>9</v>
      </c>
      <c r="I42" s="6">
        <v>3</v>
      </c>
      <c r="J42" s="6">
        <v>8240.43</v>
      </c>
      <c r="K42" s="6">
        <v>2372.42</v>
      </c>
      <c r="L42" s="7"/>
      <c r="M42" s="6">
        <v>7408.62</v>
      </c>
      <c r="N42" s="6">
        <v>2060</v>
      </c>
      <c r="O42" s="6">
        <v>42100000</v>
      </c>
      <c r="P42" s="6">
        <v>17087720</v>
      </c>
      <c r="Q42" s="6">
        <v>0</v>
      </c>
      <c r="R42" s="6">
        <v>5683772</v>
      </c>
      <c r="S42" s="6">
        <v>64871492</v>
      </c>
      <c r="U42">
        <f t="shared" si="7"/>
        <v>0.24998695456426423</v>
      </c>
    </row>
    <row r="43" spans="1:21" x14ac:dyDescent="0.35">
      <c r="A43">
        <v>2019</v>
      </c>
      <c r="B43" t="s">
        <v>3</v>
      </c>
      <c r="C43" t="s">
        <v>33</v>
      </c>
      <c r="D43" t="s">
        <v>17</v>
      </c>
      <c r="E43" t="s">
        <v>41</v>
      </c>
      <c r="F43" t="s">
        <v>35</v>
      </c>
      <c r="G43">
        <v>10</v>
      </c>
      <c r="H43" t="s">
        <v>9</v>
      </c>
      <c r="I43" s="6">
        <v>1</v>
      </c>
      <c r="J43" s="6">
        <v>788</v>
      </c>
      <c r="K43" s="6">
        <v>472.8</v>
      </c>
      <c r="L43" s="7"/>
      <c r="M43" s="6">
        <v>657.03</v>
      </c>
      <c r="N43" s="6">
        <v>197</v>
      </c>
      <c r="O43" s="6">
        <v>0</v>
      </c>
      <c r="P43" s="6">
        <v>1450000</v>
      </c>
      <c r="Q43" s="6">
        <v>0</v>
      </c>
      <c r="R43" s="6">
        <v>755909</v>
      </c>
      <c r="S43" s="6">
        <v>2205909</v>
      </c>
      <c r="U43">
        <f t="shared" si="7"/>
        <v>0.25</v>
      </c>
    </row>
    <row r="44" spans="1:21" x14ac:dyDescent="0.35">
      <c r="A44">
        <v>2019</v>
      </c>
      <c r="B44" t="s">
        <v>3</v>
      </c>
      <c r="C44" t="s">
        <v>33</v>
      </c>
      <c r="D44" t="s">
        <v>17</v>
      </c>
      <c r="E44" t="s">
        <v>42</v>
      </c>
      <c r="F44" t="s">
        <v>35</v>
      </c>
      <c r="G44">
        <v>1</v>
      </c>
      <c r="H44" t="s">
        <v>9</v>
      </c>
      <c r="I44" s="6">
        <v>650</v>
      </c>
      <c r="J44" s="6">
        <v>745294.12</v>
      </c>
      <c r="K44" s="6">
        <v>390574.93</v>
      </c>
      <c r="L44" s="7"/>
      <c r="M44" s="6">
        <v>630987.88</v>
      </c>
      <c r="N44" s="6">
        <v>169879</v>
      </c>
      <c r="O44" s="6">
        <v>2161485894</v>
      </c>
      <c r="P44" s="6">
        <v>861775576</v>
      </c>
      <c r="Q44" s="6">
        <v>0</v>
      </c>
      <c r="R44" s="6">
        <v>248239590</v>
      </c>
      <c r="S44" s="6">
        <v>3269191060</v>
      </c>
      <c r="U44">
        <f t="shared" si="7"/>
        <v>0.22793551624961164</v>
      </c>
    </row>
    <row r="45" spans="1:21" x14ac:dyDescent="0.35">
      <c r="A45">
        <v>2019</v>
      </c>
      <c r="B45" t="s">
        <v>3</v>
      </c>
      <c r="C45" t="s">
        <v>33</v>
      </c>
      <c r="D45" t="s">
        <v>17</v>
      </c>
      <c r="E45" t="s">
        <v>42</v>
      </c>
      <c r="F45" t="s">
        <v>35</v>
      </c>
      <c r="G45">
        <v>2</v>
      </c>
      <c r="H45" t="s">
        <v>9</v>
      </c>
      <c r="I45" s="6">
        <v>195</v>
      </c>
      <c r="J45" s="6">
        <v>233427.76</v>
      </c>
      <c r="K45" s="6">
        <v>120909.69</v>
      </c>
      <c r="L45" s="7"/>
      <c r="M45" s="6">
        <v>209716.26</v>
      </c>
      <c r="N45" s="6">
        <v>46375</v>
      </c>
      <c r="O45" s="6">
        <v>796345397</v>
      </c>
      <c r="P45" s="6">
        <v>312784372</v>
      </c>
      <c r="Q45" s="6">
        <v>0</v>
      </c>
      <c r="R45" s="6">
        <v>154717966</v>
      </c>
      <c r="S45" s="6">
        <v>1263687735</v>
      </c>
      <c r="U45">
        <f t="shared" si="7"/>
        <v>0.19866960125051106</v>
      </c>
    </row>
    <row r="46" spans="1:21" x14ac:dyDescent="0.35">
      <c r="A46">
        <v>2019</v>
      </c>
      <c r="B46" t="s">
        <v>3</v>
      </c>
      <c r="C46" t="s">
        <v>33</v>
      </c>
      <c r="D46" t="s">
        <v>17</v>
      </c>
      <c r="E46" t="s">
        <v>42</v>
      </c>
      <c r="F46" t="s">
        <v>35</v>
      </c>
      <c r="G46">
        <v>3</v>
      </c>
      <c r="H46" t="s">
        <v>9</v>
      </c>
      <c r="I46" s="6">
        <v>45</v>
      </c>
      <c r="J46" s="6">
        <v>143000.13</v>
      </c>
      <c r="K46" s="6">
        <v>67474.259999999995</v>
      </c>
      <c r="L46" s="7"/>
      <c r="M46" s="6">
        <v>130452.4</v>
      </c>
      <c r="N46" s="6">
        <v>31571</v>
      </c>
      <c r="O46" s="6">
        <v>376750259</v>
      </c>
      <c r="P46" s="6">
        <v>187964379</v>
      </c>
      <c r="Q46" s="6">
        <v>0</v>
      </c>
      <c r="R46" s="6">
        <v>49252000</v>
      </c>
      <c r="S46" s="6">
        <v>613966638</v>
      </c>
      <c r="U46">
        <f t="shared" si="7"/>
        <v>0.22077602307074826</v>
      </c>
    </row>
    <row r="47" spans="1:21" x14ac:dyDescent="0.35">
      <c r="A47">
        <v>2019</v>
      </c>
      <c r="B47" t="s">
        <v>3</v>
      </c>
      <c r="C47" t="s">
        <v>33</v>
      </c>
      <c r="D47" t="s">
        <v>17</v>
      </c>
      <c r="E47" t="s">
        <v>42</v>
      </c>
      <c r="F47" t="s">
        <v>35</v>
      </c>
      <c r="G47">
        <v>4</v>
      </c>
      <c r="H47" t="s">
        <v>9</v>
      </c>
      <c r="I47" s="6">
        <v>22</v>
      </c>
      <c r="J47" s="6">
        <v>80465.259999999995</v>
      </c>
      <c r="K47" s="6">
        <v>36040.31</v>
      </c>
      <c r="L47" s="7"/>
      <c r="M47" s="6">
        <v>67738.679999999993</v>
      </c>
      <c r="N47" s="6">
        <v>20063</v>
      </c>
      <c r="O47" s="6">
        <v>138570219</v>
      </c>
      <c r="P47" s="6">
        <v>151129862</v>
      </c>
      <c r="Q47" s="6">
        <v>0</v>
      </c>
      <c r="R47" s="6">
        <v>6030000</v>
      </c>
      <c r="S47" s="6">
        <v>295730081</v>
      </c>
      <c r="U47">
        <f t="shared" si="7"/>
        <v>0.24933741592334382</v>
      </c>
    </row>
    <row r="48" spans="1:21" x14ac:dyDescent="0.35">
      <c r="A48">
        <v>2019</v>
      </c>
      <c r="B48" t="s">
        <v>3</v>
      </c>
      <c r="C48" t="s">
        <v>33</v>
      </c>
      <c r="D48" t="s">
        <v>17</v>
      </c>
      <c r="E48" t="s">
        <v>42</v>
      </c>
      <c r="F48" t="s">
        <v>35</v>
      </c>
      <c r="G48">
        <v>5</v>
      </c>
      <c r="H48" t="s">
        <v>9</v>
      </c>
      <c r="I48" s="6">
        <v>15</v>
      </c>
      <c r="J48" s="6">
        <v>46532.08</v>
      </c>
      <c r="K48" s="6">
        <v>21058.84</v>
      </c>
      <c r="L48" s="7"/>
      <c r="M48" s="6">
        <v>34925.089999999997</v>
      </c>
      <c r="N48" s="6">
        <v>11404</v>
      </c>
      <c r="O48" s="6">
        <v>74751651</v>
      </c>
      <c r="P48" s="6">
        <v>42411583</v>
      </c>
      <c r="Q48" s="6">
        <v>0</v>
      </c>
      <c r="R48" s="6">
        <v>15364517</v>
      </c>
      <c r="S48" s="6">
        <v>132527751</v>
      </c>
      <c r="U48">
        <f t="shared" si="7"/>
        <v>0.24507823419885807</v>
      </c>
    </row>
    <row r="49" spans="1:21" x14ac:dyDescent="0.35">
      <c r="A49">
        <v>2019</v>
      </c>
      <c r="B49" t="s">
        <v>3</v>
      </c>
      <c r="C49" t="s">
        <v>33</v>
      </c>
      <c r="D49" t="s">
        <v>17</v>
      </c>
      <c r="E49" t="s">
        <v>42</v>
      </c>
      <c r="F49" t="s">
        <v>35</v>
      </c>
      <c r="G49">
        <v>6</v>
      </c>
      <c r="H49" t="s">
        <v>9</v>
      </c>
      <c r="I49" s="6">
        <v>2</v>
      </c>
      <c r="J49" s="6">
        <v>3.16</v>
      </c>
      <c r="K49" s="6">
        <v>1.26</v>
      </c>
      <c r="L49" s="7"/>
      <c r="M49" s="6">
        <v>8.81</v>
      </c>
      <c r="N49" s="6">
        <v>1</v>
      </c>
      <c r="O49" s="6">
        <v>0</v>
      </c>
      <c r="P49" s="6">
        <v>100000</v>
      </c>
      <c r="Q49" s="6">
        <v>0</v>
      </c>
      <c r="R49" s="6">
        <v>0</v>
      </c>
      <c r="S49" s="6">
        <v>100000</v>
      </c>
      <c r="U49">
        <f t="shared" si="7"/>
        <v>0.31645569620253161</v>
      </c>
    </row>
    <row r="50" spans="1:21" x14ac:dyDescent="0.35">
      <c r="A50">
        <v>2019</v>
      </c>
      <c r="B50" t="s">
        <v>3</v>
      </c>
      <c r="C50" t="s">
        <v>33</v>
      </c>
      <c r="D50" t="s">
        <v>17</v>
      </c>
      <c r="E50" t="s">
        <v>42</v>
      </c>
      <c r="F50" t="s">
        <v>35</v>
      </c>
      <c r="G50">
        <v>8</v>
      </c>
      <c r="H50" t="s">
        <v>9</v>
      </c>
      <c r="I50" s="6">
        <v>2</v>
      </c>
      <c r="J50" s="6">
        <v>21157.83</v>
      </c>
      <c r="K50" s="6">
        <v>5217.57</v>
      </c>
      <c r="L50" s="7"/>
      <c r="M50" s="6">
        <v>21125.81</v>
      </c>
      <c r="N50" s="6">
        <v>5289</v>
      </c>
      <c r="O50" s="6">
        <v>103798344</v>
      </c>
      <c r="P50" s="6">
        <v>17855080</v>
      </c>
      <c r="Q50" s="6">
        <v>0</v>
      </c>
      <c r="R50" s="6">
        <v>24330684</v>
      </c>
      <c r="S50" s="6">
        <v>145984108</v>
      </c>
      <c r="U50">
        <f t="shared" si="7"/>
        <v>0.24997837679951107</v>
      </c>
    </row>
    <row r="51" spans="1:21" x14ac:dyDescent="0.35">
      <c r="A51">
        <v>2019</v>
      </c>
      <c r="B51" t="s">
        <v>3</v>
      </c>
      <c r="C51" t="s">
        <v>33</v>
      </c>
      <c r="D51" t="s">
        <v>17</v>
      </c>
      <c r="E51" t="s">
        <v>42</v>
      </c>
      <c r="F51" t="s">
        <v>35</v>
      </c>
      <c r="G51">
        <v>9</v>
      </c>
      <c r="H51" t="s">
        <v>9</v>
      </c>
      <c r="I51" s="6">
        <v>2</v>
      </c>
      <c r="J51" s="6">
        <v>418.32</v>
      </c>
      <c r="K51" s="6">
        <v>250.99</v>
      </c>
      <c r="L51" s="7"/>
      <c r="M51" s="6">
        <v>417.95</v>
      </c>
      <c r="N51" s="6">
        <v>105</v>
      </c>
      <c r="O51" s="6">
        <v>0</v>
      </c>
      <c r="P51" s="6">
        <v>1000000</v>
      </c>
      <c r="Q51" s="6">
        <v>0</v>
      </c>
      <c r="R51" s="6">
        <v>100000</v>
      </c>
      <c r="S51" s="6">
        <v>1100000</v>
      </c>
      <c r="U51">
        <f t="shared" si="7"/>
        <v>0.25100401606425704</v>
      </c>
    </row>
    <row r="52" spans="1:21" x14ac:dyDescent="0.35">
      <c r="A52">
        <v>2019</v>
      </c>
      <c r="B52" t="s">
        <v>3</v>
      </c>
      <c r="C52" t="s">
        <v>33</v>
      </c>
      <c r="D52" t="s">
        <v>17</v>
      </c>
      <c r="E52" t="s">
        <v>43</v>
      </c>
      <c r="F52" t="s">
        <v>35</v>
      </c>
      <c r="G52">
        <v>1</v>
      </c>
      <c r="H52" t="s">
        <v>9</v>
      </c>
      <c r="I52" s="6">
        <v>1588</v>
      </c>
      <c r="J52" s="6">
        <v>3412426.42</v>
      </c>
      <c r="K52" s="6">
        <v>1612374.47</v>
      </c>
      <c r="L52" s="7"/>
      <c r="M52" s="6">
        <v>3292981.58</v>
      </c>
      <c r="N52" s="6">
        <v>698672</v>
      </c>
      <c r="O52" s="6">
        <v>8741982455</v>
      </c>
      <c r="P52" s="6">
        <v>2840347668</v>
      </c>
      <c r="Q52" s="6">
        <v>11848000</v>
      </c>
      <c r="R52" s="6">
        <v>1548586701</v>
      </c>
      <c r="S52" s="6">
        <v>12971483661</v>
      </c>
      <c r="U52">
        <f t="shared" si="7"/>
        <v>0.20474346227808188</v>
      </c>
    </row>
    <row r="53" spans="1:21" x14ac:dyDescent="0.35">
      <c r="A53">
        <v>2019</v>
      </c>
      <c r="B53" t="s">
        <v>3</v>
      </c>
      <c r="C53" t="s">
        <v>33</v>
      </c>
      <c r="D53" t="s">
        <v>17</v>
      </c>
      <c r="E53" t="s">
        <v>43</v>
      </c>
      <c r="F53" t="s">
        <v>35</v>
      </c>
      <c r="G53">
        <v>2</v>
      </c>
      <c r="H53" t="s">
        <v>9</v>
      </c>
      <c r="I53" s="6">
        <v>753</v>
      </c>
      <c r="J53" s="6">
        <v>939302.18</v>
      </c>
      <c r="K53" s="6">
        <v>395726.81</v>
      </c>
      <c r="L53" s="7"/>
      <c r="M53" s="6">
        <v>1236731.8500000001</v>
      </c>
      <c r="N53" s="6">
        <v>185243</v>
      </c>
      <c r="O53" s="6">
        <v>4293043039</v>
      </c>
      <c r="P53" s="6">
        <v>842968210</v>
      </c>
      <c r="Q53" s="6">
        <v>10000</v>
      </c>
      <c r="R53" s="6">
        <v>509132081</v>
      </c>
      <c r="S53" s="6">
        <v>5633593380</v>
      </c>
      <c r="U53">
        <f t="shared" si="7"/>
        <v>0.19721342497043923</v>
      </c>
    </row>
    <row r="54" spans="1:21" x14ac:dyDescent="0.35">
      <c r="A54">
        <v>2019</v>
      </c>
      <c r="B54" t="s">
        <v>3</v>
      </c>
      <c r="C54" t="s">
        <v>33</v>
      </c>
      <c r="D54" t="s">
        <v>17</v>
      </c>
      <c r="E54" t="s">
        <v>43</v>
      </c>
      <c r="F54" t="s">
        <v>35</v>
      </c>
      <c r="G54">
        <v>3</v>
      </c>
      <c r="H54" t="s">
        <v>9</v>
      </c>
      <c r="I54" s="6">
        <v>491</v>
      </c>
      <c r="J54" s="6">
        <v>883271.46</v>
      </c>
      <c r="K54" s="6">
        <v>421162.97</v>
      </c>
      <c r="L54" s="7"/>
      <c r="M54" s="6">
        <v>705263.59</v>
      </c>
      <c r="N54" s="6">
        <v>201506</v>
      </c>
      <c r="O54" s="6">
        <v>2756173558</v>
      </c>
      <c r="P54" s="6">
        <v>563685668</v>
      </c>
      <c r="Q54" s="6">
        <v>1465175</v>
      </c>
      <c r="R54" s="6">
        <v>595742497</v>
      </c>
      <c r="S54" s="6">
        <v>3912620498</v>
      </c>
      <c r="U54">
        <f t="shared" si="7"/>
        <v>0.22813597984927533</v>
      </c>
    </row>
    <row r="55" spans="1:21" x14ac:dyDescent="0.35">
      <c r="A55">
        <v>2019</v>
      </c>
      <c r="B55" t="s">
        <v>3</v>
      </c>
      <c r="C55" t="s">
        <v>33</v>
      </c>
      <c r="D55" t="s">
        <v>17</v>
      </c>
      <c r="E55" t="s">
        <v>43</v>
      </c>
      <c r="F55" t="s">
        <v>35</v>
      </c>
      <c r="G55">
        <v>4</v>
      </c>
      <c r="H55" t="s">
        <v>9</v>
      </c>
      <c r="I55" s="6">
        <v>326</v>
      </c>
      <c r="J55" s="6">
        <v>537670.01</v>
      </c>
      <c r="K55" s="6">
        <v>260739.26</v>
      </c>
      <c r="L55" s="7"/>
      <c r="M55" s="6">
        <v>527829.24</v>
      </c>
      <c r="N55" s="6">
        <v>115538</v>
      </c>
      <c r="O55" s="6">
        <v>2375515179</v>
      </c>
      <c r="P55" s="6">
        <v>549165448</v>
      </c>
      <c r="Q55" s="6">
        <v>0</v>
      </c>
      <c r="R55" s="6">
        <v>332599661</v>
      </c>
      <c r="S55" s="6">
        <v>3255695288</v>
      </c>
      <c r="U55">
        <f t="shared" si="7"/>
        <v>0.21488645052008759</v>
      </c>
    </row>
    <row r="56" spans="1:21" x14ac:dyDescent="0.35">
      <c r="A56">
        <v>2019</v>
      </c>
      <c r="B56" t="s">
        <v>3</v>
      </c>
      <c r="C56" t="s">
        <v>33</v>
      </c>
      <c r="D56" t="s">
        <v>17</v>
      </c>
      <c r="E56" t="s">
        <v>43</v>
      </c>
      <c r="F56" t="s">
        <v>35</v>
      </c>
      <c r="G56">
        <v>5</v>
      </c>
      <c r="H56" t="s">
        <v>9</v>
      </c>
      <c r="I56" s="6">
        <v>329</v>
      </c>
      <c r="J56" s="6">
        <v>1032563.16</v>
      </c>
      <c r="K56" s="6">
        <v>271696.28999999998</v>
      </c>
      <c r="L56" s="7"/>
      <c r="M56" s="6">
        <v>1081151.76</v>
      </c>
      <c r="N56" s="6">
        <v>110400</v>
      </c>
      <c r="O56" s="6">
        <v>3204774585</v>
      </c>
      <c r="P56" s="6">
        <v>1813624705</v>
      </c>
      <c r="Q56" s="6">
        <v>0</v>
      </c>
      <c r="R56" s="6">
        <v>770919158</v>
      </c>
      <c r="S56" s="6">
        <v>5784168443</v>
      </c>
      <c r="U56">
        <f t="shared" si="7"/>
        <v>0.10691839906432454</v>
      </c>
    </row>
    <row r="57" spans="1:21" x14ac:dyDescent="0.35">
      <c r="A57">
        <v>2019</v>
      </c>
      <c r="B57" t="s">
        <v>3</v>
      </c>
      <c r="C57" t="s">
        <v>33</v>
      </c>
      <c r="D57" t="s">
        <v>17</v>
      </c>
      <c r="E57" t="s">
        <v>43</v>
      </c>
      <c r="F57" t="s">
        <v>35</v>
      </c>
      <c r="G57">
        <v>6</v>
      </c>
      <c r="H57" t="s">
        <v>9</v>
      </c>
      <c r="I57" s="6">
        <v>215</v>
      </c>
      <c r="J57" s="6">
        <v>322433.05</v>
      </c>
      <c r="K57" s="6">
        <v>222795.75</v>
      </c>
      <c r="L57" s="7"/>
      <c r="M57" s="6">
        <v>280609.15000000002</v>
      </c>
      <c r="N57" s="6">
        <v>65771</v>
      </c>
      <c r="O57" s="6">
        <v>1752634019</v>
      </c>
      <c r="P57" s="6">
        <v>503239278</v>
      </c>
      <c r="Q57" s="6">
        <v>0</v>
      </c>
      <c r="R57" s="6">
        <v>138804474</v>
      </c>
      <c r="S57" s="6">
        <v>2393221768</v>
      </c>
      <c r="U57">
        <f t="shared" si="7"/>
        <v>0.20398343159921106</v>
      </c>
    </row>
    <row r="58" spans="1:21" x14ac:dyDescent="0.35">
      <c r="A58">
        <v>2019</v>
      </c>
      <c r="B58" t="s">
        <v>3</v>
      </c>
      <c r="C58" t="s">
        <v>33</v>
      </c>
      <c r="D58" t="s">
        <v>17</v>
      </c>
      <c r="E58" t="s">
        <v>43</v>
      </c>
      <c r="F58" t="s">
        <v>35</v>
      </c>
      <c r="G58">
        <v>7</v>
      </c>
      <c r="H58" t="s">
        <v>9</v>
      </c>
      <c r="I58" s="6">
        <v>115</v>
      </c>
      <c r="J58" s="6">
        <v>308020.65000000002</v>
      </c>
      <c r="K58" s="6">
        <v>162874.31</v>
      </c>
      <c r="L58" s="7"/>
      <c r="M58" s="6">
        <v>279848.95</v>
      </c>
      <c r="N58" s="6">
        <v>62290</v>
      </c>
      <c r="O58" s="6">
        <v>1268692928</v>
      </c>
      <c r="P58" s="6">
        <v>139280229</v>
      </c>
      <c r="Q58" s="6">
        <v>0</v>
      </c>
      <c r="R58" s="6">
        <v>132255995</v>
      </c>
      <c r="S58" s="6">
        <v>1540229152</v>
      </c>
      <c r="U58">
        <f t="shared" si="7"/>
        <v>0.20222670135914586</v>
      </c>
    </row>
    <row r="59" spans="1:21" x14ac:dyDescent="0.35">
      <c r="A59">
        <v>2019</v>
      </c>
      <c r="B59" t="s">
        <v>3</v>
      </c>
      <c r="C59" t="s">
        <v>33</v>
      </c>
      <c r="D59" t="s">
        <v>17</v>
      </c>
      <c r="E59" t="s">
        <v>43</v>
      </c>
      <c r="F59" t="s">
        <v>35</v>
      </c>
      <c r="G59">
        <v>8</v>
      </c>
      <c r="H59" t="s">
        <v>9</v>
      </c>
      <c r="I59" s="6">
        <v>106</v>
      </c>
      <c r="J59" s="6">
        <v>376605.07</v>
      </c>
      <c r="K59" s="6">
        <v>167365.29</v>
      </c>
      <c r="L59" s="7"/>
      <c r="M59" s="6">
        <v>379343.05</v>
      </c>
      <c r="N59" s="6">
        <v>70647</v>
      </c>
      <c r="O59" s="6">
        <v>1859242630</v>
      </c>
      <c r="P59" s="6">
        <v>208790898</v>
      </c>
      <c r="Q59" s="6">
        <v>0</v>
      </c>
      <c r="R59" s="6">
        <v>415732074</v>
      </c>
      <c r="S59" s="6">
        <v>2483765602</v>
      </c>
      <c r="U59">
        <f t="shared" si="7"/>
        <v>0.18758908370511315</v>
      </c>
    </row>
    <row r="60" spans="1:21" x14ac:dyDescent="0.35">
      <c r="A60">
        <v>2019</v>
      </c>
      <c r="B60" t="s">
        <v>3</v>
      </c>
      <c r="C60" t="s">
        <v>33</v>
      </c>
      <c r="D60" t="s">
        <v>17</v>
      </c>
      <c r="E60" t="s">
        <v>43</v>
      </c>
      <c r="F60" t="s">
        <v>35</v>
      </c>
      <c r="G60">
        <v>9</v>
      </c>
      <c r="H60" t="s">
        <v>9</v>
      </c>
      <c r="I60" s="6">
        <v>80</v>
      </c>
      <c r="J60" s="6">
        <v>233003.93</v>
      </c>
      <c r="K60" s="6">
        <v>103396.37</v>
      </c>
      <c r="L60" s="7"/>
      <c r="M60" s="6">
        <v>225077.72</v>
      </c>
      <c r="N60" s="6">
        <v>49041</v>
      </c>
      <c r="O60" s="6">
        <v>572691439</v>
      </c>
      <c r="P60" s="6">
        <v>72496826</v>
      </c>
      <c r="Q60" s="6">
        <v>0</v>
      </c>
      <c r="R60" s="6">
        <v>64128258</v>
      </c>
      <c r="S60" s="6">
        <v>706966519</v>
      </c>
      <c r="U60">
        <f t="shared" si="7"/>
        <v>0.21047284481424841</v>
      </c>
    </row>
    <row r="61" spans="1:21" x14ac:dyDescent="0.35">
      <c r="A61">
        <v>2019</v>
      </c>
      <c r="B61" t="s">
        <v>3</v>
      </c>
      <c r="C61" t="s">
        <v>33</v>
      </c>
      <c r="D61" t="s">
        <v>17</v>
      </c>
      <c r="E61" t="s">
        <v>43</v>
      </c>
      <c r="F61" t="s">
        <v>35</v>
      </c>
      <c r="G61">
        <v>10</v>
      </c>
      <c r="H61" t="s">
        <v>9</v>
      </c>
      <c r="I61" s="6">
        <v>75</v>
      </c>
      <c r="J61" s="6">
        <v>514544.45</v>
      </c>
      <c r="K61" s="6">
        <v>69661.84</v>
      </c>
      <c r="L61" s="7"/>
      <c r="M61" s="6">
        <v>435478.9</v>
      </c>
      <c r="N61" s="6">
        <v>111284</v>
      </c>
      <c r="O61" s="6">
        <v>3286738743</v>
      </c>
      <c r="P61" s="6">
        <v>182938841</v>
      </c>
      <c r="Q61" s="6">
        <v>0</v>
      </c>
      <c r="R61" s="6">
        <v>152986324</v>
      </c>
      <c r="S61" s="6">
        <v>3621223902</v>
      </c>
      <c r="U61">
        <f t="shared" si="7"/>
        <v>0.21627674732474522</v>
      </c>
    </row>
    <row r="62" spans="1:21" x14ac:dyDescent="0.35">
      <c r="A62">
        <v>2019</v>
      </c>
      <c r="B62" t="s">
        <v>3</v>
      </c>
      <c r="C62" t="s">
        <v>33</v>
      </c>
      <c r="D62" t="s">
        <v>17</v>
      </c>
      <c r="E62" t="s">
        <v>44</v>
      </c>
      <c r="F62" t="s">
        <v>35</v>
      </c>
      <c r="G62">
        <v>1</v>
      </c>
      <c r="H62" t="s">
        <v>9</v>
      </c>
      <c r="I62" s="6">
        <v>77</v>
      </c>
      <c r="J62" s="6">
        <v>104657.89</v>
      </c>
      <c r="K62" s="6">
        <v>53829.48</v>
      </c>
      <c r="L62" s="7"/>
      <c r="M62" s="6">
        <v>167723.5</v>
      </c>
      <c r="N62" s="6">
        <v>26282</v>
      </c>
      <c r="O62" s="6">
        <v>236627643</v>
      </c>
      <c r="P62" s="6">
        <v>43047455</v>
      </c>
      <c r="Q62" s="6">
        <v>0</v>
      </c>
      <c r="R62" s="6">
        <v>5571882</v>
      </c>
      <c r="S62" s="6">
        <v>285246980</v>
      </c>
      <c r="U62">
        <f t="shared" si="7"/>
        <v>0.25112296836865333</v>
      </c>
    </row>
    <row r="63" spans="1:21" x14ac:dyDescent="0.35">
      <c r="A63">
        <v>2019</v>
      </c>
      <c r="B63" t="s">
        <v>3</v>
      </c>
      <c r="C63" t="s">
        <v>33</v>
      </c>
      <c r="D63" t="s">
        <v>17</v>
      </c>
      <c r="E63" t="s">
        <v>44</v>
      </c>
      <c r="F63" t="s">
        <v>35</v>
      </c>
      <c r="G63">
        <v>2</v>
      </c>
      <c r="H63" t="s">
        <v>9</v>
      </c>
      <c r="I63" s="6">
        <v>35</v>
      </c>
      <c r="J63" s="6">
        <v>19965.62</v>
      </c>
      <c r="K63" s="6">
        <v>12072.79</v>
      </c>
      <c r="L63" s="7"/>
      <c r="M63" s="6">
        <v>34236.230000000003</v>
      </c>
      <c r="N63" s="6">
        <v>4977</v>
      </c>
      <c r="O63" s="6">
        <v>31965832</v>
      </c>
      <c r="P63" s="6">
        <v>36173735</v>
      </c>
      <c r="Q63" s="6">
        <v>0</v>
      </c>
      <c r="R63" s="6">
        <v>1592000</v>
      </c>
      <c r="S63" s="6">
        <v>69731567</v>
      </c>
      <c r="U63">
        <f t="shared" si="7"/>
        <v>0.24927850975827448</v>
      </c>
    </row>
    <row r="64" spans="1:21" x14ac:dyDescent="0.35">
      <c r="A64">
        <v>2019</v>
      </c>
      <c r="B64" t="s">
        <v>3</v>
      </c>
      <c r="C64" t="s">
        <v>33</v>
      </c>
      <c r="D64" t="s">
        <v>17</v>
      </c>
      <c r="E64" t="s">
        <v>44</v>
      </c>
      <c r="F64" t="s">
        <v>35</v>
      </c>
      <c r="G64">
        <v>3</v>
      </c>
      <c r="H64" t="s">
        <v>9</v>
      </c>
      <c r="I64" s="6">
        <v>18</v>
      </c>
      <c r="J64" s="6">
        <v>4724.99</v>
      </c>
      <c r="K64" s="6">
        <v>3604.15</v>
      </c>
      <c r="L64" s="7"/>
      <c r="M64" s="6">
        <v>3324.12</v>
      </c>
      <c r="N64" s="6">
        <v>1164</v>
      </c>
      <c r="O64" s="6">
        <v>4604152</v>
      </c>
      <c r="P64" s="6">
        <v>8057643</v>
      </c>
      <c r="Q64" s="6">
        <v>0</v>
      </c>
      <c r="R64" s="6">
        <v>360000</v>
      </c>
      <c r="S64" s="6">
        <v>13021795</v>
      </c>
      <c r="U64">
        <f t="shared" si="7"/>
        <v>0.24634972772429148</v>
      </c>
    </row>
    <row r="65" spans="1:21" x14ac:dyDescent="0.35">
      <c r="A65">
        <v>2019</v>
      </c>
      <c r="B65" t="s">
        <v>3</v>
      </c>
      <c r="C65" t="s">
        <v>33</v>
      </c>
      <c r="D65" t="s">
        <v>17</v>
      </c>
      <c r="E65" t="s">
        <v>44</v>
      </c>
      <c r="F65" t="s">
        <v>35</v>
      </c>
      <c r="G65">
        <v>4</v>
      </c>
      <c r="H65" t="s">
        <v>9</v>
      </c>
      <c r="I65" s="6">
        <v>15</v>
      </c>
      <c r="J65" s="6">
        <v>12951.07</v>
      </c>
      <c r="K65" s="6">
        <v>8029.29</v>
      </c>
      <c r="L65" s="7"/>
      <c r="M65" s="6">
        <v>10792.57</v>
      </c>
      <c r="N65" s="6">
        <v>3238</v>
      </c>
      <c r="O65" s="6">
        <v>9067147</v>
      </c>
      <c r="P65" s="6">
        <v>34111532</v>
      </c>
      <c r="Q65" s="6">
        <v>0</v>
      </c>
      <c r="R65" s="6">
        <v>0</v>
      </c>
      <c r="S65" s="6">
        <v>43178679</v>
      </c>
      <c r="U65">
        <f t="shared" si="7"/>
        <v>0.25001795218464573</v>
      </c>
    </row>
    <row r="66" spans="1:21" x14ac:dyDescent="0.35">
      <c r="A66">
        <v>2019</v>
      </c>
      <c r="B66" t="s">
        <v>3</v>
      </c>
      <c r="C66" t="s">
        <v>33</v>
      </c>
      <c r="D66" t="s">
        <v>17</v>
      </c>
      <c r="E66" t="s">
        <v>44</v>
      </c>
      <c r="F66" t="s">
        <v>35</v>
      </c>
      <c r="G66">
        <v>5</v>
      </c>
      <c r="H66" t="s">
        <v>9</v>
      </c>
      <c r="I66" s="6">
        <v>8</v>
      </c>
      <c r="J66" s="6">
        <v>2497.5500000000002</v>
      </c>
      <c r="K66" s="6">
        <v>1840.49</v>
      </c>
      <c r="L66" s="7"/>
      <c r="M66" s="6">
        <v>2081.67</v>
      </c>
      <c r="N66" s="6">
        <v>624</v>
      </c>
      <c r="O66" s="6">
        <v>1609052</v>
      </c>
      <c r="P66" s="6">
        <v>10852700</v>
      </c>
      <c r="Q66" s="6">
        <v>0</v>
      </c>
      <c r="R66" s="6">
        <v>6270037</v>
      </c>
      <c r="S66" s="6">
        <v>18731789</v>
      </c>
      <c r="U66">
        <f t="shared" si="7"/>
        <v>0.24984484795099196</v>
      </c>
    </row>
    <row r="67" spans="1:21" x14ac:dyDescent="0.35">
      <c r="A67">
        <v>2019</v>
      </c>
      <c r="B67" t="s">
        <v>3</v>
      </c>
      <c r="C67" t="s">
        <v>33</v>
      </c>
      <c r="D67" t="s">
        <v>17</v>
      </c>
      <c r="E67" t="s">
        <v>45</v>
      </c>
      <c r="F67" t="s">
        <v>35</v>
      </c>
      <c r="G67">
        <v>1</v>
      </c>
      <c r="H67" t="s">
        <v>9</v>
      </c>
      <c r="I67" s="6">
        <v>532</v>
      </c>
      <c r="J67" s="6">
        <v>534810.55000000005</v>
      </c>
      <c r="K67" s="6">
        <v>296316.56</v>
      </c>
      <c r="L67" s="7"/>
      <c r="M67" s="6">
        <v>541628.62</v>
      </c>
      <c r="N67" s="6">
        <v>137894</v>
      </c>
      <c r="O67" s="6">
        <v>1880280620</v>
      </c>
      <c r="P67" s="6">
        <v>832289013</v>
      </c>
      <c r="Q67" s="6">
        <v>0</v>
      </c>
      <c r="R67" s="6">
        <v>920470202</v>
      </c>
      <c r="S67" s="6">
        <v>3632577826</v>
      </c>
      <c r="U67">
        <f t="shared" si="7"/>
        <v>0.25783709764139839</v>
      </c>
    </row>
    <row r="68" spans="1:21" x14ac:dyDescent="0.35">
      <c r="A68">
        <v>2019</v>
      </c>
      <c r="B68" t="s">
        <v>3</v>
      </c>
      <c r="C68" t="s">
        <v>33</v>
      </c>
      <c r="D68" t="s">
        <v>17</v>
      </c>
      <c r="E68" t="s">
        <v>45</v>
      </c>
      <c r="F68" t="s">
        <v>35</v>
      </c>
      <c r="G68">
        <v>2</v>
      </c>
      <c r="H68" t="s">
        <v>9</v>
      </c>
      <c r="I68" s="6">
        <v>235</v>
      </c>
      <c r="J68" s="6">
        <v>150154.60999999999</v>
      </c>
      <c r="K68" s="6">
        <v>86201.46</v>
      </c>
      <c r="L68" s="7"/>
      <c r="M68" s="6">
        <v>138531.20000000001</v>
      </c>
      <c r="N68" s="6">
        <v>38311</v>
      </c>
      <c r="O68" s="6">
        <v>779294918</v>
      </c>
      <c r="P68" s="6">
        <v>188016870</v>
      </c>
      <c r="Q68" s="6">
        <v>100000</v>
      </c>
      <c r="R68" s="6">
        <v>159557488</v>
      </c>
      <c r="S68" s="6">
        <v>1113765273</v>
      </c>
      <c r="U68">
        <f t="shared" si="7"/>
        <v>0.25514368156928385</v>
      </c>
    </row>
    <row r="69" spans="1:21" x14ac:dyDescent="0.35">
      <c r="A69">
        <v>2019</v>
      </c>
      <c r="B69" t="s">
        <v>3</v>
      </c>
      <c r="C69" t="s">
        <v>33</v>
      </c>
      <c r="D69" t="s">
        <v>17</v>
      </c>
      <c r="E69" t="s">
        <v>45</v>
      </c>
      <c r="F69" t="s">
        <v>35</v>
      </c>
      <c r="G69">
        <v>3</v>
      </c>
      <c r="H69" t="s">
        <v>9</v>
      </c>
      <c r="I69" s="6">
        <v>94</v>
      </c>
      <c r="J69" s="6">
        <v>195523.69</v>
      </c>
      <c r="K69" s="6">
        <v>91041.21</v>
      </c>
      <c r="L69" s="7"/>
      <c r="M69" s="6">
        <v>101229.75</v>
      </c>
      <c r="N69" s="6">
        <v>49215</v>
      </c>
      <c r="O69" s="6">
        <v>402310248</v>
      </c>
      <c r="P69" s="6">
        <v>265676399</v>
      </c>
      <c r="Q69" s="6">
        <v>0</v>
      </c>
      <c r="R69" s="6">
        <v>628383195</v>
      </c>
      <c r="S69" s="6">
        <v>1295669842</v>
      </c>
      <c r="U69">
        <f t="shared" si="7"/>
        <v>0.25170862927147086</v>
      </c>
    </row>
    <row r="70" spans="1:21" x14ac:dyDescent="0.35">
      <c r="A70">
        <v>2019</v>
      </c>
      <c r="B70" t="s">
        <v>3</v>
      </c>
      <c r="C70" t="s">
        <v>33</v>
      </c>
      <c r="D70" t="s">
        <v>17</v>
      </c>
      <c r="E70" t="s">
        <v>45</v>
      </c>
      <c r="F70" t="s">
        <v>35</v>
      </c>
      <c r="G70">
        <v>4</v>
      </c>
      <c r="H70" t="s">
        <v>9</v>
      </c>
      <c r="I70" s="6">
        <v>46</v>
      </c>
      <c r="J70" s="6">
        <v>138029.59</v>
      </c>
      <c r="K70" s="6">
        <v>44497.55</v>
      </c>
      <c r="L70" s="7"/>
      <c r="M70" s="6">
        <v>123908.22</v>
      </c>
      <c r="N70" s="6">
        <v>35593</v>
      </c>
      <c r="O70" s="6">
        <v>602405500</v>
      </c>
      <c r="P70" s="6">
        <v>360993741</v>
      </c>
      <c r="Q70" s="6">
        <v>0</v>
      </c>
      <c r="R70" s="6">
        <v>412013801</v>
      </c>
      <c r="S70" s="6">
        <v>1375413042</v>
      </c>
      <c r="U70">
        <f t="shared" si="7"/>
        <v>0.25786499836737908</v>
      </c>
    </row>
    <row r="71" spans="1:21" x14ac:dyDescent="0.35">
      <c r="A71">
        <v>2019</v>
      </c>
      <c r="B71" t="s">
        <v>3</v>
      </c>
      <c r="C71" t="s">
        <v>33</v>
      </c>
      <c r="D71" t="s">
        <v>17</v>
      </c>
      <c r="E71" t="s">
        <v>45</v>
      </c>
      <c r="F71" t="s">
        <v>35</v>
      </c>
      <c r="G71">
        <v>5</v>
      </c>
      <c r="H71" t="s">
        <v>9</v>
      </c>
      <c r="I71" s="6">
        <v>27</v>
      </c>
      <c r="J71" s="6">
        <v>17166.939999999999</v>
      </c>
      <c r="K71" s="6">
        <v>6105.6</v>
      </c>
      <c r="L71" s="7"/>
      <c r="M71" s="6">
        <v>22424.639999999999</v>
      </c>
      <c r="N71" s="6">
        <v>4826</v>
      </c>
      <c r="O71" s="6">
        <v>699837874</v>
      </c>
      <c r="P71" s="6">
        <v>860417072</v>
      </c>
      <c r="Q71" s="6">
        <v>0</v>
      </c>
      <c r="R71" s="6">
        <v>1275934010</v>
      </c>
      <c r="S71" s="6">
        <v>2836188956</v>
      </c>
      <c r="U71">
        <f t="shared" si="7"/>
        <v>0.28112173747913144</v>
      </c>
    </row>
    <row r="72" spans="1:21" x14ac:dyDescent="0.35">
      <c r="A72">
        <v>2019</v>
      </c>
      <c r="B72" t="s">
        <v>3</v>
      </c>
      <c r="C72" t="s">
        <v>33</v>
      </c>
      <c r="D72" t="s">
        <v>17</v>
      </c>
      <c r="E72" t="s">
        <v>45</v>
      </c>
      <c r="F72" t="s">
        <v>35</v>
      </c>
      <c r="G72">
        <v>6</v>
      </c>
      <c r="H72" t="s">
        <v>9</v>
      </c>
      <c r="I72" s="6">
        <v>11</v>
      </c>
      <c r="J72" s="6">
        <v>48377.58</v>
      </c>
      <c r="K72" s="6">
        <v>20253.02</v>
      </c>
      <c r="L72" s="7"/>
      <c r="M72" s="6">
        <v>46076.959999999999</v>
      </c>
      <c r="N72" s="6">
        <v>10278</v>
      </c>
      <c r="O72" s="6">
        <v>209700000</v>
      </c>
      <c r="P72" s="6">
        <v>9513148</v>
      </c>
      <c r="Q72" s="6">
        <v>0</v>
      </c>
      <c r="R72" s="6">
        <v>17129316</v>
      </c>
      <c r="S72" s="6">
        <v>236342464</v>
      </c>
      <c r="U72">
        <f t="shared" si="7"/>
        <v>0.21245378541051455</v>
      </c>
    </row>
    <row r="73" spans="1:21" x14ac:dyDescent="0.35">
      <c r="A73">
        <v>2019</v>
      </c>
      <c r="B73" t="s">
        <v>3</v>
      </c>
      <c r="C73" t="s">
        <v>33</v>
      </c>
      <c r="D73" t="s">
        <v>17</v>
      </c>
      <c r="E73" t="s">
        <v>45</v>
      </c>
      <c r="F73" t="s">
        <v>35</v>
      </c>
      <c r="G73">
        <v>7</v>
      </c>
      <c r="H73" t="s">
        <v>9</v>
      </c>
      <c r="I73" s="6">
        <v>4</v>
      </c>
      <c r="J73" s="6">
        <v>4811.46</v>
      </c>
      <c r="K73" s="6">
        <v>2886.88</v>
      </c>
      <c r="L73" s="7"/>
      <c r="M73" s="6">
        <v>9264.5300000000007</v>
      </c>
      <c r="N73" s="6">
        <v>1203</v>
      </c>
      <c r="O73" s="6">
        <v>24000000</v>
      </c>
      <c r="P73" s="6">
        <v>200000</v>
      </c>
      <c r="Q73" s="6">
        <v>0</v>
      </c>
      <c r="R73" s="6">
        <v>0</v>
      </c>
      <c r="S73" s="6">
        <v>24200000</v>
      </c>
      <c r="U73">
        <f t="shared" si="7"/>
        <v>0.25002805801149752</v>
      </c>
    </row>
    <row r="74" spans="1:21" x14ac:dyDescent="0.35">
      <c r="A74">
        <v>2019</v>
      </c>
      <c r="B74" t="s">
        <v>3</v>
      </c>
      <c r="C74" t="s">
        <v>33</v>
      </c>
      <c r="D74" t="s">
        <v>17</v>
      </c>
      <c r="E74" t="s">
        <v>45</v>
      </c>
      <c r="F74" t="s">
        <v>35</v>
      </c>
      <c r="G74">
        <v>8</v>
      </c>
      <c r="H74" t="s">
        <v>9</v>
      </c>
      <c r="I74" s="6">
        <v>9</v>
      </c>
      <c r="J74" s="6">
        <v>10353.719999999999</v>
      </c>
      <c r="K74" s="6">
        <v>4725.9399999999996</v>
      </c>
      <c r="L74" s="7"/>
      <c r="M74" s="6">
        <v>11432.24</v>
      </c>
      <c r="N74" s="6">
        <v>2518</v>
      </c>
      <c r="O74" s="6">
        <v>60600000</v>
      </c>
      <c r="P74" s="6">
        <v>10182918</v>
      </c>
      <c r="Q74" s="6">
        <v>0</v>
      </c>
      <c r="R74" s="6">
        <v>19680000</v>
      </c>
      <c r="S74" s="6">
        <v>90462918</v>
      </c>
      <c r="U74">
        <f t="shared" si="7"/>
        <v>0.24319761399767428</v>
      </c>
    </row>
    <row r="75" spans="1:21" x14ac:dyDescent="0.35">
      <c r="A75">
        <v>2019</v>
      </c>
      <c r="B75" t="s">
        <v>3</v>
      </c>
      <c r="C75" t="s">
        <v>33</v>
      </c>
      <c r="D75" t="s">
        <v>17</v>
      </c>
      <c r="E75" t="s">
        <v>45</v>
      </c>
      <c r="F75" t="s">
        <v>35</v>
      </c>
      <c r="G75">
        <v>9</v>
      </c>
      <c r="H75" t="s">
        <v>9</v>
      </c>
      <c r="I75" s="6">
        <v>2</v>
      </c>
      <c r="J75" s="6">
        <v>1768.38</v>
      </c>
      <c r="K75" s="6">
        <v>1061.03</v>
      </c>
      <c r="L75" s="7"/>
      <c r="M75" s="6">
        <v>1765.63</v>
      </c>
      <c r="N75" s="6">
        <v>442</v>
      </c>
      <c r="O75" s="6">
        <v>0</v>
      </c>
      <c r="P75" s="6">
        <v>2100000</v>
      </c>
      <c r="Q75" s="6">
        <v>0</v>
      </c>
      <c r="R75" s="6">
        <v>250000</v>
      </c>
      <c r="S75" s="6">
        <v>2350000</v>
      </c>
      <c r="U75">
        <f t="shared" si="7"/>
        <v>0.24994627851479884</v>
      </c>
    </row>
    <row r="76" spans="1:21" x14ac:dyDescent="0.35">
      <c r="A76">
        <v>2019</v>
      </c>
      <c r="B76" t="s">
        <v>3</v>
      </c>
      <c r="C76" t="s">
        <v>33</v>
      </c>
      <c r="D76" t="s">
        <v>17</v>
      </c>
      <c r="E76" t="s">
        <v>45</v>
      </c>
      <c r="F76" t="s">
        <v>35</v>
      </c>
      <c r="G76">
        <v>10</v>
      </c>
      <c r="H76" t="s">
        <v>9</v>
      </c>
      <c r="I76" s="6">
        <v>4</v>
      </c>
      <c r="J76" s="6">
        <v>11868.22</v>
      </c>
      <c r="K76" s="6">
        <v>3974.38</v>
      </c>
      <c r="L76" s="7"/>
      <c r="M76" s="6">
        <v>11851.04</v>
      </c>
      <c r="N76" s="6">
        <v>2967</v>
      </c>
      <c r="O76" s="6">
        <v>86000000</v>
      </c>
      <c r="P76" s="6">
        <v>25000000</v>
      </c>
      <c r="Q76" s="6">
        <v>0</v>
      </c>
      <c r="R76" s="6">
        <v>200000</v>
      </c>
      <c r="S76" s="6">
        <v>111200000</v>
      </c>
      <c r="U76">
        <f t="shared" si="7"/>
        <v>0.24999536577515416</v>
      </c>
    </row>
    <row r="77" spans="1:21" x14ac:dyDescent="0.35">
      <c r="A77">
        <v>2019</v>
      </c>
      <c r="B77" t="s">
        <v>3</v>
      </c>
      <c r="C77" t="s">
        <v>33</v>
      </c>
      <c r="D77" t="s">
        <v>17</v>
      </c>
      <c r="E77" t="s">
        <v>46</v>
      </c>
      <c r="F77" t="s">
        <v>35</v>
      </c>
      <c r="G77">
        <v>1</v>
      </c>
      <c r="H77" t="s">
        <v>9</v>
      </c>
      <c r="I77" s="6">
        <v>98</v>
      </c>
      <c r="J77" s="6">
        <v>243272.27</v>
      </c>
      <c r="K77" s="6">
        <v>81199.539999999994</v>
      </c>
      <c r="L77" s="7"/>
      <c r="M77" s="6">
        <v>524755.44999999995</v>
      </c>
      <c r="N77" s="6">
        <v>53779</v>
      </c>
      <c r="O77" s="6">
        <v>605287636</v>
      </c>
      <c r="P77" s="6">
        <v>201819891</v>
      </c>
      <c r="Q77" s="6">
        <v>0</v>
      </c>
      <c r="R77" s="6">
        <v>54772713</v>
      </c>
      <c r="S77" s="6">
        <v>861880240</v>
      </c>
      <c r="U77">
        <f t="shared" si="7"/>
        <v>0.22106506425907071</v>
      </c>
    </row>
    <row r="78" spans="1:21" x14ac:dyDescent="0.35">
      <c r="A78">
        <v>2019</v>
      </c>
      <c r="B78" t="s">
        <v>3</v>
      </c>
      <c r="C78" t="s">
        <v>33</v>
      </c>
      <c r="D78" t="s">
        <v>17</v>
      </c>
      <c r="E78" t="s">
        <v>46</v>
      </c>
      <c r="F78" t="s">
        <v>35</v>
      </c>
      <c r="G78">
        <v>2</v>
      </c>
      <c r="H78" t="s">
        <v>9</v>
      </c>
      <c r="I78" s="6">
        <v>31</v>
      </c>
      <c r="J78" s="6">
        <v>35335.93</v>
      </c>
      <c r="K78" s="6">
        <v>6934.83</v>
      </c>
      <c r="L78" s="7"/>
      <c r="M78" s="6">
        <v>71552.899999999994</v>
      </c>
      <c r="N78" s="6">
        <v>8833</v>
      </c>
      <c r="O78" s="6">
        <v>239180514</v>
      </c>
      <c r="P78" s="6">
        <v>8587166</v>
      </c>
      <c r="Q78" s="6">
        <v>0</v>
      </c>
      <c r="R78" s="6">
        <v>6724600</v>
      </c>
      <c r="S78" s="6">
        <v>254492280</v>
      </c>
      <c r="U78">
        <f t="shared" si="7"/>
        <v>0.24997219543959928</v>
      </c>
    </row>
    <row r="79" spans="1:21" x14ac:dyDescent="0.35">
      <c r="A79">
        <v>2019</v>
      </c>
      <c r="B79" t="s">
        <v>3</v>
      </c>
      <c r="C79" t="s">
        <v>33</v>
      </c>
      <c r="D79" t="s">
        <v>17</v>
      </c>
      <c r="E79" t="s">
        <v>46</v>
      </c>
      <c r="F79" t="s">
        <v>35</v>
      </c>
      <c r="G79">
        <v>3</v>
      </c>
      <c r="H79" t="s">
        <v>9</v>
      </c>
      <c r="I79" s="6">
        <v>12</v>
      </c>
      <c r="J79" s="6">
        <v>14283.86</v>
      </c>
      <c r="K79" s="6">
        <v>7375.35</v>
      </c>
      <c r="L79" s="7"/>
      <c r="M79" s="6">
        <v>13659.48</v>
      </c>
      <c r="N79" s="6">
        <v>3423</v>
      </c>
      <c r="O79" s="6">
        <v>57761116</v>
      </c>
      <c r="P79" s="6">
        <v>4118500</v>
      </c>
      <c r="Q79" s="6">
        <v>0</v>
      </c>
      <c r="R79" s="6">
        <v>3830000</v>
      </c>
      <c r="S79" s="6">
        <v>65709616</v>
      </c>
      <c r="U79">
        <f t="shared" si="7"/>
        <v>0.23964110541548292</v>
      </c>
    </row>
    <row r="80" spans="1:21" x14ac:dyDescent="0.35">
      <c r="A80">
        <v>2019</v>
      </c>
      <c r="B80" t="s">
        <v>3</v>
      </c>
      <c r="C80" t="s">
        <v>33</v>
      </c>
      <c r="D80" t="s">
        <v>17</v>
      </c>
      <c r="E80" t="s">
        <v>46</v>
      </c>
      <c r="F80" t="s">
        <v>35</v>
      </c>
      <c r="G80">
        <v>4</v>
      </c>
      <c r="H80" t="s">
        <v>9</v>
      </c>
      <c r="I80" s="6">
        <v>7</v>
      </c>
      <c r="J80" s="6">
        <v>5525</v>
      </c>
      <c r="K80" s="6">
        <v>2367.56</v>
      </c>
      <c r="L80" s="7"/>
      <c r="M80" s="6">
        <v>4298.22</v>
      </c>
      <c r="N80" s="6">
        <v>1465</v>
      </c>
      <c r="O80" s="6">
        <v>13000000</v>
      </c>
      <c r="P80" s="6">
        <v>4052197</v>
      </c>
      <c r="Q80" s="6">
        <v>0</v>
      </c>
      <c r="R80" s="6">
        <v>2805909</v>
      </c>
      <c r="S80" s="6">
        <v>19858106</v>
      </c>
      <c r="U80">
        <f t="shared" si="7"/>
        <v>0.26515837104072398</v>
      </c>
    </row>
    <row r="81" spans="1:21" x14ac:dyDescent="0.35">
      <c r="A81">
        <v>2019</v>
      </c>
      <c r="B81" t="s">
        <v>3</v>
      </c>
      <c r="C81" t="s">
        <v>33</v>
      </c>
      <c r="D81" t="s">
        <v>17</v>
      </c>
      <c r="E81" t="s">
        <v>46</v>
      </c>
      <c r="F81" t="s">
        <v>35</v>
      </c>
      <c r="G81">
        <v>5</v>
      </c>
      <c r="H81" t="s">
        <v>9</v>
      </c>
      <c r="I81" s="6">
        <v>1</v>
      </c>
      <c r="J81" s="6">
        <v>0</v>
      </c>
      <c r="K81" s="6">
        <v>0</v>
      </c>
      <c r="L81" s="7"/>
      <c r="M81" s="6">
        <v>0</v>
      </c>
      <c r="N81" s="6">
        <v>0</v>
      </c>
      <c r="O81" s="6">
        <v>0</v>
      </c>
      <c r="P81" s="6">
        <v>6289273</v>
      </c>
      <c r="Q81" s="6">
        <v>0</v>
      </c>
      <c r="R81" s="6">
        <v>6666051</v>
      </c>
      <c r="S81" s="6">
        <v>12955324</v>
      </c>
      <c r="U81">
        <f t="shared" si="7"/>
        <v>0</v>
      </c>
    </row>
    <row r="82" spans="1:21" x14ac:dyDescent="0.35">
      <c r="A82">
        <v>2019</v>
      </c>
      <c r="B82" t="s">
        <v>3</v>
      </c>
      <c r="C82" t="s">
        <v>33</v>
      </c>
      <c r="D82" t="s">
        <v>17</v>
      </c>
      <c r="E82" t="s">
        <v>46</v>
      </c>
      <c r="F82" t="s">
        <v>35</v>
      </c>
      <c r="G82">
        <v>6</v>
      </c>
      <c r="H82" t="s">
        <v>9</v>
      </c>
      <c r="I82" s="6">
        <v>7</v>
      </c>
      <c r="J82" s="6">
        <v>13913.37</v>
      </c>
      <c r="K82" s="6">
        <v>9008.31</v>
      </c>
      <c r="L82" s="7"/>
      <c r="M82" s="6">
        <v>10135.48</v>
      </c>
      <c r="N82" s="6">
        <v>2559</v>
      </c>
      <c r="O82" s="6">
        <v>24200000</v>
      </c>
      <c r="P82" s="6">
        <v>2825000</v>
      </c>
      <c r="Q82" s="6">
        <v>0</v>
      </c>
      <c r="R82" s="6">
        <v>963409</v>
      </c>
      <c r="S82" s="6">
        <v>27988409</v>
      </c>
      <c r="U82">
        <f t="shared" si="7"/>
        <v>0.18392380853811835</v>
      </c>
    </row>
    <row r="83" spans="1:21" x14ac:dyDescent="0.35">
      <c r="A83">
        <v>2019</v>
      </c>
      <c r="B83" t="s">
        <v>3</v>
      </c>
      <c r="C83" t="s">
        <v>33</v>
      </c>
      <c r="D83" t="s">
        <v>17</v>
      </c>
      <c r="E83" t="s">
        <v>46</v>
      </c>
      <c r="F83" t="s">
        <v>35</v>
      </c>
      <c r="G83">
        <v>7</v>
      </c>
      <c r="H83" t="s">
        <v>9</v>
      </c>
      <c r="I83" s="6">
        <v>4</v>
      </c>
      <c r="J83" s="6">
        <v>10949.92</v>
      </c>
      <c r="K83" s="6">
        <v>5474.94</v>
      </c>
      <c r="L83" s="7"/>
      <c r="M83" s="6">
        <v>6133.06</v>
      </c>
      <c r="N83" s="6">
        <v>2190</v>
      </c>
      <c r="O83" s="6">
        <v>55800000</v>
      </c>
      <c r="P83" s="6">
        <v>2200000</v>
      </c>
      <c r="Q83" s="6">
        <v>0</v>
      </c>
      <c r="R83" s="6">
        <v>13400000</v>
      </c>
      <c r="S83" s="6">
        <v>71400000</v>
      </c>
      <c r="U83">
        <f t="shared" si="7"/>
        <v>0.20000146119789003</v>
      </c>
    </row>
    <row r="84" spans="1:21" x14ac:dyDescent="0.35">
      <c r="A84">
        <v>2019</v>
      </c>
      <c r="B84" t="s">
        <v>3</v>
      </c>
      <c r="C84" t="s">
        <v>33</v>
      </c>
      <c r="D84" t="s">
        <v>17</v>
      </c>
      <c r="E84" t="s">
        <v>46</v>
      </c>
      <c r="F84" t="s">
        <v>35</v>
      </c>
      <c r="G84">
        <v>8</v>
      </c>
      <c r="H84" t="s">
        <v>9</v>
      </c>
      <c r="I84" s="6">
        <v>1</v>
      </c>
      <c r="J84" s="6">
        <v>76208.97</v>
      </c>
      <c r="K84" s="6">
        <v>30483.59</v>
      </c>
      <c r="L84" s="7"/>
      <c r="M84" s="6">
        <v>22904.34</v>
      </c>
      <c r="N84" s="6">
        <v>15242</v>
      </c>
      <c r="O84" s="6">
        <v>70000000</v>
      </c>
      <c r="P84" s="6">
        <v>6000000</v>
      </c>
      <c r="Q84" s="6">
        <v>0</v>
      </c>
      <c r="R84" s="6">
        <v>0</v>
      </c>
      <c r="S84" s="6">
        <v>76000000</v>
      </c>
      <c r="U84">
        <f t="shared" si="7"/>
        <v>0.20000270309387463</v>
      </c>
    </row>
    <row r="85" spans="1:21" x14ac:dyDescent="0.35">
      <c r="A85">
        <v>2019</v>
      </c>
      <c r="B85" t="s">
        <v>3</v>
      </c>
      <c r="C85" t="s">
        <v>33</v>
      </c>
      <c r="D85" t="s">
        <v>17</v>
      </c>
      <c r="E85" t="s">
        <v>47</v>
      </c>
      <c r="F85" t="s">
        <v>35</v>
      </c>
      <c r="G85">
        <v>1</v>
      </c>
      <c r="H85" t="s">
        <v>9</v>
      </c>
      <c r="I85" s="6">
        <v>73</v>
      </c>
      <c r="J85" s="6">
        <v>283772.2</v>
      </c>
      <c r="K85" s="6">
        <v>127561.79</v>
      </c>
      <c r="L85" s="7"/>
      <c r="M85" s="6">
        <v>185045.55</v>
      </c>
      <c r="N85" s="6">
        <v>69741</v>
      </c>
      <c r="O85" s="6">
        <v>296320304</v>
      </c>
      <c r="P85" s="6">
        <v>120663616</v>
      </c>
      <c r="Q85" s="6">
        <v>0</v>
      </c>
      <c r="R85" s="6">
        <v>46129989</v>
      </c>
      <c r="S85" s="6">
        <v>463113909</v>
      </c>
      <c r="U85">
        <f t="shared" si="7"/>
        <v>0.24576403185371928</v>
      </c>
    </row>
    <row r="86" spans="1:21" x14ac:dyDescent="0.35">
      <c r="A86">
        <v>2019</v>
      </c>
      <c r="B86" t="s">
        <v>3</v>
      </c>
      <c r="C86" t="s">
        <v>33</v>
      </c>
      <c r="D86" t="s">
        <v>17</v>
      </c>
      <c r="E86" t="s">
        <v>47</v>
      </c>
      <c r="F86" t="s">
        <v>35</v>
      </c>
      <c r="G86">
        <v>2</v>
      </c>
      <c r="H86" t="s">
        <v>9</v>
      </c>
      <c r="I86" s="6">
        <v>48</v>
      </c>
      <c r="J86" s="6">
        <v>37017.86</v>
      </c>
      <c r="K86" s="6">
        <v>19309.11</v>
      </c>
      <c r="L86" s="7"/>
      <c r="M86" s="6">
        <v>26738.67</v>
      </c>
      <c r="N86" s="6">
        <v>8966</v>
      </c>
      <c r="O86" s="6">
        <v>79103026</v>
      </c>
      <c r="P86" s="6">
        <v>28550209</v>
      </c>
      <c r="Q86" s="6">
        <v>0</v>
      </c>
      <c r="R86" s="6">
        <v>11730000</v>
      </c>
      <c r="S86" s="6">
        <v>119383235</v>
      </c>
      <c r="U86">
        <f t="shared" si="7"/>
        <v>0.24220741015282893</v>
      </c>
    </row>
    <row r="87" spans="1:21" x14ac:dyDescent="0.35">
      <c r="A87">
        <v>2019</v>
      </c>
      <c r="B87" t="s">
        <v>3</v>
      </c>
      <c r="C87" t="s">
        <v>33</v>
      </c>
      <c r="D87" t="s">
        <v>17</v>
      </c>
      <c r="E87" t="s">
        <v>47</v>
      </c>
      <c r="F87" t="s">
        <v>35</v>
      </c>
      <c r="G87">
        <v>3</v>
      </c>
      <c r="H87" t="s">
        <v>9</v>
      </c>
      <c r="I87" s="6">
        <v>16</v>
      </c>
      <c r="J87" s="6">
        <v>25898.46</v>
      </c>
      <c r="K87" s="6">
        <v>13331.48</v>
      </c>
      <c r="L87" s="7"/>
      <c r="M87" s="6">
        <v>22488.86</v>
      </c>
      <c r="N87" s="6">
        <v>5736</v>
      </c>
      <c r="O87" s="6">
        <v>40520000</v>
      </c>
      <c r="P87" s="6">
        <v>6173500</v>
      </c>
      <c r="Q87" s="6">
        <v>0</v>
      </c>
      <c r="R87" s="6">
        <v>7910000</v>
      </c>
      <c r="S87" s="6">
        <v>54603500</v>
      </c>
      <c r="U87">
        <f t="shared" ref="U87:U150" si="8">IFERROR(N87/J87,0)</f>
        <v>0.2214803505691072</v>
      </c>
    </row>
    <row r="88" spans="1:21" x14ac:dyDescent="0.35">
      <c r="A88">
        <v>2019</v>
      </c>
      <c r="B88" t="s">
        <v>3</v>
      </c>
      <c r="C88" t="s">
        <v>33</v>
      </c>
      <c r="D88" t="s">
        <v>17</v>
      </c>
      <c r="E88" t="s">
        <v>47</v>
      </c>
      <c r="F88" t="s">
        <v>35</v>
      </c>
      <c r="G88">
        <v>4</v>
      </c>
      <c r="H88" t="s">
        <v>9</v>
      </c>
      <c r="I88" s="6">
        <v>14</v>
      </c>
      <c r="J88" s="6">
        <v>9413.31</v>
      </c>
      <c r="K88" s="6">
        <v>5810.53</v>
      </c>
      <c r="L88" s="7"/>
      <c r="M88" s="6">
        <v>8163.17</v>
      </c>
      <c r="N88" s="6">
        <v>2193</v>
      </c>
      <c r="O88" s="6">
        <v>50370000</v>
      </c>
      <c r="P88" s="6">
        <v>4730000</v>
      </c>
      <c r="Q88" s="6">
        <v>0</v>
      </c>
      <c r="R88" s="6">
        <v>3412000</v>
      </c>
      <c r="S88" s="6">
        <v>58512000</v>
      </c>
      <c r="U88">
        <f t="shared" si="8"/>
        <v>0.23296799956657119</v>
      </c>
    </row>
    <row r="89" spans="1:21" x14ac:dyDescent="0.35">
      <c r="A89">
        <v>2019</v>
      </c>
      <c r="B89" t="s">
        <v>3</v>
      </c>
      <c r="C89" t="s">
        <v>33</v>
      </c>
      <c r="D89" t="s">
        <v>17</v>
      </c>
      <c r="E89" t="s">
        <v>47</v>
      </c>
      <c r="F89" t="s">
        <v>35</v>
      </c>
      <c r="G89">
        <v>5</v>
      </c>
      <c r="H89" t="s">
        <v>9</v>
      </c>
      <c r="I89" s="6">
        <v>7</v>
      </c>
      <c r="J89" s="6">
        <v>7280.97</v>
      </c>
      <c r="K89" s="6">
        <v>3616.29</v>
      </c>
      <c r="L89" s="7"/>
      <c r="M89" s="6">
        <v>4763.0600000000004</v>
      </c>
      <c r="N89" s="6">
        <v>1652</v>
      </c>
      <c r="O89" s="6">
        <v>24440000</v>
      </c>
      <c r="P89" s="6">
        <v>1652778</v>
      </c>
      <c r="Q89" s="6">
        <v>0</v>
      </c>
      <c r="R89" s="6">
        <v>0</v>
      </c>
      <c r="S89" s="6">
        <v>26092778</v>
      </c>
      <c r="U89">
        <f t="shared" si="8"/>
        <v>0.22689284532143381</v>
      </c>
    </row>
    <row r="90" spans="1:21" x14ac:dyDescent="0.35">
      <c r="A90">
        <v>2019</v>
      </c>
      <c r="B90" t="s">
        <v>3</v>
      </c>
      <c r="C90" t="s">
        <v>33</v>
      </c>
      <c r="D90" t="s">
        <v>17</v>
      </c>
      <c r="E90" t="s">
        <v>47</v>
      </c>
      <c r="F90" t="s">
        <v>35</v>
      </c>
      <c r="G90">
        <v>6</v>
      </c>
      <c r="H90" t="s">
        <v>9</v>
      </c>
      <c r="I90" s="6">
        <v>4</v>
      </c>
      <c r="J90" s="6">
        <v>3418.45</v>
      </c>
      <c r="K90" s="6">
        <v>1367.38</v>
      </c>
      <c r="L90" s="7"/>
      <c r="M90" s="6">
        <v>3719.38</v>
      </c>
      <c r="N90" s="6">
        <v>855</v>
      </c>
      <c r="O90" s="6">
        <v>16000000</v>
      </c>
      <c r="P90" s="6">
        <v>100000</v>
      </c>
      <c r="Q90" s="6">
        <v>0</v>
      </c>
      <c r="R90" s="6">
        <v>0</v>
      </c>
      <c r="S90" s="6">
        <v>16100000</v>
      </c>
      <c r="U90">
        <f t="shared" si="8"/>
        <v>0.25011335546812152</v>
      </c>
    </row>
    <row r="91" spans="1:21" x14ac:dyDescent="0.35">
      <c r="A91">
        <v>2019</v>
      </c>
      <c r="B91" t="s">
        <v>3</v>
      </c>
      <c r="C91" t="s">
        <v>33</v>
      </c>
      <c r="D91" t="s">
        <v>17</v>
      </c>
      <c r="E91" t="s">
        <v>47</v>
      </c>
      <c r="F91" t="s">
        <v>35</v>
      </c>
      <c r="G91">
        <v>7</v>
      </c>
      <c r="H91" t="s">
        <v>9</v>
      </c>
      <c r="I91" s="6">
        <v>4</v>
      </c>
      <c r="J91" s="6">
        <v>11037.31</v>
      </c>
      <c r="K91" s="6">
        <v>4414.93</v>
      </c>
      <c r="L91" s="7"/>
      <c r="M91" s="6">
        <v>11991.58</v>
      </c>
      <c r="N91" s="6">
        <v>2760</v>
      </c>
      <c r="O91" s="6">
        <v>60000000</v>
      </c>
      <c r="P91" s="6">
        <v>0</v>
      </c>
      <c r="Q91" s="6">
        <v>0</v>
      </c>
      <c r="R91" s="6">
        <v>0</v>
      </c>
      <c r="S91" s="6">
        <v>60000000</v>
      </c>
      <c r="U91">
        <f t="shared" si="8"/>
        <v>0.25006092970116817</v>
      </c>
    </row>
    <row r="92" spans="1:21" x14ac:dyDescent="0.35">
      <c r="A92">
        <v>2019</v>
      </c>
      <c r="B92" t="s">
        <v>3</v>
      </c>
      <c r="C92" t="s">
        <v>33</v>
      </c>
      <c r="D92" t="s">
        <v>17</v>
      </c>
      <c r="E92" t="s">
        <v>48</v>
      </c>
      <c r="F92" t="s">
        <v>35</v>
      </c>
      <c r="G92">
        <v>1</v>
      </c>
      <c r="H92" t="s">
        <v>9</v>
      </c>
      <c r="I92" s="6">
        <v>869</v>
      </c>
      <c r="J92" s="6">
        <v>923744.24</v>
      </c>
      <c r="K92" s="6">
        <v>419494.02</v>
      </c>
      <c r="L92" s="7"/>
      <c r="M92" s="6">
        <v>926370.61</v>
      </c>
      <c r="N92" s="6">
        <v>198320</v>
      </c>
      <c r="O92" s="6">
        <v>3229602657</v>
      </c>
      <c r="P92" s="6">
        <v>1208010561</v>
      </c>
      <c r="Q92" s="6">
        <v>1000002</v>
      </c>
      <c r="R92" s="6">
        <v>516677505</v>
      </c>
      <c r="S92" s="6">
        <v>4939378791</v>
      </c>
      <c r="U92">
        <f t="shared" si="8"/>
        <v>0.21469146048477661</v>
      </c>
    </row>
    <row r="93" spans="1:21" x14ac:dyDescent="0.35">
      <c r="A93">
        <v>2019</v>
      </c>
      <c r="B93" t="s">
        <v>3</v>
      </c>
      <c r="C93" t="s">
        <v>33</v>
      </c>
      <c r="D93" t="s">
        <v>17</v>
      </c>
      <c r="E93" t="s">
        <v>48</v>
      </c>
      <c r="F93" t="s">
        <v>35</v>
      </c>
      <c r="G93">
        <v>2</v>
      </c>
      <c r="H93" t="s">
        <v>9</v>
      </c>
      <c r="I93" s="6">
        <v>369</v>
      </c>
      <c r="J93" s="6">
        <v>230340.88</v>
      </c>
      <c r="K93" s="6">
        <v>93943.3</v>
      </c>
      <c r="L93" s="7"/>
      <c r="M93" s="6">
        <v>272998.63</v>
      </c>
      <c r="N93" s="6">
        <v>53268</v>
      </c>
      <c r="O93" s="6">
        <v>1746459595</v>
      </c>
      <c r="P93" s="6">
        <v>477329509</v>
      </c>
      <c r="Q93" s="6">
        <v>0</v>
      </c>
      <c r="R93" s="6">
        <v>239710228</v>
      </c>
      <c r="S93" s="6">
        <v>2445234118</v>
      </c>
      <c r="U93">
        <f t="shared" si="8"/>
        <v>0.23125725663633828</v>
      </c>
    </row>
    <row r="94" spans="1:21" x14ac:dyDescent="0.35">
      <c r="A94">
        <v>2019</v>
      </c>
      <c r="B94" t="s">
        <v>3</v>
      </c>
      <c r="C94" t="s">
        <v>33</v>
      </c>
      <c r="D94" t="s">
        <v>17</v>
      </c>
      <c r="E94" t="s">
        <v>48</v>
      </c>
      <c r="F94" t="s">
        <v>35</v>
      </c>
      <c r="G94">
        <v>3</v>
      </c>
      <c r="H94" t="s">
        <v>9</v>
      </c>
      <c r="I94" s="6">
        <v>104</v>
      </c>
      <c r="J94" s="6">
        <v>160119.85</v>
      </c>
      <c r="K94" s="6">
        <v>82144.429999999993</v>
      </c>
      <c r="L94" s="7"/>
      <c r="M94" s="6">
        <v>156046.69</v>
      </c>
      <c r="N94" s="6">
        <v>36376</v>
      </c>
      <c r="O94" s="6">
        <v>538499893</v>
      </c>
      <c r="P94" s="6">
        <v>117404447</v>
      </c>
      <c r="Q94" s="6">
        <v>0</v>
      </c>
      <c r="R94" s="6">
        <v>56165264</v>
      </c>
      <c r="S94" s="6">
        <v>712069604</v>
      </c>
      <c r="U94">
        <f t="shared" si="8"/>
        <v>0.22717982811000634</v>
      </c>
    </row>
    <row r="95" spans="1:21" x14ac:dyDescent="0.35">
      <c r="A95">
        <v>2019</v>
      </c>
      <c r="B95" t="s">
        <v>3</v>
      </c>
      <c r="C95" t="s">
        <v>33</v>
      </c>
      <c r="D95" t="s">
        <v>17</v>
      </c>
      <c r="E95" t="s">
        <v>48</v>
      </c>
      <c r="F95" t="s">
        <v>35</v>
      </c>
      <c r="G95">
        <v>4</v>
      </c>
      <c r="H95" t="s">
        <v>9</v>
      </c>
      <c r="I95" s="6">
        <v>55</v>
      </c>
      <c r="J95" s="6">
        <v>12909</v>
      </c>
      <c r="K95" s="6">
        <v>23236.880000000001</v>
      </c>
      <c r="L95" s="7"/>
      <c r="M95" s="6">
        <v>340679.64</v>
      </c>
      <c r="N95" s="6">
        <v>18093</v>
      </c>
      <c r="O95" s="6">
        <v>1773698629</v>
      </c>
      <c r="P95" s="6">
        <v>370493928</v>
      </c>
      <c r="Q95" s="6">
        <v>0</v>
      </c>
      <c r="R95" s="6">
        <v>77082090</v>
      </c>
      <c r="S95" s="6">
        <v>2216572646</v>
      </c>
      <c r="U95">
        <f t="shared" si="8"/>
        <v>1.4015802928189636</v>
      </c>
    </row>
    <row r="96" spans="1:21" x14ac:dyDescent="0.35">
      <c r="A96">
        <v>2019</v>
      </c>
      <c r="B96" t="s">
        <v>3</v>
      </c>
      <c r="C96" t="s">
        <v>33</v>
      </c>
      <c r="D96" t="s">
        <v>17</v>
      </c>
      <c r="E96" t="s">
        <v>48</v>
      </c>
      <c r="F96" t="s">
        <v>35</v>
      </c>
      <c r="G96">
        <v>5</v>
      </c>
      <c r="H96" t="s">
        <v>9</v>
      </c>
      <c r="I96" s="6">
        <v>27</v>
      </c>
      <c r="J96" s="6">
        <v>15492.21</v>
      </c>
      <c r="K96" s="6">
        <v>9756.14</v>
      </c>
      <c r="L96" s="7"/>
      <c r="M96" s="6">
        <v>16626.650000000001</v>
      </c>
      <c r="N96" s="6">
        <v>3883</v>
      </c>
      <c r="O96" s="6">
        <v>179713057</v>
      </c>
      <c r="P96" s="6">
        <v>55341717</v>
      </c>
      <c r="Q96" s="6">
        <v>0</v>
      </c>
      <c r="R96" s="6">
        <v>35655480</v>
      </c>
      <c r="S96" s="6">
        <v>270710134</v>
      </c>
      <c r="U96">
        <f t="shared" si="8"/>
        <v>0.25064209689902217</v>
      </c>
    </row>
    <row r="97" spans="1:21" x14ac:dyDescent="0.35">
      <c r="A97">
        <v>2019</v>
      </c>
      <c r="B97" t="s">
        <v>3</v>
      </c>
      <c r="C97" t="s">
        <v>33</v>
      </c>
      <c r="D97" t="s">
        <v>17</v>
      </c>
      <c r="E97" t="s">
        <v>48</v>
      </c>
      <c r="F97" t="s">
        <v>35</v>
      </c>
      <c r="G97">
        <v>6</v>
      </c>
      <c r="H97" t="s">
        <v>9</v>
      </c>
      <c r="I97" s="6">
        <v>14</v>
      </c>
      <c r="J97" s="6">
        <v>10924.1</v>
      </c>
      <c r="K97" s="6">
        <v>5192.09</v>
      </c>
      <c r="L97" s="7"/>
      <c r="M97" s="6">
        <v>10744.38</v>
      </c>
      <c r="N97" s="6">
        <v>1585</v>
      </c>
      <c r="O97" s="6">
        <v>30459154</v>
      </c>
      <c r="P97" s="6">
        <v>26324484</v>
      </c>
      <c r="Q97" s="6">
        <v>0</v>
      </c>
      <c r="R97" s="6">
        <v>1016562</v>
      </c>
      <c r="S97" s="6">
        <v>57800200</v>
      </c>
      <c r="U97">
        <f t="shared" si="8"/>
        <v>0.14509204419586053</v>
      </c>
    </row>
    <row r="98" spans="1:21" x14ac:dyDescent="0.35">
      <c r="A98">
        <v>2019</v>
      </c>
      <c r="B98" t="s">
        <v>3</v>
      </c>
      <c r="C98" t="s">
        <v>33</v>
      </c>
      <c r="D98" t="s">
        <v>17</v>
      </c>
      <c r="E98" t="s">
        <v>48</v>
      </c>
      <c r="F98" t="s">
        <v>35</v>
      </c>
      <c r="G98">
        <v>7</v>
      </c>
      <c r="H98" t="s">
        <v>9</v>
      </c>
      <c r="I98" s="6">
        <v>6</v>
      </c>
      <c r="J98" s="6">
        <v>20848.490000000002</v>
      </c>
      <c r="K98" s="6">
        <v>6882.12</v>
      </c>
      <c r="L98" s="7"/>
      <c r="M98" s="6">
        <v>14679.98</v>
      </c>
      <c r="N98" s="6">
        <v>4683</v>
      </c>
      <c r="O98" s="6">
        <v>62199200</v>
      </c>
      <c r="P98" s="6">
        <v>5659500</v>
      </c>
      <c r="Q98" s="6">
        <v>0</v>
      </c>
      <c r="R98" s="6">
        <v>8939000</v>
      </c>
      <c r="S98" s="6">
        <v>76797700</v>
      </c>
      <c r="U98">
        <f t="shared" si="8"/>
        <v>0.22462058403270452</v>
      </c>
    </row>
    <row r="99" spans="1:21" x14ac:dyDescent="0.35">
      <c r="A99">
        <v>2019</v>
      </c>
      <c r="B99" t="s">
        <v>3</v>
      </c>
      <c r="C99" t="s">
        <v>33</v>
      </c>
      <c r="D99" t="s">
        <v>17</v>
      </c>
      <c r="E99" t="s">
        <v>48</v>
      </c>
      <c r="F99" t="s">
        <v>35</v>
      </c>
      <c r="G99">
        <v>8</v>
      </c>
      <c r="H99" t="s">
        <v>9</v>
      </c>
      <c r="I99" s="6">
        <v>7</v>
      </c>
      <c r="J99" s="6">
        <v>9194.73</v>
      </c>
      <c r="K99" s="6">
        <v>3583.33</v>
      </c>
      <c r="L99" s="7"/>
      <c r="M99" s="6">
        <v>4471.78</v>
      </c>
      <c r="N99" s="6">
        <v>2403</v>
      </c>
      <c r="O99" s="6">
        <v>30700000</v>
      </c>
      <c r="P99" s="6">
        <v>10219529</v>
      </c>
      <c r="Q99" s="6">
        <v>0</v>
      </c>
      <c r="R99" s="6">
        <v>3560000</v>
      </c>
      <c r="S99" s="6">
        <v>44479529</v>
      </c>
      <c r="U99">
        <f t="shared" si="8"/>
        <v>0.26134535761245847</v>
      </c>
    </row>
    <row r="100" spans="1:21" x14ac:dyDescent="0.35">
      <c r="A100">
        <v>2019</v>
      </c>
      <c r="B100" t="s">
        <v>3</v>
      </c>
      <c r="C100" t="s">
        <v>33</v>
      </c>
      <c r="D100" t="s">
        <v>17</v>
      </c>
      <c r="E100" t="s">
        <v>48</v>
      </c>
      <c r="F100" t="s">
        <v>35</v>
      </c>
      <c r="G100">
        <v>9</v>
      </c>
      <c r="H100" t="s">
        <v>9</v>
      </c>
      <c r="I100" s="6">
        <v>9</v>
      </c>
      <c r="J100" s="6">
        <v>42861.69</v>
      </c>
      <c r="K100" s="6">
        <v>21989.32</v>
      </c>
      <c r="L100" s="7"/>
      <c r="M100" s="6">
        <v>42957.35</v>
      </c>
      <c r="N100" s="6">
        <v>10592</v>
      </c>
      <c r="O100" s="6">
        <v>111000000</v>
      </c>
      <c r="P100" s="6">
        <v>11500000</v>
      </c>
      <c r="Q100" s="6">
        <v>0</v>
      </c>
      <c r="R100" s="6">
        <v>1900000</v>
      </c>
      <c r="S100" s="6">
        <v>124400000</v>
      </c>
      <c r="U100">
        <f t="shared" si="8"/>
        <v>0.24712044718722009</v>
      </c>
    </row>
    <row r="101" spans="1:21" x14ac:dyDescent="0.35">
      <c r="A101">
        <v>2019</v>
      </c>
      <c r="B101" t="s">
        <v>3</v>
      </c>
      <c r="C101" t="s">
        <v>33</v>
      </c>
      <c r="D101" t="s">
        <v>17</v>
      </c>
      <c r="E101" t="s">
        <v>48</v>
      </c>
      <c r="F101" t="s">
        <v>35</v>
      </c>
      <c r="G101">
        <v>10</v>
      </c>
      <c r="H101" t="s">
        <v>9</v>
      </c>
      <c r="I101" s="6">
        <v>2</v>
      </c>
      <c r="J101" s="6">
        <v>788</v>
      </c>
      <c r="K101" s="6">
        <v>472.8</v>
      </c>
      <c r="L101" s="7"/>
      <c r="M101" s="6">
        <v>669.6</v>
      </c>
      <c r="N101" s="6">
        <v>197</v>
      </c>
      <c r="O101" s="6">
        <v>70000</v>
      </c>
      <c r="P101" s="6">
        <v>2450000</v>
      </c>
      <c r="Q101" s="6">
        <v>0</v>
      </c>
      <c r="R101" s="6">
        <v>885909</v>
      </c>
      <c r="S101" s="6">
        <v>3405909</v>
      </c>
      <c r="U101">
        <f t="shared" si="8"/>
        <v>0.25</v>
      </c>
    </row>
    <row r="102" spans="1:21" x14ac:dyDescent="0.35">
      <c r="A102">
        <v>2019</v>
      </c>
      <c r="B102" t="s">
        <v>3</v>
      </c>
      <c r="C102" t="s">
        <v>33</v>
      </c>
      <c r="D102" t="s">
        <v>17</v>
      </c>
      <c r="E102" t="s">
        <v>49</v>
      </c>
      <c r="F102" t="s">
        <v>35</v>
      </c>
      <c r="G102">
        <v>1</v>
      </c>
      <c r="H102" t="s">
        <v>9</v>
      </c>
      <c r="I102" s="6">
        <v>593</v>
      </c>
      <c r="J102" s="6">
        <v>938664.06</v>
      </c>
      <c r="K102" s="6">
        <v>394931.09</v>
      </c>
      <c r="L102" s="7"/>
      <c r="M102" s="6">
        <v>2386052.7799999998</v>
      </c>
      <c r="N102" s="6">
        <v>153327</v>
      </c>
      <c r="O102" s="6">
        <v>1764938755</v>
      </c>
      <c r="P102" s="6">
        <v>2295974301</v>
      </c>
      <c r="Q102" s="6">
        <v>450000</v>
      </c>
      <c r="R102" s="6">
        <v>490731990</v>
      </c>
      <c r="S102" s="6">
        <v>4519179935</v>
      </c>
      <c r="U102">
        <f t="shared" si="8"/>
        <v>0.16334597917810978</v>
      </c>
    </row>
    <row r="103" spans="1:21" x14ac:dyDescent="0.35">
      <c r="A103">
        <v>2019</v>
      </c>
      <c r="B103" t="s">
        <v>3</v>
      </c>
      <c r="C103" t="s">
        <v>33</v>
      </c>
      <c r="D103" t="s">
        <v>17</v>
      </c>
      <c r="E103" t="s">
        <v>49</v>
      </c>
      <c r="F103" t="s">
        <v>35</v>
      </c>
      <c r="G103">
        <v>2</v>
      </c>
      <c r="H103" t="s">
        <v>9</v>
      </c>
      <c r="I103" s="6">
        <v>219</v>
      </c>
      <c r="J103" s="6">
        <v>399023.65</v>
      </c>
      <c r="K103" s="6">
        <v>170694.98</v>
      </c>
      <c r="L103" s="7"/>
      <c r="M103" s="6">
        <v>354140.65</v>
      </c>
      <c r="N103" s="6">
        <v>57454</v>
      </c>
      <c r="O103" s="6">
        <v>798749903</v>
      </c>
      <c r="P103" s="6">
        <v>304877033</v>
      </c>
      <c r="Q103" s="6">
        <v>17350000</v>
      </c>
      <c r="R103" s="6">
        <v>113047868</v>
      </c>
      <c r="S103" s="6">
        <v>1230074798</v>
      </c>
      <c r="U103">
        <f t="shared" si="8"/>
        <v>0.14398645293330356</v>
      </c>
    </row>
    <row r="104" spans="1:21" x14ac:dyDescent="0.35">
      <c r="A104">
        <v>2019</v>
      </c>
      <c r="B104" t="s">
        <v>3</v>
      </c>
      <c r="C104" t="s">
        <v>33</v>
      </c>
      <c r="D104" t="s">
        <v>17</v>
      </c>
      <c r="E104" t="s">
        <v>49</v>
      </c>
      <c r="F104" t="s">
        <v>35</v>
      </c>
      <c r="G104">
        <v>3</v>
      </c>
      <c r="H104" t="s">
        <v>9</v>
      </c>
      <c r="I104" s="6">
        <v>155</v>
      </c>
      <c r="J104" s="6">
        <v>171373.79</v>
      </c>
      <c r="K104" s="6">
        <v>85808.66</v>
      </c>
      <c r="L104" s="7"/>
      <c r="M104" s="6">
        <v>255625.92</v>
      </c>
      <c r="N104" s="6">
        <v>31108</v>
      </c>
      <c r="O104" s="6">
        <v>546354853</v>
      </c>
      <c r="P104" s="6">
        <v>121430506</v>
      </c>
      <c r="Q104" s="6">
        <v>0</v>
      </c>
      <c r="R104" s="6">
        <v>111794924</v>
      </c>
      <c r="S104" s="6">
        <v>775600283</v>
      </c>
      <c r="U104">
        <f t="shared" si="8"/>
        <v>0.18152133999020503</v>
      </c>
    </row>
    <row r="105" spans="1:21" x14ac:dyDescent="0.35">
      <c r="A105">
        <v>2019</v>
      </c>
      <c r="B105" t="s">
        <v>3</v>
      </c>
      <c r="C105" t="s">
        <v>33</v>
      </c>
      <c r="D105" t="s">
        <v>17</v>
      </c>
      <c r="E105" t="s">
        <v>49</v>
      </c>
      <c r="F105" t="s">
        <v>35</v>
      </c>
      <c r="G105">
        <v>4</v>
      </c>
      <c r="H105" t="s">
        <v>9</v>
      </c>
      <c r="I105" s="6">
        <v>64</v>
      </c>
      <c r="J105" s="6">
        <v>186430.26</v>
      </c>
      <c r="K105" s="6">
        <v>116679.21</v>
      </c>
      <c r="L105" s="7"/>
      <c r="M105" s="6">
        <v>188684.74</v>
      </c>
      <c r="N105" s="6">
        <v>38433</v>
      </c>
      <c r="O105" s="6">
        <v>728010732</v>
      </c>
      <c r="P105" s="6">
        <v>118794500</v>
      </c>
      <c r="Q105" s="6">
        <v>0</v>
      </c>
      <c r="R105" s="6">
        <v>60623907</v>
      </c>
      <c r="S105" s="6">
        <v>907429139</v>
      </c>
      <c r="U105">
        <f t="shared" si="8"/>
        <v>0.20615215577127874</v>
      </c>
    </row>
    <row r="106" spans="1:21" x14ac:dyDescent="0.35">
      <c r="A106">
        <v>2019</v>
      </c>
      <c r="B106" t="s">
        <v>3</v>
      </c>
      <c r="C106" t="s">
        <v>33</v>
      </c>
      <c r="D106" t="s">
        <v>17</v>
      </c>
      <c r="E106" t="s">
        <v>49</v>
      </c>
      <c r="F106" t="s">
        <v>35</v>
      </c>
      <c r="G106">
        <v>5</v>
      </c>
      <c r="H106" t="s">
        <v>9</v>
      </c>
      <c r="I106" s="6">
        <v>52</v>
      </c>
      <c r="J106" s="6">
        <v>179600.26</v>
      </c>
      <c r="K106" s="6">
        <v>85124.46</v>
      </c>
      <c r="L106" s="7"/>
      <c r="M106" s="6">
        <v>230069.38</v>
      </c>
      <c r="N106" s="6">
        <v>40365</v>
      </c>
      <c r="O106" s="6">
        <v>922846621</v>
      </c>
      <c r="P106" s="6">
        <v>163343937</v>
      </c>
      <c r="Q106" s="6">
        <v>100000</v>
      </c>
      <c r="R106" s="6">
        <v>185202642</v>
      </c>
      <c r="S106" s="6">
        <v>1271393197</v>
      </c>
      <c r="U106">
        <f t="shared" si="8"/>
        <v>0.22474911784648863</v>
      </c>
    </row>
    <row r="107" spans="1:21" x14ac:dyDescent="0.35">
      <c r="A107">
        <v>2019</v>
      </c>
      <c r="B107" t="s">
        <v>3</v>
      </c>
      <c r="C107" t="s">
        <v>33</v>
      </c>
      <c r="D107" t="s">
        <v>17</v>
      </c>
      <c r="E107" t="s">
        <v>49</v>
      </c>
      <c r="F107" t="s">
        <v>35</v>
      </c>
      <c r="G107">
        <v>6</v>
      </c>
      <c r="H107" t="s">
        <v>9</v>
      </c>
      <c r="I107" s="6">
        <v>23</v>
      </c>
      <c r="J107" s="6">
        <v>69593.36</v>
      </c>
      <c r="K107" s="6">
        <v>16603.88</v>
      </c>
      <c r="L107" s="7"/>
      <c r="M107" s="6">
        <v>75051.55</v>
      </c>
      <c r="N107" s="6">
        <v>9507</v>
      </c>
      <c r="O107" s="6">
        <v>337915938</v>
      </c>
      <c r="P107" s="6">
        <v>53126131</v>
      </c>
      <c r="Q107" s="6">
        <v>0</v>
      </c>
      <c r="R107" s="6">
        <v>48956788</v>
      </c>
      <c r="S107" s="6">
        <v>439998857</v>
      </c>
      <c r="U107">
        <f t="shared" si="8"/>
        <v>0.13660786029011962</v>
      </c>
    </row>
    <row r="108" spans="1:21" x14ac:dyDescent="0.35">
      <c r="A108">
        <v>2019</v>
      </c>
      <c r="B108" t="s">
        <v>3</v>
      </c>
      <c r="C108" t="s">
        <v>33</v>
      </c>
      <c r="D108" t="s">
        <v>17</v>
      </c>
      <c r="E108" t="s">
        <v>49</v>
      </c>
      <c r="F108" t="s">
        <v>35</v>
      </c>
      <c r="G108">
        <v>7</v>
      </c>
      <c r="H108" t="s">
        <v>9</v>
      </c>
      <c r="I108" s="6">
        <v>6</v>
      </c>
      <c r="J108" s="6">
        <v>16809.71</v>
      </c>
      <c r="K108" s="6">
        <v>6757.01</v>
      </c>
      <c r="L108" s="7"/>
      <c r="M108" s="6">
        <v>16800.580000000002</v>
      </c>
      <c r="N108" s="6">
        <v>2411</v>
      </c>
      <c r="O108" s="6">
        <v>220000000</v>
      </c>
      <c r="P108" s="6">
        <v>2700000</v>
      </c>
      <c r="Q108" s="6">
        <v>0</v>
      </c>
      <c r="R108" s="6">
        <v>100000</v>
      </c>
      <c r="S108" s="6">
        <v>222800000</v>
      </c>
      <c r="U108">
        <f t="shared" si="8"/>
        <v>0.14342900621129098</v>
      </c>
    </row>
    <row r="109" spans="1:21" x14ac:dyDescent="0.35">
      <c r="A109">
        <v>2019</v>
      </c>
      <c r="B109" t="s">
        <v>3</v>
      </c>
      <c r="C109" t="s">
        <v>33</v>
      </c>
      <c r="D109" t="s">
        <v>17</v>
      </c>
      <c r="E109" t="s">
        <v>49</v>
      </c>
      <c r="F109" t="s">
        <v>35</v>
      </c>
      <c r="G109">
        <v>8</v>
      </c>
      <c r="H109" t="s">
        <v>9</v>
      </c>
      <c r="I109" s="6">
        <v>9</v>
      </c>
      <c r="J109" s="6">
        <v>38597.980000000003</v>
      </c>
      <c r="K109" s="6">
        <v>17193.63</v>
      </c>
      <c r="L109" s="7"/>
      <c r="M109" s="6">
        <v>34544.5</v>
      </c>
      <c r="N109" s="6">
        <v>5436</v>
      </c>
      <c r="O109" s="6">
        <v>684903000</v>
      </c>
      <c r="P109" s="6">
        <v>16700000</v>
      </c>
      <c r="Q109" s="6">
        <v>0</v>
      </c>
      <c r="R109" s="6">
        <v>29750000</v>
      </c>
      <c r="S109" s="6">
        <v>731353000</v>
      </c>
      <c r="U109">
        <f t="shared" si="8"/>
        <v>0.140836385738321</v>
      </c>
    </row>
    <row r="110" spans="1:21" x14ac:dyDescent="0.35">
      <c r="A110">
        <v>2019</v>
      </c>
      <c r="B110" t="s">
        <v>3</v>
      </c>
      <c r="C110" t="s">
        <v>33</v>
      </c>
      <c r="D110" t="s">
        <v>17</v>
      </c>
      <c r="E110" t="s">
        <v>49</v>
      </c>
      <c r="F110" t="s">
        <v>35</v>
      </c>
      <c r="G110">
        <v>9</v>
      </c>
      <c r="H110" t="s">
        <v>9</v>
      </c>
      <c r="I110" s="6">
        <v>3</v>
      </c>
      <c r="J110" s="6">
        <v>8214.16</v>
      </c>
      <c r="K110" s="6">
        <v>5339.2</v>
      </c>
      <c r="L110" s="7"/>
      <c r="M110" s="6">
        <v>7284.15</v>
      </c>
      <c r="N110" s="6">
        <v>2054</v>
      </c>
      <c r="O110" s="6">
        <v>68500000</v>
      </c>
      <c r="P110" s="6">
        <v>1000000</v>
      </c>
      <c r="Q110" s="6">
        <v>0</v>
      </c>
      <c r="R110" s="6">
        <v>8100000</v>
      </c>
      <c r="S110" s="6">
        <v>77600000</v>
      </c>
      <c r="U110">
        <f t="shared" si="8"/>
        <v>0.25005600085705659</v>
      </c>
    </row>
    <row r="111" spans="1:21" x14ac:dyDescent="0.35">
      <c r="A111">
        <v>2019</v>
      </c>
      <c r="B111" t="s">
        <v>3</v>
      </c>
      <c r="C111" t="s">
        <v>33</v>
      </c>
      <c r="D111" t="s">
        <v>17</v>
      </c>
      <c r="E111" t="s">
        <v>49</v>
      </c>
      <c r="F111" t="s">
        <v>35</v>
      </c>
      <c r="G111">
        <v>10</v>
      </c>
      <c r="H111" t="s">
        <v>9</v>
      </c>
      <c r="I111" s="6">
        <v>3</v>
      </c>
      <c r="J111" s="6">
        <v>0</v>
      </c>
      <c r="K111" s="6">
        <v>0</v>
      </c>
      <c r="L111" s="7"/>
      <c r="M111" s="6">
        <v>574.55999999999995</v>
      </c>
      <c r="N111" s="6">
        <v>0</v>
      </c>
      <c r="O111" s="6">
        <v>17031000</v>
      </c>
      <c r="P111" s="6">
        <v>9310000</v>
      </c>
      <c r="Q111" s="6">
        <v>0</v>
      </c>
      <c r="R111" s="6">
        <v>1353800</v>
      </c>
      <c r="S111" s="6">
        <v>27694800</v>
      </c>
      <c r="U111">
        <f t="shared" si="8"/>
        <v>0</v>
      </c>
    </row>
    <row r="112" spans="1:21" x14ac:dyDescent="0.35">
      <c r="A112">
        <v>2019</v>
      </c>
      <c r="B112" t="s">
        <v>3</v>
      </c>
      <c r="C112" t="s">
        <v>33</v>
      </c>
      <c r="D112" t="s">
        <v>17</v>
      </c>
      <c r="E112" t="s">
        <v>50</v>
      </c>
      <c r="F112" t="s">
        <v>35</v>
      </c>
      <c r="G112">
        <v>1</v>
      </c>
      <c r="H112" t="s">
        <v>9</v>
      </c>
      <c r="I112" s="6">
        <v>160</v>
      </c>
      <c r="J112" s="6">
        <v>491057.89</v>
      </c>
      <c r="K112" s="6">
        <v>263020.40000000002</v>
      </c>
      <c r="L112" s="7"/>
      <c r="M112" s="6">
        <v>421147.61</v>
      </c>
      <c r="N112" s="6">
        <v>116381</v>
      </c>
      <c r="O112" s="6">
        <v>504867664</v>
      </c>
      <c r="P112" s="6">
        <v>235797646</v>
      </c>
      <c r="Q112" s="6">
        <v>3500000</v>
      </c>
      <c r="R112" s="6">
        <v>20085646</v>
      </c>
      <c r="S112" s="6">
        <v>764250956</v>
      </c>
      <c r="U112">
        <f t="shared" si="8"/>
        <v>0.23700057034008759</v>
      </c>
    </row>
    <row r="113" spans="1:21" x14ac:dyDescent="0.35">
      <c r="A113">
        <v>2019</v>
      </c>
      <c r="B113" t="s">
        <v>3</v>
      </c>
      <c r="C113" t="s">
        <v>33</v>
      </c>
      <c r="D113" t="s">
        <v>17</v>
      </c>
      <c r="E113" t="s">
        <v>50</v>
      </c>
      <c r="F113" t="s">
        <v>35</v>
      </c>
      <c r="G113">
        <v>2</v>
      </c>
      <c r="H113" t="s">
        <v>9</v>
      </c>
      <c r="I113" s="6">
        <v>69</v>
      </c>
      <c r="J113" s="6">
        <v>249662.68</v>
      </c>
      <c r="K113" s="6">
        <v>17074.04</v>
      </c>
      <c r="L113" s="7"/>
      <c r="M113" s="6">
        <v>241902.6</v>
      </c>
      <c r="N113" s="6">
        <v>28692</v>
      </c>
      <c r="O113" s="6">
        <v>885450492</v>
      </c>
      <c r="P113" s="6">
        <v>38186859</v>
      </c>
      <c r="Q113" s="6">
        <v>0</v>
      </c>
      <c r="R113" s="6">
        <v>22944500</v>
      </c>
      <c r="S113" s="6">
        <v>935941851</v>
      </c>
      <c r="U113">
        <f t="shared" si="8"/>
        <v>0.11492306339097218</v>
      </c>
    </row>
    <row r="114" spans="1:21" x14ac:dyDescent="0.35">
      <c r="A114">
        <v>2019</v>
      </c>
      <c r="B114" t="s">
        <v>3</v>
      </c>
      <c r="C114" t="s">
        <v>33</v>
      </c>
      <c r="D114" t="s">
        <v>17</v>
      </c>
      <c r="E114" t="s">
        <v>50</v>
      </c>
      <c r="F114" t="s">
        <v>35</v>
      </c>
      <c r="G114">
        <v>3</v>
      </c>
      <c r="H114" t="s">
        <v>9</v>
      </c>
      <c r="I114" s="6">
        <v>28</v>
      </c>
      <c r="J114" s="6">
        <v>41741.800000000003</v>
      </c>
      <c r="K114" s="6">
        <v>18209.68</v>
      </c>
      <c r="L114" s="7"/>
      <c r="M114" s="6">
        <v>42951.67</v>
      </c>
      <c r="N114" s="6">
        <v>10417</v>
      </c>
      <c r="O114" s="6">
        <v>108593306</v>
      </c>
      <c r="P114" s="6">
        <v>24384989</v>
      </c>
      <c r="Q114" s="6">
        <v>0</v>
      </c>
      <c r="R114" s="6">
        <v>13757895</v>
      </c>
      <c r="S114" s="6">
        <v>146736190</v>
      </c>
      <c r="U114">
        <f t="shared" si="8"/>
        <v>0.24955799701977394</v>
      </c>
    </row>
    <row r="115" spans="1:21" x14ac:dyDescent="0.35">
      <c r="A115">
        <v>2019</v>
      </c>
      <c r="B115" t="s">
        <v>3</v>
      </c>
      <c r="C115" t="s">
        <v>33</v>
      </c>
      <c r="D115" t="s">
        <v>17</v>
      </c>
      <c r="E115" t="s">
        <v>50</v>
      </c>
      <c r="F115" t="s">
        <v>35</v>
      </c>
      <c r="G115">
        <v>4</v>
      </c>
      <c r="H115" t="s">
        <v>9</v>
      </c>
      <c r="I115" s="6">
        <v>27</v>
      </c>
      <c r="J115" s="6">
        <v>33441.14</v>
      </c>
      <c r="K115" s="6">
        <v>17575.21</v>
      </c>
      <c r="L115" s="7"/>
      <c r="M115" s="6">
        <v>30748.19</v>
      </c>
      <c r="N115" s="6">
        <v>7924</v>
      </c>
      <c r="O115" s="6">
        <v>171860000</v>
      </c>
      <c r="P115" s="6">
        <v>9955256</v>
      </c>
      <c r="Q115" s="6">
        <v>0</v>
      </c>
      <c r="R115" s="6">
        <v>17220400</v>
      </c>
      <c r="S115" s="6">
        <v>187895656</v>
      </c>
      <c r="U115">
        <f t="shared" si="8"/>
        <v>0.23695364452288409</v>
      </c>
    </row>
    <row r="116" spans="1:21" x14ac:dyDescent="0.35">
      <c r="A116">
        <v>2019</v>
      </c>
      <c r="B116" t="s">
        <v>3</v>
      </c>
      <c r="C116" t="s">
        <v>33</v>
      </c>
      <c r="D116" t="s">
        <v>17</v>
      </c>
      <c r="E116" t="s">
        <v>50</v>
      </c>
      <c r="F116" t="s">
        <v>35</v>
      </c>
      <c r="G116">
        <v>5</v>
      </c>
      <c r="H116" t="s">
        <v>9</v>
      </c>
      <c r="I116" s="6">
        <v>3</v>
      </c>
      <c r="J116" s="6">
        <v>0</v>
      </c>
      <c r="K116" s="6">
        <v>0</v>
      </c>
      <c r="L116" s="7"/>
      <c r="M116" s="6">
        <v>2551.14</v>
      </c>
      <c r="N116" s="6">
        <v>0</v>
      </c>
      <c r="O116" s="6">
        <v>18365106</v>
      </c>
      <c r="P116" s="6">
        <v>70573200</v>
      </c>
      <c r="Q116" s="6">
        <v>0</v>
      </c>
      <c r="R116" s="6">
        <v>75360860</v>
      </c>
      <c r="S116" s="6">
        <v>164299166</v>
      </c>
      <c r="U116">
        <f t="shared" si="8"/>
        <v>0</v>
      </c>
    </row>
    <row r="117" spans="1:21" x14ac:dyDescent="0.35">
      <c r="A117">
        <v>2019</v>
      </c>
      <c r="B117" t="s">
        <v>3</v>
      </c>
      <c r="C117" t="s">
        <v>33</v>
      </c>
      <c r="D117" t="s">
        <v>17</v>
      </c>
      <c r="E117" t="s">
        <v>50</v>
      </c>
      <c r="F117" t="s">
        <v>35</v>
      </c>
      <c r="G117">
        <v>6</v>
      </c>
      <c r="H117" t="s">
        <v>9</v>
      </c>
      <c r="I117" s="6">
        <v>6</v>
      </c>
      <c r="J117" s="6">
        <v>9.48</v>
      </c>
      <c r="K117" s="6">
        <v>3.78</v>
      </c>
      <c r="L117" s="7"/>
      <c r="M117" s="6">
        <v>26.43</v>
      </c>
      <c r="N117" s="6">
        <v>3</v>
      </c>
      <c r="O117" s="6">
        <v>0</v>
      </c>
      <c r="P117" s="6">
        <v>300000</v>
      </c>
      <c r="Q117" s="6">
        <v>0</v>
      </c>
      <c r="R117" s="6">
        <v>0</v>
      </c>
      <c r="S117" s="6">
        <v>300000</v>
      </c>
      <c r="U117">
        <f t="shared" si="8"/>
        <v>0.31645569620253161</v>
      </c>
    </row>
    <row r="118" spans="1:21" x14ac:dyDescent="0.35">
      <c r="A118">
        <v>2019</v>
      </c>
      <c r="B118" t="s">
        <v>3</v>
      </c>
      <c r="C118" t="s">
        <v>33</v>
      </c>
      <c r="D118" t="s">
        <v>17</v>
      </c>
      <c r="E118" t="s">
        <v>51</v>
      </c>
      <c r="F118" t="s">
        <v>35</v>
      </c>
      <c r="G118">
        <v>1</v>
      </c>
      <c r="H118" t="s">
        <v>9</v>
      </c>
      <c r="I118" s="6">
        <v>69</v>
      </c>
      <c r="J118" s="6">
        <v>125945.73</v>
      </c>
      <c r="K118" s="6">
        <v>65350.879999999997</v>
      </c>
      <c r="L118" s="7"/>
      <c r="M118" s="6">
        <v>163528.01</v>
      </c>
      <c r="N118" s="6">
        <v>28185</v>
      </c>
      <c r="O118" s="6">
        <v>351512736</v>
      </c>
      <c r="P118" s="6">
        <v>26296038</v>
      </c>
      <c r="Q118" s="6">
        <v>0</v>
      </c>
      <c r="R118" s="6">
        <v>31155658</v>
      </c>
      <c r="S118" s="6">
        <v>404574432</v>
      </c>
      <c r="U118">
        <f t="shared" si="8"/>
        <v>0.22378686438992415</v>
      </c>
    </row>
    <row r="119" spans="1:21" x14ac:dyDescent="0.35">
      <c r="A119">
        <v>2019</v>
      </c>
      <c r="B119" t="s">
        <v>3</v>
      </c>
      <c r="C119" t="s">
        <v>33</v>
      </c>
      <c r="D119" t="s">
        <v>17</v>
      </c>
      <c r="E119" t="s">
        <v>51</v>
      </c>
      <c r="F119" t="s">
        <v>35</v>
      </c>
      <c r="G119">
        <v>2</v>
      </c>
      <c r="H119" t="s">
        <v>9</v>
      </c>
      <c r="I119" s="6">
        <v>56</v>
      </c>
      <c r="J119" s="6">
        <v>84875.13</v>
      </c>
      <c r="K119" s="6">
        <v>70477.52</v>
      </c>
      <c r="L119" s="7"/>
      <c r="M119" s="6">
        <v>77850.61</v>
      </c>
      <c r="N119" s="6">
        <v>14978</v>
      </c>
      <c r="O119" s="6">
        <v>257288154</v>
      </c>
      <c r="P119" s="6">
        <v>33802795</v>
      </c>
      <c r="Q119" s="6">
        <v>0</v>
      </c>
      <c r="R119" s="6">
        <v>20696416</v>
      </c>
      <c r="S119" s="6">
        <v>304395365</v>
      </c>
      <c r="U119">
        <f t="shared" si="8"/>
        <v>0.17647101100169155</v>
      </c>
    </row>
    <row r="120" spans="1:21" x14ac:dyDescent="0.35">
      <c r="A120">
        <v>2019</v>
      </c>
      <c r="B120" t="s">
        <v>3</v>
      </c>
      <c r="C120" t="s">
        <v>33</v>
      </c>
      <c r="D120" t="s">
        <v>17</v>
      </c>
      <c r="E120" t="s">
        <v>51</v>
      </c>
      <c r="F120" t="s">
        <v>35</v>
      </c>
      <c r="G120">
        <v>3</v>
      </c>
      <c r="H120" t="s">
        <v>9</v>
      </c>
      <c r="I120" s="6">
        <v>13</v>
      </c>
      <c r="J120" s="6">
        <v>4085.96</v>
      </c>
      <c r="K120" s="6">
        <v>2467.64</v>
      </c>
      <c r="L120" s="7"/>
      <c r="M120" s="6">
        <v>5674.59</v>
      </c>
      <c r="N120" s="6">
        <v>1038</v>
      </c>
      <c r="O120" s="6">
        <v>32563775</v>
      </c>
      <c r="P120" s="6">
        <v>3509086</v>
      </c>
      <c r="Q120" s="6">
        <v>0</v>
      </c>
      <c r="R120" s="6">
        <v>1440000</v>
      </c>
      <c r="S120" s="6">
        <v>37512861</v>
      </c>
      <c r="U120">
        <f t="shared" si="8"/>
        <v>0.25404066608581582</v>
      </c>
    </row>
    <row r="121" spans="1:21" x14ac:dyDescent="0.35">
      <c r="A121">
        <v>2019</v>
      </c>
      <c r="B121" t="s">
        <v>3</v>
      </c>
      <c r="C121" t="s">
        <v>33</v>
      </c>
      <c r="D121" t="s">
        <v>17</v>
      </c>
      <c r="E121" t="s">
        <v>51</v>
      </c>
      <c r="F121" t="s">
        <v>35</v>
      </c>
      <c r="G121">
        <v>4</v>
      </c>
      <c r="H121" t="s">
        <v>9</v>
      </c>
      <c r="I121" s="6">
        <v>5</v>
      </c>
      <c r="J121" s="6">
        <v>34857.54</v>
      </c>
      <c r="K121" s="6">
        <v>15747.47</v>
      </c>
      <c r="L121" s="7"/>
      <c r="M121" s="6">
        <v>34288.300000000003</v>
      </c>
      <c r="N121" s="6">
        <v>9106</v>
      </c>
      <c r="O121" s="6">
        <v>118818084</v>
      </c>
      <c r="P121" s="6">
        <v>9250000</v>
      </c>
      <c r="Q121" s="6">
        <v>0</v>
      </c>
      <c r="R121" s="6">
        <v>921050</v>
      </c>
      <c r="S121" s="6">
        <v>128989134</v>
      </c>
      <c r="U121">
        <f t="shared" si="8"/>
        <v>0.26123472855514185</v>
      </c>
    </row>
    <row r="122" spans="1:21" x14ac:dyDescent="0.35">
      <c r="A122">
        <v>2019</v>
      </c>
      <c r="B122" t="s">
        <v>3</v>
      </c>
      <c r="C122" t="s">
        <v>33</v>
      </c>
      <c r="D122" t="s">
        <v>17</v>
      </c>
      <c r="E122" t="s">
        <v>51</v>
      </c>
      <c r="F122" t="s">
        <v>35</v>
      </c>
      <c r="G122">
        <v>5</v>
      </c>
      <c r="H122" t="s">
        <v>9</v>
      </c>
      <c r="I122" s="6">
        <v>2</v>
      </c>
      <c r="J122" s="6">
        <v>43764.51</v>
      </c>
      <c r="K122" s="6">
        <v>16057.66</v>
      </c>
      <c r="L122" s="7"/>
      <c r="M122" s="6">
        <v>43644.93</v>
      </c>
      <c r="N122" s="6">
        <v>11844</v>
      </c>
      <c r="O122" s="6">
        <v>283448000</v>
      </c>
      <c r="P122" s="6">
        <v>863820</v>
      </c>
      <c r="Q122" s="6">
        <v>0</v>
      </c>
      <c r="R122" s="6">
        <v>6000000</v>
      </c>
      <c r="S122" s="6">
        <v>290311820</v>
      </c>
      <c r="U122">
        <f t="shared" si="8"/>
        <v>0.27063024354665455</v>
      </c>
    </row>
    <row r="123" spans="1:21" x14ac:dyDescent="0.35">
      <c r="A123">
        <v>2019</v>
      </c>
      <c r="B123" t="s">
        <v>3</v>
      </c>
      <c r="C123" t="s">
        <v>33</v>
      </c>
      <c r="D123" t="s">
        <v>17</v>
      </c>
      <c r="E123" t="s">
        <v>51</v>
      </c>
      <c r="F123" t="s">
        <v>35</v>
      </c>
      <c r="G123">
        <v>6</v>
      </c>
      <c r="H123" t="s">
        <v>9</v>
      </c>
      <c r="I123" s="6">
        <v>3</v>
      </c>
      <c r="J123" s="6">
        <v>22.46</v>
      </c>
      <c r="K123" s="6">
        <v>20.56</v>
      </c>
      <c r="L123" s="7"/>
      <c r="M123" s="6">
        <v>20.73</v>
      </c>
      <c r="N123" s="6">
        <v>4</v>
      </c>
      <c r="O123" s="6">
        <v>0</v>
      </c>
      <c r="P123" s="6">
        <v>200000</v>
      </c>
      <c r="Q123" s="6">
        <v>0</v>
      </c>
      <c r="R123" s="6">
        <v>10000</v>
      </c>
      <c r="S123" s="6">
        <v>210000</v>
      </c>
      <c r="U123">
        <f t="shared" si="8"/>
        <v>0.17809439002671415</v>
      </c>
    </row>
    <row r="124" spans="1:21" x14ac:dyDescent="0.35">
      <c r="A124">
        <v>2019</v>
      </c>
      <c r="B124" t="s">
        <v>3</v>
      </c>
      <c r="C124" t="s">
        <v>33</v>
      </c>
      <c r="D124" t="s">
        <v>17</v>
      </c>
      <c r="E124" t="s">
        <v>51</v>
      </c>
      <c r="F124" t="s">
        <v>35</v>
      </c>
      <c r="G124">
        <v>7</v>
      </c>
      <c r="H124" t="s">
        <v>9</v>
      </c>
      <c r="I124" s="6">
        <v>3</v>
      </c>
      <c r="J124" s="6">
        <v>0</v>
      </c>
      <c r="K124" s="6">
        <v>0</v>
      </c>
      <c r="L124" s="7"/>
      <c r="M124" s="6">
        <v>491.79</v>
      </c>
      <c r="N124" s="6">
        <v>0</v>
      </c>
      <c r="O124" s="6">
        <v>450000</v>
      </c>
      <c r="P124" s="6">
        <v>0</v>
      </c>
      <c r="Q124" s="6">
        <v>0</v>
      </c>
      <c r="R124" s="6">
        <v>0</v>
      </c>
      <c r="S124" s="6">
        <v>450000</v>
      </c>
      <c r="U124">
        <f t="shared" si="8"/>
        <v>0</v>
      </c>
    </row>
    <row r="125" spans="1:21" x14ac:dyDescent="0.35">
      <c r="A125">
        <v>2019</v>
      </c>
      <c r="B125" t="s">
        <v>3</v>
      </c>
      <c r="C125" t="s">
        <v>33</v>
      </c>
      <c r="D125" t="s">
        <v>17</v>
      </c>
      <c r="E125" t="s">
        <v>52</v>
      </c>
      <c r="F125" t="s">
        <v>35</v>
      </c>
      <c r="G125">
        <v>1</v>
      </c>
      <c r="H125" t="s">
        <v>9</v>
      </c>
      <c r="I125" s="6">
        <v>49</v>
      </c>
      <c r="J125" s="6">
        <v>27533.21</v>
      </c>
      <c r="K125" s="6">
        <v>19819.78</v>
      </c>
      <c r="L125" s="7"/>
      <c r="M125" s="6">
        <v>172540.25</v>
      </c>
      <c r="N125" s="6">
        <v>6670</v>
      </c>
      <c r="O125" s="6">
        <v>45780564</v>
      </c>
      <c r="P125" s="6">
        <v>32451157</v>
      </c>
      <c r="Q125" s="6">
        <v>0</v>
      </c>
      <c r="R125" s="6">
        <v>5875375</v>
      </c>
      <c r="S125" s="6">
        <v>84107096</v>
      </c>
      <c r="U125">
        <f t="shared" si="8"/>
        <v>0.24225290113285011</v>
      </c>
    </row>
    <row r="126" spans="1:21" x14ac:dyDescent="0.35">
      <c r="A126">
        <v>2019</v>
      </c>
      <c r="B126" t="s">
        <v>3</v>
      </c>
      <c r="C126" t="s">
        <v>33</v>
      </c>
      <c r="D126" t="s">
        <v>17</v>
      </c>
      <c r="E126" t="s">
        <v>52</v>
      </c>
      <c r="F126" t="s">
        <v>35</v>
      </c>
      <c r="G126">
        <v>2</v>
      </c>
      <c r="H126" t="s">
        <v>9</v>
      </c>
      <c r="I126" s="6">
        <v>16</v>
      </c>
      <c r="J126" s="6">
        <v>7134.38</v>
      </c>
      <c r="K126" s="6">
        <v>6205.65</v>
      </c>
      <c r="L126" s="7"/>
      <c r="M126" s="6">
        <v>5285.3</v>
      </c>
      <c r="N126" s="6">
        <v>2070</v>
      </c>
      <c r="O126" s="6">
        <v>6410000</v>
      </c>
      <c r="P126" s="6">
        <v>4988107</v>
      </c>
      <c r="Q126" s="6">
        <v>0</v>
      </c>
      <c r="R126" s="6">
        <v>160000</v>
      </c>
      <c r="S126" s="6">
        <v>11558107</v>
      </c>
      <c r="U126">
        <f t="shared" si="8"/>
        <v>0.2901443433066363</v>
      </c>
    </row>
    <row r="127" spans="1:21" x14ac:dyDescent="0.35">
      <c r="A127">
        <v>2019</v>
      </c>
      <c r="B127" t="s">
        <v>3</v>
      </c>
      <c r="C127" t="s">
        <v>33</v>
      </c>
      <c r="D127" t="s">
        <v>17</v>
      </c>
      <c r="E127" t="s">
        <v>52</v>
      </c>
      <c r="F127" t="s">
        <v>35</v>
      </c>
      <c r="G127">
        <v>3</v>
      </c>
      <c r="H127" t="s">
        <v>9</v>
      </c>
      <c r="I127" s="6">
        <v>7</v>
      </c>
      <c r="J127" s="6">
        <v>3226.22</v>
      </c>
      <c r="K127" s="6">
        <v>1935.73</v>
      </c>
      <c r="L127" s="7"/>
      <c r="M127" s="6">
        <v>3130.07</v>
      </c>
      <c r="N127" s="6">
        <v>807</v>
      </c>
      <c r="O127" s="6">
        <v>19100000</v>
      </c>
      <c r="P127" s="6">
        <v>7850000</v>
      </c>
      <c r="Q127" s="6">
        <v>0</v>
      </c>
      <c r="R127" s="6">
        <v>1905909</v>
      </c>
      <c r="S127" s="6">
        <v>28855909</v>
      </c>
      <c r="U127">
        <f t="shared" si="8"/>
        <v>0.25013793231707698</v>
      </c>
    </row>
    <row r="128" spans="1:21" x14ac:dyDescent="0.35">
      <c r="A128">
        <v>2019</v>
      </c>
      <c r="B128" t="s">
        <v>3</v>
      </c>
      <c r="C128" t="s">
        <v>33</v>
      </c>
      <c r="D128" t="s">
        <v>17</v>
      </c>
      <c r="E128" t="s">
        <v>52</v>
      </c>
      <c r="F128" t="s">
        <v>35</v>
      </c>
      <c r="G128">
        <v>4</v>
      </c>
      <c r="H128" t="s">
        <v>9</v>
      </c>
      <c r="I128" s="6">
        <v>4</v>
      </c>
      <c r="J128" s="6">
        <v>21063.88</v>
      </c>
      <c r="K128" s="6">
        <v>6374.73</v>
      </c>
      <c r="L128" s="7"/>
      <c r="M128" s="6">
        <v>17384.580000000002</v>
      </c>
      <c r="N128" s="6">
        <v>6172</v>
      </c>
      <c r="O128" s="6">
        <v>21010000</v>
      </c>
      <c r="P128" s="6">
        <v>22000000</v>
      </c>
      <c r="Q128" s="6">
        <v>0</v>
      </c>
      <c r="R128" s="6">
        <v>2200000</v>
      </c>
      <c r="S128" s="6">
        <v>45210000</v>
      </c>
      <c r="U128">
        <f t="shared" si="8"/>
        <v>0.29301344291744919</v>
      </c>
    </row>
    <row r="129" spans="1:21" x14ac:dyDescent="0.35">
      <c r="A129">
        <v>2019</v>
      </c>
      <c r="B129" t="s">
        <v>3</v>
      </c>
      <c r="C129" t="s">
        <v>33</v>
      </c>
      <c r="D129" t="s">
        <v>17</v>
      </c>
      <c r="E129" t="s">
        <v>52</v>
      </c>
      <c r="F129" t="s">
        <v>35</v>
      </c>
      <c r="G129">
        <v>5</v>
      </c>
      <c r="H129" t="s">
        <v>9</v>
      </c>
      <c r="I129" s="6">
        <v>1</v>
      </c>
      <c r="J129" s="6">
        <v>0</v>
      </c>
      <c r="K129" s="6">
        <v>0</v>
      </c>
      <c r="L129" s="7"/>
      <c r="M129" s="6">
        <v>0</v>
      </c>
      <c r="N129" s="6">
        <v>0</v>
      </c>
      <c r="O129" s="6">
        <v>0</v>
      </c>
      <c r="P129" s="6">
        <v>56733991</v>
      </c>
      <c r="Q129" s="6">
        <v>0</v>
      </c>
      <c r="R129" s="6">
        <v>40178825</v>
      </c>
      <c r="S129" s="6">
        <v>96912816</v>
      </c>
      <c r="U129">
        <f t="shared" si="8"/>
        <v>0</v>
      </c>
    </row>
    <row r="130" spans="1:21" x14ac:dyDescent="0.35">
      <c r="A130">
        <v>2019</v>
      </c>
      <c r="B130" t="s">
        <v>3</v>
      </c>
      <c r="C130" t="s">
        <v>33</v>
      </c>
      <c r="D130" t="s">
        <v>17</v>
      </c>
      <c r="E130" t="s">
        <v>52</v>
      </c>
      <c r="F130" t="s">
        <v>35</v>
      </c>
      <c r="G130">
        <v>6</v>
      </c>
      <c r="H130" t="s">
        <v>9</v>
      </c>
      <c r="I130" s="6">
        <v>1</v>
      </c>
      <c r="J130" s="6">
        <v>-121.55</v>
      </c>
      <c r="K130" s="6">
        <v>-121.55</v>
      </c>
      <c r="L130" s="7"/>
      <c r="M130" s="6">
        <v>0</v>
      </c>
      <c r="N130" s="6">
        <v>-30</v>
      </c>
      <c r="O130" s="6">
        <v>500000</v>
      </c>
      <c r="P130" s="6">
        <v>500000</v>
      </c>
      <c r="Q130" s="6">
        <v>0</v>
      </c>
      <c r="R130" s="6">
        <v>32500</v>
      </c>
      <c r="S130" s="6">
        <v>1032500</v>
      </c>
      <c r="U130">
        <f t="shared" si="8"/>
        <v>0.24681201151789386</v>
      </c>
    </row>
    <row r="131" spans="1:21" x14ac:dyDescent="0.35">
      <c r="A131">
        <v>2019</v>
      </c>
      <c r="B131" t="s">
        <v>3</v>
      </c>
      <c r="C131" t="s">
        <v>33</v>
      </c>
      <c r="D131" t="s">
        <v>17</v>
      </c>
      <c r="E131" t="s">
        <v>52</v>
      </c>
      <c r="F131" t="s">
        <v>35</v>
      </c>
      <c r="G131">
        <v>7</v>
      </c>
      <c r="H131" t="s">
        <v>9</v>
      </c>
      <c r="I131" s="6">
        <v>2</v>
      </c>
      <c r="J131" s="6">
        <v>0</v>
      </c>
      <c r="K131" s="6">
        <v>0</v>
      </c>
      <c r="L131" s="7"/>
      <c r="M131" s="6">
        <v>119.73</v>
      </c>
      <c r="N131" s="6">
        <v>0</v>
      </c>
      <c r="O131" s="6">
        <v>0</v>
      </c>
      <c r="P131" s="6">
        <v>1100000</v>
      </c>
      <c r="Q131" s="6">
        <v>0</v>
      </c>
      <c r="R131" s="6">
        <v>77500</v>
      </c>
      <c r="S131" s="6">
        <v>1177500</v>
      </c>
      <c r="U131">
        <f t="shared" si="8"/>
        <v>0</v>
      </c>
    </row>
    <row r="132" spans="1:21" x14ac:dyDescent="0.35">
      <c r="A132">
        <v>2019</v>
      </c>
      <c r="B132" t="s">
        <v>3</v>
      </c>
      <c r="C132" t="s">
        <v>33</v>
      </c>
      <c r="D132" t="s">
        <v>17</v>
      </c>
      <c r="E132" t="s">
        <v>53</v>
      </c>
      <c r="F132" t="s">
        <v>35</v>
      </c>
      <c r="G132">
        <v>1</v>
      </c>
      <c r="H132" t="s">
        <v>9</v>
      </c>
      <c r="I132" s="6">
        <v>1218</v>
      </c>
      <c r="J132" s="6">
        <v>1289744.1100000001</v>
      </c>
      <c r="K132" s="6">
        <v>603581.57999999996</v>
      </c>
      <c r="L132" s="7"/>
      <c r="M132" s="6">
        <v>1333511.29</v>
      </c>
      <c r="N132" s="6">
        <v>251830</v>
      </c>
      <c r="O132" s="6">
        <v>4897129235</v>
      </c>
      <c r="P132" s="6">
        <v>2776437968</v>
      </c>
      <c r="Q132" s="6">
        <v>250001</v>
      </c>
      <c r="R132" s="6">
        <v>867476977</v>
      </c>
      <c r="S132" s="6">
        <v>8506000850</v>
      </c>
      <c r="U132">
        <f t="shared" si="8"/>
        <v>0.19525578604890856</v>
      </c>
    </row>
    <row r="133" spans="1:21" x14ac:dyDescent="0.35">
      <c r="A133">
        <v>2019</v>
      </c>
      <c r="B133" t="s">
        <v>3</v>
      </c>
      <c r="C133" t="s">
        <v>33</v>
      </c>
      <c r="D133" t="s">
        <v>17</v>
      </c>
      <c r="E133" t="s">
        <v>53</v>
      </c>
      <c r="F133" t="s">
        <v>35</v>
      </c>
      <c r="G133">
        <v>2</v>
      </c>
      <c r="H133" t="s">
        <v>9</v>
      </c>
      <c r="I133" s="6">
        <v>285</v>
      </c>
      <c r="J133" s="6">
        <v>267008.88</v>
      </c>
      <c r="K133" s="6">
        <v>91595.44</v>
      </c>
      <c r="L133" s="7"/>
      <c r="M133" s="6">
        <v>238164.59</v>
      </c>
      <c r="N133" s="6">
        <v>53369</v>
      </c>
      <c r="O133" s="6">
        <v>917268229</v>
      </c>
      <c r="P133" s="6">
        <v>329835500</v>
      </c>
      <c r="Q133" s="6">
        <v>1000000</v>
      </c>
      <c r="R133" s="6">
        <v>367808369</v>
      </c>
      <c r="S133" s="6">
        <v>1613366471</v>
      </c>
      <c r="U133">
        <f t="shared" si="8"/>
        <v>0.19987724752824701</v>
      </c>
    </row>
    <row r="134" spans="1:21" x14ac:dyDescent="0.35">
      <c r="A134">
        <v>2019</v>
      </c>
      <c r="B134" t="s">
        <v>3</v>
      </c>
      <c r="C134" t="s">
        <v>33</v>
      </c>
      <c r="D134" t="s">
        <v>17</v>
      </c>
      <c r="E134" t="s">
        <v>53</v>
      </c>
      <c r="F134" t="s">
        <v>35</v>
      </c>
      <c r="G134">
        <v>3</v>
      </c>
      <c r="H134" t="s">
        <v>9</v>
      </c>
      <c r="I134" s="6">
        <v>97</v>
      </c>
      <c r="J134" s="6">
        <v>205598</v>
      </c>
      <c r="K134" s="6">
        <v>119390.84</v>
      </c>
      <c r="L134" s="7"/>
      <c r="M134" s="6">
        <v>119465.25</v>
      </c>
      <c r="N134" s="6">
        <v>41231</v>
      </c>
      <c r="O134" s="6">
        <v>422753993</v>
      </c>
      <c r="P134" s="6">
        <v>163438077</v>
      </c>
      <c r="Q134" s="6">
        <v>0</v>
      </c>
      <c r="R134" s="6">
        <v>44165970</v>
      </c>
      <c r="S134" s="6">
        <v>630358037</v>
      </c>
      <c r="U134">
        <f t="shared" si="8"/>
        <v>0.20054183406453371</v>
      </c>
    </row>
    <row r="135" spans="1:21" x14ac:dyDescent="0.35">
      <c r="A135">
        <v>2019</v>
      </c>
      <c r="B135" t="s">
        <v>3</v>
      </c>
      <c r="C135" t="s">
        <v>33</v>
      </c>
      <c r="D135" t="s">
        <v>17</v>
      </c>
      <c r="E135" t="s">
        <v>53</v>
      </c>
      <c r="F135" t="s">
        <v>35</v>
      </c>
      <c r="G135">
        <v>4</v>
      </c>
      <c r="H135" t="s">
        <v>9</v>
      </c>
      <c r="I135" s="6">
        <v>40</v>
      </c>
      <c r="J135" s="6">
        <v>17437</v>
      </c>
      <c r="K135" s="6">
        <v>8002.18</v>
      </c>
      <c r="L135" s="7"/>
      <c r="M135" s="6">
        <v>33950.57</v>
      </c>
      <c r="N135" s="6">
        <v>3564</v>
      </c>
      <c r="O135" s="6">
        <v>92126000</v>
      </c>
      <c r="P135" s="6">
        <v>100376381</v>
      </c>
      <c r="Q135" s="6">
        <v>0</v>
      </c>
      <c r="R135" s="6">
        <v>29337544</v>
      </c>
      <c r="S135" s="6">
        <v>221839925</v>
      </c>
      <c r="U135">
        <f t="shared" si="8"/>
        <v>0.20439295750415781</v>
      </c>
    </row>
    <row r="136" spans="1:21" x14ac:dyDescent="0.35">
      <c r="A136">
        <v>2019</v>
      </c>
      <c r="B136" t="s">
        <v>3</v>
      </c>
      <c r="C136" t="s">
        <v>33</v>
      </c>
      <c r="D136" t="s">
        <v>17</v>
      </c>
      <c r="E136" t="s">
        <v>53</v>
      </c>
      <c r="F136" t="s">
        <v>35</v>
      </c>
      <c r="G136">
        <v>5</v>
      </c>
      <c r="H136" t="s">
        <v>9</v>
      </c>
      <c r="I136" s="6">
        <v>16</v>
      </c>
      <c r="J136" s="6">
        <v>59512.49</v>
      </c>
      <c r="K136" s="6">
        <v>8767.49</v>
      </c>
      <c r="L136" s="7"/>
      <c r="M136" s="6">
        <v>35230.300000000003</v>
      </c>
      <c r="N136" s="6">
        <v>13791</v>
      </c>
      <c r="O136" s="6">
        <v>719002000</v>
      </c>
      <c r="P136" s="6">
        <v>212247674</v>
      </c>
      <c r="Q136" s="6">
        <v>0</v>
      </c>
      <c r="R136" s="6">
        <v>252537029</v>
      </c>
      <c r="S136" s="6">
        <v>1149786703</v>
      </c>
      <c r="U136">
        <f t="shared" si="8"/>
        <v>0.23173286817607533</v>
      </c>
    </row>
    <row r="137" spans="1:21" x14ac:dyDescent="0.35">
      <c r="A137">
        <v>2019</v>
      </c>
      <c r="B137" t="s">
        <v>3</v>
      </c>
      <c r="C137" t="s">
        <v>33</v>
      </c>
      <c r="D137" t="s">
        <v>17</v>
      </c>
      <c r="E137" t="s">
        <v>53</v>
      </c>
      <c r="F137" t="s">
        <v>35</v>
      </c>
      <c r="G137">
        <v>6</v>
      </c>
      <c r="H137" t="s">
        <v>9</v>
      </c>
      <c r="I137" s="6">
        <v>39</v>
      </c>
      <c r="J137" s="6">
        <v>107517.85</v>
      </c>
      <c r="K137" s="6">
        <v>28098.37</v>
      </c>
      <c r="L137" s="7"/>
      <c r="M137" s="6">
        <v>117441.42</v>
      </c>
      <c r="N137" s="6">
        <v>26949</v>
      </c>
      <c r="O137" s="6">
        <v>785668000</v>
      </c>
      <c r="P137" s="6">
        <v>192646605</v>
      </c>
      <c r="Q137" s="6">
        <v>0</v>
      </c>
      <c r="R137" s="6">
        <v>182320959</v>
      </c>
      <c r="S137" s="6">
        <v>1160635564</v>
      </c>
      <c r="U137">
        <f t="shared" si="8"/>
        <v>0.25064675307402445</v>
      </c>
    </row>
    <row r="138" spans="1:21" x14ac:dyDescent="0.35">
      <c r="A138">
        <v>2019</v>
      </c>
      <c r="B138" t="s">
        <v>3</v>
      </c>
      <c r="C138" t="s">
        <v>33</v>
      </c>
      <c r="D138" t="s">
        <v>17</v>
      </c>
      <c r="E138" t="s">
        <v>53</v>
      </c>
      <c r="F138" t="s">
        <v>35</v>
      </c>
      <c r="G138">
        <v>7</v>
      </c>
      <c r="H138" t="s">
        <v>9</v>
      </c>
      <c r="I138" s="6">
        <v>16</v>
      </c>
      <c r="J138" s="6">
        <v>10584.14</v>
      </c>
      <c r="K138" s="6">
        <v>662.65</v>
      </c>
      <c r="L138" s="7"/>
      <c r="M138" s="6">
        <v>10921.17</v>
      </c>
      <c r="N138" s="6">
        <v>2554</v>
      </c>
      <c r="O138" s="6">
        <v>288913934</v>
      </c>
      <c r="P138" s="6">
        <v>136447976</v>
      </c>
      <c r="Q138" s="6">
        <v>0</v>
      </c>
      <c r="R138" s="6">
        <v>34591041</v>
      </c>
      <c r="S138" s="6">
        <v>459928951</v>
      </c>
      <c r="U138">
        <f t="shared" si="8"/>
        <v>0.24130444230707457</v>
      </c>
    </row>
    <row r="139" spans="1:21" x14ac:dyDescent="0.35">
      <c r="A139">
        <v>2019</v>
      </c>
      <c r="B139" t="s">
        <v>3</v>
      </c>
      <c r="C139" t="s">
        <v>33</v>
      </c>
      <c r="D139" t="s">
        <v>17</v>
      </c>
      <c r="E139" t="s">
        <v>53</v>
      </c>
      <c r="F139" t="s">
        <v>35</v>
      </c>
      <c r="G139">
        <v>8</v>
      </c>
      <c r="H139" t="s">
        <v>9</v>
      </c>
      <c r="I139" s="6">
        <v>11</v>
      </c>
      <c r="J139" s="6">
        <v>23243.47</v>
      </c>
      <c r="K139" s="6">
        <v>16149.07</v>
      </c>
      <c r="L139" s="7"/>
      <c r="M139" s="6">
        <v>9799.34</v>
      </c>
      <c r="N139" s="6">
        <v>4756</v>
      </c>
      <c r="O139" s="6">
        <v>105033800</v>
      </c>
      <c r="P139" s="6">
        <v>27768730</v>
      </c>
      <c r="Q139" s="6">
        <v>0</v>
      </c>
      <c r="R139" s="6">
        <v>13882453</v>
      </c>
      <c r="S139" s="6">
        <v>146684983</v>
      </c>
      <c r="U139">
        <f t="shared" si="8"/>
        <v>0.20461660844959895</v>
      </c>
    </row>
    <row r="140" spans="1:21" x14ac:dyDescent="0.35">
      <c r="A140">
        <v>2019</v>
      </c>
      <c r="B140" t="s">
        <v>3</v>
      </c>
      <c r="C140" t="s">
        <v>33</v>
      </c>
      <c r="D140" t="s">
        <v>17</v>
      </c>
      <c r="E140" t="s">
        <v>53</v>
      </c>
      <c r="F140" t="s">
        <v>35</v>
      </c>
      <c r="G140">
        <v>9</v>
      </c>
      <c r="H140" t="s">
        <v>9</v>
      </c>
      <c r="I140" s="6">
        <v>13</v>
      </c>
      <c r="J140" s="6">
        <v>25001.56</v>
      </c>
      <c r="K140" s="6">
        <v>25001.56</v>
      </c>
      <c r="L140" s="7"/>
      <c r="M140" s="6">
        <v>17373.54</v>
      </c>
      <c r="N140" s="6">
        <v>4439</v>
      </c>
      <c r="O140" s="6">
        <v>117536000</v>
      </c>
      <c r="P140" s="6">
        <v>22395000</v>
      </c>
      <c r="Q140" s="6">
        <v>0</v>
      </c>
      <c r="R140" s="6">
        <v>13429500</v>
      </c>
      <c r="S140" s="6">
        <v>153360500</v>
      </c>
      <c r="U140">
        <f t="shared" si="8"/>
        <v>0.17754892094733288</v>
      </c>
    </row>
    <row r="141" spans="1:21" x14ac:dyDescent="0.35">
      <c r="A141">
        <v>2019</v>
      </c>
      <c r="B141" t="s">
        <v>3</v>
      </c>
      <c r="C141" t="s">
        <v>33</v>
      </c>
      <c r="D141" t="s">
        <v>17</v>
      </c>
      <c r="E141" t="s">
        <v>53</v>
      </c>
      <c r="F141" t="s">
        <v>35</v>
      </c>
      <c r="G141">
        <v>10</v>
      </c>
      <c r="H141" t="s">
        <v>9</v>
      </c>
      <c r="I141" s="6">
        <v>12</v>
      </c>
      <c r="J141" s="6">
        <v>0</v>
      </c>
      <c r="K141" s="6">
        <v>0</v>
      </c>
      <c r="L141" s="7"/>
      <c r="M141" s="6">
        <v>49.19</v>
      </c>
      <c r="N141" s="6">
        <v>0</v>
      </c>
      <c r="O141" s="6">
        <v>26294000</v>
      </c>
      <c r="P141" s="6">
        <v>19200000</v>
      </c>
      <c r="Q141" s="6">
        <v>0</v>
      </c>
      <c r="R141" s="6">
        <v>2535000</v>
      </c>
      <c r="S141" s="6">
        <v>48029000</v>
      </c>
      <c r="U141">
        <f t="shared" si="8"/>
        <v>0</v>
      </c>
    </row>
    <row r="142" spans="1:21" x14ac:dyDescent="0.35">
      <c r="A142">
        <v>2019</v>
      </c>
      <c r="B142" t="s">
        <v>3</v>
      </c>
      <c r="C142" t="s">
        <v>33</v>
      </c>
      <c r="D142" t="s">
        <v>17</v>
      </c>
      <c r="E142" t="s">
        <v>54</v>
      </c>
      <c r="F142" t="s">
        <v>35</v>
      </c>
      <c r="G142">
        <v>1</v>
      </c>
      <c r="H142" t="s">
        <v>9</v>
      </c>
      <c r="I142" s="6">
        <v>120</v>
      </c>
      <c r="J142" s="6">
        <v>67894.41</v>
      </c>
      <c r="K142" s="6">
        <v>40012.660000000003</v>
      </c>
      <c r="L142" s="7"/>
      <c r="M142" s="6">
        <v>143434.26999999999</v>
      </c>
      <c r="N142" s="6">
        <v>16694</v>
      </c>
      <c r="O142" s="6">
        <v>150952000</v>
      </c>
      <c r="P142" s="6">
        <v>46085181</v>
      </c>
      <c r="Q142" s="6">
        <v>0</v>
      </c>
      <c r="R142" s="6">
        <v>6735242</v>
      </c>
      <c r="S142" s="6">
        <v>203772423</v>
      </c>
      <c r="U142">
        <f t="shared" si="8"/>
        <v>0.24588180381860597</v>
      </c>
    </row>
    <row r="143" spans="1:21" x14ac:dyDescent="0.35">
      <c r="A143">
        <v>2019</v>
      </c>
      <c r="B143" t="s">
        <v>3</v>
      </c>
      <c r="C143" t="s">
        <v>33</v>
      </c>
      <c r="D143" t="s">
        <v>17</v>
      </c>
      <c r="E143" t="s">
        <v>54</v>
      </c>
      <c r="F143" t="s">
        <v>35</v>
      </c>
      <c r="G143">
        <v>2</v>
      </c>
      <c r="H143" t="s">
        <v>9</v>
      </c>
      <c r="I143" s="6">
        <v>28</v>
      </c>
      <c r="J143" s="6">
        <v>3115.25</v>
      </c>
      <c r="K143" s="6">
        <v>1800.25</v>
      </c>
      <c r="L143" s="7"/>
      <c r="M143" s="6">
        <v>7299.12</v>
      </c>
      <c r="N143" s="6">
        <v>626</v>
      </c>
      <c r="O143" s="6">
        <v>13721113</v>
      </c>
      <c r="P143" s="6">
        <v>7133928</v>
      </c>
      <c r="Q143" s="6">
        <v>0</v>
      </c>
      <c r="R143" s="6">
        <v>1060000</v>
      </c>
      <c r="S143" s="6">
        <v>21915041</v>
      </c>
      <c r="U143">
        <f t="shared" si="8"/>
        <v>0.20094695449803388</v>
      </c>
    </row>
    <row r="144" spans="1:21" x14ac:dyDescent="0.35">
      <c r="A144">
        <v>2019</v>
      </c>
      <c r="B144" t="s">
        <v>3</v>
      </c>
      <c r="C144" t="s">
        <v>33</v>
      </c>
      <c r="D144" t="s">
        <v>17</v>
      </c>
      <c r="E144" t="s">
        <v>54</v>
      </c>
      <c r="F144" t="s">
        <v>35</v>
      </c>
      <c r="G144">
        <v>3</v>
      </c>
      <c r="H144" t="s">
        <v>9</v>
      </c>
      <c r="I144" s="6">
        <v>7</v>
      </c>
      <c r="J144" s="6">
        <v>4514.57</v>
      </c>
      <c r="K144" s="6">
        <v>5061.2299999999996</v>
      </c>
      <c r="L144" s="7"/>
      <c r="M144" s="6">
        <v>4078.49</v>
      </c>
      <c r="N144" s="6">
        <v>445</v>
      </c>
      <c r="O144" s="6">
        <v>47550000</v>
      </c>
      <c r="P144" s="6">
        <v>700000</v>
      </c>
      <c r="Q144" s="6">
        <v>0</v>
      </c>
      <c r="R144" s="6">
        <v>3050000</v>
      </c>
      <c r="S144" s="6">
        <v>51300000</v>
      </c>
      <c r="U144">
        <f t="shared" si="8"/>
        <v>9.8569741968781086E-2</v>
      </c>
    </row>
    <row r="145" spans="1:21" x14ac:dyDescent="0.35">
      <c r="A145">
        <v>2019</v>
      </c>
      <c r="B145" t="s">
        <v>3</v>
      </c>
      <c r="C145" t="s">
        <v>33</v>
      </c>
      <c r="D145" t="s">
        <v>17</v>
      </c>
      <c r="E145" t="s">
        <v>54</v>
      </c>
      <c r="F145" t="s">
        <v>35</v>
      </c>
      <c r="G145">
        <v>4</v>
      </c>
      <c r="H145" t="s">
        <v>9</v>
      </c>
      <c r="I145" s="6">
        <v>1</v>
      </c>
      <c r="J145" s="6">
        <v>0</v>
      </c>
      <c r="K145" s="6">
        <v>0</v>
      </c>
      <c r="L145" s="7"/>
      <c r="M145" s="6">
        <v>0</v>
      </c>
      <c r="N145" s="6">
        <v>0</v>
      </c>
      <c r="O145" s="6">
        <v>10000000</v>
      </c>
      <c r="P145" s="6">
        <v>0</v>
      </c>
      <c r="Q145" s="6">
        <v>0</v>
      </c>
      <c r="R145" s="6">
        <v>2000000</v>
      </c>
      <c r="S145" s="6">
        <v>10000000</v>
      </c>
      <c r="U145">
        <f t="shared" si="8"/>
        <v>0</v>
      </c>
    </row>
    <row r="146" spans="1:21" x14ac:dyDescent="0.35">
      <c r="A146">
        <v>2019</v>
      </c>
      <c r="B146" t="s">
        <v>3</v>
      </c>
      <c r="C146" t="s">
        <v>33</v>
      </c>
      <c r="D146" t="s">
        <v>17</v>
      </c>
      <c r="E146" t="s">
        <v>54</v>
      </c>
      <c r="F146" t="s">
        <v>35</v>
      </c>
      <c r="G146">
        <v>5</v>
      </c>
      <c r="H146" t="s">
        <v>9</v>
      </c>
      <c r="I146" s="6">
        <v>5</v>
      </c>
      <c r="J146" s="6">
        <v>15883</v>
      </c>
      <c r="K146" s="6">
        <v>3176.58</v>
      </c>
      <c r="L146" s="7"/>
      <c r="M146" s="6">
        <v>9133.34</v>
      </c>
      <c r="N146" s="6">
        <v>0</v>
      </c>
      <c r="O146" s="6">
        <v>250000000</v>
      </c>
      <c r="P146" s="6">
        <v>6000000</v>
      </c>
      <c r="Q146" s="6">
        <v>0</v>
      </c>
      <c r="R146" s="6">
        <v>51200000</v>
      </c>
      <c r="S146" s="6">
        <v>269200000</v>
      </c>
      <c r="U146">
        <f t="shared" si="8"/>
        <v>0</v>
      </c>
    </row>
    <row r="147" spans="1:21" x14ac:dyDescent="0.35">
      <c r="A147">
        <v>2019</v>
      </c>
      <c r="B147" t="s">
        <v>3</v>
      </c>
      <c r="C147" t="s">
        <v>33</v>
      </c>
      <c r="D147" t="s">
        <v>17</v>
      </c>
      <c r="E147" t="s">
        <v>54</v>
      </c>
      <c r="F147" t="s">
        <v>35</v>
      </c>
      <c r="G147">
        <v>6</v>
      </c>
      <c r="H147" t="s">
        <v>9</v>
      </c>
      <c r="I147" s="6">
        <v>6</v>
      </c>
      <c r="J147" s="6">
        <v>4.16</v>
      </c>
      <c r="K147" s="6">
        <v>1.66</v>
      </c>
      <c r="L147" s="7"/>
      <c r="M147" s="6">
        <v>15.46</v>
      </c>
      <c r="N147" s="6">
        <v>1</v>
      </c>
      <c r="O147" s="6">
        <v>60000000</v>
      </c>
      <c r="P147" s="6">
        <v>200000</v>
      </c>
      <c r="Q147" s="6">
        <v>0</v>
      </c>
      <c r="R147" s="6">
        <v>12000000</v>
      </c>
      <c r="S147" s="6">
        <v>60200000</v>
      </c>
      <c r="U147">
        <f t="shared" si="8"/>
        <v>0.24038461538461536</v>
      </c>
    </row>
    <row r="148" spans="1:21" x14ac:dyDescent="0.35">
      <c r="A148">
        <v>2019</v>
      </c>
      <c r="B148" t="s">
        <v>3</v>
      </c>
      <c r="C148" t="s">
        <v>33</v>
      </c>
      <c r="D148" t="s">
        <v>17</v>
      </c>
      <c r="E148" t="s">
        <v>55</v>
      </c>
      <c r="F148" t="s">
        <v>35</v>
      </c>
      <c r="G148">
        <v>1</v>
      </c>
      <c r="H148" t="s">
        <v>9</v>
      </c>
      <c r="I148" s="6">
        <v>351</v>
      </c>
      <c r="J148" s="6">
        <v>1065453.92</v>
      </c>
      <c r="K148" s="6">
        <v>199459.3</v>
      </c>
      <c r="L148" s="7"/>
      <c r="M148" s="6">
        <v>2695449.34</v>
      </c>
      <c r="N148" s="6">
        <v>117264</v>
      </c>
      <c r="O148" s="6">
        <v>2546828311</v>
      </c>
      <c r="P148" s="6">
        <v>528408236</v>
      </c>
      <c r="Q148" s="6">
        <v>10000</v>
      </c>
      <c r="R148" s="6">
        <v>98538790</v>
      </c>
      <c r="S148" s="6">
        <v>3169025325</v>
      </c>
      <c r="U148">
        <f t="shared" si="8"/>
        <v>0.11006013286806435</v>
      </c>
    </row>
    <row r="149" spans="1:21" x14ac:dyDescent="0.35">
      <c r="A149">
        <v>2019</v>
      </c>
      <c r="B149" t="s">
        <v>3</v>
      </c>
      <c r="C149" t="s">
        <v>33</v>
      </c>
      <c r="D149" t="s">
        <v>17</v>
      </c>
      <c r="E149" t="s">
        <v>55</v>
      </c>
      <c r="F149" t="s">
        <v>35</v>
      </c>
      <c r="G149">
        <v>2</v>
      </c>
      <c r="H149" t="s">
        <v>9</v>
      </c>
      <c r="I149" s="6">
        <v>97</v>
      </c>
      <c r="J149" s="6">
        <v>73788.23</v>
      </c>
      <c r="K149" s="6">
        <v>31731.15</v>
      </c>
      <c r="L149" s="7"/>
      <c r="M149" s="6">
        <v>92514.84</v>
      </c>
      <c r="N149" s="6">
        <v>17950</v>
      </c>
      <c r="O149" s="6">
        <v>241439105</v>
      </c>
      <c r="P149" s="6">
        <v>64320873</v>
      </c>
      <c r="Q149" s="6">
        <v>0</v>
      </c>
      <c r="R149" s="6">
        <v>30190794</v>
      </c>
      <c r="S149" s="6">
        <v>333020772</v>
      </c>
      <c r="U149">
        <f t="shared" si="8"/>
        <v>0.2432637291882459</v>
      </c>
    </row>
    <row r="150" spans="1:21" x14ac:dyDescent="0.35">
      <c r="A150">
        <v>2019</v>
      </c>
      <c r="B150" t="s">
        <v>3</v>
      </c>
      <c r="C150" t="s">
        <v>33</v>
      </c>
      <c r="D150" t="s">
        <v>17</v>
      </c>
      <c r="E150" t="s">
        <v>55</v>
      </c>
      <c r="F150" t="s">
        <v>35</v>
      </c>
      <c r="G150">
        <v>3</v>
      </c>
      <c r="H150" t="s">
        <v>9</v>
      </c>
      <c r="I150" s="6">
        <v>47</v>
      </c>
      <c r="J150" s="6">
        <v>51405.68</v>
      </c>
      <c r="K150" s="6">
        <v>18619.11</v>
      </c>
      <c r="L150" s="7"/>
      <c r="M150" s="6">
        <v>43971.94</v>
      </c>
      <c r="N150" s="6">
        <v>12057</v>
      </c>
      <c r="O150" s="6">
        <v>283485000</v>
      </c>
      <c r="P150" s="6">
        <v>36620002</v>
      </c>
      <c r="Q150" s="6">
        <v>0</v>
      </c>
      <c r="R150" s="6">
        <v>58356000</v>
      </c>
      <c r="S150" s="6">
        <v>372661000</v>
      </c>
      <c r="U150">
        <f t="shared" si="8"/>
        <v>0.23454606572658895</v>
      </c>
    </row>
    <row r="151" spans="1:21" x14ac:dyDescent="0.35">
      <c r="A151">
        <v>2019</v>
      </c>
      <c r="B151" t="s">
        <v>3</v>
      </c>
      <c r="C151" t="s">
        <v>33</v>
      </c>
      <c r="D151" t="s">
        <v>17</v>
      </c>
      <c r="E151" t="s">
        <v>55</v>
      </c>
      <c r="F151" t="s">
        <v>35</v>
      </c>
      <c r="G151">
        <v>4</v>
      </c>
      <c r="H151" t="s">
        <v>9</v>
      </c>
      <c r="I151" s="6">
        <v>11</v>
      </c>
      <c r="J151" s="6">
        <v>9785.9699999999993</v>
      </c>
      <c r="K151" s="6">
        <v>4542.3</v>
      </c>
      <c r="L151" s="7"/>
      <c r="M151" s="6">
        <v>8852.06</v>
      </c>
      <c r="N151" s="6">
        <v>2367</v>
      </c>
      <c r="O151" s="6">
        <v>25535000</v>
      </c>
      <c r="P151" s="6">
        <v>53350000</v>
      </c>
      <c r="Q151" s="6">
        <v>0</v>
      </c>
      <c r="R151" s="6">
        <v>5660000</v>
      </c>
      <c r="S151" s="6">
        <v>84045000</v>
      </c>
      <c r="U151">
        <f t="shared" ref="U151:U214" si="9">IFERROR(N151/J151,0)</f>
        <v>0.24187689110021798</v>
      </c>
    </row>
    <row r="152" spans="1:21" x14ac:dyDescent="0.35">
      <c r="A152">
        <v>2019</v>
      </c>
      <c r="B152" t="s">
        <v>3</v>
      </c>
      <c r="C152" t="s">
        <v>33</v>
      </c>
      <c r="D152" t="s">
        <v>17</v>
      </c>
      <c r="E152" t="s">
        <v>55</v>
      </c>
      <c r="F152" t="s">
        <v>35</v>
      </c>
      <c r="G152">
        <v>5</v>
      </c>
      <c r="H152" t="s">
        <v>9</v>
      </c>
      <c r="I152" s="6">
        <v>19</v>
      </c>
      <c r="J152" s="6">
        <v>59335.35</v>
      </c>
      <c r="K152" s="6">
        <v>18778.060000000001</v>
      </c>
      <c r="L152" s="7"/>
      <c r="M152" s="6">
        <v>46043.05</v>
      </c>
      <c r="N152" s="6">
        <v>11765</v>
      </c>
      <c r="O152" s="6">
        <v>229162250</v>
      </c>
      <c r="P152" s="6">
        <v>56102882</v>
      </c>
      <c r="Q152" s="6">
        <v>0</v>
      </c>
      <c r="R152" s="6">
        <v>36033571</v>
      </c>
      <c r="S152" s="6">
        <v>318926703</v>
      </c>
      <c r="U152">
        <f t="shared" si="9"/>
        <v>0.19827977756935791</v>
      </c>
    </row>
    <row r="153" spans="1:21" x14ac:dyDescent="0.35">
      <c r="A153">
        <v>2019</v>
      </c>
      <c r="B153" t="s">
        <v>3</v>
      </c>
      <c r="C153" t="s">
        <v>33</v>
      </c>
      <c r="D153" t="s">
        <v>17</v>
      </c>
      <c r="E153" t="s">
        <v>55</v>
      </c>
      <c r="F153" t="s">
        <v>35</v>
      </c>
      <c r="G153">
        <v>6</v>
      </c>
      <c r="H153" t="s">
        <v>9</v>
      </c>
      <c r="I153" s="6">
        <v>5</v>
      </c>
      <c r="J153" s="6">
        <v>106.09</v>
      </c>
      <c r="K153" s="6">
        <v>-6009.49</v>
      </c>
      <c r="L153" s="7"/>
      <c r="M153" s="6">
        <v>2041.86</v>
      </c>
      <c r="N153" s="6">
        <v>403</v>
      </c>
      <c r="O153" s="6">
        <v>31700000</v>
      </c>
      <c r="P153" s="6">
        <v>3200000</v>
      </c>
      <c r="Q153" s="6">
        <v>0</v>
      </c>
      <c r="R153" s="6">
        <v>28110000</v>
      </c>
      <c r="S153" s="6">
        <v>63010000</v>
      </c>
      <c r="U153">
        <f t="shared" si="9"/>
        <v>3.7986615138090301</v>
      </c>
    </row>
    <row r="154" spans="1:21" x14ac:dyDescent="0.35">
      <c r="A154">
        <v>2019</v>
      </c>
      <c r="B154" t="s">
        <v>3</v>
      </c>
      <c r="C154" t="s">
        <v>33</v>
      </c>
      <c r="D154" t="s">
        <v>17</v>
      </c>
      <c r="E154" t="s">
        <v>55</v>
      </c>
      <c r="F154" t="s">
        <v>35</v>
      </c>
      <c r="G154">
        <v>7</v>
      </c>
      <c r="H154" t="s">
        <v>9</v>
      </c>
      <c r="I154" s="6">
        <v>18</v>
      </c>
      <c r="J154" s="6">
        <v>25604.240000000002</v>
      </c>
      <c r="K154" s="6">
        <v>13490.25</v>
      </c>
      <c r="L154" s="7"/>
      <c r="M154" s="6">
        <v>21908.1</v>
      </c>
      <c r="N154" s="6">
        <v>4338</v>
      </c>
      <c r="O154" s="6">
        <v>184050000</v>
      </c>
      <c r="P154" s="6">
        <v>50000</v>
      </c>
      <c r="Q154" s="6">
        <v>0</v>
      </c>
      <c r="R154" s="6">
        <v>25422500</v>
      </c>
      <c r="S154" s="6">
        <v>209522500</v>
      </c>
      <c r="U154">
        <f t="shared" si="9"/>
        <v>0.16942506397377932</v>
      </c>
    </row>
    <row r="155" spans="1:21" x14ac:dyDescent="0.35">
      <c r="A155">
        <v>2019</v>
      </c>
      <c r="B155" t="s">
        <v>3</v>
      </c>
      <c r="C155" t="s">
        <v>33</v>
      </c>
      <c r="D155" t="s">
        <v>17</v>
      </c>
      <c r="E155" t="s">
        <v>55</v>
      </c>
      <c r="F155" t="s">
        <v>35</v>
      </c>
      <c r="G155">
        <v>8</v>
      </c>
      <c r="H155" t="s">
        <v>9</v>
      </c>
      <c r="I155" s="6">
        <v>5</v>
      </c>
      <c r="J155" s="6">
        <v>8193.3799999999992</v>
      </c>
      <c r="K155" s="6">
        <v>7939.32</v>
      </c>
      <c r="L155" s="7"/>
      <c r="M155" s="6">
        <v>6858.29</v>
      </c>
      <c r="N155" s="6">
        <v>1392</v>
      </c>
      <c r="O155" s="6">
        <v>63560000</v>
      </c>
      <c r="P155" s="6">
        <v>5390000</v>
      </c>
      <c r="Q155" s="6">
        <v>0</v>
      </c>
      <c r="R155" s="6">
        <v>25760000</v>
      </c>
      <c r="S155" s="6">
        <v>93038000</v>
      </c>
      <c r="U155">
        <f t="shared" si="9"/>
        <v>0.16989325528658503</v>
      </c>
    </row>
    <row r="156" spans="1:21" x14ac:dyDescent="0.35">
      <c r="A156">
        <v>2019</v>
      </c>
      <c r="B156" t="s">
        <v>3</v>
      </c>
      <c r="C156" t="s">
        <v>33</v>
      </c>
      <c r="D156" t="s">
        <v>17</v>
      </c>
      <c r="E156" t="s">
        <v>55</v>
      </c>
      <c r="F156" t="s">
        <v>35</v>
      </c>
      <c r="G156">
        <v>9</v>
      </c>
      <c r="H156" t="s">
        <v>9</v>
      </c>
      <c r="I156" s="6">
        <v>7</v>
      </c>
      <c r="J156" s="6">
        <v>7497.19</v>
      </c>
      <c r="K156" s="6">
        <v>2998.88</v>
      </c>
      <c r="L156" s="7"/>
      <c r="M156" s="6">
        <v>8168.8</v>
      </c>
      <c r="N156" s="6">
        <v>1874</v>
      </c>
      <c r="O156" s="6">
        <v>7065763</v>
      </c>
      <c r="P156" s="6">
        <v>3510209</v>
      </c>
      <c r="Q156" s="6">
        <v>0</v>
      </c>
      <c r="R156" s="6">
        <v>9880000</v>
      </c>
      <c r="S156" s="6">
        <v>20455972</v>
      </c>
      <c r="U156">
        <f t="shared" si="9"/>
        <v>0.24996031846598527</v>
      </c>
    </row>
    <row r="157" spans="1:21" x14ac:dyDescent="0.35">
      <c r="A157">
        <v>2019</v>
      </c>
      <c r="B157" t="s">
        <v>3</v>
      </c>
      <c r="C157" t="s">
        <v>33</v>
      </c>
      <c r="D157" t="s">
        <v>17</v>
      </c>
      <c r="E157" t="s">
        <v>55</v>
      </c>
      <c r="F157" t="s">
        <v>35</v>
      </c>
      <c r="G157">
        <v>10</v>
      </c>
      <c r="H157" t="s">
        <v>9</v>
      </c>
      <c r="I157" s="6">
        <v>3</v>
      </c>
      <c r="J157" s="6">
        <v>4174.2</v>
      </c>
      <c r="K157" s="6">
        <v>2710.98</v>
      </c>
      <c r="L157" s="7"/>
      <c r="M157" s="6">
        <v>4162.8100000000004</v>
      </c>
      <c r="N157" s="6">
        <v>1043</v>
      </c>
      <c r="O157" s="6">
        <v>29480000</v>
      </c>
      <c r="P157" s="6">
        <v>4420000</v>
      </c>
      <c r="Q157" s="6">
        <v>0</v>
      </c>
      <c r="R157" s="6">
        <v>4200000</v>
      </c>
      <c r="S157" s="6">
        <v>38100000</v>
      </c>
      <c r="U157">
        <f t="shared" si="9"/>
        <v>0.2498682382252887</v>
      </c>
    </row>
    <row r="158" spans="1:21" x14ac:dyDescent="0.35">
      <c r="A158">
        <v>2019</v>
      </c>
      <c r="B158" t="s">
        <v>3</v>
      </c>
      <c r="C158" t="s">
        <v>33</v>
      </c>
      <c r="D158" t="s">
        <v>17</v>
      </c>
      <c r="E158" t="s">
        <v>56</v>
      </c>
      <c r="F158" t="s">
        <v>35</v>
      </c>
      <c r="G158">
        <v>1</v>
      </c>
      <c r="H158" t="s">
        <v>9</v>
      </c>
      <c r="I158" s="6">
        <v>356</v>
      </c>
      <c r="J158" s="6">
        <v>204546.83</v>
      </c>
      <c r="K158" s="6">
        <v>108409.67</v>
      </c>
      <c r="L158" s="7"/>
      <c r="M158" s="6">
        <v>194867.95</v>
      </c>
      <c r="N158" s="6">
        <v>41721</v>
      </c>
      <c r="O158" s="6">
        <v>1247936709</v>
      </c>
      <c r="P158" s="6">
        <v>319843650</v>
      </c>
      <c r="Q158" s="6">
        <v>0</v>
      </c>
      <c r="R158" s="6">
        <v>107167114</v>
      </c>
      <c r="S158" s="6">
        <v>1674947473</v>
      </c>
      <c r="U158">
        <f t="shared" si="9"/>
        <v>0.20396796176210602</v>
      </c>
    </row>
    <row r="159" spans="1:21" x14ac:dyDescent="0.35">
      <c r="A159">
        <v>2019</v>
      </c>
      <c r="B159" t="s">
        <v>3</v>
      </c>
      <c r="C159" t="s">
        <v>33</v>
      </c>
      <c r="D159" t="s">
        <v>17</v>
      </c>
      <c r="E159" t="s">
        <v>56</v>
      </c>
      <c r="F159" t="s">
        <v>35</v>
      </c>
      <c r="G159">
        <v>2</v>
      </c>
      <c r="H159" t="s">
        <v>9</v>
      </c>
      <c r="I159" s="6">
        <v>139</v>
      </c>
      <c r="J159" s="6">
        <v>142192.66</v>
      </c>
      <c r="K159" s="6">
        <v>83044.11</v>
      </c>
      <c r="L159" s="7"/>
      <c r="M159" s="6">
        <v>104311.09</v>
      </c>
      <c r="N159" s="6">
        <v>39124</v>
      </c>
      <c r="O159" s="6">
        <v>371091026</v>
      </c>
      <c r="P159" s="6">
        <v>91438431</v>
      </c>
      <c r="Q159" s="6">
        <v>0</v>
      </c>
      <c r="R159" s="6">
        <v>51172924</v>
      </c>
      <c r="S159" s="6">
        <v>509831721</v>
      </c>
      <c r="U159">
        <f t="shared" si="9"/>
        <v>0.27514781705328528</v>
      </c>
    </row>
    <row r="160" spans="1:21" x14ac:dyDescent="0.35">
      <c r="A160">
        <v>2019</v>
      </c>
      <c r="B160" t="s">
        <v>3</v>
      </c>
      <c r="C160" t="s">
        <v>33</v>
      </c>
      <c r="D160" t="s">
        <v>17</v>
      </c>
      <c r="E160" t="s">
        <v>56</v>
      </c>
      <c r="F160" t="s">
        <v>35</v>
      </c>
      <c r="G160">
        <v>3</v>
      </c>
      <c r="H160" t="s">
        <v>9</v>
      </c>
      <c r="I160" s="6">
        <v>52</v>
      </c>
      <c r="J160" s="6">
        <v>114473.67</v>
      </c>
      <c r="K160" s="6">
        <v>49229.21</v>
      </c>
      <c r="L160" s="7"/>
      <c r="M160" s="6">
        <v>81043.87</v>
      </c>
      <c r="N160" s="6">
        <v>27672</v>
      </c>
      <c r="O160" s="6">
        <v>280982000</v>
      </c>
      <c r="P160" s="6">
        <v>73850924</v>
      </c>
      <c r="Q160" s="6">
        <v>0</v>
      </c>
      <c r="R160" s="6">
        <v>21458953</v>
      </c>
      <c r="S160" s="6">
        <v>376291877</v>
      </c>
      <c r="U160">
        <f t="shared" si="9"/>
        <v>0.24173244380126888</v>
      </c>
    </row>
    <row r="161" spans="1:21" x14ac:dyDescent="0.35">
      <c r="A161">
        <v>2019</v>
      </c>
      <c r="B161" t="s">
        <v>3</v>
      </c>
      <c r="C161" t="s">
        <v>33</v>
      </c>
      <c r="D161" t="s">
        <v>17</v>
      </c>
      <c r="E161" t="s">
        <v>56</v>
      </c>
      <c r="F161" t="s">
        <v>35</v>
      </c>
      <c r="G161">
        <v>4</v>
      </c>
      <c r="H161" t="s">
        <v>9</v>
      </c>
      <c r="I161" s="6">
        <v>30</v>
      </c>
      <c r="J161" s="6">
        <v>53948.94</v>
      </c>
      <c r="K161" s="6">
        <v>33244.22</v>
      </c>
      <c r="L161" s="7"/>
      <c r="M161" s="6">
        <v>50414.95</v>
      </c>
      <c r="N161" s="6">
        <v>10344</v>
      </c>
      <c r="O161" s="6">
        <v>198150000</v>
      </c>
      <c r="P161" s="6">
        <v>45691100</v>
      </c>
      <c r="Q161" s="6">
        <v>0</v>
      </c>
      <c r="R161" s="6">
        <v>29994000</v>
      </c>
      <c r="S161" s="6">
        <v>272935000</v>
      </c>
      <c r="U161">
        <f t="shared" si="9"/>
        <v>0.19173685340249502</v>
      </c>
    </row>
    <row r="162" spans="1:21" x14ac:dyDescent="0.35">
      <c r="A162">
        <v>2019</v>
      </c>
      <c r="B162" t="s">
        <v>3</v>
      </c>
      <c r="C162" t="s">
        <v>33</v>
      </c>
      <c r="D162" t="s">
        <v>17</v>
      </c>
      <c r="E162" t="s">
        <v>56</v>
      </c>
      <c r="F162" t="s">
        <v>35</v>
      </c>
      <c r="G162">
        <v>5</v>
      </c>
      <c r="H162" t="s">
        <v>9</v>
      </c>
      <c r="I162" s="6">
        <v>19</v>
      </c>
      <c r="J162" s="6">
        <v>47162.96</v>
      </c>
      <c r="K162" s="6">
        <v>22741.64</v>
      </c>
      <c r="L162" s="7"/>
      <c r="M162" s="6">
        <v>48561.02</v>
      </c>
      <c r="N162" s="6">
        <v>11366</v>
      </c>
      <c r="O162" s="6">
        <v>213030272</v>
      </c>
      <c r="P162" s="6">
        <v>17640000</v>
      </c>
      <c r="Q162" s="6">
        <v>0</v>
      </c>
      <c r="R162" s="6">
        <v>12179027</v>
      </c>
      <c r="S162" s="6">
        <v>242849299</v>
      </c>
      <c r="U162">
        <f t="shared" si="9"/>
        <v>0.24099420392613186</v>
      </c>
    </row>
    <row r="163" spans="1:21" x14ac:dyDescent="0.35">
      <c r="A163">
        <v>2019</v>
      </c>
      <c r="B163" t="s">
        <v>3</v>
      </c>
      <c r="C163" t="s">
        <v>33</v>
      </c>
      <c r="D163" t="s">
        <v>17</v>
      </c>
      <c r="E163" t="s">
        <v>56</v>
      </c>
      <c r="F163" t="s">
        <v>35</v>
      </c>
      <c r="G163">
        <v>6</v>
      </c>
      <c r="H163" t="s">
        <v>9</v>
      </c>
      <c r="I163" s="6">
        <v>12</v>
      </c>
      <c r="J163" s="6">
        <v>25385.86</v>
      </c>
      <c r="K163" s="6">
        <v>12368.59</v>
      </c>
      <c r="L163" s="7"/>
      <c r="M163" s="6">
        <v>22302.55</v>
      </c>
      <c r="N163" s="6">
        <v>6890</v>
      </c>
      <c r="O163" s="6">
        <v>109205267</v>
      </c>
      <c r="P163" s="6">
        <v>6452666</v>
      </c>
      <c r="Q163" s="6">
        <v>0</v>
      </c>
      <c r="R163" s="6">
        <v>235267</v>
      </c>
      <c r="S163" s="6">
        <v>115893200</v>
      </c>
      <c r="U163">
        <f t="shared" si="9"/>
        <v>0.2714109350638505</v>
      </c>
    </row>
    <row r="164" spans="1:21" x14ac:dyDescent="0.35">
      <c r="A164">
        <v>2019</v>
      </c>
      <c r="B164" t="s">
        <v>3</v>
      </c>
      <c r="C164" t="s">
        <v>33</v>
      </c>
      <c r="D164" t="s">
        <v>17</v>
      </c>
      <c r="E164" t="s">
        <v>56</v>
      </c>
      <c r="F164" t="s">
        <v>35</v>
      </c>
      <c r="G164">
        <v>7</v>
      </c>
      <c r="H164" t="s">
        <v>9</v>
      </c>
      <c r="I164" s="6">
        <v>11</v>
      </c>
      <c r="J164" s="6">
        <v>26257.98</v>
      </c>
      <c r="K164" s="6">
        <v>13383.16</v>
      </c>
      <c r="L164" s="7"/>
      <c r="M164" s="6">
        <v>21872.16</v>
      </c>
      <c r="N164" s="6">
        <v>6177</v>
      </c>
      <c r="O164" s="6">
        <v>170281200</v>
      </c>
      <c r="P164" s="6">
        <v>6440000</v>
      </c>
      <c r="Q164" s="6">
        <v>0</v>
      </c>
      <c r="R164" s="6">
        <v>14800000</v>
      </c>
      <c r="S164" s="6">
        <v>191521200</v>
      </c>
      <c r="U164">
        <f t="shared" si="9"/>
        <v>0.23524277191162457</v>
      </c>
    </row>
    <row r="165" spans="1:21" x14ac:dyDescent="0.35">
      <c r="A165">
        <v>2019</v>
      </c>
      <c r="B165" t="s">
        <v>3</v>
      </c>
      <c r="C165" t="s">
        <v>33</v>
      </c>
      <c r="D165" t="s">
        <v>17</v>
      </c>
      <c r="E165" t="s">
        <v>56</v>
      </c>
      <c r="F165" t="s">
        <v>35</v>
      </c>
      <c r="G165">
        <v>8</v>
      </c>
      <c r="H165" t="s">
        <v>9</v>
      </c>
      <c r="I165" s="6">
        <v>8</v>
      </c>
      <c r="J165" s="6">
        <v>21017.91</v>
      </c>
      <c r="K165" s="6">
        <v>8600.14</v>
      </c>
      <c r="L165" s="7"/>
      <c r="M165" s="6">
        <v>21203.06</v>
      </c>
      <c r="N165" s="6">
        <v>4252</v>
      </c>
      <c r="O165" s="6">
        <v>193175000</v>
      </c>
      <c r="P165" s="6">
        <v>5800000</v>
      </c>
      <c r="Q165" s="6">
        <v>0</v>
      </c>
      <c r="R165" s="6">
        <v>23020000</v>
      </c>
      <c r="S165" s="6">
        <v>221995000</v>
      </c>
      <c r="U165">
        <f t="shared" si="9"/>
        <v>0.20230365435954384</v>
      </c>
    </row>
    <row r="166" spans="1:21" x14ac:dyDescent="0.35">
      <c r="A166">
        <v>2019</v>
      </c>
      <c r="B166" t="s">
        <v>3</v>
      </c>
      <c r="C166" t="s">
        <v>33</v>
      </c>
      <c r="D166" t="s">
        <v>17</v>
      </c>
      <c r="E166" t="s">
        <v>56</v>
      </c>
      <c r="F166" t="s">
        <v>35</v>
      </c>
      <c r="G166">
        <v>9</v>
      </c>
      <c r="H166" t="s">
        <v>9</v>
      </c>
      <c r="I166" s="6">
        <v>1</v>
      </c>
      <c r="J166" s="6">
        <v>415.8</v>
      </c>
      <c r="K166" s="6">
        <v>249.48</v>
      </c>
      <c r="L166" s="7"/>
      <c r="M166" s="6">
        <v>352.18</v>
      </c>
      <c r="N166" s="6">
        <v>104</v>
      </c>
      <c r="O166" s="6">
        <v>1000000</v>
      </c>
      <c r="P166" s="6">
        <v>100000</v>
      </c>
      <c r="Q166" s="6">
        <v>0</v>
      </c>
      <c r="R166" s="6">
        <v>0</v>
      </c>
      <c r="S166" s="6">
        <v>1100000</v>
      </c>
      <c r="U166">
        <f t="shared" si="9"/>
        <v>0.25012025012025013</v>
      </c>
    </row>
    <row r="167" spans="1:21" x14ac:dyDescent="0.35">
      <c r="A167">
        <v>2019</v>
      </c>
      <c r="B167" t="s">
        <v>3</v>
      </c>
      <c r="C167" t="s">
        <v>33</v>
      </c>
      <c r="D167" t="s">
        <v>17</v>
      </c>
      <c r="E167" t="s">
        <v>56</v>
      </c>
      <c r="F167" t="s">
        <v>35</v>
      </c>
      <c r="G167">
        <v>10</v>
      </c>
      <c r="H167" t="s">
        <v>9</v>
      </c>
      <c r="I167" s="6">
        <v>8</v>
      </c>
      <c r="J167" s="6">
        <v>7546.27</v>
      </c>
      <c r="K167" s="6">
        <v>1984.61</v>
      </c>
      <c r="L167" s="7"/>
      <c r="M167" s="6">
        <v>4365.1400000000003</v>
      </c>
      <c r="N167" s="6">
        <v>1887</v>
      </c>
      <c r="O167" s="6">
        <v>7000000</v>
      </c>
      <c r="P167" s="6">
        <v>40433893</v>
      </c>
      <c r="Q167" s="6">
        <v>0</v>
      </c>
      <c r="R167" s="6">
        <v>0</v>
      </c>
      <c r="S167" s="6">
        <v>47233893</v>
      </c>
      <c r="U167">
        <f t="shared" si="9"/>
        <v>0.25005731308315232</v>
      </c>
    </row>
    <row r="168" spans="1:21" x14ac:dyDescent="0.35">
      <c r="A168">
        <v>2019</v>
      </c>
      <c r="B168" t="s">
        <v>3</v>
      </c>
      <c r="C168" t="s">
        <v>33</v>
      </c>
      <c r="D168" t="s">
        <v>17</v>
      </c>
      <c r="E168" t="s">
        <v>57</v>
      </c>
      <c r="F168" t="s">
        <v>35</v>
      </c>
      <c r="G168">
        <v>1</v>
      </c>
      <c r="H168" t="s">
        <v>9</v>
      </c>
      <c r="I168" s="6">
        <v>193</v>
      </c>
      <c r="J168" s="6">
        <v>509975.23</v>
      </c>
      <c r="K168" s="6">
        <v>267145.49</v>
      </c>
      <c r="L168" s="7"/>
      <c r="M168" s="6">
        <v>521277.26</v>
      </c>
      <c r="N168" s="6">
        <v>112061</v>
      </c>
      <c r="O168" s="6">
        <v>638860601</v>
      </c>
      <c r="P168" s="6">
        <v>182916940</v>
      </c>
      <c r="Q168" s="6">
        <v>0</v>
      </c>
      <c r="R168" s="6">
        <v>118401877</v>
      </c>
      <c r="S168" s="6">
        <v>940179418</v>
      </c>
      <c r="U168">
        <f t="shared" si="9"/>
        <v>0.2197381233594424</v>
      </c>
    </row>
    <row r="169" spans="1:21" x14ac:dyDescent="0.35">
      <c r="A169">
        <v>2019</v>
      </c>
      <c r="B169" t="s">
        <v>3</v>
      </c>
      <c r="C169" t="s">
        <v>33</v>
      </c>
      <c r="D169" t="s">
        <v>17</v>
      </c>
      <c r="E169" t="s">
        <v>57</v>
      </c>
      <c r="F169" t="s">
        <v>35</v>
      </c>
      <c r="G169">
        <v>2</v>
      </c>
      <c r="H169" t="s">
        <v>9</v>
      </c>
      <c r="I169" s="6">
        <v>110</v>
      </c>
      <c r="J169" s="6">
        <v>81469.09</v>
      </c>
      <c r="K169" s="6">
        <v>30124.63</v>
      </c>
      <c r="L169" s="7"/>
      <c r="M169" s="6">
        <v>49029.72</v>
      </c>
      <c r="N169" s="6">
        <v>17595</v>
      </c>
      <c r="O169" s="6">
        <v>183537510</v>
      </c>
      <c r="P169" s="6">
        <v>74190564</v>
      </c>
      <c r="Q169" s="6">
        <v>0</v>
      </c>
      <c r="R169" s="6">
        <v>24968312</v>
      </c>
      <c r="S169" s="6">
        <v>282696386</v>
      </c>
      <c r="U169">
        <f t="shared" si="9"/>
        <v>0.21597148071741074</v>
      </c>
    </row>
    <row r="170" spans="1:21" x14ac:dyDescent="0.35">
      <c r="A170">
        <v>2019</v>
      </c>
      <c r="B170" t="s">
        <v>3</v>
      </c>
      <c r="C170" t="s">
        <v>33</v>
      </c>
      <c r="D170" t="s">
        <v>17</v>
      </c>
      <c r="E170" t="s">
        <v>57</v>
      </c>
      <c r="F170" t="s">
        <v>35</v>
      </c>
      <c r="G170">
        <v>3</v>
      </c>
      <c r="H170" t="s">
        <v>9</v>
      </c>
      <c r="I170" s="6">
        <v>40</v>
      </c>
      <c r="J170" s="6">
        <v>21987.87</v>
      </c>
      <c r="K170" s="6">
        <v>12254.93</v>
      </c>
      <c r="L170" s="7"/>
      <c r="M170" s="6">
        <v>22210.68</v>
      </c>
      <c r="N170" s="6">
        <v>5534</v>
      </c>
      <c r="O170" s="6">
        <v>69300000</v>
      </c>
      <c r="P170" s="6">
        <v>25466508</v>
      </c>
      <c r="Q170" s="6">
        <v>0</v>
      </c>
      <c r="R170" s="6">
        <v>12320000</v>
      </c>
      <c r="S170" s="6">
        <v>107086508</v>
      </c>
      <c r="U170">
        <f t="shared" si="9"/>
        <v>0.25168422407445562</v>
      </c>
    </row>
    <row r="171" spans="1:21" x14ac:dyDescent="0.35">
      <c r="A171">
        <v>2019</v>
      </c>
      <c r="B171" t="s">
        <v>3</v>
      </c>
      <c r="C171" t="s">
        <v>33</v>
      </c>
      <c r="D171" t="s">
        <v>17</v>
      </c>
      <c r="E171" t="s">
        <v>57</v>
      </c>
      <c r="F171" t="s">
        <v>35</v>
      </c>
      <c r="G171">
        <v>4</v>
      </c>
      <c r="H171" t="s">
        <v>9</v>
      </c>
      <c r="I171" s="6">
        <v>15</v>
      </c>
      <c r="J171" s="6">
        <v>20449.72</v>
      </c>
      <c r="K171" s="6">
        <v>13717.56</v>
      </c>
      <c r="L171" s="7"/>
      <c r="M171" s="6">
        <v>28873.54</v>
      </c>
      <c r="N171" s="6">
        <v>3698</v>
      </c>
      <c r="O171" s="6">
        <v>75875360</v>
      </c>
      <c r="P171" s="6">
        <v>23832503</v>
      </c>
      <c r="Q171" s="6">
        <v>0</v>
      </c>
      <c r="R171" s="6">
        <v>39768930</v>
      </c>
      <c r="S171" s="6">
        <v>139476793</v>
      </c>
      <c r="U171">
        <f t="shared" si="9"/>
        <v>0.18083377180714455</v>
      </c>
    </row>
    <row r="172" spans="1:21" x14ac:dyDescent="0.35">
      <c r="A172">
        <v>2019</v>
      </c>
      <c r="B172" t="s">
        <v>3</v>
      </c>
      <c r="C172" t="s">
        <v>33</v>
      </c>
      <c r="D172" t="s">
        <v>17</v>
      </c>
      <c r="E172" t="s">
        <v>57</v>
      </c>
      <c r="F172" t="s">
        <v>35</v>
      </c>
      <c r="G172">
        <v>5</v>
      </c>
      <c r="H172" t="s">
        <v>9</v>
      </c>
      <c r="I172" s="6">
        <v>8</v>
      </c>
      <c r="J172" s="6">
        <v>14643.49</v>
      </c>
      <c r="K172" s="6">
        <v>9928.7099999999991</v>
      </c>
      <c r="L172" s="7"/>
      <c r="M172" s="6">
        <v>11735.04</v>
      </c>
      <c r="N172" s="6">
        <v>3633</v>
      </c>
      <c r="O172" s="6">
        <v>48000000</v>
      </c>
      <c r="P172" s="6">
        <v>19986055</v>
      </c>
      <c r="Q172" s="6">
        <v>0</v>
      </c>
      <c r="R172" s="6">
        <v>4778835</v>
      </c>
      <c r="S172" s="6">
        <v>72764890</v>
      </c>
      <c r="U172">
        <f t="shared" si="9"/>
        <v>0.24809659445938093</v>
      </c>
    </row>
    <row r="173" spans="1:21" x14ac:dyDescent="0.35">
      <c r="A173">
        <v>2019</v>
      </c>
      <c r="B173" t="s">
        <v>3</v>
      </c>
      <c r="C173" t="s">
        <v>33</v>
      </c>
      <c r="D173" t="s">
        <v>17</v>
      </c>
      <c r="E173" t="s">
        <v>57</v>
      </c>
      <c r="F173" t="s">
        <v>35</v>
      </c>
      <c r="G173">
        <v>6</v>
      </c>
      <c r="H173" t="s">
        <v>9</v>
      </c>
      <c r="I173" s="6">
        <v>7</v>
      </c>
      <c r="J173" s="6">
        <v>4846.49</v>
      </c>
      <c r="K173" s="6">
        <v>1838.95</v>
      </c>
      <c r="L173" s="7"/>
      <c r="M173" s="6">
        <v>3299.82</v>
      </c>
      <c r="N173" s="6">
        <v>1282</v>
      </c>
      <c r="O173" s="6">
        <v>6510000</v>
      </c>
      <c r="P173" s="6">
        <v>7860000</v>
      </c>
      <c r="Q173" s="6">
        <v>0</v>
      </c>
      <c r="R173" s="6">
        <v>1900000</v>
      </c>
      <c r="S173" s="6">
        <v>16270000</v>
      </c>
      <c r="U173">
        <f t="shared" si="9"/>
        <v>0.26452133399635613</v>
      </c>
    </row>
    <row r="174" spans="1:21" x14ac:dyDescent="0.35">
      <c r="A174">
        <v>2019</v>
      </c>
      <c r="B174" t="s">
        <v>3</v>
      </c>
      <c r="C174" t="s">
        <v>33</v>
      </c>
      <c r="D174" t="s">
        <v>17</v>
      </c>
      <c r="E174" t="s">
        <v>57</v>
      </c>
      <c r="F174" t="s">
        <v>35</v>
      </c>
      <c r="G174">
        <v>8</v>
      </c>
      <c r="H174" t="s">
        <v>9</v>
      </c>
      <c r="I174" s="6">
        <v>11</v>
      </c>
      <c r="J174" s="6">
        <v>12961.87</v>
      </c>
      <c r="K174" s="6">
        <v>6111.98</v>
      </c>
      <c r="L174" s="7"/>
      <c r="M174" s="6">
        <v>12973.06</v>
      </c>
      <c r="N174" s="6">
        <v>2788</v>
      </c>
      <c r="O174" s="6">
        <v>85600000</v>
      </c>
      <c r="P174" s="6">
        <v>22185000</v>
      </c>
      <c r="Q174" s="6">
        <v>0</v>
      </c>
      <c r="R174" s="6">
        <v>16250000</v>
      </c>
      <c r="S174" s="6">
        <v>124035000</v>
      </c>
      <c r="U174">
        <f t="shared" si="9"/>
        <v>0.21509242107813145</v>
      </c>
    </row>
    <row r="175" spans="1:21" x14ac:dyDescent="0.35">
      <c r="A175">
        <v>2019</v>
      </c>
      <c r="B175" t="s">
        <v>3</v>
      </c>
      <c r="C175" t="s">
        <v>33</v>
      </c>
      <c r="D175" t="s">
        <v>17</v>
      </c>
      <c r="E175" t="s">
        <v>57</v>
      </c>
      <c r="F175" t="s">
        <v>35</v>
      </c>
      <c r="G175">
        <v>9</v>
      </c>
      <c r="H175" t="s">
        <v>9</v>
      </c>
      <c r="I175" s="6">
        <v>1</v>
      </c>
      <c r="J175" s="6">
        <v>0</v>
      </c>
      <c r="K175" s="6">
        <v>0</v>
      </c>
      <c r="L175" s="7"/>
      <c r="M175" s="6">
        <v>348.71</v>
      </c>
      <c r="N175" s="6">
        <v>0</v>
      </c>
      <c r="O175" s="6">
        <v>4400000</v>
      </c>
      <c r="P175" s="6">
        <v>150000</v>
      </c>
      <c r="Q175" s="6">
        <v>0</v>
      </c>
      <c r="R175" s="6">
        <v>475000</v>
      </c>
      <c r="S175" s="6">
        <v>5025000</v>
      </c>
      <c r="U175">
        <f t="shared" si="9"/>
        <v>0</v>
      </c>
    </row>
    <row r="176" spans="1:21" x14ac:dyDescent="0.35">
      <c r="A176">
        <v>2019</v>
      </c>
      <c r="B176" t="s">
        <v>3</v>
      </c>
      <c r="C176" t="s">
        <v>33</v>
      </c>
      <c r="D176" t="s">
        <v>17</v>
      </c>
      <c r="E176" t="s">
        <v>58</v>
      </c>
      <c r="F176" t="s">
        <v>35</v>
      </c>
      <c r="G176">
        <v>1</v>
      </c>
      <c r="H176" t="s">
        <v>9</v>
      </c>
      <c r="I176" s="6">
        <v>158</v>
      </c>
      <c r="J176" s="6">
        <v>177818.63</v>
      </c>
      <c r="K176" s="6">
        <v>97867.85</v>
      </c>
      <c r="L176" s="7"/>
      <c r="M176" s="6">
        <v>122204.91</v>
      </c>
      <c r="N176" s="6">
        <v>48534</v>
      </c>
      <c r="O176" s="6">
        <v>594116426</v>
      </c>
      <c r="P176" s="6">
        <v>215774436</v>
      </c>
      <c r="Q176" s="6">
        <v>0</v>
      </c>
      <c r="R176" s="6">
        <v>29124550</v>
      </c>
      <c r="S176" s="6">
        <v>838065412</v>
      </c>
      <c r="U176">
        <f t="shared" si="9"/>
        <v>0.27294102985722024</v>
      </c>
    </row>
    <row r="177" spans="1:21" x14ac:dyDescent="0.35">
      <c r="A177">
        <v>2019</v>
      </c>
      <c r="B177" t="s">
        <v>3</v>
      </c>
      <c r="C177" t="s">
        <v>33</v>
      </c>
      <c r="D177" t="s">
        <v>17</v>
      </c>
      <c r="E177" t="s">
        <v>58</v>
      </c>
      <c r="F177" t="s">
        <v>35</v>
      </c>
      <c r="G177">
        <v>2</v>
      </c>
      <c r="H177" t="s">
        <v>9</v>
      </c>
      <c r="I177" s="6">
        <v>39</v>
      </c>
      <c r="J177" s="6">
        <v>22966.9</v>
      </c>
      <c r="K177" s="6">
        <v>21203</v>
      </c>
      <c r="L177" s="7"/>
      <c r="M177" s="6">
        <v>15831.84</v>
      </c>
      <c r="N177" s="6">
        <v>5592</v>
      </c>
      <c r="O177" s="6">
        <v>135940585</v>
      </c>
      <c r="P177" s="6">
        <v>54366599</v>
      </c>
      <c r="Q177" s="6">
        <v>0</v>
      </c>
      <c r="R177" s="6">
        <v>26143837</v>
      </c>
      <c r="S177" s="6">
        <v>216451021</v>
      </c>
      <c r="U177">
        <f t="shared" si="9"/>
        <v>0.24348083546321009</v>
      </c>
    </row>
    <row r="178" spans="1:21" x14ac:dyDescent="0.35">
      <c r="A178">
        <v>2019</v>
      </c>
      <c r="B178" t="s">
        <v>3</v>
      </c>
      <c r="C178" t="s">
        <v>33</v>
      </c>
      <c r="D178" t="s">
        <v>17</v>
      </c>
      <c r="E178" t="s">
        <v>58</v>
      </c>
      <c r="F178" t="s">
        <v>35</v>
      </c>
      <c r="G178">
        <v>3</v>
      </c>
      <c r="H178" t="s">
        <v>9</v>
      </c>
      <c r="I178" s="6">
        <v>15</v>
      </c>
      <c r="J178" s="6">
        <v>7251.61</v>
      </c>
      <c r="K178" s="6">
        <v>5403.04</v>
      </c>
      <c r="L178" s="7"/>
      <c r="M178" s="6">
        <v>7022.24</v>
      </c>
      <c r="N178" s="6">
        <v>2026</v>
      </c>
      <c r="O178" s="6">
        <v>50010000</v>
      </c>
      <c r="P178" s="6">
        <v>19379014</v>
      </c>
      <c r="Q178" s="6">
        <v>0</v>
      </c>
      <c r="R178" s="6">
        <v>2120000</v>
      </c>
      <c r="S178" s="6">
        <v>71509014</v>
      </c>
      <c r="U178">
        <f t="shared" si="9"/>
        <v>0.27938623285036013</v>
      </c>
    </row>
    <row r="179" spans="1:21" x14ac:dyDescent="0.35">
      <c r="A179">
        <v>2019</v>
      </c>
      <c r="B179" t="s">
        <v>3</v>
      </c>
      <c r="C179" t="s">
        <v>33</v>
      </c>
      <c r="D179" t="s">
        <v>17</v>
      </c>
      <c r="E179" t="s">
        <v>58</v>
      </c>
      <c r="F179" t="s">
        <v>35</v>
      </c>
      <c r="G179">
        <v>4</v>
      </c>
      <c r="H179" t="s">
        <v>9</v>
      </c>
      <c r="I179" s="6">
        <v>7</v>
      </c>
      <c r="J179" s="6">
        <v>5191.57</v>
      </c>
      <c r="K179" s="6">
        <v>5154.12</v>
      </c>
      <c r="L179" s="7"/>
      <c r="M179" s="6">
        <v>3606.91</v>
      </c>
      <c r="N179" s="6">
        <v>1453</v>
      </c>
      <c r="O179" s="6">
        <v>13430710</v>
      </c>
      <c r="P179" s="6">
        <v>7206707</v>
      </c>
      <c r="Q179" s="6">
        <v>0</v>
      </c>
      <c r="R179" s="6">
        <v>1567943</v>
      </c>
      <c r="S179" s="6">
        <v>22205360</v>
      </c>
      <c r="U179">
        <f t="shared" si="9"/>
        <v>0.27987680027429085</v>
      </c>
    </row>
    <row r="180" spans="1:21" x14ac:dyDescent="0.35">
      <c r="A180">
        <v>2019</v>
      </c>
      <c r="B180" t="s">
        <v>3</v>
      </c>
      <c r="C180" t="s">
        <v>33</v>
      </c>
      <c r="D180" t="s">
        <v>17</v>
      </c>
      <c r="E180" t="s">
        <v>58</v>
      </c>
      <c r="F180" t="s">
        <v>35</v>
      </c>
      <c r="G180">
        <v>5</v>
      </c>
      <c r="H180" t="s">
        <v>9</v>
      </c>
      <c r="I180" s="6">
        <v>7</v>
      </c>
      <c r="J180" s="6">
        <v>28537.63</v>
      </c>
      <c r="K180" s="6">
        <v>10495</v>
      </c>
      <c r="L180" s="7"/>
      <c r="M180" s="6">
        <v>21926.22</v>
      </c>
      <c r="N180" s="6">
        <v>8197</v>
      </c>
      <c r="O180" s="6">
        <v>59113000</v>
      </c>
      <c r="P180" s="6">
        <v>6977222</v>
      </c>
      <c r="Q180" s="6">
        <v>0</v>
      </c>
      <c r="R180" s="6">
        <v>94606</v>
      </c>
      <c r="S180" s="6">
        <v>66184828</v>
      </c>
      <c r="U180">
        <f t="shared" si="9"/>
        <v>0.287234784388192</v>
      </c>
    </row>
    <row r="181" spans="1:21" x14ac:dyDescent="0.35">
      <c r="A181">
        <v>2019</v>
      </c>
      <c r="B181" t="s">
        <v>3</v>
      </c>
      <c r="C181" t="s">
        <v>33</v>
      </c>
      <c r="D181" t="s">
        <v>17</v>
      </c>
      <c r="E181" t="s">
        <v>58</v>
      </c>
      <c r="F181" t="s">
        <v>35</v>
      </c>
      <c r="G181">
        <v>6</v>
      </c>
      <c r="H181" t="s">
        <v>9</v>
      </c>
      <c r="I181" s="6">
        <v>5</v>
      </c>
      <c r="J181" s="6">
        <v>6634.47</v>
      </c>
      <c r="K181" s="6">
        <v>3971.51</v>
      </c>
      <c r="L181" s="7"/>
      <c r="M181" s="6">
        <v>5363.49</v>
      </c>
      <c r="N181" s="6">
        <v>1659</v>
      </c>
      <c r="O181" s="6">
        <v>30059666</v>
      </c>
      <c r="P181" s="6">
        <v>200000</v>
      </c>
      <c r="Q181" s="6">
        <v>0</v>
      </c>
      <c r="R181" s="6">
        <v>0</v>
      </c>
      <c r="S181" s="6">
        <v>30259666</v>
      </c>
      <c r="U181">
        <f t="shared" si="9"/>
        <v>0.25005765343727532</v>
      </c>
    </row>
    <row r="182" spans="1:21" x14ac:dyDescent="0.35">
      <c r="A182">
        <v>2019</v>
      </c>
      <c r="B182" t="s">
        <v>3</v>
      </c>
      <c r="C182" t="s">
        <v>33</v>
      </c>
      <c r="D182" t="s">
        <v>17</v>
      </c>
      <c r="E182" t="s">
        <v>58</v>
      </c>
      <c r="F182" t="s">
        <v>35</v>
      </c>
      <c r="G182">
        <v>9</v>
      </c>
      <c r="H182" t="s">
        <v>9</v>
      </c>
      <c r="I182" s="6">
        <v>3</v>
      </c>
      <c r="J182" s="6">
        <v>9931.64</v>
      </c>
      <c r="K182" s="6">
        <v>44.26</v>
      </c>
      <c r="L182" s="7"/>
      <c r="M182" s="6">
        <v>1025.6300000000001</v>
      </c>
      <c r="N182" s="6">
        <v>28</v>
      </c>
      <c r="O182" s="6">
        <v>23500000</v>
      </c>
      <c r="P182" s="6">
        <v>2637016</v>
      </c>
      <c r="Q182" s="6">
        <v>0</v>
      </c>
      <c r="R182" s="6">
        <v>6173000</v>
      </c>
      <c r="S182" s="6">
        <v>32310016</v>
      </c>
      <c r="U182">
        <f t="shared" si="9"/>
        <v>2.8192725471321957E-3</v>
      </c>
    </row>
    <row r="183" spans="1:21" x14ac:dyDescent="0.35">
      <c r="A183">
        <v>2019</v>
      </c>
      <c r="B183" t="s">
        <v>3</v>
      </c>
      <c r="C183" t="s">
        <v>33</v>
      </c>
      <c r="D183" t="s">
        <v>17</v>
      </c>
      <c r="E183" t="s">
        <v>59</v>
      </c>
      <c r="F183" t="s">
        <v>35</v>
      </c>
      <c r="G183">
        <v>1</v>
      </c>
      <c r="H183" t="s">
        <v>9</v>
      </c>
      <c r="I183" s="6">
        <v>443</v>
      </c>
      <c r="J183" s="6">
        <v>276254.78999999998</v>
      </c>
      <c r="K183" s="6">
        <v>114079.49</v>
      </c>
      <c r="L183" s="7"/>
      <c r="M183" s="6">
        <v>558443.56999999995</v>
      </c>
      <c r="N183" s="6">
        <v>68071</v>
      </c>
      <c r="O183" s="6">
        <v>1056059496</v>
      </c>
      <c r="P183" s="6">
        <v>662187734</v>
      </c>
      <c r="Q183" s="6">
        <v>0</v>
      </c>
      <c r="R183" s="6">
        <v>83382126</v>
      </c>
      <c r="S183" s="6">
        <v>1801629356</v>
      </c>
      <c r="U183">
        <f t="shared" si="9"/>
        <v>0.24640658719437952</v>
      </c>
    </row>
    <row r="184" spans="1:21" x14ac:dyDescent="0.35">
      <c r="A184">
        <v>2019</v>
      </c>
      <c r="B184" t="s">
        <v>3</v>
      </c>
      <c r="C184" t="s">
        <v>33</v>
      </c>
      <c r="D184" t="s">
        <v>17</v>
      </c>
      <c r="E184" t="s">
        <v>59</v>
      </c>
      <c r="F184" t="s">
        <v>35</v>
      </c>
      <c r="G184">
        <v>2</v>
      </c>
      <c r="H184" t="s">
        <v>9</v>
      </c>
      <c r="I184" s="6">
        <v>111</v>
      </c>
      <c r="J184" s="6">
        <v>174809.62</v>
      </c>
      <c r="K184" s="6">
        <v>36108.660000000003</v>
      </c>
      <c r="L184" s="7"/>
      <c r="M184" s="6">
        <v>171683.61</v>
      </c>
      <c r="N184" s="6">
        <v>31170</v>
      </c>
      <c r="O184" s="6">
        <v>292664822</v>
      </c>
      <c r="P184" s="6">
        <v>149584867</v>
      </c>
      <c r="Q184" s="6">
        <v>0</v>
      </c>
      <c r="R184" s="6">
        <v>10400857</v>
      </c>
      <c r="S184" s="6">
        <v>452650546</v>
      </c>
      <c r="U184">
        <f t="shared" si="9"/>
        <v>0.17830826472822262</v>
      </c>
    </row>
    <row r="185" spans="1:21" x14ac:dyDescent="0.35">
      <c r="A185">
        <v>2019</v>
      </c>
      <c r="B185" t="s">
        <v>3</v>
      </c>
      <c r="C185" t="s">
        <v>33</v>
      </c>
      <c r="D185" t="s">
        <v>17</v>
      </c>
      <c r="E185" t="s">
        <v>59</v>
      </c>
      <c r="F185" t="s">
        <v>35</v>
      </c>
      <c r="G185">
        <v>3</v>
      </c>
      <c r="H185" t="s">
        <v>9</v>
      </c>
      <c r="I185" s="6">
        <v>55</v>
      </c>
      <c r="J185" s="6">
        <v>23650.84</v>
      </c>
      <c r="K185" s="6">
        <v>12230.52</v>
      </c>
      <c r="L185" s="7"/>
      <c r="M185" s="6">
        <v>37087.24</v>
      </c>
      <c r="N185" s="6">
        <v>6190</v>
      </c>
      <c r="O185" s="6">
        <v>336181341</v>
      </c>
      <c r="P185" s="6">
        <v>132592459</v>
      </c>
      <c r="Q185" s="6">
        <v>0</v>
      </c>
      <c r="R185" s="6">
        <v>32532860</v>
      </c>
      <c r="S185" s="6">
        <v>501306660</v>
      </c>
      <c r="U185">
        <f t="shared" si="9"/>
        <v>0.26172431930536083</v>
      </c>
    </row>
    <row r="186" spans="1:21" x14ac:dyDescent="0.35">
      <c r="A186">
        <v>2019</v>
      </c>
      <c r="B186" t="s">
        <v>3</v>
      </c>
      <c r="C186" t="s">
        <v>33</v>
      </c>
      <c r="D186" t="s">
        <v>17</v>
      </c>
      <c r="E186" t="s">
        <v>59</v>
      </c>
      <c r="F186" t="s">
        <v>35</v>
      </c>
      <c r="G186">
        <v>4</v>
      </c>
      <c r="H186" t="s">
        <v>9</v>
      </c>
      <c r="I186" s="6">
        <v>20</v>
      </c>
      <c r="J186" s="6">
        <v>33679.42</v>
      </c>
      <c r="K186" s="6">
        <v>15424.9</v>
      </c>
      <c r="L186" s="7"/>
      <c r="M186" s="6">
        <v>24032.77</v>
      </c>
      <c r="N186" s="6">
        <v>7798</v>
      </c>
      <c r="O186" s="6">
        <v>106953775</v>
      </c>
      <c r="P186" s="6">
        <v>30852579</v>
      </c>
      <c r="Q186" s="6">
        <v>0</v>
      </c>
      <c r="R186" s="6">
        <v>14297100</v>
      </c>
      <c r="S186" s="6">
        <v>152103454</v>
      </c>
      <c r="U186">
        <f t="shared" si="9"/>
        <v>0.23153605376814684</v>
      </c>
    </row>
    <row r="187" spans="1:21" x14ac:dyDescent="0.35">
      <c r="A187">
        <v>2019</v>
      </c>
      <c r="B187" t="s">
        <v>3</v>
      </c>
      <c r="C187" t="s">
        <v>33</v>
      </c>
      <c r="D187" t="s">
        <v>17</v>
      </c>
      <c r="E187" t="s">
        <v>59</v>
      </c>
      <c r="F187" t="s">
        <v>35</v>
      </c>
      <c r="G187">
        <v>5</v>
      </c>
      <c r="H187" t="s">
        <v>9</v>
      </c>
      <c r="I187" s="6">
        <v>9</v>
      </c>
      <c r="J187" s="6">
        <v>12935.62</v>
      </c>
      <c r="K187" s="6">
        <v>7753.01</v>
      </c>
      <c r="L187" s="7"/>
      <c r="M187" s="6">
        <v>107.45</v>
      </c>
      <c r="N187" s="6">
        <v>3240</v>
      </c>
      <c r="O187" s="6">
        <v>36433577</v>
      </c>
      <c r="P187" s="6">
        <v>116566932</v>
      </c>
      <c r="Q187" s="6">
        <v>0</v>
      </c>
      <c r="R187" s="6">
        <v>198823766</v>
      </c>
      <c r="S187" s="6">
        <v>351824275</v>
      </c>
      <c r="U187">
        <f t="shared" si="9"/>
        <v>0.25047117958010517</v>
      </c>
    </row>
    <row r="188" spans="1:21" x14ac:dyDescent="0.35">
      <c r="A188">
        <v>2019</v>
      </c>
      <c r="B188" t="s">
        <v>3</v>
      </c>
      <c r="C188" t="s">
        <v>33</v>
      </c>
      <c r="D188" t="s">
        <v>17</v>
      </c>
      <c r="E188" t="s">
        <v>59</v>
      </c>
      <c r="F188" t="s">
        <v>35</v>
      </c>
      <c r="G188">
        <v>6</v>
      </c>
      <c r="H188" t="s">
        <v>9</v>
      </c>
      <c r="I188" s="6">
        <v>2</v>
      </c>
      <c r="J188" s="6">
        <v>504.97</v>
      </c>
      <c r="K188" s="6">
        <v>50.5</v>
      </c>
      <c r="L188" s="7"/>
      <c r="M188" s="6">
        <v>504.33</v>
      </c>
      <c r="N188" s="6">
        <v>126</v>
      </c>
      <c r="O188" s="6">
        <v>110000</v>
      </c>
      <c r="P188" s="6">
        <v>1100000</v>
      </c>
      <c r="Q188" s="6">
        <v>0</v>
      </c>
      <c r="R188" s="6">
        <v>250000</v>
      </c>
      <c r="S188" s="6">
        <v>1460000</v>
      </c>
      <c r="U188">
        <f t="shared" si="9"/>
        <v>0.24951977345188822</v>
      </c>
    </row>
    <row r="189" spans="1:21" x14ac:dyDescent="0.35">
      <c r="A189">
        <v>2019</v>
      </c>
      <c r="B189" t="s">
        <v>3</v>
      </c>
      <c r="C189" t="s">
        <v>33</v>
      </c>
      <c r="D189" t="s">
        <v>17</v>
      </c>
      <c r="E189" t="s">
        <v>59</v>
      </c>
      <c r="F189" t="s">
        <v>35</v>
      </c>
      <c r="G189">
        <v>7</v>
      </c>
      <c r="H189" t="s">
        <v>9</v>
      </c>
      <c r="I189" s="6">
        <v>3</v>
      </c>
      <c r="J189" s="6">
        <v>6024.65</v>
      </c>
      <c r="K189" s="6">
        <v>3614.79</v>
      </c>
      <c r="L189" s="7"/>
      <c r="M189" s="6">
        <v>5842.96</v>
      </c>
      <c r="N189" s="6">
        <v>1506</v>
      </c>
      <c r="O189" s="6">
        <v>30900000</v>
      </c>
      <c r="P189" s="6">
        <v>150000</v>
      </c>
      <c r="Q189" s="6">
        <v>0</v>
      </c>
      <c r="R189" s="6">
        <v>1530000</v>
      </c>
      <c r="S189" s="6">
        <v>32580000</v>
      </c>
      <c r="U189">
        <f t="shared" si="9"/>
        <v>0.24997302747877473</v>
      </c>
    </row>
    <row r="190" spans="1:21" x14ac:dyDescent="0.35">
      <c r="A190">
        <v>2019</v>
      </c>
      <c r="B190" t="s">
        <v>3</v>
      </c>
      <c r="C190" t="s">
        <v>33</v>
      </c>
      <c r="D190" t="s">
        <v>17</v>
      </c>
      <c r="E190" t="s">
        <v>59</v>
      </c>
      <c r="F190" t="s">
        <v>35</v>
      </c>
      <c r="G190">
        <v>10</v>
      </c>
      <c r="H190" t="s">
        <v>9</v>
      </c>
      <c r="I190" s="6">
        <v>2</v>
      </c>
      <c r="J190" s="6">
        <v>0</v>
      </c>
      <c r="K190" s="6">
        <v>0</v>
      </c>
      <c r="L190" s="7"/>
      <c r="M190" s="6">
        <v>16552.3</v>
      </c>
      <c r="N190" s="6">
        <v>0</v>
      </c>
      <c r="O190" s="6">
        <v>170070000</v>
      </c>
      <c r="P190" s="6">
        <v>171000000</v>
      </c>
      <c r="Q190" s="6">
        <v>0</v>
      </c>
      <c r="R190" s="6">
        <v>70000</v>
      </c>
      <c r="S190" s="6">
        <v>341140000</v>
      </c>
      <c r="U190">
        <f t="shared" si="9"/>
        <v>0</v>
      </c>
    </row>
    <row r="191" spans="1:21" x14ac:dyDescent="0.35">
      <c r="A191">
        <v>2019</v>
      </c>
      <c r="B191" t="s">
        <v>3</v>
      </c>
      <c r="C191" t="s">
        <v>33</v>
      </c>
      <c r="D191" t="s">
        <v>17</v>
      </c>
      <c r="E191" t="s">
        <v>60</v>
      </c>
      <c r="F191" t="s">
        <v>35</v>
      </c>
      <c r="G191">
        <v>1</v>
      </c>
      <c r="H191" t="s">
        <v>9</v>
      </c>
      <c r="I191" s="6">
        <v>964</v>
      </c>
      <c r="J191" s="6">
        <v>509062.67</v>
      </c>
      <c r="K191" s="6">
        <v>270513.89</v>
      </c>
      <c r="L191" s="7"/>
      <c r="M191" s="6">
        <v>992806.45</v>
      </c>
      <c r="N191" s="6">
        <v>123060</v>
      </c>
      <c r="O191" s="6">
        <v>1598679148</v>
      </c>
      <c r="P191" s="6">
        <v>561418396</v>
      </c>
      <c r="Q191" s="6">
        <v>600000</v>
      </c>
      <c r="R191" s="6">
        <v>217696909</v>
      </c>
      <c r="S191" s="6">
        <v>2366858444</v>
      </c>
      <c r="U191">
        <f t="shared" si="9"/>
        <v>0.24173840914322003</v>
      </c>
    </row>
    <row r="192" spans="1:21" x14ac:dyDescent="0.35">
      <c r="A192">
        <v>2019</v>
      </c>
      <c r="B192" t="s">
        <v>3</v>
      </c>
      <c r="C192" t="s">
        <v>33</v>
      </c>
      <c r="D192" t="s">
        <v>17</v>
      </c>
      <c r="E192" t="s">
        <v>60</v>
      </c>
      <c r="F192" t="s">
        <v>35</v>
      </c>
      <c r="G192">
        <v>2</v>
      </c>
      <c r="H192" t="s">
        <v>9</v>
      </c>
      <c r="I192" s="6">
        <v>191</v>
      </c>
      <c r="J192" s="6">
        <v>191592.49</v>
      </c>
      <c r="K192" s="6">
        <v>100241.22</v>
      </c>
      <c r="L192" s="7"/>
      <c r="M192" s="6">
        <v>132491.35999999999</v>
      </c>
      <c r="N192" s="6">
        <v>37819</v>
      </c>
      <c r="O192" s="6">
        <v>441980597</v>
      </c>
      <c r="P192" s="6">
        <v>149496927</v>
      </c>
      <c r="Q192" s="6">
        <v>300000</v>
      </c>
      <c r="R192" s="6">
        <v>79623048</v>
      </c>
      <c r="S192" s="6">
        <v>662230571</v>
      </c>
      <c r="U192">
        <f t="shared" si="9"/>
        <v>0.19739291451350729</v>
      </c>
    </row>
    <row r="193" spans="1:21" x14ac:dyDescent="0.35">
      <c r="A193">
        <v>2019</v>
      </c>
      <c r="B193" t="s">
        <v>3</v>
      </c>
      <c r="C193" t="s">
        <v>33</v>
      </c>
      <c r="D193" t="s">
        <v>17</v>
      </c>
      <c r="E193" t="s">
        <v>60</v>
      </c>
      <c r="F193" t="s">
        <v>35</v>
      </c>
      <c r="G193">
        <v>3</v>
      </c>
      <c r="H193" t="s">
        <v>9</v>
      </c>
      <c r="I193" s="6">
        <v>18</v>
      </c>
      <c r="J193" s="6">
        <v>60763.92</v>
      </c>
      <c r="K193" s="6">
        <v>23975.48</v>
      </c>
      <c r="L193" s="7"/>
      <c r="M193" s="6">
        <v>47571.61</v>
      </c>
      <c r="N193" s="6">
        <v>13947</v>
      </c>
      <c r="O193" s="6">
        <v>233185395</v>
      </c>
      <c r="P193" s="6">
        <v>73857605</v>
      </c>
      <c r="Q193" s="6">
        <v>0</v>
      </c>
      <c r="R193" s="6">
        <v>6670000</v>
      </c>
      <c r="S193" s="6">
        <v>313713000</v>
      </c>
      <c r="U193">
        <f t="shared" si="9"/>
        <v>0.22952765391041263</v>
      </c>
    </row>
    <row r="194" spans="1:21" x14ac:dyDescent="0.35">
      <c r="A194">
        <v>2019</v>
      </c>
      <c r="B194" t="s">
        <v>3</v>
      </c>
      <c r="C194" t="s">
        <v>33</v>
      </c>
      <c r="D194" t="s">
        <v>17</v>
      </c>
      <c r="E194" t="s">
        <v>60</v>
      </c>
      <c r="F194" t="s">
        <v>35</v>
      </c>
      <c r="G194">
        <v>4</v>
      </c>
      <c r="H194" t="s">
        <v>9</v>
      </c>
      <c r="I194" s="6">
        <v>12</v>
      </c>
      <c r="J194" s="6">
        <v>48670.66</v>
      </c>
      <c r="K194" s="6">
        <v>21829.5</v>
      </c>
      <c r="L194" s="7"/>
      <c r="M194" s="6">
        <v>28795.98</v>
      </c>
      <c r="N194" s="6">
        <v>10417</v>
      </c>
      <c r="O194" s="6">
        <v>137730000</v>
      </c>
      <c r="P194" s="6">
        <v>23734580</v>
      </c>
      <c r="Q194" s="6">
        <v>0</v>
      </c>
      <c r="R194" s="6">
        <v>15100000</v>
      </c>
      <c r="S194" s="6">
        <v>176564580</v>
      </c>
      <c r="U194">
        <f t="shared" si="9"/>
        <v>0.21403038298638233</v>
      </c>
    </row>
    <row r="195" spans="1:21" x14ac:dyDescent="0.35">
      <c r="A195">
        <v>2019</v>
      </c>
      <c r="B195" t="s">
        <v>3</v>
      </c>
      <c r="C195" t="s">
        <v>33</v>
      </c>
      <c r="D195" t="s">
        <v>17</v>
      </c>
      <c r="E195" t="s">
        <v>60</v>
      </c>
      <c r="F195" t="s">
        <v>35</v>
      </c>
      <c r="G195">
        <v>5</v>
      </c>
      <c r="H195" t="s">
        <v>9</v>
      </c>
      <c r="I195" s="6">
        <v>5</v>
      </c>
      <c r="J195" s="6">
        <v>15089.4</v>
      </c>
      <c r="K195" s="6">
        <v>6035.76</v>
      </c>
      <c r="L195" s="7"/>
      <c r="M195" s="6">
        <v>15348.85</v>
      </c>
      <c r="N195" s="6">
        <v>3773</v>
      </c>
      <c r="O195" s="6">
        <v>72180000</v>
      </c>
      <c r="P195" s="6">
        <v>1060000</v>
      </c>
      <c r="Q195" s="6">
        <v>0</v>
      </c>
      <c r="R195" s="6">
        <v>9123914</v>
      </c>
      <c r="S195" s="6">
        <v>82363914</v>
      </c>
      <c r="U195">
        <f t="shared" si="9"/>
        <v>0.25004307659681629</v>
      </c>
    </row>
    <row r="196" spans="1:21" x14ac:dyDescent="0.35">
      <c r="A196">
        <v>2019</v>
      </c>
      <c r="B196" t="s">
        <v>3</v>
      </c>
      <c r="C196" t="s">
        <v>33</v>
      </c>
      <c r="D196" t="s">
        <v>17</v>
      </c>
      <c r="E196" t="s">
        <v>60</v>
      </c>
      <c r="F196" t="s">
        <v>35</v>
      </c>
      <c r="G196">
        <v>8</v>
      </c>
      <c r="H196" t="s">
        <v>9</v>
      </c>
      <c r="I196" s="6">
        <v>4</v>
      </c>
      <c r="J196" s="6">
        <v>2790.22</v>
      </c>
      <c r="K196" s="6">
        <v>1674.13</v>
      </c>
      <c r="L196" s="7"/>
      <c r="M196" s="6">
        <v>2785.83</v>
      </c>
      <c r="N196" s="6">
        <v>697</v>
      </c>
      <c r="O196" s="6">
        <v>2500000</v>
      </c>
      <c r="P196" s="6">
        <v>1500000</v>
      </c>
      <c r="Q196" s="6">
        <v>0</v>
      </c>
      <c r="R196" s="6">
        <v>700000</v>
      </c>
      <c r="S196" s="6">
        <v>4700000</v>
      </c>
      <c r="U196">
        <f t="shared" si="9"/>
        <v>0.24980109095340156</v>
      </c>
    </row>
    <row r="197" spans="1:21" x14ac:dyDescent="0.35">
      <c r="A197">
        <v>2019</v>
      </c>
      <c r="B197" t="s">
        <v>3</v>
      </c>
      <c r="C197" t="s">
        <v>33</v>
      </c>
      <c r="D197" t="s">
        <v>17</v>
      </c>
      <c r="E197" t="s">
        <v>61</v>
      </c>
      <c r="F197" t="s">
        <v>35</v>
      </c>
      <c r="G197">
        <v>1</v>
      </c>
      <c r="H197" t="s">
        <v>9</v>
      </c>
      <c r="I197" s="6">
        <v>72</v>
      </c>
      <c r="J197" s="6">
        <v>315232.46999999997</v>
      </c>
      <c r="K197" s="6">
        <v>112150.46</v>
      </c>
      <c r="L197" s="7"/>
      <c r="M197" s="6">
        <v>306608.57</v>
      </c>
      <c r="N197" s="6">
        <v>61676</v>
      </c>
      <c r="O197" s="6">
        <v>589464781</v>
      </c>
      <c r="P197" s="6">
        <v>541867624</v>
      </c>
      <c r="Q197" s="6">
        <v>0</v>
      </c>
      <c r="R197" s="6">
        <v>310172107</v>
      </c>
      <c r="S197" s="6">
        <v>1441504512</v>
      </c>
      <c r="U197">
        <f t="shared" si="9"/>
        <v>0.19565243390060677</v>
      </c>
    </row>
    <row r="198" spans="1:21" x14ac:dyDescent="0.35">
      <c r="A198">
        <v>2019</v>
      </c>
      <c r="B198" t="s">
        <v>3</v>
      </c>
      <c r="C198" t="s">
        <v>33</v>
      </c>
      <c r="D198" t="s">
        <v>17</v>
      </c>
      <c r="E198" t="s">
        <v>61</v>
      </c>
      <c r="F198" t="s">
        <v>35</v>
      </c>
      <c r="G198">
        <v>2</v>
      </c>
      <c r="H198" t="s">
        <v>9</v>
      </c>
      <c r="I198" s="6">
        <v>45</v>
      </c>
      <c r="J198" s="6">
        <v>18958.25</v>
      </c>
      <c r="K198" s="6">
        <v>9192.9599999999991</v>
      </c>
      <c r="L198" s="7"/>
      <c r="M198" s="6">
        <v>7606.16</v>
      </c>
      <c r="N198" s="6">
        <v>4106</v>
      </c>
      <c r="O198" s="6">
        <v>22894000</v>
      </c>
      <c r="P198" s="6">
        <v>37303326</v>
      </c>
      <c r="Q198" s="6">
        <v>0</v>
      </c>
      <c r="R198" s="6">
        <v>11820000</v>
      </c>
      <c r="S198" s="6">
        <v>72017326</v>
      </c>
      <c r="U198">
        <f t="shared" si="9"/>
        <v>0.21658117178537048</v>
      </c>
    </row>
    <row r="199" spans="1:21" x14ac:dyDescent="0.35">
      <c r="A199">
        <v>2019</v>
      </c>
      <c r="B199" t="s">
        <v>3</v>
      </c>
      <c r="C199" t="s">
        <v>33</v>
      </c>
      <c r="D199" t="s">
        <v>17</v>
      </c>
      <c r="E199" t="s">
        <v>61</v>
      </c>
      <c r="F199" t="s">
        <v>35</v>
      </c>
      <c r="G199">
        <v>3</v>
      </c>
      <c r="H199" t="s">
        <v>9</v>
      </c>
      <c r="I199" s="6">
        <v>20</v>
      </c>
      <c r="J199" s="6">
        <v>52025.09</v>
      </c>
      <c r="K199" s="6">
        <v>23639.42</v>
      </c>
      <c r="L199" s="7"/>
      <c r="M199" s="6">
        <v>33196.61</v>
      </c>
      <c r="N199" s="6">
        <v>10978</v>
      </c>
      <c r="O199" s="6">
        <v>103050000</v>
      </c>
      <c r="P199" s="6">
        <v>58073083</v>
      </c>
      <c r="Q199" s="6">
        <v>0</v>
      </c>
      <c r="R199" s="6">
        <v>33390140</v>
      </c>
      <c r="S199" s="6">
        <v>194513223</v>
      </c>
      <c r="U199">
        <f t="shared" si="9"/>
        <v>0.21101357056758577</v>
      </c>
    </row>
    <row r="200" spans="1:21" x14ac:dyDescent="0.35">
      <c r="A200">
        <v>2019</v>
      </c>
      <c r="B200" t="s">
        <v>3</v>
      </c>
      <c r="C200" t="s">
        <v>33</v>
      </c>
      <c r="D200" t="s">
        <v>17</v>
      </c>
      <c r="E200" t="s">
        <v>61</v>
      </c>
      <c r="F200" t="s">
        <v>35</v>
      </c>
      <c r="G200">
        <v>4</v>
      </c>
      <c r="H200" t="s">
        <v>9</v>
      </c>
      <c r="I200" s="6">
        <v>13</v>
      </c>
      <c r="J200" s="6">
        <v>23352.02</v>
      </c>
      <c r="K200" s="6">
        <v>14647.05</v>
      </c>
      <c r="L200" s="7"/>
      <c r="M200" s="6">
        <v>11422.24</v>
      </c>
      <c r="N200" s="6">
        <v>5935</v>
      </c>
      <c r="O200" s="6">
        <v>92550000</v>
      </c>
      <c r="P200" s="6">
        <v>6733610</v>
      </c>
      <c r="Q200" s="6">
        <v>0</v>
      </c>
      <c r="R200" s="6">
        <v>4950000</v>
      </c>
      <c r="S200" s="6">
        <v>104233610</v>
      </c>
      <c r="U200">
        <f t="shared" si="9"/>
        <v>0.25415360212949456</v>
      </c>
    </row>
    <row r="201" spans="1:21" x14ac:dyDescent="0.35">
      <c r="A201">
        <v>2019</v>
      </c>
      <c r="B201" t="s">
        <v>3</v>
      </c>
      <c r="C201" t="s">
        <v>33</v>
      </c>
      <c r="D201" t="s">
        <v>17</v>
      </c>
      <c r="E201" t="s">
        <v>61</v>
      </c>
      <c r="F201" t="s">
        <v>35</v>
      </c>
      <c r="G201">
        <v>5</v>
      </c>
      <c r="H201" t="s">
        <v>9</v>
      </c>
      <c r="I201" s="6">
        <v>5</v>
      </c>
      <c r="J201" s="6">
        <v>9143.35</v>
      </c>
      <c r="K201" s="6">
        <v>5626.69</v>
      </c>
      <c r="L201" s="7"/>
      <c r="M201" s="6">
        <v>8375.2900000000009</v>
      </c>
      <c r="N201" s="6">
        <v>2286</v>
      </c>
      <c r="O201" s="6">
        <v>83386000</v>
      </c>
      <c r="P201" s="6">
        <v>12400000</v>
      </c>
      <c r="Q201" s="6">
        <v>0</v>
      </c>
      <c r="R201" s="6">
        <v>21200000</v>
      </c>
      <c r="S201" s="6">
        <v>116986000</v>
      </c>
      <c r="U201">
        <f t="shared" si="9"/>
        <v>0.25001777247945228</v>
      </c>
    </row>
    <row r="202" spans="1:21" x14ac:dyDescent="0.35">
      <c r="A202">
        <v>2019</v>
      </c>
      <c r="B202" t="s">
        <v>3</v>
      </c>
      <c r="C202" t="s">
        <v>33</v>
      </c>
      <c r="D202" t="s">
        <v>17</v>
      </c>
      <c r="E202" t="s">
        <v>62</v>
      </c>
      <c r="F202" t="s">
        <v>35</v>
      </c>
      <c r="G202">
        <v>1</v>
      </c>
      <c r="H202" t="s">
        <v>9</v>
      </c>
      <c r="I202" s="6">
        <v>209</v>
      </c>
      <c r="J202" s="6">
        <v>218258.58</v>
      </c>
      <c r="K202" s="6">
        <v>121192.16</v>
      </c>
      <c r="L202" s="7"/>
      <c r="M202" s="6">
        <v>218740.33</v>
      </c>
      <c r="N202" s="6">
        <v>49801</v>
      </c>
      <c r="O202" s="6">
        <v>475653334</v>
      </c>
      <c r="P202" s="6">
        <v>252000684</v>
      </c>
      <c r="Q202" s="6">
        <v>0</v>
      </c>
      <c r="R202" s="6">
        <v>84580449</v>
      </c>
      <c r="S202" s="6">
        <v>812234467</v>
      </c>
      <c r="U202">
        <f t="shared" si="9"/>
        <v>0.22817430590815721</v>
      </c>
    </row>
    <row r="203" spans="1:21" x14ac:dyDescent="0.35">
      <c r="A203">
        <v>2019</v>
      </c>
      <c r="B203" t="s">
        <v>3</v>
      </c>
      <c r="C203" t="s">
        <v>33</v>
      </c>
      <c r="D203" t="s">
        <v>17</v>
      </c>
      <c r="E203" t="s">
        <v>62</v>
      </c>
      <c r="F203" t="s">
        <v>35</v>
      </c>
      <c r="G203">
        <v>2</v>
      </c>
      <c r="H203" t="s">
        <v>9</v>
      </c>
      <c r="I203" s="6">
        <v>78</v>
      </c>
      <c r="J203" s="6">
        <v>94004.66</v>
      </c>
      <c r="K203" s="6">
        <v>40422.97</v>
      </c>
      <c r="L203" s="7"/>
      <c r="M203" s="6">
        <v>80006.34</v>
      </c>
      <c r="N203" s="6">
        <v>23037</v>
      </c>
      <c r="O203" s="6">
        <v>176889415</v>
      </c>
      <c r="P203" s="6">
        <v>122965992</v>
      </c>
      <c r="Q203" s="6">
        <v>0</v>
      </c>
      <c r="R203" s="6">
        <v>18777340</v>
      </c>
      <c r="S203" s="6">
        <v>318632747</v>
      </c>
      <c r="U203">
        <f t="shared" si="9"/>
        <v>0.24506231925098179</v>
      </c>
    </row>
    <row r="204" spans="1:21" x14ac:dyDescent="0.35">
      <c r="A204">
        <v>2019</v>
      </c>
      <c r="B204" t="s">
        <v>3</v>
      </c>
      <c r="C204" t="s">
        <v>33</v>
      </c>
      <c r="D204" t="s">
        <v>17</v>
      </c>
      <c r="E204" t="s">
        <v>62</v>
      </c>
      <c r="F204" t="s">
        <v>35</v>
      </c>
      <c r="G204">
        <v>3</v>
      </c>
      <c r="H204" t="s">
        <v>9</v>
      </c>
      <c r="I204" s="6">
        <v>7</v>
      </c>
      <c r="J204" s="6">
        <v>7282.05</v>
      </c>
      <c r="K204" s="6">
        <v>4152.7299999999996</v>
      </c>
      <c r="L204" s="7"/>
      <c r="M204" s="6">
        <v>4044.24</v>
      </c>
      <c r="N204" s="6">
        <v>1713</v>
      </c>
      <c r="O204" s="6">
        <v>20700000</v>
      </c>
      <c r="P204" s="6">
        <v>5885000</v>
      </c>
      <c r="Q204" s="6">
        <v>0</v>
      </c>
      <c r="R204" s="6">
        <v>1843000</v>
      </c>
      <c r="S204" s="6">
        <v>28428000</v>
      </c>
      <c r="U204">
        <f t="shared" si="9"/>
        <v>0.23523595690773888</v>
      </c>
    </row>
    <row r="205" spans="1:21" x14ac:dyDescent="0.35">
      <c r="A205">
        <v>2019</v>
      </c>
      <c r="B205" t="s">
        <v>3</v>
      </c>
      <c r="C205" t="s">
        <v>33</v>
      </c>
      <c r="D205" t="s">
        <v>17</v>
      </c>
      <c r="E205" t="s">
        <v>62</v>
      </c>
      <c r="F205" t="s">
        <v>35</v>
      </c>
      <c r="G205">
        <v>4</v>
      </c>
      <c r="H205" t="s">
        <v>9</v>
      </c>
      <c r="I205" s="6">
        <v>10</v>
      </c>
      <c r="J205" s="6">
        <v>1807.3</v>
      </c>
      <c r="K205" s="6">
        <v>1088.32</v>
      </c>
      <c r="L205" s="7"/>
      <c r="M205" s="6">
        <v>2243.21</v>
      </c>
      <c r="N205" s="6">
        <v>461</v>
      </c>
      <c r="O205" s="6">
        <v>16650000</v>
      </c>
      <c r="P205" s="6">
        <v>3911588</v>
      </c>
      <c r="Q205" s="6">
        <v>0</v>
      </c>
      <c r="R205" s="6">
        <v>2000000</v>
      </c>
      <c r="S205" s="6">
        <v>22561588</v>
      </c>
      <c r="U205">
        <f t="shared" si="9"/>
        <v>0.25507663365240968</v>
      </c>
    </row>
    <row r="206" spans="1:21" x14ac:dyDescent="0.35">
      <c r="A206">
        <v>2019</v>
      </c>
      <c r="B206" t="s">
        <v>3</v>
      </c>
      <c r="C206" t="s">
        <v>33</v>
      </c>
      <c r="D206" t="s">
        <v>17</v>
      </c>
      <c r="E206" t="s">
        <v>62</v>
      </c>
      <c r="F206" t="s">
        <v>35</v>
      </c>
      <c r="G206">
        <v>5</v>
      </c>
      <c r="H206" t="s">
        <v>9</v>
      </c>
      <c r="I206" s="6">
        <v>7</v>
      </c>
      <c r="J206" s="6">
        <v>17134.21</v>
      </c>
      <c r="K206" s="6">
        <v>7725.09</v>
      </c>
      <c r="L206" s="7"/>
      <c r="M206" s="6">
        <v>15714.46</v>
      </c>
      <c r="N206" s="6">
        <v>4283</v>
      </c>
      <c r="O206" s="6">
        <v>52432610</v>
      </c>
      <c r="P206" s="6">
        <v>39033911</v>
      </c>
      <c r="Q206" s="6">
        <v>0</v>
      </c>
      <c r="R206" s="6">
        <v>23842632</v>
      </c>
      <c r="S206" s="6">
        <v>115309153</v>
      </c>
      <c r="U206">
        <f t="shared" si="9"/>
        <v>0.24996775456820011</v>
      </c>
    </row>
    <row r="207" spans="1:21" x14ac:dyDescent="0.35">
      <c r="A207">
        <v>2019</v>
      </c>
      <c r="B207" t="s">
        <v>3</v>
      </c>
      <c r="C207" t="s">
        <v>33</v>
      </c>
      <c r="D207" t="s">
        <v>17</v>
      </c>
      <c r="E207" t="s">
        <v>62</v>
      </c>
      <c r="F207" t="s">
        <v>35</v>
      </c>
      <c r="G207">
        <v>6</v>
      </c>
      <c r="H207" t="s">
        <v>9</v>
      </c>
      <c r="I207" s="6">
        <v>2</v>
      </c>
      <c r="J207" s="6">
        <v>4767.1000000000004</v>
      </c>
      <c r="K207" s="6">
        <v>3098.62</v>
      </c>
      <c r="L207" s="7"/>
      <c r="M207" s="6">
        <v>4803.57</v>
      </c>
      <c r="N207" s="6">
        <v>1192</v>
      </c>
      <c r="O207" s="6">
        <v>4300000</v>
      </c>
      <c r="P207" s="6">
        <v>890000</v>
      </c>
      <c r="Q207" s="6">
        <v>0</v>
      </c>
      <c r="R207" s="6">
        <v>0</v>
      </c>
      <c r="S207" s="6">
        <v>5190000</v>
      </c>
      <c r="U207">
        <f t="shared" si="9"/>
        <v>0.25004719850642948</v>
      </c>
    </row>
    <row r="208" spans="1:21" x14ac:dyDescent="0.35">
      <c r="A208">
        <v>2019</v>
      </c>
      <c r="B208" t="s">
        <v>3</v>
      </c>
      <c r="C208" t="s">
        <v>33</v>
      </c>
      <c r="D208" t="s">
        <v>17</v>
      </c>
      <c r="E208" t="s">
        <v>63</v>
      </c>
      <c r="F208" t="s">
        <v>35</v>
      </c>
      <c r="G208">
        <v>1</v>
      </c>
      <c r="H208" t="s">
        <v>9</v>
      </c>
      <c r="I208" s="6">
        <v>34</v>
      </c>
      <c r="J208" s="6">
        <v>90070.62</v>
      </c>
      <c r="K208" s="6">
        <v>40467.699999999997</v>
      </c>
      <c r="L208" s="7"/>
      <c r="M208" s="6">
        <v>89269.55</v>
      </c>
      <c r="N208" s="6">
        <v>21858</v>
      </c>
      <c r="O208" s="6">
        <v>48891199</v>
      </c>
      <c r="P208" s="6">
        <v>38887074</v>
      </c>
      <c r="Q208" s="6">
        <v>0</v>
      </c>
      <c r="R208" s="6">
        <v>2802959</v>
      </c>
      <c r="S208" s="6">
        <v>90581232</v>
      </c>
      <c r="U208">
        <f t="shared" si="9"/>
        <v>0.24267624670508542</v>
      </c>
    </row>
    <row r="209" spans="1:21" x14ac:dyDescent="0.35">
      <c r="A209">
        <v>2019</v>
      </c>
      <c r="B209" t="s">
        <v>3</v>
      </c>
      <c r="C209" t="s">
        <v>33</v>
      </c>
      <c r="D209" t="s">
        <v>17</v>
      </c>
      <c r="E209" t="s">
        <v>63</v>
      </c>
      <c r="F209" t="s">
        <v>35</v>
      </c>
      <c r="G209">
        <v>2</v>
      </c>
      <c r="H209" t="s">
        <v>9</v>
      </c>
      <c r="I209" s="6">
        <v>15</v>
      </c>
      <c r="J209" s="6">
        <v>530340.68999999994</v>
      </c>
      <c r="K209" s="6">
        <v>211438.99</v>
      </c>
      <c r="L209" s="7"/>
      <c r="M209" s="6">
        <v>1985.05</v>
      </c>
      <c r="N209" s="6">
        <v>115626</v>
      </c>
      <c r="O209" s="6">
        <v>4271165782</v>
      </c>
      <c r="P209" s="6">
        <v>1248844350</v>
      </c>
      <c r="Q209" s="6">
        <v>0</v>
      </c>
      <c r="R209" s="6">
        <v>523364784</v>
      </c>
      <c r="S209" s="6">
        <v>6043374916</v>
      </c>
      <c r="U209">
        <f t="shared" si="9"/>
        <v>0.21802211706591854</v>
      </c>
    </row>
    <row r="210" spans="1:21" x14ac:dyDescent="0.35">
      <c r="A210">
        <v>2019</v>
      </c>
      <c r="B210" t="s">
        <v>3</v>
      </c>
      <c r="C210" t="s">
        <v>33</v>
      </c>
      <c r="D210" t="s">
        <v>17</v>
      </c>
      <c r="E210" t="s">
        <v>63</v>
      </c>
      <c r="F210" t="s">
        <v>35</v>
      </c>
      <c r="G210">
        <v>3</v>
      </c>
      <c r="H210" t="s">
        <v>9</v>
      </c>
      <c r="I210" s="6">
        <v>6</v>
      </c>
      <c r="J210" s="6">
        <v>978.67</v>
      </c>
      <c r="K210" s="6">
        <v>605.77</v>
      </c>
      <c r="L210" s="7"/>
      <c r="M210" s="6">
        <v>1535.03</v>
      </c>
      <c r="N210" s="6">
        <v>244</v>
      </c>
      <c r="O210" s="6">
        <v>6400000</v>
      </c>
      <c r="P210" s="6">
        <v>4776389</v>
      </c>
      <c r="Q210" s="6">
        <v>0</v>
      </c>
      <c r="R210" s="6">
        <v>1100000</v>
      </c>
      <c r="S210" s="6">
        <v>12276389</v>
      </c>
      <c r="U210">
        <f t="shared" si="9"/>
        <v>0.24931795191433273</v>
      </c>
    </row>
    <row r="211" spans="1:21" x14ac:dyDescent="0.35">
      <c r="A211">
        <v>2019</v>
      </c>
      <c r="B211" t="s">
        <v>3</v>
      </c>
      <c r="C211" t="s">
        <v>33</v>
      </c>
      <c r="D211" t="s">
        <v>17</v>
      </c>
      <c r="E211" t="s">
        <v>63</v>
      </c>
      <c r="F211" t="s">
        <v>35</v>
      </c>
      <c r="G211">
        <v>4</v>
      </c>
      <c r="H211" t="s">
        <v>9</v>
      </c>
      <c r="I211" s="6">
        <v>4</v>
      </c>
      <c r="J211" s="6">
        <v>278.58</v>
      </c>
      <c r="K211" s="6">
        <v>222.87</v>
      </c>
      <c r="L211" s="7"/>
      <c r="M211" s="6">
        <v>232.14</v>
      </c>
      <c r="N211" s="6">
        <v>69</v>
      </c>
      <c r="O211" s="6">
        <v>600000</v>
      </c>
      <c r="P211" s="6">
        <v>529167</v>
      </c>
      <c r="Q211" s="6">
        <v>0</v>
      </c>
      <c r="R211" s="6">
        <v>0</v>
      </c>
      <c r="S211" s="6">
        <v>1129167</v>
      </c>
      <c r="U211">
        <f t="shared" si="9"/>
        <v>0.24768468662502693</v>
      </c>
    </row>
    <row r="212" spans="1:21" x14ac:dyDescent="0.35">
      <c r="A212">
        <v>2019</v>
      </c>
      <c r="B212" t="s">
        <v>3</v>
      </c>
      <c r="C212" t="s">
        <v>33</v>
      </c>
      <c r="D212" t="s">
        <v>17</v>
      </c>
      <c r="E212" t="s">
        <v>63</v>
      </c>
      <c r="F212" t="s">
        <v>35</v>
      </c>
      <c r="G212">
        <v>5</v>
      </c>
      <c r="H212" t="s">
        <v>9</v>
      </c>
      <c r="I212" s="6">
        <v>1</v>
      </c>
      <c r="J212" s="6">
        <v>70.27</v>
      </c>
      <c r="K212" s="6">
        <v>56.23</v>
      </c>
      <c r="L212" s="7"/>
      <c r="M212" s="6">
        <v>58.56</v>
      </c>
      <c r="N212" s="6">
        <v>18</v>
      </c>
      <c r="O212" s="6">
        <v>150000</v>
      </c>
      <c r="P212" s="6">
        <v>76389</v>
      </c>
      <c r="Q212" s="6">
        <v>0</v>
      </c>
      <c r="R212" s="6">
        <v>0</v>
      </c>
      <c r="S212" s="6">
        <v>226389</v>
      </c>
      <c r="U212">
        <f t="shared" si="9"/>
        <v>0.25615483136473605</v>
      </c>
    </row>
    <row r="213" spans="1:21" x14ac:dyDescent="0.35">
      <c r="A213">
        <v>2019</v>
      </c>
      <c r="B213" t="s">
        <v>3</v>
      </c>
      <c r="C213" t="s">
        <v>33</v>
      </c>
      <c r="D213" t="s">
        <v>17</v>
      </c>
      <c r="E213" t="s">
        <v>63</v>
      </c>
      <c r="F213" t="s">
        <v>35</v>
      </c>
      <c r="G213">
        <v>6</v>
      </c>
      <c r="H213" t="s">
        <v>9</v>
      </c>
      <c r="I213" s="6">
        <v>2</v>
      </c>
      <c r="J213" s="6">
        <v>3.16</v>
      </c>
      <c r="K213" s="6">
        <v>1.26</v>
      </c>
      <c r="L213" s="7"/>
      <c r="M213" s="6">
        <v>8.81</v>
      </c>
      <c r="N213" s="6">
        <v>1</v>
      </c>
      <c r="O213" s="6">
        <v>0</v>
      </c>
      <c r="P213" s="6">
        <v>100000</v>
      </c>
      <c r="Q213" s="6">
        <v>0</v>
      </c>
      <c r="R213" s="6">
        <v>0</v>
      </c>
      <c r="S213" s="6">
        <v>100000</v>
      </c>
      <c r="U213">
        <f t="shared" si="9"/>
        <v>0.31645569620253161</v>
      </c>
    </row>
    <row r="214" spans="1:21" x14ac:dyDescent="0.35">
      <c r="A214">
        <v>2019</v>
      </c>
      <c r="B214" t="s">
        <v>3</v>
      </c>
      <c r="C214" t="s">
        <v>33</v>
      </c>
      <c r="D214" t="s">
        <v>17</v>
      </c>
      <c r="E214" t="s">
        <v>63</v>
      </c>
      <c r="F214" t="s">
        <v>35</v>
      </c>
      <c r="G214">
        <v>7</v>
      </c>
      <c r="H214" t="s">
        <v>9</v>
      </c>
      <c r="I214" s="6">
        <v>2</v>
      </c>
      <c r="J214" s="6">
        <v>0</v>
      </c>
      <c r="K214" s="6">
        <v>0</v>
      </c>
      <c r="L214" s="7"/>
      <c r="M214" s="6">
        <v>179.41</v>
      </c>
      <c r="N214" s="6">
        <v>0</v>
      </c>
      <c r="O214" s="6">
        <v>300000</v>
      </c>
      <c r="P214" s="6">
        <v>0</v>
      </c>
      <c r="Q214" s="6">
        <v>0</v>
      </c>
      <c r="R214" s="6">
        <v>0</v>
      </c>
      <c r="S214" s="6">
        <v>300000</v>
      </c>
      <c r="U214">
        <f t="shared" si="9"/>
        <v>0</v>
      </c>
    </row>
    <row r="215" spans="1:21" x14ac:dyDescent="0.35">
      <c r="A215">
        <v>2019</v>
      </c>
      <c r="B215" t="s">
        <v>3</v>
      </c>
      <c r="C215" t="s">
        <v>33</v>
      </c>
      <c r="D215" t="s">
        <v>17</v>
      </c>
      <c r="E215" t="s">
        <v>64</v>
      </c>
      <c r="F215" t="s">
        <v>35</v>
      </c>
      <c r="G215">
        <v>1</v>
      </c>
      <c r="H215" t="s">
        <v>9</v>
      </c>
      <c r="I215" s="6">
        <v>585</v>
      </c>
      <c r="J215" s="6">
        <v>247492.89</v>
      </c>
      <c r="K215" s="6">
        <v>152291.56</v>
      </c>
      <c r="L215" s="7"/>
      <c r="M215" s="6">
        <v>640782.04</v>
      </c>
      <c r="N215" s="6">
        <v>61715</v>
      </c>
      <c r="O215" s="6">
        <v>496696671</v>
      </c>
      <c r="P215" s="6">
        <v>332537165</v>
      </c>
      <c r="Q215" s="6">
        <v>0</v>
      </c>
      <c r="R215" s="6">
        <v>70027878</v>
      </c>
      <c r="S215" s="6">
        <v>883061714</v>
      </c>
      <c r="U215">
        <f t="shared" ref="U215:U278" si="10">IFERROR(N215/J215,0)</f>
        <v>0.24936069880633741</v>
      </c>
    </row>
    <row r="216" spans="1:21" x14ac:dyDescent="0.35">
      <c r="A216">
        <v>2019</v>
      </c>
      <c r="B216" t="s">
        <v>3</v>
      </c>
      <c r="C216" t="s">
        <v>33</v>
      </c>
      <c r="D216" t="s">
        <v>17</v>
      </c>
      <c r="E216" t="s">
        <v>64</v>
      </c>
      <c r="F216" t="s">
        <v>35</v>
      </c>
      <c r="G216">
        <v>2</v>
      </c>
      <c r="H216" t="s">
        <v>9</v>
      </c>
      <c r="I216" s="6">
        <v>96</v>
      </c>
      <c r="J216" s="6">
        <v>62010.44</v>
      </c>
      <c r="K216" s="6">
        <v>36939.83</v>
      </c>
      <c r="L216" s="7"/>
      <c r="M216" s="6">
        <v>52047.65</v>
      </c>
      <c r="N216" s="6">
        <v>14363</v>
      </c>
      <c r="O216" s="6">
        <v>162932088</v>
      </c>
      <c r="P216" s="6">
        <v>48887840</v>
      </c>
      <c r="Q216" s="6">
        <v>0</v>
      </c>
      <c r="R216" s="6">
        <v>23085858</v>
      </c>
      <c r="S216" s="6">
        <v>227558494</v>
      </c>
      <c r="U216">
        <f t="shared" si="10"/>
        <v>0.23162228811793625</v>
      </c>
    </row>
    <row r="217" spans="1:21" x14ac:dyDescent="0.35">
      <c r="A217">
        <v>2019</v>
      </c>
      <c r="B217" t="s">
        <v>3</v>
      </c>
      <c r="C217" t="s">
        <v>33</v>
      </c>
      <c r="D217" t="s">
        <v>17</v>
      </c>
      <c r="E217" t="s">
        <v>64</v>
      </c>
      <c r="F217" t="s">
        <v>35</v>
      </c>
      <c r="G217">
        <v>3</v>
      </c>
      <c r="H217" t="s">
        <v>9</v>
      </c>
      <c r="I217" s="6">
        <v>48</v>
      </c>
      <c r="J217" s="6">
        <v>56304.79</v>
      </c>
      <c r="K217" s="6">
        <v>21690.2</v>
      </c>
      <c r="L217" s="7"/>
      <c r="M217" s="6">
        <v>22168.02</v>
      </c>
      <c r="N217" s="6">
        <v>13898</v>
      </c>
      <c r="O217" s="6">
        <v>160300817</v>
      </c>
      <c r="P217" s="6">
        <v>47175543</v>
      </c>
      <c r="Q217" s="6">
        <v>0</v>
      </c>
      <c r="R217" s="6">
        <v>38327319</v>
      </c>
      <c r="S217" s="6">
        <v>243590181</v>
      </c>
      <c r="U217">
        <f t="shared" si="10"/>
        <v>0.24683512717124068</v>
      </c>
    </row>
    <row r="218" spans="1:21" x14ac:dyDescent="0.35">
      <c r="A218">
        <v>2019</v>
      </c>
      <c r="B218" t="s">
        <v>3</v>
      </c>
      <c r="C218" t="s">
        <v>33</v>
      </c>
      <c r="D218" t="s">
        <v>17</v>
      </c>
      <c r="E218" t="s">
        <v>64</v>
      </c>
      <c r="F218" t="s">
        <v>35</v>
      </c>
      <c r="G218">
        <v>4</v>
      </c>
      <c r="H218" t="s">
        <v>9</v>
      </c>
      <c r="I218" s="6">
        <v>35</v>
      </c>
      <c r="J218" s="6">
        <v>28183.95</v>
      </c>
      <c r="K218" s="6">
        <v>15130.23</v>
      </c>
      <c r="L218" s="7"/>
      <c r="M218" s="6">
        <v>34182.65</v>
      </c>
      <c r="N218" s="6">
        <v>6949</v>
      </c>
      <c r="O218" s="6">
        <v>144967316</v>
      </c>
      <c r="P218" s="6">
        <v>28396199</v>
      </c>
      <c r="Q218" s="6">
        <v>0</v>
      </c>
      <c r="R218" s="6">
        <v>13730400</v>
      </c>
      <c r="S218" s="6">
        <v>187093915</v>
      </c>
      <c r="U218">
        <f t="shared" si="10"/>
        <v>0.24655876837703727</v>
      </c>
    </row>
    <row r="219" spans="1:21" x14ac:dyDescent="0.35">
      <c r="A219">
        <v>2019</v>
      </c>
      <c r="B219" t="s">
        <v>3</v>
      </c>
      <c r="C219" t="s">
        <v>33</v>
      </c>
      <c r="D219" t="s">
        <v>17</v>
      </c>
      <c r="E219" t="s">
        <v>64</v>
      </c>
      <c r="F219" t="s">
        <v>35</v>
      </c>
      <c r="G219">
        <v>5</v>
      </c>
      <c r="H219" t="s">
        <v>9</v>
      </c>
      <c r="I219" s="6">
        <v>12</v>
      </c>
      <c r="J219" s="6">
        <v>84197.21</v>
      </c>
      <c r="K219" s="6">
        <v>17908.080000000002</v>
      </c>
      <c r="L219" s="7"/>
      <c r="M219" s="6">
        <v>77694.92</v>
      </c>
      <c r="N219" s="6">
        <v>17746</v>
      </c>
      <c r="O219" s="6">
        <v>385813614</v>
      </c>
      <c r="P219" s="6">
        <v>84817281</v>
      </c>
      <c r="Q219" s="6">
        <v>0</v>
      </c>
      <c r="R219" s="6">
        <v>63148507</v>
      </c>
      <c r="S219" s="6">
        <v>533779402</v>
      </c>
      <c r="U219">
        <f t="shared" si="10"/>
        <v>0.21076707886163923</v>
      </c>
    </row>
    <row r="220" spans="1:21" x14ac:dyDescent="0.35">
      <c r="A220">
        <v>2019</v>
      </c>
      <c r="B220" t="s">
        <v>3</v>
      </c>
      <c r="C220" t="s">
        <v>33</v>
      </c>
      <c r="D220" t="s">
        <v>17</v>
      </c>
      <c r="E220" t="s">
        <v>64</v>
      </c>
      <c r="F220" t="s">
        <v>35</v>
      </c>
      <c r="G220">
        <v>6</v>
      </c>
      <c r="H220" t="s">
        <v>9</v>
      </c>
      <c r="I220" s="6">
        <v>13</v>
      </c>
      <c r="J220" s="6">
        <v>8583.4599999999991</v>
      </c>
      <c r="K220" s="6">
        <v>3981.12</v>
      </c>
      <c r="L220" s="7"/>
      <c r="M220" s="6">
        <v>10091.49</v>
      </c>
      <c r="N220" s="6">
        <v>2121</v>
      </c>
      <c r="O220" s="6">
        <v>102000000</v>
      </c>
      <c r="P220" s="6">
        <v>35700000</v>
      </c>
      <c r="Q220" s="6">
        <v>0</v>
      </c>
      <c r="R220" s="6">
        <v>16990000</v>
      </c>
      <c r="S220" s="6">
        <v>154690000</v>
      </c>
      <c r="U220">
        <f t="shared" si="10"/>
        <v>0.2471031495457543</v>
      </c>
    </row>
    <row r="221" spans="1:21" x14ac:dyDescent="0.35">
      <c r="A221">
        <v>2019</v>
      </c>
      <c r="B221" t="s">
        <v>3</v>
      </c>
      <c r="C221" t="s">
        <v>33</v>
      </c>
      <c r="D221" t="s">
        <v>17</v>
      </c>
      <c r="E221" t="s">
        <v>64</v>
      </c>
      <c r="F221" t="s">
        <v>35</v>
      </c>
      <c r="G221">
        <v>8</v>
      </c>
      <c r="H221" t="s">
        <v>9</v>
      </c>
      <c r="I221" s="6">
        <v>1</v>
      </c>
      <c r="J221" s="6">
        <v>0</v>
      </c>
      <c r="K221" s="6">
        <v>0</v>
      </c>
      <c r="L221" s="7"/>
      <c r="M221" s="6">
        <v>407.15</v>
      </c>
      <c r="N221" s="6">
        <v>0</v>
      </c>
      <c r="O221" s="6">
        <v>1300000</v>
      </c>
      <c r="P221" s="6">
        <v>650000</v>
      </c>
      <c r="Q221" s="6">
        <v>0</v>
      </c>
      <c r="R221" s="6">
        <v>350000</v>
      </c>
      <c r="S221" s="6">
        <v>2300000</v>
      </c>
      <c r="U221">
        <f t="shared" si="10"/>
        <v>0</v>
      </c>
    </row>
    <row r="222" spans="1:21" x14ac:dyDescent="0.35">
      <c r="A222">
        <v>2019</v>
      </c>
      <c r="B222" t="s">
        <v>3</v>
      </c>
      <c r="C222" t="s">
        <v>33</v>
      </c>
      <c r="D222" t="s">
        <v>17</v>
      </c>
      <c r="E222" t="s">
        <v>65</v>
      </c>
      <c r="F222" t="s">
        <v>35</v>
      </c>
      <c r="G222">
        <v>1</v>
      </c>
      <c r="H222" t="s">
        <v>9</v>
      </c>
      <c r="I222" s="6">
        <v>175</v>
      </c>
      <c r="J222" s="6">
        <v>502728.33</v>
      </c>
      <c r="K222" s="6">
        <v>309730.53000000003</v>
      </c>
      <c r="L222" s="7"/>
      <c r="M222" s="6">
        <v>364921.43</v>
      </c>
      <c r="N222" s="6">
        <v>122794</v>
      </c>
      <c r="O222" s="6">
        <v>245046021</v>
      </c>
      <c r="P222" s="6">
        <v>256793446</v>
      </c>
      <c r="Q222" s="6">
        <v>0</v>
      </c>
      <c r="R222" s="6">
        <v>50481858</v>
      </c>
      <c r="S222" s="6">
        <v>552321325</v>
      </c>
      <c r="U222">
        <f t="shared" si="10"/>
        <v>0.24425518251577347</v>
      </c>
    </row>
    <row r="223" spans="1:21" x14ac:dyDescent="0.35">
      <c r="A223">
        <v>2019</v>
      </c>
      <c r="B223" t="s">
        <v>3</v>
      </c>
      <c r="C223" t="s">
        <v>33</v>
      </c>
      <c r="D223" t="s">
        <v>17</v>
      </c>
      <c r="E223" t="s">
        <v>65</v>
      </c>
      <c r="F223" t="s">
        <v>35</v>
      </c>
      <c r="G223">
        <v>2</v>
      </c>
      <c r="H223" t="s">
        <v>9</v>
      </c>
      <c r="I223" s="6">
        <v>87</v>
      </c>
      <c r="J223" s="6">
        <v>85614.41</v>
      </c>
      <c r="K223" s="6">
        <v>42538.95</v>
      </c>
      <c r="L223" s="7"/>
      <c r="M223" s="6">
        <v>71967.56</v>
      </c>
      <c r="N223" s="6">
        <v>13545</v>
      </c>
      <c r="O223" s="6">
        <v>76712202</v>
      </c>
      <c r="P223" s="6">
        <v>72308417</v>
      </c>
      <c r="Q223" s="6">
        <v>0</v>
      </c>
      <c r="R223" s="6">
        <v>63137782</v>
      </c>
      <c r="S223" s="6">
        <v>212158401</v>
      </c>
      <c r="U223">
        <f t="shared" si="10"/>
        <v>0.15820934816930934</v>
      </c>
    </row>
    <row r="224" spans="1:21" x14ac:dyDescent="0.35">
      <c r="A224">
        <v>2019</v>
      </c>
      <c r="B224" t="s">
        <v>3</v>
      </c>
      <c r="C224" t="s">
        <v>33</v>
      </c>
      <c r="D224" t="s">
        <v>17</v>
      </c>
      <c r="E224" t="s">
        <v>65</v>
      </c>
      <c r="F224" t="s">
        <v>35</v>
      </c>
      <c r="G224">
        <v>3</v>
      </c>
      <c r="H224" t="s">
        <v>9</v>
      </c>
      <c r="I224" s="6">
        <v>22</v>
      </c>
      <c r="J224" s="6">
        <v>5451.4</v>
      </c>
      <c r="K224" s="6">
        <v>3540.35</v>
      </c>
      <c r="L224" s="7"/>
      <c r="M224" s="6">
        <v>5623.07</v>
      </c>
      <c r="N224" s="6">
        <v>1376</v>
      </c>
      <c r="O224" s="6">
        <v>23786665</v>
      </c>
      <c r="P224" s="6">
        <v>20738729</v>
      </c>
      <c r="Q224" s="6">
        <v>0</v>
      </c>
      <c r="R224" s="6">
        <v>7030000</v>
      </c>
      <c r="S224" s="6">
        <v>51555394</v>
      </c>
      <c r="U224">
        <f t="shared" si="10"/>
        <v>0.25241222438272737</v>
      </c>
    </row>
    <row r="225" spans="1:21" x14ac:dyDescent="0.35">
      <c r="A225">
        <v>2019</v>
      </c>
      <c r="B225" t="s">
        <v>3</v>
      </c>
      <c r="C225" t="s">
        <v>33</v>
      </c>
      <c r="D225" t="s">
        <v>17</v>
      </c>
      <c r="E225" t="s">
        <v>65</v>
      </c>
      <c r="F225" t="s">
        <v>35</v>
      </c>
      <c r="G225">
        <v>4</v>
      </c>
      <c r="H225" t="s">
        <v>9</v>
      </c>
      <c r="I225" s="6">
        <v>11</v>
      </c>
      <c r="J225" s="6">
        <v>1513.87</v>
      </c>
      <c r="K225" s="6">
        <v>1211.06</v>
      </c>
      <c r="L225" s="7"/>
      <c r="M225" s="6">
        <v>1217.69</v>
      </c>
      <c r="N225" s="6">
        <v>378</v>
      </c>
      <c r="O225" s="6">
        <v>1568181</v>
      </c>
      <c r="P225" s="6">
        <v>6297619</v>
      </c>
      <c r="Q225" s="6">
        <v>0</v>
      </c>
      <c r="R225" s="6">
        <v>100000</v>
      </c>
      <c r="S225" s="6">
        <v>7965800</v>
      </c>
      <c r="U225">
        <f t="shared" si="10"/>
        <v>0.24969118880749339</v>
      </c>
    </row>
    <row r="226" spans="1:21" x14ac:dyDescent="0.35">
      <c r="A226">
        <v>2019</v>
      </c>
      <c r="B226" t="s">
        <v>3</v>
      </c>
      <c r="C226" t="s">
        <v>33</v>
      </c>
      <c r="D226" t="s">
        <v>17</v>
      </c>
      <c r="E226" t="s">
        <v>65</v>
      </c>
      <c r="F226" t="s">
        <v>35</v>
      </c>
      <c r="G226">
        <v>5</v>
      </c>
      <c r="H226" t="s">
        <v>9</v>
      </c>
      <c r="I226" s="6">
        <v>8</v>
      </c>
      <c r="J226" s="6">
        <v>7863.68</v>
      </c>
      <c r="K226" s="6">
        <v>3451.2</v>
      </c>
      <c r="L226" s="7"/>
      <c r="M226" s="6">
        <v>5057.92</v>
      </c>
      <c r="N226" s="6">
        <v>1968</v>
      </c>
      <c r="O226" s="6">
        <v>11550000</v>
      </c>
      <c r="P226" s="6">
        <v>19588947</v>
      </c>
      <c r="Q226" s="6">
        <v>0</v>
      </c>
      <c r="R226" s="6">
        <v>8943405</v>
      </c>
      <c r="S226" s="6">
        <v>40082352</v>
      </c>
      <c r="U226">
        <f t="shared" si="10"/>
        <v>0.25026450720273458</v>
      </c>
    </row>
    <row r="227" spans="1:21" x14ac:dyDescent="0.35">
      <c r="A227">
        <v>2019</v>
      </c>
      <c r="B227" t="s">
        <v>3</v>
      </c>
      <c r="C227" t="s">
        <v>33</v>
      </c>
      <c r="D227" t="s">
        <v>17</v>
      </c>
      <c r="E227" t="s">
        <v>65</v>
      </c>
      <c r="F227" t="s">
        <v>35</v>
      </c>
      <c r="G227">
        <v>6</v>
      </c>
      <c r="H227" t="s">
        <v>9</v>
      </c>
      <c r="I227" s="6">
        <v>2</v>
      </c>
      <c r="J227" s="6">
        <v>335.87</v>
      </c>
      <c r="K227" s="6">
        <v>33.590000000000003</v>
      </c>
      <c r="L227" s="7"/>
      <c r="M227" s="6">
        <v>334.96</v>
      </c>
      <c r="N227" s="6">
        <v>84</v>
      </c>
      <c r="O227" s="6">
        <v>60000</v>
      </c>
      <c r="P227" s="6">
        <v>500000</v>
      </c>
      <c r="Q227" s="6">
        <v>0</v>
      </c>
      <c r="R227" s="6">
        <v>150000</v>
      </c>
      <c r="S227" s="6">
        <v>710000</v>
      </c>
      <c r="U227">
        <f t="shared" si="10"/>
        <v>0.25009676362878497</v>
      </c>
    </row>
    <row r="228" spans="1:21" x14ac:dyDescent="0.35">
      <c r="A228">
        <v>2019</v>
      </c>
      <c r="B228" t="s">
        <v>3</v>
      </c>
      <c r="C228" t="s">
        <v>33</v>
      </c>
      <c r="D228" t="s">
        <v>17</v>
      </c>
      <c r="E228" t="s">
        <v>65</v>
      </c>
      <c r="F228" t="s">
        <v>35</v>
      </c>
      <c r="G228">
        <v>8</v>
      </c>
      <c r="H228" t="s">
        <v>9</v>
      </c>
      <c r="I228" s="6">
        <v>2</v>
      </c>
      <c r="J228" s="6">
        <v>749.9</v>
      </c>
      <c r="K228" s="6">
        <v>449.95</v>
      </c>
      <c r="L228" s="7"/>
      <c r="M228" s="6">
        <v>749.55</v>
      </c>
      <c r="N228" s="6">
        <v>187</v>
      </c>
      <c r="O228" s="6">
        <v>0</v>
      </c>
      <c r="P228" s="6">
        <v>6000000</v>
      </c>
      <c r="Q228" s="6">
        <v>0</v>
      </c>
      <c r="R228" s="6">
        <v>1200000</v>
      </c>
      <c r="S228" s="6">
        <v>7200000</v>
      </c>
      <c r="U228">
        <f t="shared" si="10"/>
        <v>0.24936658221096147</v>
      </c>
    </row>
    <row r="229" spans="1:21" x14ac:dyDescent="0.35">
      <c r="A229">
        <v>2019</v>
      </c>
      <c r="B229" t="s">
        <v>3</v>
      </c>
      <c r="C229" t="s">
        <v>33</v>
      </c>
      <c r="D229" t="s">
        <v>17</v>
      </c>
      <c r="E229" t="s">
        <v>65</v>
      </c>
      <c r="F229" t="s">
        <v>35</v>
      </c>
      <c r="G229">
        <v>9</v>
      </c>
      <c r="H229" t="s">
        <v>9</v>
      </c>
      <c r="I229" s="6">
        <v>2</v>
      </c>
      <c r="J229" s="6">
        <v>4256.6899999999996</v>
      </c>
      <c r="K229" s="6">
        <v>2766.85</v>
      </c>
      <c r="L229" s="7"/>
      <c r="M229" s="6">
        <v>4245.0600000000004</v>
      </c>
      <c r="N229" s="6">
        <v>1064</v>
      </c>
      <c r="O229" s="6">
        <v>0</v>
      </c>
      <c r="P229" s="6">
        <v>42568000</v>
      </c>
      <c r="Q229" s="6">
        <v>0</v>
      </c>
      <c r="R229" s="6">
        <v>0</v>
      </c>
      <c r="S229" s="6">
        <v>42568000</v>
      </c>
      <c r="U229">
        <f t="shared" si="10"/>
        <v>0.24995947555494999</v>
      </c>
    </row>
    <row r="230" spans="1:21" x14ac:dyDescent="0.35">
      <c r="A230">
        <v>2019</v>
      </c>
      <c r="B230" t="s">
        <v>3</v>
      </c>
      <c r="C230" t="s">
        <v>33</v>
      </c>
      <c r="D230" t="s">
        <v>17</v>
      </c>
      <c r="E230" t="s">
        <v>66</v>
      </c>
      <c r="F230" t="s">
        <v>35</v>
      </c>
      <c r="G230">
        <v>1</v>
      </c>
      <c r="H230" t="s">
        <v>9</v>
      </c>
      <c r="I230" s="6">
        <v>26</v>
      </c>
      <c r="J230" s="6">
        <v>10606.87</v>
      </c>
      <c r="K230" s="6">
        <v>7224.66</v>
      </c>
      <c r="L230" s="7"/>
      <c r="M230" s="6">
        <v>16009.86</v>
      </c>
      <c r="N230" s="6">
        <v>2720</v>
      </c>
      <c r="O230" s="6">
        <v>125961200</v>
      </c>
      <c r="P230" s="6">
        <v>14982715</v>
      </c>
      <c r="Q230" s="6">
        <v>0</v>
      </c>
      <c r="R230" s="6">
        <v>3033909</v>
      </c>
      <c r="S230" s="6">
        <v>143977824</v>
      </c>
      <c r="U230">
        <f t="shared" si="10"/>
        <v>0.25643757300692849</v>
      </c>
    </row>
    <row r="231" spans="1:21" x14ac:dyDescent="0.35">
      <c r="A231">
        <v>2019</v>
      </c>
      <c r="B231" t="s">
        <v>3</v>
      </c>
      <c r="C231" t="s">
        <v>33</v>
      </c>
      <c r="D231" t="s">
        <v>17</v>
      </c>
      <c r="E231" t="s">
        <v>66</v>
      </c>
      <c r="F231" t="s">
        <v>35</v>
      </c>
      <c r="G231">
        <v>2</v>
      </c>
      <c r="H231" t="s">
        <v>9</v>
      </c>
      <c r="I231" s="6">
        <v>7</v>
      </c>
      <c r="J231" s="6">
        <v>8022.7</v>
      </c>
      <c r="K231" s="6">
        <v>6635.03</v>
      </c>
      <c r="L231" s="7"/>
      <c r="M231" s="6">
        <v>6029.32</v>
      </c>
      <c r="N231" s="6">
        <v>2060</v>
      </c>
      <c r="O231" s="6">
        <v>10844265</v>
      </c>
      <c r="P231" s="6">
        <v>3815524</v>
      </c>
      <c r="Q231" s="6">
        <v>0</v>
      </c>
      <c r="R231" s="6">
        <v>1200000</v>
      </c>
      <c r="S231" s="6">
        <v>15859789</v>
      </c>
      <c r="U231">
        <f t="shared" si="10"/>
        <v>0.25677141112094432</v>
      </c>
    </row>
    <row r="232" spans="1:21" x14ac:dyDescent="0.35">
      <c r="A232">
        <v>2019</v>
      </c>
      <c r="B232" t="s">
        <v>3</v>
      </c>
      <c r="C232" t="s">
        <v>33</v>
      </c>
      <c r="D232" t="s">
        <v>17</v>
      </c>
      <c r="E232" t="s">
        <v>66</v>
      </c>
      <c r="F232" t="s">
        <v>35</v>
      </c>
      <c r="G232">
        <v>3</v>
      </c>
      <c r="H232" t="s">
        <v>9</v>
      </c>
      <c r="I232" s="6">
        <v>7</v>
      </c>
      <c r="J232" s="6">
        <v>2553.9299999999998</v>
      </c>
      <c r="K232" s="6">
        <v>2005.78</v>
      </c>
      <c r="L232" s="7"/>
      <c r="M232" s="6">
        <v>2179.85</v>
      </c>
      <c r="N232" s="6">
        <v>638</v>
      </c>
      <c r="O232" s="6">
        <v>3780823</v>
      </c>
      <c r="P232" s="6">
        <v>897229</v>
      </c>
      <c r="Q232" s="6">
        <v>0</v>
      </c>
      <c r="R232" s="6">
        <v>0</v>
      </c>
      <c r="S232" s="6">
        <v>4678052</v>
      </c>
      <c r="U232">
        <f t="shared" si="10"/>
        <v>0.24981107547975084</v>
      </c>
    </row>
    <row r="233" spans="1:21" x14ac:dyDescent="0.35">
      <c r="A233">
        <v>2019</v>
      </c>
      <c r="B233" t="s">
        <v>3</v>
      </c>
      <c r="C233" t="s">
        <v>33</v>
      </c>
      <c r="D233" t="s">
        <v>17</v>
      </c>
      <c r="E233" t="s">
        <v>66</v>
      </c>
      <c r="F233" t="s">
        <v>35</v>
      </c>
      <c r="G233">
        <v>4</v>
      </c>
      <c r="H233" t="s">
        <v>9</v>
      </c>
      <c r="I233" s="6">
        <v>18</v>
      </c>
      <c r="J233" s="6">
        <v>16779.39</v>
      </c>
      <c r="K233" s="6">
        <v>8788.7099999999991</v>
      </c>
      <c r="L233" s="7"/>
      <c r="M233" s="6">
        <v>9977.0400000000009</v>
      </c>
      <c r="N233" s="6">
        <v>4198</v>
      </c>
      <c r="O233" s="6">
        <v>108528175</v>
      </c>
      <c r="P233" s="6">
        <v>4008277</v>
      </c>
      <c r="Q233" s="6">
        <v>0</v>
      </c>
      <c r="R233" s="6">
        <v>4600000</v>
      </c>
      <c r="S233" s="6">
        <v>117136452</v>
      </c>
      <c r="U233">
        <f t="shared" si="10"/>
        <v>0.25018787929716158</v>
      </c>
    </row>
    <row r="234" spans="1:21" x14ac:dyDescent="0.35">
      <c r="A234">
        <v>2019</v>
      </c>
      <c r="B234" t="s">
        <v>3</v>
      </c>
      <c r="C234" t="s">
        <v>33</v>
      </c>
      <c r="D234" t="s">
        <v>17</v>
      </c>
      <c r="E234" t="s">
        <v>66</v>
      </c>
      <c r="F234" t="s">
        <v>35</v>
      </c>
      <c r="G234">
        <v>5</v>
      </c>
      <c r="H234" t="s">
        <v>9</v>
      </c>
      <c r="I234" s="6">
        <v>5</v>
      </c>
      <c r="J234" s="6">
        <v>8906.43</v>
      </c>
      <c r="K234" s="6">
        <v>5410.57</v>
      </c>
      <c r="L234" s="7"/>
      <c r="M234" s="6">
        <v>6178.86</v>
      </c>
      <c r="N234" s="6">
        <v>2226</v>
      </c>
      <c r="O234" s="6">
        <v>46100000</v>
      </c>
      <c r="P234" s="6">
        <v>2105895</v>
      </c>
      <c r="Q234" s="6">
        <v>0</v>
      </c>
      <c r="R234" s="6">
        <v>1800000</v>
      </c>
      <c r="S234" s="6">
        <v>50005895</v>
      </c>
      <c r="U234">
        <f t="shared" si="10"/>
        <v>0.24993179085222697</v>
      </c>
    </row>
    <row r="235" spans="1:21" x14ac:dyDescent="0.35">
      <c r="A235">
        <v>2019</v>
      </c>
      <c r="B235" t="s">
        <v>3</v>
      </c>
      <c r="C235" t="s">
        <v>33</v>
      </c>
      <c r="D235" t="s">
        <v>17</v>
      </c>
      <c r="E235" t="s">
        <v>66</v>
      </c>
      <c r="F235" t="s">
        <v>35</v>
      </c>
      <c r="G235">
        <v>6</v>
      </c>
      <c r="H235" t="s">
        <v>9</v>
      </c>
      <c r="I235" s="6">
        <v>4</v>
      </c>
      <c r="J235" s="6">
        <v>6.32</v>
      </c>
      <c r="K235" s="6">
        <v>2.52</v>
      </c>
      <c r="L235" s="7"/>
      <c r="M235" s="6">
        <v>17.62</v>
      </c>
      <c r="N235" s="6">
        <v>2</v>
      </c>
      <c r="O235" s="6">
        <v>0</v>
      </c>
      <c r="P235" s="6">
        <v>200000</v>
      </c>
      <c r="Q235" s="6">
        <v>0</v>
      </c>
      <c r="R235" s="6">
        <v>0</v>
      </c>
      <c r="S235" s="6">
        <v>200000</v>
      </c>
      <c r="U235">
        <f t="shared" si="10"/>
        <v>0.31645569620253161</v>
      </c>
    </row>
    <row r="236" spans="1:21" x14ac:dyDescent="0.35">
      <c r="A236">
        <v>2019</v>
      </c>
      <c r="B236" t="s">
        <v>3</v>
      </c>
      <c r="C236" t="s">
        <v>67</v>
      </c>
      <c r="D236" t="s">
        <v>17</v>
      </c>
      <c r="E236" t="s">
        <v>34</v>
      </c>
      <c r="F236" t="s">
        <v>35</v>
      </c>
      <c r="G236">
        <v>1</v>
      </c>
      <c r="H236" t="s">
        <v>9</v>
      </c>
      <c r="I236" s="6">
        <v>60</v>
      </c>
      <c r="J236" s="6">
        <v>26956.97</v>
      </c>
      <c r="K236" s="6">
        <v>8400.0499999999993</v>
      </c>
      <c r="L236" s="7"/>
      <c r="M236" s="6">
        <v>19548.48</v>
      </c>
      <c r="N236" s="6">
        <v>3857</v>
      </c>
      <c r="O236" s="6">
        <v>46572028</v>
      </c>
      <c r="P236" s="6">
        <v>17939968</v>
      </c>
      <c r="Q236" s="6">
        <v>0</v>
      </c>
      <c r="R236" s="6">
        <v>7583923</v>
      </c>
      <c r="S236" s="6">
        <v>72095919</v>
      </c>
      <c r="U236">
        <f t="shared" si="10"/>
        <v>0.14307987878459633</v>
      </c>
    </row>
    <row r="237" spans="1:21" x14ac:dyDescent="0.35">
      <c r="A237">
        <v>2019</v>
      </c>
      <c r="B237" t="s">
        <v>3</v>
      </c>
      <c r="C237" t="s">
        <v>67</v>
      </c>
      <c r="D237" t="s">
        <v>17</v>
      </c>
      <c r="E237" t="s">
        <v>34</v>
      </c>
      <c r="F237" t="s">
        <v>35</v>
      </c>
      <c r="G237">
        <v>2</v>
      </c>
      <c r="H237" t="s">
        <v>9</v>
      </c>
      <c r="I237" s="6">
        <v>20</v>
      </c>
      <c r="J237" s="6">
        <v>11371.13</v>
      </c>
      <c r="K237" s="6">
        <v>3018.16</v>
      </c>
      <c r="L237" s="7"/>
      <c r="M237" s="6">
        <v>14185.04</v>
      </c>
      <c r="N237" s="6">
        <v>2907</v>
      </c>
      <c r="O237" s="6">
        <v>58516300</v>
      </c>
      <c r="P237" s="6">
        <v>15937800</v>
      </c>
      <c r="Q237" s="6">
        <v>0</v>
      </c>
      <c r="R237" s="6">
        <v>5811204</v>
      </c>
      <c r="S237" s="6">
        <v>80265304</v>
      </c>
      <c r="U237">
        <f t="shared" si="10"/>
        <v>0.25564741586807999</v>
      </c>
    </row>
    <row r="238" spans="1:21" x14ac:dyDescent="0.35">
      <c r="A238">
        <v>2019</v>
      </c>
      <c r="B238" t="s">
        <v>3</v>
      </c>
      <c r="C238" t="s">
        <v>67</v>
      </c>
      <c r="D238" t="s">
        <v>17</v>
      </c>
      <c r="E238" t="s">
        <v>34</v>
      </c>
      <c r="F238" t="s">
        <v>35</v>
      </c>
      <c r="G238">
        <v>3</v>
      </c>
      <c r="H238" t="s">
        <v>9</v>
      </c>
      <c r="I238" s="6">
        <v>8</v>
      </c>
      <c r="J238" s="6">
        <v>7165.44</v>
      </c>
      <c r="K238" s="6">
        <v>3627.07</v>
      </c>
      <c r="L238" s="7"/>
      <c r="M238" s="6">
        <v>4426.7299999999996</v>
      </c>
      <c r="N238" s="6">
        <v>1860</v>
      </c>
      <c r="O238" s="6">
        <v>15814700</v>
      </c>
      <c r="P238" s="6">
        <v>3468512</v>
      </c>
      <c r="Q238" s="6">
        <v>0</v>
      </c>
      <c r="R238" s="6">
        <v>2620000</v>
      </c>
      <c r="S238" s="6">
        <v>21903212</v>
      </c>
      <c r="U238">
        <f t="shared" si="10"/>
        <v>0.25957931404072887</v>
      </c>
    </row>
    <row r="239" spans="1:21" x14ac:dyDescent="0.35">
      <c r="A239">
        <v>2019</v>
      </c>
      <c r="B239" t="s">
        <v>3</v>
      </c>
      <c r="C239" t="s">
        <v>67</v>
      </c>
      <c r="D239" t="s">
        <v>17</v>
      </c>
      <c r="E239" t="s">
        <v>34</v>
      </c>
      <c r="F239" t="s">
        <v>35</v>
      </c>
      <c r="G239">
        <v>4</v>
      </c>
      <c r="H239" t="s">
        <v>9</v>
      </c>
      <c r="I239" s="6">
        <v>5</v>
      </c>
      <c r="J239" s="6">
        <v>0</v>
      </c>
      <c r="K239" s="6">
        <v>0</v>
      </c>
      <c r="L239" s="7"/>
      <c r="M239" s="6">
        <v>537.71</v>
      </c>
      <c r="N239" s="6">
        <v>0</v>
      </c>
      <c r="O239" s="6">
        <v>2882457</v>
      </c>
      <c r="P239" s="6">
        <v>2094212</v>
      </c>
      <c r="Q239" s="6">
        <v>0</v>
      </c>
      <c r="R239" s="6">
        <v>758598</v>
      </c>
      <c r="S239" s="6">
        <v>5735267</v>
      </c>
      <c r="U239">
        <f t="shared" si="10"/>
        <v>0</v>
      </c>
    </row>
    <row r="240" spans="1:21" x14ac:dyDescent="0.35">
      <c r="A240">
        <v>2019</v>
      </c>
      <c r="B240" t="s">
        <v>3</v>
      </c>
      <c r="C240" t="s">
        <v>67</v>
      </c>
      <c r="D240" t="s">
        <v>17</v>
      </c>
      <c r="E240" t="s">
        <v>34</v>
      </c>
      <c r="F240" t="s">
        <v>35</v>
      </c>
      <c r="G240">
        <v>5</v>
      </c>
      <c r="H240" t="s">
        <v>9</v>
      </c>
      <c r="I240" s="6">
        <v>1</v>
      </c>
      <c r="J240" s="6">
        <v>0</v>
      </c>
      <c r="K240" s="6">
        <v>0</v>
      </c>
      <c r="L240" s="7"/>
      <c r="M240" s="6">
        <v>0</v>
      </c>
      <c r="N240" s="6">
        <v>0</v>
      </c>
      <c r="O240" s="6">
        <v>0</v>
      </c>
      <c r="P240" s="6">
        <v>750000</v>
      </c>
      <c r="Q240" s="6">
        <v>0</v>
      </c>
      <c r="R240" s="6">
        <v>150000</v>
      </c>
      <c r="S240" s="6">
        <v>900000</v>
      </c>
      <c r="U240">
        <f t="shared" si="10"/>
        <v>0</v>
      </c>
    </row>
    <row r="241" spans="1:21" x14ac:dyDescent="0.35">
      <c r="A241">
        <v>2019</v>
      </c>
      <c r="B241" t="s">
        <v>3</v>
      </c>
      <c r="C241" t="s">
        <v>67</v>
      </c>
      <c r="D241" t="s">
        <v>17</v>
      </c>
      <c r="E241" t="s">
        <v>34</v>
      </c>
      <c r="F241" t="s">
        <v>35</v>
      </c>
      <c r="G241">
        <v>6</v>
      </c>
      <c r="H241" t="s">
        <v>9</v>
      </c>
      <c r="I241" s="6">
        <v>2</v>
      </c>
      <c r="J241" s="6">
        <v>20.010000000000002</v>
      </c>
      <c r="K241" s="6">
        <v>13.01</v>
      </c>
      <c r="L241" s="7"/>
      <c r="M241" s="6">
        <v>607.35</v>
      </c>
      <c r="N241" s="6">
        <v>5</v>
      </c>
      <c r="O241" s="6">
        <v>0</v>
      </c>
      <c r="P241" s="6">
        <v>2025000</v>
      </c>
      <c r="Q241" s="6">
        <v>0</v>
      </c>
      <c r="R241" s="6">
        <v>1600000</v>
      </c>
      <c r="S241" s="6">
        <v>3625000</v>
      </c>
      <c r="U241">
        <f t="shared" si="10"/>
        <v>0.24987506246876559</v>
      </c>
    </row>
    <row r="242" spans="1:21" x14ac:dyDescent="0.35">
      <c r="A242">
        <v>2019</v>
      </c>
      <c r="B242" t="s">
        <v>3</v>
      </c>
      <c r="C242" t="s">
        <v>67</v>
      </c>
      <c r="D242" t="s">
        <v>17</v>
      </c>
      <c r="E242" t="s">
        <v>36</v>
      </c>
      <c r="F242" t="s">
        <v>35</v>
      </c>
      <c r="G242">
        <v>1</v>
      </c>
      <c r="H242" t="s">
        <v>9</v>
      </c>
      <c r="I242" s="6">
        <v>160</v>
      </c>
      <c r="J242" s="6">
        <v>66634.66</v>
      </c>
      <c r="K242" s="6">
        <v>27970.400000000001</v>
      </c>
      <c r="L242" s="7"/>
      <c r="M242" s="6">
        <v>115074.54</v>
      </c>
      <c r="N242" s="6">
        <v>12878</v>
      </c>
      <c r="O242" s="6">
        <v>331652585</v>
      </c>
      <c r="P242" s="6">
        <v>203948114</v>
      </c>
      <c r="Q242" s="6">
        <v>0</v>
      </c>
      <c r="R242" s="6">
        <v>37975103</v>
      </c>
      <c r="S242" s="6">
        <v>573575802</v>
      </c>
      <c r="U242">
        <f t="shared" si="10"/>
        <v>0.19326278546330092</v>
      </c>
    </row>
    <row r="243" spans="1:21" x14ac:dyDescent="0.35">
      <c r="A243">
        <v>2019</v>
      </c>
      <c r="B243" t="s">
        <v>3</v>
      </c>
      <c r="C243" t="s">
        <v>67</v>
      </c>
      <c r="D243" t="s">
        <v>17</v>
      </c>
      <c r="E243" t="s">
        <v>36</v>
      </c>
      <c r="F243" t="s">
        <v>35</v>
      </c>
      <c r="G243">
        <v>2</v>
      </c>
      <c r="H243" t="s">
        <v>9</v>
      </c>
      <c r="I243" s="6">
        <v>27</v>
      </c>
      <c r="J243" s="6">
        <v>24966.76</v>
      </c>
      <c r="K243" s="6">
        <v>9225.35</v>
      </c>
      <c r="L243" s="7"/>
      <c r="M243" s="6">
        <v>28604.959999999999</v>
      </c>
      <c r="N243" s="6">
        <v>6239</v>
      </c>
      <c r="O243" s="6">
        <v>153540500</v>
      </c>
      <c r="P243" s="6">
        <v>32927539</v>
      </c>
      <c r="Q243" s="6">
        <v>0</v>
      </c>
      <c r="R243" s="6">
        <v>20834296</v>
      </c>
      <c r="S243" s="6">
        <v>207302335</v>
      </c>
      <c r="U243">
        <f t="shared" si="10"/>
        <v>0.24989225674456758</v>
      </c>
    </row>
    <row r="244" spans="1:21" x14ac:dyDescent="0.35">
      <c r="A244">
        <v>2019</v>
      </c>
      <c r="B244" t="s">
        <v>3</v>
      </c>
      <c r="C244" t="s">
        <v>67</v>
      </c>
      <c r="D244" t="s">
        <v>17</v>
      </c>
      <c r="E244" t="s">
        <v>36</v>
      </c>
      <c r="F244" t="s">
        <v>35</v>
      </c>
      <c r="G244">
        <v>3</v>
      </c>
      <c r="H244" t="s">
        <v>9</v>
      </c>
      <c r="I244" s="6">
        <v>5</v>
      </c>
      <c r="J244" s="6">
        <v>2657.41</v>
      </c>
      <c r="K244" s="6">
        <v>321.66000000000003</v>
      </c>
      <c r="L244" s="7"/>
      <c r="M244" s="6">
        <v>2858.26</v>
      </c>
      <c r="N244" s="6">
        <v>700</v>
      </c>
      <c r="O244" s="6">
        <v>60000</v>
      </c>
      <c r="P244" s="6">
        <v>1500000</v>
      </c>
      <c r="Q244" s="6">
        <v>0</v>
      </c>
      <c r="R244" s="6">
        <v>350000</v>
      </c>
      <c r="S244" s="6">
        <v>1910000</v>
      </c>
      <c r="U244">
        <f t="shared" si="10"/>
        <v>0.26341437715670524</v>
      </c>
    </row>
    <row r="245" spans="1:21" x14ac:dyDescent="0.35">
      <c r="A245">
        <v>2019</v>
      </c>
      <c r="B245" t="s">
        <v>3</v>
      </c>
      <c r="C245" t="s">
        <v>67</v>
      </c>
      <c r="D245" t="s">
        <v>17</v>
      </c>
      <c r="E245" t="s">
        <v>36</v>
      </c>
      <c r="F245" t="s">
        <v>35</v>
      </c>
      <c r="G245">
        <v>4</v>
      </c>
      <c r="H245" t="s">
        <v>9</v>
      </c>
      <c r="I245" s="6">
        <v>1</v>
      </c>
      <c r="J245" s="6">
        <v>0</v>
      </c>
      <c r="K245" s="6">
        <v>0</v>
      </c>
      <c r="L245" s="7"/>
      <c r="M245" s="6">
        <v>20265.3</v>
      </c>
      <c r="N245" s="6">
        <v>0</v>
      </c>
      <c r="O245" s="6">
        <v>121000000</v>
      </c>
      <c r="P245" s="6">
        <v>0</v>
      </c>
      <c r="Q245" s="6">
        <v>0</v>
      </c>
      <c r="R245" s="6">
        <v>0</v>
      </c>
      <c r="S245" s="6">
        <v>121000000</v>
      </c>
      <c r="U245">
        <f t="shared" si="10"/>
        <v>0</v>
      </c>
    </row>
    <row r="246" spans="1:21" x14ac:dyDescent="0.35">
      <c r="A246">
        <v>2019</v>
      </c>
      <c r="B246" t="s">
        <v>3</v>
      </c>
      <c r="C246" t="s">
        <v>67</v>
      </c>
      <c r="D246" t="s">
        <v>17</v>
      </c>
      <c r="E246" t="s">
        <v>36</v>
      </c>
      <c r="F246" t="s">
        <v>35</v>
      </c>
      <c r="G246">
        <v>5</v>
      </c>
      <c r="H246" t="s">
        <v>9</v>
      </c>
      <c r="I246" s="6">
        <v>3</v>
      </c>
      <c r="J246" s="6">
        <v>4343.21</v>
      </c>
      <c r="K246" s="6">
        <v>1804.02</v>
      </c>
      <c r="L246" s="7"/>
      <c r="M246" s="6">
        <v>3076.13</v>
      </c>
      <c r="N246" s="6">
        <v>1171</v>
      </c>
      <c r="O246" s="6">
        <v>8790000</v>
      </c>
      <c r="P246" s="6">
        <v>4462000</v>
      </c>
      <c r="Q246" s="6">
        <v>0</v>
      </c>
      <c r="R246" s="6">
        <v>0</v>
      </c>
      <c r="S246" s="6">
        <v>13252000</v>
      </c>
      <c r="U246">
        <f t="shared" si="10"/>
        <v>0.26961625157429642</v>
      </c>
    </row>
    <row r="247" spans="1:21" x14ac:dyDescent="0.35">
      <c r="A247">
        <v>2019</v>
      </c>
      <c r="B247" t="s">
        <v>3</v>
      </c>
      <c r="C247" t="s">
        <v>67</v>
      </c>
      <c r="D247" t="s">
        <v>17</v>
      </c>
      <c r="E247" t="s">
        <v>36</v>
      </c>
      <c r="F247" t="s">
        <v>35</v>
      </c>
      <c r="G247">
        <v>6</v>
      </c>
      <c r="H247" t="s">
        <v>9</v>
      </c>
      <c r="I247" s="6">
        <v>3</v>
      </c>
      <c r="J247" s="6">
        <v>102.58</v>
      </c>
      <c r="K247" s="6">
        <v>66.680000000000007</v>
      </c>
      <c r="L247" s="7"/>
      <c r="M247" s="6">
        <v>174.29</v>
      </c>
      <c r="N247" s="6">
        <v>26</v>
      </c>
      <c r="O247" s="6">
        <v>0</v>
      </c>
      <c r="P247" s="6">
        <v>2018868</v>
      </c>
      <c r="Q247" s="6">
        <v>0</v>
      </c>
      <c r="R247" s="6">
        <v>0</v>
      </c>
      <c r="S247" s="6">
        <v>2018868</v>
      </c>
      <c r="U247">
        <f t="shared" si="10"/>
        <v>0.25346071358939365</v>
      </c>
    </row>
    <row r="248" spans="1:21" x14ac:dyDescent="0.35">
      <c r="A248">
        <v>2019</v>
      </c>
      <c r="B248" t="s">
        <v>3</v>
      </c>
      <c r="C248" t="s">
        <v>67</v>
      </c>
      <c r="D248" t="s">
        <v>17</v>
      </c>
      <c r="E248" t="s">
        <v>36</v>
      </c>
      <c r="F248" t="s">
        <v>35</v>
      </c>
      <c r="G248">
        <v>7</v>
      </c>
      <c r="H248" t="s">
        <v>9</v>
      </c>
      <c r="I248" s="6">
        <v>1</v>
      </c>
      <c r="J248" s="6">
        <v>3.82</v>
      </c>
      <c r="K248" s="6">
        <v>3.82</v>
      </c>
      <c r="L248" s="7"/>
      <c r="M248" s="6">
        <v>3.82</v>
      </c>
      <c r="N248" s="6">
        <v>1</v>
      </c>
      <c r="O248" s="6">
        <v>0</v>
      </c>
      <c r="P248" s="6">
        <v>200000</v>
      </c>
      <c r="Q248" s="6">
        <v>0</v>
      </c>
      <c r="R248" s="6">
        <v>0</v>
      </c>
      <c r="S248" s="6">
        <v>200000</v>
      </c>
      <c r="U248">
        <f t="shared" si="10"/>
        <v>0.26178010471204188</v>
      </c>
    </row>
    <row r="249" spans="1:21" x14ac:dyDescent="0.35">
      <c r="A249">
        <v>2019</v>
      </c>
      <c r="B249" t="s">
        <v>3</v>
      </c>
      <c r="C249" t="s">
        <v>67</v>
      </c>
      <c r="D249" t="s">
        <v>17</v>
      </c>
      <c r="E249" t="s">
        <v>37</v>
      </c>
      <c r="F249" t="s">
        <v>35</v>
      </c>
      <c r="G249">
        <v>1</v>
      </c>
      <c r="H249" t="s">
        <v>9</v>
      </c>
      <c r="I249" s="6">
        <v>44</v>
      </c>
      <c r="J249" s="6">
        <v>54119.9</v>
      </c>
      <c r="K249" s="6">
        <v>17337.330000000002</v>
      </c>
      <c r="L249" s="7"/>
      <c r="M249" s="6">
        <v>53932.04</v>
      </c>
      <c r="N249" s="6">
        <v>8743</v>
      </c>
      <c r="O249" s="6">
        <v>38936618</v>
      </c>
      <c r="P249" s="6">
        <v>27825451</v>
      </c>
      <c r="Q249" s="6">
        <v>0</v>
      </c>
      <c r="R249" s="6">
        <v>23941000</v>
      </c>
      <c r="S249" s="6">
        <v>90703069</v>
      </c>
      <c r="U249">
        <f t="shared" si="10"/>
        <v>0.16154870943959615</v>
      </c>
    </row>
    <row r="250" spans="1:21" x14ac:dyDescent="0.35">
      <c r="A250">
        <v>2019</v>
      </c>
      <c r="B250" t="s">
        <v>3</v>
      </c>
      <c r="C250" t="s">
        <v>67</v>
      </c>
      <c r="D250" t="s">
        <v>17</v>
      </c>
      <c r="E250" t="s">
        <v>37</v>
      </c>
      <c r="F250" t="s">
        <v>35</v>
      </c>
      <c r="G250">
        <v>2</v>
      </c>
      <c r="H250" t="s">
        <v>9</v>
      </c>
      <c r="I250" s="6">
        <v>20</v>
      </c>
      <c r="J250" s="6">
        <v>-148709.12</v>
      </c>
      <c r="K250" s="6">
        <v>-17313.189999999999</v>
      </c>
      <c r="L250" s="7"/>
      <c r="M250" s="6">
        <v>280321.65999999997</v>
      </c>
      <c r="N250" s="6">
        <v>-21744</v>
      </c>
      <c r="O250" s="6">
        <v>193714115</v>
      </c>
      <c r="P250" s="6">
        <v>255219479</v>
      </c>
      <c r="Q250" s="6">
        <v>0</v>
      </c>
      <c r="R250" s="6">
        <v>12950679</v>
      </c>
      <c r="S250" s="6">
        <v>461884273</v>
      </c>
      <c r="U250">
        <f t="shared" si="10"/>
        <v>0.14621833549953089</v>
      </c>
    </row>
    <row r="251" spans="1:21" x14ac:dyDescent="0.35">
      <c r="A251">
        <v>2019</v>
      </c>
      <c r="B251" t="s">
        <v>3</v>
      </c>
      <c r="C251" t="s">
        <v>67</v>
      </c>
      <c r="D251" t="s">
        <v>17</v>
      </c>
      <c r="E251" t="s">
        <v>37</v>
      </c>
      <c r="F251" t="s">
        <v>35</v>
      </c>
      <c r="G251">
        <v>3</v>
      </c>
      <c r="H251" t="s">
        <v>9</v>
      </c>
      <c r="I251" s="6">
        <v>14</v>
      </c>
      <c r="J251" s="6">
        <v>8.2799999999999994</v>
      </c>
      <c r="K251" s="6">
        <v>5.38</v>
      </c>
      <c r="L251" s="7"/>
      <c r="M251" s="6">
        <v>14008.14</v>
      </c>
      <c r="N251" s="6">
        <v>2</v>
      </c>
      <c r="O251" s="6">
        <v>14300000</v>
      </c>
      <c r="P251" s="6">
        <v>6260500</v>
      </c>
      <c r="Q251" s="6">
        <v>0</v>
      </c>
      <c r="R251" s="6">
        <v>2284452</v>
      </c>
      <c r="S251" s="6">
        <v>22844952</v>
      </c>
      <c r="U251">
        <f t="shared" si="10"/>
        <v>0.24154589371980678</v>
      </c>
    </row>
    <row r="252" spans="1:21" x14ac:dyDescent="0.35">
      <c r="A252">
        <v>2019</v>
      </c>
      <c r="B252" t="s">
        <v>3</v>
      </c>
      <c r="C252" t="s">
        <v>67</v>
      </c>
      <c r="D252" t="s">
        <v>17</v>
      </c>
      <c r="E252" t="s">
        <v>37</v>
      </c>
      <c r="F252" t="s">
        <v>35</v>
      </c>
      <c r="G252">
        <v>6</v>
      </c>
      <c r="H252" t="s">
        <v>9</v>
      </c>
      <c r="I252" s="6">
        <v>3</v>
      </c>
      <c r="J252" s="6">
        <v>67577</v>
      </c>
      <c r="K252" s="6">
        <v>33788</v>
      </c>
      <c r="L252" s="7"/>
      <c r="M252" s="6">
        <v>31348.6</v>
      </c>
      <c r="N252" s="6">
        <v>7367</v>
      </c>
      <c r="O252" s="6">
        <v>226875000</v>
      </c>
      <c r="P252" s="6">
        <v>16957500</v>
      </c>
      <c r="Q252" s="6">
        <v>0</v>
      </c>
      <c r="R252" s="6">
        <v>22125000</v>
      </c>
      <c r="S252" s="6">
        <v>265957500</v>
      </c>
      <c r="U252">
        <f t="shared" si="10"/>
        <v>0.10901638131316868</v>
      </c>
    </row>
    <row r="253" spans="1:21" x14ac:dyDescent="0.35">
      <c r="A253">
        <v>2019</v>
      </c>
      <c r="B253" t="s">
        <v>3</v>
      </c>
      <c r="C253" t="s">
        <v>67</v>
      </c>
      <c r="D253" t="s">
        <v>17</v>
      </c>
      <c r="E253" t="s">
        <v>38</v>
      </c>
      <c r="F253" t="s">
        <v>35</v>
      </c>
      <c r="G253">
        <v>1</v>
      </c>
      <c r="H253" t="s">
        <v>9</v>
      </c>
      <c r="I253" s="6">
        <v>29</v>
      </c>
      <c r="J253" s="6">
        <v>33802.19</v>
      </c>
      <c r="K253" s="6">
        <v>14524.06</v>
      </c>
      <c r="L253" s="7"/>
      <c r="M253" s="6">
        <v>99017.66</v>
      </c>
      <c r="N253" s="6">
        <v>5813</v>
      </c>
      <c r="O253" s="6">
        <v>215279303</v>
      </c>
      <c r="P253" s="6">
        <v>152079206</v>
      </c>
      <c r="Q253" s="6">
        <v>0</v>
      </c>
      <c r="R253" s="6">
        <v>38670783</v>
      </c>
      <c r="S253" s="6">
        <v>406029292</v>
      </c>
      <c r="U253">
        <f t="shared" si="10"/>
        <v>0.17197110601413695</v>
      </c>
    </row>
    <row r="254" spans="1:21" x14ac:dyDescent="0.35">
      <c r="A254">
        <v>2019</v>
      </c>
      <c r="B254" t="s">
        <v>3</v>
      </c>
      <c r="C254" t="s">
        <v>67</v>
      </c>
      <c r="D254" t="s">
        <v>17</v>
      </c>
      <c r="E254" t="s">
        <v>38</v>
      </c>
      <c r="F254" t="s">
        <v>35</v>
      </c>
      <c r="G254">
        <v>2</v>
      </c>
      <c r="H254" t="s">
        <v>9</v>
      </c>
      <c r="I254" s="6">
        <v>9</v>
      </c>
      <c r="J254" s="6">
        <v>1351.45</v>
      </c>
      <c r="K254" s="6">
        <v>358.99</v>
      </c>
      <c r="L254" s="7"/>
      <c r="M254" s="6">
        <v>12957.69</v>
      </c>
      <c r="N254" s="6">
        <v>338</v>
      </c>
      <c r="O254" s="6">
        <v>31221527</v>
      </c>
      <c r="P254" s="6">
        <v>37577375</v>
      </c>
      <c r="Q254" s="6">
        <v>0</v>
      </c>
      <c r="R254" s="6">
        <v>2851843</v>
      </c>
      <c r="S254" s="6">
        <v>71650745</v>
      </c>
      <c r="U254">
        <f t="shared" si="10"/>
        <v>0.25010174257279216</v>
      </c>
    </row>
    <row r="255" spans="1:21" x14ac:dyDescent="0.35">
      <c r="A255">
        <v>2019</v>
      </c>
      <c r="B255" t="s">
        <v>3</v>
      </c>
      <c r="C255" t="s">
        <v>67</v>
      </c>
      <c r="D255" t="s">
        <v>17</v>
      </c>
      <c r="E255" t="s">
        <v>38</v>
      </c>
      <c r="F255" t="s">
        <v>35</v>
      </c>
      <c r="G255">
        <v>3</v>
      </c>
      <c r="H255" t="s">
        <v>9</v>
      </c>
      <c r="I255" s="6">
        <v>3</v>
      </c>
      <c r="J255" s="6">
        <v>32421.88</v>
      </c>
      <c r="K255" s="6">
        <v>12968.75</v>
      </c>
      <c r="L255" s="7"/>
      <c r="M255" s="6">
        <v>48345.97</v>
      </c>
      <c r="N255" s="6">
        <v>6484</v>
      </c>
      <c r="O255" s="6">
        <v>80000000</v>
      </c>
      <c r="P255" s="6">
        <v>33734851</v>
      </c>
      <c r="Q255" s="6">
        <v>0</v>
      </c>
      <c r="R255" s="6">
        <v>22000000</v>
      </c>
      <c r="S255" s="6">
        <v>135734851</v>
      </c>
      <c r="U255">
        <f t="shared" si="10"/>
        <v>0.19998840289335473</v>
      </c>
    </row>
    <row r="256" spans="1:21" x14ac:dyDescent="0.35">
      <c r="A256">
        <v>2019</v>
      </c>
      <c r="B256" t="s">
        <v>3</v>
      </c>
      <c r="C256" t="s">
        <v>67</v>
      </c>
      <c r="D256" t="s">
        <v>17</v>
      </c>
      <c r="E256" t="s">
        <v>38</v>
      </c>
      <c r="F256" t="s">
        <v>35</v>
      </c>
      <c r="G256">
        <v>5</v>
      </c>
      <c r="H256" t="s">
        <v>9</v>
      </c>
      <c r="I256" s="6">
        <v>2</v>
      </c>
      <c r="J256" s="6">
        <v>1856.47</v>
      </c>
      <c r="K256" s="6">
        <v>928.28</v>
      </c>
      <c r="L256" s="7"/>
      <c r="M256" s="6">
        <v>860</v>
      </c>
      <c r="N256" s="6">
        <v>0</v>
      </c>
      <c r="O256" s="6">
        <v>0</v>
      </c>
      <c r="P256" s="6">
        <v>567000</v>
      </c>
      <c r="Q256" s="6">
        <v>0</v>
      </c>
      <c r="R256" s="6">
        <v>706700</v>
      </c>
      <c r="S256" s="6">
        <v>1273700</v>
      </c>
      <c r="U256">
        <f t="shared" si="10"/>
        <v>0</v>
      </c>
    </row>
    <row r="257" spans="1:21" x14ac:dyDescent="0.35">
      <c r="A257">
        <v>2019</v>
      </c>
      <c r="B257" t="s">
        <v>3</v>
      </c>
      <c r="C257" t="s">
        <v>67</v>
      </c>
      <c r="D257" t="s">
        <v>17</v>
      </c>
      <c r="E257" t="s">
        <v>38</v>
      </c>
      <c r="F257" t="s">
        <v>35</v>
      </c>
      <c r="G257">
        <v>6</v>
      </c>
      <c r="H257" t="s">
        <v>9</v>
      </c>
      <c r="I257" s="6">
        <v>9</v>
      </c>
      <c r="J257" s="6">
        <v>96.08</v>
      </c>
      <c r="K257" s="6">
        <v>9</v>
      </c>
      <c r="L257" s="7"/>
      <c r="M257" s="6">
        <v>767.33</v>
      </c>
      <c r="N257" s="6">
        <v>11</v>
      </c>
      <c r="O257" s="6">
        <v>0</v>
      </c>
      <c r="P257" s="6">
        <v>10200000</v>
      </c>
      <c r="Q257" s="6">
        <v>0</v>
      </c>
      <c r="R257" s="6">
        <v>0</v>
      </c>
      <c r="S257" s="6">
        <v>10200000</v>
      </c>
      <c r="U257">
        <f t="shared" si="10"/>
        <v>0.1144879267277269</v>
      </c>
    </row>
    <row r="258" spans="1:21" x14ac:dyDescent="0.35">
      <c r="A258">
        <v>2019</v>
      </c>
      <c r="B258" t="s">
        <v>3</v>
      </c>
      <c r="C258" t="s">
        <v>67</v>
      </c>
      <c r="D258" t="s">
        <v>17</v>
      </c>
      <c r="E258" t="s">
        <v>39</v>
      </c>
      <c r="F258" t="s">
        <v>35</v>
      </c>
      <c r="G258">
        <v>1</v>
      </c>
      <c r="H258" t="s">
        <v>9</v>
      </c>
      <c r="I258" s="6">
        <v>140</v>
      </c>
      <c r="J258" s="6">
        <v>52994.64</v>
      </c>
      <c r="K258" s="6">
        <v>12374.15</v>
      </c>
      <c r="L258" s="7"/>
      <c r="M258" s="6">
        <v>44883.24</v>
      </c>
      <c r="N258" s="6">
        <v>5493</v>
      </c>
      <c r="O258" s="6">
        <v>268052290</v>
      </c>
      <c r="P258" s="6">
        <v>103539198</v>
      </c>
      <c r="Q258" s="6">
        <v>0</v>
      </c>
      <c r="R258" s="6">
        <v>90131709</v>
      </c>
      <c r="S258" s="6">
        <v>461723197</v>
      </c>
      <c r="U258">
        <f t="shared" si="10"/>
        <v>0.10365199197503748</v>
      </c>
    </row>
    <row r="259" spans="1:21" x14ac:dyDescent="0.35">
      <c r="A259">
        <v>2019</v>
      </c>
      <c r="B259" t="s">
        <v>3</v>
      </c>
      <c r="C259" t="s">
        <v>67</v>
      </c>
      <c r="D259" t="s">
        <v>17</v>
      </c>
      <c r="E259" t="s">
        <v>39</v>
      </c>
      <c r="F259" t="s">
        <v>35</v>
      </c>
      <c r="G259">
        <v>2</v>
      </c>
      <c r="H259" t="s">
        <v>9</v>
      </c>
      <c r="I259" s="6">
        <v>39</v>
      </c>
      <c r="J259" s="6">
        <v>20268.29</v>
      </c>
      <c r="K259" s="6">
        <v>10462.33</v>
      </c>
      <c r="L259" s="7"/>
      <c r="M259" s="6">
        <v>26805.25</v>
      </c>
      <c r="N259" s="6">
        <v>5047</v>
      </c>
      <c r="O259" s="6">
        <v>167114771</v>
      </c>
      <c r="P259" s="6">
        <v>44134323</v>
      </c>
      <c r="Q259" s="6">
        <v>0</v>
      </c>
      <c r="R259" s="6">
        <v>15470246</v>
      </c>
      <c r="S259" s="6">
        <v>226719340</v>
      </c>
      <c r="U259">
        <f t="shared" si="10"/>
        <v>0.24900965991704282</v>
      </c>
    </row>
    <row r="260" spans="1:21" x14ac:dyDescent="0.35">
      <c r="A260">
        <v>2019</v>
      </c>
      <c r="B260" t="s">
        <v>3</v>
      </c>
      <c r="C260" t="s">
        <v>67</v>
      </c>
      <c r="D260" t="s">
        <v>17</v>
      </c>
      <c r="E260" t="s">
        <v>39</v>
      </c>
      <c r="F260" t="s">
        <v>35</v>
      </c>
      <c r="G260">
        <v>3</v>
      </c>
      <c r="H260" t="s">
        <v>9</v>
      </c>
      <c r="I260" s="6">
        <v>11</v>
      </c>
      <c r="J260" s="6">
        <v>19607.43</v>
      </c>
      <c r="K260" s="6">
        <v>10893.7</v>
      </c>
      <c r="L260" s="7"/>
      <c r="M260" s="6">
        <v>15026.57</v>
      </c>
      <c r="N260" s="6">
        <v>5000</v>
      </c>
      <c r="O260" s="6">
        <v>39000000</v>
      </c>
      <c r="P260" s="6">
        <v>17235000</v>
      </c>
      <c r="Q260" s="6">
        <v>0</v>
      </c>
      <c r="R260" s="6">
        <v>7042429</v>
      </c>
      <c r="S260" s="6">
        <v>63277429</v>
      </c>
      <c r="U260">
        <f t="shared" si="10"/>
        <v>0.25500537296320835</v>
      </c>
    </row>
    <row r="261" spans="1:21" x14ac:dyDescent="0.35">
      <c r="A261">
        <v>2019</v>
      </c>
      <c r="B261" t="s">
        <v>3</v>
      </c>
      <c r="C261" t="s">
        <v>67</v>
      </c>
      <c r="D261" t="s">
        <v>17</v>
      </c>
      <c r="E261" t="s">
        <v>39</v>
      </c>
      <c r="F261" t="s">
        <v>35</v>
      </c>
      <c r="G261">
        <v>5</v>
      </c>
      <c r="H261" t="s">
        <v>9</v>
      </c>
      <c r="I261" s="6">
        <v>2</v>
      </c>
      <c r="J261" s="6">
        <v>8570.48</v>
      </c>
      <c r="K261" s="6">
        <v>3295.05</v>
      </c>
      <c r="L261" s="7"/>
      <c r="M261" s="6">
        <v>6825.35</v>
      </c>
      <c r="N261" s="6">
        <v>2359</v>
      </c>
      <c r="O261" s="6">
        <v>80000000</v>
      </c>
      <c r="P261" s="6">
        <v>600000</v>
      </c>
      <c r="Q261" s="6">
        <v>0</v>
      </c>
      <c r="R261" s="6">
        <v>9583606</v>
      </c>
      <c r="S261" s="6">
        <v>90183606</v>
      </c>
      <c r="U261">
        <f t="shared" si="10"/>
        <v>0.27524712734875995</v>
      </c>
    </row>
    <row r="262" spans="1:21" x14ac:dyDescent="0.35">
      <c r="A262">
        <v>2019</v>
      </c>
      <c r="B262" t="s">
        <v>3</v>
      </c>
      <c r="C262" t="s">
        <v>67</v>
      </c>
      <c r="D262" t="s">
        <v>17</v>
      </c>
      <c r="E262" t="s">
        <v>39</v>
      </c>
      <c r="F262" t="s">
        <v>35</v>
      </c>
      <c r="G262">
        <v>6</v>
      </c>
      <c r="H262" t="s">
        <v>9</v>
      </c>
      <c r="I262" s="6">
        <v>4</v>
      </c>
      <c r="J262" s="6">
        <v>51.23</v>
      </c>
      <c r="K262" s="6">
        <v>28.02</v>
      </c>
      <c r="L262" s="7"/>
      <c r="M262" s="6">
        <v>115.42</v>
      </c>
      <c r="N262" s="6">
        <v>12</v>
      </c>
      <c r="O262" s="6">
        <v>0</v>
      </c>
      <c r="P262" s="6">
        <v>2800000</v>
      </c>
      <c r="Q262" s="6">
        <v>0</v>
      </c>
      <c r="R262" s="6">
        <v>0</v>
      </c>
      <c r="S262" s="6">
        <v>2800000</v>
      </c>
      <c r="U262">
        <f t="shared" si="10"/>
        <v>0.23423775131758737</v>
      </c>
    </row>
    <row r="263" spans="1:21" x14ac:dyDescent="0.35">
      <c r="A263">
        <v>2019</v>
      </c>
      <c r="B263" t="s">
        <v>3</v>
      </c>
      <c r="C263" t="s">
        <v>67</v>
      </c>
      <c r="D263" t="s">
        <v>17</v>
      </c>
      <c r="E263" t="s">
        <v>39</v>
      </c>
      <c r="F263" t="s">
        <v>35</v>
      </c>
      <c r="G263">
        <v>7</v>
      </c>
      <c r="H263" t="s">
        <v>9</v>
      </c>
      <c r="I263" s="6">
        <v>1</v>
      </c>
      <c r="J263" s="6">
        <v>0</v>
      </c>
      <c r="K263" s="6">
        <v>0</v>
      </c>
      <c r="L263" s="7"/>
      <c r="M263" s="6">
        <v>16.8</v>
      </c>
      <c r="N263" s="6">
        <v>0</v>
      </c>
      <c r="O263" s="6">
        <v>0</v>
      </c>
      <c r="P263" s="6">
        <v>35106</v>
      </c>
      <c r="Q263" s="6">
        <v>0</v>
      </c>
      <c r="R263" s="6">
        <v>3511</v>
      </c>
      <c r="S263" s="6">
        <v>38617</v>
      </c>
      <c r="U263">
        <f t="shared" si="10"/>
        <v>0</v>
      </c>
    </row>
    <row r="264" spans="1:21" x14ac:dyDescent="0.35">
      <c r="A264">
        <v>2019</v>
      </c>
      <c r="B264" t="s">
        <v>3</v>
      </c>
      <c r="C264" t="s">
        <v>67</v>
      </c>
      <c r="D264" t="s">
        <v>17</v>
      </c>
      <c r="E264" t="s">
        <v>39</v>
      </c>
      <c r="F264" t="s">
        <v>35</v>
      </c>
      <c r="G264">
        <v>10</v>
      </c>
      <c r="H264" t="s">
        <v>9</v>
      </c>
      <c r="I264" s="6">
        <v>1</v>
      </c>
      <c r="J264" s="6">
        <v>0</v>
      </c>
      <c r="K264" s="6">
        <v>0</v>
      </c>
      <c r="L264" s="7"/>
      <c r="M264" s="6">
        <v>0</v>
      </c>
      <c r="N264" s="6">
        <v>0</v>
      </c>
      <c r="O264" s="6">
        <v>30000000</v>
      </c>
      <c r="P264" s="6">
        <v>17000000</v>
      </c>
      <c r="Q264" s="6">
        <v>0</v>
      </c>
      <c r="R264" s="6">
        <v>4100000</v>
      </c>
      <c r="S264" s="6">
        <v>51100000</v>
      </c>
      <c r="U264">
        <f t="shared" si="10"/>
        <v>0</v>
      </c>
    </row>
    <row r="265" spans="1:21" x14ac:dyDescent="0.35">
      <c r="A265">
        <v>2019</v>
      </c>
      <c r="B265" t="s">
        <v>3</v>
      </c>
      <c r="C265" t="s">
        <v>67</v>
      </c>
      <c r="D265" t="s">
        <v>17</v>
      </c>
      <c r="E265" t="s">
        <v>40</v>
      </c>
      <c r="F265" t="s">
        <v>35</v>
      </c>
      <c r="G265">
        <v>1</v>
      </c>
      <c r="H265" t="s">
        <v>9</v>
      </c>
      <c r="I265" s="6">
        <v>103</v>
      </c>
      <c r="J265" s="6">
        <v>108604.95</v>
      </c>
      <c r="K265" s="6">
        <v>36529.410000000003</v>
      </c>
      <c r="L265" s="7"/>
      <c r="M265" s="6">
        <v>56375.360000000001</v>
      </c>
      <c r="N265" s="6">
        <v>14648</v>
      </c>
      <c r="O265" s="6">
        <v>81421100</v>
      </c>
      <c r="P265" s="6">
        <v>38381844</v>
      </c>
      <c r="Q265" s="6">
        <v>0</v>
      </c>
      <c r="R265" s="6">
        <v>36603590</v>
      </c>
      <c r="S265" s="6">
        <v>156406534</v>
      </c>
      <c r="U265">
        <f t="shared" si="10"/>
        <v>0.13487414708077303</v>
      </c>
    </row>
    <row r="266" spans="1:21" x14ac:dyDescent="0.35">
      <c r="A266">
        <v>2019</v>
      </c>
      <c r="B266" t="s">
        <v>3</v>
      </c>
      <c r="C266" t="s">
        <v>67</v>
      </c>
      <c r="D266" t="s">
        <v>17</v>
      </c>
      <c r="E266" t="s">
        <v>40</v>
      </c>
      <c r="F266" t="s">
        <v>35</v>
      </c>
      <c r="G266">
        <v>2</v>
      </c>
      <c r="H266" t="s">
        <v>9</v>
      </c>
      <c r="I266" s="6">
        <v>11</v>
      </c>
      <c r="J266" s="6">
        <v>1505.41</v>
      </c>
      <c r="K266" s="6">
        <v>1363.54</v>
      </c>
      <c r="L266" s="7"/>
      <c r="M266" s="6">
        <v>3821.62</v>
      </c>
      <c r="N266" s="6">
        <v>426</v>
      </c>
      <c r="O266" s="6">
        <v>11816800</v>
      </c>
      <c r="P266" s="6">
        <v>11858315</v>
      </c>
      <c r="Q266" s="6">
        <v>0</v>
      </c>
      <c r="R266" s="6">
        <v>1608034</v>
      </c>
      <c r="S266" s="6">
        <v>25283149</v>
      </c>
      <c r="U266">
        <f t="shared" si="10"/>
        <v>0.28297938767511838</v>
      </c>
    </row>
    <row r="267" spans="1:21" x14ac:dyDescent="0.35">
      <c r="A267">
        <v>2019</v>
      </c>
      <c r="B267" t="s">
        <v>3</v>
      </c>
      <c r="C267" t="s">
        <v>67</v>
      </c>
      <c r="D267" t="s">
        <v>17</v>
      </c>
      <c r="E267" t="s">
        <v>40</v>
      </c>
      <c r="F267" t="s">
        <v>35</v>
      </c>
      <c r="G267">
        <v>3</v>
      </c>
      <c r="H267" t="s">
        <v>9</v>
      </c>
      <c r="I267" s="6">
        <v>19</v>
      </c>
      <c r="J267" s="6">
        <v>25510.65</v>
      </c>
      <c r="K267" s="6">
        <v>11906.89</v>
      </c>
      <c r="L267" s="7"/>
      <c r="M267" s="6">
        <v>25917.93</v>
      </c>
      <c r="N267" s="6">
        <v>5913</v>
      </c>
      <c r="O267" s="6">
        <v>128709330</v>
      </c>
      <c r="P267" s="6">
        <v>33621003</v>
      </c>
      <c r="Q267" s="6">
        <v>0</v>
      </c>
      <c r="R267" s="6">
        <v>30151292</v>
      </c>
      <c r="S267" s="6">
        <v>192481625</v>
      </c>
      <c r="U267">
        <f t="shared" si="10"/>
        <v>0.23178554838861415</v>
      </c>
    </row>
    <row r="268" spans="1:21" x14ac:dyDescent="0.35">
      <c r="A268">
        <v>2019</v>
      </c>
      <c r="B268" t="s">
        <v>3</v>
      </c>
      <c r="C268" t="s">
        <v>67</v>
      </c>
      <c r="D268" t="s">
        <v>17</v>
      </c>
      <c r="E268" t="s">
        <v>40</v>
      </c>
      <c r="F268" t="s">
        <v>35</v>
      </c>
      <c r="G268">
        <v>4</v>
      </c>
      <c r="H268" t="s">
        <v>9</v>
      </c>
      <c r="I268" s="6">
        <v>5</v>
      </c>
      <c r="J268" s="6">
        <v>15955.17</v>
      </c>
      <c r="K268" s="6">
        <v>6454.92</v>
      </c>
      <c r="L268" s="7"/>
      <c r="M268" s="6">
        <v>15048.56</v>
      </c>
      <c r="N268" s="6">
        <v>3136</v>
      </c>
      <c r="O268" s="6">
        <v>58115387</v>
      </c>
      <c r="P268" s="6">
        <v>2377894</v>
      </c>
      <c r="Q268" s="6">
        <v>0</v>
      </c>
      <c r="R268" s="6">
        <v>21164148</v>
      </c>
      <c r="S268" s="6">
        <v>81657429</v>
      </c>
      <c r="U268">
        <f t="shared" si="10"/>
        <v>0.19655071052204395</v>
      </c>
    </row>
    <row r="269" spans="1:21" x14ac:dyDescent="0.35">
      <c r="A269">
        <v>2019</v>
      </c>
      <c r="B269" t="s">
        <v>3</v>
      </c>
      <c r="C269" t="s">
        <v>67</v>
      </c>
      <c r="D269" t="s">
        <v>17</v>
      </c>
      <c r="E269" t="s">
        <v>40</v>
      </c>
      <c r="F269" t="s">
        <v>35</v>
      </c>
      <c r="G269">
        <v>5</v>
      </c>
      <c r="H269" t="s">
        <v>9</v>
      </c>
      <c r="I269" s="6">
        <v>1</v>
      </c>
      <c r="J269" s="6">
        <v>601</v>
      </c>
      <c r="K269" s="6">
        <v>301</v>
      </c>
      <c r="L269" s="7"/>
      <c r="M269" s="6">
        <v>379</v>
      </c>
      <c r="N269" s="6">
        <v>165</v>
      </c>
      <c r="O269" s="6">
        <v>1303400</v>
      </c>
      <c r="P269" s="6">
        <v>277200</v>
      </c>
      <c r="Q269" s="6">
        <v>0</v>
      </c>
      <c r="R269" s="6">
        <v>0</v>
      </c>
      <c r="S269" s="6">
        <v>1580600</v>
      </c>
      <c r="U269">
        <f t="shared" si="10"/>
        <v>0.27454242928452577</v>
      </c>
    </row>
    <row r="270" spans="1:21" x14ac:dyDescent="0.35">
      <c r="A270">
        <v>2019</v>
      </c>
      <c r="B270" t="s">
        <v>3</v>
      </c>
      <c r="C270" t="s">
        <v>67</v>
      </c>
      <c r="D270" t="s">
        <v>17</v>
      </c>
      <c r="E270" t="s">
        <v>40</v>
      </c>
      <c r="F270" t="s">
        <v>35</v>
      </c>
      <c r="G270">
        <v>6</v>
      </c>
      <c r="H270" t="s">
        <v>9</v>
      </c>
      <c r="I270" s="6">
        <v>2</v>
      </c>
      <c r="J270" s="6">
        <v>375.74</v>
      </c>
      <c r="K270" s="6">
        <v>244.23</v>
      </c>
      <c r="L270" s="7"/>
      <c r="M270" s="6">
        <v>187.37</v>
      </c>
      <c r="N270" s="6">
        <v>94</v>
      </c>
      <c r="O270" s="6">
        <v>0</v>
      </c>
      <c r="P270" s="6">
        <v>1050000</v>
      </c>
      <c r="Q270" s="6">
        <v>0</v>
      </c>
      <c r="R270" s="6">
        <v>0</v>
      </c>
      <c r="S270" s="6">
        <v>1050000</v>
      </c>
      <c r="U270">
        <f t="shared" si="10"/>
        <v>0.25017299196252729</v>
      </c>
    </row>
    <row r="271" spans="1:21" x14ac:dyDescent="0.35">
      <c r="A271">
        <v>2019</v>
      </c>
      <c r="B271" t="s">
        <v>3</v>
      </c>
      <c r="C271" t="s">
        <v>67</v>
      </c>
      <c r="D271" t="s">
        <v>17</v>
      </c>
      <c r="E271" t="s">
        <v>41</v>
      </c>
      <c r="F271" t="s">
        <v>35</v>
      </c>
      <c r="G271">
        <v>1</v>
      </c>
      <c r="H271" t="s">
        <v>9</v>
      </c>
      <c r="I271" s="6">
        <v>172</v>
      </c>
      <c r="J271" s="6">
        <v>93939.05</v>
      </c>
      <c r="K271" s="6">
        <v>16873.88</v>
      </c>
      <c r="L271" s="7"/>
      <c r="M271" s="6">
        <v>44565.68</v>
      </c>
      <c r="N271" s="6">
        <v>3396</v>
      </c>
      <c r="O271" s="6">
        <v>90365453</v>
      </c>
      <c r="P271" s="6">
        <v>43089705</v>
      </c>
      <c r="Q271" s="6">
        <v>0</v>
      </c>
      <c r="R271" s="6">
        <v>68932200</v>
      </c>
      <c r="S271" s="6">
        <v>202387358</v>
      </c>
      <c r="U271">
        <f t="shared" si="10"/>
        <v>3.6151100101608435E-2</v>
      </c>
    </row>
    <row r="272" spans="1:21" x14ac:dyDescent="0.35">
      <c r="A272">
        <v>2019</v>
      </c>
      <c r="B272" t="s">
        <v>3</v>
      </c>
      <c r="C272" t="s">
        <v>67</v>
      </c>
      <c r="D272" t="s">
        <v>17</v>
      </c>
      <c r="E272" t="s">
        <v>41</v>
      </c>
      <c r="F272" t="s">
        <v>35</v>
      </c>
      <c r="G272">
        <v>2</v>
      </c>
      <c r="H272" t="s">
        <v>9</v>
      </c>
      <c r="I272" s="6">
        <v>29</v>
      </c>
      <c r="J272" s="6">
        <v>-20599.64</v>
      </c>
      <c r="K272" s="6">
        <v>-487.13</v>
      </c>
      <c r="L272" s="7"/>
      <c r="M272" s="6">
        <v>12117.24</v>
      </c>
      <c r="N272" s="6">
        <v>-2936</v>
      </c>
      <c r="O272" s="6">
        <v>89535612</v>
      </c>
      <c r="P272" s="6">
        <v>67394550</v>
      </c>
      <c r="Q272" s="6">
        <v>0</v>
      </c>
      <c r="R272" s="6">
        <v>4869074</v>
      </c>
      <c r="S272" s="6">
        <v>161799236</v>
      </c>
      <c r="U272">
        <f t="shared" si="10"/>
        <v>0.14252676260361832</v>
      </c>
    </row>
    <row r="273" spans="1:21" x14ac:dyDescent="0.35">
      <c r="A273">
        <v>2019</v>
      </c>
      <c r="B273" t="s">
        <v>3</v>
      </c>
      <c r="C273" t="s">
        <v>67</v>
      </c>
      <c r="D273" t="s">
        <v>17</v>
      </c>
      <c r="E273" t="s">
        <v>41</v>
      </c>
      <c r="F273" t="s">
        <v>35</v>
      </c>
      <c r="G273">
        <v>3</v>
      </c>
      <c r="H273" t="s">
        <v>9</v>
      </c>
      <c r="I273" s="6">
        <v>6</v>
      </c>
      <c r="J273" s="6">
        <v>1691.31</v>
      </c>
      <c r="K273" s="6">
        <v>930.48</v>
      </c>
      <c r="L273" s="7"/>
      <c r="M273" s="6">
        <v>3240.71</v>
      </c>
      <c r="N273" s="6">
        <v>141</v>
      </c>
      <c r="O273" s="6">
        <v>12000000</v>
      </c>
      <c r="P273" s="6">
        <v>8600000</v>
      </c>
      <c r="Q273" s="6">
        <v>0</v>
      </c>
      <c r="R273" s="6">
        <v>80000</v>
      </c>
      <c r="S273" s="6">
        <v>20680000</v>
      </c>
      <c r="U273">
        <f t="shared" si="10"/>
        <v>8.3367330649023547E-2</v>
      </c>
    </row>
    <row r="274" spans="1:21" x14ac:dyDescent="0.35">
      <c r="A274">
        <v>2019</v>
      </c>
      <c r="B274" t="s">
        <v>3</v>
      </c>
      <c r="C274" t="s">
        <v>67</v>
      </c>
      <c r="D274" t="s">
        <v>17</v>
      </c>
      <c r="E274" t="s">
        <v>41</v>
      </c>
      <c r="F274" t="s">
        <v>35</v>
      </c>
      <c r="G274">
        <v>4</v>
      </c>
      <c r="H274" t="s">
        <v>9</v>
      </c>
      <c r="I274" s="6">
        <v>5</v>
      </c>
      <c r="J274" s="6">
        <v>1871.96</v>
      </c>
      <c r="K274" s="6">
        <v>1216.77</v>
      </c>
      <c r="L274" s="7"/>
      <c r="M274" s="6">
        <v>993.8</v>
      </c>
      <c r="N274" s="6">
        <v>468</v>
      </c>
      <c r="O274" s="6">
        <v>10400000</v>
      </c>
      <c r="P274" s="6">
        <v>3425244</v>
      </c>
      <c r="Q274" s="6">
        <v>0</v>
      </c>
      <c r="R274" s="6">
        <v>100000</v>
      </c>
      <c r="S274" s="6">
        <v>13925244</v>
      </c>
      <c r="U274">
        <f t="shared" si="10"/>
        <v>0.25000534199448704</v>
      </c>
    </row>
    <row r="275" spans="1:21" x14ac:dyDescent="0.35">
      <c r="A275">
        <v>2019</v>
      </c>
      <c r="B275" t="s">
        <v>3</v>
      </c>
      <c r="C275" t="s">
        <v>67</v>
      </c>
      <c r="D275" t="s">
        <v>17</v>
      </c>
      <c r="E275" t="s">
        <v>41</v>
      </c>
      <c r="F275" t="s">
        <v>35</v>
      </c>
      <c r="G275">
        <v>5</v>
      </c>
      <c r="H275" t="s">
        <v>9</v>
      </c>
      <c r="I275" s="6">
        <v>3</v>
      </c>
      <c r="J275" s="6">
        <v>5074.99</v>
      </c>
      <c r="K275" s="6">
        <v>3043.12</v>
      </c>
      <c r="L275" s="7"/>
      <c r="M275" s="6">
        <v>7438.67</v>
      </c>
      <c r="N275" s="6">
        <v>1395</v>
      </c>
      <c r="O275" s="6">
        <v>15537000</v>
      </c>
      <c r="P275" s="6">
        <v>7218640</v>
      </c>
      <c r="Q275" s="6">
        <v>0</v>
      </c>
      <c r="R275" s="6">
        <v>1573700</v>
      </c>
      <c r="S275" s="6">
        <v>24329340</v>
      </c>
      <c r="U275">
        <f t="shared" si="10"/>
        <v>0.27487738892096342</v>
      </c>
    </row>
    <row r="276" spans="1:21" x14ac:dyDescent="0.35">
      <c r="A276">
        <v>2019</v>
      </c>
      <c r="B276" t="s">
        <v>3</v>
      </c>
      <c r="C276" t="s">
        <v>67</v>
      </c>
      <c r="D276" t="s">
        <v>17</v>
      </c>
      <c r="E276" t="s">
        <v>41</v>
      </c>
      <c r="F276" t="s">
        <v>35</v>
      </c>
      <c r="G276">
        <v>6</v>
      </c>
      <c r="H276" t="s">
        <v>9</v>
      </c>
      <c r="I276" s="6">
        <v>62</v>
      </c>
      <c r="J276" s="6">
        <v>454.22</v>
      </c>
      <c r="K276" s="6">
        <v>61</v>
      </c>
      <c r="L276" s="7"/>
      <c r="M276" s="6">
        <v>3625.09</v>
      </c>
      <c r="N276" s="6">
        <v>91</v>
      </c>
      <c r="O276" s="6">
        <v>0</v>
      </c>
      <c r="P276" s="6">
        <v>84360000</v>
      </c>
      <c r="Q276" s="6">
        <v>0</v>
      </c>
      <c r="R276" s="6">
        <v>23660000</v>
      </c>
      <c r="S276" s="6">
        <v>108020000</v>
      </c>
      <c r="U276">
        <f t="shared" si="10"/>
        <v>0.2003434459072696</v>
      </c>
    </row>
    <row r="277" spans="1:21" x14ac:dyDescent="0.35">
      <c r="A277">
        <v>2019</v>
      </c>
      <c r="B277" t="s">
        <v>3</v>
      </c>
      <c r="C277" t="s">
        <v>67</v>
      </c>
      <c r="D277" t="s">
        <v>17</v>
      </c>
      <c r="E277" t="s">
        <v>41</v>
      </c>
      <c r="F277" t="s">
        <v>35</v>
      </c>
      <c r="G277">
        <v>8</v>
      </c>
      <c r="H277" t="s">
        <v>9</v>
      </c>
      <c r="I277" s="6">
        <v>4</v>
      </c>
      <c r="J277" s="6">
        <v>7481.99</v>
      </c>
      <c r="K277" s="6">
        <v>4099.1899999999996</v>
      </c>
      <c r="L277" s="7"/>
      <c r="M277" s="6">
        <v>7509.54</v>
      </c>
      <c r="N277" s="6">
        <v>2058</v>
      </c>
      <c r="O277" s="6">
        <v>140000000</v>
      </c>
      <c r="P277" s="6">
        <v>1200000</v>
      </c>
      <c r="Q277" s="6">
        <v>0</v>
      </c>
      <c r="R277" s="6">
        <v>12120000</v>
      </c>
      <c r="S277" s="6">
        <v>153320000</v>
      </c>
      <c r="U277">
        <f t="shared" si="10"/>
        <v>0.27506051197609194</v>
      </c>
    </row>
    <row r="278" spans="1:21" x14ac:dyDescent="0.35">
      <c r="A278">
        <v>2019</v>
      </c>
      <c r="B278" t="s">
        <v>3</v>
      </c>
      <c r="C278" t="s">
        <v>67</v>
      </c>
      <c r="D278" t="s">
        <v>17</v>
      </c>
      <c r="E278" t="s">
        <v>42</v>
      </c>
      <c r="F278" t="s">
        <v>35</v>
      </c>
      <c r="G278">
        <v>1</v>
      </c>
      <c r="H278" t="s">
        <v>9</v>
      </c>
      <c r="I278" s="6">
        <v>176</v>
      </c>
      <c r="J278" s="6">
        <v>131000.76</v>
      </c>
      <c r="K278" s="6">
        <v>40845.96</v>
      </c>
      <c r="L278" s="7"/>
      <c r="M278" s="6">
        <v>73716.33</v>
      </c>
      <c r="N278" s="6">
        <v>18803</v>
      </c>
      <c r="O278" s="6">
        <v>444990159</v>
      </c>
      <c r="P278" s="6">
        <v>114436510</v>
      </c>
      <c r="Q278" s="6">
        <v>0</v>
      </c>
      <c r="R278" s="6">
        <v>117696701</v>
      </c>
      <c r="S278" s="6">
        <v>674825870</v>
      </c>
      <c r="U278">
        <f t="shared" si="10"/>
        <v>0.14353351843149612</v>
      </c>
    </row>
    <row r="279" spans="1:21" x14ac:dyDescent="0.35">
      <c r="A279">
        <v>2019</v>
      </c>
      <c r="B279" t="s">
        <v>3</v>
      </c>
      <c r="C279" t="s">
        <v>67</v>
      </c>
      <c r="D279" t="s">
        <v>17</v>
      </c>
      <c r="E279" t="s">
        <v>42</v>
      </c>
      <c r="F279" t="s">
        <v>35</v>
      </c>
      <c r="G279">
        <v>2</v>
      </c>
      <c r="H279" t="s">
        <v>9</v>
      </c>
      <c r="I279" s="6">
        <v>83</v>
      </c>
      <c r="J279" s="6">
        <v>49829.440000000002</v>
      </c>
      <c r="K279" s="6">
        <v>23780.58</v>
      </c>
      <c r="L279" s="7"/>
      <c r="M279" s="6">
        <v>46760.97</v>
      </c>
      <c r="N279" s="6">
        <v>10940</v>
      </c>
      <c r="O279" s="6">
        <v>248259188</v>
      </c>
      <c r="P279" s="6">
        <v>93169814</v>
      </c>
      <c r="Q279" s="6">
        <v>0</v>
      </c>
      <c r="R279" s="6">
        <v>39823784</v>
      </c>
      <c r="S279" s="6">
        <v>381252786</v>
      </c>
      <c r="U279">
        <f t="shared" ref="U279:U342" si="11">IFERROR(N279/J279,0)</f>
        <v>0.21954892529396275</v>
      </c>
    </row>
    <row r="280" spans="1:21" x14ac:dyDescent="0.35">
      <c r="A280">
        <v>2019</v>
      </c>
      <c r="B280" t="s">
        <v>3</v>
      </c>
      <c r="C280" t="s">
        <v>67</v>
      </c>
      <c r="D280" t="s">
        <v>17</v>
      </c>
      <c r="E280" t="s">
        <v>42</v>
      </c>
      <c r="F280" t="s">
        <v>35</v>
      </c>
      <c r="G280">
        <v>3</v>
      </c>
      <c r="H280" t="s">
        <v>9</v>
      </c>
      <c r="I280" s="6">
        <v>12</v>
      </c>
      <c r="J280" s="6">
        <v>10340.07</v>
      </c>
      <c r="K280" s="6">
        <v>4931.33</v>
      </c>
      <c r="L280" s="7"/>
      <c r="M280" s="6">
        <v>6299.3</v>
      </c>
      <c r="N280" s="6">
        <v>2671</v>
      </c>
      <c r="O280" s="6">
        <v>43948104</v>
      </c>
      <c r="P280" s="6">
        <v>8192267</v>
      </c>
      <c r="Q280" s="6">
        <v>0</v>
      </c>
      <c r="R280" s="6">
        <v>5311810</v>
      </c>
      <c r="S280" s="6">
        <v>57452181</v>
      </c>
      <c r="U280">
        <f t="shared" si="11"/>
        <v>0.25831546594945681</v>
      </c>
    </row>
    <row r="281" spans="1:21" x14ac:dyDescent="0.35">
      <c r="A281">
        <v>2019</v>
      </c>
      <c r="B281" t="s">
        <v>3</v>
      </c>
      <c r="C281" t="s">
        <v>67</v>
      </c>
      <c r="D281" t="s">
        <v>17</v>
      </c>
      <c r="E281" t="s">
        <v>42</v>
      </c>
      <c r="F281" t="s">
        <v>35</v>
      </c>
      <c r="G281">
        <v>4</v>
      </c>
      <c r="H281" t="s">
        <v>9</v>
      </c>
      <c r="I281" s="6">
        <v>6</v>
      </c>
      <c r="J281" s="6">
        <v>17942.84</v>
      </c>
      <c r="K281" s="6">
        <v>10765.71</v>
      </c>
      <c r="L281" s="7"/>
      <c r="M281" s="6">
        <v>14594.15</v>
      </c>
      <c r="N281" s="6">
        <v>4934</v>
      </c>
      <c r="O281" s="6">
        <v>66540000</v>
      </c>
      <c r="P281" s="6">
        <v>9850000</v>
      </c>
      <c r="Q281" s="6">
        <v>0</v>
      </c>
      <c r="R281" s="6">
        <v>8770000</v>
      </c>
      <c r="S281" s="6">
        <v>85160000</v>
      </c>
      <c r="U281">
        <f t="shared" si="11"/>
        <v>0.27498433915701193</v>
      </c>
    </row>
    <row r="282" spans="1:21" x14ac:dyDescent="0.35">
      <c r="A282">
        <v>2019</v>
      </c>
      <c r="B282" t="s">
        <v>3</v>
      </c>
      <c r="C282" t="s">
        <v>67</v>
      </c>
      <c r="D282" t="s">
        <v>17</v>
      </c>
      <c r="E282" t="s">
        <v>42</v>
      </c>
      <c r="F282" t="s">
        <v>35</v>
      </c>
      <c r="G282">
        <v>5</v>
      </c>
      <c r="H282" t="s">
        <v>9</v>
      </c>
      <c r="I282" s="6">
        <v>2</v>
      </c>
      <c r="J282" s="6">
        <v>169.22</v>
      </c>
      <c r="K282" s="6">
        <v>84.6</v>
      </c>
      <c r="L282" s="7"/>
      <c r="M282" s="6">
        <v>171</v>
      </c>
      <c r="N282" s="6">
        <v>0</v>
      </c>
      <c r="O282" s="6">
        <v>0</v>
      </c>
      <c r="P282" s="6">
        <v>8000000</v>
      </c>
      <c r="Q282" s="6">
        <v>0</v>
      </c>
      <c r="R282" s="6">
        <v>1600000</v>
      </c>
      <c r="S282" s="6">
        <v>9600000</v>
      </c>
      <c r="U282">
        <f t="shared" si="11"/>
        <v>0</v>
      </c>
    </row>
    <row r="283" spans="1:21" x14ac:dyDescent="0.35">
      <c r="A283">
        <v>2019</v>
      </c>
      <c r="B283" t="s">
        <v>3</v>
      </c>
      <c r="C283" t="s">
        <v>67</v>
      </c>
      <c r="D283" t="s">
        <v>17</v>
      </c>
      <c r="E283" t="s">
        <v>42</v>
      </c>
      <c r="F283" t="s">
        <v>35</v>
      </c>
      <c r="G283">
        <v>6</v>
      </c>
      <c r="H283" t="s">
        <v>9</v>
      </c>
      <c r="I283" s="6">
        <v>6</v>
      </c>
      <c r="J283" s="6">
        <v>2862.31</v>
      </c>
      <c r="K283" s="6">
        <v>1715.8</v>
      </c>
      <c r="L283" s="7"/>
      <c r="M283" s="6">
        <v>1849.11</v>
      </c>
      <c r="N283" s="6">
        <v>787</v>
      </c>
      <c r="O283" s="6">
        <v>6000000</v>
      </c>
      <c r="P283" s="6">
        <v>4407977</v>
      </c>
      <c r="Q283" s="6">
        <v>0</v>
      </c>
      <c r="R283" s="6">
        <v>1067100</v>
      </c>
      <c r="S283" s="6">
        <v>11475077</v>
      </c>
      <c r="U283">
        <f t="shared" si="11"/>
        <v>0.27495274795532282</v>
      </c>
    </row>
    <row r="284" spans="1:21" x14ac:dyDescent="0.35">
      <c r="A284">
        <v>2019</v>
      </c>
      <c r="B284" t="s">
        <v>3</v>
      </c>
      <c r="C284" t="s">
        <v>67</v>
      </c>
      <c r="D284" t="s">
        <v>17</v>
      </c>
      <c r="E284" t="s">
        <v>42</v>
      </c>
      <c r="F284" t="s">
        <v>35</v>
      </c>
      <c r="G284">
        <v>7</v>
      </c>
      <c r="H284" t="s">
        <v>9</v>
      </c>
      <c r="I284" s="6">
        <v>3</v>
      </c>
      <c r="J284" s="6">
        <v>1143.72</v>
      </c>
      <c r="K284" s="6">
        <v>627.64</v>
      </c>
      <c r="L284" s="7"/>
      <c r="M284" s="6">
        <v>818.2</v>
      </c>
      <c r="N284" s="6">
        <v>173</v>
      </c>
      <c r="O284" s="6">
        <v>2000000</v>
      </c>
      <c r="P284" s="6">
        <v>11334000</v>
      </c>
      <c r="Q284" s="6">
        <v>0</v>
      </c>
      <c r="R284" s="6">
        <v>2133400</v>
      </c>
      <c r="S284" s="6">
        <v>15467400</v>
      </c>
      <c r="U284">
        <f t="shared" si="11"/>
        <v>0.15126079809743642</v>
      </c>
    </row>
    <row r="285" spans="1:21" x14ac:dyDescent="0.35">
      <c r="A285">
        <v>2019</v>
      </c>
      <c r="B285" t="s">
        <v>3</v>
      </c>
      <c r="C285" t="s">
        <v>67</v>
      </c>
      <c r="D285" t="s">
        <v>17</v>
      </c>
      <c r="E285" t="s">
        <v>42</v>
      </c>
      <c r="F285" t="s">
        <v>35</v>
      </c>
      <c r="G285">
        <v>8</v>
      </c>
      <c r="H285" t="s">
        <v>9</v>
      </c>
      <c r="I285" s="6">
        <v>1</v>
      </c>
      <c r="J285" s="6">
        <v>0</v>
      </c>
      <c r="K285" s="6">
        <v>0</v>
      </c>
      <c r="L285" s="7"/>
      <c r="M285" s="6">
        <v>22728.9</v>
      </c>
      <c r="N285" s="6">
        <v>0</v>
      </c>
      <c r="O285" s="6">
        <v>44000000</v>
      </c>
      <c r="P285" s="6">
        <v>12528529</v>
      </c>
      <c r="Q285" s="6">
        <v>0</v>
      </c>
      <c r="R285" s="6">
        <v>0</v>
      </c>
      <c r="S285" s="6">
        <v>56528529</v>
      </c>
      <c r="U285">
        <f t="shared" si="11"/>
        <v>0</v>
      </c>
    </row>
    <row r="286" spans="1:21" x14ac:dyDescent="0.35">
      <c r="A286">
        <v>2019</v>
      </c>
      <c r="B286" t="s">
        <v>3</v>
      </c>
      <c r="C286" t="s">
        <v>67</v>
      </c>
      <c r="D286" t="s">
        <v>17</v>
      </c>
      <c r="E286" t="s">
        <v>42</v>
      </c>
      <c r="F286" t="s">
        <v>35</v>
      </c>
      <c r="G286">
        <v>10</v>
      </c>
      <c r="H286" t="s">
        <v>9</v>
      </c>
      <c r="I286" s="6">
        <v>3</v>
      </c>
      <c r="J286" s="6">
        <v>767.1</v>
      </c>
      <c r="K286" s="6">
        <v>460.26</v>
      </c>
      <c r="L286" s="7"/>
      <c r="M286" s="6">
        <v>19400.72</v>
      </c>
      <c r="N286" s="6">
        <v>211</v>
      </c>
      <c r="O286" s="6">
        <v>107094858</v>
      </c>
      <c r="P286" s="6">
        <v>13005321</v>
      </c>
      <c r="Q286" s="6">
        <v>0</v>
      </c>
      <c r="R286" s="6">
        <v>22425589</v>
      </c>
      <c r="S286" s="6">
        <v>142525768</v>
      </c>
      <c r="U286">
        <f t="shared" si="11"/>
        <v>0.27506192152261766</v>
      </c>
    </row>
    <row r="287" spans="1:21" x14ac:dyDescent="0.35">
      <c r="A287">
        <v>2019</v>
      </c>
      <c r="B287" t="s">
        <v>3</v>
      </c>
      <c r="C287" t="s">
        <v>67</v>
      </c>
      <c r="D287" t="s">
        <v>17</v>
      </c>
      <c r="E287" t="s">
        <v>43</v>
      </c>
      <c r="F287" t="s">
        <v>35</v>
      </c>
      <c r="G287">
        <v>1</v>
      </c>
      <c r="H287" t="s">
        <v>9</v>
      </c>
      <c r="I287" s="6">
        <v>1370</v>
      </c>
      <c r="J287" s="6">
        <v>3523586.72</v>
      </c>
      <c r="K287" s="6">
        <v>832090.26</v>
      </c>
      <c r="L287" s="7"/>
      <c r="M287" s="6">
        <v>3390581.66</v>
      </c>
      <c r="N287" s="6">
        <v>435245</v>
      </c>
      <c r="O287" s="6">
        <v>14617446161</v>
      </c>
      <c r="P287" s="6">
        <v>3872631385</v>
      </c>
      <c r="Q287" s="6">
        <v>0</v>
      </c>
      <c r="R287" s="6">
        <v>3714879263</v>
      </c>
      <c r="S287" s="6">
        <v>22066314758</v>
      </c>
      <c r="U287">
        <f t="shared" si="11"/>
        <v>0.12352328311647172</v>
      </c>
    </row>
    <row r="288" spans="1:21" x14ac:dyDescent="0.35">
      <c r="A288">
        <v>2019</v>
      </c>
      <c r="B288" t="s">
        <v>3</v>
      </c>
      <c r="C288" t="s">
        <v>67</v>
      </c>
      <c r="D288" t="s">
        <v>17</v>
      </c>
      <c r="E288" t="s">
        <v>43</v>
      </c>
      <c r="F288" t="s">
        <v>35</v>
      </c>
      <c r="G288">
        <v>2</v>
      </c>
      <c r="H288" t="s">
        <v>9</v>
      </c>
      <c r="I288" s="6">
        <v>402</v>
      </c>
      <c r="J288" s="6">
        <v>898191.65</v>
      </c>
      <c r="K288" s="6">
        <v>216551.17</v>
      </c>
      <c r="L288" s="7"/>
      <c r="M288" s="6">
        <v>981904.58</v>
      </c>
      <c r="N288" s="6">
        <v>141029</v>
      </c>
      <c r="O288" s="6">
        <v>2937291430</v>
      </c>
      <c r="P288" s="6">
        <v>1728348991</v>
      </c>
      <c r="Q288" s="6">
        <v>126000000</v>
      </c>
      <c r="R288" s="6">
        <v>1026406807</v>
      </c>
      <c r="S288" s="6">
        <v>5816543611</v>
      </c>
      <c r="U288">
        <f t="shared" si="11"/>
        <v>0.15701437438212656</v>
      </c>
    </row>
    <row r="289" spans="1:21" x14ac:dyDescent="0.35">
      <c r="A289">
        <v>2019</v>
      </c>
      <c r="B289" t="s">
        <v>3</v>
      </c>
      <c r="C289" t="s">
        <v>67</v>
      </c>
      <c r="D289" t="s">
        <v>17</v>
      </c>
      <c r="E289" t="s">
        <v>43</v>
      </c>
      <c r="F289" t="s">
        <v>35</v>
      </c>
      <c r="G289">
        <v>3</v>
      </c>
      <c r="H289" t="s">
        <v>9</v>
      </c>
      <c r="I289" s="6">
        <v>269</v>
      </c>
      <c r="J289" s="6">
        <v>539235.97</v>
      </c>
      <c r="K289" s="6">
        <v>239274.05</v>
      </c>
      <c r="L289" s="7"/>
      <c r="M289" s="6">
        <v>442142.87</v>
      </c>
      <c r="N289" s="6">
        <v>82930</v>
      </c>
      <c r="O289" s="6">
        <v>2450976572</v>
      </c>
      <c r="P289" s="6">
        <v>687294467</v>
      </c>
      <c r="Q289" s="6">
        <v>0</v>
      </c>
      <c r="R289" s="6">
        <v>501294800</v>
      </c>
      <c r="S289" s="6">
        <v>3635365839</v>
      </c>
      <c r="U289">
        <f t="shared" si="11"/>
        <v>0.15379166935024755</v>
      </c>
    </row>
    <row r="290" spans="1:21" x14ac:dyDescent="0.35">
      <c r="A290">
        <v>2019</v>
      </c>
      <c r="B290" t="s">
        <v>3</v>
      </c>
      <c r="C290" t="s">
        <v>67</v>
      </c>
      <c r="D290" t="s">
        <v>17</v>
      </c>
      <c r="E290" t="s">
        <v>43</v>
      </c>
      <c r="F290" t="s">
        <v>35</v>
      </c>
      <c r="G290">
        <v>4</v>
      </c>
      <c r="H290" t="s">
        <v>9</v>
      </c>
      <c r="I290" s="6">
        <v>152</v>
      </c>
      <c r="J290" s="6">
        <v>385980</v>
      </c>
      <c r="K290" s="6">
        <v>167662.66</v>
      </c>
      <c r="L290" s="7"/>
      <c r="M290" s="6">
        <v>334466.07</v>
      </c>
      <c r="N290" s="6">
        <v>68223</v>
      </c>
      <c r="O290" s="6">
        <v>1730565939</v>
      </c>
      <c r="P290" s="6">
        <v>632740448</v>
      </c>
      <c r="Q290" s="6">
        <v>0</v>
      </c>
      <c r="R290" s="6">
        <v>627986896</v>
      </c>
      <c r="S290" s="6">
        <v>2988132967</v>
      </c>
      <c r="U290">
        <f t="shared" si="11"/>
        <v>0.17675268148608736</v>
      </c>
    </row>
    <row r="291" spans="1:21" x14ac:dyDescent="0.35">
      <c r="A291">
        <v>2019</v>
      </c>
      <c r="B291" t="s">
        <v>3</v>
      </c>
      <c r="C291" t="s">
        <v>67</v>
      </c>
      <c r="D291" t="s">
        <v>17</v>
      </c>
      <c r="E291" t="s">
        <v>43</v>
      </c>
      <c r="F291" t="s">
        <v>35</v>
      </c>
      <c r="G291">
        <v>5</v>
      </c>
      <c r="H291" t="s">
        <v>9</v>
      </c>
      <c r="I291" s="6">
        <v>253</v>
      </c>
      <c r="J291" s="6">
        <v>571980.21</v>
      </c>
      <c r="K291" s="6">
        <v>184358.15</v>
      </c>
      <c r="L291" s="7"/>
      <c r="M291" s="6">
        <v>499011.72</v>
      </c>
      <c r="N291" s="6">
        <v>80836</v>
      </c>
      <c r="O291" s="6">
        <v>2612886792</v>
      </c>
      <c r="P291" s="6">
        <v>651045114</v>
      </c>
      <c r="Q291" s="6">
        <v>11713200</v>
      </c>
      <c r="R291" s="6">
        <v>387525670</v>
      </c>
      <c r="S291" s="6">
        <v>3659520773</v>
      </c>
      <c r="U291">
        <f t="shared" si="11"/>
        <v>0.14132656792443921</v>
      </c>
    </row>
    <row r="292" spans="1:21" x14ac:dyDescent="0.35">
      <c r="A292">
        <v>2019</v>
      </c>
      <c r="B292" t="s">
        <v>3</v>
      </c>
      <c r="C292" t="s">
        <v>67</v>
      </c>
      <c r="D292" t="s">
        <v>17</v>
      </c>
      <c r="E292" t="s">
        <v>43</v>
      </c>
      <c r="F292" t="s">
        <v>35</v>
      </c>
      <c r="G292">
        <v>6</v>
      </c>
      <c r="H292" t="s">
        <v>9</v>
      </c>
      <c r="I292" s="6">
        <v>179</v>
      </c>
      <c r="J292" s="6">
        <v>135253.5</v>
      </c>
      <c r="K292" s="6">
        <v>108967.7</v>
      </c>
      <c r="L292" s="7"/>
      <c r="M292" s="6">
        <v>255092.09</v>
      </c>
      <c r="N292" s="6">
        <v>40209</v>
      </c>
      <c r="O292" s="6">
        <v>1510367217</v>
      </c>
      <c r="P292" s="6">
        <v>474428242</v>
      </c>
      <c r="Q292" s="6">
        <v>0</v>
      </c>
      <c r="R292" s="6">
        <v>231262962</v>
      </c>
      <c r="S292" s="6">
        <v>2212058418</v>
      </c>
      <c r="U292">
        <f t="shared" si="11"/>
        <v>0.29728620701127884</v>
      </c>
    </row>
    <row r="293" spans="1:21" x14ac:dyDescent="0.35">
      <c r="A293">
        <v>2019</v>
      </c>
      <c r="B293" t="s">
        <v>3</v>
      </c>
      <c r="C293" t="s">
        <v>67</v>
      </c>
      <c r="D293" t="s">
        <v>17</v>
      </c>
      <c r="E293" t="s">
        <v>43</v>
      </c>
      <c r="F293" t="s">
        <v>35</v>
      </c>
      <c r="G293">
        <v>7</v>
      </c>
      <c r="H293" t="s">
        <v>9</v>
      </c>
      <c r="I293" s="6">
        <v>78</v>
      </c>
      <c r="J293" s="6">
        <v>64032.76</v>
      </c>
      <c r="K293" s="6">
        <v>32751.85</v>
      </c>
      <c r="L293" s="7"/>
      <c r="M293" s="6">
        <v>99878.74</v>
      </c>
      <c r="N293" s="6">
        <v>8385</v>
      </c>
      <c r="O293" s="6">
        <v>491665110</v>
      </c>
      <c r="P293" s="6">
        <v>153900409</v>
      </c>
      <c r="Q293" s="6">
        <v>0</v>
      </c>
      <c r="R293" s="6">
        <v>247598002</v>
      </c>
      <c r="S293" s="6">
        <v>893163521</v>
      </c>
      <c r="U293">
        <f t="shared" si="11"/>
        <v>0.13094859568758241</v>
      </c>
    </row>
    <row r="294" spans="1:21" x14ac:dyDescent="0.35">
      <c r="A294">
        <v>2019</v>
      </c>
      <c r="B294" t="s">
        <v>3</v>
      </c>
      <c r="C294" t="s">
        <v>67</v>
      </c>
      <c r="D294" t="s">
        <v>17</v>
      </c>
      <c r="E294" t="s">
        <v>43</v>
      </c>
      <c r="F294" t="s">
        <v>35</v>
      </c>
      <c r="G294">
        <v>8</v>
      </c>
      <c r="H294" t="s">
        <v>9</v>
      </c>
      <c r="I294" s="6">
        <v>71</v>
      </c>
      <c r="J294" s="6">
        <v>322803.14</v>
      </c>
      <c r="K294" s="6">
        <v>149694.91</v>
      </c>
      <c r="L294" s="7"/>
      <c r="M294" s="6">
        <v>304385.23</v>
      </c>
      <c r="N294" s="6">
        <v>79651</v>
      </c>
      <c r="O294" s="6">
        <v>882975292</v>
      </c>
      <c r="P294" s="6">
        <v>220376069</v>
      </c>
      <c r="Q294" s="6">
        <v>0</v>
      </c>
      <c r="R294" s="6">
        <v>149601493</v>
      </c>
      <c r="S294" s="6">
        <v>1252952851</v>
      </c>
      <c r="U294">
        <f t="shared" si="11"/>
        <v>0.24674790957733558</v>
      </c>
    </row>
    <row r="295" spans="1:21" x14ac:dyDescent="0.35">
      <c r="A295">
        <v>2019</v>
      </c>
      <c r="B295" t="s">
        <v>3</v>
      </c>
      <c r="C295" t="s">
        <v>67</v>
      </c>
      <c r="D295" t="s">
        <v>17</v>
      </c>
      <c r="E295" t="s">
        <v>43</v>
      </c>
      <c r="F295" t="s">
        <v>35</v>
      </c>
      <c r="G295">
        <v>9</v>
      </c>
      <c r="H295" t="s">
        <v>9</v>
      </c>
      <c r="I295" s="6">
        <v>27</v>
      </c>
      <c r="J295" s="6">
        <v>82018.13</v>
      </c>
      <c r="K295" s="6">
        <v>35805.81</v>
      </c>
      <c r="L295" s="7"/>
      <c r="M295" s="6">
        <v>73533.759999999995</v>
      </c>
      <c r="N295" s="6">
        <v>12929</v>
      </c>
      <c r="O295" s="6">
        <v>403312686</v>
      </c>
      <c r="P295" s="6">
        <v>97045451</v>
      </c>
      <c r="Q295" s="6">
        <v>0</v>
      </c>
      <c r="R295" s="6">
        <v>50895710</v>
      </c>
      <c r="S295" s="6">
        <v>551253847</v>
      </c>
      <c r="U295">
        <f t="shared" si="11"/>
        <v>0.15763587879899235</v>
      </c>
    </row>
    <row r="296" spans="1:21" x14ac:dyDescent="0.35">
      <c r="A296">
        <v>2019</v>
      </c>
      <c r="B296" t="s">
        <v>3</v>
      </c>
      <c r="C296" t="s">
        <v>67</v>
      </c>
      <c r="D296" t="s">
        <v>17</v>
      </c>
      <c r="E296" t="s">
        <v>43</v>
      </c>
      <c r="F296" t="s">
        <v>35</v>
      </c>
      <c r="G296">
        <v>10</v>
      </c>
      <c r="H296" t="s">
        <v>9</v>
      </c>
      <c r="I296" s="6">
        <v>63</v>
      </c>
      <c r="J296" s="6">
        <v>93542.61</v>
      </c>
      <c r="K296" s="6">
        <v>42658.82</v>
      </c>
      <c r="L296" s="7"/>
      <c r="M296" s="6">
        <v>172214.23</v>
      </c>
      <c r="N296" s="6">
        <v>19749</v>
      </c>
      <c r="O296" s="6">
        <v>430644099</v>
      </c>
      <c r="P296" s="6">
        <v>126698651</v>
      </c>
      <c r="Q296" s="6">
        <v>0</v>
      </c>
      <c r="R296" s="6">
        <v>141150031</v>
      </c>
      <c r="S296" s="6">
        <v>695582039</v>
      </c>
      <c r="U296">
        <f t="shared" si="11"/>
        <v>0.21112303793960849</v>
      </c>
    </row>
    <row r="297" spans="1:21" x14ac:dyDescent="0.35">
      <c r="A297">
        <v>2019</v>
      </c>
      <c r="B297" t="s">
        <v>3</v>
      </c>
      <c r="C297" t="s">
        <v>67</v>
      </c>
      <c r="D297" t="s">
        <v>17</v>
      </c>
      <c r="E297" t="s">
        <v>44</v>
      </c>
      <c r="F297" t="s">
        <v>35</v>
      </c>
      <c r="G297">
        <v>1</v>
      </c>
      <c r="H297" t="s">
        <v>9</v>
      </c>
      <c r="I297" s="6">
        <v>37</v>
      </c>
      <c r="J297" s="6">
        <v>13810.73</v>
      </c>
      <c r="K297" s="6">
        <v>2679.28</v>
      </c>
      <c r="L297" s="7"/>
      <c r="M297" s="6">
        <v>99335.16</v>
      </c>
      <c r="N297" s="6">
        <v>2450</v>
      </c>
      <c r="O297" s="6">
        <v>55304982</v>
      </c>
      <c r="P297" s="6">
        <v>40097907</v>
      </c>
      <c r="Q297" s="6">
        <v>0</v>
      </c>
      <c r="R297" s="6">
        <v>4253479</v>
      </c>
      <c r="S297" s="6">
        <v>99656368</v>
      </c>
      <c r="U297">
        <f t="shared" si="11"/>
        <v>0.17739829827967096</v>
      </c>
    </row>
    <row r="298" spans="1:21" x14ac:dyDescent="0.35">
      <c r="A298">
        <v>2019</v>
      </c>
      <c r="B298" t="s">
        <v>3</v>
      </c>
      <c r="C298" t="s">
        <v>67</v>
      </c>
      <c r="D298" t="s">
        <v>17</v>
      </c>
      <c r="E298" t="s">
        <v>44</v>
      </c>
      <c r="F298" t="s">
        <v>35</v>
      </c>
      <c r="G298">
        <v>2</v>
      </c>
      <c r="H298" t="s">
        <v>9</v>
      </c>
      <c r="I298" s="6">
        <v>16</v>
      </c>
      <c r="J298" s="6">
        <v>-33069.64</v>
      </c>
      <c r="K298" s="6">
        <v>876.71</v>
      </c>
      <c r="L298" s="7"/>
      <c r="M298" s="6">
        <v>8362.2199999999993</v>
      </c>
      <c r="N298" s="6">
        <v>-4098</v>
      </c>
      <c r="O298" s="6">
        <v>130043434</v>
      </c>
      <c r="P298" s="6">
        <v>70722650</v>
      </c>
      <c r="Q298" s="6">
        <v>0</v>
      </c>
      <c r="R298" s="6">
        <v>9771570</v>
      </c>
      <c r="S298" s="6">
        <v>210537654</v>
      </c>
      <c r="U298">
        <f t="shared" si="11"/>
        <v>0.12392030877868644</v>
      </c>
    </row>
    <row r="299" spans="1:21" x14ac:dyDescent="0.35">
      <c r="A299">
        <v>2019</v>
      </c>
      <c r="B299" t="s">
        <v>3</v>
      </c>
      <c r="C299" t="s">
        <v>67</v>
      </c>
      <c r="D299" t="s">
        <v>17</v>
      </c>
      <c r="E299" t="s">
        <v>44</v>
      </c>
      <c r="F299" t="s">
        <v>35</v>
      </c>
      <c r="G299">
        <v>4</v>
      </c>
      <c r="H299" t="s">
        <v>9</v>
      </c>
      <c r="I299" s="6">
        <v>2</v>
      </c>
      <c r="J299" s="6">
        <v>4118.67</v>
      </c>
      <c r="K299" s="6">
        <v>2059.36</v>
      </c>
      <c r="L299" s="7"/>
      <c r="M299" s="6">
        <v>203</v>
      </c>
      <c r="N299" s="6">
        <v>823</v>
      </c>
      <c r="O299" s="6">
        <v>9452238</v>
      </c>
      <c r="P299" s="6">
        <v>1531000</v>
      </c>
      <c r="Q299" s="6">
        <v>0</v>
      </c>
      <c r="R299" s="6">
        <v>1098324</v>
      </c>
      <c r="S299" s="6">
        <v>12081562</v>
      </c>
      <c r="U299">
        <f t="shared" si="11"/>
        <v>0.19982178713031148</v>
      </c>
    </row>
    <row r="300" spans="1:21" x14ac:dyDescent="0.35">
      <c r="A300">
        <v>2019</v>
      </c>
      <c r="B300" t="s">
        <v>3</v>
      </c>
      <c r="C300" t="s">
        <v>67</v>
      </c>
      <c r="D300" t="s">
        <v>17</v>
      </c>
      <c r="E300" t="s">
        <v>44</v>
      </c>
      <c r="F300" t="s">
        <v>35</v>
      </c>
      <c r="G300">
        <v>5</v>
      </c>
      <c r="H300" t="s">
        <v>9</v>
      </c>
      <c r="I300" s="6">
        <v>1</v>
      </c>
      <c r="J300" s="6">
        <v>3965.48</v>
      </c>
      <c r="K300" s="6">
        <v>1982.76</v>
      </c>
      <c r="L300" s="7"/>
      <c r="M300" s="6">
        <v>196</v>
      </c>
      <c r="N300" s="6">
        <v>793</v>
      </c>
      <c r="O300" s="6">
        <v>8622716</v>
      </c>
      <c r="P300" s="6">
        <v>1952000</v>
      </c>
      <c r="Q300" s="6">
        <v>0</v>
      </c>
      <c r="R300" s="6">
        <v>1057472</v>
      </c>
      <c r="S300" s="6">
        <v>11632188</v>
      </c>
      <c r="U300">
        <f t="shared" si="11"/>
        <v>0.19997579107699445</v>
      </c>
    </row>
    <row r="301" spans="1:21" x14ac:dyDescent="0.35">
      <c r="A301">
        <v>2019</v>
      </c>
      <c r="B301" t="s">
        <v>3</v>
      </c>
      <c r="C301" t="s">
        <v>67</v>
      </c>
      <c r="D301" t="s">
        <v>17</v>
      </c>
      <c r="E301" t="s">
        <v>44</v>
      </c>
      <c r="F301" t="s">
        <v>35</v>
      </c>
      <c r="G301">
        <v>6</v>
      </c>
      <c r="H301" t="s">
        <v>9</v>
      </c>
      <c r="I301" s="6">
        <v>1</v>
      </c>
      <c r="J301" s="6">
        <v>4.3099999999999996</v>
      </c>
      <c r="K301" s="6">
        <v>1</v>
      </c>
      <c r="L301" s="7"/>
      <c r="M301" s="6">
        <v>34.46</v>
      </c>
      <c r="N301" s="6">
        <v>1</v>
      </c>
      <c r="O301" s="6">
        <v>0</v>
      </c>
      <c r="P301" s="6">
        <v>1000000</v>
      </c>
      <c r="Q301" s="6">
        <v>0</v>
      </c>
      <c r="R301" s="6">
        <v>0</v>
      </c>
      <c r="S301" s="6">
        <v>1000000</v>
      </c>
      <c r="U301">
        <f t="shared" si="11"/>
        <v>0.23201856148491881</v>
      </c>
    </row>
    <row r="302" spans="1:21" x14ac:dyDescent="0.35">
      <c r="A302">
        <v>2019</v>
      </c>
      <c r="B302" t="s">
        <v>3</v>
      </c>
      <c r="C302" t="s">
        <v>67</v>
      </c>
      <c r="D302" t="s">
        <v>17</v>
      </c>
      <c r="E302" t="s">
        <v>45</v>
      </c>
      <c r="F302" t="s">
        <v>35</v>
      </c>
      <c r="G302">
        <v>1</v>
      </c>
      <c r="H302" t="s">
        <v>9</v>
      </c>
      <c r="I302" s="6">
        <v>322</v>
      </c>
      <c r="J302" s="6">
        <v>245097.81</v>
      </c>
      <c r="K302" s="6">
        <v>132568.54</v>
      </c>
      <c r="L302" s="7"/>
      <c r="M302" s="6">
        <v>380047.77</v>
      </c>
      <c r="N302" s="6">
        <v>59690</v>
      </c>
      <c r="O302" s="6">
        <v>660644914</v>
      </c>
      <c r="P302" s="6">
        <v>332130770</v>
      </c>
      <c r="Q302" s="6">
        <v>0</v>
      </c>
      <c r="R302" s="6">
        <v>116636342</v>
      </c>
      <c r="S302" s="6">
        <v>1109412026</v>
      </c>
      <c r="U302">
        <f t="shared" si="11"/>
        <v>0.24353542775433204</v>
      </c>
    </row>
    <row r="303" spans="1:21" x14ac:dyDescent="0.35">
      <c r="A303">
        <v>2019</v>
      </c>
      <c r="B303" t="s">
        <v>3</v>
      </c>
      <c r="C303" t="s">
        <v>67</v>
      </c>
      <c r="D303" t="s">
        <v>17</v>
      </c>
      <c r="E303" t="s">
        <v>45</v>
      </c>
      <c r="F303" t="s">
        <v>35</v>
      </c>
      <c r="G303">
        <v>2</v>
      </c>
      <c r="H303" t="s">
        <v>9</v>
      </c>
      <c r="I303" s="6">
        <v>94</v>
      </c>
      <c r="J303" s="6">
        <v>502434.76</v>
      </c>
      <c r="K303" s="6">
        <v>206132.08</v>
      </c>
      <c r="L303" s="7"/>
      <c r="M303" s="6">
        <v>60207.87</v>
      </c>
      <c r="N303" s="6">
        <v>125532</v>
      </c>
      <c r="O303" s="6">
        <v>242696610</v>
      </c>
      <c r="P303" s="6">
        <v>120477746</v>
      </c>
      <c r="Q303" s="6">
        <v>0</v>
      </c>
      <c r="R303" s="6">
        <v>24771118</v>
      </c>
      <c r="S303" s="6">
        <v>387945474</v>
      </c>
      <c r="U303">
        <f t="shared" si="11"/>
        <v>0.24984736326762105</v>
      </c>
    </row>
    <row r="304" spans="1:21" x14ac:dyDescent="0.35">
      <c r="A304">
        <v>2019</v>
      </c>
      <c r="B304" t="s">
        <v>3</v>
      </c>
      <c r="C304" t="s">
        <v>67</v>
      </c>
      <c r="D304" t="s">
        <v>17</v>
      </c>
      <c r="E304" t="s">
        <v>45</v>
      </c>
      <c r="F304" t="s">
        <v>35</v>
      </c>
      <c r="G304">
        <v>3</v>
      </c>
      <c r="H304" t="s">
        <v>9</v>
      </c>
      <c r="I304" s="6">
        <v>22</v>
      </c>
      <c r="J304" s="6">
        <v>17958.73</v>
      </c>
      <c r="K304" s="6">
        <v>10775.25</v>
      </c>
      <c r="L304" s="7"/>
      <c r="M304" s="6">
        <v>17896.98</v>
      </c>
      <c r="N304" s="6">
        <v>4729</v>
      </c>
      <c r="O304" s="6">
        <v>52753240</v>
      </c>
      <c r="P304" s="6">
        <v>15037065</v>
      </c>
      <c r="Q304" s="6">
        <v>0</v>
      </c>
      <c r="R304" s="6">
        <v>7140000</v>
      </c>
      <c r="S304" s="6">
        <v>74930305</v>
      </c>
      <c r="U304">
        <f t="shared" si="11"/>
        <v>0.26332597015490516</v>
      </c>
    </row>
    <row r="305" spans="1:21" x14ac:dyDescent="0.35">
      <c r="A305">
        <v>2019</v>
      </c>
      <c r="B305" t="s">
        <v>3</v>
      </c>
      <c r="C305" t="s">
        <v>67</v>
      </c>
      <c r="D305" t="s">
        <v>17</v>
      </c>
      <c r="E305" t="s">
        <v>45</v>
      </c>
      <c r="F305" t="s">
        <v>35</v>
      </c>
      <c r="G305">
        <v>4</v>
      </c>
      <c r="H305" t="s">
        <v>9</v>
      </c>
      <c r="I305" s="6">
        <v>13</v>
      </c>
      <c r="J305" s="6">
        <v>323.45999999999998</v>
      </c>
      <c r="K305" s="6">
        <v>194.08</v>
      </c>
      <c r="L305" s="7"/>
      <c r="M305" s="6">
        <v>1834.29</v>
      </c>
      <c r="N305" s="6">
        <v>34</v>
      </c>
      <c r="O305" s="6">
        <v>14632946</v>
      </c>
      <c r="P305" s="6">
        <v>22561035</v>
      </c>
      <c r="Q305" s="6">
        <v>0</v>
      </c>
      <c r="R305" s="6">
        <v>2065067</v>
      </c>
      <c r="S305" s="6">
        <v>39259048</v>
      </c>
      <c r="U305">
        <f t="shared" si="11"/>
        <v>0.10511346070611513</v>
      </c>
    </row>
    <row r="306" spans="1:21" x14ac:dyDescent="0.35">
      <c r="A306">
        <v>2019</v>
      </c>
      <c r="B306" t="s">
        <v>3</v>
      </c>
      <c r="C306" t="s">
        <v>67</v>
      </c>
      <c r="D306" t="s">
        <v>17</v>
      </c>
      <c r="E306" t="s">
        <v>45</v>
      </c>
      <c r="F306" t="s">
        <v>35</v>
      </c>
      <c r="G306">
        <v>5</v>
      </c>
      <c r="H306" t="s">
        <v>9</v>
      </c>
      <c r="I306" s="6">
        <v>9</v>
      </c>
      <c r="J306" s="6">
        <v>25440.94</v>
      </c>
      <c r="K306" s="6">
        <v>14122.71</v>
      </c>
      <c r="L306" s="7"/>
      <c r="M306" s="6">
        <v>19859.87</v>
      </c>
      <c r="N306" s="6">
        <v>6364</v>
      </c>
      <c r="O306" s="6">
        <v>122105933</v>
      </c>
      <c r="P306" s="6">
        <v>21263364</v>
      </c>
      <c r="Q306" s="6">
        <v>0</v>
      </c>
      <c r="R306" s="6">
        <v>13670000</v>
      </c>
      <c r="S306" s="6">
        <v>157039297</v>
      </c>
      <c r="U306">
        <f t="shared" si="11"/>
        <v>0.25014798981484176</v>
      </c>
    </row>
    <row r="307" spans="1:21" x14ac:dyDescent="0.35">
      <c r="A307">
        <v>2019</v>
      </c>
      <c r="B307" t="s">
        <v>3</v>
      </c>
      <c r="C307" t="s">
        <v>67</v>
      </c>
      <c r="D307" t="s">
        <v>17</v>
      </c>
      <c r="E307" t="s">
        <v>45</v>
      </c>
      <c r="F307" t="s">
        <v>35</v>
      </c>
      <c r="G307">
        <v>6</v>
      </c>
      <c r="H307" t="s">
        <v>9</v>
      </c>
      <c r="I307" s="6">
        <v>9</v>
      </c>
      <c r="J307" s="6">
        <v>28.45</v>
      </c>
      <c r="K307" s="6">
        <v>6</v>
      </c>
      <c r="L307" s="7"/>
      <c r="M307" s="6">
        <v>260.29000000000002</v>
      </c>
      <c r="N307" s="6">
        <v>6</v>
      </c>
      <c r="O307" s="6">
        <v>0</v>
      </c>
      <c r="P307" s="6">
        <v>7675000</v>
      </c>
      <c r="Q307" s="6">
        <v>0</v>
      </c>
      <c r="R307" s="6">
        <v>7500</v>
      </c>
      <c r="S307" s="6">
        <v>7682500</v>
      </c>
      <c r="U307">
        <f t="shared" si="11"/>
        <v>0.210896309314587</v>
      </c>
    </row>
    <row r="308" spans="1:21" x14ac:dyDescent="0.35">
      <c r="A308">
        <v>2019</v>
      </c>
      <c r="B308" t="s">
        <v>3</v>
      </c>
      <c r="C308" t="s">
        <v>67</v>
      </c>
      <c r="D308" t="s">
        <v>17</v>
      </c>
      <c r="E308" t="s">
        <v>45</v>
      </c>
      <c r="F308" t="s">
        <v>35</v>
      </c>
      <c r="G308">
        <v>8</v>
      </c>
      <c r="H308" t="s">
        <v>9</v>
      </c>
      <c r="I308" s="6">
        <v>2</v>
      </c>
      <c r="J308" s="6">
        <v>3764.27</v>
      </c>
      <c r="K308" s="6">
        <v>2268.0700000000002</v>
      </c>
      <c r="L308" s="7"/>
      <c r="M308" s="6">
        <v>3859.18</v>
      </c>
      <c r="N308" s="6">
        <v>1037</v>
      </c>
      <c r="O308" s="6">
        <v>20000000</v>
      </c>
      <c r="P308" s="6">
        <v>0</v>
      </c>
      <c r="Q308" s="6">
        <v>0</v>
      </c>
      <c r="R308" s="6">
        <v>2000000</v>
      </c>
      <c r="S308" s="6">
        <v>22000000</v>
      </c>
      <c r="U308">
        <f t="shared" si="11"/>
        <v>0.27548502100008765</v>
      </c>
    </row>
    <row r="309" spans="1:21" x14ac:dyDescent="0.35">
      <c r="A309">
        <v>2019</v>
      </c>
      <c r="B309" t="s">
        <v>3</v>
      </c>
      <c r="C309" t="s">
        <v>67</v>
      </c>
      <c r="D309" t="s">
        <v>17</v>
      </c>
      <c r="E309" t="s">
        <v>45</v>
      </c>
      <c r="F309" t="s">
        <v>35</v>
      </c>
      <c r="G309">
        <v>10</v>
      </c>
      <c r="H309" t="s">
        <v>9</v>
      </c>
      <c r="I309" s="6">
        <v>1</v>
      </c>
      <c r="J309" s="6">
        <v>-95.39</v>
      </c>
      <c r="K309" s="6">
        <v>-38.15</v>
      </c>
      <c r="L309" s="7"/>
      <c r="M309" s="6">
        <v>66.78</v>
      </c>
      <c r="N309" s="6">
        <v>-10</v>
      </c>
      <c r="O309" s="6">
        <v>0</v>
      </c>
      <c r="P309" s="6">
        <v>1130892</v>
      </c>
      <c r="Q309" s="6">
        <v>0</v>
      </c>
      <c r="R309" s="6">
        <v>0</v>
      </c>
      <c r="S309" s="6">
        <v>1130892</v>
      </c>
      <c r="U309">
        <f t="shared" si="11"/>
        <v>0.1048327916972429</v>
      </c>
    </row>
    <row r="310" spans="1:21" x14ac:dyDescent="0.35">
      <c r="A310">
        <v>2019</v>
      </c>
      <c r="B310" t="s">
        <v>3</v>
      </c>
      <c r="C310" t="s">
        <v>67</v>
      </c>
      <c r="D310" t="s">
        <v>17</v>
      </c>
      <c r="E310" t="s">
        <v>46</v>
      </c>
      <c r="F310" t="s">
        <v>35</v>
      </c>
      <c r="G310">
        <v>1</v>
      </c>
      <c r="H310" t="s">
        <v>9</v>
      </c>
      <c r="I310" s="6">
        <v>30</v>
      </c>
      <c r="J310" s="6">
        <v>57840.82</v>
      </c>
      <c r="K310" s="6">
        <v>24124.67</v>
      </c>
      <c r="L310" s="7"/>
      <c r="M310" s="6">
        <v>56695.98</v>
      </c>
      <c r="N310" s="6">
        <v>8600</v>
      </c>
      <c r="O310" s="6">
        <v>233024408</v>
      </c>
      <c r="P310" s="6">
        <v>22663720</v>
      </c>
      <c r="Q310" s="6">
        <v>0</v>
      </c>
      <c r="R310" s="6">
        <v>25806080</v>
      </c>
      <c r="S310" s="6">
        <v>281441326</v>
      </c>
      <c r="U310">
        <f t="shared" si="11"/>
        <v>0.14868392253083548</v>
      </c>
    </row>
    <row r="311" spans="1:21" x14ac:dyDescent="0.35">
      <c r="A311">
        <v>2019</v>
      </c>
      <c r="B311" t="s">
        <v>3</v>
      </c>
      <c r="C311" t="s">
        <v>67</v>
      </c>
      <c r="D311" t="s">
        <v>17</v>
      </c>
      <c r="E311" t="s">
        <v>46</v>
      </c>
      <c r="F311" t="s">
        <v>35</v>
      </c>
      <c r="G311">
        <v>2</v>
      </c>
      <c r="H311" t="s">
        <v>9</v>
      </c>
      <c r="I311" s="6">
        <v>32</v>
      </c>
      <c r="J311" s="6">
        <v>20636.61</v>
      </c>
      <c r="K311" s="6">
        <v>8882.5300000000007</v>
      </c>
      <c r="L311" s="7"/>
      <c r="M311" s="6">
        <v>18474.09</v>
      </c>
      <c r="N311" s="6">
        <v>3783</v>
      </c>
      <c r="O311" s="6">
        <v>559670662</v>
      </c>
      <c r="P311" s="6">
        <v>107908425</v>
      </c>
      <c r="Q311" s="6">
        <v>0</v>
      </c>
      <c r="R311" s="6">
        <v>9558868</v>
      </c>
      <c r="S311" s="6">
        <v>677137955</v>
      </c>
      <c r="U311">
        <f t="shared" si="11"/>
        <v>0.1833149921426048</v>
      </c>
    </row>
    <row r="312" spans="1:21" x14ac:dyDescent="0.35">
      <c r="A312">
        <v>2019</v>
      </c>
      <c r="B312" t="s">
        <v>3</v>
      </c>
      <c r="C312" t="s">
        <v>67</v>
      </c>
      <c r="D312" t="s">
        <v>17</v>
      </c>
      <c r="E312" t="s">
        <v>46</v>
      </c>
      <c r="F312" t="s">
        <v>35</v>
      </c>
      <c r="G312">
        <v>3</v>
      </c>
      <c r="H312" t="s">
        <v>9</v>
      </c>
      <c r="I312" s="6">
        <v>2</v>
      </c>
      <c r="J312" s="6">
        <v>242.31</v>
      </c>
      <c r="K312" s="6">
        <v>145.38999999999999</v>
      </c>
      <c r="L312" s="7"/>
      <c r="M312" s="6">
        <v>2960.03</v>
      </c>
      <c r="N312" s="6">
        <v>0</v>
      </c>
      <c r="O312" s="6">
        <v>4550000</v>
      </c>
      <c r="P312" s="6">
        <v>545000</v>
      </c>
      <c r="Q312" s="6">
        <v>0</v>
      </c>
      <c r="R312" s="6">
        <v>500000</v>
      </c>
      <c r="S312" s="6">
        <v>5595000</v>
      </c>
      <c r="U312">
        <f t="shared" si="11"/>
        <v>0</v>
      </c>
    </row>
    <row r="313" spans="1:21" x14ac:dyDescent="0.35">
      <c r="A313">
        <v>2019</v>
      </c>
      <c r="B313" t="s">
        <v>3</v>
      </c>
      <c r="C313" t="s">
        <v>67</v>
      </c>
      <c r="D313" t="s">
        <v>17</v>
      </c>
      <c r="E313" t="s">
        <v>46</v>
      </c>
      <c r="F313" t="s">
        <v>35</v>
      </c>
      <c r="G313">
        <v>5</v>
      </c>
      <c r="H313" t="s">
        <v>9</v>
      </c>
      <c r="I313" s="6">
        <v>2</v>
      </c>
      <c r="J313" s="6">
        <v>3525.88</v>
      </c>
      <c r="K313" s="6">
        <v>2291.8200000000002</v>
      </c>
      <c r="L313" s="7"/>
      <c r="M313" s="6">
        <v>963.35</v>
      </c>
      <c r="N313" s="6">
        <v>609</v>
      </c>
      <c r="O313" s="6">
        <v>13432930</v>
      </c>
      <c r="P313" s="6">
        <v>650000</v>
      </c>
      <c r="Q313" s="6">
        <v>0</v>
      </c>
      <c r="R313" s="6">
        <v>3929486</v>
      </c>
      <c r="S313" s="6">
        <v>18012416</v>
      </c>
      <c r="U313">
        <f t="shared" si="11"/>
        <v>0.1727228379865452</v>
      </c>
    </row>
    <row r="314" spans="1:21" x14ac:dyDescent="0.35">
      <c r="A314">
        <v>2019</v>
      </c>
      <c r="B314" t="s">
        <v>3</v>
      </c>
      <c r="C314" t="s">
        <v>67</v>
      </c>
      <c r="D314" t="s">
        <v>17</v>
      </c>
      <c r="E314" t="s">
        <v>46</v>
      </c>
      <c r="F314" t="s">
        <v>35</v>
      </c>
      <c r="G314">
        <v>6</v>
      </c>
      <c r="H314" t="s">
        <v>9</v>
      </c>
      <c r="I314" s="6">
        <v>10</v>
      </c>
      <c r="J314" s="6">
        <v>50.37</v>
      </c>
      <c r="K314" s="6">
        <v>7</v>
      </c>
      <c r="L314" s="7"/>
      <c r="M314" s="6">
        <v>451.1</v>
      </c>
      <c r="N314" s="6">
        <v>9</v>
      </c>
      <c r="O314" s="6">
        <v>13322430</v>
      </c>
      <c r="P314" s="6">
        <v>9275000</v>
      </c>
      <c r="Q314" s="6">
        <v>0</v>
      </c>
      <c r="R314" s="6">
        <v>3771984</v>
      </c>
      <c r="S314" s="6">
        <v>26369414</v>
      </c>
      <c r="U314">
        <f t="shared" si="11"/>
        <v>0.17867778439547349</v>
      </c>
    </row>
    <row r="315" spans="1:21" x14ac:dyDescent="0.35">
      <c r="A315">
        <v>2019</v>
      </c>
      <c r="B315" t="s">
        <v>3</v>
      </c>
      <c r="C315" t="s">
        <v>67</v>
      </c>
      <c r="D315" t="s">
        <v>17</v>
      </c>
      <c r="E315" t="s">
        <v>47</v>
      </c>
      <c r="F315" t="s">
        <v>35</v>
      </c>
      <c r="G315">
        <v>1</v>
      </c>
      <c r="H315" t="s">
        <v>9</v>
      </c>
      <c r="I315" s="6">
        <v>70</v>
      </c>
      <c r="J315" s="6">
        <v>18967.57</v>
      </c>
      <c r="K315" s="6">
        <v>7464.78</v>
      </c>
      <c r="L315" s="7"/>
      <c r="M315" s="6">
        <v>33933.33</v>
      </c>
      <c r="N315" s="6">
        <v>2595</v>
      </c>
      <c r="O315" s="6">
        <v>39666469</v>
      </c>
      <c r="P315" s="6">
        <v>51749702</v>
      </c>
      <c r="Q315" s="6">
        <v>0</v>
      </c>
      <c r="R315" s="6">
        <v>55071378</v>
      </c>
      <c r="S315" s="6">
        <v>146487549</v>
      </c>
      <c r="U315">
        <f t="shared" si="11"/>
        <v>0.13681246464359959</v>
      </c>
    </row>
    <row r="316" spans="1:21" x14ac:dyDescent="0.35">
      <c r="A316">
        <v>2019</v>
      </c>
      <c r="B316" t="s">
        <v>3</v>
      </c>
      <c r="C316" t="s">
        <v>67</v>
      </c>
      <c r="D316" t="s">
        <v>17</v>
      </c>
      <c r="E316" t="s">
        <v>47</v>
      </c>
      <c r="F316" t="s">
        <v>35</v>
      </c>
      <c r="G316">
        <v>2</v>
      </c>
      <c r="H316" t="s">
        <v>9</v>
      </c>
      <c r="I316" s="6">
        <v>22</v>
      </c>
      <c r="J316" s="6">
        <v>16917.14</v>
      </c>
      <c r="K316" s="6">
        <v>6635.91</v>
      </c>
      <c r="L316" s="7"/>
      <c r="M316" s="6">
        <v>21500.21</v>
      </c>
      <c r="N316" s="6">
        <v>3738</v>
      </c>
      <c r="O316" s="6">
        <v>70784029</v>
      </c>
      <c r="P316" s="6">
        <v>61622398</v>
      </c>
      <c r="Q316" s="6">
        <v>0</v>
      </c>
      <c r="R316" s="6">
        <v>55866734</v>
      </c>
      <c r="S316" s="6">
        <v>183422161</v>
      </c>
      <c r="U316">
        <f t="shared" si="11"/>
        <v>0.22095933473388529</v>
      </c>
    </row>
    <row r="317" spans="1:21" x14ac:dyDescent="0.35">
      <c r="A317">
        <v>2019</v>
      </c>
      <c r="B317" t="s">
        <v>3</v>
      </c>
      <c r="C317" t="s">
        <v>67</v>
      </c>
      <c r="D317" t="s">
        <v>17</v>
      </c>
      <c r="E317" t="s">
        <v>47</v>
      </c>
      <c r="F317" t="s">
        <v>35</v>
      </c>
      <c r="G317">
        <v>3</v>
      </c>
      <c r="H317" t="s">
        <v>9</v>
      </c>
      <c r="I317" s="6">
        <v>4</v>
      </c>
      <c r="J317" s="6">
        <v>4036.67</v>
      </c>
      <c r="K317" s="6">
        <v>2623.84</v>
      </c>
      <c r="L317" s="7"/>
      <c r="M317" s="6">
        <v>1637.81</v>
      </c>
      <c r="N317" s="6">
        <v>1009</v>
      </c>
      <c r="O317" s="6">
        <v>0</v>
      </c>
      <c r="P317" s="6">
        <v>19127654</v>
      </c>
      <c r="Q317" s="6">
        <v>0</v>
      </c>
      <c r="R317" s="6">
        <v>45600000</v>
      </c>
      <c r="S317" s="6">
        <v>64727654</v>
      </c>
      <c r="U317">
        <f t="shared" si="11"/>
        <v>0.24995850540172965</v>
      </c>
    </row>
    <row r="318" spans="1:21" x14ac:dyDescent="0.35">
      <c r="A318">
        <v>2019</v>
      </c>
      <c r="B318" t="s">
        <v>3</v>
      </c>
      <c r="C318" t="s">
        <v>67</v>
      </c>
      <c r="D318" t="s">
        <v>17</v>
      </c>
      <c r="E318" t="s">
        <v>47</v>
      </c>
      <c r="F318" t="s">
        <v>35</v>
      </c>
      <c r="G318">
        <v>4</v>
      </c>
      <c r="H318" t="s">
        <v>9</v>
      </c>
      <c r="I318" s="6">
        <v>2</v>
      </c>
      <c r="J318" s="6">
        <v>137.71</v>
      </c>
      <c r="K318" s="6">
        <v>89.51</v>
      </c>
      <c r="L318" s="7"/>
      <c r="M318" s="6">
        <v>137.31</v>
      </c>
      <c r="N318" s="6">
        <v>36</v>
      </c>
      <c r="O318" s="6">
        <v>0</v>
      </c>
      <c r="P318" s="6">
        <v>900000</v>
      </c>
      <c r="Q318" s="6">
        <v>0</v>
      </c>
      <c r="R318" s="6">
        <v>0</v>
      </c>
      <c r="S318" s="6">
        <v>900000</v>
      </c>
      <c r="U318">
        <f t="shared" si="11"/>
        <v>0.26141892382543025</v>
      </c>
    </row>
    <row r="319" spans="1:21" x14ac:dyDescent="0.35">
      <c r="A319">
        <v>2019</v>
      </c>
      <c r="B319" t="s">
        <v>3</v>
      </c>
      <c r="C319" t="s">
        <v>67</v>
      </c>
      <c r="D319" t="s">
        <v>17</v>
      </c>
      <c r="E319" t="s">
        <v>47</v>
      </c>
      <c r="F319" t="s">
        <v>35</v>
      </c>
      <c r="G319">
        <v>5</v>
      </c>
      <c r="H319" t="s">
        <v>9</v>
      </c>
      <c r="I319" s="6">
        <v>2</v>
      </c>
      <c r="J319" s="6">
        <v>1723.31</v>
      </c>
      <c r="K319" s="6">
        <v>861.64</v>
      </c>
      <c r="L319" s="7"/>
      <c r="M319" s="6">
        <v>149</v>
      </c>
      <c r="N319" s="6">
        <v>0</v>
      </c>
      <c r="O319" s="6">
        <v>0</v>
      </c>
      <c r="P319" s="6">
        <v>2400000</v>
      </c>
      <c r="Q319" s="6">
        <v>0</v>
      </c>
      <c r="R319" s="6">
        <v>0</v>
      </c>
      <c r="S319" s="6">
        <v>2400000</v>
      </c>
      <c r="U319">
        <f t="shared" si="11"/>
        <v>0</v>
      </c>
    </row>
    <row r="320" spans="1:21" x14ac:dyDescent="0.35">
      <c r="A320">
        <v>2019</v>
      </c>
      <c r="B320" t="s">
        <v>3</v>
      </c>
      <c r="C320" t="s">
        <v>67</v>
      </c>
      <c r="D320" t="s">
        <v>17</v>
      </c>
      <c r="E320" t="s">
        <v>47</v>
      </c>
      <c r="F320" t="s">
        <v>35</v>
      </c>
      <c r="G320">
        <v>6</v>
      </c>
      <c r="H320" t="s">
        <v>9</v>
      </c>
      <c r="I320" s="6">
        <v>9</v>
      </c>
      <c r="J320" s="6">
        <v>13329.25</v>
      </c>
      <c r="K320" s="6">
        <v>7370.29</v>
      </c>
      <c r="L320" s="7"/>
      <c r="M320" s="6">
        <v>13174.04</v>
      </c>
      <c r="N320" s="6">
        <v>3330</v>
      </c>
      <c r="O320" s="6">
        <v>73228036</v>
      </c>
      <c r="P320" s="6">
        <v>13644731</v>
      </c>
      <c r="Q320" s="6">
        <v>0</v>
      </c>
      <c r="R320" s="6">
        <v>3433128</v>
      </c>
      <c r="S320" s="6">
        <v>90305895</v>
      </c>
      <c r="U320">
        <f t="shared" si="11"/>
        <v>0.2498265093684941</v>
      </c>
    </row>
    <row r="321" spans="1:21" x14ac:dyDescent="0.35">
      <c r="A321">
        <v>2019</v>
      </c>
      <c r="B321" t="s">
        <v>3</v>
      </c>
      <c r="C321" t="s">
        <v>67</v>
      </c>
      <c r="D321" t="s">
        <v>17</v>
      </c>
      <c r="E321" t="s">
        <v>47</v>
      </c>
      <c r="F321" t="s">
        <v>35</v>
      </c>
      <c r="G321">
        <v>8</v>
      </c>
      <c r="H321" t="s">
        <v>9</v>
      </c>
      <c r="I321" s="6">
        <v>2</v>
      </c>
      <c r="J321" s="6">
        <v>1648.55</v>
      </c>
      <c r="K321" s="6">
        <v>989.13</v>
      </c>
      <c r="L321" s="7"/>
      <c r="M321" s="6">
        <v>1645.2</v>
      </c>
      <c r="N321" s="6">
        <v>453</v>
      </c>
      <c r="O321" s="6">
        <v>8000000</v>
      </c>
      <c r="P321" s="6">
        <v>0</v>
      </c>
      <c r="Q321" s="6">
        <v>0</v>
      </c>
      <c r="R321" s="6">
        <v>0</v>
      </c>
      <c r="S321" s="6">
        <v>8000000</v>
      </c>
      <c r="U321">
        <f t="shared" si="11"/>
        <v>0.27478693397227866</v>
      </c>
    </row>
    <row r="322" spans="1:21" x14ac:dyDescent="0.35">
      <c r="A322">
        <v>2019</v>
      </c>
      <c r="B322" t="s">
        <v>3</v>
      </c>
      <c r="C322" t="s">
        <v>67</v>
      </c>
      <c r="D322" t="s">
        <v>17</v>
      </c>
      <c r="E322" t="s">
        <v>48</v>
      </c>
      <c r="F322" t="s">
        <v>35</v>
      </c>
      <c r="G322">
        <v>1</v>
      </c>
      <c r="H322" t="s">
        <v>9</v>
      </c>
      <c r="I322" s="6">
        <v>524</v>
      </c>
      <c r="J322" s="6">
        <v>193772.32</v>
      </c>
      <c r="K322" s="6">
        <v>135893.92000000001</v>
      </c>
      <c r="L322" s="7"/>
      <c r="M322" s="6">
        <v>269539.34000000003</v>
      </c>
      <c r="N322" s="6">
        <v>47296</v>
      </c>
      <c r="O322" s="6">
        <v>1160949330</v>
      </c>
      <c r="P322" s="6">
        <v>418962822</v>
      </c>
      <c r="Q322" s="6">
        <v>0</v>
      </c>
      <c r="R322" s="6">
        <v>6317916844</v>
      </c>
      <c r="S322" s="6">
        <v>7897828996</v>
      </c>
      <c r="U322">
        <f t="shared" si="11"/>
        <v>0.24408026904977964</v>
      </c>
    </row>
    <row r="323" spans="1:21" x14ac:dyDescent="0.35">
      <c r="A323">
        <v>2019</v>
      </c>
      <c r="B323" t="s">
        <v>3</v>
      </c>
      <c r="C323" t="s">
        <v>67</v>
      </c>
      <c r="D323" t="s">
        <v>17</v>
      </c>
      <c r="E323" t="s">
        <v>48</v>
      </c>
      <c r="F323" t="s">
        <v>35</v>
      </c>
      <c r="G323">
        <v>2</v>
      </c>
      <c r="H323" t="s">
        <v>9</v>
      </c>
      <c r="I323" s="6">
        <v>133</v>
      </c>
      <c r="J323" s="6">
        <v>69015.649999999994</v>
      </c>
      <c r="K323" s="6">
        <v>28885.35</v>
      </c>
      <c r="L323" s="7"/>
      <c r="M323" s="6">
        <v>89396.74</v>
      </c>
      <c r="N323" s="6">
        <v>16807</v>
      </c>
      <c r="O323" s="6">
        <v>409961891</v>
      </c>
      <c r="P323" s="6">
        <v>170470485</v>
      </c>
      <c r="Q323" s="6">
        <v>0</v>
      </c>
      <c r="R323" s="6">
        <v>90318784</v>
      </c>
      <c r="S323" s="6">
        <v>670751160</v>
      </c>
      <c r="U323">
        <f t="shared" si="11"/>
        <v>0.2435244759703053</v>
      </c>
    </row>
    <row r="324" spans="1:21" x14ac:dyDescent="0.35">
      <c r="A324">
        <v>2019</v>
      </c>
      <c r="B324" t="s">
        <v>3</v>
      </c>
      <c r="C324" t="s">
        <v>67</v>
      </c>
      <c r="D324" t="s">
        <v>17</v>
      </c>
      <c r="E324" t="s">
        <v>48</v>
      </c>
      <c r="F324" t="s">
        <v>35</v>
      </c>
      <c r="G324">
        <v>3</v>
      </c>
      <c r="H324" t="s">
        <v>9</v>
      </c>
      <c r="I324" s="6">
        <v>68</v>
      </c>
      <c r="J324" s="6">
        <v>32570.34</v>
      </c>
      <c r="K324" s="6">
        <v>16499.189999999999</v>
      </c>
      <c r="L324" s="7"/>
      <c r="M324" s="6">
        <v>32478.86</v>
      </c>
      <c r="N324" s="6">
        <v>7441</v>
      </c>
      <c r="O324" s="6">
        <v>74320000</v>
      </c>
      <c r="P324" s="6">
        <v>44228341</v>
      </c>
      <c r="Q324" s="6">
        <v>0</v>
      </c>
      <c r="R324" s="6">
        <v>32815738</v>
      </c>
      <c r="S324" s="6">
        <v>151364079</v>
      </c>
      <c r="U324">
        <f t="shared" si="11"/>
        <v>0.22845938973925356</v>
      </c>
    </row>
    <row r="325" spans="1:21" x14ac:dyDescent="0.35">
      <c r="A325">
        <v>2019</v>
      </c>
      <c r="B325" t="s">
        <v>3</v>
      </c>
      <c r="C325" t="s">
        <v>67</v>
      </c>
      <c r="D325" t="s">
        <v>17</v>
      </c>
      <c r="E325" t="s">
        <v>48</v>
      </c>
      <c r="F325" t="s">
        <v>35</v>
      </c>
      <c r="G325">
        <v>4</v>
      </c>
      <c r="H325" t="s">
        <v>9</v>
      </c>
      <c r="I325" s="6">
        <v>29</v>
      </c>
      <c r="J325" s="6">
        <v>26644.48</v>
      </c>
      <c r="K325" s="6">
        <v>12601.75</v>
      </c>
      <c r="L325" s="7"/>
      <c r="M325" s="6">
        <v>28368.43</v>
      </c>
      <c r="N325" s="6">
        <v>6858</v>
      </c>
      <c r="O325" s="6">
        <v>91239914</v>
      </c>
      <c r="P325" s="6">
        <v>31272406</v>
      </c>
      <c r="Q325" s="6">
        <v>0</v>
      </c>
      <c r="R325" s="6">
        <v>18827658</v>
      </c>
      <c r="S325" s="6">
        <v>141339978</v>
      </c>
      <c r="U325">
        <f t="shared" si="11"/>
        <v>0.2573891477709454</v>
      </c>
    </row>
    <row r="326" spans="1:21" x14ac:dyDescent="0.35">
      <c r="A326">
        <v>2019</v>
      </c>
      <c r="B326" t="s">
        <v>3</v>
      </c>
      <c r="C326" t="s">
        <v>67</v>
      </c>
      <c r="D326" t="s">
        <v>17</v>
      </c>
      <c r="E326" t="s">
        <v>48</v>
      </c>
      <c r="F326" t="s">
        <v>35</v>
      </c>
      <c r="G326">
        <v>5</v>
      </c>
      <c r="H326" t="s">
        <v>9</v>
      </c>
      <c r="I326" s="6">
        <v>23</v>
      </c>
      <c r="J326" s="6">
        <v>125405.75999999999</v>
      </c>
      <c r="K326" s="6">
        <v>63465.23</v>
      </c>
      <c r="L326" s="7"/>
      <c r="M326" s="6">
        <v>74871.88</v>
      </c>
      <c r="N326" s="6">
        <v>33032</v>
      </c>
      <c r="O326" s="6">
        <v>581880467</v>
      </c>
      <c r="P326" s="6">
        <v>99204699</v>
      </c>
      <c r="Q326" s="6">
        <v>0</v>
      </c>
      <c r="R326" s="6">
        <v>35306878</v>
      </c>
      <c r="S326" s="6">
        <v>716392044</v>
      </c>
      <c r="U326">
        <f t="shared" si="11"/>
        <v>0.26340097934895496</v>
      </c>
    </row>
    <row r="327" spans="1:21" x14ac:dyDescent="0.35">
      <c r="A327">
        <v>2019</v>
      </c>
      <c r="B327" t="s">
        <v>3</v>
      </c>
      <c r="C327" t="s">
        <v>67</v>
      </c>
      <c r="D327" t="s">
        <v>17</v>
      </c>
      <c r="E327" t="s">
        <v>48</v>
      </c>
      <c r="F327" t="s">
        <v>35</v>
      </c>
      <c r="G327">
        <v>6</v>
      </c>
      <c r="H327" t="s">
        <v>9</v>
      </c>
      <c r="I327" s="6">
        <v>23</v>
      </c>
      <c r="J327" s="6">
        <v>98504.89</v>
      </c>
      <c r="K327" s="6">
        <v>3943.49</v>
      </c>
      <c r="L327" s="7"/>
      <c r="M327" s="6">
        <v>84724.9</v>
      </c>
      <c r="N327" s="6">
        <v>16977</v>
      </c>
      <c r="O327" s="6">
        <v>240471727</v>
      </c>
      <c r="P327" s="6">
        <v>40329540</v>
      </c>
      <c r="Q327" s="6">
        <v>0</v>
      </c>
      <c r="R327" s="6">
        <v>10175674</v>
      </c>
      <c r="S327" s="6">
        <v>290976941</v>
      </c>
      <c r="U327">
        <f t="shared" si="11"/>
        <v>0.17234677385051647</v>
      </c>
    </row>
    <row r="328" spans="1:21" x14ac:dyDescent="0.35">
      <c r="A328">
        <v>2019</v>
      </c>
      <c r="B328" t="s">
        <v>3</v>
      </c>
      <c r="C328" t="s">
        <v>67</v>
      </c>
      <c r="D328" t="s">
        <v>17</v>
      </c>
      <c r="E328" t="s">
        <v>48</v>
      </c>
      <c r="F328" t="s">
        <v>35</v>
      </c>
      <c r="G328">
        <v>7</v>
      </c>
      <c r="H328" t="s">
        <v>9</v>
      </c>
      <c r="I328" s="6">
        <v>4</v>
      </c>
      <c r="J328" s="6">
        <v>375.74</v>
      </c>
      <c r="K328" s="6">
        <v>244.23</v>
      </c>
      <c r="L328" s="7"/>
      <c r="M328" s="6">
        <v>601.1</v>
      </c>
      <c r="N328" s="6">
        <v>94</v>
      </c>
      <c r="O328" s="6">
        <v>2000000</v>
      </c>
      <c r="P328" s="6">
        <v>2633000</v>
      </c>
      <c r="Q328" s="6">
        <v>0</v>
      </c>
      <c r="R328" s="6">
        <v>205000</v>
      </c>
      <c r="S328" s="6">
        <v>4838000</v>
      </c>
      <c r="U328">
        <f t="shared" si="11"/>
        <v>0.25017299196252729</v>
      </c>
    </row>
    <row r="329" spans="1:21" x14ac:dyDescent="0.35">
      <c r="A329">
        <v>2019</v>
      </c>
      <c r="B329" t="s">
        <v>3</v>
      </c>
      <c r="C329" t="s">
        <v>67</v>
      </c>
      <c r="D329" t="s">
        <v>17</v>
      </c>
      <c r="E329" t="s">
        <v>48</v>
      </c>
      <c r="F329" t="s">
        <v>35</v>
      </c>
      <c r="G329">
        <v>8</v>
      </c>
      <c r="H329" t="s">
        <v>9</v>
      </c>
      <c r="I329" s="6">
        <v>4</v>
      </c>
      <c r="J329" s="6">
        <v>0</v>
      </c>
      <c r="K329" s="6">
        <v>0</v>
      </c>
      <c r="L329" s="7"/>
      <c r="M329" s="6">
        <v>37.58</v>
      </c>
      <c r="N329" s="6">
        <v>0</v>
      </c>
      <c r="O329" s="6">
        <v>0</v>
      </c>
      <c r="P329" s="6">
        <v>281600</v>
      </c>
      <c r="Q329" s="6">
        <v>0</v>
      </c>
      <c r="R329" s="6">
        <v>0</v>
      </c>
      <c r="S329" s="6">
        <v>281600</v>
      </c>
      <c r="U329">
        <f t="shared" si="11"/>
        <v>0</v>
      </c>
    </row>
    <row r="330" spans="1:21" x14ac:dyDescent="0.35">
      <c r="A330">
        <v>2019</v>
      </c>
      <c r="B330" t="s">
        <v>3</v>
      </c>
      <c r="C330" t="s">
        <v>67</v>
      </c>
      <c r="D330" t="s">
        <v>17</v>
      </c>
      <c r="E330" t="s">
        <v>48</v>
      </c>
      <c r="F330" t="s">
        <v>35</v>
      </c>
      <c r="G330">
        <v>9</v>
      </c>
      <c r="H330" t="s">
        <v>9</v>
      </c>
      <c r="I330" s="6">
        <v>2</v>
      </c>
      <c r="J330" s="6">
        <v>598.11</v>
      </c>
      <c r="K330" s="6">
        <v>358.87</v>
      </c>
      <c r="L330" s="7"/>
      <c r="M330" s="6">
        <v>1618.47</v>
      </c>
      <c r="N330" s="6">
        <v>164</v>
      </c>
      <c r="O330" s="6">
        <v>1000000</v>
      </c>
      <c r="P330" s="6">
        <v>13725000</v>
      </c>
      <c r="Q330" s="6">
        <v>0</v>
      </c>
      <c r="R330" s="6">
        <v>1350000</v>
      </c>
      <c r="S330" s="6">
        <v>16075000</v>
      </c>
      <c r="U330">
        <f t="shared" si="11"/>
        <v>0.27419705405360217</v>
      </c>
    </row>
    <row r="331" spans="1:21" x14ac:dyDescent="0.35">
      <c r="A331">
        <v>2019</v>
      </c>
      <c r="B331" t="s">
        <v>3</v>
      </c>
      <c r="C331" t="s">
        <v>67</v>
      </c>
      <c r="D331" t="s">
        <v>17</v>
      </c>
      <c r="E331" t="s">
        <v>48</v>
      </c>
      <c r="F331" t="s">
        <v>35</v>
      </c>
      <c r="G331">
        <v>10</v>
      </c>
      <c r="H331" t="s">
        <v>9</v>
      </c>
      <c r="I331" s="6">
        <v>2</v>
      </c>
      <c r="J331" s="6">
        <v>10836.49</v>
      </c>
      <c r="K331" s="6">
        <v>3505.07</v>
      </c>
      <c r="L331" s="7"/>
      <c r="M331" s="6">
        <v>5610.17</v>
      </c>
      <c r="N331" s="6">
        <v>2980</v>
      </c>
      <c r="O331" s="6">
        <v>100000000</v>
      </c>
      <c r="P331" s="6">
        <v>300000</v>
      </c>
      <c r="Q331" s="6">
        <v>0</v>
      </c>
      <c r="R331" s="6">
        <v>11000000</v>
      </c>
      <c r="S331" s="6">
        <v>111300000</v>
      </c>
      <c r="U331">
        <f t="shared" si="11"/>
        <v>0.27499679324209225</v>
      </c>
    </row>
    <row r="332" spans="1:21" x14ac:dyDescent="0.35">
      <c r="A332">
        <v>2019</v>
      </c>
      <c r="B332" t="s">
        <v>3</v>
      </c>
      <c r="C332" t="s">
        <v>67</v>
      </c>
      <c r="D332" t="s">
        <v>17</v>
      </c>
      <c r="E332" t="s">
        <v>49</v>
      </c>
      <c r="F332" t="s">
        <v>35</v>
      </c>
      <c r="G332">
        <v>1</v>
      </c>
      <c r="H332" t="s">
        <v>9</v>
      </c>
      <c r="I332" s="6">
        <v>600</v>
      </c>
      <c r="J332" s="6">
        <v>470173.9</v>
      </c>
      <c r="K332" s="6">
        <v>508612.48</v>
      </c>
      <c r="L332" s="7"/>
      <c r="M332" s="6">
        <v>1257000.98</v>
      </c>
      <c r="N332" s="6">
        <v>226112</v>
      </c>
      <c r="O332" s="6">
        <v>1500264727</v>
      </c>
      <c r="P332" s="6">
        <v>3221304573</v>
      </c>
      <c r="Q332" s="6">
        <v>0</v>
      </c>
      <c r="R332" s="6">
        <v>490222589</v>
      </c>
      <c r="S332" s="6">
        <v>5202623199</v>
      </c>
      <c r="U332">
        <f t="shared" si="11"/>
        <v>0.48091142447507185</v>
      </c>
    </row>
    <row r="333" spans="1:21" x14ac:dyDescent="0.35">
      <c r="A333">
        <v>2019</v>
      </c>
      <c r="B333" t="s">
        <v>3</v>
      </c>
      <c r="C333" t="s">
        <v>67</v>
      </c>
      <c r="D333" t="s">
        <v>17</v>
      </c>
      <c r="E333" t="s">
        <v>49</v>
      </c>
      <c r="F333" t="s">
        <v>35</v>
      </c>
      <c r="G333">
        <v>2</v>
      </c>
      <c r="H333" t="s">
        <v>9</v>
      </c>
      <c r="I333" s="6">
        <v>159</v>
      </c>
      <c r="J333" s="6">
        <v>147183.89000000001</v>
      </c>
      <c r="K333" s="6">
        <v>87184.78</v>
      </c>
      <c r="L333" s="7"/>
      <c r="M333" s="6">
        <v>188483.02</v>
      </c>
      <c r="N333" s="6">
        <v>39198</v>
      </c>
      <c r="O333" s="6">
        <v>749636340</v>
      </c>
      <c r="P333" s="6">
        <v>396526393</v>
      </c>
      <c r="Q333" s="6">
        <v>1000000</v>
      </c>
      <c r="R333" s="6">
        <v>423523583</v>
      </c>
      <c r="S333" s="6">
        <v>1570686316</v>
      </c>
      <c r="U333">
        <f t="shared" si="11"/>
        <v>0.2663199077018551</v>
      </c>
    </row>
    <row r="334" spans="1:21" x14ac:dyDescent="0.35">
      <c r="A334">
        <v>2019</v>
      </c>
      <c r="B334" t="s">
        <v>3</v>
      </c>
      <c r="C334" t="s">
        <v>67</v>
      </c>
      <c r="D334" t="s">
        <v>17</v>
      </c>
      <c r="E334" t="s">
        <v>49</v>
      </c>
      <c r="F334" t="s">
        <v>35</v>
      </c>
      <c r="G334">
        <v>3</v>
      </c>
      <c r="H334" t="s">
        <v>9</v>
      </c>
      <c r="I334" s="6">
        <v>55</v>
      </c>
      <c r="J334" s="6">
        <v>217399.76</v>
      </c>
      <c r="K334" s="6">
        <v>99162.7</v>
      </c>
      <c r="L334" s="7"/>
      <c r="M334" s="6">
        <v>124686.91</v>
      </c>
      <c r="N334" s="6">
        <v>54418</v>
      </c>
      <c r="O334" s="6">
        <v>615881681</v>
      </c>
      <c r="P334" s="6">
        <v>70989876</v>
      </c>
      <c r="Q334" s="6">
        <v>0</v>
      </c>
      <c r="R334" s="6">
        <v>82663209</v>
      </c>
      <c r="S334" s="6">
        <v>769534766</v>
      </c>
      <c r="U334">
        <f t="shared" si="11"/>
        <v>0.2503130638230695</v>
      </c>
    </row>
    <row r="335" spans="1:21" x14ac:dyDescent="0.35">
      <c r="A335">
        <v>2019</v>
      </c>
      <c r="B335" t="s">
        <v>3</v>
      </c>
      <c r="C335" t="s">
        <v>67</v>
      </c>
      <c r="D335" t="s">
        <v>17</v>
      </c>
      <c r="E335" t="s">
        <v>49</v>
      </c>
      <c r="F335" t="s">
        <v>35</v>
      </c>
      <c r="G335">
        <v>4</v>
      </c>
      <c r="H335" t="s">
        <v>9</v>
      </c>
      <c r="I335" s="6">
        <v>35</v>
      </c>
      <c r="J335" s="6">
        <v>18262.09</v>
      </c>
      <c r="K335" s="6">
        <v>10710.44</v>
      </c>
      <c r="L335" s="7"/>
      <c r="M335" s="6">
        <v>33550.79</v>
      </c>
      <c r="N335" s="6">
        <v>3958</v>
      </c>
      <c r="O335" s="6">
        <v>292452311</v>
      </c>
      <c r="P335" s="6">
        <v>39929455</v>
      </c>
      <c r="Q335" s="6">
        <v>0</v>
      </c>
      <c r="R335" s="6">
        <v>49811946</v>
      </c>
      <c r="S335" s="6">
        <v>382193712</v>
      </c>
      <c r="U335">
        <f t="shared" si="11"/>
        <v>0.21673313404982672</v>
      </c>
    </row>
    <row r="336" spans="1:21" x14ac:dyDescent="0.35">
      <c r="A336">
        <v>2019</v>
      </c>
      <c r="B336" t="s">
        <v>3</v>
      </c>
      <c r="C336" t="s">
        <v>67</v>
      </c>
      <c r="D336" t="s">
        <v>17</v>
      </c>
      <c r="E336" t="s">
        <v>49</v>
      </c>
      <c r="F336" t="s">
        <v>35</v>
      </c>
      <c r="G336">
        <v>5</v>
      </c>
      <c r="H336" t="s">
        <v>9</v>
      </c>
      <c r="I336" s="6">
        <v>40</v>
      </c>
      <c r="J336" s="6">
        <v>107207.25</v>
      </c>
      <c r="K336" s="6">
        <v>47903.02</v>
      </c>
      <c r="L336" s="7"/>
      <c r="M336" s="6">
        <v>65741.3</v>
      </c>
      <c r="N336" s="6">
        <v>18656</v>
      </c>
      <c r="O336" s="6">
        <v>299447480</v>
      </c>
      <c r="P336" s="6">
        <v>135671424</v>
      </c>
      <c r="Q336" s="6">
        <v>0</v>
      </c>
      <c r="R336" s="6">
        <v>80958000</v>
      </c>
      <c r="S336" s="6">
        <v>516076904</v>
      </c>
      <c r="U336">
        <f t="shared" si="11"/>
        <v>0.17401808179950518</v>
      </c>
    </row>
    <row r="337" spans="1:21" x14ac:dyDescent="0.35">
      <c r="A337">
        <v>2019</v>
      </c>
      <c r="B337" t="s">
        <v>3</v>
      </c>
      <c r="C337" t="s">
        <v>67</v>
      </c>
      <c r="D337" t="s">
        <v>17</v>
      </c>
      <c r="E337" t="s">
        <v>49</v>
      </c>
      <c r="F337" t="s">
        <v>35</v>
      </c>
      <c r="G337">
        <v>6</v>
      </c>
      <c r="H337" t="s">
        <v>9</v>
      </c>
      <c r="I337" s="6">
        <v>41</v>
      </c>
      <c r="J337" s="6">
        <v>24160.16</v>
      </c>
      <c r="K337" s="6">
        <v>11798.36</v>
      </c>
      <c r="L337" s="7"/>
      <c r="M337" s="6">
        <v>26232.16</v>
      </c>
      <c r="N337" s="6">
        <v>6036</v>
      </c>
      <c r="O337" s="6">
        <v>197455000</v>
      </c>
      <c r="P337" s="6">
        <v>91996209</v>
      </c>
      <c r="Q337" s="6">
        <v>0</v>
      </c>
      <c r="R337" s="6">
        <v>8760000</v>
      </c>
      <c r="S337" s="6">
        <v>298211209</v>
      </c>
      <c r="U337">
        <f t="shared" si="11"/>
        <v>0.24983278256435387</v>
      </c>
    </row>
    <row r="338" spans="1:21" x14ac:dyDescent="0.35">
      <c r="A338">
        <v>2019</v>
      </c>
      <c r="B338" t="s">
        <v>3</v>
      </c>
      <c r="C338" t="s">
        <v>67</v>
      </c>
      <c r="D338" t="s">
        <v>17</v>
      </c>
      <c r="E338" t="s">
        <v>49</v>
      </c>
      <c r="F338" t="s">
        <v>35</v>
      </c>
      <c r="G338">
        <v>7</v>
      </c>
      <c r="H338" t="s">
        <v>9</v>
      </c>
      <c r="I338" s="6">
        <v>3</v>
      </c>
      <c r="J338" s="6">
        <v>0</v>
      </c>
      <c r="K338" s="6">
        <v>0</v>
      </c>
      <c r="L338" s="7"/>
      <c r="M338" s="6">
        <v>803.51</v>
      </c>
      <c r="N338" s="6">
        <v>0</v>
      </c>
      <c r="O338" s="6">
        <v>0</v>
      </c>
      <c r="P338" s="6">
        <v>1900000</v>
      </c>
      <c r="Q338" s="6">
        <v>0</v>
      </c>
      <c r="R338" s="6">
        <v>790000</v>
      </c>
      <c r="S338" s="6">
        <v>2690000</v>
      </c>
      <c r="U338">
        <f t="shared" si="11"/>
        <v>0</v>
      </c>
    </row>
    <row r="339" spans="1:21" x14ac:dyDescent="0.35">
      <c r="A339">
        <v>2019</v>
      </c>
      <c r="B339" t="s">
        <v>3</v>
      </c>
      <c r="C339" t="s">
        <v>67</v>
      </c>
      <c r="D339" t="s">
        <v>17</v>
      </c>
      <c r="E339" t="s">
        <v>49</v>
      </c>
      <c r="F339" t="s">
        <v>35</v>
      </c>
      <c r="G339">
        <v>8</v>
      </c>
      <c r="H339" t="s">
        <v>9</v>
      </c>
      <c r="I339" s="6">
        <v>5</v>
      </c>
      <c r="J339" s="6">
        <v>11315.84</v>
      </c>
      <c r="K339" s="6">
        <v>4161.71</v>
      </c>
      <c r="L339" s="7"/>
      <c r="M339" s="6">
        <v>14600.88</v>
      </c>
      <c r="N339" s="6">
        <v>2576</v>
      </c>
      <c r="O339" s="6">
        <v>23373000</v>
      </c>
      <c r="P339" s="6">
        <v>154895200</v>
      </c>
      <c r="Q339" s="6">
        <v>0</v>
      </c>
      <c r="R339" s="6">
        <v>322850000</v>
      </c>
      <c r="S339" s="6">
        <v>501118200</v>
      </c>
      <c r="U339">
        <f t="shared" si="11"/>
        <v>0.22764549516430066</v>
      </c>
    </row>
    <row r="340" spans="1:21" x14ac:dyDescent="0.35">
      <c r="A340">
        <v>2019</v>
      </c>
      <c r="B340" t="s">
        <v>3</v>
      </c>
      <c r="C340" t="s">
        <v>67</v>
      </c>
      <c r="D340" t="s">
        <v>17</v>
      </c>
      <c r="E340" t="s">
        <v>49</v>
      </c>
      <c r="F340" t="s">
        <v>35</v>
      </c>
      <c r="G340">
        <v>10</v>
      </c>
      <c r="H340" t="s">
        <v>9</v>
      </c>
      <c r="I340" s="6">
        <v>7</v>
      </c>
      <c r="J340" s="6">
        <v>5190.6400000000003</v>
      </c>
      <c r="K340" s="6">
        <v>2114.39</v>
      </c>
      <c r="L340" s="7"/>
      <c r="M340" s="6">
        <v>13217.63</v>
      </c>
      <c r="N340" s="6">
        <v>552</v>
      </c>
      <c r="O340" s="6">
        <v>60000000</v>
      </c>
      <c r="P340" s="6">
        <v>18693016</v>
      </c>
      <c r="Q340" s="6">
        <v>0</v>
      </c>
      <c r="R340" s="6">
        <v>2004250</v>
      </c>
      <c r="S340" s="6">
        <v>80035766</v>
      </c>
      <c r="U340">
        <f t="shared" si="11"/>
        <v>0.10634526763559021</v>
      </c>
    </row>
    <row r="341" spans="1:21" x14ac:dyDescent="0.35">
      <c r="A341">
        <v>2019</v>
      </c>
      <c r="B341" t="s">
        <v>3</v>
      </c>
      <c r="C341" t="s">
        <v>67</v>
      </c>
      <c r="D341" t="s">
        <v>17</v>
      </c>
      <c r="E341" t="s">
        <v>50</v>
      </c>
      <c r="F341" t="s">
        <v>35</v>
      </c>
      <c r="G341">
        <v>1</v>
      </c>
      <c r="H341" t="s">
        <v>9</v>
      </c>
      <c r="I341" s="6">
        <v>202</v>
      </c>
      <c r="J341" s="6">
        <v>110818.72</v>
      </c>
      <c r="K341" s="6">
        <v>52376.77</v>
      </c>
      <c r="L341" s="7"/>
      <c r="M341" s="6">
        <v>118471.9</v>
      </c>
      <c r="N341" s="6">
        <v>20201</v>
      </c>
      <c r="O341" s="6">
        <v>126340343</v>
      </c>
      <c r="P341" s="6">
        <v>126428944</v>
      </c>
      <c r="Q341" s="6">
        <v>1500000</v>
      </c>
      <c r="R341" s="6">
        <v>17095364</v>
      </c>
      <c r="S341" s="6">
        <v>271364651</v>
      </c>
      <c r="U341">
        <f t="shared" si="11"/>
        <v>0.18228869635021952</v>
      </c>
    </row>
    <row r="342" spans="1:21" x14ac:dyDescent="0.35">
      <c r="A342">
        <v>2019</v>
      </c>
      <c r="B342" t="s">
        <v>3</v>
      </c>
      <c r="C342" t="s">
        <v>67</v>
      </c>
      <c r="D342" t="s">
        <v>17</v>
      </c>
      <c r="E342" t="s">
        <v>50</v>
      </c>
      <c r="F342" t="s">
        <v>35</v>
      </c>
      <c r="G342">
        <v>2</v>
      </c>
      <c r="H342" t="s">
        <v>9</v>
      </c>
      <c r="I342" s="6">
        <v>30</v>
      </c>
      <c r="J342" s="6">
        <v>3311.24</v>
      </c>
      <c r="K342" s="6">
        <v>1882.13</v>
      </c>
      <c r="L342" s="7"/>
      <c r="M342" s="6">
        <v>10021.76</v>
      </c>
      <c r="N342" s="6">
        <v>906</v>
      </c>
      <c r="O342" s="6">
        <v>34213300</v>
      </c>
      <c r="P342" s="6">
        <v>32529738</v>
      </c>
      <c r="Q342" s="6">
        <v>0</v>
      </c>
      <c r="R342" s="6">
        <v>2381767</v>
      </c>
      <c r="S342" s="6">
        <v>69124805</v>
      </c>
      <c r="U342">
        <f t="shared" si="11"/>
        <v>0.2736135103465771</v>
      </c>
    </row>
    <row r="343" spans="1:21" x14ac:dyDescent="0.35">
      <c r="A343">
        <v>2019</v>
      </c>
      <c r="B343" t="s">
        <v>3</v>
      </c>
      <c r="C343" t="s">
        <v>67</v>
      </c>
      <c r="D343" t="s">
        <v>17</v>
      </c>
      <c r="E343" t="s">
        <v>50</v>
      </c>
      <c r="F343" t="s">
        <v>35</v>
      </c>
      <c r="G343">
        <v>3</v>
      </c>
      <c r="H343" t="s">
        <v>9</v>
      </c>
      <c r="I343" s="6">
        <v>8</v>
      </c>
      <c r="J343" s="6">
        <v>8013.65</v>
      </c>
      <c r="K343" s="6">
        <v>3270.71</v>
      </c>
      <c r="L343" s="7"/>
      <c r="M343" s="6">
        <v>9217.57</v>
      </c>
      <c r="N343" s="6">
        <v>1954</v>
      </c>
      <c r="O343" s="6">
        <v>12035000</v>
      </c>
      <c r="P343" s="6">
        <v>5862500</v>
      </c>
      <c r="Q343" s="6">
        <v>0</v>
      </c>
      <c r="R343" s="6">
        <v>3161963</v>
      </c>
      <c r="S343" s="6">
        <v>21059463</v>
      </c>
      <c r="U343">
        <f t="shared" ref="U343:U406" si="12">IFERROR(N343/J343,0)</f>
        <v>0.24383395830863591</v>
      </c>
    </row>
    <row r="344" spans="1:21" x14ac:dyDescent="0.35">
      <c r="A344">
        <v>2019</v>
      </c>
      <c r="B344" t="s">
        <v>3</v>
      </c>
      <c r="C344" t="s">
        <v>67</v>
      </c>
      <c r="D344" t="s">
        <v>17</v>
      </c>
      <c r="E344" t="s">
        <v>50</v>
      </c>
      <c r="F344" t="s">
        <v>35</v>
      </c>
      <c r="G344">
        <v>4</v>
      </c>
      <c r="H344" t="s">
        <v>9</v>
      </c>
      <c r="I344" s="6">
        <v>9</v>
      </c>
      <c r="J344" s="6">
        <v>8457.09</v>
      </c>
      <c r="K344" s="6">
        <v>5597.39</v>
      </c>
      <c r="L344" s="7"/>
      <c r="M344" s="6">
        <v>7167.17</v>
      </c>
      <c r="N344" s="6">
        <v>2337</v>
      </c>
      <c r="O344" s="6">
        <v>44050000</v>
      </c>
      <c r="P344" s="6">
        <v>11453669</v>
      </c>
      <c r="Q344" s="6">
        <v>0</v>
      </c>
      <c r="R344" s="6">
        <v>15960000</v>
      </c>
      <c r="S344" s="6">
        <v>60823669</v>
      </c>
      <c r="U344">
        <f t="shared" si="12"/>
        <v>0.27633618656062547</v>
      </c>
    </row>
    <row r="345" spans="1:21" x14ac:dyDescent="0.35">
      <c r="A345">
        <v>2019</v>
      </c>
      <c r="B345" t="s">
        <v>3</v>
      </c>
      <c r="C345" t="s">
        <v>67</v>
      </c>
      <c r="D345" t="s">
        <v>17</v>
      </c>
      <c r="E345" t="s">
        <v>50</v>
      </c>
      <c r="F345" t="s">
        <v>35</v>
      </c>
      <c r="G345">
        <v>6</v>
      </c>
      <c r="H345" t="s">
        <v>9</v>
      </c>
      <c r="I345" s="6">
        <v>9</v>
      </c>
      <c r="J345" s="6">
        <v>41.68</v>
      </c>
      <c r="K345" s="6">
        <v>9</v>
      </c>
      <c r="L345" s="7"/>
      <c r="M345" s="6">
        <v>333.18</v>
      </c>
      <c r="N345" s="6">
        <v>9</v>
      </c>
      <c r="O345" s="6">
        <v>0</v>
      </c>
      <c r="P345" s="6">
        <v>9000000</v>
      </c>
      <c r="Q345" s="6">
        <v>0</v>
      </c>
      <c r="R345" s="6">
        <v>0</v>
      </c>
      <c r="S345" s="6">
        <v>9000000</v>
      </c>
      <c r="U345">
        <f t="shared" si="12"/>
        <v>0.21593090211132437</v>
      </c>
    </row>
    <row r="346" spans="1:21" x14ac:dyDescent="0.35">
      <c r="A346">
        <v>2019</v>
      </c>
      <c r="B346" t="s">
        <v>3</v>
      </c>
      <c r="C346" t="s">
        <v>67</v>
      </c>
      <c r="D346" t="s">
        <v>17</v>
      </c>
      <c r="E346" t="s">
        <v>50</v>
      </c>
      <c r="F346" t="s">
        <v>35</v>
      </c>
      <c r="G346">
        <v>7</v>
      </c>
      <c r="H346" t="s">
        <v>9</v>
      </c>
      <c r="I346" s="6">
        <v>1</v>
      </c>
      <c r="J346" s="6">
        <v>4801.8</v>
      </c>
      <c r="K346" s="6">
        <v>2881.08</v>
      </c>
      <c r="L346" s="7"/>
      <c r="M346" s="6">
        <v>3454.16</v>
      </c>
      <c r="N346" s="6">
        <v>1321</v>
      </c>
      <c r="O346" s="6">
        <v>0</v>
      </c>
      <c r="P346" s="6">
        <v>2712092</v>
      </c>
      <c r="Q346" s="6">
        <v>0</v>
      </c>
      <c r="R346" s="6">
        <v>271209</v>
      </c>
      <c r="S346" s="6">
        <v>2983301</v>
      </c>
      <c r="U346">
        <f t="shared" si="12"/>
        <v>0.2751051688949977</v>
      </c>
    </row>
    <row r="347" spans="1:21" x14ac:dyDescent="0.35">
      <c r="A347">
        <v>2019</v>
      </c>
      <c r="B347" t="s">
        <v>3</v>
      </c>
      <c r="C347" t="s">
        <v>67</v>
      </c>
      <c r="D347" t="s">
        <v>17</v>
      </c>
      <c r="E347" t="s">
        <v>50</v>
      </c>
      <c r="F347" t="s">
        <v>35</v>
      </c>
      <c r="G347">
        <v>8</v>
      </c>
      <c r="H347" t="s">
        <v>9</v>
      </c>
      <c r="I347" s="6">
        <v>1</v>
      </c>
      <c r="J347" s="6">
        <v>0</v>
      </c>
      <c r="K347" s="6">
        <v>0</v>
      </c>
      <c r="L347" s="7"/>
      <c r="M347" s="6">
        <v>833.04</v>
      </c>
      <c r="N347" s="6">
        <v>0</v>
      </c>
      <c r="O347" s="6">
        <v>1785000</v>
      </c>
      <c r="P347" s="6">
        <v>189000</v>
      </c>
      <c r="Q347" s="6">
        <v>0</v>
      </c>
      <c r="R347" s="6">
        <v>0</v>
      </c>
      <c r="S347" s="6">
        <v>1974000</v>
      </c>
      <c r="U347">
        <f t="shared" si="12"/>
        <v>0</v>
      </c>
    </row>
    <row r="348" spans="1:21" x14ac:dyDescent="0.35">
      <c r="A348">
        <v>2019</v>
      </c>
      <c r="B348" t="s">
        <v>3</v>
      </c>
      <c r="C348" t="s">
        <v>67</v>
      </c>
      <c r="D348" t="s">
        <v>17</v>
      </c>
      <c r="E348" t="s">
        <v>51</v>
      </c>
      <c r="F348" t="s">
        <v>35</v>
      </c>
      <c r="G348">
        <v>1</v>
      </c>
      <c r="H348" t="s">
        <v>9</v>
      </c>
      <c r="I348" s="6">
        <v>54</v>
      </c>
      <c r="J348" s="6">
        <v>12935.79</v>
      </c>
      <c r="K348" s="6">
        <v>3829.53</v>
      </c>
      <c r="L348" s="7"/>
      <c r="M348" s="6">
        <v>39420.74</v>
      </c>
      <c r="N348" s="6">
        <v>1344</v>
      </c>
      <c r="O348" s="6">
        <v>59473291</v>
      </c>
      <c r="P348" s="6">
        <v>43820335</v>
      </c>
      <c r="Q348" s="6">
        <v>0</v>
      </c>
      <c r="R348" s="6">
        <v>7828101</v>
      </c>
      <c r="S348" s="6">
        <v>111121727</v>
      </c>
      <c r="U348">
        <f t="shared" si="12"/>
        <v>0.10389779054854786</v>
      </c>
    </row>
    <row r="349" spans="1:21" x14ac:dyDescent="0.35">
      <c r="A349">
        <v>2019</v>
      </c>
      <c r="B349" t="s">
        <v>3</v>
      </c>
      <c r="C349" t="s">
        <v>67</v>
      </c>
      <c r="D349" t="s">
        <v>17</v>
      </c>
      <c r="E349" t="s">
        <v>51</v>
      </c>
      <c r="F349" t="s">
        <v>35</v>
      </c>
      <c r="G349">
        <v>2</v>
      </c>
      <c r="H349" t="s">
        <v>9</v>
      </c>
      <c r="I349" s="6">
        <v>26</v>
      </c>
      <c r="J349" s="6">
        <v>1194.02</v>
      </c>
      <c r="K349" s="6">
        <v>759.58</v>
      </c>
      <c r="L349" s="7"/>
      <c r="M349" s="6">
        <v>8325.24</v>
      </c>
      <c r="N349" s="6">
        <v>294</v>
      </c>
      <c r="O349" s="6">
        <v>30141790</v>
      </c>
      <c r="P349" s="6">
        <v>29966350</v>
      </c>
      <c r="Q349" s="6">
        <v>0</v>
      </c>
      <c r="R349" s="6">
        <v>1719996</v>
      </c>
      <c r="S349" s="6">
        <v>61828136</v>
      </c>
      <c r="U349">
        <f t="shared" si="12"/>
        <v>0.24622703137300883</v>
      </c>
    </row>
    <row r="350" spans="1:21" x14ac:dyDescent="0.35">
      <c r="A350">
        <v>2019</v>
      </c>
      <c r="B350" t="s">
        <v>3</v>
      </c>
      <c r="C350" t="s">
        <v>67</v>
      </c>
      <c r="D350" t="s">
        <v>17</v>
      </c>
      <c r="E350" t="s">
        <v>51</v>
      </c>
      <c r="F350" t="s">
        <v>35</v>
      </c>
      <c r="G350">
        <v>3</v>
      </c>
      <c r="H350" t="s">
        <v>9</v>
      </c>
      <c r="I350" s="6">
        <v>12</v>
      </c>
      <c r="J350" s="6">
        <v>30631.7</v>
      </c>
      <c r="K350" s="6">
        <v>13681.85</v>
      </c>
      <c r="L350" s="7"/>
      <c r="M350" s="6">
        <v>21749.35</v>
      </c>
      <c r="N350" s="6">
        <v>7604</v>
      </c>
      <c r="O350" s="6">
        <v>184333000</v>
      </c>
      <c r="P350" s="6">
        <v>38354298</v>
      </c>
      <c r="Q350" s="6">
        <v>0</v>
      </c>
      <c r="R350" s="6">
        <v>43019452</v>
      </c>
      <c r="S350" s="6">
        <v>265706750</v>
      </c>
      <c r="U350">
        <f t="shared" si="12"/>
        <v>0.24823956881270057</v>
      </c>
    </row>
    <row r="351" spans="1:21" x14ac:dyDescent="0.35">
      <c r="A351">
        <v>2019</v>
      </c>
      <c r="B351" t="s">
        <v>3</v>
      </c>
      <c r="C351" t="s">
        <v>67</v>
      </c>
      <c r="D351" t="s">
        <v>17</v>
      </c>
      <c r="E351" t="s">
        <v>51</v>
      </c>
      <c r="F351" t="s">
        <v>35</v>
      </c>
      <c r="G351">
        <v>4</v>
      </c>
      <c r="H351" t="s">
        <v>9</v>
      </c>
      <c r="I351" s="6">
        <v>1</v>
      </c>
      <c r="J351" s="6">
        <v>0</v>
      </c>
      <c r="K351" s="6">
        <v>0</v>
      </c>
      <c r="L351" s="7"/>
      <c r="M351" s="6">
        <v>6.01</v>
      </c>
      <c r="N351" s="6">
        <v>0</v>
      </c>
      <c r="O351" s="6">
        <v>0</v>
      </c>
      <c r="P351" s="6">
        <v>62228</v>
      </c>
      <c r="Q351" s="6">
        <v>0</v>
      </c>
      <c r="R351" s="6">
        <v>0</v>
      </c>
      <c r="S351" s="6">
        <v>62228</v>
      </c>
      <c r="U351">
        <f t="shared" si="12"/>
        <v>0</v>
      </c>
    </row>
    <row r="352" spans="1:21" x14ac:dyDescent="0.35">
      <c r="A352">
        <v>2019</v>
      </c>
      <c r="B352" t="s">
        <v>3</v>
      </c>
      <c r="C352" t="s">
        <v>67</v>
      </c>
      <c r="D352" t="s">
        <v>17</v>
      </c>
      <c r="E352" t="s">
        <v>51</v>
      </c>
      <c r="F352" t="s">
        <v>35</v>
      </c>
      <c r="G352">
        <v>5</v>
      </c>
      <c r="H352" t="s">
        <v>9</v>
      </c>
      <c r="I352" s="6">
        <v>5</v>
      </c>
      <c r="J352" s="6">
        <v>9559.31</v>
      </c>
      <c r="K352" s="6">
        <v>5998.15</v>
      </c>
      <c r="L352" s="7"/>
      <c r="M352" s="6">
        <v>8749.0300000000007</v>
      </c>
      <c r="N352" s="6">
        <v>2127</v>
      </c>
      <c r="O352" s="6">
        <v>44000000</v>
      </c>
      <c r="P352" s="6">
        <v>4000000</v>
      </c>
      <c r="Q352" s="6">
        <v>0</v>
      </c>
      <c r="R352" s="6">
        <v>6400000</v>
      </c>
      <c r="S352" s="6">
        <v>54400000</v>
      </c>
      <c r="U352">
        <f t="shared" si="12"/>
        <v>0.22250559925350261</v>
      </c>
    </row>
    <row r="353" spans="1:21" x14ac:dyDescent="0.35">
      <c r="A353">
        <v>2019</v>
      </c>
      <c r="B353" t="s">
        <v>3</v>
      </c>
      <c r="C353" t="s">
        <v>67</v>
      </c>
      <c r="D353" t="s">
        <v>17</v>
      </c>
      <c r="E353" t="s">
        <v>51</v>
      </c>
      <c r="F353" t="s">
        <v>35</v>
      </c>
      <c r="G353">
        <v>6</v>
      </c>
      <c r="H353" t="s">
        <v>9</v>
      </c>
      <c r="I353" s="6">
        <v>13</v>
      </c>
      <c r="J353" s="6">
        <v>1979.61</v>
      </c>
      <c r="K353" s="6">
        <v>1168.8</v>
      </c>
      <c r="L353" s="7"/>
      <c r="M353" s="6">
        <v>2323.65</v>
      </c>
      <c r="N353" s="6">
        <v>541</v>
      </c>
      <c r="O353" s="6">
        <v>3000000</v>
      </c>
      <c r="P353" s="6">
        <v>11700000</v>
      </c>
      <c r="Q353" s="6">
        <v>0</v>
      </c>
      <c r="R353" s="6">
        <v>410000</v>
      </c>
      <c r="S353" s="6">
        <v>15110000</v>
      </c>
      <c r="U353">
        <f t="shared" si="12"/>
        <v>0.2732861523229323</v>
      </c>
    </row>
    <row r="354" spans="1:21" x14ac:dyDescent="0.35">
      <c r="A354">
        <v>2019</v>
      </c>
      <c r="B354" t="s">
        <v>3</v>
      </c>
      <c r="C354" t="s">
        <v>67</v>
      </c>
      <c r="D354" t="s">
        <v>17</v>
      </c>
      <c r="E354" t="s">
        <v>52</v>
      </c>
      <c r="F354" t="s">
        <v>35</v>
      </c>
      <c r="G354">
        <v>1</v>
      </c>
      <c r="H354" t="s">
        <v>9</v>
      </c>
      <c r="I354" s="6">
        <v>36</v>
      </c>
      <c r="J354" s="6">
        <v>5926.8</v>
      </c>
      <c r="K354" s="6">
        <v>2205.7199999999998</v>
      </c>
      <c r="L354" s="7"/>
      <c r="M354" s="6">
        <v>5521.04</v>
      </c>
      <c r="N354" s="6">
        <v>1392</v>
      </c>
      <c r="O354" s="6">
        <v>33737150</v>
      </c>
      <c r="P354" s="6">
        <v>11108932</v>
      </c>
      <c r="Q354" s="6">
        <v>0</v>
      </c>
      <c r="R354" s="6">
        <v>1389730</v>
      </c>
      <c r="S354" s="6">
        <v>40810080</v>
      </c>
      <c r="U354">
        <f t="shared" si="12"/>
        <v>0.23486535735978942</v>
      </c>
    </row>
    <row r="355" spans="1:21" x14ac:dyDescent="0.35">
      <c r="A355">
        <v>2019</v>
      </c>
      <c r="B355" t="s">
        <v>3</v>
      </c>
      <c r="C355" t="s">
        <v>67</v>
      </c>
      <c r="D355" t="s">
        <v>17</v>
      </c>
      <c r="E355" t="s">
        <v>52</v>
      </c>
      <c r="F355" t="s">
        <v>35</v>
      </c>
      <c r="G355">
        <v>2</v>
      </c>
      <c r="H355" t="s">
        <v>9</v>
      </c>
      <c r="I355" s="6">
        <v>7</v>
      </c>
      <c r="J355" s="6">
        <v>1087.46</v>
      </c>
      <c r="K355" s="6">
        <v>410.16</v>
      </c>
      <c r="L355" s="7"/>
      <c r="M355" s="6">
        <v>3222757.24</v>
      </c>
      <c r="N355" s="6">
        <v>260</v>
      </c>
      <c r="O355" s="6">
        <v>13889750128</v>
      </c>
      <c r="P355" s="6">
        <v>6009350175</v>
      </c>
      <c r="Q355" s="6">
        <v>0</v>
      </c>
      <c r="R355" s="6">
        <v>31715216324</v>
      </c>
      <c r="S355" s="6">
        <v>51614316627</v>
      </c>
      <c r="U355">
        <f t="shared" si="12"/>
        <v>0.23908925385761315</v>
      </c>
    </row>
    <row r="356" spans="1:21" x14ac:dyDescent="0.35">
      <c r="A356">
        <v>2019</v>
      </c>
      <c r="B356" t="s">
        <v>3</v>
      </c>
      <c r="C356" t="s">
        <v>67</v>
      </c>
      <c r="D356" t="s">
        <v>17</v>
      </c>
      <c r="E356" t="s">
        <v>52</v>
      </c>
      <c r="F356" t="s">
        <v>35</v>
      </c>
      <c r="G356">
        <v>3</v>
      </c>
      <c r="H356" t="s">
        <v>9</v>
      </c>
      <c r="I356" s="6">
        <v>1</v>
      </c>
      <c r="J356" s="6">
        <v>370.09</v>
      </c>
      <c r="K356" s="6">
        <v>222.05</v>
      </c>
      <c r="L356" s="7"/>
      <c r="M356" s="6">
        <v>72.61</v>
      </c>
      <c r="N356" s="6">
        <v>0</v>
      </c>
      <c r="O356" s="6">
        <v>149229</v>
      </c>
      <c r="P356" s="6">
        <v>134306</v>
      </c>
      <c r="Q356" s="6">
        <v>0</v>
      </c>
      <c r="R356" s="6">
        <v>0</v>
      </c>
      <c r="S356" s="6">
        <v>283535</v>
      </c>
      <c r="U356">
        <f t="shared" si="12"/>
        <v>0</v>
      </c>
    </row>
    <row r="357" spans="1:21" x14ac:dyDescent="0.35">
      <c r="A357">
        <v>2019</v>
      </c>
      <c r="B357" t="s">
        <v>3</v>
      </c>
      <c r="C357" t="s">
        <v>67</v>
      </c>
      <c r="D357" t="s">
        <v>17</v>
      </c>
      <c r="E357" t="s">
        <v>52</v>
      </c>
      <c r="F357" t="s">
        <v>35</v>
      </c>
      <c r="G357">
        <v>4</v>
      </c>
      <c r="H357" t="s">
        <v>9</v>
      </c>
      <c r="I357" s="6">
        <v>1</v>
      </c>
      <c r="J357" s="6">
        <v>3612.79</v>
      </c>
      <c r="K357" s="6">
        <v>3503.86</v>
      </c>
      <c r="L357" s="7"/>
      <c r="M357" s="6">
        <v>9.86</v>
      </c>
      <c r="N357" s="6">
        <v>1084</v>
      </c>
      <c r="O357" s="6">
        <v>10400000</v>
      </c>
      <c r="P357" s="6">
        <v>1040000</v>
      </c>
      <c r="Q357" s="6">
        <v>0</v>
      </c>
      <c r="R357" s="6">
        <v>0</v>
      </c>
      <c r="S357" s="6">
        <v>11440000</v>
      </c>
      <c r="U357">
        <f t="shared" si="12"/>
        <v>0.30004511748537832</v>
      </c>
    </row>
    <row r="358" spans="1:21" x14ac:dyDescent="0.35">
      <c r="A358">
        <v>2019</v>
      </c>
      <c r="B358" t="s">
        <v>3</v>
      </c>
      <c r="C358" t="s">
        <v>67</v>
      </c>
      <c r="D358" t="s">
        <v>17</v>
      </c>
      <c r="E358" t="s">
        <v>52</v>
      </c>
      <c r="F358" t="s">
        <v>35</v>
      </c>
      <c r="G358">
        <v>5</v>
      </c>
      <c r="H358" t="s">
        <v>9</v>
      </c>
      <c r="I358" s="6">
        <v>1</v>
      </c>
      <c r="J358" s="6">
        <v>1551</v>
      </c>
      <c r="K358" s="6">
        <v>775</v>
      </c>
      <c r="L358" s="7"/>
      <c r="M358" s="6">
        <v>977</v>
      </c>
      <c r="N358" s="6">
        <v>426</v>
      </c>
      <c r="O358" s="6">
        <v>3403400</v>
      </c>
      <c r="P358" s="6">
        <v>687500</v>
      </c>
      <c r="Q358" s="6">
        <v>0</v>
      </c>
      <c r="R358" s="6">
        <v>0</v>
      </c>
      <c r="S358" s="6">
        <v>4090900</v>
      </c>
      <c r="U358">
        <f t="shared" si="12"/>
        <v>0.27466150870406192</v>
      </c>
    </row>
    <row r="359" spans="1:21" x14ac:dyDescent="0.35">
      <c r="A359">
        <v>2019</v>
      </c>
      <c r="B359" t="s">
        <v>3</v>
      </c>
      <c r="C359" t="s">
        <v>67</v>
      </c>
      <c r="D359" t="s">
        <v>17</v>
      </c>
      <c r="E359" t="s">
        <v>52</v>
      </c>
      <c r="F359" t="s">
        <v>35</v>
      </c>
      <c r="G359">
        <v>6</v>
      </c>
      <c r="H359" t="s">
        <v>9</v>
      </c>
      <c r="I359" s="6">
        <v>1</v>
      </c>
      <c r="J359" s="6">
        <v>3507.17</v>
      </c>
      <c r="K359" s="6">
        <v>1402.87</v>
      </c>
      <c r="L359" s="7"/>
      <c r="M359" s="6">
        <v>229.98</v>
      </c>
      <c r="N359" s="6">
        <v>263</v>
      </c>
      <c r="O359" s="6">
        <v>7500000</v>
      </c>
      <c r="P359" s="6">
        <v>1500000</v>
      </c>
      <c r="Q359" s="6">
        <v>0</v>
      </c>
      <c r="R359" s="6">
        <v>900000</v>
      </c>
      <c r="S359" s="6">
        <v>9900000</v>
      </c>
      <c r="U359">
        <f t="shared" si="12"/>
        <v>7.4989236335849127E-2</v>
      </c>
    </row>
    <row r="360" spans="1:21" x14ac:dyDescent="0.35">
      <c r="A360">
        <v>2019</v>
      </c>
      <c r="B360" t="s">
        <v>3</v>
      </c>
      <c r="C360" t="s">
        <v>67</v>
      </c>
      <c r="D360" t="s">
        <v>17</v>
      </c>
      <c r="E360" t="s">
        <v>53</v>
      </c>
      <c r="F360" t="s">
        <v>35</v>
      </c>
      <c r="G360">
        <v>1</v>
      </c>
      <c r="H360" t="s">
        <v>9</v>
      </c>
      <c r="I360" s="6">
        <v>851</v>
      </c>
      <c r="J360" s="6">
        <v>556277.21</v>
      </c>
      <c r="K360" s="6">
        <v>173798.73</v>
      </c>
      <c r="L360" s="7"/>
      <c r="M360" s="6">
        <v>680336.88</v>
      </c>
      <c r="N360" s="6">
        <v>99442</v>
      </c>
      <c r="O360" s="6">
        <v>3615370340</v>
      </c>
      <c r="P360" s="6">
        <v>1397767906</v>
      </c>
      <c r="Q360" s="6">
        <v>2000000</v>
      </c>
      <c r="R360" s="6">
        <v>1645706071</v>
      </c>
      <c r="S360" s="6">
        <v>6660844317</v>
      </c>
      <c r="U360">
        <f t="shared" si="12"/>
        <v>0.17876339028880944</v>
      </c>
    </row>
    <row r="361" spans="1:21" x14ac:dyDescent="0.35">
      <c r="A361">
        <v>2019</v>
      </c>
      <c r="B361" t="s">
        <v>3</v>
      </c>
      <c r="C361" t="s">
        <v>67</v>
      </c>
      <c r="D361" t="s">
        <v>17</v>
      </c>
      <c r="E361" t="s">
        <v>53</v>
      </c>
      <c r="F361" t="s">
        <v>35</v>
      </c>
      <c r="G361">
        <v>2</v>
      </c>
      <c r="H361" t="s">
        <v>9</v>
      </c>
      <c r="I361" s="6">
        <v>226</v>
      </c>
      <c r="J361" s="6">
        <v>4959475.96</v>
      </c>
      <c r="K361" s="6">
        <v>56735.26</v>
      </c>
      <c r="L361" s="7"/>
      <c r="M361" s="6">
        <v>4034232.89</v>
      </c>
      <c r="N361" s="6">
        <v>148398</v>
      </c>
      <c r="O361" s="6">
        <v>3775211077</v>
      </c>
      <c r="P361" s="6">
        <v>9377055393</v>
      </c>
      <c r="Q361" s="6">
        <v>0</v>
      </c>
      <c r="R361" s="6">
        <v>6262883047</v>
      </c>
      <c r="S361" s="6">
        <v>19415149517</v>
      </c>
      <c r="U361">
        <f t="shared" si="12"/>
        <v>2.992211298066258E-2</v>
      </c>
    </row>
    <row r="362" spans="1:21" x14ac:dyDescent="0.35">
      <c r="A362">
        <v>2019</v>
      </c>
      <c r="B362" t="s">
        <v>3</v>
      </c>
      <c r="C362" t="s">
        <v>67</v>
      </c>
      <c r="D362" t="s">
        <v>17</v>
      </c>
      <c r="E362" t="s">
        <v>53</v>
      </c>
      <c r="F362" t="s">
        <v>35</v>
      </c>
      <c r="G362">
        <v>3</v>
      </c>
      <c r="H362" t="s">
        <v>9</v>
      </c>
      <c r="I362" s="6">
        <v>49</v>
      </c>
      <c r="J362" s="6">
        <v>346196.74</v>
      </c>
      <c r="K362" s="6">
        <v>107782.25</v>
      </c>
      <c r="L362" s="7"/>
      <c r="M362" s="6">
        <v>70687.11</v>
      </c>
      <c r="N362" s="6">
        <v>89323</v>
      </c>
      <c r="O362" s="6">
        <v>425548664</v>
      </c>
      <c r="P362" s="6">
        <v>364182373</v>
      </c>
      <c r="Q362" s="6">
        <v>0</v>
      </c>
      <c r="R362" s="6">
        <v>178922817</v>
      </c>
      <c r="S362" s="6">
        <v>968653854</v>
      </c>
      <c r="U362">
        <f t="shared" si="12"/>
        <v>0.25801225049086252</v>
      </c>
    </row>
    <row r="363" spans="1:21" x14ac:dyDescent="0.35">
      <c r="A363">
        <v>2019</v>
      </c>
      <c r="B363" t="s">
        <v>3</v>
      </c>
      <c r="C363" t="s">
        <v>67</v>
      </c>
      <c r="D363" t="s">
        <v>17</v>
      </c>
      <c r="E363" t="s">
        <v>53</v>
      </c>
      <c r="F363" t="s">
        <v>35</v>
      </c>
      <c r="G363">
        <v>4</v>
      </c>
      <c r="H363" t="s">
        <v>9</v>
      </c>
      <c r="I363" s="6">
        <v>34</v>
      </c>
      <c r="J363" s="6">
        <v>68809.63</v>
      </c>
      <c r="K363" s="6">
        <v>22225.87</v>
      </c>
      <c r="L363" s="7"/>
      <c r="M363" s="6">
        <v>61463.08</v>
      </c>
      <c r="N363" s="6">
        <v>17042</v>
      </c>
      <c r="O363" s="6">
        <v>287522786</v>
      </c>
      <c r="P363" s="6">
        <v>109620575</v>
      </c>
      <c r="Q363" s="6">
        <v>0</v>
      </c>
      <c r="R363" s="6">
        <v>119334653</v>
      </c>
      <c r="S363" s="6">
        <v>516478014</v>
      </c>
      <c r="U363">
        <f t="shared" si="12"/>
        <v>0.24766882193669693</v>
      </c>
    </row>
    <row r="364" spans="1:21" x14ac:dyDescent="0.35">
      <c r="A364">
        <v>2019</v>
      </c>
      <c r="B364" t="s">
        <v>3</v>
      </c>
      <c r="C364" t="s">
        <v>67</v>
      </c>
      <c r="D364" t="s">
        <v>17</v>
      </c>
      <c r="E364" t="s">
        <v>53</v>
      </c>
      <c r="F364" t="s">
        <v>35</v>
      </c>
      <c r="G364">
        <v>5</v>
      </c>
      <c r="H364" t="s">
        <v>9</v>
      </c>
      <c r="I364" s="6">
        <v>22</v>
      </c>
      <c r="J364" s="6">
        <v>49840.77</v>
      </c>
      <c r="K364" s="6">
        <v>10025.48</v>
      </c>
      <c r="L364" s="7"/>
      <c r="M364" s="6">
        <v>44451.02</v>
      </c>
      <c r="N364" s="6">
        <v>11752</v>
      </c>
      <c r="O364" s="6">
        <v>348758618</v>
      </c>
      <c r="P364" s="6">
        <v>71409631</v>
      </c>
      <c r="Q364" s="6">
        <v>0</v>
      </c>
      <c r="R364" s="6">
        <v>67734380</v>
      </c>
      <c r="S364" s="6">
        <v>487902629</v>
      </c>
      <c r="U364">
        <f t="shared" si="12"/>
        <v>0.23579089969918204</v>
      </c>
    </row>
    <row r="365" spans="1:21" x14ac:dyDescent="0.35">
      <c r="A365">
        <v>2019</v>
      </c>
      <c r="B365" t="s">
        <v>3</v>
      </c>
      <c r="C365" t="s">
        <v>67</v>
      </c>
      <c r="D365" t="s">
        <v>17</v>
      </c>
      <c r="E365" t="s">
        <v>53</v>
      </c>
      <c r="F365" t="s">
        <v>35</v>
      </c>
      <c r="G365">
        <v>6</v>
      </c>
      <c r="H365" t="s">
        <v>9</v>
      </c>
      <c r="I365" s="6">
        <v>15</v>
      </c>
      <c r="J365" s="6">
        <v>10152.98</v>
      </c>
      <c r="K365" s="6">
        <v>5041.2</v>
      </c>
      <c r="L365" s="7"/>
      <c r="M365" s="6">
        <v>10583.9</v>
      </c>
      <c r="N365" s="6">
        <v>1668</v>
      </c>
      <c r="O365" s="6">
        <v>30118000</v>
      </c>
      <c r="P365" s="6">
        <v>37110490</v>
      </c>
      <c r="Q365" s="6">
        <v>0</v>
      </c>
      <c r="R365" s="6">
        <v>2711000</v>
      </c>
      <c r="S365" s="6">
        <v>69939490</v>
      </c>
      <c r="U365">
        <f t="shared" si="12"/>
        <v>0.16428674142960983</v>
      </c>
    </row>
    <row r="366" spans="1:21" x14ac:dyDescent="0.35">
      <c r="A366">
        <v>2019</v>
      </c>
      <c r="B366" t="s">
        <v>3</v>
      </c>
      <c r="C366" t="s">
        <v>67</v>
      </c>
      <c r="D366" t="s">
        <v>17</v>
      </c>
      <c r="E366" t="s">
        <v>53</v>
      </c>
      <c r="F366" t="s">
        <v>35</v>
      </c>
      <c r="G366">
        <v>7</v>
      </c>
      <c r="H366" t="s">
        <v>9</v>
      </c>
      <c r="I366" s="6">
        <v>11</v>
      </c>
      <c r="J366" s="6">
        <v>117060.85</v>
      </c>
      <c r="K366" s="6">
        <v>33392.660000000003</v>
      </c>
      <c r="L366" s="7"/>
      <c r="M366" s="6">
        <v>72196.19</v>
      </c>
      <c r="N366" s="6">
        <v>29190</v>
      </c>
      <c r="O366" s="6">
        <v>250513000</v>
      </c>
      <c r="P366" s="6">
        <v>122392256</v>
      </c>
      <c r="Q366" s="6">
        <v>0</v>
      </c>
      <c r="R366" s="6">
        <v>10108992</v>
      </c>
      <c r="S366" s="6">
        <v>383014248</v>
      </c>
      <c r="U366">
        <f t="shared" si="12"/>
        <v>0.24935749227858844</v>
      </c>
    </row>
    <row r="367" spans="1:21" x14ac:dyDescent="0.35">
      <c r="A367">
        <v>2019</v>
      </c>
      <c r="B367" t="s">
        <v>3</v>
      </c>
      <c r="C367" t="s">
        <v>67</v>
      </c>
      <c r="D367" t="s">
        <v>17</v>
      </c>
      <c r="E367" t="s">
        <v>53</v>
      </c>
      <c r="F367" t="s">
        <v>35</v>
      </c>
      <c r="G367">
        <v>8</v>
      </c>
      <c r="H367" t="s">
        <v>9</v>
      </c>
      <c r="I367" s="6">
        <v>4</v>
      </c>
      <c r="J367" s="6">
        <v>1118.4100000000001</v>
      </c>
      <c r="K367" s="6">
        <v>111.18</v>
      </c>
      <c r="L367" s="7"/>
      <c r="M367" s="6">
        <v>145.31</v>
      </c>
      <c r="N367" s="6">
        <v>181</v>
      </c>
      <c r="O367" s="6">
        <v>0</v>
      </c>
      <c r="P367" s="6">
        <v>8800000</v>
      </c>
      <c r="Q367" s="6">
        <v>0</v>
      </c>
      <c r="R367" s="6">
        <v>2400000</v>
      </c>
      <c r="S367" s="6">
        <v>11200000</v>
      </c>
      <c r="U367">
        <f t="shared" si="12"/>
        <v>0.16183689344694699</v>
      </c>
    </row>
    <row r="368" spans="1:21" x14ac:dyDescent="0.35">
      <c r="A368">
        <v>2019</v>
      </c>
      <c r="B368" t="s">
        <v>3</v>
      </c>
      <c r="C368" t="s">
        <v>67</v>
      </c>
      <c r="D368" t="s">
        <v>17</v>
      </c>
      <c r="E368" t="s">
        <v>53</v>
      </c>
      <c r="F368" t="s">
        <v>35</v>
      </c>
      <c r="G368">
        <v>9</v>
      </c>
      <c r="H368" t="s">
        <v>9</v>
      </c>
      <c r="I368" s="6">
        <v>2</v>
      </c>
      <c r="J368" s="6">
        <v>0</v>
      </c>
      <c r="K368" s="6">
        <v>0</v>
      </c>
      <c r="L368" s="7"/>
      <c r="M368" s="6">
        <v>6146.23</v>
      </c>
      <c r="N368" s="6">
        <v>0</v>
      </c>
      <c r="O368" s="6">
        <v>92003000</v>
      </c>
      <c r="P368" s="6">
        <v>10647500</v>
      </c>
      <c r="Q368" s="6">
        <v>0</v>
      </c>
      <c r="R368" s="6">
        <v>10594750</v>
      </c>
      <c r="S368" s="6">
        <v>113245250</v>
      </c>
      <c r="U368">
        <f t="shared" si="12"/>
        <v>0</v>
      </c>
    </row>
    <row r="369" spans="1:21" x14ac:dyDescent="0.35">
      <c r="A369">
        <v>2019</v>
      </c>
      <c r="B369" t="s">
        <v>3</v>
      </c>
      <c r="C369" t="s">
        <v>67</v>
      </c>
      <c r="D369" t="s">
        <v>17</v>
      </c>
      <c r="E369" t="s">
        <v>53</v>
      </c>
      <c r="F369" t="s">
        <v>35</v>
      </c>
      <c r="G369">
        <v>10</v>
      </c>
      <c r="H369" t="s">
        <v>9</v>
      </c>
      <c r="I369" s="6">
        <v>6</v>
      </c>
      <c r="J369" s="6">
        <v>3727.51</v>
      </c>
      <c r="K369" s="6">
        <v>2422.87</v>
      </c>
      <c r="L369" s="7"/>
      <c r="M369" s="6">
        <v>698.98</v>
      </c>
      <c r="N369" s="6">
        <v>932</v>
      </c>
      <c r="O369" s="6">
        <v>24558000</v>
      </c>
      <c r="P369" s="6">
        <v>5958515</v>
      </c>
      <c r="Q369" s="6">
        <v>0</v>
      </c>
      <c r="R369" s="6">
        <v>450000</v>
      </c>
      <c r="S369" s="6">
        <v>30966515</v>
      </c>
      <c r="U369">
        <f t="shared" si="12"/>
        <v>0.25003286376159956</v>
      </c>
    </row>
    <row r="370" spans="1:21" x14ac:dyDescent="0.35">
      <c r="A370">
        <v>2019</v>
      </c>
      <c r="B370" t="s">
        <v>3</v>
      </c>
      <c r="C370" t="s">
        <v>67</v>
      </c>
      <c r="D370" t="s">
        <v>17</v>
      </c>
      <c r="E370" t="s">
        <v>54</v>
      </c>
      <c r="F370" t="s">
        <v>35</v>
      </c>
      <c r="G370">
        <v>1</v>
      </c>
      <c r="H370" t="s">
        <v>9</v>
      </c>
      <c r="I370" s="6">
        <v>50</v>
      </c>
      <c r="J370" s="6">
        <v>8336.01</v>
      </c>
      <c r="K370" s="6">
        <v>1485.07</v>
      </c>
      <c r="L370" s="7"/>
      <c r="M370" s="6">
        <v>4238.47</v>
      </c>
      <c r="N370" s="6">
        <v>178</v>
      </c>
      <c r="O370" s="6">
        <v>5929532</v>
      </c>
      <c r="P370" s="6">
        <v>6543732</v>
      </c>
      <c r="Q370" s="6">
        <v>0</v>
      </c>
      <c r="R370" s="6">
        <v>4993342</v>
      </c>
      <c r="S370" s="6">
        <v>17466606</v>
      </c>
      <c r="U370">
        <f t="shared" si="12"/>
        <v>2.1353141370991636E-2</v>
      </c>
    </row>
    <row r="371" spans="1:21" x14ac:dyDescent="0.35">
      <c r="A371">
        <v>2019</v>
      </c>
      <c r="B371" t="s">
        <v>3</v>
      </c>
      <c r="C371" t="s">
        <v>67</v>
      </c>
      <c r="D371" t="s">
        <v>17</v>
      </c>
      <c r="E371" t="s">
        <v>54</v>
      </c>
      <c r="F371" t="s">
        <v>35</v>
      </c>
      <c r="G371">
        <v>2</v>
      </c>
      <c r="H371" t="s">
        <v>9</v>
      </c>
      <c r="I371" s="6">
        <v>18</v>
      </c>
      <c r="J371" s="6">
        <v>441.63</v>
      </c>
      <c r="K371" s="6">
        <v>76.400000000000006</v>
      </c>
      <c r="L371" s="7"/>
      <c r="M371" s="6">
        <v>5531.73</v>
      </c>
      <c r="N371" s="6">
        <v>61</v>
      </c>
      <c r="O371" s="6">
        <v>20502134</v>
      </c>
      <c r="P371" s="6">
        <v>23866433</v>
      </c>
      <c r="Q371" s="6">
        <v>0</v>
      </c>
      <c r="R371" s="6">
        <v>1318755</v>
      </c>
      <c r="S371" s="6">
        <v>45687322</v>
      </c>
      <c r="U371">
        <f t="shared" si="12"/>
        <v>0.13812467450127935</v>
      </c>
    </row>
    <row r="372" spans="1:21" x14ac:dyDescent="0.35">
      <c r="A372">
        <v>2019</v>
      </c>
      <c r="B372" t="s">
        <v>3</v>
      </c>
      <c r="C372" t="s">
        <v>67</v>
      </c>
      <c r="D372" t="s">
        <v>17</v>
      </c>
      <c r="E372" t="s">
        <v>54</v>
      </c>
      <c r="F372" t="s">
        <v>35</v>
      </c>
      <c r="G372">
        <v>3</v>
      </c>
      <c r="H372" t="s">
        <v>9</v>
      </c>
      <c r="I372" s="6">
        <v>4</v>
      </c>
      <c r="J372" s="6">
        <v>8981.9</v>
      </c>
      <c r="K372" s="6">
        <v>3664.89</v>
      </c>
      <c r="L372" s="7"/>
      <c r="M372" s="6">
        <v>10797.23</v>
      </c>
      <c r="N372" s="6">
        <v>2155</v>
      </c>
      <c r="O372" s="6">
        <v>34335895</v>
      </c>
      <c r="P372" s="6">
        <v>1122306</v>
      </c>
      <c r="Q372" s="6">
        <v>0</v>
      </c>
      <c r="R372" s="6">
        <v>1500000</v>
      </c>
      <c r="S372" s="6">
        <v>36958201</v>
      </c>
      <c r="U372">
        <f t="shared" si="12"/>
        <v>0.23992696422805865</v>
      </c>
    </row>
    <row r="373" spans="1:21" x14ac:dyDescent="0.35">
      <c r="A373">
        <v>2019</v>
      </c>
      <c r="B373" t="s">
        <v>3</v>
      </c>
      <c r="C373" t="s">
        <v>67</v>
      </c>
      <c r="D373" t="s">
        <v>17</v>
      </c>
      <c r="E373" t="s">
        <v>54</v>
      </c>
      <c r="F373" t="s">
        <v>35</v>
      </c>
      <c r="G373">
        <v>6</v>
      </c>
      <c r="H373" t="s">
        <v>9</v>
      </c>
      <c r="I373" s="6">
        <v>7</v>
      </c>
      <c r="J373" s="6">
        <v>35.229999999999997</v>
      </c>
      <c r="K373" s="6">
        <v>7</v>
      </c>
      <c r="L373" s="7"/>
      <c r="M373" s="6">
        <v>280.42</v>
      </c>
      <c r="N373" s="6">
        <v>6</v>
      </c>
      <c r="O373" s="6">
        <v>0</v>
      </c>
      <c r="P373" s="6">
        <v>6800000</v>
      </c>
      <c r="Q373" s="6">
        <v>0</v>
      </c>
      <c r="R373" s="6">
        <v>0</v>
      </c>
      <c r="S373" s="6">
        <v>6800000</v>
      </c>
      <c r="U373">
        <f t="shared" si="12"/>
        <v>0.17030939540164633</v>
      </c>
    </row>
    <row r="374" spans="1:21" x14ac:dyDescent="0.35">
      <c r="A374">
        <v>2019</v>
      </c>
      <c r="B374" t="s">
        <v>3</v>
      </c>
      <c r="C374" t="s">
        <v>67</v>
      </c>
      <c r="D374" t="s">
        <v>17</v>
      </c>
      <c r="E374" t="s">
        <v>55</v>
      </c>
      <c r="F374" t="s">
        <v>35</v>
      </c>
      <c r="G374">
        <v>1</v>
      </c>
      <c r="H374" t="s">
        <v>9</v>
      </c>
      <c r="I374" s="6">
        <v>250</v>
      </c>
      <c r="J374" s="6">
        <v>1538046.26</v>
      </c>
      <c r="K374" s="6">
        <v>50541.55</v>
      </c>
      <c r="L374" s="7"/>
      <c r="M374" s="6">
        <v>433151.56</v>
      </c>
      <c r="N374" s="6">
        <v>308504</v>
      </c>
      <c r="O374" s="6">
        <v>1126171354</v>
      </c>
      <c r="P374" s="6">
        <v>122861082</v>
      </c>
      <c r="Q374" s="6">
        <v>0</v>
      </c>
      <c r="R374" s="6">
        <v>40326932</v>
      </c>
      <c r="S374" s="6">
        <v>1289359368</v>
      </c>
      <c r="U374">
        <f t="shared" si="12"/>
        <v>0.20058174323053196</v>
      </c>
    </row>
    <row r="375" spans="1:21" x14ac:dyDescent="0.35">
      <c r="A375">
        <v>2019</v>
      </c>
      <c r="B375" t="s">
        <v>3</v>
      </c>
      <c r="C375" t="s">
        <v>67</v>
      </c>
      <c r="D375" t="s">
        <v>17</v>
      </c>
      <c r="E375" t="s">
        <v>55</v>
      </c>
      <c r="F375" t="s">
        <v>35</v>
      </c>
      <c r="G375">
        <v>2</v>
      </c>
      <c r="H375" t="s">
        <v>9</v>
      </c>
      <c r="I375" s="6">
        <v>53</v>
      </c>
      <c r="J375" s="6">
        <v>5683094.9100000001</v>
      </c>
      <c r="K375" s="6">
        <v>19568.349999999999</v>
      </c>
      <c r="L375" s="7"/>
      <c r="M375" s="6">
        <v>2401953.88</v>
      </c>
      <c r="N375" s="6">
        <v>571726</v>
      </c>
      <c r="O375" s="6">
        <v>1932829142</v>
      </c>
      <c r="P375" s="6">
        <v>2783460805</v>
      </c>
      <c r="Q375" s="6">
        <v>0</v>
      </c>
      <c r="R375" s="6">
        <v>5697971143</v>
      </c>
      <c r="S375" s="6">
        <v>10414261090</v>
      </c>
      <c r="U375">
        <f t="shared" si="12"/>
        <v>0.10060117049848812</v>
      </c>
    </row>
    <row r="376" spans="1:21" x14ac:dyDescent="0.35">
      <c r="A376">
        <v>2019</v>
      </c>
      <c r="B376" t="s">
        <v>3</v>
      </c>
      <c r="C376" t="s">
        <v>67</v>
      </c>
      <c r="D376" t="s">
        <v>17</v>
      </c>
      <c r="E376" t="s">
        <v>55</v>
      </c>
      <c r="F376" t="s">
        <v>35</v>
      </c>
      <c r="G376">
        <v>3</v>
      </c>
      <c r="H376" t="s">
        <v>9</v>
      </c>
      <c r="I376" s="6">
        <v>13</v>
      </c>
      <c r="J376" s="6">
        <v>16143.86</v>
      </c>
      <c r="K376" s="6">
        <v>7647.69</v>
      </c>
      <c r="L376" s="7"/>
      <c r="M376" s="6">
        <v>6371.88</v>
      </c>
      <c r="N376" s="6">
        <v>4182</v>
      </c>
      <c r="O376" s="6">
        <v>53070000</v>
      </c>
      <c r="P376" s="6">
        <v>12867005</v>
      </c>
      <c r="Q376" s="6">
        <v>0</v>
      </c>
      <c r="R376" s="6">
        <v>5275000</v>
      </c>
      <c r="S376" s="6">
        <v>71212005</v>
      </c>
      <c r="U376">
        <f t="shared" si="12"/>
        <v>0.25904585396553242</v>
      </c>
    </row>
    <row r="377" spans="1:21" x14ac:dyDescent="0.35">
      <c r="A377">
        <v>2019</v>
      </c>
      <c r="B377" t="s">
        <v>3</v>
      </c>
      <c r="C377" t="s">
        <v>67</v>
      </c>
      <c r="D377" t="s">
        <v>17</v>
      </c>
      <c r="E377" t="s">
        <v>55</v>
      </c>
      <c r="F377" t="s">
        <v>35</v>
      </c>
      <c r="G377">
        <v>4</v>
      </c>
      <c r="H377" t="s">
        <v>9</v>
      </c>
      <c r="I377" s="6">
        <v>3</v>
      </c>
      <c r="J377" s="6">
        <v>2.85</v>
      </c>
      <c r="K377" s="6">
        <v>1.85</v>
      </c>
      <c r="L377" s="7"/>
      <c r="M377" s="6">
        <v>57.53</v>
      </c>
      <c r="N377" s="6">
        <v>1</v>
      </c>
      <c r="O377" s="6">
        <v>0</v>
      </c>
      <c r="P377" s="6">
        <v>174305</v>
      </c>
      <c r="Q377" s="6">
        <v>0</v>
      </c>
      <c r="R377" s="6">
        <v>0</v>
      </c>
      <c r="S377" s="6">
        <v>174305</v>
      </c>
      <c r="U377">
        <f t="shared" si="12"/>
        <v>0.35087719298245612</v>
      </c>
    </row>
    <row r="378" spans="1:21" x14ac:dyDescent="0.35">
      <c r="A378">
        <v>2019</v>
      </c>
      <c r="B378" t="s">
        <v>3</v>
      </c>
      <c r="C378" t="s">
        <v>67</v>
      </c>
      <c r="D378" t="s">
        <v>17</v>
      </c>
      <c r="E378" t="s">
        <v>55</v>
      </c>
      <c r="F378" t="s">
        <v>35</v>
      </c>
      <c r="G378">
        <v>5</v>
      </c>
      <c r="H378" t="s">
        <v>9</v>
      </c>
      <c r="I378" s="6">
        <v>2</v>
      </c>
      <c r="J378" s="6">
        <v>7262.92</v>
      </c>
      <c r="K378" s="6">
        <v>4720.8999999999996</v>
      </c>
      <c r="L378" s="7"/>
      <c r="M378" s="6">
        <v>7262.92</v>
      </c>
      <c r="N378" s="6">
        <v>1816</v>
      </c>
      <c r="O378" s="6">
        <v>40040000</v>
      </c>
      <c r="P378" s="6">
        <v>985000</v>
      </c>
      <c r="Q378" s="6">
        <v>0</v>
      </c>
      <c r="R378" s="6">
        <v>4450000</v>
      </c>
      <c r="S378" s="6">
        <v>45475000</v>
      </c>
      <c r="U378">
        <f t="shared" si="12"/>
        <v>0.2500371751306637</v>
      </c>
    </row>
    <row r="379" spans="1:21" x14ac:dyDescent="0.35">
      <c r="A379">
        <v>2019</v>
      </c>
      <c r="B379" t="s">
        <v>3</v>
      </c>
      <c r="C379" t="s">
        <v>67</v>
      </c>
      <c r="D379" t="s">
        <v>17</v>
      </c>
      <c r="E379" t="s">
        <v>55</v>
      </c>
      <c r="F379" t="s">
        <v>35</v>
      </c>
      <c r="G379">
        <v>6</v>
      </c>
      <c r="H379" t="s">
        <v>9</v>
      </c>
      <c r="I379" s="6">
        <v>23</v>
      </c>
      <c r="J379" s="6">
        <v>1925.54</v>
      </c>
      <c r="K379" s="6">
        <v>1131.44</v>
      </c>
      <c r="L379" s="7"/>
      <c r="M379" s="6">
        <v>1984.29</v>
      </c>
      <c r="N379" s="6">
        <v>521</v>
      </c>
      <c r="O379" s="6">
        <v>0</v>
      </c>
      <c r="P379" s="6">
        <v>20637555</v>
      </c>
      <c r="Q379" s="6">
        <v>0</v>
      </c>
      <c r="R379" s="6">
        <v>217756</v>
      </c>
      <c r="S379" s="6">
        <v>20855311</v>
      </c>
      <c r="U379">
        <f t="shared" si="12"/>
        <v>0.27057344952584728</v>
      </c>
    </row>
    <row r="380" spans="1:21" x14ac:dyDescent="0.35">
      <c r="A380">
        <v>2019</v>
      </c>
      <c r="B380" t="s">
        <v>3</v>
      </c>
      <c r="C380" t="s">
        <v>67</v>
      </c>
      <c r="D380" t="s">
        <v>17</v>
      </c>
      <c r="E380" t="s">
        <v>55</v>
      </c>
      <c r="F380" t="s">
        <v>35</v>
      </c>
      <c r="G380">
        <v>7</v>
      </c>
      <c r="H380" t="s">
        <v>9</v>
      </c>
      <c r="I380" s="6">
        <v>3</v>
      </c>
      <c r="J380" s="6">
        <v>42</v>
      </c>
      <c r="K380" s="6">
        <v>21</v>
      </c>
      <c r="L380" s="7"/>
      <c r="M380" s="6">
        <v>53.5</v>
      </c>
      <c r="N380" s="6">
        <v>9</v>
      </c>
      <c r="O380" s="6">
        <v>0</v>
      </c>
      <c r="P380" s="6">
        <v>420000</v>
      </c>
      <c r="Q380" s="6">
        <v>0</v>
      </c>
      <c r="R380" s="6">
        <v>0</v>
      </c>
      <c r="S380" s="6">
        <v>420000</v>
      </c>
      <c r="U380">
        <f t="shared" si="12"/>
        <v>0.21428571428571427</v>
      </c>
    </row>
    <row r="381" spans="1:21" x14ac:dyDescent="0.35">
      <c r="A381">
        <v>2019</v>
      </c>
      <c r="B381" t="s">
        <v>3</v>
      </c>
      <c r="C381" t="s">
        <v>67</v>
      </c>
      <c r="D381" t="s">
        <v>17</v>
      </c>
      <c r="E381" t="s">
        <v>55</v>
      </c>
      <c r="F381" t="s">
        <v>35</v>
      </c>
      <c r="G381">
        <v>8</v>
      </c>
      <c r="H381" t="s">
        <v>9</v>
      </c>
      <c r="I381" s="6">
        <v>1</v>
      </c>
      <c r="J381" s="6">
        <v>179.56</v>
      </c>
      <c r="K381" s="6">
        <v>107.74</v>
      </c>
      <c r="L381" s="7"/>
      <c r="M381" s="6">
        <v>35.229999999999997</v>
      </c>
      <c r="N381" s="6">
        <v>0</v>
      </c>
      <c r="O381" s="6">
        <v>100000</v>
      </c>
      <c r="P381" s="6">
        <v>90000</v>
      </c>
      <c r="Q381" s="6">
        <v>0</v>
      </c>
      <c r="R381" s="6">
        <v>0</v>
      </c>
      <c r="S381" s="6">
        <v>190000</v>
      </c>
      <c r="U381">
        <f t="shared" si="12"/>
        <v>0</v>
      </c>
    </row>
    <row r="382" spans="1:21" x14ac:dyDescent="0.35">
      <c r="A382">
        <v>2019</v>
      </c>
      <c r="B382" t="s">
        <v>3</v>
      </c>
      <c r="C382" t="s">
        <v>67</v>
      </c>
      <c r="D382" t="s">
        <v>17</v>
      </c>
      <c r="E382" t="s">
        <v>55</v>
      </c>
      <c r="F382" t="s">
        <v>35</v>
      </c>
      <c r="G382">
        <v>9</v>
      </c>
      <c r="H382" t="s">
        <v>9</v>
      </c>
      <c r="I382" s="6">
        <v>1</v>
      </c>
      <c r="J382" s="6">
        <v>127.67</v>
      </c>
      <c r="K382" s="6">
        <v>63.84</v>
      </c>
      <c r="L382" s="7"/>
      <c r="M382" s="6">
        <v>25.53</v>
      </c>
      <c r="N382" s="6">
        <v>32</v>
      </c>
      <c r="O382" s="6">
        <v>0</v>
      </c>
      <c r="P382" s="6">
        <v>350000</v>
      </c>
      <c r="Q382" s="6">
        <v>0</v>
      </c>
      <c r="R382" s="6">
        <v>35000</v>
      </c>
      <c r="S382" s="6">
        <v>385000</v>
      </c>
      <c r="U382">
        <f t="shared" si="12"/>
        <v>0.25064619722722642</v>
      </c>
    </row>
    <row r="383" spans="1:21" x14ac:dyDescent="0.35">
      <c r="A383">
        <v>2019</v>
      </c>
      <c r="B383" t="s">
        <v>3</v>
      </c>
      <c r="C383" t="s">
        <v>67</v>
      </c>
      <c r="D383" t="s">
        <v>17</v>
      </c>
      <c r="E383" t="s">
        <v>55</v>
      </c>
      <c r="F383" t="s">
        <v>35</v>
      </c>
      <c r="G383">
        <v>10</v>
      </c>
      <c r="H383" t="s">
        <v>9</v>
      </c>
      <c r="I383" s="6">
        <v>1</v>
      </c>
      <c r="J383" s="6">
        <v>0</v>
      </c>
      <c r="K383" s="6">
        <v>0</v>
      </c>
      <c r="L383" s="7"/>
      <c r="M383" s="6">
        <v>495.6</v>
      </c>
      <c r="N383" s="6">
        <v>0</v>
      </c>
      <c r="O383" s="6">
        <v>0</v>
      </c>
      <c r="P383" s="6">
        <v>3456038</v>
      </c>
      <c r="Q383" s="6">
        <v>0</v>
      </c>
      <c r="R383" s="6">
        <v>0</v>
      </c>
      <c r="S383" s="6">
        <v>3456038</v>
      </c>
      <c r="U383">
        <f t="shared" si="12"/>
        <v>0</v>
      </c>
    </row>
    <row r="384" spans="1:21" x14ac:dyDescent="0.35">
      <c r="A384">
        <v>2019</v>
      </c>
      <c r="B384" t="s">
        <v>3</v>
      </c>
      <c r="C384" t="s">
        <v>67</v>
      </c>
      <c r="D384" t="s">
        <v>17</v>
      </c>
      <c r="E384" t="s">
        <v>56</v>
      </c>
      <c r="F384" t="s">
        <v>35</v>
      </c>
      <c r="G384">
        <v>1</v>
      </c>
      <c r="H384" t="s">
        <v>9</v>
      </c>
      <c r="I384" s="6">
        <v>182</v>
      </c>
      <c r="J384" s="6">
        <v>87435.15</v>
      </c>
      <c r="K384" s="6">
        <v>29660.13</v>
      </c>
      <c r="L384" s="7"/>
      <c r="M384" s="6">
        <v>106023.18</v>
      </c>
      <c r="N384" s="6">
        <v>13714</v>
      </c>
      <c r="O384" s="6">
        <v>585222880</v>
      </c>
      <c r="P384" s="6">
        <v>410470739</v>
      </c>
      <c r="Q384" s="6">
        <v>0</v>
      </c>
      <c r="R384" s="6">
        <v>74609652</v>
      </c>
      <c r="S384" s="6">
        <v>1068316350</v>
      </c>
      <c r="U384">
        <f t="shared" si="12"/>
        <v>0.15684767510549247</v>
      </c>
    </row>
    <row r="385" spans="1:21" x14ac:dyDescent="0.35">
      <c r="A385">
        <v>2019</v>
      </c>
      <c r="B385" t="s">
        <v>3</v>
      </c>
      <c r="C385" t="s">
        <v>67</v>
      </c>
      <c r="D385" t="s">
        <v>17</v>
      </c>
      <c r="E385" t="s">
        <v>56</v>
      </c>
      <c r="F385" t="s">
        <v>35</v>
      </c>
      <c r="G385">
        <v>2</v>
      </c>
      <c r="H385" t="s">
        <v>9</v>
      </c>
      <c r="I385" s="6">
        <v>55</v>
      </c>
      <c r="J385" s="6">
        <v>52831.92</v>
      </c>
      <c r="K385" s="6">
        <v>26056.11</v>
      </c>
      <c r="L385" s="7"/>
      <c r="M385" s="6">
        <v>99227.8</v>
      </c>
      <c r="N385" s="6">
        <v>8067</v>
      </c>
      <c r="O385" s="6">
        <v>266401912</v>
      </c>
      <c r="P385" s="6">
        <v>113374263</v>
      </c>
      <c r="Q385" s="6">
        <v>0</v>
      </c>
      <c r="R385" s="6">
        <v>25842000</v>
      </c>
      <c r="S385" s="6">
        <v>405318170</v>
      </c>
      <c r="U385">
        <f t="shared" si="12"/>
        <v>0.15269178178646545</v>
      </c>
    </row>
    <row r="386" spans="1:21" x14ac:dyDescent="0.35">
      <c r="A386">
        <v>2019</v>
      </c>
      <c r="B386" t="s">
        <v>3</v>
      </c>
      <c r="C386" t="s">
        <v>67</v>
      </c>
      <c r="D386" t="s">
        <v>17</v>
      </c>
      <c r="E386" t="s">
        <v>56</v>
      </c>
      <c r="F386" t="s">
        <v>35</v>
      </c>
      <c r="G386">
        <v>3</v>
      </c>
      <c r="H386" t="s">
        <v>9</v>
      </c>
      <c r="I386" s="6">
        <v>10</v>
      </c>
      <c r="J386" s="6">
        <v>10290.209999999999</v>
      </c>
      <c r="K386" s="6">
        <v>6209.89</v>
      </c>
      <c r="L386" s="7"/>
      <c r="M386" s="6">
        <v>8618.3700000000008</v>
      </c>
      <c r="N386" s="6">
        <v>2579</v>
      </c>
      <c r="O386" s="6">
        <v>12175000</v>
      </c>
      <c r="P386" s="6">
        <v>15210000</v>
      </c>
      <c r="Q386" s="6">
        <v>0</v>
      </c>
      <c r="R386" s="6">
        <v>6245000</v>
      </c>
      <c r="S386" s="6">
        <v>33630000</v>
      </c>
      <c r="U386">
        <f t="shared" si="12"/>
        <v>0.25062656641604014</v>
      </c>
    </row>
    <row r="387" spans="1:21" x14ac:dyDescent="0.35">
      <c r="A387">
        <v>2019</v>
      </c>
      <c r="B387" t="s">
        <v>3</v>
      </c>
      <c r="C387" t="s">
        <v>67</v>
      </c>
      <c r="D387" t="s">
        <v>17</v>
      </c>
      <c r="E387" t="s">
        <v>56</v>
      </c>
      <c r="F387" t="s">
        <v>35</v>
      </c>
      <c r="G387">
        <v>4</v>
      </c>
      <c r="H387" t="s">
        <v>9</v>
      </c>
      <c r="I387" s="6">
        <v>6</v>
      </c>
      <c r="J387" s="6">
        <v>96329.67</v>
      </c>
      <c r="K387" s="6">
        <v>39120</v>
      </c>
      <c r="L387" s="7"/>
      <c r="M387" s="6">
        <v>93253.73</v>
      </c>
      <c r="N387" s="6">
        <v>19358</v>
      </c>
      <c r="O387" s="6">
        <v>301000000</v>
      </c>
      <c r="P387" s="6">
        <v>40300000</v>
      </c>
      <c r="Q387" s="6">
        <v>0</v>
      </c>
      <c r="R387" s="6">
        <v>66740000</v>
      </c>
      <c r="S387" s="6">
        <v>408040000</v>
      </c>
      <c r="U387">
        <f t="shared" si="12"/>
        <v>0.20095573876667491</v>
      </c>
    </row>
    <row r="388" spans="1:21" x14ac:dyDescent="0.35">
      <c r="A388">
        <v>2019</v>
      </c>
      <c r="B388" t="s">
        <v>3</v>
      </c>
      <c r="C388" t="s">
        <v>67</v>
      </c>
      <c r="D388" t="s">
        <v>17</v>
      </c>
      <c r="E388" t="s">
        <v>56</v>
      </c>
      <c r="F388" t="s">
        <v>35</v>
      </c>
      <c r="G388">
        <v>5</v>
      </c>
      <c r="H388" t="s">
        <v>9</v>
      </c>
      <c r="I388" s="6">
        <v>11</v>
      </c>
      <c r="J388" s="6">
        <v>33919.800000000003</v>
      </c>
      <c r="K388" s="6">
        <v>13327.32</v>
      </c>
      <c r="L388" s="7"/>
      <c r="M388" s="6">
        <v>24794.25</v>
      </c>
      <c r="N388" s="6">
        <v>5630</v>
      </c>
      <c r="O388" s="6">
        <v>86996974</v>
      </c>
      <c r="P388" s="6">
        <v>10248700</v>
      </c>
      <c r="Q388" s="6">
        <v>0</v>
      </c>
      <c r="R388" s="6">
        <v>36243143</v>
      </c>
      <c r="S388" s="6">
        <v>133488817</v>
      </c>
      <c r="U388">
        <f t="shared" si="12"/>
        <v>0.16597975223910516</v>
      </c>
    </row>
    <row r="389" spans="1:21" x14ac:dyDescent="0.35">
      <c r="A389">
        <v>2019</v>
      </c>
      <c r="B389" t="s">
        <v>3</v>
      </c>
      <c r="C389" t="s">
        <v>67</v>
      </c>
      <c r="D389" t="s">
        <v>17</v>
      </c>
      <c r="E389" t="s">
        <v>56</v>
      </c>
      <c r="F389" t="s">
        <v>35</v>
      </c>
      <c r="G389">
        <v>6</v>
      </c>
      <c r="H389" t="s">
        <v>9</v>
      </c>
      <c r="I389" s="6">
        <v>17</v>
      </c>
      <c r="J389" s="6">
        <v>56318.559999999998</v>
      </c>
      <c r="K389" s="6">
        <v>7280.15</v>
      </c>
      <c r="L389" s="7"/>
      <c r="M389" s="6">
        <v>68120.800000000003</v>
      </c>
      <c r="N389" s="6">
        <v>16567</v>
      </c>
      <c r="O389" s="6">
        <v>310279810</v>
      </c>
      <c r="P389" s="6">
        <v>17272827</v>
      </c>
      <c r="Q389" s="6">
        <v>0</v>
      </c>
      <c r="R389" s="6">
        <v>3765000</v>
      </c>
      <c r="S389" s="6">
        <v>331317637</v>
      </c>
      <c r="U389">
        <f t="shared" si="12"/>
        <v>0.29416590196908443</v>
      </c>
    </row>
    <row r="390" spans="1:21" x14ac:dyDescent="0.35">
      <c r="A390">
        <v>2019</v>
      </c>
      <c r="B390" t="s">
        <v>3</v>
      </c>
      <c r="C390" t="s">
        <v>67</v>
      </c>
      <c r="D390" t="s">
        <v>17</v>
      </c>
      <c r="E390" t="s">
        <v>56</v>
      </c>
      <c r="F390" t="s">
        <v>35</v>
      </c>
      <c r="G390">
        <v>7</v>
      </c>
      <c r="H390" t="s">
        <v>9</v>
      </c>
      <c r="I390" s="6">
        <v>3</v>
      </c>
      <c r="J390" s="6">
        <v>0</v>
      </c>
      <c r="K390" s="6">
        <v>0</v>
      </c>
      <c r="L390" s="7"/>
      <c r="M390" s="6">
        <v>242.96</v>
      </c>
      <c r="N390" s="6">
        <v>0</v>
      </c>
      <c r="O390" s="6">
        <v>4200000</v>
      </c>
      <c r="P390" s="6">
        <v>2914451</v>
      </c>
      <c r="Q390" s="6">
        <v>0</v>
      </c>
      <c r="R390" s="6">
        <v>7320000</v>
      </c>
      <c r="S390" s="6">
        <v>8500000</v>
      </c>
      <c r="U390">
        <f t="shared" si="12"/>
        <v>0</v>
      </c>
    </row>
    <row r="391" spans="1:21" x14ac:dyDescent="0.35">
      <c r="A391">
        <v>2019</v>
      </c>
      <c r="B391" t="s">
        <v>3</v>
      </c>
      <c r="C391" t="s">
        <v>67</v>
      </c>
      <c r="D391" t="s">
        <v>17</v>
      </c>
      <c r="E391" t="s">
        <v>56</v>
      </c>
      <c r="F391" t="s">
        <v>35</v>
      </c>
      <c r="G391">
        <v>9</v>
      </c>
      <c r="H391" t="s">
        <v>9</v>
      </c>
      <c r="I391" s="6">
        <v>4</v>
      </c>
      <c r="J391" s="6">
        <v>793</v>
      </c>
      <c r="K391" s="6">
        <v>515.45000000000005</v>
      </c>
      <c r="L391" s="7"/>
      <c r="M391" s="6">
        <v>2089.52</v>
      </c>
      <c r="N391" s="6">
        <v>136</v>
      </c>
      <c r="O391" s="6">
        <v>4207908</v>
      </c>
      <c r="P391" s="6">
        <v>3503125</v>
      </c>
      <c r="Q391" s="6">
        <v>0</v>
      </c>
      <c r="R391" s="6">
        <v>500000</v>
      </c>
      <c r="S391" s="6">
        <v>8211033</v>
      </c>
      <c r="U391">
        <f t="shared" si="12"/>
        <v>0.17150063051702397</v>
      </c>
    </row>
    <row r="392" spans="1:21" x14ac:dyDescent="0.35">
      <c r="A392">
        <v>2019</v>
      </c>
      <c r="B392" t="s">
        <v>3</v>
      </c>
      <c r="C392" t="s">
        <v>67</v>
      </c>
      <c r="D392" t="s">
        <v>17</v>
      </c>
      <c r="E392" t="s">
        <v>57</v>
      </c>
      <c r="F392" t="s">
        <v>35</v>
      </c>
      <c r="G392">
        <v>1</v>
      </c>
      <c r="H392" t="s">
        <v>9</v>
      </c>
      <c r="I392" s="6">
        <v>116</v>
      </c>
      <c r="J392" s="6">
        <v>171818.1</v>
      </c>
      <c r="K392" s="6">
        <v>114171.87</v>
      </c>
      <c r="L392" s="7"/>
      <c r="M392" s="6">
        <v>701122.54</v>
      </c>
      <c r="N392" s="6">
        <v>35347</v>
      </c>
      <c r="O392" s="6">
        <v>109185597</v>
      </c>
      <c r="P392" s="6">
        <v>2541279725</v>
      </c>
      <c r="Q392" s="6">
        <v>0</v>
      </c>
      <c r="R392" s="6">
        <v>469650572</v>
      </c>
      <c r="S392" s="6">
        <v>3120115894</v>
      </c>
      <c r="U392">
        <f t="shared" si="12"/>
        <v>0.20572337838679394</v>
      </c>
    </row>
    <row r="393" spans="1:21" x14ac:dyDescent="0.35">
      <c r="A393">
        <v>2019</v>
      </c>
      <c r="B393" t="s">
        <v>3</v>
      </c>
      <c r="C393" t="s">
        <v>67</v>
      </c>
      <c r="D393" t="s">
        <v>17</v>
      </c>
      <c r="E393" t="s">
        <v>57</v>
      </c>
      <c r="F393" t="s">
        <v>35</v>
      </c>
      <c r="G393">
        <v>2</v>
      </c>
      <c r="H393" t="s">
        <v>9</v>
      </c>
      <c r="I393" s="6">
        <v>57</v>
      </c>
      <c r="J393" s="6">
        <v>-140054.62</v>
      </c>
      <c r="K393" s="6">
        <v>-7892.16</v>
      </c>
      <c r="L393" s="7"/>
      <c r="M393" s="6">
        <v>87831.95</v>
      </c>
      <c r="N393" s="6">
        <v>-18694</v>
      </c>
      <c r="O393" s="6">
        <v>342516042</v>
      </c>
      <c r="P393" s="6">
        <v>251226738</v>
      </c>
      <c r="Q393" s="6">
        <v>0</v>
      </c>
      <c r="R393" s="6">
        <v>8835031</v>
      </c>
      <c r="S393" s="6">
        <v>602577811</v>
      </c>
      <c r="U393">
        <f t="shared" si="12"/>
        <v>0.13347649652685503</v>
      </c>
    </row>
    <row r="394" spans="1:21" x14ac:dyDescent="0.35">
      <c r="A394">
        <v>2019</v>
      </c>
      <c r="B394" t="s">
        <v>3</v>
      </c>
      <c r="C394" t="s">
        <v>67</v>
      </c>
      <c r="D394" t="s">
        <v>17</v>
      </c>
      <c r="E394" t="s">
        <v>57</v>
      </c>
      <c r="F394" t="s">
        <v>35</v>
      </c>
      <c r="G394">
        <v>3</v>
      </c>
      <c r="H394" t="s">
        <v>9</v>
      </c>
      <c r="I394" s="6">
        <v>14</v>
      </c>
      <c r="J394" s="6">
        <v>7516.87</v>
      </c>
      <c r="K394" s="6">
        <v>3724.97</v>
      </c>
      <c r="L394" s="7"/>
      <c r="M394" s="6">
        <v>7049.71</v>
      </c>
      <c r="N394" s="6">
        <v>782</v>
      </c>
      <c r="O394" s="6">
        <v>28315000</v>
      </c>
      <c r="P394" s="6">
        <v>5650000</v>
      </c>
      <c r="Q394" s="6">
        <v>0</v>
      </c>
      <c r="R394" s="6">
        <v>4850000</v>
      </c>
      <c r="S394" s="6">
        <v>38815000</v>
      </c>
      <c r="U394">
        <f t="shared" si="12"/>
        <v>0.10403266253108009</v>
      </c>
    </row>
    <row r="395" spans="1:21" x14ac:dyDescent="0.35">
      <c r="A395">
        <v>2019</v>
      </c>
      <c r="B395" t="s">
        <v>3</v>
      </c>
      <c r="C395" t="s">
        <v>67</v>
      </c>
      <c r="D395" t="s">
        <v>17</v>
      </c>
      <c r="E395" t="s">
        <v>57</v>
      </c>
      <c r="F395" t="s">
        <v>35</v>
      </c>
      <c r="G395">
        <v>4</v>
      </c>
      <c r="H395" t="s">
        <v>9</v>
      </c>
      <c r="I395" s="6">
        <v>14</v>
      </c>
      <c r="J395" s="6">
        <v>8542.6</v>
      </c>
      <c r="K395" s="6">
        <v>4894.34</v>
      </c>
      <c r="L395" s="7"/>
      <c r="M395" s="6">
        <v>7872.25</v>
      </c>
      <c r="N395" s="6">
        <v>1979</v>
      </c>
      <c r="O395" s="6">
        <v>21847777</v>
      </c>
      <c r="P395" s="6">
        <v>12694858</v>
      </c>
      <c r="Q395" s="6">
        <v>0</v>
      </c>
      <c r="R395" s="6">
        <v>3406112</v>
      </c>
      <c r="S395" s="6">
        <v>37948747</v>
      </c>
      <c r="U395">
        <f t="shared" si="12"/>
        <v>0.23166249151312246</v>
      </c>
    </row>
    <row r="396" spans="1:21" x14ac:dyDescent="0.35">
      <c r="A396">
        <v>2019</v>
      </c>
      <c r="B396" t="s">
        <v>3</v>
      </c>
      <c r="C396" t="s">
        <v>67</v>
      </c>
      <c r="D396" t="s">
        <v>17</v>
      </c>
      <c r="E396" t="s">
        <v>57</v>
      </c>
      <c r="F396" t="s">
        <v>35</v>
      </c>
      <c r="G396">
        <v>5</v>
      </c>
      <c r="H396" t="s">
        <v>9</v>
      </c>
      <c r="I396" s="6">
        <v>6</v>
      </c>
      <c r="J396" s="6">
        <v>4344.83</v>
      </c>
      <c r="K396" s="6">
        <v>2181.88</v>
      </c>
      <c r="L396" s="7"/>
      <c r="M396" s="6">
        <v>2044.49</v>
      </c>
      <c r="N396" s="6">
        <v>16</v>
      </c>
      <c r="O396" s="6">
        <v>0</v>
      </c>
      <c r="P396" s="6">
        <v>2916376</v>
      </c>
      <c r="Q396" s="6">
        <v>0</v>
      </c>
      <c r="R396" s="6">
        <v>1531000</v>
      </c>
      <c r="S396" s="6">
        <v>4447376</v>
      </c>
      <c r="U396">
        <f t="shared" si="12"/>
        <v>3.6825376366854401E-3</v>
      </c>
    </row>
    <row r="397" spans="1:21" x14ac:dyDescent="0.35">
      <c r="A397">
        <v>2019</v>
      </c>
      <c r="B397" t="s">
        <v>3</v>
      </c>
      <c r="C397" t="s">
        <v>67</v>
      </c>
      <c r="D397" t="s">
        <v>17</v>
      </c>
      <c r="E397" t="s">
        <v>57</v>
      </c>
      <c r="F397" t="s">
        <v>35</v>
      </c>
      <c r="G397">
        <v>6</v>
      </c>
      <c r="H397" t="s">
        <v>9</v>
      </c>
      <c r="I397" s="6">
        <v>18</v>
      </c>
      <c r="J397" s="6">
        <v>590.79</v>
      </c>
      <c r="K397" s="6">
        <v>208.73</v>
      </c>
      <c r="L397" s="7"/>
      <c r="M397" s="6">
        <v>1504.59</v>
      </c>
      <c r="N397" s="6">
        <v>115</v>
      </c>
      <c r="O397" s="6">
        <v>0</v>
      </c>
      <c r="P397" s="6">
        <v>17851474</v>
      </c>
      <c r="Q397" s="6">
        <v>0</v>
      </c>
      <c r="R397" s="6">
        <v>125148</v>
      </c>
      <c r="S397" s="6">
        <v>17976622</v>
      </c>
      <c r="U397">
        <f t="shared" si="12"/>
        <v>0.1946546150070245</v>
      </c>
    </row>
    <row r="398" spans="1:21" x14ac:dyDescent="0.35">
      <c r="A398">
        <v>2019</v>
      </c>
      <c r="B398" t="s">
        <v>3</v>
      </c>
      <c r="C398" t="s">
        <v>67</v>
      </c>
      <c r="D398" t="s">
        <v>17</v>
      </c>
      <c r="E398" t="s">
        <v>57</v>
      </c>
      <c r="F398" t="s">
        <v>35</v>
      </c>
      <c r="G398">
        <v>7</v>
      </c>
      <c r="H398" t="s">
        <v>9</v>
      </c>
      <c r="I398" s="6">
        <v>2</v>
      </c>
      <c r="J398" s="6">
        <v>4421</v>
      </c>
      <c r="K398" s="6">
        <v>2210.5</v>
      </c>
      <c r="L398" s="7"/>
      <c r="M398" s="6">
        <v>4412.3900000000003</v>
      </c>
      <c r="N398" s="6">
        <v>884</v>
      </c>
      <c r="O398" s="6">
        <v>104000000</v>
      </c>
      <c r="P398" s="6">
        <v>2000000</v>
      </c>
      <c r="Q398" s="6">
        <v>0</v>
      </c>
      <c r="R398" s="6">
        <v>24000000</v>
      </c>
      <c r="S398" s="6">
        <v>130000000</v>
      </c>
      <c r="U398">
        <f t="shared" si="12"/>
        <v>0.19995476136620674</v>
      </c>
    </row>
    <row r="399" spans="1:21" x14ac:dyDescent="0.35">
      <c r="A399">
        <v>2019</v>
      </c>
      <c r="B399" t="s">
        <v>3</v>
      </c>
      <c r="C399" t="s">
        <v>67</v>
      </c>
      <c r="D399" t="s">
        <v>17</v>
      </c>
      <c r="E399" t="s">
        <v>58</v>
      </c>
      <c r="F399" t="s">
        <v>35</v>
      </c>
      <c r="G399">
        <v>1</v>
      </c>
      <c r="H399" t="s">
        <v>9</v>
      </c>
      <c r="I399" s="6">
        <v>87</v>
      </c>
      <c r="J399" s="6">
        <v>30840.94</v>
      </c>
      <c r="K399" s="6">
        <v>10741.72</v>
      </c>
      <c r="L399" s="7"/>
      <c r="M399" s="6">
        <v>39994.25</v>
      </c>
      <c r="N399" s="6">
        <v>2444</v>
      </c>
      <c r="O399" s="6">
        <v>105261043</v>
      </c>
      <c r="P399" s="6">
        <v>156665542</v>
      </c>
      <c r="Q399" s="6">
        <v>0</v>
      </c>
      <c r="R399" s="6">
        <v>7393313</v>
      </c>
      <c r="S399" s="6">
        <v>269319898</v>
      </c>
      <c r="U399">
        <f t="shared" si="12"/>
        <v>7.9245314831519406E-2</v>
      </c>
    </row>
    <row r="400" spans="1:21" x14ac:dyDescent="0.35">
      <c r="A400">
        <v>2019</v>
      </c>
      <c r="B400" t="s">
        <v>3</v>
      </c>
      <c r="C400" t="s">
        <v>67</v>
      </c>
      <c r="D400" t="s">
        <v>17</v>
      </c>
      <c r="E400" t="s">
        <v>58</v>
      </c>
      <c r="F400" t="s">
        <v>35</v>
      </c>
      <c r="G400">
        <v>2</v>
      </c>
      <c r="H400" t="s">
        <v>9</v>
      </c>
      <c r="I400" s="6">
        <v>33</v>
      </c>
      <c r="J400" s="6">
        <v>16672734.42</v>
      </c>
      <c r="K400" s="6">
        <v>5896273.6399999997</v>
      </c>
      <c r="L400" s="7"/>
      <c r="M400" s="6">
        <v>14584242.98</v>
      </c>
      <c r="N400" s="6">
        <v>146830</v>
      </c>
      <c r="O400" s="6">
        <v>8927967803</v>
      </c>
      <c r="P400" s="6">
        <v>36545709542</v>
      </c>
      <c r="Q400" s="6">
        <v>0</v>
      </c>
      <c r="R400" s="6">
        <v>12107130224</v>
      </c>
      <c r="S400" s="6">
        <v>57580807569</v>
      </c>
      <c r="U400">
        <f t="shared" si="12"/>
        <v>8.8065938256575438E-3</v>
      </c>
    </row>
    <row r="401" spans="1:21" x14ac:dyDescent="0.35">
      <c r="A401">
        <v>2019</v>
      </c>
      <c r="B401" t="s">
        <v>3</v>
      </c>
      <c r="C401" t="s">
        <v>67</v>
      </c>
      <c r="D401" t="s">
        <v>17</v>
      </c>
      <c r="E401" t="s">
        <v>58</v>
      </c>
      <c r="F401" t="s">
        <v>35</v>
      </c>
      <c r="G401">
        <v>3</v>
      </c>
      <c r="H401" t="s">
        <v>9</v>
      </c>
      <c r="I401" s="6">
        <v>17</v>
      </c>
      <c r="J401" s="6">
        <v>-24013.94</v>
      </c>
      <c r="K401" s="6">
        <v>-9605.56</v>
      </c>
      <c r="L401" s="7"/>
      <c r="M401" s="6">
        <v>11006.64</v>
      </c>
      <c r="N401" s="6">
        <v>-4408</v>
      </c>
      <c r="O401" s="6">
        <v>37866480</v>
      </c>
      <c r="P401" s="6">
        <v>11328663</v>
      </c>
      <c r="Q401" s="6">
        <v>0</v>
      </c>
      <c r="R401" s="6">
        <v>6197500</v>
      </c>
      <c r="S401" s="6">
        <v>55392643</v>
      </c>
      <c r="U401">
        <f t="shared" si="12"/>
        <v>0.18356004887161376</v>
      </c>
    </row>
    <row r="402" spans="1:21" x14ac:dyDescent="0.35">
      <c r="A402">
        <v>2019</v>
      </c>
      <c r="B402" t="s">
        <v>3</v>
      </c>
      <c r="C402" t="s">
        <v>67</v>
      </c>
      <c r="D402" t="s">
        <v>17</v>
      </c>
      <c r="E402" t="s">
        <v>58</v>
      </c>
      <c r="F402" t="s">
        <v>35</v>
      </c>
      <c r="G402">
        <v>4</v>
      </c>
      <c r="H402" t="s">
        <v>9</v>
      </c>
      <c r="I402" s="6">
        <v>2</v>
      </c>
      <c r="J402" s="6">
        <v>1992.2</v>
      </c>
      <c r="K402" s="6">
        <v>1294.93</v>
      </c>
      <c r="L402" s="7"/>
      <c r="M402" s="6">
        <v>2324.36</v>
      </c>
      <c r="N402" s="6">
        <v>498</v>
      </c>
      <c r="O402" s="6">
        <v>17731000</v>
      </c>
      <c r="P402" s="6">
        <v>4000000</v>
      </c>
      <c r="Q402" s="6">
        <v>0</v>
      </c>
      <c r="R402" s="6">
        <v>1791000</v>
      </c>
      <c r="S402" s="6">
        <v>23522000</v>
      </c>
      <c r="U402">
        <f t="shared" si="12"/>
        <v>0.24997490211826121</v>
      </c>
    </row>
    <row r="403" spans="1:21" x14ac:dyDescent="0.35">
      <c r="A403">
        <v>2019</v>
      </c>
      <c r="B403" t="s">
        <v>3</v>
      </c>
      <c r="C403" t="s">
        <v>67</v>
      </c>
      <c r="D403" t="s">
        <v>17</v>
      </c>
      <c r="E403" t="s">
        <v>58</v>
      </c>
      <c r="F403" t="s">
        <v>35</v>
      </c>
      <c r="G403">
        <v>6</v>
      </c>
      <c r="H403" t="s">
        <v>9</v>
      </c>
      <c r="I403" s="6">
        <v>8</v>
      </c>
      <c r="J403" s="6">
        <v>6617.2</v>
      </c>
      <c r="K403" s="6">
        <v>3527.5</v>
      </c>
      <c r="L403" s="7"/>
      <c r="M403" s="6">
        <v>3042.23</v>
      </c>
      <c r="N403" s="6">
        <v>6</v>
      </c>
      <c r="O403" s="6">
        <v>18000000</v>
      </c>
      <c r="P403" s="6">
        <v>6870000</v>
      </c>
      <c r="Q403" s="6">
        <v>0</v>
      </c>
      <c r="R403" s="6">
        <v>2100000</v>
      </c>
      <c r="S403" s="6">
        <v>26970000</v>
      </c>
      <c r="U403">
        <f t="shared" si="12"/>
        <v>9.0672792117511944E-4</v>
      </c>
    </row>
    <row r="404" spans="1:21" x14ac:dyDescent="0.35">
      <c r="A404">
        <v>2019</v>
      </c>
      <c r="B404" t="s">
        <v>3</v>
      </c>
      <c r="C404" t="s">
        <v>67</v>
      </c>
      <c r="D404" t="s">
        <v>17</v>
      </c>
      <c r="E404" t="s">
        <v>58</v>
      </c>
      <c r="F404" t="s">
        <v>35</v>
      </c>
      <c r="G404">
        <v>7</v>
      </c>
      <c r="H404" t="s">
        <v>9</v>
      </c>
      <c r="I404" s="6">
        <v>1</v>
      </c>
      <c r="J404" s="6">
        <v>0</v>
      </c>
      <c r="K404" s="6">
        <v>0</v>
      </c>
      <c r="L404" s="7"/>
      <c r="M404" s="6">
        <v>184.52</v>
      </c>
      <c r="N404" s="6">
        <v>0</v>
      </c>
      <c r="O404" s="6">
        <v>0</v>
      </c>
      <c r="P404" s="6">
        <v>114448</v>
      </c>
      <c r="Q404" s="6">
        <v>0</v>
      </c>
      <c r="R404" s="6">
        <v>0</v>
      </c>
      <c r="S404" s="6">
        <v>114448</v>
      </c>
      <c r="U404">
        <f t="shared" si="12"/>
        <v>0</v>
      </c>
    </row>
    <row r="405" spans="1:21" x14ac:dyDescent="0.35">
      <c r="A405">
        <v>2019</v>
      </c>
      <c r="B405" t="s">
        <v>3</v>
      </c>
      <c r="C405" t="s">
        <v>67</v>
      </c>
      <c r="D405" t="s">
        <v>17</v>
      </c>
      <c r="E405" t="s">
        <v>58</v>
      </c>
      <c r="F405" t="s">
        <v>35</v>
      </c>
      <c r="G405">
        <v>8</v>
      </c>
      <c r="H405" t="s">
        <v>9</v>
      </c>
      <c r="I405" s="6">
        <v>3</v>
      </c>
      <c r="J405" s="6">
        <v>22791.97</v>
      </c>
      <c r="K405" s="6">
        <v>2607.4299999999998</v>
      </c>
      <c r="L405" s="7"/>
      <c r="M405" s="6">
        <v>8078.82</v>
      </c>
      <c r="N405" s="6">
        <v>0</v>
      </c>
      <c r="O405" s="6">
        <v>90000000</v>
      </c>
      <c r="P405" s="6">
        <v>4190000</v>
      </c>
      <c r="Q405" s="6">
        <v>0</v>
      </c>
      <c r="R405" s="6">
        <v>4200000</v>
      </c>
      <c r="S405" s="6">
        <v>98390000</v>
      </c>
      <c r="U405">
        <f t="shared" si="12"/>
        <v>0</v>
      </c>
    </row>
    <row r="406" spans="1:21" x14ac:dyDescent="0.35">
      <c r="A406">
        <v>2019</v>
      </c>
      <c r="B406" t="s">
        <v>3</v>
      </c>
      <c r="C406" t="s">
        <v>67</v>
      </c>
      <c r="D406" t="s">
        <v>17</v>
      </c>
      <c r="E406" t="s">
        <v>58</v>
      </c>
      <c r="F406" t="s">
        <v>35</v>
      </c>
      <c r="G406">
        <v>9</v>
      </c>
      <c r="H406" t="s">
        <v>9</v>
      </c>
      <c r="I406" s="6">
        <v>1</v>
      </c>
      <c r="J406" s="6">
        <v>4132.88</v>
      </c>
      <c r="K406" s="6">
        <v>2686.37</v>
      </c>
      <c r="L406" s="7"/>
      <c r="M406" s="6">
        <v>2055.14</v>
      </c>
      <c r="N406" s="6">
        <v>1033</v>
      </c>
      <c r="O406" s="6">
        <v>17400000</v>
      </c>
      <c r="P406" s="6">
        <v>0</v>
      </c>
      <c r="Q406" s="6">
        <v>0</v>
      </c>
      <c r="R406" s="6">
        <v>1400000</v>
      </c>
      <c r="S406" s="6">
        <v>18800000</v>
      </c>
      <c r="U406">
        <f t="shared" si="12"/>
        <v>0.24994676835523896</v>
      </c>
    </row>
    <row r="407" spans="1:21" x14ac:dyDescent="0.35">
      <c r="A407">
        <v>2019</v>
      </c>
      <c r="B407" t="s">
        <v>3</v>
      </c>
      <c r="C407" t="s">
        <v>67</v>
      </c>
      <c r="D407" t="s">
        <v>17</v>
      </c>
      <c r="E407" t="s">
        <v>59</v>
      </c>
      <c r="F407" t="s">
        <v>35</v>
      </c>
      <c r="G407">
        <v>1</v>
      </c>
      <c r="H407" t="s">
        <v>9</v>
      </c>
      <c r="I407" s="6">
        <v>148</v>
      </c>
      <c r="J407" s="6">
        <v>69709.89</v>
      </c>
      <c r="K407" s="6">
        <v>15192.69</v>
      </c>
      <c r="L407" s="7"/>
      <c r="M407" s="6">
        <v>56445.73</v>
      </c>
      <c r="N407" s="6">
        <v>6602</v>
      </c>
      <c r="O407" s="6">
        <v>154324289</v>
      </c>
      <c r="P407" s="6">
        <v>83028865</v>
      </c>
      <c r="Q407" s="6">
        <v>0</v>
      </c>
      <c r="R407" s="6">
        <v>48187992</v>
      </c>
      <c r="S407" s="6">
        <v>285541146</v>
      </c>
      <c r="U407">
        <f t="shared" ref="U407:U470" si="13">IFERROR(N407/J407,0)</f>
        <v>9.4706791245833269E-2</v>
      </c>
    </row>
    <row r="408" spans="1:21" x14ac:dyDescent="0.35">
      <c r="A408">
        <v>2019</v>
      </c>
      <c r="B408" t="s">
        <v>3</v>
      </c>
      <c r="C408" t="s">
        <v>67</v>
      </c>
      <c r="D408" t="s">
        <v>17</v>
      </c>
      <c r="E408" t="s">
        <v>59</v>
      </c>
      <c r="F408" t="s">
        <v>35</v>
      </c>
      <c r="G408">
        <v>2</v>
      </c>
      <c r="H408" t="s">
        <v>9</v>
      </c>
      <c r="I408" s="6">
        <v>23</v>
      </c>
      <c r="J408" s="6">
        <v>2027.97</v>
      </c>
      <c r="K408" s="6">
        <v>416.96</v>
      </c>
      <c r="L408" s="7"/>
      <c r="M408" s="6">
        <v>13194.62</v>
      </c>
      <c r="N408" s="6">
        <v>285</v>
      </c>
      <c r="O408" s="6">
        <v>44700400</v>
      </c>
      <c r="P408" s="6">
        <v>49752900</v>
      </c>
      <c r="Q408" s="6">
        <v>0</v>
      </c>
      <c r="R408" s="6">
        <v>3136791</v>
      </c>
      <c r="S408" s="6">
        <v>97590091</v>
      </c>
      <c r="U408">
        <f t="shared" si="13"/>
        <v>0.14053462329324398</v>
      </c>
    </row>
    <row r="409" spans="1:21" x14ac:dyDescent="0.35">
      <c r="A409">
        <v>2019</v>
      </c>
      <c r="B409" t="s">
        <v>3</v>
      </c>
      <c r="C409" t="s">
        <v>67</v>
      </c>
      <c r="D409" t="s">
        <v>17</v>
      </c>
      <c r="E409" t="s">
        <v>59</v>
      </c>
      <c r="F409" t="s">
        <v>35</v>
      </c>
      <c r="G409">
        <v>3</v>
      </c>
      <c r="H409" t="s">
        <v>9</v>
      </c>
      <c r="I409" s="6">
        <v>6</v>
      </c>
      <c r="J409" s="6">
        <v>766.01</v>
      </c>
      <c r="K409" s="6">
        <v>204.37</v>
      </c>
      <c r="L409" s="7"/>
      <c r="M409" s="6">
        <v>1560.16</v>
      </c>
      <c r="N409" s="6">
        <v>196</v>
      </c>
      <c r="O409" s="6">
        <v>5055000</v>
      </c>
      <c r="P409" s="6">
        <v>1550000</v>
      </c>
      <c r="Q409" s="6">
        <v>0</v>
      </c>
      <c r="R409" s="6">
        <v>85000</v>
      </c>
      <c r="S409" s="6">
        <v>6690000</v>
      </c>
      <c r="U409">
        <f t="shared" si="13"/>
        <v>0.25587133327241157</v>
      </c>
    </row>
    <row r="410" spans="1:21" x14ac:dyDescent="0.35">
      <c r="A410">
        <v>2019</v>
      </c>
      <c r="B410" t="s">
        <v>3</v>
      </c>
      <c r="C410" t="s">
        <v>67</v>
      </c>
      <c r="D410" t="s">
        <v>17</v>
      </c>
      <c r="E410" t="s">
        <v>59</v>
      </c>
      <c r="F410" t="s">
        <v>35</v>
      </c>
      <c r="G410">
        <v>4</v>
      </c>
      <c r="H410" t="s">
        <v>9</v>
      </c>
      <c r="I410" s="6">
        <v>2</v>
      </c>
      <c r="J410" s="6">
        <v>0</v>
      </c>
      <c r="K410" s="6">
        <v>0</v>
      </c>
      <c r="L410" s="7"/>
      <c r="M410" s="6">
        <v>49.5</v>
      </c>
      <c r="N410" s="6">
        <v>0</v>
      </c>
      <c r="O410" s="6">
        <v>0</v>
      </c>
      <c r="P410" s="6">
        <v>1000000</v>
      </c>
      <c r="Q410" s="6">
        <v>0</v>
      </c>
      <c r="R410" s="6">
        <v>0</v>
      </c>
      <c r="S410" s="6">
        <v>1000000</v>
      </c>
      <c r="U410">
        <f t="shared" si="13"/>
        <v>0</v>
      </c>
    </row>
    <row r="411" spans="1:21" x14ac:dyDescent="0.35">
      <c r="A411">
        <v>2019</v>
      </c>
      <c r="B411" t="s">
        <v>3</v>
      </c>
      <c r="C411" t="s">
        <v>67</v>
      </c>
      <c r="D411" t="s">
        <v>17</v>
      </c>
      <c r="E411" t="s">
        <v>59</v>
      </c>
      <c r="F411" t="s">
        <v>35</v>
      </c>
      <c r="G411">
        <v>5</v>
      </c>
      <c r="H411" t="s">
        <v>9</v>
      </c>
      <c r="I411" s="6">
        <v>4</v>
      </c>
      <c r="J411" s="6">
        <v>3835.13</v>
      </c>
      <c r="K411" s="6">
        <v>1696.21</v>
      </c>
      <c r="L411" s="7"/>
      <c r="M411" s="6">
        <v>2640.8</v>
      </c>
      <c r="N411" s="6">
        <v>1041</v>
      </c>
      <c r="O411" s="6">
        <v>6664000</v>
      </c>
      <c r="P411" s="6">
        <v>3320800</v>
      </c>
      <c r="Q411" s="6">
        <v>0</v>
      </c>
      <c r="R411" s="6">
        <v>120000</v>
      </c>
      <c r="S411" s="6">
        <v>10104800</v>
      </c>
      <c r="U411">
        <f t="shared" si="13"/>
        <v>0.2714379955829398</v>
      </c>
    </row>
    <row r="412" spans="1:21" x14ac:dyDescent="0.35">
      <c r="A412">
        <v>2019</v>
      </c>
      <c r="B412" t="s">
        <v>3</v>
      </c>
      <c r="C412" t="s">
        <v>67</v>
      </c>
      <c r="D412" t="s">
        <v>17</v>
      </c>
      <c r="E412" t="s">
        <v>60</v>
      </c>
      <c r="F412" t="s">
        <v>35</v>
      </c>
      <c r="G412">
        <v>1</v>
      </c>
      <c r="H412" t="s">
        <v>9</v>
      </c>
      <c r="I412" s="6">
        <v>141</v>
      </c>
      <c r="J412" s="6">
        <v>110124.97</v>
      </c>
      <c r="K412" s="6">
        <v>33808.18</v>
      </c>
      <c r="L412" s="7"/>
      <c r="M412" s="6">
        <v>84200.43</v>
      </c>
      <c r="N412" s="6">
        <v>13146</v>
      </c>
      <c r="O412" s="6">
        <v>231143997</v>
      </c>
      <c r="P412" s="6">
        <v>126849330</v>
      </c>
      <c r="Q412" s="6">
        <v>0</v>
      </c>
      <c r="R412" s="6">
        <v>108253470</v>
      </c>
      <c r="S412" s="6">
        <v>466246797</v>
      </c>
      <c r="U412">
        <f t="shared" si="13"/>
        <v>0.11937347179300026</v>
      </c>
    </row>
    <row r="413" spans="1:21" x14ac:dyDescent="0.35">
      <c r="A413">
        <v>2019</v>
      </c>
      <c r="B413" t="s">
        <v>3</v>
      </c>
      <c r="C413" t="s">
        <v>67</v>
      </c>
      <c r="D413" t="s">
        <v>17</v>
      </c>
      <c r="E413" t="s">
        <v>60</v>
      </c>
      <c r="F413" t="s">
        <v>35</v>
      </c>
      <c r="G413">
        <v>2</v>
      </c>
      <c r="H413" t="s">
        <v>9</v>
      </c>
      <c r="I413" s="6">
        <v>37</v>
      </c>
      <c r="J413" s="6">
        <v>13459.46</v>
      </c>
      <c r="K413" s="6">
        <v>7424.71</v>
      </c>
      <c r="L413" s="7"/>
      <c r="M413" s="6">
        <v>23019.74</v>
      </c>
      <c r="N413" s="6">
        <v>2988</v>
      </c>
      <c r="O413" s="6">
        <v>130153698</v>
      </c>
      <c r="P413" s="6">
        <v>41774910</v>
      </c>
      <c r="Q413" s="6">
        <v>0</v>
      </c>
      <c r="R413" s="6">
        <v>10833524</v>
      </c>
      <c r="S413" s="6">
        <v>182762132</v>
      </c>
      <c r="U413">
        <f t="shared" si="13"/>
        <v>0.22199999108433771</v>
      </c>
    </row>
    <row r="414" spans="1:21" x14ac:dyDescent="0.35">
      <c r="A414">
        <v>2019</v>
      </c>
      <c r="B414" t="s">
        <v>3</v>
      </c>
      <c r="C414" t="s">
        <v>67</v>
      </c>
      <c r="D414" t="s">
        <v>17</v>
      </c>
      <c r="E414" t="s">
        <v>60</v>
      </c>
      <c r="F414" t="s">
        <v>35</v>
      </c>
      <c r="G414">
        <v>3</v>
      </c>
      <c r="H414" t="s">
        <v>9</v>
      </c>
      <c r="I414" s="6">
        <v>1</v>
      </c>
      <c r="J414" s="6">
        <v>0</v>
      </c>
      <c r="K414" s="6">
        <v>0</v>
      </c>
      <c r="L414" s="7"/>
      <c r="M414" s="6">
        <v>214.49</v>
      </c>
      <c r="N414" s="6">
        <v>0</v>
      </c>
      <c r="O414" s="6">
        <v>200000</v>
      </c>
      <c r="P414" s="6">
        <v>100000</v>
      </c>
      <c r="Q414" s="6">
        <v>0</v>
      </c>
      <c r="R414" s="6">
        <v>30000</v>
      </c>
      <c r="S414" s="6">
        <v>330000</v>
      </c>
      <c r="U414">
        <f t="shared" si="13"/>
        <v>0</v>
      </c>
    </row>
    <row r="415" spans="1:21" x14ac:dyDescent="0.35">
      <c r="A415">
        <v>2019</v>
      </c>
      <c r="B415" t="s">
        <v>3</v>
      </c>
      <c r="C415" t="s">
        <v>67</v>
      </c>
      <c r="D415" t="s">
        <v>17</v>
      </c>
      <c r="E415" t="s">
        <v>60</v>
      </c>
      <c r="F415" t="s">
        <v>35</v>
      </c>
      <c r="G415">
        <v>4</v>
      </c>
      <c r="H415" t="s">
        <v>9</v>
      </c>
      <c r="I415" s="6">
        <v>5</v>
      </c>
      <c r="J415" s="6">
        <v>5715.09</v>
      </c>
      <c r="K415" s="6">
        <v>2969.01</v>
      </c>
      <c r="L415" s="7"/>
      <c r="M415" s="6">
        <v>5763.55</v>
      </c>
      <c r="N415" s="6">
        <v>1429</v>
      </c>
      <c r="O415" s="6">
        <v>89200000</v>
      </c>
      <c r="P415" s="6">
        <v>991782</v>
      </c>
      <c r="Q415" s="6">
        <v>0</v>
      </c>
      <c r="R415" s="6">
        <v>0</v>
      </c>
      <c r="S415" s="6">
        <v>90191782</v>
      </c>
      <c r="U415">
        <f t="shared" si="13"/>
        <v>0.2500398068971792</v>
      </c>
    </row>
    <row r="416" spans="1:21" x14ac:dyDescent="0.35">
      <c r="A416">
        <v>2019</v>
      </c>
      <c r="B416" t="s">
        <v>3</v>
      </c>
      <c r="C416" t="s">
        <v>67</v>
      </c>
      <c r="D416" t="s">
        <v>17</v>
      </c>
      <c r="E416" t="s">
        <v>60</v>
      </c>
      <c r="F416" t="s">
        <v>35</v>
      </c>
      <c r="G416">
        <v>5</v>
      </c>
      <c r="H416" t="s">
        <v>9</v>
      </c>
      <c r="I416" s="6">
        <v>3</v>
      </c>
      <c r="J416" s="6">
        <v>9347.82</v>
      </c>
      <c r="K416" s="6">
        <v>1568.92</v>
      </c>
      <c r="L416" s="7"/>
      <c r="M416" s="6">
        <v>2854.51</v>
      </c>
      <c r="N416" s="6">
        <v>1929</v>
      </c>
      <c r="O416" s="6">
        <v>110408866</v>
      </c>
      <c r="P416" s="6">
        <v>3450000</v>
      </c>
      <c r="Q416" s="6">
        <v>0</v>
      </c>
      <c r="R416" s="6">
        <v>2330000</v>
      </c>
      <c r="S416" s="6">
        <v>116188866</v>
      </c>
      <c r="U416">
        <f t="shared" si="13"/>
        <v>0.20635827390771325</v>
      </c>
    </row>
    <row r="417" spans="1:21" x14ac:dyDescent="0.35">
      <c r="A417">
        <v>2019</v>
      </c>
      <c r="B417" t="s">
        <v>3</v>
      </c>
      <c r="C417" t="s">
        <v>67</v>
      </c>
      <c r="D417" t="s">
        <v>17</v>
      </c>
      <c r="E417" t="s">
        <v>60</v>
      </c>
      <c r="F417" t="s">
        <v>35</v>
      </c>
      <c r="G417">
        <v>6</v>
      </c>
      <c r="H417" t="s">
        <v>9</v>
      </c>
      <c r="I417" s="6">
        <v>13</v>
      </c>
      <c r="J417" s="6">
        <v>40.79</v>
      </c>
      <c r="K417" s="6">
        <v>11</v>
      </c>
      <c r="L417" s="7"/>
      <c r="M417" s="6">
        <v>39087.050000000003</v>
      </c>
      <c r="N417" s="6">
        <v>9</v>
      </c>
      <c r="O417" s="6">
        <v>136132500</v>
      </c>
      <c r="P417" s="6">
        <v>24900000</v>
      </c>
      <c r="Q417" s="6">
        <v>0</v>
      </c>
      <c r="R417" s="6">
        <v>0</v>
      </c>
      <c r="S417" s="6">
        <v>161032500</v>
      </c>
      <c r="U417">
        <f t="shared" si="13"/>
        <v>0.2206423142927188</v>
      </c>
    </row>
    <row r="418" spans="1:21" x14ac:dyDescent="0.35">
      <c r="A418">
        <v>2019</v>
      </c>
      <c r="B418" t="s">
        <v>3</v>
      </c>
      <c r="C418" t="s">
        <v>67</v>
      </c>
      <c r="D418" t="s">
        <v>17</v>
      </c>
      <c r="E418" t="s">
        <v>60</v>
      </c>
      <c r="F418" t="s">
        <v>35</v>
      </c>
      <c r="G418">
        <v>9</v>
      </c>
      <c r="H418" t="s">
        <v>9</v>
      </c>
      <c r="I418" s="6">
        <v>1</v>
      </c>
      <c r="J418" s="6">
        <v>0</v>
      </c>
      <c r="K418" s="6">
        <v>0</v>
      </c>
      <c r="L418" s="7"/>
      <c r="M418" s="6">
        <v>1.81</v>
      </c>
      <c r="N418" s="6">
        <v>0</v>
      </c>
      <c r="O418" s="6">
        <v>10593764</v>
      </c>
      <c r="P418" s="6">
        <v>0</v>
      </c>
      <c r="Q418" s="6">
        <v>0</v>
      </c>
      <c r="R418" s="6">
        <v>132172</v>
      </c>
      <c r="S418" s="6">
        <v>10725936</v>
      </c>
      <c r="U418">
        <f t="shared" si="13"/>
        <v>0</v>
      </c>
    </row>
    <row r="419" spans="1:21" x14ac:dyDescent="0.35">
      <c r="A419">
        <v>2019</v>
      </c>
      <c r="B419" t="s">
        <v>3</v>
      </c>
      <c r="C419" t="s">
        <v>67</v>
      </c>
      <c r="D419" t="s">
        <v>17</v>
      </c>
      <c r="E419" t="s">
        <v>61</v>
      </c>
      <c r="F419" t="s">
        <v>35</v>
      </c>
      <c r="G419">
        <v>1</v>
      </c>
      <c r="H419" t="s">
        <v>9</v>
      </c>
      <c r="I419" s="6">
        <v>20</v>
      </c>
      <c r="J419" s="6">
        <v>12079.01</v>
      </c>
      <c r="K419" s="6">
        <v>1753.35</v>
      </c>
      <c r="L419" s="7"/>
      <c r="M419" s="6">
        <v>6733.86</v>
      </c>
      <c r="N419" s="6">
        <v>1001</v>
      </c>
      <c r="O419" s="6">
        <v>9043351</v>
      </c>
      <c r="P419" s="6">
        <v>15550153</v>
      </c>
      <c r="Q419" s="6">
        <v>0</v>
      </c>
      <c r="R419" s="6">
        <v>3154770</v>
      </c>
      <c r="S419" s="6">
        <v>27748274</v>
      </c>
      <c r="U419">
        <f t="shared" si="13"/>
        <v>8.2871029993352108E-2</v>
      </c>
    </row>
    <row r="420" spans="1:21" x14ac:dyDescent="0.35">
      <c r="A420">
        <v>2019</v>
      </c>
      <c r="B420" t="s">
        <v>3</v>
      </c>
      <c r="C420" t="s">
        <v>67</v>
      </c>
      <c r="D420" t="s">
        <v>17</v>
      </c>
      <c r="E420" t="s">
        <v>61</v>
      </c>
      <c r="F420" t="s">
        <v>35</v>
      </c>
      <c r="G420">
        <v>2</v>
      </c>
      <c r="H420" t="s">
        <v>9</v>
      </c>
      <c r="I420" s="6">
        <v>22</v>
      </c>
      <c r="J420" s="6">
        <v>1097.75</v>
      </c>
      <c r="K420" s="6">
        <v>498.43</v>
      </c>
      <c r="L420" s="7"/>
      <c r="M420" s="6">
        <v>10535.73</v>
      </c>
      <c r="N420" s="6">
        <v>97</v>
      </c>
      <c r="O420" s="6">
        <v>39668925</v>
      </c>
      <c r="P420" s="6">
        <v>133903369</v>
      </c>
      <c r="Q420" s="6">
        <v>0</v>
      </c>
      <c r="R420" s="6">
        <v>2472863</v>
      </c>
      <c r="S420" s="6">
        <v>176045157</v>
      </c>
      <c r="U420">
        <f t="shared" si="13"/>
        <v>8.8362559781370989E-2</v>
      </c>
    </row>
    <row r="421" spans="1:21" x14ac:dyDescent="0.35">
      <c r="A421">
        <v>2019</v>
      </c>
      <c r="B421" t="s">
        <v>3</v>
      </c>
      <c r="C421" t="s">
        <v>67</v>
      </c>
      <c r="D421" t="s">
        <v>17</v>
      </c>
      <c r="E421" t="s">
        <v>61</v>
      </c>
      <c r="F421" t="s">
        <v>35</v>
      </c>
      <c r="G421">
        <v>3</v>
      </c>
      <c r="H421" t="s">
        <v>9</v>
      </c>
      <c r="I421" s="6">
        <v>1</v>
      </c>
      <c r="J421" s="6">
        <v>135628.68</v>
      </c>
      <c r="K421" s="6">
        <v>54251.47</v>
      </c>
      <c r="L421" s="7"/>
      <c r="M421" s="6">
        <v>10358.719999999999</v>
      </c>
      <c r="N421" s="6">
        <v>33907</v>
      </c>
      <c r="O421" s="6">
        <v>2917280</v>
      </c>
      <c r="P421" s="6">
        <v>0</v>
      </c>
      <c r="Q421" s="6">
        <v>0</v>
      </c>
      <c r="R421" s="6">
        <v>0</v>
      </c>
      <c r="S421" s="6">
        <v>2917280</v>
      </c>
      <c r="U421">
        <f t="shared" si="13"/>
        <v>0.24999874657778873</v>
      </c>
    </row>
    <row r="422" spans="1:21" x14ac:dyDescent="0.35">
      <c r="A422">
        <v>2019</v>
      </c>
      <c r="B422" t="s">
        <v>3</v>
      </c>
      <c r="C422" t="s">
        <v>67</v>
      </c>
      <c r="D422" t="s">
        <v>17</v>
      </c>
      <c r="E422" t="s">
        <v>61</v>
      </c>
      <c r="F422" t="s">
        <v>35</v>
      </c>
      <c r="G422">
        <v>4</v>
      </c>
      <c r="H422" t="s">
        <v>9</v>
      </c>
      <c r="I422" s="6">
        <v>4</v>
      </c>
      <c r="J422" s="6">
        <v>460.1</v>
      </c>
      <c r="K422" s="6">
        <v>46.02</v>
      </c>
      <c r="L422" s="7"/>
      <c r="M422" s="6">
        <v>142.06</v>
      </c>
      <c r="N422" s="6">
        <v>116</v>
      </c>
      <c r="O422" s="6">
        <v>120000</v>
      </c>
      <c r="P422" s="6">
        <v>1000000</v>
      </c>
      <c r="Q422" s="6">
        <v>0</v>
      </c>
      <c r="R422" s="6">
        <v>100000</v>
      </c>
      <c r="S422" s="6">
        <v>1220000</v>
      </c>
      <c r="U422">
        <f t="shared" si="13"/>
        <v>0.25211910454249076</v>
      </c>
    </row>
    <row r="423" spans="1:21" x14ac:dyDescent="0.35">
      <c r="A423">
        <v>2019</v>
      </c>
      <c r="B423" t="s">
        <v>3</v>
      </c>
      <c r="C423" t="s">
        <v>67</v>
      </c>
      <c r="D423" t="s">
        <v>17</v>
      </c>
      <c r="E423" t="s">
        <v>61</v>
      </c>
      <c r="F423" t="s">
        <v>35</v>
      </c>
      <c r="G423">
        <v>5</v>
      </c>
      <c r="H423" t="s">
        <v>9</v>
      </c>
      <c r="I423" s="6">
        <v>2</v>
      </c>
      <c r="J423" s="6">
        <v>1746.64</v>
      </c>
      <c r="K423" s="6">
        <v>873.38</v>
      </c>
      <c r="L423" s="7"/>
      <c r="M423" s="6">
        <v>809</v>
      </c>
      <c r="N423" s="6">
        <v>0</v>
      </c>
      <c r="O423" s="6">
        <v>0</v>
      </c>
      <c r="P423" s="6">
        <v>1155000</v>
      </c>
      <c r="Q423" s="6">
        <v>0</v>
      </c>
      <c r="R423" s="6">
        <v>765500</v>
      </c>
      <c r="S423" s="6">
        <v>1920500</v>
      </c>
      <c r="U423">
        <f t="shared" si="13"/>
        <v>0</v>
      </c>
    </row>
    <row r="424" spans="1:21" x14ac:dyDescent="0.35">
      <c r="A424">
        <v>2019</v>
      </c>
      <c r="B424" t="s">
        <v>3</v>
      </c>
      <c r="C424" t="s">
        <v>67</v>
      </c>
      <c r="D424" t="s">
        <v>17</v>
      </c>
      <c r="E424" t="s">
        <v>62</v>
      </c>
      <c r="F424" t="s">
        <v>35</v>
      </c>
      <c r="G424">
        <v>1</v>
      </c>
      <c r="H424" t="s">
        <v>9</v>
      </c>
      <c r="I424" s="6">
        <v>146</v>
      </c>
      <c r="J424" s="6">
        <v>93010.92</v>
      </c>
      <c r="K424" s="6">
        <v>35193.94</v>
      </c>
      <c r="L424" s="7"/>
      <c r="M424" s="6">
        <v>77424.83</v>
      </c>
      <c r="N424" s="6">
        <v>14512</v>
      </c>
      <c r="O424" s="6">
        <v>380926879</v>
      </c>
      <c r="P424" s="6">
        <v>141356780</v>
      </c>
      <c r="Q424" s="6">
        <v>0</v>
      </c>
      <c r="R424" s="6">
        <v>68832473</v>
      </c>
      <c r="S424" s="6">
        <v>585996132</v>
      </c>
      <c r="U424">
        <f t="shared" si="13"/>
        <v>0.15602469043419848</v>
      </c>
    </row>
    <row r="425" spans="1:21" x14ac:dyDescent="0.35">
      <c r="A425">
        <v>2019</v>
      </c>
      <c r="B425" t="s">
        <v>3</v>
      </c>
      <c r="C425" t="s">
        <v>67</v>
      </c>
      <c r="D425" t="s">
        <v>17</v>
      </c>
      <c r="E425" t="s">
        <v>62</v>
      </c>
      <c r="F425" t="s">
        <v>35</v>
      </c>
      <c r="G425">
        <v>2</v>
      </c>
      <c r="H425" t="s">
        <v>9</v>
      </c>
      <c r="I425" s="6">
        <v>46</v>
      </c>
      <c r="J425" s="6">
        <v>3362.6</v>
      </c>
      <c r="K425" s="6">
        <v>1119.1400000000001</v>
      </c>
      <c r="L425" s="7"/>
      <c r="M425" s="6">
        <v>27467.97</v>
      </c>
      <c r="N425" s="6">
        <v>804</v>
      </c>
      <c r="O425" s="6">
        <v>78499829</v>
      </c>
      <c r="P425" s="6">
        <v>79707422</v>
      </c>
      <c r="Q425" s="6">
        <v>0</v>
      </c>
      <c r="R425" s="6">
        <v>5427737</v>
      </c>
      <c r="S425" s="6">
        <v>163634988</v>
      </c>
      <c r="U425">
        <f t="shared" si="13"/>
        <v>0.23910069589008506</v>
      </c>
    </row>
    <row r="426" spans="1:21" x14ac:dyDescent="0.35">
      <c r="A426">
        <v>2019</v>
      </c>
      <c r="B426" t="s">
        <v>3</v>
      </c>
      <c r="C426" t="s">
        <v>67</v>
      </c>
      <c r="D426" t="s">
        <v>17</v>
      </c>
      <c r="E426" t="s">
        <v>62</v>
      </c>
      <c r="F426" t="s">
        <v>35</v>
      </c>
      <c r="G426">
        <v>3</v>
      </c>
      <c r="H426" t="s">
        <v>9</v>
      </c>
      <c r="I426" s="6">
        <v>17</v>
      </c>
      <c r="J426" s="6">
        <v>12215.3</v>
      </c>
      <c r="K426" s="6">
        <v>6073.3</v>
      </c>
      <c r="L426" s="7"/>
      <c r="M426" s="6">
        <v>11249.04</v>
      </c>
      <c r="N426" s="6">
        <v>2921</v>
      </c>
      <c r="O426" s="6">
        <v>21890086</v>
      </c>
      <c r="P426" s="6">
        <v>19668000</v>
      </c>
      <c r="Q426" s="6">
        <v>0</v>
      </c>
      <c r="R426" s="6">
        <v>3910916</v>
      </c>
      <c r="S426" s="6">
        <v>45469002</v>
      </c>
      <c r="U426">
        <f t="shared" si="13"/>
        <v>0.23912634155526269</v>
      </c>
    </row>
    <row r="427" spans="1:21" x14ac:dyDescent="0.35">
      <c r="A427">
        <v>2019</v>
      </c>
      <c r="B427" t="s">
        <v>3</v>
      </c>
      <c r="C427" t="s">
        <v>67</v>
      </c>
      <c r="D427" t="s">
        <v>17</v>
      </c>
      <c r="E427" t="s">
        <v>62</v>
      </c>
      <c r="F427" t="s">
        <v>35</v>
      </c>
      <c r="G427">
        <v>4</v>
      </c>
      <c r="H427" t="s">
        <v>9</v>
      </c>
      <c r="I427" s="6">
        <v>1</v>
      </c>
      <c r="J427" s="6">
        <v>5469.19</v>
      </c>
      <c r="K427" s="6">
        <v>2734.6</v>
      </c>
      <c r="L427" s="7"/>
      <c r="M427" s="6">
        <v>749</v>
      </c>
      <c r="N427" s="6">
        <v>1094</v>
      </c>
      <c r="O427" s="6">
        <v>16741934</v>
      </c>
      <c r="P427" s="6">
        <v>50000</v>
      </c>
      <c r="Q427" s="6">
        <v>0</v>
      </c>
      <c r="R427" s="6">
        <v>1679193</v>
      </c>
      <c r="S427" s="6">
        <v>18471127</v>
      </c>
      <c r="U427">
        <f t="shared" si="13"/>
        <v>0.20002962047396416</v>
      </c>
    </row>
    <row r="428" spans="1:21" x14ac:dyDescent="0.35">
      <c r="A428">
        <v>2019</v>
      </c>
      <c r="B428" t="s">
        <v>3</v>
      </c>
      <c r="C428" t="s">
        <v>67</v>
      </c>
      <c r="D428" t="s">
        <v>17</v>
      </c>
      <c r="E428" t="s">
        <v>62</v>
      </c>
      <c r="F428" t="s">
        <v>35</v>
      </c>
      <c r="G428">
        <v>6</v>
      </c>
      <c r="H428" t="s">
        <v>9</v>
      </c>
      <c r="I428" s="6">
        <v>6</v>
      </c>
      <c r="J428" s="6">
        <v>232.64</v>
      </c>
      <c r="K428" s="6">
        <v>137.37</v>
      </c>
      <c r="L428" s="7"/>
      <c r="M428" s="6">
        <v>787.2</v>
      </c>
      <c r="N428" s="6">
        <v>42</v>
      </c>
      <c r="O428" s="6">
        <v>0</v>
      </c>
      <c r="P428" s="6">
        <v>7636312</v>
      </c>
      <c r="Q428" s="6">
        <v>0</v>
      </c>
      <c r="R428" s="6">
        <v>0</v>
      </c>
      <c r="S428" s="6">
        <v>7636312</v>
      </c>
      <c r="U428">
        <f t="shared" si="13"/>
        <v>0.18053645116918846</v>
      </c>
    </row>
    <row r="429" spans="1:21" x14ac:dyDescent="0.35">
      <c r="A429">
        <v>2019</v>
      </c>
      <c r="B429" t="s">
        <v>3</v>
      </c>
      <c r="C429" t="s">
        <v>67</v>
      </c>
      <c r="D429" t="s">
        <v>17</v>
      </c>
      <c r="E429" t="s">
        <v>63</v>
      </c>
      <c r="F429" t="s">
        <v>35</v>
      </c>
      <c r="G429">
        <v>1</v>
      </c>
      <c r="H429" t="s">
        <v>9</v>
      </c>
      <c r="I429" s="6">
        <v>17</v>
      </c>
      <c r="J429" s="6">
        <v>11275.17</v>
      </c>
      <c r="K429" s="6">
        <v>3930.75</v>
      </c>
      <c r="L429" s="7"/>
      <c r="M429" s="6">
        <v>6225.85</v>
      </c>
      <c r="N429" s="6">
        <v>937</v>
      </c>
      <c r="O429" s="6">
        <v>16715427</v>
      </c>
      <c r="P429" s="6">
        <v>5718604</v>
      </c>
      <c r="Q429" s="6">
        <v>0</v>
      </c>
      <c r="R429" s="6">
        <v>1657342</v>
      </c>
      <c r="S429" s="6">
        <v>24091373</v>
      </c>
      <c r="U429">
        <f t="shared" si="13"/>
        <v>8.3102959866680495E-2</v>
      </c>
    </row>
    <row r="430" spans="1:21" x14ac:dyDescent="0.35">
      <c r="A430">
        <v>2019</v>
      </c>
      <c r="B430" t="s">
        <v>3</v>
      </c>
      <c r="C430" t="s">
        <v>67</v>
      </c>
      <c r="D430" t="s">
        <v>17</v>
      </c>
      <c r="E430" t="s">
        <v>63</v>
      </c>
      <c r="F430" t="s">
        <v>35</v>
      </c>
      <c r="G430">
        <v>2</v>
      </c>
      <c r="H430" t="s">
        <v>9</v>
      </c>
      <c r="I430" s="6">
        <v>8</v>
      </c>
      <c r="J430" s="6">
        <v>124284.95</v>
      </c>
      <c r="K430" s="6">
        <v>170139.16</v>
      </c>
      <c r="L430" s="7"/>
      <c r="M430" s="6">
        <v>125532.24</v>
      </c>
      <c r="N430" s="6">
        <v>15929</v>
      </c>
      <c r="O430" s="6">
        <v>3433746493</v>
      </c>
      <c r="P430" s="6">
        <v>614243618</v>
      </c>
      <c r="Q430" s="6">
        <v>0</v>
      </c>
      <c r="R430" s="6">
        <v>698513739</v>
      </c>
      <c r="S430" s="6">
        <v>4746503850</v>
      </c>
      <c r="U430">
        <f t="shared" si="13"/>
        <v>0.12816515595814296</v>
      </c>
    </row>
    <row r="431" spans="1:21" x14ac:dyDescent="0.35">
      <c r="A431">
        <v>2019</v>
      </c>
      <c r="B431" t="s">
        <v>3</v>
      </c>
      <c r="C431" t="s">
        <v>67</v>
      </c>
      <c r="D431" t="s">
        <v>17</v>
      </c>
      <c r="E431" t="s">
        <v>63</v>
      </c>
      <c r="F431" t="s">
        <v>35</v>
      </c>
      <c r="G431">
        <v>4</v>
      </c>
      <c r="H431" t="s">
        <v>9</v>
      </c>
      <c r="I431" s="6">
        <v>1</v>
      </c>
      <c r="J431" s="6">
        <v>0</v>
      </c>
      <c r="K431" s="6">
        <v>0</v>
      </c>
      <c r="L431" s="7"/>
      <c r="M431" s="6">
        <v>64.19</v>
      </c>
      <c r="N431" s="6">
        <v>0</v>
      </c>
      <c r="O431" s="6">
        <v>0</v>
      </c>
      <c r="P431" s="6">
        <v>86002</v>
      </c>
      <c r="Q431" s="6">
        <v>0</v>
      </c>
      <c r="R431" s="6">
        <v>0</v>
      </c>
      <c r="S431" s="6">
        <v>86002</v>
      </c>
      <c r="U431">
        <f t="shared" si="13"/>
        <v>0</v>
      </c>
    </row>
    <row r="432" spans="1:21" x14ac:dyDescent="0.35">
      <c r="A432">
        <v>2019</v>
      </c>
      <c r="B432" t="s">
        <v>3</v>
      </c>
      <c r="C432" t="s">
        <v>67</v>
      </c>
      <c r="D432" t="s">
        <v>17</v>
      </c>
      <c r="E432" t="s">
        <v>63</v>
      </c>
      <c r="F432" t="s">
        <v>35</v>
      </c>
      <c r="G432">
        <v>6</v>
      </c>
      <c r="H432" t="s">
        <v>9</v>
      </c>
      <c r="I432" s="6">
        <v>2</v>
      </c>
      <c r="J432" s="6">
        <v>24.86</v>
      </c>
      <c r="K432" s="6">
        <v>2</v>
      </c>
      <c r="L432" s="7"/>
      <c r="M432" s="6">
        <v>34.46</v>
      </c>
      <c r="N432" s="6">
        <v>6</v>
      </c>
      <c r="O432" s="6">
        <v>0</v>
      </c>
      <c r="P432" s="6">
        <v>1182275</v>
      </c>
      <c r="Q432" s="6">
        <v>0</v>
      </c>
      <c r="R432" s="6">
        <v>0</v>
      </c>
      <c r="S432" s="6">
        <v>1182275</v>
      </c>
      <c r="U432">
        <f t="shared" si="13"/>
        <v>0.24135156878519712</v>
      </c>
    </row>
    <row r="433" spans="1:21" x14ac:dyDescent="0.35">
      <c r="A433">
        <v>2019</v>
      </c>
      <c r="B433" t="s">
        <v>3</v>
      </c>
      <c r="C433" t="s">
        <v>67</v>
      </c>
      <c r="D433" t="s">
        <v>17</v>
      </c>
      <c r="E433" t="s">
        <v>64</v>
      </c>
      <c r="F433" t="s">
        <v>35</v>
      </c>
      <c r="G433">
        <v>1</v>
      </c>
      <c r="H433" t="s">
        <v>9</v>
      </c>
      <c r="I433" s="6">
        <v>177</v>
      </c>
      <c r="J433" s="6">
        <v>139901.4</v>
      </c>
      <c r="K433" s="6">
        <v>26995.66</v>
      </c>
      <c r="L433" s="7"/>
      <c r="M433" s="6">
        <v>53491.45</v>
      </c>
      <c r="N433" s="6">
        <v>16154</v>
      </c>
      <c r="O433" s="6">
        <v>194825200</v>
      </c>
      <c r="P433" s="6">
        <v>108286709</v>
      </c>
      <c r="Q433" s="6">
        <v>0</v>
      </c>
      <c r="R433" s="6">
        <v>59367787</v>
      </c>
      <c r="S433" s="6">
        <v>362479696</v>
      </c>
      <c r="U433">
        <f t="shared" si="13"/>
        <v>0.11546703606968908</v>
      </c>
    </row>
    <row r="434" spans="1:21" x14ac:dyDescent="0.35">
      <c r="A434">
        <v>2019</v>
      </c>
      <c r="B434" t="s">
        <v>3</v>
      </c>
      <c r="C434" t="s">
        <v>67</v>
      </c>
      <c r="D434" t="s">
        <v>17</v>
      </c>
      <c r="E434" t="s">
        <v>64</v>
      </c>
      <c r="F434" t="s">
        <v>35</v>
      </c>
      <c r="G434">
        <v>2</v>
      </c>
      <c r="H434" t="s">
        <v>9</v>
      </c>
      <c r="I434" s="6">
        <v>82</v>
      </c>
      <c r="J434" s="6">
        <v>84524.01</v>
      </c>
      <c r="K434" s="6">
        <v>30858.81</v>
      </c>
      <c r="L434" s="7"/>
      <c r="M434" s="6">
        <v>76553.14</v>
      </c>
      <c r="N434" s="6">
        <v>8502</v>
      </c>
      <c r="O434" s="6">
        <v>279012321</v>
      </c>
      <c r="P434" s="6">
        <v>185450571</v>
      </c>
      <c r="Q434" s="6">
        <v>0</v>
      </c>
      <c r="R434" s="6">
        <v>26484518</v>
      </c>
      <c r="S434" s="6">
        <v>490947410</v>
      </c>
      <c r="U434">
        <f t="shared" si="13"/>
        <v>0.1005868036786234</v>
      </c>
    </row>
    <row r="435" spans="1:21" x14ac:dyDescent="0.35">
      <c r="A435">
        <v>2019</v>
      </c>
      <c r="B435" t="s">
        <v>3</v>
      </c>
      <c r="C435" t="s">
        <v>67</v>
      </c>
      <c r="D435" t="s">
        <v>17</v>
      </c>
      <c r="E435" t="s">
        <v>64</v>
      </c>
      <c r="F435" t="s">
        <v>35</v>
      </c>
      <c r="G435">
        <v>3</v>
      </c>
      <c r="H435" t="s">
        <v>9</v>
      </c>
      <c r="I435" s="6">
        <v>9</v>
      </c>
      <c r="J435" s="6">
        <v>9062.3700000000008</v>
      </c>
      <c r="K435" s="6">
        <v>5569.39</v>
      </c>
      <c r="L435" s="7"/>
      <c r="M435" s="6">
        <v>10783.42</v>
      </c>
      <c r="N435" s="6">
        <v>2300</v>
      </c>
      <c r="O435" s="6">
        <v>28039490</v>
      </c>
      <c r="P435" s="6">
        <v>9368393</v>
      </c>
      <c r="Q435" s="6">
        <v>0</v>
      </c>
      <c r="R435" s="6">
        <v>1950000</v>
      </c>
      <c r="S435" s="6">
        <v>39357883</v>
      </c>
      <c r="U435">
        <f t="shared" si="13"/>
        <v>0.25379674411881215</v>
      </c>
    </row>
    <row r="436" spans="1:21" x14ac:dyDescent="0.35">
      <c r="A436">
        <v>2019</v>
      </c>
      <c r="B436" t="s">
        <v>3</v>
      </c>
      <c r="C436" t="s">
        <v>67</v>
      </c>
      <c r="D436" t="s">
        <v>17</v>
      </c>
      <c r="E436" t="s">
        <v>64</v>
      </c>
      <c r="F436" t="s">
        <v>35</v>
      </c>
      <c r="G436">
        <v>4</v>
      </c>
      <c r="H436" t="s">
        <v>9</v>
      </c>
      <c r="I436" s="6">
        <v>12</v>
      </c>
      <c r="J436" s="6">
        <v>11363.96</v>
      </c>
      <c r="K436" s="6">
        <v>6578.31</v>
      </c>
      <c r="L436" s="7"/>
      <c r="M436" s="6">
        <v>6132.22</v>
      </c>
      <c r="N436" s="6">
        <v>2861</v>
      </c>
      <c r="O436" s="6">
        <v>26759607</v>
      </c>
      <c r="P436" s="6">
        <v>10344471</v>
      </c>
      <c r="Q436" s="6">
        <v>0</v>
      </c>
      <c r="R436" s="6">
        <v>5549127</v>
      </c>
      <c r="S436" s="6">
        <v>42653205</v>
      </c>
      <c r="U436">
        <f t="shared" si="13"/>
        <v>0.25176082985156584</v>
      </c>
    </row>
    <row r="437" spans="1:21" x14ac:dyDescent="0.35">
      <c r="A437">
        <v>2019</v>
      </c>
      <c r="B437" t="s">
        <v>3</v>
      </c>
      <c r="C437" t="s">
        <v>67</v>
      </c>
      <c r="D437" t="s">
        <v>17</v>
      </c>
      <c r="E437" t="s">
        <v>64</v>
      </c>
      <c r="F437" t="s">
        <v>35</v>
      </c>
      <c r="G437">
        <v>5</v>
      </c>
      <c r="H437" t="s">
        <v>9</v>
      </c>
      <c r="I437" s="6">
        <v>5</v>
      </c>
      <c r="J437" s="6">
        <v>2824.27</v>
      </c>
      <c r="K437" s="6">
        <v>1498.3</v>
      </c>
      <c r="L437" s="7"/>
      <c r="M437" s="6">
        <v>1616.03</v>
      </c>
      <c r="N437" s="6">
        <v>144</v>
      </c>
      <c r="O437" s="6">
        <v>0</v>
      </c>
      <c r="P437" s="6">
        <v>2860000</v>
      </c>
      <c r="Q437" s="6">
        <v>0</v>
      </c>
      <c r="R437" s="6">
        <v>1531000</v>
      </c>
      <c r="S437" s="6">
        <v>4391000</v>
      </c>
      <c r="U437">
        <f t="shared" si="13"/>
        <v>5.0986626632722791E-2</v>
      </c>
    </row>
    <row r="438" spans="1:21" x14ac:dyDescent="0.35">
      <c r="A438">
        <v>2019</v>
      </c>
      <c r="B438" t="s">
        <v>3</v>
      </c>
      <c r="C438" t="s">
        <v>67</v>
      </c>
      <c r="D438" t="s">
        <v>17</v>
      </c>
      <c r="E438" t="s">
        <v>64</v>
      </c>
      <c r="F438" t="s">
        <v>35</v>
      </c>
      <c r="G438">
        <v>6</v>
      </c>
      <c r="H438" t="s">
        <v>9</v>
      </c>
      <c r="I438" s="6">
        <v>19</v>
      </c>
      <c r="J438" s="6">
        <v>-22592.26</v>
      </c>
      <c r="K438" s="6">
        <v>-2787.45</v>
      </c>
      <c r="L438" s="7"/>
      <c r="M438" s="6">
        <v>2615.2800000000002</v>
      </c>
      <c r="N438" s="6">
        <v>-3328</v>
      </c>
      <c r="O438" s="6">
        <v>27276432</v>
      </c>
      <c r="P438" s="6">
        <v>44076432</v>
      </c>
      <c r="Q438" s="6">
        <v>0</v>
      </c>
      <c r="R438" s="6">
        <v>50000</v>
      </c>
      <c r="S438" s="6">
        <v>71402864</v>
      </c>
      <c r="U438">
        <f t="shared" si="13"/>
        <v>0.14730708658629107</v>
      </c>
    </row>
    <row r="439" spans="1:21" x14ac:dyDescent="0.35">
      <c r="A439">
        <v>2019</v>
      </c>
      <c r="B439" t="s">
        <v>3</v>
      </c>
      <c r="C439" t="s">
        <v>67</v>
      </c>
      <c r="D439" t="s">
        <v>17</v>
      </c>
      <c r="E439" t="s">
        <v>65</v>
      </c>
      <c r="F439" t="s">
        <v>35</v>
      </c>
      <c r="G439">
        <v>1</v>
      </c>
      <c r="H439" t="s">
        <v>9</v>
      </c>
      <c r="I439" s="6">
        <v>82</v>
      </c>
      <c r="J439" s="6">
        <v>63388.66</v>
      </c>
      <c r="K439" s="6">
        <v>24657.96</v>
      </c>
      <c r="L439" s="7"/>
      <c r="M439" s="6">
        <v>110833.84</v>
      </c>
      <c r="N439" s="6">
        <v>12262</v>
      </c>
      <c r="O439" s="6">
        <v>256310329</v>
      </c>
      <c r="P439" s="6">
        <v>47708490</v>
      </c>
      <c r="Q439" s="6">
        <v>0</v>
      </c>
      <c r="R439" s="6">
        <v>22357520</v>
      </c>
      <c r="S439" s="6">
        <v>326376339</v>
      </c>
      <c r="U439">
        <f t="shared" si="13"/>
        <v>0.1934415398590221</v>
      </c>
    </row>
    <row r="440" spans="1:21" x14ac:dyDescent="0.35">
      <c r="A440">
        <v>2019</v>
      </c>
      <c r="B440" t="s">
        <v>3</v>
      </c>
      <c r="C440" t="s">
        <v>67</v>
      </c>
      <c r="D440" t="s">
        <v>17</v>
      </c>
      <c r="E440" t="s">
        <v>65</v>
      </c>
      <c r="F440" t="s">
        <v>35</v>
      </c>
      <c r="G440">
        <v>2</v>
      </c>
      <c r="H440" t="s">
        <v>9</v>
      </c>
      <c r="I440" s="6">
        <v>22</v>
      </c>
      <c r="J440" s="6">
        <v>7209.05</v>
      </c>
      <c r="K440" s="6">
        <v>3206.94</v>
      </c>
      <c r="L440" s="7"/>
      <c r="M440" s="6">
        <v>10667.98</v>
      </c>
      <c r="N440" s="6">
        <v>1794</v>
      </c>
      <c r="O440" s="6">
        <v>42385000</v>
      </c>
      <c r="P440" s="6">
        <v>37649529</v>
      </c>
      <c r="Q440" s="6">
        <v>0</v>
      </c>
      <c r="R440" s="6">
        <v>4085461</v>
      </c>
      <c r="S440" s="6">
        <v>84119990</v>
      </c>
      <c r="U440">
        <f t="shared" si="13"/>
        <v>0.24885387117581373</v>
      </c>
    </row>
    <row r="441" spans="1:21" x14ac:dyDescent="0.35">
      <c r="A441">
        <v>2019</v>
      </c>
      <c r="B441" t="s">
        <v>3</v>
      </c>
      <c r="C441" t="s">
        <v>67</v>
      </c>
      <c r="D441" t="s">
        <v>17</v>
      </c>
      <c r="E441" t="s">
        <v>65</v>
      </c>
      <c r="F441" t="s">
        <v>35</v>
      </c>
      <c r="G441">
        <v>3</v>
      </c>
      <c r="H441" t="s">
        <v>9</v>
      </c>
      <c r="I441" s="6">
        <v>5</v>
      </c>
      <c r="J441" s="6">
        <v>-1179.78</v>
      </c>
      <c r="K441" s="6">
        <v>-704.84</v>
      </c>
      <c r="L441" s="7"/>
      <c r="M441" s="6">
        <v>1390.11</v>
      </c>
      <c r="N441" s="6">
        <v>-326</v>
      </c>
      <c r="O441" s="6">
        <v>6355126</v>
      </c>
      <c r="P441" s="6">
        <v>1371143</v>
      </c>
      <c r="Q441" s="6">
        <v>0</v>
      </c>
      <c r="R441" s="6">
        <v>504452</v>
      </c>
      <c r="S441" s="6">
        <v>8230721</v>
      </c>
      <c r="U441">
        <f t="shared" si="13"/>
        <v>0.2763227042329926</v>
      </c>
    </row>
    <row r="442" spans="1:21" x14ac:dyDescent="0.35">
      <c r="A442">
        <v>2019</v>
      </c>
      <c r="B442" t="s">
        <v>3</v>
      </c>
      <c r="C442" t="s">
        <v>67</v>
      </c>
      <c r="D442" t="s">
        <v>17</v>
      </c>
      <c r="E442" t="s">
        <v>65</v>
      </c>
      <c r="F442" t="s">
        <v>35</v>
      </c>
      <c r="G442">
        <v>4</v>
      </c>
      <c r="H442" t="s">
        <v>9</v>
      </c>
      <c r="I442" s="6">
        <v>4</v>
      </c>
      <c r="J442" s="6">
        <v>630.80999999999995</v>
      </c>
      <c r="K442" s="6">
        <v>316.06</v>
      </c>
      <c r="L442" s="7"/>
      <c r="M442" s="6">
        <v>21619.35</v>
      </c>
      <c r="N442" s="6">
        <v>126</v>
      </c>
      <c r="O442" s="6">
        <v>15100000</v>
      </c>
      <c r="P442" s="6">
        <v>9362000</v>
      </c>
      <c r="Q442" s="6">
        <v>0</v>
      </c>
      <c r="R442" s="6">
        <v>40000000</v>
      </c>
      <c r="S442" s="6">
        <v>64462000</v>
      </c>
      <c r="U442">
        <f t="shared" si="13"/>
        <v>0.199743187330575</v>
      </c>
    </row>
    <row r="443" spans="1:21" x14ac:dyDescent="0.35">
      <c r="A443">
        <v>2019</v>
      </c>
      <c r="B443" t="s">
        <v>3</v>
      </c>
      <c r="C443" t="s">
        <v>67</v>
      </c>
      <c r="D443" t="s">
        <v>17</v>
      </c>
      <c r="E443" t="s">
        <v>65</v>
      </c>
      <c r="F443" t="s">
        <v>35</v>
      </c>
      <c r="G443">
        <v>5</v>
      </c>
      <c r="H443" t="s">
        <v>9</v>
      </c>
      <c r="I443" s="6">
        <v>16</v>
      </c>
      <c r="J443" s="6">
        <v>19633.75</v>
      </c>
      <c r="K443" s="6">
        <v>9817.16</v>
      </c>
      <c r="L443" s="7"/>
      <c r="M443" s="6">
        <v>9091</v>
      </c>
      <c r="N443" s="6">
        <v>0</v>
      </c>
      <c r="O443" s="6">
        <v>0</v>
      </c>
      <c r="P443" s="6">
        <v>10332000</v>
      </c>
      <c r="Q443" s="6">
        <v>0</v>
      </c>
      <c r="R443" s="6">
        <v>6233200</v>
      </c>
      <c r="S443" s="6">
        <v>16565200</v>
      </c>
      <c r="U443">
        <f t="shared" si="13"/>
        <v>0</v>
      </c>
    </row>
    <row r="444" spans="1:21" x14ac:dyDescent="0.35">
      <c r="A444">
        <v>2019</v>
      </c>
      <c r="B444" t="s">
        <v>3</v>
      </c>
      <c r="C444" t="s">
        <v>67</v>
      </c>
      <c r="D444" t="s">
        <v>17</v>
      </c>
      <c r="E444" t="s">
        <v>65</v>
      </c>
      <c r="F444" t="s">
        <v>35</v>
      </c>
      <c r="G444">
        <v>6</v>
      </c>
      <c r="H444" t="s">
        <v>9</v>
      </c>
      <c r="I444" s="6">
        <v>8</v>
      </c>
      <c r="J444" s="6">
        <v>71.59</v>
      </c>
      <c r="K444" s="6">
        <v>7</v>
      </c>
      <c r="L444" s="7"/>
      <c r="M444" s="6">
        <v>916.21</v>
      </c>
      <c r="N444" s="6">
        <v>8</v>
      </c>
      <c r="O444" s="6">
        <v>0</v>
      </c>
      <c r="P444" s="6">
        <v>9700000</v>
      </c>
      <c r="Q444" s="6">
        <v>0</v>
      </c>
      <c r="R444" s="6">
        <v>0</v>
      </c>
      <c r="S444" s="6">
        <v>9700000</v>
      </c>
      <c r="U444">
        <f t="shared" si="13"/>
        <v>0.11174745076127951</v>
      </c>
    </row>
    <row r="445" spans="1:21" x14ac:dyDescent="0.35">
      <c r="A445">
        <v>2019</v>
      </c>
      <c r="B445" t="s">
        <v>3</v>
      </c>
      <c r="C445" t="s">
        <v>67</v>
      </c>
      <c r="D445" t="s">
        <v>17</v>
      </c>
      <c r="E445" t="s">
        <v>65</v>
      </c>
      <c r="F445" t="s">
        <v>35</v>
      </c>
      <c r="G445">
        <v>7</v>
      </c>
      <c r="H445" t="s">
        <v>9</v>
      </c>
      <c r="I445" s="6">
        <v>1</v>
      </c>
      <c r="J445" s="6">
        <v>0</v>
      </c>
      <c r="K445" s="6">
        <v>0</v>
      </c>
      <c r="L445" s="7"/>
      <c r="M445" s="6">
        <v>200.91</v>
      </c>
      <c r="N445" s="6">
        <v>0</v>
      </c>
      <c r="O445" s="6">
        <v>1100000</v>
      </c>
      <c r="P445" s="6">
        <v>0</v>
      </c>
      <c r="Q445" s="6">
        <v>0</v>
      </c>
      <c r="R445" s="6">
        <v>0</v>
      </c>
      <c r="S445" s="6">
        <v>1100000</v>
      </c>
      <c r="U445">
        <f t="shared" si="13"/>
        <v>0</v>
      </c>
    </row>
    <row r="446" spans="1:21" x14ac:dyDescent="0.35">
      <c r="A446">
        <v>2019</v>
      </c>
      <c r="B446" t="s">
        <v>3</v>
      </c>
      <c r="C446" t="s">
        <v>67</v>
      </c>
      <c r="D446" t="s">
        <v>17</v>
      </c>
      <c r="E446" t="s">
        <v>65</v>
      </c>
      <c r="F446" t="s">
        <v>35</v>
      </c>
      <c r="G446">
        <v>8</v>
      </c>
      <c r="H446" t="s">
        <v>9</v>
      </c>
      <c r="I446" s="6">
        <v>1</v>
      </c>
      <c r="J446" s="6">
        <v>193.28</v>
      </c>
      <c r="K446" s="6">
        <v>125.63</v>
      </c>
      <c r="L446" s="7"/>
      <c r="M446" s="6">
        <v>105.61</v>
      </c>
      <c r="N446" s="6">
        <v>48</v>
      </c>
      <c r="O446" s="6">
        <v>0</v>
      </c>
      <c r="P446" s="6">
        <v>120000</v>
      </c>
      <c r="Q446" s="6">
        <v>0</v>
      </c>
      <c r="R446" s="6">
        <v>0</v>
      </c>
      <c r="S446" s="6">
        <v>120000</v>
      </c>
      <c r="U446">
        <f t="shared" si="13"/>
        <v>0.24834437086092714</v>
      </c>
    </row>
    <row r="447" spans="1:21" x14ac:dyDescent="0.35">
      <c r="A447">
        <v>2019</v>
      </c>
      <c r="B447" t="s">
        <v>3</v>
      </c>
      <c r="C447" t="s">
        <v>67</v>
      </c>
      <c r="D447" t="s">
        <v>17</v>
      </c>
      <c r="E447" t="s">
        <v>66</v>
      </c>
      <c r="F447" t="s">
        <v>35</v>
      </c>
      <c r="G447">
        <v>1</v>
      </c>
      <c r="H447" t="s">
        <v>9</v>
      </c>
      <c r="I447" s="6">
        <v>23</v>
      </c>
      <c r="J447" s="6">
        <v>6745.39</v>
      </c>
      <c r="K447" s="6">
        <v>2885.74</v>
      </c>
      <c r="L447" s="7"/>
      <c r="M447" s="6">
        <v>7297.1</v>
      </c>
      <c r="N447" s="6">
        <v>1531</v>
      </c>
      <c r="O447" s="6">
        <v>36648265</v>
      </c>
      <c r="P447" s="6">
        <v>5784723</v>
      </c>
      <c r="Q447" s="6">
        <v>0</v>
      </c>
      <c r="R447" s="6">
        <v>7970000</v>
      </c>
      <c r="S447" s="6">
        <v>50402988</v>
      </c>
      <c r="U447">
        <f t="shared" si="13"/>
        <v>0.22696982680022948</v>
      </c>
    </row>
    <row r="448" spans="1:21" x14ac:dyDescent="0.35">
      <c r="A448">
        <v>2019</v>
      </c>
      <c r="B448" t="s">
        <v>3</v>
      </c>
      <c r="C448" t="s">
        <v>67</v>
      </c>
      <c r="D448" t="s">
        <v>17</v>
      </c>
      <c r="E448" t="s">
        <v>66</v>
      </c>
      <c r="F448" t="s">
        <v>35</v>
      </c>
      <c r="G448">
        <v>2</v>
      </c>
      <c r="H448" t="s">
        <v>9</v>
      </c>
      <c r="I448" s="6">
        <v>7</v>
      </c>
      <c r="J448" s="6">
        <v>15822.75</v>
      </c>
      <c r="K448" s="6">
        <v>34.909999999999997</v>
      </c>
      <c r="L448" s="7"/>
      <c r="M448" s="6">
        <v>10368.1</v>
      </c>
      <c r="N448" s="6">
        <v>14</v>
      </c>
      <c r="O448" s="6">
        <v>9699580</v>
      </c>
      <c r="P448" s="6">
        <v>27904542</v>
      </c>
      <c r="Q448" s="6">
        <v>0</v>
      </c>
      <c r="R448" s="6">
        <v>453645</v>
      </c>
      <c r="S448" s="6">
        <v>38057767</v>
      </c>
      <c r="U448">
        <f t="shared" si="13"/>
        <v>8.8480194656428241E-4</v>
      </c>
    </row>
    <row r="449" spans="1:21" x14ac:dyDescent="0.35">
      <c r="A449">
        <v>2019</v>
      </c>
      <c r="B449" t="s">
        <v>3</v>
      </c>
      <c r="C449" t="s">
        <v>67</v>
      </c>
      <c r="D449" t="s">
        <v>17</v>
      </c>
      <c r="E449" t="s">
        <v>66</v>
      </c>
      <c r="F449" t="s">
        <v>35</v>
      </c>
      <c r="G449">
        <v>3</v>
      </c>
      <c r="H449" t="s">
        <v>9</v>
      </c>
      <c r="I449" s="6">
        <v>5</v>
      </c>
      <c r="J449" s="6">
        <v>10245.65</v>
      </c>
      <c r="K449" s="6">
        <v>1103.4000000000001</v>
      </c>
      <c r="L449" s="7"/>
      <c r="M449" s="6">
        <v>10162.34</v>
      </c>
      <c r="N449" s="6">
        <v>2675</v>
      </c>
      <c r="O449" s="6">
        <v>80000000</v>
      </c>
      <c r="P449" s="6">
        <v>11500000</v>
      </c>
      <c r="Q449" s="6">
        <v>0</v>
      </c>
      <c r="R449" s="6">
        <v>9150000</v>
      </c>
      <c r="S449" s="6">
        <v>100650000</v>
      </c>
      <c r="U449">
        <f t="shared" si="13"/>
        <v>0.26108641228228568</v>
      </c>
    </row>
    <row r="450" spans="1:21" x14ac:dyDescent="0.35">
      <c r="A450">
        <v>2019</v>
      </c>
      <c r="B450" t="s">
        <v>3</v>
      </c>
      <c r="C450" t="s">
        <v>67</v>
      </c>
      <c r="D450" t="s">
        <v>17</v>
      </c>
      <c r="E450" t="s">
        <v>66</v>
      </c>
      <c r="F450" t="s">
        <v>35</v>
      </c>
      <c r="G450">
        <v>4</v>
      </c>
      <c r="H450" t="s">
        <v>9</v>
      </c>
      <c r="I450" s="6">
        <v>2</v>
      </c>
      <c r="J450" s="6">
        <v>1921.67</v>
      </c>
      <c r="K450" s="6">
        <v>532.03</v>
      </c>
      <c r="L450" s="7"/>
      <c r="M450" s="6">
        <v>1917.82</v>
      </c>
      <c r="N450" s="6">
        <v>502</v>
      </c>
      <c r="O450" s="6">
        <v>16000000</v>
      </c>
      <c r="P450" s="6">
        <v>1200000</v>
      </c>
      <c r="Q450" s="6">
        <v>0</v>
      </c>
      <c r="R450" s="6">
        <v>1720000</v>
      </c>
      <c r="S450" s="6">
        <v>18920000</v>
      </c>
      <c r="U450">
        <f t="shared" si="13"/>
        <v>0.26123111668496674</v>
      </c>
    </row>
    <row r="451" spans="1:21" x14ac:dyDescent="0.35">
      <c r="A451">
        <v>2019</v>
      </c>
      <c r="B451" t="s">
        <v>3</v>
      </c>
      <c r="C451" t="s">
        <v>67</v>
      </c>
      <c r="D451" t="s">
        <v>17</v>
      </c>
      <c r="E451" t="s">
        <v>66</v>
      </c>
      <c r="F451" t="s">
        <v>35</v>
      </c>
      <c r="G451">
        <v>5</v>
      </c>
      <c r="H451" t="s">
        <v>9</v>
      </c>
      <c r="I451" s="6">
        <v>3</v>
      </c>
      <c r="J451" s="6">
        <v>65.040000000000006</v>
      </c>
      <c r="K451" s="6">
        <v>39.020000000000003</v>
      </c>
      <c r="L451" s="7"/>
      <c r="M451" s="6">
        <v>65.86</v>
      </c>
      <c r="N451" s="6">
        <v>16</v>
      </c>
      <c r="O451" s="6">
        <v>0</v>
      </c>
      <c r="P451" s="6">
        <v>300000</v>
      </c>
      <c r="Q451" s="6">
        <v>0</v>
      </c>
      <c r="R451" s="6">
        <v>60000</v>
      </c>
      <c r="S451" s="6">
        <v>360000</v>
      </c>
      <c r="U451">
        <f t="shared" si="13"/>
        <v>0.24600246002460022</v>
      </c>
    </row>
    <row r="452" spans="1:21" x14ac:dyDescent="0.35">
      <c r="A452">
        <v>2019</v>
      </c>
      <c r="B452" t="s">
        <v>3</v>
      </c>
      <c r="C452" t="s">
        <v>69</v>
      </c>
      <c r="D452" t="s">
        <v>17</v>
      </c>
      <c r="E452" t="s">
        <v>34</v>
      </c>
      <c r="F452" t="s">
        <v>35</v>
      </c>
      <c r="G452">
        <v>1</v>
      </c>
      <c r="H452" t="s">
        <v>9</v>
      </c>
      <c r="I452" s="6">
        <v>12</v>
      </c>
      <c r="J452" s="6">
        <v>6065.19</v>
      </c>
      <c r="K452" s="6">
        <v>3032.61</v>
      </c>
      <c r="L452" s="7"/>
      <c r="M452" s="6">
        <v>6046.74</v>
      </c>
      <c r="N452" s="6">
        <v>0</v>
      </c>
      <c r="O452" s="6">
        <v>62922104</v>
      </c>
      <c r="P452" s="6">
        <v>7196613</v>
      </c>
      <c r="Q452" s="6">
        <v>0</v>
      </c>
      <c r="R452" s="6">
        <v>2386076</v>
      </c>
      <c r="S452" s="6">
        <v>72504793</v>
      </c>
      <c r="U452">
        <f t="shared" si="13"/>
        <v>0</v>
      </c>
    </row>
    <row r="453" spans="1:21" x14ac:dyDescent="0.35">
      <c r="A453">
        <v>2019</v>
      </c>
      <c r="B453" t="s">
        <v>3</v>
      </c>
      <c r="C453" t="s">
        <v>69</v>
      </c>
      <c r="D453" t="s">
        <v>17</v>
      </c>
      <c r="E453" t="s">
        <v>34</v>
      </c>
      <c r="F453" t="s">
        <v>35</v>
      </c>
      <c r="G453">
        <v>2</v>
      </c>
      <c r="H453" t="s">
        <v>9</v>
      </c>
      <c r="I453" s="6">
        <v>7</v>
      </c>
      <c r="J453" s="6">
        <v>3654.22</v>
      </c>
      <c r="K453" s="6">
        <v>1870.73</v>
      </c>
      <c r="L453" s="7"/>
      <c r="M453" s="6">
        <v>4183.99</v>
      </c>
      <c r="N453" s="6">
        <v>0</v>
      </c>
      <c r="O453" s="6">
        <v>8770000</v>
      </c>
      <c r="P453" s="6">
        <v>1900000</v>
      </c>
      <c r="Q453" s="6">
        <v>0</v>
      </c>
      <c r="R453" s="6">
        <v>2400000</v>
      </c>
      <c r="S453" s="6">
        <v>13070000</v>
      </c>
      <c r="U453">
        <f t="shared" si="13"/>
        <v>0</v>
      </c>
    </row>
    <row r="454" spans="1:21" x14ac:dyDescent="0.35">
      <c r="A454">
        <v>2019</v>
      </c>
      <c r="B454" t="s">
        <v>3</v>
      </c>
      <c r="C454" t="s">
        <v>69</v>
      </c>
      <c r="D454" t="s">
        <v>17</v>
      </c>
      <c r="E454" t="s">
        <v>34</v>
      </c>
      <c r="F454" t="s">
        <v>35</v>
      </c>
      <c r="G454">
        <v>3</v>
      </c>
      <c r="H454" t="s">
        <v>9</v>
      </c>
      <c r="I454" s="6">
        <v>4</v>
      </c>
      <c r="J454" s="6">
        <v>6453.56</v>
      </c>
      <c r="K454" s="6">
        <v>3226.8</v>
      </c>
      <c r="L454" s="7"/>
      <c r="M454" s="6">
        <v>2492</v>
      </c>
      <c r="N454" s="6">
        <v>0</v>
      </c>
      <c r="O454" s="6">
        <v>8000000</v>
      </c>
      <c r="P454" s="6">
        <v>1200000</v>
      </c>
      <c r="Q454" s="6">
        <v>0</v>
      </c>
      <c r="R454" s="6">
        <v>2400000</v>
      </c>
      <c r="S454" s="6">
        <v>11600000</v>
      </c>
      <c r="U454">
        <f t="shared" si="13"/>
        <v>0</v>
      </c>
    </row>
    <row r="455" spans="1:21" x14ac:dyDescent="0.35">
      <c r="A455">
        <v>2019</v>
      </c>
      <c r="B455" t="s">
        <v>3</v>
      </c>
      <c r="C455" t="s">
        <v>69</v>
      </c>
      <c r="D455" t="s">
        <v>17</v>
      </c>
      <c r="E455" t="s">
        <v>34</v>
      </c>
      <c r="F455" t="s">
        <v>35</v>
      </c>
      <c r="G455">
        <v>4</v>
      </c>
      <c r="H455" t="s">
        <v>9</v>
      </c>
      <c r="I455" s="6">
        <v>2</v>
      </c>
      <c r="J455" s="6">
        <v>4302.34</v>
      </c>
      <c r="K455" s="6">
        <v>2151.17</v>
      </c>
      <c r="L455" s="7"/>
      <c r="M455" s="6">
        <v>2891</v>
      </c>
      <c r="N455" s="6">
        <v>0</v>
      </c>
      <c r="O455" s="6">
        <v>7000000</v>
      </c>
      <c r="P455" s="6">
        <v>1050000</v>
      </c>
      <c r="Q455" s="6">
        <v>0</v>
      </c>
      <c r="R455" s="6">
        <v>2100000</v>
      </c>
      <c r="S455" s="6">
        <v>10150000</v>
      </c>
      <c r="U455">
        <f t="shared" si="13"/>
        <v>0</v>
      </c>
    </row>
    <row r="456" spans="1:21" x14ac:dyDescent="0.35">
      <c r="A456">
        <v>2019</v>
      </c>
      <c r="B456" t="s">
        <v>3</v>
      </c>
      <c r="C456" t="s">
        <v>69</v>
      </c>
      <c r="D456" t="s">
        <v>17</v>
      </c>
      <c r="E456" t="s">
        <v>34</v>
      </c>
      <c r="F456" t="s">
        <v>35</v>
      </c>
      <c r="G456">
        <v>5</v>
      </c>
      <c r="H456" t="s">
        <v>9</v>
      </c>
      <c r="I456" s="6">
        <v>2</v>
      </c>
      <c r="J456" s="6">
        <v>222.39</v>
      </c>
      <c r="K456" s="6">
        <v>144.55000000000001</v>
      </c>
      <c r="L456" s="7"/>
      <c r="M456" s="6">
        <v>106.49</v>
      </c>
      <c r="N456" s="6">
        <v>0</v>
      </c>
      <c r="O456" s="6">
        <v>492922</v>
      </c>
      <c r="P456" s="6">
        <v>770000</v>
      </c>
      <c r="Q456" s="6">
        <v>0</v>
      </c>
      <c r="R456" s="6">
        <v>0</v>
      </c>
      <c r="S456" s="6">
        <v>1262922</v>
      </c>
      <c r="U456">
        <f t="shared" si="13"/>
        <v>0</v>
      </c>
    </row>
    <row r="457" spans="1:21" x14ac:dyDescent="0.35">
      <c r="A457">
        <v>2019</v>
      </c>
      <c r="B457" t="s">
        <v>3</v>
      </c>
      <c r="C457" t="s">
        <v>69</v>
      </c>
      <c r="D457" t="s">
        <v>17</v>
      </c>
      <c r="E457" t="s">
        <v>36</v>
      </c>
      <c r="F457" t="s">
        <v>35</v>
      </c>
      <c r="G457">
        <v>1</v>
      </c>
      <c r="H457" t="s">
        <v>9</v>
      </c>
      <c r="I457" s="6">
        <v>136</v>
      </c>
      <c r="J457" s="6">
        <v>76594.64</v>
      </c>
      <c r="K457" s="6">
        <v>38247.97</v>
      </c>
      <c r="L457" s="7"/>
      <c r="M457" s="6">
        <v>66294.95</v>
      </c>
      <c r="N457" s="6">
        <v>0</v>
      </c>
      <c r="O457" s="6">
        <v>214672774</v>
      </c>
      <c r="P457" s="6">
        <v>38187481</v>
      </c>
      <c r="Q457" s="6">
        <v>0</v>
      </c>
      <c r="R457" s="6">
        <v>47996952</v>
      </c>
      <c r="S457" s="6">
        <v>300857207</v>
      </c>
      <c r="U457">
        <f t="shared" si="13"/>
        <v>0</v>
      </c>
    </row>
    <row r="458" spans="1:21" x14ac:dyDescent="0.35">
      <c r="A458">
        <v>2019</v>
      </c>
      <c r="B458" t="s">
        <v>3</v>
      </c>
      <c r="C458" t="s">
        <v>69</v>
      </c>
      <c r="D458" t="s">
        <v>17</v>
      </c>
      <c r="E458" t="s">
        <v>36</v>
      </c>
      <c r="F458" t="s">
        <v>35</v>
      </c>
      <c r="G458">
        <v>2</v>
      </c>
      <c r="H458" t="s">
        <v>9</v>
      </c>
      <c r="I458" s="6">
        <v>51</v>
      </c>
      <c r="J458" s="6">
        <v>88847.2</v>
      </c>
      <c r="K458" s="6">
        <v>24295.89</v>
      </c>
      <c r="L458" s="7"/>
      <c r="M458" s="6">
        <v>74360.5</v>
      </c>
      <c r="N458" s="6">
        <v>0</v>
      </c>
      <c r="O458" s="6">
        <v>128760000</v>
      </c>
      <c r="P458" s="6">
        <v>21805000</v>
      </c>
      <c r="Q458" s="6">
        <v>0</v>
      </c>
      <c r="R458" s="6">
        <v>24200000</v>
      </c>
      <c r="S458" s="6">
        <v>174765000</v>
      </c>
      <c r="U458">
        <f t="shared" si="13"/>
        <v>0</v>
      </c>
    </row>
    <row r="459" spans="1:21" x14ac:dyDescent="0.35">
      <c r="A459">
        <v>2019</v>
      </c>
      <c r="B459" t="s">
        <v>3</v>
      </c>
      <c r="C459" t="s">
        <v>69</v>
      </c>
      <c r="D459" t="s">
        <v>17</v>
      </c>
      <c r="E459" t="s">
        <v>36</v>
      </c>
      <c r="F459" t="s">
        <v>35</v>
      </c>
      <c r="G459">
        <v>3</v>
      </c>
      <c r="H459" t="s">
        <v>9</v>
      </c>
      <c r="I459" s="6">
        <v>1</v>
      </c>
      <c r="J459" s="6">
        <v>1636.13</v>
      </c>
      <c r="K459" s="6">
        <v>818.07</v>
      </c>
      <c r="L459" s="7"/>
      <c r="M459" s="6">
        <v>726</v>
      </c>
      <c r="N459" s="6">
        <v>0</v>
      </c>
      <c r="O459" s="6">
        <v>2000000</v>
      </c>
      <c r="P459" s="6">
        <v>300000</v>
      </c>
      <c r="Q459" s="6">
        <v>0</v>
      </c>
      <c r="R459" s="6">
        <v>600000</v>
      </c>
      <c r="S459" s="6">
        <v>2900000</v>
      </c>
      <c r="U459">
        <f t="shared" si="13"/>
        <v>0</v>
      </c>
    </row>
    <row r="460" spans="1:21" x14ac:dyDescent="0.35">
      <c r="A460">
        <v>2019</v>
      </c>
      <c r="B460" t="s">
        <v>3</v>
      </c>
      <c r="C460" t="s">
        <v>69</v>
      </c>
      <c r="D460" t="s">
        <v>17</v>
      </c>
      <c r="E460" t="s">
        <v>36</v>
      </c>
      <c r="F460" t="s">
        <v>35</v>
      </c>
      <c r="G460">
        <v>5</v>
      </c>
      <c r="H460" t="s">
        <v>9</v>
      </c>
      <c r="I460" s="6">
        <v>7</v>
      </c>
      <c r="J460" s="6">
        <v>2263.94</v>
      </c>
      <c r="K460" s="6">
        <v>1232.04</v>
      </c>
      <c r="L460" s="7"/>
      <c r="M460" s="6">
        <v>1295.47</v>
      </c>
      <c r="N460" s="6">
        <v>0</v>
      </c>
      <c r="O460" s="6">
        <v>3478766</v>
      </c>
      <c r="P460" s="6">
        <v>2610000</v>
      </c>
      <c r="Q460" s="6">
        <v>0</v>
      </c>
      <c r="R460" s="6">
        <v>450000</v>
      </c>
      <c r="S460" s="6">
        <v>6538766</v>
      </c>
      <c r="U460">
        <f t="shared" si="13"/>
        <v>0</v>
      </c>
    </row>
    <row r="461" spans="1:21" x14ac:dyDescent="0.35">
      <c r="A461">
        <v>2019</v>
      </c>
      <c r="B461" t="s">
        <v>3</v>
      </c>
      <c r="C461" t="s">
        <v>69</v>
      </c>
      <c r="D461" t="s">
        <v>17</v>
      </c>
      <c r="E461" t="s">
        <v>37</v>
      </c>
      <c r="F461" t="s">
        <v>35</v>
      </c>
      <c r="G461">
        <v>1</v>
      </c>
      <c r="H461" t="s">
        <v>9</v>
      </c>
      <c r="I461" s="6">
        <v>3</v>
      </c>
      <c r="J461" s="6">
        <v>254.04</v>
      </c>
      <c r="K461" s="6">
        <v>126.99</v>
      </c>
      <c r="L461" s="7"/>
      <c r="M461" s="6">
        <v>180.96</v>
      </c>
      <c r="N461" s="6">
        <v>0</v>
      </c>
      <c r="O461" s="6">
        <v>750000</v>
      </c>
      <c r="P461" s="6">
        <v>722491</v>
      </c>
      <c r="Q461" s="6">
        <v>0</v>
      </c>
      <c r="R461" s="6">
        <v>0</v>
      </c>
      <c r="S461" s="6">
        <v>1472491</v>
      </c>
      <c r="U461">
        <f t="shared" si="13"/>
        <v>0</v>
      </c>
    </row>
    <row r="462" spans="1:21" x14ac:dyDescent="0.35">
      <c r="A462">
        <v>2019</v>
      </c>
      <c r="B462" t="s">
        <v>3</v>
      </c>
      <c r="C462" t="s">
        <v>69</v>
      </c>
      <c r="D462" t="s">
        <v>17</v>
      </c>
      <c r="E462" t="s">
        <v>37</v>
      </c>
      <c r="F462" t="s">
        <v>35</v>
      </c>
      <c r="G462">
        <v>2</v>
      </c>
      <c r="H462" t="s">
        <v>9</v>
      </c>
      <c r="I462" s="6">
        <v>4</v>
      </c>
      <c r="J462" s="6">
        <v>581.62</v>
      </c>
      <c r="K462" s="6">
        <v>378.06</v>
      </c>
      <c r="L462" s="7"/>
      <c r="M462" s="6">
        <v>383.08</v>
      </c>
      <c r="N462" s="6">
        <v>0</v>
      </c>
      <c r="O462" s="6">
        <v>1540000</v>
      </c>
      <c r="P462" s="6">
        <v>1400000</v>
      </c>
      <c r="Q462" s="6">
        <v>0</v>
      </c>
      <c r="R462" s="6">
        <v>0</v>
      </c>
      <c r="S462" s="6">
        <v>2940000</v>
      </c>
      <c r="U462">
        <f t="shared" si="13"/>
        <v>0</v>
      </c>
    </row>
    <row r="463" spans="1:21" x14ac:dyDescent="0.35">
      <c r="A463">
        <v>2019</v>
      </c>
      <c r="B463" t="s">
        <v>3</v>
      </c>
      <c r="C463" t="s">
        <v>69</v>
      </c>
      <c r="D463" t="s">
        <v>17</v>
      </c>
      <c r="E463" t="s">
        <v>38</v>
      </c>
      <c r="F463" t="s">
        <v>35</v>
      </c>
      <c r="G463">
        <v>1</v>
      </c>
      <c r="H463" t="s">
        <v>9</v>
      </c>
      <c r="I463" s="6">
        <v>9</v>
      </c>
      <c r="J463" s="6">
        <v>1897.56</v>
      </c>
      <c r="K463" s="6">
        <v>970.78</v>
      </c>
      <c r="L463" s="7"/>
      <c r="M463" s="6">
        <v>1629.47</v>
      </c>
      <c r="N463" s="6">
        <v>0</v>
      </c>
      <c r="O463" s="6">
        <v>3400000</v>
      </c>
      <c r="P463" s="6">
        <v>1430000</v>
      </c>
      <c r="Q463" s="6">
        <v>0</v>
      </c>
      <c r="R463" s="6">
        <v>600000</v>
      </c>
      <c r="S463" s="6">
        <v>5430000</v>
      </c>
      <c r="U463">
        <f t="shared" si="13"/>
        <v>0</v>
      </c>
    </row>
    <row r="464" spans="1:21" x14ac:dyDescent="0.35">
      <c r="A464">
        <v>2019</v>
      </c>
      <c r="B464" t="s">
        <v>3</v>
      </c>
      <c r="C464" t="s">
        <v>69</v>
      </c>
      <c r="D464" t="s">
        <v>17</v>
      </c>
      <c r="E464" t="s">
        <v>38</v>
      </c>
      <c r="F464" t="s">
        <v>35</v>
      </c>
      <c r="G464">
        <v>2</v>
      </c>
      <c r="H464" t="s">
        <v>9</v>
      </c>
      <c r="I464" s="6">
        <v>8</v>
      </c>
      <c r="J464" s="6">
        <v>1933.44</v>
      </c>
      <c r="K464" s="6">
        <v>966.71</v>
      </c>
      <c r="L464" s="7"/>
      <c r="M464" s="6">
        <v>1928</v>
      </c>
      <c r="N464" s="6">
        <v>0</v>
      </c>
      <c r="O464" s="6">
        <v>5593000</v>
      </c>
      <c r="P464" s="6">
        <v>0</v>
      </c>
      <c r="Q464" s="6">
        <v>0</v>
      </c>
      <c r="R464" s="6">
        <v>400000</v>
      </c>
      <c r="S464" s="6">
        <v>5993000</v>
      </c>
      <c r="U464">
        <f t="shared" si="13"/>
        <v>0</v>
      </c>
    </row>
    <row r="465" spans="1:21" x14ac:dyDescent="0.35">
      <c r="A465">
        <v>2019</v>
      </c>
      <c r="B465" t="s">
        <v>3</v>
      </c>
      <c r="C465" t="s">
        <v>69</v>
      </c>
      <c r="D465" t="s">
        <v>17</v>
      </c>
      <c r="E465" t="s">
        <v>38</v>
      </c>
      <c r="F465" t="s">
        <v>35</v>
      </c>
      <c r="G465">
        <v>5</v>
      </c>
      <c r="H465" t="s">
        <v>9</v>
      </c>
      <c r="I465" s="6">
        <v>4</v>
      </c>
      <c r="J465" s="6">
        <v>574.79999999999995</v>
      </c>
      <c r="K465" s="6">
        <v>373.62</v>
      </c>
      <c r="L465" s="7"/>
      <c r="M465" s="6">
        <v>230.71</v>
      </c>
      <c r="N465" s="6">
        <v>0</v>
      </c>
      <c r="O465" s="6">
        <v>492922</v>
      </c>
      <c r="P465" s="6">
        <v>7678568</v>
      </c>
      <c r="Q465" s="6">
        <v>0</v>
      </c>
      <c r="R465" s="6">
        <v>0</v>
      </c>
      <c r="S465" s="6">
        <v>8171490</v>
      </c>
      <c r="U465">
        <f t="shared" si="13"/>
        <v>0</v>
      </c>
    </row>
    <row r="466" spans="1:21" x14ac:dyDescent="0.35">
      <c r="A466">
        <v>2019</v>
      </c>
      <c r="B466" t="s">
        <v>3</v>
      </c>
      <c r="C466" t="s">
        <v>69</v>
      </c>
      <c r="D466" t="s">
        <v>17</v>
      </c>
      <c r="E466" t="s">
        <v>39</v>
      </c>
      <c r="F466" t="s">
        <v>35</v>
      </c>
      <c r="G466">
        <v>1</v>
      </c>
      <c r="H466" t="s">
        <v>9</v>
      </c>
      <c r="I466" s="6">
        <v>303</v>
      </c>
      <c r="J466" s="6">
        <v>264117.26</v>
      </c>
      <c r="K466" s="6">
        <v>124958.33</v>
      </c>
      <c r="L466" s="7"/>
      <c r="M466" s="6">
        <v>221255.04000000001</v>
      </c>
      <c r="N466" s="6">
        <v>0</v>
      </c>
      <c r="O466" s="6">
        <v>408286148</v>
      </c>
      <c r="P466" s="6">
        <v>86022142</v>
      </c>
      <c r="Q466" s="6">
        <v>0</v>
      </c>
      <c r="R466" s="6">
        <v>103047333</v>
      </c>
      <c r="S466" s="6">
        <v>597355623</v>
      </c>
      <c r="U466">
        <f t="shared" si="13"/>
        <v>0</v>
      </c>
    </row>
    <row r="467" spans="1:21" x14ac:dyDescent="0.35">
      <c r="A467">
        <v>2019</v>
      </c>
      <c r="B467" t="s">
        <v>3</v>
      </c>
      <c r="C467" t="s">
        <v>69</v>
      </c>
      <c r="D467" t="s">
        <v>17</v>
      </c>
      <c r="E467" t="s">
        <v>39</v>
      </c>
      <c r="F467" t="s">
        <v>35</v>
      </c>
      <c r="G467">
        <v>2</v>
      </c>
      <c r="H467" t="s">
        <v>9</v>
      </c>
      <c r="I467" s="6">
        <v>65</v>
      </c>
      <c r="J467" s="6">
        <v>35346.35</v>
      </c>
      <c r="K467" s="6">
        <v>18045.990000000002</v>
      </c>
      <c r="L467" s="7"/>
      <c r="M467" s="6">
        <v>26524.66</v>
      </c>
      <c r="N467" s="6">
        <v>0</v>
      </c>
      <c r="O467" s="6">
        <v>95820000</v>
      </c>
      <c r="P467" s="6">
        <v>18215000</v>
      </c>
      <c r="Q467" s="6">
        <v>0</v>
      </c>
      <c r="R467" s="6">
        <v>26950000</v>
      </c>
      <c r="S467" s="6">
        <v>140985000</v>
      </c>
      <c r="U467">
        <f t="shared" si="13"/>
        <v>0</v>
      </c>
    </row>
    <row r="468" spans="1:21" x14ac:dyDescent="0.35">
      <c r="A468">
        <v>2019</v>
      </c>
      <c r="B468" t="s">
        <v>3</v>
      </c>
      <c r="C468" t="s">
        <v>69</v>
      </c>
      <c r="D468" t="s">
        <v>17</v>
      </c>
      <c r="E468" t="s">
        <v>39</v>
      </c>
      <c r="F468" t="s">
        <v>35</v>
      </c>
      <c r="G468">
        <v>3</v>
      </c>
      <c r="H468" t="s">
        <v>9</v>
      </c>
      <c r="I468" s="6">
        <v>3</v>
      </c>
      <c r="J468" s="6">
        <v>-1611.16</v>
      </c>
      <c r="K468" s="6">
        <v>-805.57</v>
      </c>
      <c r="L468" s="7"/>
      <c r="M468" s="6">
        <v>6032.64</v>
      </c>
      <c r="N468" s="6">
        <v>0</v>
      </c>
      <c r="O468" s="6">
        <v>18000000</v>
      </c>
      <c r="P468" s="6">
        <v>2700000</v>
      </c>
      <c r="Q468" s="6">
        <v>0</v>
      </c>
      <c r="R468" s="6">
        <v>9800000</v>
      </c>
      <c r="S468" s="6">
        <v>30500000</v>
      </c>
      <c r="U468">
        <f t="shared" si="13"/>
        <v>0</v>
      </c>
    </row>
    <row r="469" spans="1:21" x14ac:dyDescent="0.35">
      <c r="A469">
        <v>2019</v>
      </c>
      <c r="B469" t="s">
        <v>3</v>
      </c>
      <c r="C469" t="s">
        <v>69</v>
      </c>
      <c r="D469" t="s">
        <v>17</v>
      </c>
      <c r="E469" t="s">
        <v>39</v>
      </c>
      <c r="F469" t="s">
        <v>35</v>
      </c>
      <c r="G469">
        <v>4</v>
      </c>
      <c r="H469" t="s">
        <v>9</v>
      </c>
      <c r="I469" s="6">
        <v>1</v>
      </c>
      <c r="J469" s="6">
        <v>20553.509999999998</v>
      </c>
      <c r="K469" s="6">
        <v>5115.79</v>
      </c>
      <c r="L469" s="7"/>
      <c r="M469" s="6">
        <v>788</v>
      </c>
      <c r="N469" s="6">
        <v>0</v>
      </c>
      <c r="O469" s="6">
        <v>55000000</v>
      </c>
      <c r="P469" s="6">
        <v>2000000</v>
      </c>
      <c r="Q469" s="6">
        <v>0</v>
      </c>
      <c r="R469" s="6">
        <v>0</v>
      </c>
      <c r="S469" s="6">
        <v>57000000</v>
      </c>
      <c r="U469">
        <f t="shared" si="13"/>
        <v>0</v>
      </c>
    </row>
    <row r="470" spans="1:21" x14ac:dyDescent="0.35">
      <c r="A470">
        <v>2019</v>
      </c>
      <c r="B470" t="s">
        <v>3</v>
      </c>
      <c r="C470" t="s">
        <v>69</v>
      </c>
      <c r="D470" t="s">
        <v>17</v>
      </c>
      <c r="E470" t="s">
        <v>39</v>
      </c>
      <c r="F470" t="s">
        <v>35</v>
      </c>
      <c r="G470">
        <v>5</v>
      </c>
      <c r="H470" t="s">
        <v>9</v>
      </c>
      <c r="I470" s="6">
        <v>9</v>
      </c>
      <c r="J470" s="6">
        <v>2871.5</v>
      </c>
      <c r="K470" s="6">
        <v>1502.48</v>
      </c>
      <c r="L470" s="7"/>
      <c r="M470" s="6">
        <v>2721.88</v>
      </c>
      <c r="N470" s="6">
        <v>0</v>
      </c>
      <c r="O470" s="6">
        <v>8485844</v>
      </c>
      <c r="P470" s="6">
        <v>2665000</v>
      </c>
      <c r="Q470" s="6">
        <v>0</v>
      </c>
      <c r="R470" s="6">
        <v>2100000</v>
      </c>
      <c r="S470" s="6">
        <v>13250844</v>
      </c>
      <c r="U470">
        <f t="shared" si="13"/>
        <v>0</v>
      </c>
    </row>
    <row r="471" spans="1:21" x14ac:dyDescent="0.35">
      <c r="A471">
        <v>2019</v>
      </c>
      <c r="B471" t="s">
        <v>3</v>
      </c>
      <c r="C471" t="s">
        <v>69</v>
      </c>
      <c r="D471" t="s">
        <v>17</v>
      </c>
      <c r="E471" t="s">
        <v>39</v>
      </c>
      <c r="F471" t="s">
        <v>35</v>
      </c>
      <c r="G471">
        <v>6</v>
      </c>
      <c r="H471" t="s">
        <v>9</v>
      </c>
      <c r="I471" s="6">
        <v>2</v>
      </c>
      <c r="J471" s="6">
        <v>31407.53</v>
      </c>
      <c r="K471" s="6">
        <v>12563.01</v>
      </c>
      <c r="L471" s="7"/>
      <c r="M471" s="6">
        <v>31407.53</v>
      </c>
      <c r="N471" s="6">
        <v>0</v>
      </c>
      <c r="O471" s="6">
        <v>94942200</v>
      </c>
      <c r="P471" s="6">
        <v>0</v>
      </c>
      <c r="Q471" s="6">
        <v>0</v>
      </c>
      <c r="R471" s="6">
        <v>9494220</v>
      </c>
      <c r="S471" s="6">
        <v>104436420</v>
      </c>
      <c r="U471">
        <f t="shared" ref="U471:U534" si="14">IFERROR(N471/J471,0)</f>
        <v>0</v>
      </c>
    </row>
    <row r="472" spans="1:21" x14ac:dyDescent="0.35">
      <c r="A472">
        <v>2019</v>
      </c>
      <c r="B472" t="s">
        <v>3</v>
      </c>
      <c r="C472" t="s">
        <v>69</v>
      </c>
      <c r="D472" t="s">
        <v>17</v>
      </c>
      <c r="E472" t="s">
        <v>40</v>
      </c>
      <c r="F472" t="s">
        <v>35</v>
      </c>
      <c r="G472">
        <v>1</v>
      </c>
      <c r="H472" t="s">
        <v>9</v>
      </c>
      <c r="I472" s="6">
        <v>29</v>
      </c>
      <c r="J472" s="6">
        <v>11710.6</v>
      </c>
      <c r="K472" s="6">
        <v>5855.31</v>
      </c>
      <c r="L472" s="7"/>
      <c r="M472" s="6">
        <v>13060.08</v>
      </c>
      <c r="N472" s="6">
        <v>0</v>
      </c>
      <c r="O472" s="6">
        <v>21186600</v>
      </c>
      <c r="P472" s="6">
        <v>10644284</v>
      </c>
      <c r="Q472" s="6">
        <v>0</v>
      </c>
      <c r="R472" s="6">
        <v>4146290</v>
      </c>
      <c r="S472" s="6">
        <v>35977174</v>
      </c>
      <c r="U472">
        <f t="shared" si="14"/>
        <v>0</v>
      </c>
    </row>
    <row r="473" spans="1:21" x14ac:dyDescent="0.35">
      <c r="A473">
        <v>2019</v>
      </c>
      <c r="B473" t="s">
        <v>3</v>
      </c>
      <c r="C473" t="s">
        <v>69</v>
      </c>
      <c r="D473" t="s">
        <v>17</v>
      </c>
      <c r="E473" t="s">
        <v>40</v>
      </c>
      <c r="F473" t="s">
        <v>35</v>
      </c>
      <c r="G473">
        <v>2</v>
      </c>
      <c r="H473" t="s">
        <v>9</v>
      </c>
      <c r="I473" s="6">
        <v>21</v>
      </c>
      <c r="J473" s="6">
        <v>32137.87</v>
      </c>
      <c r="K473" s="6">
        <v>16112.59</v>
      </c>
      <c r="L473" s="7"/>
      <c r="M473" s="6">
        <v>15745.91</v>
      </c>
      <c r="N473" s="6">
        <v>0</v>
      </c>
      <c r="O473" s="6">
        <v>92750000</v>
      </c>
      <c r="P473" s="6">
        <v>15072000</v>
      </c>
      <c r="Q473" s="6">
        <v>0</v>
      </c>
      <c r="R473" s="6">
        <v>22700000</v>
      </c>
      <c r="S473" s="6">
        <v>130522000</v>
      </c>
      <c r="U473">
        <f t="shared" si="14"/>
        <v>0</v>
      </c>
    </row>
    <row r="474" spans="1:21" x14ac:dyDescent="0.35">
      <c r="A474">
        <v>2019</v>
      </c>
      <c r="B474" t="s">
        <v>3</v>
      </c>
      <c r="C474" t="s">
        <v>69</v>
      </c>
      <c r="D474" t="s">
        <v>17</v>
      </c>
      <c r="E474" t="s">
        <v>41</v>
      </c>
      <c r="F474" t="s">
        <v>35</v>
      </c>
      <c r="G474">
        <v>1</v>
      </c>
      <c r="H474" t="s">
        <v>9</v>
      </c>
      <c r="I474" s="6">
        <v>13</v>
      </c>
      <c r="J474" s="6">
        <v>283.48</v>
      </c>
      <c r="K474" s="6">
        <v>174.71</v>
      </c>
      <c r="L474" s="7"/>
      <c r="M474" s="6">
        <v>290.31</v>
      </c>
      <c r="N474" s="6">
        <v>0</v>
      </c>
      <c r="O474" s="6">
        <v>784400</v>
      </c>
      <c r="P474" s="6">
        <v>2200000</v>
      </c>
      <c r="Q474" s="6">
        <v>0</v>
      </c>
      <c r="R474" s="6">
        <v>1020440</v>
      </c>
      <c r="S474" s="6">
        <v>4004840</v>
      </c>
      <c r="U474">
        <f t="shared" si="14"/>
        <v>0</v>
      </c>
    </row>
    <row r="475" spans="1:21" x14ac:dyDescent="0.35">
      <c r="A475">
        <v>2019</v>
      </c>
      <c r="B475" t="s">
        <v>3</v>
      </c>
      <c r="C475" t="s">
        <v>69</v>
      </c>
      <c r="D475" t="s">
        <v>17</v>
      </c>
      <c r="E475" t="s">
        <v>41</v>
      </c>
      <c r="F475" t="s">
        <v>35</v>
      </c>
      <c r="G475">
        <v>2</v>
      </c>
      <c r="H475" t="s">
        <v>9</v>
      </c>
      <c r="I475" s="6">
        <v>1</v>
      </c>
      <c r="J475" s="6">
        <v>68.650000000000006</v>
      </c>
      <c r="K475" s="6">
        <v>44.62</v>
      </c>
      <c r="L475" s="7"/>
      <c r="M475" s="6">
        <v>60.75</v>
      </c>
      <c r="N475" s="6">
        <v>0</v>
      </c>
      <c r="O475" s="6">
        <v>0</v>
      </c>
      <c r="P475" s="6">
        <v>385000</v>
      </c>
      <c r="Q475" s="6">
        <v>0</v>
      </c>
      <c r="R475" s="6">
        <v>0</v>
      </c>
      <c r="S475" s="6">
        <v>385000</v>
      </c>
      <c r="U475">
        <f t="shared" si="14"/>
        <v>0</v>
      </c>
    </row>
    <row r="476" spans="1:21" x14ac:dyDescent="0.35">
      <c r="A476">
        <v>2019</v>
      </c>
      <c r="B476" t="s">
        <v>3</v>
      </c>
      <c r="C476" t="s">
        <v>69</v>
      </c>
      <c r="D476" t="s">
        <v>17</v>
      </c>
      <c r="E476" t="s">
        <v>41</v>
      </c>
      <c r="F476" t="s">
        <v>35</v>
      </c>
      <c r="G476">
        <v>5</v>
      </c>
      <c r="H476" t="s">
        <v>9</v>
      </c>
      <c r="I476" s="6">
        <v>2</v>
      </c>
      <c r="J476" s="6">
        <v>222.39</v>
      </c>
      <c r="K476" s="6">
        <v>144.55000000000001</v>
      </c>
      <c r="L476" s="7"/>
      <c r="M476" s="6">
        <v>106.49</v>
      </c>
      <c r="N476" s="6">
        <v>0</v>
      </c>
      <c r="O476" s="6">
        <v>492922</v>
      </c>
      <c r="P476" s="6">
        <v>770000</v>
      </c>
      <c r="Q476" s="6">
        <v>0</v>
      </c>
      <c r="R476" s="6">
        <v>0</v>
      </c>
      <c r="S476" s="6">
        <v>1262922</v>
      </c>
      <c r="U476">
        <f t="shared" si="14"/>
        <v>0</v>
      </c>
    </row>
    <row r="477" spans="1:21" x14ac:dyDescent="0.35">
      <c r="A477">
        <v>2019</v>
      </c>
      <c r="B477" t="s">
        <v>3</v>
      </c>
      <c r="C477" t="s">
        <v>69</v>
      </c>
      <c r="D477" t="s">
        <v>17</v>
      </c>
      <c r="E477" t="s">
        <v>42</v>
      </c>
      <c r="F477" t="s">
        <v>35</v>
      </c>
      <c r="G477">
        <v>1</v>
      </c>
      <c r="H477" t="s">
        <v>9</v>
      </c>
      <c r="I477" s="6">
        <v>130</v>
      </c>
      <c r="J477" s="6">
        <v>90359.32</v>
      </c>
      <c r="K477" s="6">
        <v>36030.910000000003</v>
      </c>
      <c r="L477" s="7"/>
      <c r="M477" s="6">
        <v>140195.51999999999</v>
      </c>
      <c r="N477" s="6">
        <v>0</v>
      </c>
      <c r="O477" s="6">
        <v>560126005</v>
      </c>
      <c r="P477" s="6">
        <v>316506785</v>
      </c>
      <c r="Q477" s="6">
        <v>0</v>
      </c>
      <c r="R477" s="6">
        <v>31916860</v>
      </c>
      <c r="S477" s="6">
        <v>908549650</v>
      </c>
      <c r="U477">
        <f t="shared" si="14"/>
        <v>0</v>
      </c>
    </row>
    <row r="478" spans="1:21" x14ac:dyDescent="0.35">
      <c r="A478">
        <v>2019</v>
      </c>
      <c r="B478" t="s">
        <v>3</v>
      </c>
      <c r="C478" t="s">
        <v>69</v>
      </c>
      <c r="D478" t="s">
        <v>17</v>
      </c>
      <c r="E478" t="s">
        <v>42</v>
      </c>
      <c r="F478" t="s">
        <v>35</v>
      </c>
      <c r="G478">
        <v>2</v>
      </c>
      <c r="H478" t="s">
        <v>9</v>
      </c>
      <c r="I478" s="6">
        <v>20</v>
      </c>
      <c r="J478" s="6">
        <v>10103.02</v>
      </c>
      <c r="K478" s="6">
        <v>5384.45</v>
      </c>
      <c r="L478" s="7"/>
      <c r="M478" s="6">
        <v>8098.95</v>
      </c>
      <c r="N478" s="6">
        <v>0</v>
      </c>
      <c r="O478" s="6">
        <v>24186226</v>
      </c>
      <c r="P478" s="6">
        <v>6405000</v>
      </c>
      <c r="Q478" s="6">
        <v>0</v>
      </c>
      <c r="R478" s="6">
        <v>4374222</v>
      </c>
      <c r="S478" s="6">
        <v>34965448</v>
      </c>
      <c r="U478">
        <f t="shared" si="14"/>
        <v>0</v>
      </c>
    </row>
    <row r="479" spans="1:21" x14ac:dyDescent="0.35">
      <c r="A479">
        <v>2019</v>
      </c>
      <c r="B479" t="s">
        <v>3</v>
      </c>
      <c r="C479" t="s">
        <v>69</v>
      </c>
      <c r="D479" t="s">
        <v>17</v>
      </c>
      <c r="E479" t="s">
        <v>42</v>
      </c>
      <c r="F479" t="s">
        <v>35</v>
      </c>
      <c r="G479">
        <v>5</v>
      </c>
      <c r="H479" t="s">
        <v>9</v>
      </c>
      <c r="I479" s="6">
        <v>4</v>
      </c>
      <c r="J479" s="6">
        <v>444.78</v>
      </c>
      <c r="K479" s="6">
        <v>289.10000000000002</v>
      </c>
      <c r="L479" s="7"/>
      <c r="M479" s="6">
        <v>212.98</v>
      </c>
      <c r="N479" s="6">
        <v>0</v>
      </c>
      <c r="O479" s="6">
        <v>985844</v>
      </c>
      <c r="P479" s="6">
        <v>1540000</v>
      </c>
      <c r="Q479" s="6">
        <v>0</v>
      </c>
      <c r="R479" s="6">
        <v>0</v>
      </c>
      <c r="S479" s="6">
        <v>2525844</v>
      </c>
      <c r="U479">
        <f t="shared" si="14"/>
        <v>0</v>
      </c>
    </row>
    <row r="480" spans="1:21" x14ac:dyDescent="0.35">
      <c r="A480">
        <v>2019</v>
      </c>
      <c r="B480" t="s">
        <v>3</v>
      </c>
      <c r="C480" t="s">
        <v>69</v>
      </c>
      <c r="D480" t="s">
        <v>17</v>
      </c>
      <c r="E480" t="s">
        <v>43</v>
      </c>
      <c r="F480" t="s">
        <v>35</v>
      </c>
      <c r="G480">
        <v>1</v>
      </c>
      <c r="H480" t="s">
        <v>9</v>
      </c>
      <c r="I480" s="6">
        <v>487</v>
      </c>
      <c r="J480" s="6">
        <v>93340052.659999996</v>
      </c>
      <c r="K480" s="6">
        <v>1607342.17</v>
      </c>
      <c r="L480" s="7"/>
      <c r="M480" s="6">
        <v>45679741.829999998</v>
      </c>
      <c r="N480" s="6">
        <v>0</v>
      </c>
      <c r="O480" s="6">
        <v>18360267182</v>
      </c>
      <c r="P480" s="6">
        <v>1858841062</v>
      </c>
      <c r="Q480" s="6">
        <v>0</v>
      </c>
      <c r="R480" s="6">
        <v>824343202</v>
      </c>
      <c r="S480" s="6">
        <v>21043451446</v>
      </c>
      <c r="U480">
        <f t="shared" si="14"/>
        <v>0</v>
      </c>
    </row>
    <row r="481" spans="1:21" x14ac:dyDescent="0.35">
      <c r="A481">
        <v>2019</v>
      </c>
      <c r="B481" t="s">
        <v>3</v>
      </c>
      <c r="C481" t="s">
        <v>69</v>
      </c>
      <c r="D481" t="s">
        <v>17</v>
      </c>
      <c r="E481" t="s">
        <v>43</v>
      </c>
      <c r="F481" t="s">
        <v>35</v>
      </c>
      <c r="G481">
        <v>2</v>
      </c>
      <c r="H481" t="s">
        <v>9</v>
      </c>
      <c r="I481" s="6">
        <v>192</v>
      </c>
      <c r="J481" s="6">
        <v>205219.77</v>
      </c>
      <c r="K481" s="6">
        <v>103957.56</v>
      </c>
      <c r="L481" s="7"/>
      <c r="M481" s="6">
        <v>183837.22</v>
      </c>
      <c r="N481" s="6">
        <v>0</v>
      </c>
      <c r="O481" s="6">
        <v>748843465</v>
      </c>
      <c r="P481" s="6">
        <v>101527903</v>
      </c>
      <c r="Q481" s="6">
        <v>0</v>
      </c>
      <c r="R481" s="6">
        <v>160050000</v>
      </c>
      <c r="S481" s="6">
        <v>1010421368</v>
      </c>
      <c r="U481">
        <f t="shared" si="14"/>
        <v>0</v>
      </c>
    </row>
    <row r="482" spans="1:21" x14ac:dyDescent="0.35">
      <c r="A482">
        <v>2019</v>
      </c>
      <c r="B482" t="s">
        <v>3</v>
      </c>
      <c r="C482" t="s">
        <v>69</v>
      </c>
      <c r="D482" t="s">
        <v>17</v>
      </c>
      <c r="E482" t="s">
        <v>43</v>
      </c>
      <c r="F482" t="s">
        <v>35</v>
      </c>
      <c r="G482">
        <v>3</v>
      </c>
      <c r="H482" t="s">
        <v>9</v>
      </c>
      <c r="I482" s="6">
        <v>62</v>
      </c>
      <c r="J482" s="6">
        <v>77211.13</v>
      </c>
      <c r="K482" s="6">
        <v>38906.959999999999</v>
      </c>
      <c r="L482" s="7"/>
      <c r="M482" s="6">
        <v>63356.39</v>
      </c>
      <c r="N482" s="6">
        <v>0</v>
      </c>
      <c r="O482" s="6">
        <v>276549200</v>
      </c>
      <c r="P482" s="6">
        <v>30450000</v>
      </c>
      <c r="Q482" s="6">
        <v>0</v>
      </c>
      <c r="R482" s="6">
        <v>41784920</v>
      </c>
      <c r="S482" s="6">
        <v>348784120</v>
      </c>
      <c r="U482">
        <f t="shared" si="14"/>
        <v>0</v>
      </c>
    </row>
    <row r="483" spans="1:21" x14ac:dyDescent="0.35">
      <c r="A483">
        <v>2019</v>
      </c>
      <c r="B483" t="s">
        <v>3</v>
      </c>
      <c r="C483" t="s">
        <v>69</v>
      </c>
      <c r="D483" t="s">
        <v>17</v>
      </c>
      <c r="E483" t="s">
        <v>43</v>
      </c>
      <c r="F483" t="s">
        <v>35</v>
      </c>
      <c r="G483">
        <v>4</v>
      </c>
      <c r="H483" t="s">
        <v>9</v>
      </c>
      <c r="I483" s="6">
        <v>31</v>
      </c>
      <c r="J483" s="6">
        <v>123965.16</v>
      </c>
      <c r="K483" s="6">
        <v>59809.85</v>
      </c>
      <c r="L483" s="7"/>
      <c r="M483" s="6">
        <v>102458.59</v>
      </c>
      <c r="N483" s="6">
        <v>0</v>
      </c>
      <c r="O483" s="6">
        <v>488787976</v>
      </c>
      <c r="P483" s="6">
        <v>50093609</v>
      </c>
      <c r="Q483" s="6">
        <v>0</v>
      </c>
      <c r="R483" s="6">
        <v>47209748</v>
      </c>
      <c r="S483" s="6">
        <v>586091333</v>
      </c>
      <c r="U483">
        <f t="shared" si="14"/>
        <v>0</v>
      </c>
    </row>
    <row r="484" spans="1:21" x14ac:dyDescent="0.35">
      <c r="A484">
        <v>2019</v>
      </c>
      <c r="B484" t="s">
        <v>3</v>
      </c>
      <c r="C484" t="s">
        <v>69</v>
      </c>
      <c r="D484" t="s">
        <v>17</v>
      </c>
      <c r="E484" t="s">
        <v>43</v>
      </c>
      <c r="F484" t="s">
        <v>35</v>
      </c>
      <c r="G484">
        <v>5</v>
      </c>
      <c r="H484" t="s">
        <v>9</v>
      </c>
      <c r="I484" s="6">
        <v>39</v>
      </c>
      <c r="J484" s="6">
        <v>3809248.42</v>
      </c>
      <c r="K484" s="6">
        <v>115927.11</v>
      </c>
      <c r="L484" s="7"/>
      <c r="M484" s="6">
        <v>3743021.39</v>
      </c>
      <c r="N484" s="6">
        <v>0</v>
      </c>
      <c r="O484" s="6">
        <v>3625179827</v>
      </c>
      <c r="P484" s="6">
        <v>826991363</v>
      </c>
      <c r="Q484" s="6">
        <v>0</v>
      </c>
      <c r="R484" s="6">
        <v>9879661</v>
      </c>
      <c r="S484" s="6">
        <v>4462050851</v>
      </c>
      <c r="U484">
        <f t="shared" si="14"/>
        <v>0</v>
      </c>
    </row>
    <row r="485" spans="1:21" x14ac:dyDescent="0.35">
      <c r="A485">
        <v>2019</v>
      </c>
      <c r="B485" t="s">
        <v>3</v>
      </c>
      <c r="C485" t="s">
        <v>69</v>
      </c>
      <c r="D485" t="s">
        <v>17</v>
      </c>
      <c r="E485" t="s">
        <v>43</v>
      </c>
      <c r="F485" t="s">
        <v>35</v>
      </c>
      <c r="G485">
        <v>6</v>
      </c>
      <c r="H485" t="s">
        <v>9</v>
      </c>
      <c r="I485" s="6">
        <v>21</v>
      </c>
      <c r="J485" s="6">
        <v>54179.47</v>
      </c>
      <c r="K485" s="6">
        <v>23071.87</v>
      </c>
      <c r="L485" s="7"/>
      <c r="M485" s="6">
        <v>52005.09</v>
      </c>
      <c r="N485" s="6">
        <v>0</v>
      </c>
      <c r="O485" s="6">
        <v>260230000</v>
      </c>
      <c r="P485" s="6">
        <v>13269616</v>
      </c>
      <c r="Q485" s="6">
        <v>0</v>
      </c>
      <c r="R485" s="6">
        <v>11425022</v>
      </c>
      <c r="S485" s="6">
        <v>284499616</v>
      </c>
      <c r="U485">
        <f t="shared" si="14"/>
        <v>0</v>
      </c>
    </row>
    <row r="486" spans="1:21" x14ac:dyDescent="0.35">
      <c r="A486">
        <v>2019</v>
      </c>
      <c r="B486" t="s">
        <v>3</v>
      </c>
      <c r="C486" t="s">
        <v>69</v>
      </c>
      <c r="D486" t="s">
        <v>17</v>
      </c>
      <c r="E486" t="s">
        <v>43</v>
      </c>
      <c r="F486" t="s">
        <v>35</v>
      </c>
      <c r="G486">
        <v>7</v>
      </c>
      <c r="H486" t="s">
        <v>9</v>
      </c>
      <c r="I486" s="6">
        <v>8</v>
      </c>
      <c r="J486" s="6">
        <v>35888.69</v>
      </c>
      <c r="K486" s="6">
        <v>16888.509999999998</v>
      </c>
      <c r="L486" s="7"/>
      <c r="M486" s="6">
        <v>33687.1</v>
      </c>
      <c r="N486" s="6">
        <v>0</v>
      </c>
      <c r="O486" s="6">
        <v>136109280</v>
      </c>
      <c r="P486" s="6">
        <v>25050530</v>
      </c>
      <c r="Q486" s="6">
        <v>0</v>
      </c>
      <c r="R486" s="6">
        <v>9059580</v>
      </c>
      <c r="S486" s="6">
        <v>170219390</v>
      </c>
      <c r="U486">
        <f t="shared" si="14"/>
        <v>0</v>
      </c>
    </row>
    <row r="487" spans="1:21" x14ac:dyDescent="0.35">
      <c r="A487">
        <v>2019</v>
      </c>
      <c r="B487" t="s">
        <v>3</v>
      </c>
      <c r="C487" t="s">
        <v>69</v>
      </c>
      <c r="D487" t="s">
        <v>17</v>
      </c>
      <c r="E487" t="s">
        <v>43</v>
      </c>
      <c r="F487" t="s">
        <v>35</v>
      </c>
      <c r="G487">
        <v>8</v>
      </c>
      <c r="H487" t="s">
        <v>9</v>
      </c>
      <c r="I487" s="6">
        <v>4</v>
      </c>
      <c r="J487" s="6">
        <v>76970.19</v>
      </c>
      <c r="K487" s="6">
        <v>31075.31</v>
      </c>
      <c r="L487" s="7"/>
      <c r="M487" s="6">
        <v>48477.279999999999</v>
      </c>
      <c r="N487" s="6">
        <v>0</v>
      </c>
      <c r="O487" s="6">
        <v>35403267</v>
      </c>
      <c r="P487" s="6">
        <v>300000</v>
      </c>
      <c r="Q487" s="6">
        <v>0</v>
      </c>
      <c r="R487" s="6">
        <v>3852200</v>
      </c>
      <c r="S487" s="6">
        <v>39555467</v>
      </c>
      <c r="U487">
        <f t="shared" si="14"/>
        <v>0</v>
      </c>
    </row>
    <row r="488" spans="1:21" x14ac:dyDescent="0.35">
      <c r="A488">
        <v>2019</v>
      </c>
      <c r="B488" t="s">
        <v>3</v>
      </c>
      <c r="C488" t="s">
        <v>69</v>
      </c>
      <c r="D488" t="s">
        <v>17</v>
      </c>
      <c r="E488" t="s">
        <v>43</v>
      </c>
      <c r="F488" t="s">
        <v>35</v>
      </c>
      <c r="G488">
        <v>9</v>
      </c>
      <c r="H488" t="s">
        <v>9</v>
      </c>
      <c r="I488" s="6">
        <v>1</v>
      </c>
      <c r="J488" s="6">
        <v>1636.13</v>
      </c>
      <c r="K488" s="6">
        <v>818.07</v>
      </c>
      <c r="L488" s="7"/>
      <c r="M488" s="6">
        <v>372</v>
      </c>
      <c r="N488" s="6">
        <v>0</v>
      </c>
      <c r="O488" s="6">
        <v>2000000</v>
      </c>
      <c r="P488" s="6">
        <v>300000</v>
      </c>
      <c r="Q488" s="6">
        <v>0</v>
      </c>
      <c r="R488" s="6">
        <v>600000</v>
      </c>
      <c r="S488" s="6">
        <v>2900000</v>
      </c>
      <c r="U488">
        <f t="shared" si="14"/>
        <v>0</v>
      </c>
    </row>
    <row r="489" spans="1:21" x14ac:dyDescent="0.35">
      <c r="A489">
        <v>2019</v>
      </c>
      <c r="B489" t="s">
        <v>3</v>
      </c>
      <c r="C489" t="s">
        <v>69</v>
      </c>
      <c r="D489" t="s">
        <v>17</v>
      </c>
      <c r="E489" t="s">
        <v>43</v>
      </c>
      <c r="F489" t="s">
        <v>35</v>
      </c>
      <c r="G489">
        <v>10</v>
      </c>
      <c r="H489" t="s">
        <v>9</v>
      </c>
      <c r="I489" s="6">
        <v>14</v>
      </c>
      <c r="J489" s="6">
        <v>39645.72</v>
      </c>
      <c r="K489" s="6">
        <v>17135.16</v>
      </c>
      <c r="L489" s="7"/>
      <c r="M489" s="6">
        <v>51841.279999999999</v>
      </c>
      <c r="N489" s="6">
        <v>0</v>
      </c>
      <c r="O489" s="6">
        <v>260655847</v>
      </c>
      <c r="P489" s="6">
        <v>51532935</v>
      </c>
      <c r="Q489" s="6">
        <v>0</v>
      </c>
      <c r="R489" s="6">
        <v>22600000</v>
      </c>
      <c r="S489" s="6">
        <v>334788782</v>
      </c>
      <c r="U489">
        <f t="shared" si="14"/>
        <v>0</v>
      </c>
    </row>
    <row r="490" spans="1:21" x14ac:dyDescent="0.35">
      <c r="A490">
        <v>2019</v>
      </c>
      <c r="B490" t="s">
        <v>3</v>
      </c>
      <c r="C490" t="s">
        <v>69</v>
      </c>
      <c r="D490" t="s">
        <v>17</v>
      </c>
      <c r="E490" t="s">
        <v>44</v>
      </c>
      <c r="F490" t="s">
        <v>35</v>
      </c>
      <c r="G490">
        <v>1</v>
      </c>
      <c r="H490" t="s">
        <v>9</v>
      </c>
      <c r="I490" s="6">
        <v>39</v>
      </c>
      <c r="J490" s="6">
        <v>34849.440000000002</v>
      </c>
      <c r="K490" s="6">
        <v>17424.72</v>
      </c>
      <c r="L490" s="7"/>
      <c r="M490" s="6">
        <v>34414.57</v>
      </c>
      <c r="N490" s="6">
        <v>0</v>
      </c>
      <c r="O490" s="6">
        <v>67691000</v>
      </c>
      <c r="P490" s="6">
        <v>42035228</v>
      </c>
      <c r="Q490" s="6">
        <v>0</v>
      </c>
      <c r="R490" s="6">
        <v>18749144</v>
      </c>
      <c r="S490" s="6">
        <v>128475372</v>
      </c>
      <c r="U490">
        <f t="shared" si="14"/>
        <v>0</v>
      </c>
    </row>
    <row r="491" spans="1:21" x14ac:dyDescent="0.35">
      <c r="A491">
        <v>2019</v>
      </c>
      <c r="B491" t="s">
        <v>3</v>
      </c>
      <c r="C491" t="s">
        <v>69</v>
      </c>
      <c r="D491" t="s">
        <v>17</v>
      </c>
      <c r="E491" t="s">
        <v>44</v>
      </c>
      <c r="F491" t="s">
        <v>35</v>
      </c>
      <c r="G491">
        <v>2</v>
      </c>
      <c r="H491" t="s">
        <v>9</v>
      </c>
      <c r="I491" s="6">
        <v>12</v>
      </c>
      <c r="J491" s="6">
        <v>7345.75</v>
      </c>
      <c r="K491" s="6">
        <v>3703.97</v>
      </c>
      <c r="L491" s="7"/>
      <c r="M491" s="6">
        <v>6145.45</v>
      </c>
      <c r="N491" s="6">
        <v>0</v>
      </c>
      <c r="O491" s="6">
        <v>24770000</v>
      </c>
      <c r="P491" s="6">
        <v>4600000</v>
      </c>
      <c r="Q491" s="6">
        <v>0</v>
      </c>
      <c r="R491" s="6">
        <v>6660000</v>
      </c>
      <c r="S491" s="6">
        <v>36030000</v>
      </c>
      <c r="U491">
        <f t="shared" si="14"/>
        <v>0</v>
      </c>
    </row>
    <row r="492" spans="1:21" x14ac:dyDescent="0.35">
      <c r="A492">
        <v>2019</v>
      </c>
      <c r="B492" t="s">
        <v>3</v>
      </c>
      <c r="C492" t="s">
        <v>69</v>
      </c>
      <c r="D492" t="s">
        <v>17</v>
      </c>
      <c r="E492" t="s">
        <v>44</v>
      </c>
      <c r="F492" t="s">
        <v>35</v>
      </c>
      <c r="G492">
        <v>5</v>
      </c>
      <c r="H492" t="s">
        <v>9</v>
      </c>
      <c r="I492" s="6">
        <v>2</v>
      </c>
      <c r="J492" s="6">
        <v>222.39</v>
      </c>
      <c r="K492" s="6">
        <v>144.55000000000001</v>
      </c>
      <c r="L492" s="7"/>
      <c r="M492" s="6">
        <v>106.49</v>
      </c>
      <c r="N492" s="6">
        <v>0</v>
      </c>
      <c r="O492" s="6">
        <v>492922</v>
      </c>
      <c r="P492" s="6">
        <v>770000</v>
      </c>
      <c r="Q492" s="6">
        <v>0</v>
      </c>
      <c r="R492" s="6">
        <v>0</v>
      </c>
      <c r="S492" s="6">
        <v>1262922</v>
      </c>
      <c r="U492">
        <f t="shared" si="14"/>
        <v>0</v>
      </c>
    </row>
    <row r="493" spans="1:21" x14ac:dyDescent="0.35">
      <c r="A493">
        <v>2019</v>
      </c>
      <c r="B493" t="s">
        <v>3</v>
      </c>
      <c r="C493" t="s">
        <v>69</v>
      </c>
      <c r="D493" t="s">
        <v>17</v>
      </c>
      <c r="E493" t="s">
        <v>45</v>
      </c>
      <c r="F493" t="s">
        <v>35</v>
      </c>
      <c r="G493">
        <v>1</v>
      </c>
      <c r="H493" t="s">
        <v>9</v>
      </c>
      <c r="I493" s="6">
        <v>42</v>
      </c>
      <c r="J493" s="6">
        <v>40086.959999999999</v>
      </c>
      <c r="K493" s="6">
        <v>19241.59</v>
      </c>
      <c r="L493" s="7"/>
      <c r="M493" s="6">
        <v>31686.47</v>
      </c>
      <c r="N493" s="6">
        <v>0</v>
      </c>
      <c r="O493" s="6">
        <v>100928687</v>
      </c>
      <c r="P493" s="6">
        <v>52307224</v>
      </c>
      <c r="Q493" s="6">
        <v>0</v>
      </c>
      <c r="R493" s="6">
        <v>25558168</v>
      </c>
      <c r="S493" s="6">
        <v>178794079</v>
      </c>
      <c r="U493">
        <f t="shared" si="14"/>
        <v>0</v>
      </c>
    </row>
    <row r="494" spans="1:21" x14ac:dyDescent="0.35">
      <c r="A494">
        <v>2019</v>
      </c>
      <c r="B494" t="s">
        <v>3</v>
      </c>
      <c r="C494" t="s">
        <v>69</v>
      </c>
      <c r="D494" t="s">
        <v>17</v>
      </c>
      <c r="E494" t="s">
        <v>45</v>
      </c>
      <c r="F494" t="s">
        <v>35</v>
      </c>
      <c r="G494">
        <v>2</v>
      </c>
      <c r="H494" t="s">
        <v>9</v>
      </c>
      <c r="I494" s="6">
        <v>31</v>
      </c>
      <c r="J494" s="6">
        <v>23148.31</v>
      </c>
      <c r="K494" s="6">
        <v>11764.44</v>
      </c>
      <c r="L494" s="7"/>
      <c r="M494" s="6">
        <v>19596.16</v>
      </c>
      <c r="N494" s="6">
        <v>0</v>
      </c>
      <c r="O494" s="6">
        <v>60310000</v>
      </c>
      <c r="P494" s="6">
        <v>12545000</v>
      </c>
      <c r="Q494" s="6">
        <v>0</v>
      </c>
      <c r="R494" s="6">
        <v>15330000</v>
      </c>
      <c r="S494" s="6">
        <v>88185000</v>
      </c>
      <c r="U494">
        <f t="shared" si="14"/>
        <v>0</v>
      </c>
    </row>
    <row r="495" spans="1:21" x14ac:dyDescent="0.35">
      <c r="A495">
        <v>2019</v>
      </c>
      <c r="B495" t="s">
        <v>3</v>
      </c>
      <c r="C495" t="s">
        <v>69</v>
      </c>
      <c r="D495" t="s">
        <v>17</v>
      </c>
      <c r="E495" t="s">
        <v>45</v>
      </c>
      <c r="F495" t="s">
        <v>35</v>
      </c>
      <c r="G495">
        <v>3</v>
      </c>
      <c r="H495" t="s">
        <v>9</v>
      </c>
      <c r="I495" s="6">
        <v>10</v>
      </c>
      <c r="J495" s="6">
        <v>20903.04</v>
      </c>
      <c r="K495" s="6">
        <v>10444.42</v>
      </c>
      <c r="L495" s="7"/>
      <c r="M495" s="6">
        <v>16290.43</v>
      </c>
      <c r="N495" s="6">
        <v>0</v>
      </c>
      <c r="O495" s="6">
        <v>44000000</v>
      </c>
      <c r="P495" s="6">
        <v>7100016</v>
      </c>
      <c r="Q495" s="6">
        <v>0</v>
      </c>
      <c r="R495" s="6">
        <v>8600000</v>
      </c>
      <c r="S495" s="6">
        <v>59700016</v>
      </c>
      <c r="U495">
        <f t="shared" si="14"/>
        <v>0</v>
      </c>
    </row>
    <row r="496" spans="1:21" x14ac:dyDescent="0.35">
      <c r="A496">
        <v>2019</v>
      </c>
      <c r="B496" t="s">
        <v>3</v>
      </c>
      <c r="C496" t="s">
        <v>69</v>
      </c>
      <c r="D496" t="s">
        <v>17</v>
      </c>
      <c r="E496" t="s">
        <v>45</v>
      </c>
      <c r="F496" t="s">
        <v>35</v>
      </c>
      <c r="G496">
        <v>5</v>
      </c>
      <c r="H496" t="s">
        <v>9</v>
      </c>
      <c r="I496" s="6">
        <v>4</v>
      </c>
      <c r="J496" s="6">
        <v>444.78</v>
      </c>
      <c r="K496" s="6">
        <v>289.10000000000002</v>
      </c>
      <c r="L496" s="7"/>
      <c r="M496" s="6">
        <v>212.98</v>
      </c>
      <c r="N496" s="6">
        <v>0</v>
      </c>
      <c r="O496" s="6">
        <v>985844</v>
      </c>
      <c r="P496" s="6">
        <v>1540000</v>
      </c>
      <c r="Q496" s="6">
        <v>0</v>
      </c>
      <c r="R496" s="6">
        <v>0</v>
      </c>
      <c r="S496" s="6">
        <v>2525844</v>
      </c>
      <c r="U496">
        <f t="shared" si="14"/>
        <v>0</v>
      </c>
    </row>
    <row r="497" spans="1:21" x14ac:dyDescent="0.35">
      <c r="A497">
        <v>2019</v>
      </c>
      <c r="B497" t="s">
        <v>3</v>
      </c>
      <c r="C497" t="s">
        <v>69</v>
      </c>
      <c r="D497" t="s">
        <v>17</v>
      </c>
      <c r="E497" t="s">
        <v>46</v>
      </c>
      <c r="F497" t="s">
        <v>35</v>
      </c>
      <c r="G497">
        <v>1</v>
      </c>
      <c r="H497" t="s">
        <v>9</v>
      </c>
      <c r="I497" s="6">
        <v>35</v>
      </c>
      <c r="J497" s="6">
        <v>26946.639999999999</v>
      </c>
      <c r="K497" s="6">
        <v>13291.07</v>
      </c>
      <c r="L497" s="7"/>
      <c r="M497" s="6">
        <v>26045.27</v>
      </c>
      <c r="N497" s="6">
        <v>0</v>
      </c>
      <c r="O497" s="6">
        <v>39589580</v>
      </c>
      <c r="P497" s="6">
        <v>14692808</v>
      </c>
      <c r="Q497" s="6">
        <v>0</v>
      </c>
      <c r="R497" s="6">
        <v>4533085</v>
      </c>
      <c r="S497" s="6">
        <v>58815473</v>
      </c>
      <c r="U497">
        <f t="shared" si="14"/>
        <v>0</v>
      </c>
    </row>
    <row r="498" spans="1:21" x14ac:dyDescent="0.35">
      <c r="A498">
        <v>2019</v>
      </c>
      <c r="B498" t="s">
        <v>3</v>
      </c>
      <c r="C498" t="s">
        <v>69</v>
      </c>
      <c r="D498" t="s">
        <v>17</v>
      </c>
      <c r="E498" t="s">
        <v>46</v>
      </c>
      <c r="F498" t="s">
        <v>35</v>
      </c>
      <c r="G498">
        <v>2</v>
      </c>
      <c r="H498" t="s">
        <v>9</v>
      </c>
      <c r="I498" s="6">
        <v>1</v>
      </c>
      <c r="J498" s="6">
        <v>68.650000000000006</v>
      </c>
      <c r="K498" s="6">
        <v>44.62</v>
      </c>
      <c r="L498" s="7"/>
      <c r="M498" s="6">
        <v>60.75</v>
      </c>
      <c r="N498" s="6">
        <v>0</v>
      </c>
      <c r="O498" s="6">
        <v>0</v>
      </c>
      <c r="P498" s="6">
        <v>385000</v>
      </c>
      <c r="Q498" s="6">
        <v>0</v>
      </c>
      <c r="R498" s="6">
        <v>0</v>
      </c>
      <c r="S498" s="6">
        <v>385000</v>
      </c>
      <c r="U498">
        <f t="shared" si="14"/>
        <v>0</v>
      </c>
    </row>
    <row r="499" spans="1:21" x14ac:dyDescent="0.35">
      <c r="A499">
        <v>2019</v>
      </c>
      <c r="B499" t="s">
        <v>3</v>
      </c>
      <c r="C499" t="s">
        <v>69</v>
      </c>
      <c r="D499" t="s">
        <v>17</v>
      </c>
      <c r="E499" t="s">
        <v>46</v>
      </c>
      <c r="F499" t="s">
        <v>35</v>
      </c>
      <c r="G499">
        <v>3</v>
      </c>
      <c r="H499" t="s">
        <v>9</v>
      </c>
      <c r="I499" s="6">
        <v>2</v>
      </c>
      <c r="J499" s="6">
        <v>4291.75</v>
      </c>
      <c r="K499" s="6">
        <v>2145.88</v>
      </c>
      <c r="L499" s="7"/>
      <c r="M499" s="6">
        <v>3333.39</v>
      </c>
      <c r="N499" s="6">
        <v>0</v>
      </c>
      <c r="O499" s="6">
        <v>9000000</v>
      </c>
      <c r="P499" s="6">
        <v>1350000</v>
      </c>
      <c r="Q499" s="6">
        <v>0</v>
      </c>
      <c r="R499" s="6">
        <v>2400000</v>
      </c>
      <c r="S499" s="6">
        <v>12750000</v>
      </c>
      <c r="U499">
        <f t="shared" si="14"/>
        <v>0</v>
      </c>
    </row>
    <row r="500" spans="1:21" x14ac:dyDescent="0.35">
      <c r="A500">
        <v>2019</v>
      </c>
      <c r="B500" t="s">
        <v>3</v>
      </c>
      <c r="C500" t="s">
        <v>69</v>
      </c>
      <c r="D500" t="s">
        <v>17</v>
      </c>
      <c r="E500" t="s">
        <v>46</v>
      </c>
      <c r="F500" t="s">
        <v>35</v>
      </c>
      <c r="G500">
        <v>5</v>
      </c>
      <c r="H500" t="s">
        <v>9</v>
      </c>
      <c r="I500" s="6">
        <v>2</v>
      </c>
      <c r="J500" s="6">
        <v>222.39</v>
      </c>
      <c r="K500" s="6">
        <v>144.55000000000001</v>
      </c>
      <c r="L500" s="7"/>
      <c r="M500" s="6">
        <v>106.49</v>
      </c>
      <c r="N500" s="6">
        <v>0</v>
      </c>
      <c r="O500" s="6">
        <v>492922</v>
      </c>
      <c r="P500" s="6">
        <v>770000</v>
      </c>
      <c r="Q500" s="6">
        <v>0</v>
      </c>
      <c r="R500" s="6">
        <v>0</v>
      </c>
      <c r="S500" s="6">
        <v>1262922</v>
      </c>
      <c r="U500">
        <f t="shared" si="14"/>
        <v>0</v>
      </c>
    </row>
    <row r="501" spans="1:21" x14ac:dyDescent="0.35">
      <c r="A501">
        <v>2019</v>
      </c>
      <c r="B501" t="s">
        <v>3</v>
      </c>
      <c r="C501" t="s">
        <v>69</v>
      </c>
      <c r="D501" t="s">
        <v>17</v>
      </c>
      <c r="E501" t="s">
        <v>47</v>
      </c>
      <c r="F501" t="s">
        <v>35</v>
      </c>
      <c r="G501">
        <v>1</v>
      </c>
      <c r="H501" t="s">
        <v>9</v>
      </c>
      <c r="I501" s="6">
        <v>27</v>
      </c>
      <c r="J501" s="6">
        <v>4830.71</v>
      </c>
      <c r="K501" s="6">
        <v>2514.0300000000002</v>
      </c>
      <c r="L501" s="7"/>
      <c r="M501" s="6">
        <v>2962.42</v>
      </c>
      <c r="N501" s="6">
        <v>0</v>
      </c>
      <c r="O501" s="6">
        <v>17713500</v>
      </c>
      <c r="P501" s="6">
        <v>5004230</v>
      </c>
      <c r="Q501" s="6">
        <v>0</v>
      </c>
      <c r="R501" s="6">
        <v>3680000</v>
      </c>
      <c r="S501" s="6">
        <v>26397730</v>
      </c>
      <c r="U501">
        <f t="shared" si="14"/>
        <v>0</v>
      </c>
    </row>
    <row r="502" spans="1:21" x14ac:dyDescent="0.35">
      <c r="A502">
        <v>2019</v>
      </c>
      <c r="B502" t="s">
        <v>3</v>
      </c>
      <c r="C502" t="s">
        <v>69</v>
      </c>
      <c r="D502" t="s">
        <v>17</v>
      </c>
      <c r="E502" t="s">
        <v>47</v>
      </c>
      <c r="F502" t="s">
        <v>35</v>
      </c>
      <c r="G502">
        <v>2</v>
      </c>
      <c r="H502" t="s">
        <v>9</v>
      </c>
      <c r="I502" s="6">
        <v>7</v>
      </c>
      <c r="J502" s="6">
        <v>3271.89</v>
      </c>
      <c r="K502" s="6">
        <v>1635.94</v>
      </c>
      <c r="L502" s="7"/>
      <c r="M502" s="6">
        <v>1176</v>
      </c>
      <c r="N502" s="6">
        <v>0</v>
      </c>
      <c r="O502" s="6">
        <v>6800000</v>
      </c>
      <c r="P502" s="6">
        <v>1020000</v>
      </c>
      <c r="Q502" s="6">
        <v>0</v>
      </c>
      <c r="R502" s="6">
        <v>2215000</v>
      </c>
      <c r="S502" s="6">
        <v>10035000</v>
      </c>
      <c r="U502">
        <f t="shared" si="14"/>
        <v>0</v>
      </c>
    </row>
    <row r="503" spans="1:21" x14ac:dyDescent="0.35">
      <c r="A503">
        <v>2019</v>
      </c>
      <c r="B503" t="s">
        <v>3</v>
      </c>
      <c r="C503" t="s">
        <v>69</v>
      </c>
      <c r="D503" t="s">
        <v>17</v>
      </c>
      <c r="E503" t="s">
        <v>47</v>
      </c>
      <c r="F503" t="s">
        <v>35</v>
      </c>
      <c r="G503">
        <v>5</v>
      </c>
      <c r="H503" t="s">
        <v>9</v>
      </c>
      <c r="I503" s="6">
        <v>2</v>
      </c>
      <c r="J503" s="6">
        <v>222.39</v>
      </c>
      <c r="K503" s="6">
        <v>144.55000000000001</v>
      </c>
      <c r="L503" s="7"/>
      <c r="M503" s="6">
        <v>106.49</v>
      </c>
      <c r="N503" s="6">
        <v>0</v>
      </c>
      <c r="O503" s="6">
        <v>492922</v>
      </c>
      <c r="P503" s="6">
        <v>770000</v>
      </c>
      <c r="Q503" s="6">
        <v>0</v>
      </c>
      <c r="R503" s="6">
        <v>0</v>
      </c>
      <c r="S503" s="6">
        <v>1262922</v>
      </c>
      <c r="U503">
        <f t="shared" si="14"/>
        <v>0</v>
      </c>
    </row>
    <row r="504" spans="1:21" x14ac:dyDescent="0.35">
      <c r="A504">
        <v>2019</v>
      </c>
      <c r="B504" t="s">
        <v>3</v>
      </c>
      <c r="C504" t="s">
        <v>69</v>
      </c>
      <c r="D504" t="s">
        <v>17</v>
      </c>
      <c r="E504" t="s">
        <v>48</v>
      </c>
      <c r="F504" t="s">
        <v>35</v>
      </c>
      <c r="G504">
        <v>1</v>
      </c>
      <c r="H504" t="s">
        <v>9</v>
      </c>
      <c r="I504" s="6">
        <v>131</v>
      </c>
      <c r="J504" s="6">
        <v>167633.46</v>
      </c>
      <c r="K504" s="6">
        <v>84009.35</v>
      </c>
      <c r="L504" s="7"/>
      <c r="M504" s="6">
        <v>109174.71</v>
      </c>
      <c r="N504" s="6">
        <v>0</v>
      </c>
      <c r="O504" s="6">
        <v>343300486</v>
      </c>
      <c r="P504" s="6">
        <v>152400824</v>
      </c>
      <c r="Q504" s="6">
        <v>0</v>
      </c>
      <c r="R504" s="6">
        <v>82318188</v>
      </c>
      <c r="S504" s="6">
        <v>578019498</v>
      </c>
      <c r="U504">
        <f t="shared" si="14"/>
        <v>0</v>
      </c>
    </row>
    <row r="505" spans="1:21" x14ac:dyDescent="0.35">
      <c r="A505">
        <v>2019</v>
      </c>
      <c r="B505" t="s">
        <v>3</v>
      </c>
      <c r="C505" t="s">
        <v>69</v>
      </c>
      <c r="D505" t="s">
        <v>17</v>
      </c>
      <c r="E505" t="s">
        <v>48</v>
      </c>
      <c r="F505" t="s">
        <v>35</v>
      </c>
      <c r="G505">
        <v>2</v>
      </c>
      <c r="H505" t="s">
        <v>9</v>
      </c>
      <c r="I505" s="6">
        <v>148</v>
      </c>
      <c r="J505" s="6">
        <v>326693.13</v>
      </c>
      <c r="K505" s="6">
        <v>163489.79999999999</v>
      </c>
      <c r="L505" s="7"/>
      <c r="M505" s="6">
        <v>195887.87</v>
      </c>
      <c r="N505" s="6">
        <v>0</v>
      </c>
      <c r="O505" s="6">
        <v>740756048</v>
      </c>
      <c r="P505" s="6">
        <v>124714000</v>
      </c>
      <c r="Q505" s="6">
        <v>0</v>
      </c>
      <c r="R505" s="6">
        <v>191636000</v>
      </c>
      <c r="S505" s="6">
        <v>1057106048</v>
      </c>
      <c r="U505">
        <f t="shared" si="14"/>
        <v>0</v>
      </c>
    </row>
    <row r="506" spans="1:21" x14ac:dyDescent="0.35">
      <c r="A506">
        <v>2019</v>
      </c>
      <c r="B506" t="s">
        <v>3</v>
      </c>
      <c r="C506" t="s">
        <v>69</v>
      </c>
      <c r="D506" t="s">
        <v>17</v>
      </c>
      <c r="E506" t="s">
        <v>48</v>
      </c>
      <c r="F506" t="s">
        <v>35</v>
      </c>
      <c r="G506">
        <v>3</v>
      </c>
      <c r="H506" t="s">
        <v>9</v>
      </c>
      <c r="I506" s="6">
        <v>5</v>
      </c>
      <c r="J506" s="6">
        <v>915.55</v>
      </c>
      <c r="K506" s="6">
        <v>457.79</v>
      </c>
      <c r="L506" s="7"/>
      <c r="M506" s="6">
        <v>591.05999999999995</v>
      </c>
      <c r="N506" s="6">
        <v>0</v>
      </c>
      <c r="O506" s="6">
        <v>12000000</v>
      </c>
      <c r="P506" s="6">
        <v>2400000</v>
      </c>
      <c r="Q506" s="6">
        <v>0</v>
      </c>
      <c r="R506" s="6">
        <v>2922500</v>
      </c>
      <c r="S506" s="6">
        <v>17322500</v>
      </c>
      <c r="U506">
        <f t="shared" si="14"/>
        <v>0</v>
      </c>
    </row>
    <row r="507" spans="1:21" x14ac:dyDescent="0.35">
      <c r="A507">
        <v>2019</v>
      </c>
      <c r="B507" t="s">
        <v>3</v>
      </c>
      <c r="C507" t="s">
        <v>69</v>
      </c>
      <c r="D507" t="s">
        <v>17</v>
      </c>
      <c r="E507" t="s">
        <v>48</v>
      </c>
      <c r="F507" t="s">
        <v>35</v>
      </c>
      <c r="G507">
        <v>4</v>
      </c>
      <c r="H507" t="s">
        <v>9</v>
      </c>
      <c r="I507" s="6">
        <v>4</v>
      </c>
      <c r="J507" s="6">
        <v>1640.19</v>
      </c>
      <c r="K507" s="6">
        <v>820.09</v>
      </c>
      <c r="L507" s="7"/>
      <c r="M507" s="6">
        <v>1603.37</v>
      </c>
      <c r="N507" s="6">
        <v>0</v>
      </c>
      <c r="O507" s="6">
        <v>23971000</v>
      </c>
      <c r="P507" s="6">
        <v>840000</v>
      </c>
      <c r="Q507" s="6">
        <v>0</v>
      </c>
      <c r="R507" s="6">
        <v>1200000</v>
      </c>
      <c r="S507" s="6">
        <v>26011000</v>
      </c>
      <c r="U507">
        <f t="shared" si="14"/>
        <v>0</v>
      </c>
    </row>
    <row r="508" spans="1:21" x14ac:dyDescent="0.35">
      <c r="A508">
        <v>2019</v>
      </c>
      <c r="B508" t="s">
        <v>3</v>
      </c>
      <c r="C508" t="s">
        <v>69</v>
      </c>
      <c r="D508" t="s">
        <v>17</v>
      </c>
      <c r="E508" t="s">
        <v>48</v>
      </c>
      <c r="F508" t="s">
        <v>35</v>
      </c>
      <c r="G508">
        <v>5</v>
      </c>
      <c r="H508" t="s">
        <v>9</v>
      </c>
      <c r="I508" s="6">
        <v>4</v>
      </c>
      <c r="J508" s="6">
        <v>1872.07</v>
      </c>
      <c r="K508" s="6">
        <v>804.42</v>
      </c>
      <c r="L508" s="7"/>
      <c r="M508" s="6">
        <v>1756.17</v>
      </c>
      <c r="N508" s="6">
        <v>0</v>
      </c>
      <c r="O508" s="6">
        <v>6923746</v>
      </c>
      <c r="P508" s="6">
        <v>770000</v>
      </c>
      <c r="Q508" s="6">
        <v>0</v>
      </c>
      <c r="R508" s="6">
        <v>0</v>
      </c>
      <c r="S508" s="6">
        <v>7693746</v>
      </c>
      <c r="U508">
        <f t="shared" si="14"/>
        <v>0</v>
      </c>
    </row>
    <row r="509" spans="1:21" x14ac:dyDescent="0.35">
      <c r="A509">
        <v>2019</v>
      </c>
      <c r="B509" t="s">
        <v>3</v>
      </c>
      <c r="C509" t="s">
        <v>69</v>
      </c>
      <c r="D509" t="s">
        <v>17</v>
      </c>
      <c r="E509" t="s">
        <v>48</v>
      </c>
      <c r="F509" t="s">
        <v>35</v>
      </c>
      <c r="G509">
        <v>6</v>
      </c>
      <c r="H509" t="s">
        <v>9</v>
      </c>
      <c r="I509" s="6">
        <v>2</v>
      </c>
      <c r="J509" s="6">
        <v>85.98</v>
      </c>
      <c r="K509" s="6">
        <v>55.89</v>
      </c>
      <c r="L509" s="7"/>
      <c r="M509" s="6">
        <v>85.75</v>
      </c>
      <c r="N509" s="6">
        <v>0</v>
      </c>
      <c r="O509" s="6">
        <v>0</v>
      </c>
      <c r="P509" s="6">
        <v>770000</v>
      </c>
      <c r="Q509" s="6">
        <v>0</v>
      </c>
      <c r="R509" s="6">
        <v>0</v>
      </c>
      <c r="S509" s="6">
        <v>770000</v>
      </c>
      <c r="U509">
        <f t="shared" si="14"/>
        <v>0</v>
      </c>
    </row>
    <row r="510" spans="1:21" x14ac:dyDescent="0.35">
      <c r="A510">
        <v>2019</v>
      </c>
      <c r="B510" t="s">
        <v>3</v>
      </c>
      <c r="C510" t="s">
        <v>69</v>
      </c>
      <c r="D510" t="s">
        <v>17</v>
      </c>
      <c r="E510" t="s">
        <v>49</v>
      </c>
      <c r="F510" t="s">
        <v>35</v>
      </c>
      <c r="G510">
        <v>1</v>
      </c>
      <c r="H510" t="s">
        <v>9</v>
      </c>
      <c r="I510" s="6">
        <v>238</v>
      </c>
      <c r="J510" s="6">
        <v>4622694.37</v>
      </c>
      <c r="K510" s="6">
        <v>128586.02</v>
      </c>
      <c r="L510" s="7"/>
      <c r="M510" s="6">
        <v>1833064.2</v>
      </c>
      <c r="N510" s="6">
        <v>0</v>
      </c>
      <c r="O510" s="6">
        <v>1590157512</v>
      </c>
      <c r="P510" s="6">
        <v>1462193338</v>
      </c>
      <c r="Q510" s="6">
        <v>0</v>
      </c>
      <c r="R510" s="6">
        <v>198667402</v>
      </c>
      <c r="S510" s="6">
        <v>3251018252</v>
      </c>
      <c r="U510">
        <f t="shared" si="14"/>
        <v>0</v>
      </c>
    </row>
    <row r="511" spans="1:21" x14ac:dyDescent="0.35">
      <c r="A511">
        <v>2019</v>
      </c>
      <c r="B511" t="s">
        <v>3</v>
      </c>
      <c r="C511" t="s">
        <v>69</v>
      </c>
      <c r="D511" t="s">
        <v>17</v>
      </c>
      <c r="E511" t="s">
        <v>49</v>
      </c>
      <c r="F511" t="s">
        <v>35</v>
      </c>
      <c r="G511">
        <v>2</v>
      </c>
      <c r="H511" t="s">
        <v>9</v>
      </c>
      <c r="I511" s="6">
        <v>115</v>
      </c>
      <c r="J511" s="6">
        <v>154174.51999999999</v>
      </c>
      <c r="K511" s="6">
        <v>77080.240000000005</v>
      </c>
      <c r="L511" s="7"/>
      <c r="M511" s="6">
        <v>79300.88</v>
      </c>
      <c r="N511" s="6">
        <v>0</v>
      </c>
      <c r="O511" s="6">
        <v>333919150</v>
      </c>
      <c r="P511" s="6">
        <v>73264830</v>
      </c>
      <c r="Q511" s="6">
        <v>0</v>
      </c>
      <c r="R511" s="6">
        <v>98200000</v>
      </c>
      <c r="S511" s="6">
        <v>505383980</v>
      </c>
      <c r="U511">
        <f t="shared" si="14"/>
        <v>0</v>
      </c>
    </row>
    <row r="512" spans="1:21" x14ac:dyDescent="0.35">
      <c r="A512">
        <v>2019</v>
      </c>
      <c r="B512" t="s">
        <v>3</v>
      </c>
      <c r="C512" t="s">
        <v>69</v>
      </c>
      <c r="D512" t="s">
        <v>17</v>
      </c>
      <c r="E512" t="s">
        <v>49</v>
      </c>
      <c r="F512" t="s">
        <v>35</v>
      </c>
      <c r="G512">
        <v>3</v>
      </c>
      <c r="H512" t="s">
        <v>9</v>
      </c>
      <c r="I512" s="6">
        <v>26</v>
      </c>
      <c r="J512" s="6">
        <v>33056.86</v>
      </c>
      <c r="K512" s="6">
        <v>16481.3</v>
      </c>
      <c r="L512" s="7"/>
      <c r="M512" s="6">
        <v>33248.910000000003</v>
      </c>
      <c r="N512" s="6">
        <v>0</v>
      </c>
      <c r="O512" s="6">
        <v>171896944</v>
      </c>
      <c r="P512" s="6">
        <v>12385000</v>
      </c>
      <c r="Q512" s="6">
        <v>0</v>
      </c>
      <c r="R512" s="6">
        <v>27205775</v>
      </c>
      <c r="S512" s="6">
        <v>211487719</v>
      </c>
      <c r="U512">
        <f t="shared" si="14"/>
        <v>0</v>
      </c>
    </row>
    <row r="513" spans="1:21" x14ac:dyDescent="0.35">
      <c r="A513">
        <v>2019</v>
      </c>
      <c r="B513" t="s">
        <v>3</v>
      </c>
      <c r="C513" t="s">
        <v>69</v>
      </c>
      <c r="D513" t="s">
        <v>17</v>
      </c>
      <c r="E513" t="s">
        <v>49</v>
      </c>
      <c r="F513" t="s">
        <v>35</v>
      </c>
      <c r="G513">
        <v>4</v>
      </c>
      <c r="H513" t="s">
        <v>9</v>
      </c>
      <c r="I513" s="6">
        <v>7</v>
      </c>
      <c r="J513" s="6">
        <v>3056.06</v>
      </c>
      <c r="K513" s="6">
        <v>1528.03</v>
      </c>
      <c r="L513" s="7"/>
      <c r="M513" s="6">
        <v>3348.8</v>
      </c>
      <c r="N513" s="6">
        <v>0</v>
      </c>
      <c r="O513" s="6">
        <v>46802666</v>
      </c>
      <c r="P513" s="6">
        <v>4450000</v>
      </c>
      <c r="Q513" s="6">
        <v>0</v>
      </c>
      <c r="R513" s="6">
        <v>7200000</v>
      </c>
      <c r="S513" s="6">
        <v>58452666</v>
      </c>
      <c r="U513">
        <f t="shared" si="14"/>
        <v>0</v>
      </c>
    </row>
    <row r="514" spans="1:21" x14ac:dyDescent="0.35">
      <c r="A514">
        <v>2019</v>
      </c>
      <c r="B514" t="s">
        <v>3</v>
      </c>
      <c r="C514" t="s">
        <v>69</v>
      </c>
      <c r="D514" t="s">
        <v>17</v>
      </c>
      <c r="E514" t="s">
        <v>49</v>
      </c>
      <c r="F514" t="s">
        <v>35</v>
      </c>
      <c r="G514">
        <v>5</v>
      </c>
      <c r="H514" t="s">
        <v>9</v>
      </c>
      <c r="I514" s="6">
        <v>6</v>
      </c>
      <c r="J514" s="6">
        <v>1986.45</v>
      </c>
      <c r="K514" s="6">
        <v>1057.4100000000001</v>
      </c>
      <c r="L514" s="7"/>
      <c r="M514" s="6">
        <v>1749.28</v>
      </c>
      <c r="N514" s="6">
        <v>0</v>
      </c>
      <c r="O514" s="6">
        <v>4985844</v>
      </c>
      <c r="P514" s="6">
        <v>1540000</v>
      </c>
      <c r="Q514" s="6">
        <v>0</v>
      </c>
      <c r="R514" s="6">
        <v>1200000</v>
      </c>
      <c r="S514" s="6">
        <v>7725844</v>
      </c>
      <c r="U514">
        <f t="shared" si="14"/>
        <v>0</v>
      </c>
    </row>
    <row r="515" spans="1:21" x14ac:dyDescent="0.35">
      <c r="A515">
        <v>2019</v>
      </c>
      <c r="B515" t="s">
        <v>3</v>
      </c>
      <c r="C515" t="s">
        <v>69</v>
      </c>
      <c r="D515" t="s">
        <v>17</v>
      </c>
      <c r="E515" t="s">
        <v>49</v>
      </c>
      <c r="F515" t="s">
        <v>35</v>
      </c>
      <c r="G515">
        <v>6</v>
      </c>
      <c r="H515" t="s">
        <v>9</v>
      </c>
      <c r="I515" s="6">
        <v>4</v>
      </c>
      <c r="J515" s="6">
        <v>171.96</v>
      </c>
      <c r="K515" s="6">
        <v>111.78</v>
      </c>
      <c r="L515" s="7"/>
      <c r="M515" s="6">
        <v>171.5</v>
      </c>
      <c r="N515" s="6">
        <v>0</v>
      </c>
      <c r="O515" s="6">
        <v>0</v>
      </c>
      <c r="P515" s="6">
        <v>1540000</v>
      </c>
      <c r="Q515" s="6">
        <v>0</v>
      </c>
      <c r="R515" s="6">
        <v>0</v>
      </c>
      <c r="S515" s="6">
        <v>1540000</v>
      </c>
      <c r="U515">
        <f t="shared" si="14"/>
        <v>0</v>
      </c>
    </row>
    <row r="516" spans="1:21" x14ac:dyDescent="0.35">
      <c r="A516">
        <v>2019</v>
      </c>
      <c r="B516" t="s">
        <v>3</v>
      </c>
      <c r="C516" t="s">
        <v>69</v>
      </c>
      <c r="D516" t="s">
        <v>17</v>
      </c>
      <c r="E516" t="s">
        <v>50</v>
      </c>
      <c r="F516" t="s">
        <v>35</v>
      </c>
      <c r="G516">
        <v>1</v>
      </c>
      <c r="H516" t="s">
        <v>9</v>
      </c>
      <c r="I516" s="6">
        <v>87</v>
      </c>
      <c r="J516" s="6">
        <v>45136.17</v>
      </c>
      <c r="K516" s="6">
        <v>22381.46</v>
      </c>
      <c r="L516" s="7"/>
      <c r="M516" s="6">
        <v>41043.78</v>
      </c>
      <c r="N516" s="6">
        <v>0</v>
      </c>
      <c r="O516" s="6">
        <v>66986098</v>
      </c>
      <c r="P516" s="6">
        <v>38043680</v>
      </c>
      <c r="Q516" s="6">
        <v>0</v>
      </c>
      <c r="R516" s="6">
        <v>11046126</v>
      </c>
      <c r="S516" s="6">
        <v>116075904</v>
      </c>
      <c r="U516">
        <f t="shared" si="14"/>
        <v>0</v>
      </c>
    </row>
    <row r="517" spans="1:21" x14ac:dyDescent="0.35">
      <c r="A517">
        <v>2019</v>
      </c>
      <c r="B517" t="s">
        <v>3</v>
      </c>
      <c r="C517" t="s">
        <v>69</v>
      </c>
      <c r="D517" t="s">
        <v>17</v>
      </c>
      <c r="E517" t="s">
        <v>50</v>
      </c>
      <c r="F517" t="s">
        <v>35</v>
      </c>
      <c r="G517">
        <v>2</v>
      </c>
      <c r="H517" t="s">
        <v>9</v>
      </c>
      <c r="I517" s="6">
        <v>14</v>
      </c>
      <c r="J517" s="6">
        <v>7297.72</v>
      </c>
      <c r="K517" s="6">
        <v>3779.78</v>
      </c>
      <c r="L517" s="7"/>
      <c r="M517" s="6">
        <v>5913.02</v>
      </c>
      <c r="N517" s="6">
        <v>0</v>
      </c>
      <c r="O517" s="6">
        <v>13810000</v>
      </c>
      <c r="P517" s="6">
        <v>3750000</v>
      </c>
      <c r="Q517" s="6">
        <v>0</v>
      </c>
      <c r="R517" s="6">
        <v>3300000</v>
      </c>
      <c r="S517" s="6">
        <v>20860000</v>
      </c>
      <c r="U517">
        <f t="shared" si="14"/>
        <v>0</v>
      </c>
    </row>
    <row r="518" spans="1:21" x14ac:dyDescent="0.35">
      <c r="A518">
        <v>2019</v>
      </c>
      <c r="B518" t="s">
        <v>3</v>
      </c>
      <c r="C518" t="s">
        <v>69</v>
      </c>
      <c r="D518" t="s">
        <v>17</v>
      </c>
      <c r="E518" t="s">
        <v>50</v>
      </c>
      <c r="F518" t="s">
        <v>35</v>
      </c>
      <c r="G518">
        <v>3</v>
      </c>
      <c r="H518" t="s">
        <v>9</v>
      </c>
      <c r="I518" s="6">
        <v>2</v>
      </c>
      <c r="J518" s="6">
        <v>1553.13</v>
      </c>
      <c r="K518" s="6">
        <v>776.57</v>
      </c>
      <c r="L518" s="7"/>
      <c r="M518" s="6">
        <v>1547.14</v>
      </c>
      <c r="N518" s="6">
        <v>0</v>
      </c>
      <c r="O518" s="6">
        <v>4000000</v>
      </c>
      <c r="P518" s="6">
        <v>200000</v>
      </c>
      <c r="Q518" s="6">
        <v>0</v>
      </c>
      <c r="R518" s="6">
        <v>800000</v>
      </c>
      <c r="S518" s="6">
        <v>5000000</v>
      </c>
      <c r="U518">
        <f t="shared" si="14"/>
        <v>0</v>
      </c>
    </row>
    <row r="519" spans="1:21" x14ac:dyDescent="0.35">
      <c r="A519">
        <v>2019</v>
      </c>
      <c r="B519" t="s">
        <v>3</v>
      </c>
      <c r="C519" t="s">
        <v>69</v>
      </c>
      <c r="D519" t="s">
        <v>17</v>
      </c>
      <c r="E519" t="s">
        <v>50</v>
      </c>
      <c r="F519" t="s">
        <v>35</v>
      </c>
      <c r="G519">
        <v>4</v>
      </c>
      <c r="H519" t="s">
        <v>9</v>
      </c>
      <c r="I519" s="6">
        <v>2</v>
      </c>
      <c r="J519" s="6">
        <v>2114.25</v>
      </c>
      <c r="K519" s="6">
        <v>1057.1300000000001</v>
      </c>
      <c r="L519" s="7"/>
      <c r="M519" s="6">
        <v>2105.84</v>
      </c>
      <c r="N519" s="6">
        <v>0</v>
      </c>
      <c r="O519" s="6">
        <v>4000000</v>
      </c>
      <c r="P519" s="6">
        <v>600000</v>
      </c>
      <c r="Q519" s="6">
        <v>0</v>
      </c>
      <c r="R519" s="6">
        <v>1200000</v>
      </c>
      <c r="S519" s="6">
        <v>5800000</v>
      </c>
      <c r="U519">
        <f t="shared" si="14"/>
        <v>0</v>
      </c>
    </row>
    <row r="520" spans="1:21" x14ac:dyDescent="0.35">
      <c r="A520">
        <v>2019</v>
      </c>
      <c r="B520" t="s">
        <v>3</v>
      </c>
      <c r="C520" t="s">
        <v>69</v>
      </c>
      <c r="D520" t="s">
        <v>17</v>
      </c>
      <c r="E520" t="s">
        <v>50</v>
      </c>
      <c r="F520" t="s">
        <v>35</v>
      </c>
      <c r="G520">
        <v>5</v>
      </c>
      <c r="H520" t="s">
        <v>9</v>
      </c>
      <c r="I520" s="6">
        <v>2</v>
      </c>
      <c r="J520" s="6">
        <v>222.39</v>
      </c>
      <c r="K520" s="6">
        <v>144.55000000000001</v>
      </c>
      <c r="L520" s="7"/>
      <c r="M520" s="6">
        <v>106.49</v>
      </c>
      <c r="N520" s="6">
        <v>0</v>
      </c>
      <c r="O520" s="6">
        <v>492922</v>
      </c>
      <c r="P520" s="6">
        <v>770000</v>
      </c>
      <c r="Q520" s="6">
        <v>0</v>
      </c>
      <c r="R520" s="6">
        <v>0</v>
      </c>
      <c r="S520" s="6">
        <v>1262922</v>
      </c>
      <c r="U520">
        <f t="shared" si="14"/>
        <v>0</v>
      </c>
    </row>
    <row r="521" spans="1:21" x14ac:dyDescent="0.35">
      <c r="A521">
        <v>2019</v>
      </c>
      <c r="B521" t="s">
        <v>3</v>
      </c>
      <c r="C521" t="s">
        <v>69</v>
      </c>
      <c r="D521" t="s">
        <v>17</v>
      </c>
      <c r="E521" t="s">
        <v>51</v>
      </c>
      <c r="F521" t="s">
        <v>35</v>
      </c>
      <c r="G521">
        <v>1</v>
      </c>
      <c r="H521" t="s">
        <v>9</v>
      </c>
      <c r="I521" s="6">
        <v>30</v>
      </c>
      <c r="J521" s="6">
        <v>20192.16</v>
      </c>
      <c r="K521" s="6">
        <v>10162.629999999999</v>
      </c>
      <c r="L521" s="7"/>
      <c r="M521" s="6">
        <v>7531.86</v>
      </c>
      <c r="N521" s="6">
        <v>0</v>
      </c>
      <c r="O521" s="6">
        <v>35011800</v>
      </c>
      <c r="P521" s="6">
        <v>13232345</v>
      </c>
      <c r="Q521" s="6">
        <v>0</v>
      </c>
      <c r="R521" s="6">
        <v>8875466</v>
      </c>
      <c r="S521" s="6">
        <v>57119611</v>
      </c>
      <c r="U521">
        <f t="shared" si="14"/>
        <v>0</v>
      </c>
    </row>
    <row r="522" spans="1:21" x14ac:dyDescent="0.35">
      <c r="A522">
        <v>2019</v>
      </c>
      <c r="B522" t="s">
        <v>3</v>
      </c>
      <c r="C522" t="s">
        <v>69</v>
      </c>
      <c r="D522" t="s">
        <v>17</v>
      </c>
      <c r="E522" t="s">
        <v>51</v>
      </c>
      <c r="F522" t="s">
        <v>35</v>
      </c>
      <c r="G522">
        <v>2</v>
      </c>
      <c r="H522" t="s">
        <v>9</v>
      </c>
      <c r="I522" s="6">
        <v>12</v>
      </c>
      <c r="J522" s="6">
        <v>8985.69</v>
      </c>
      <c r="K522" s="6">
        <v>4608.75</v>
      </c>
      <c r="L522" s="7"/>
      <c r="M522" s="6">
        <v>5885.69</v>
      </c>
      <c r="N522" s="6">
        <v>0</v>
      </c>
      <c r="O522" s="6">
        <v>34500000</v>
      </c>
      <c r="P522" s="6">
        <v>3760000</v>
      </c>
      <c r="Q522" s="6">
        <v>0</v>
      </c>
      <c r="R522" s="6">
        <v>6920000</v>
      </c>
      <c r="S522" s="6">
        <v>45180000</v>
      </c>
      <c r="U522">
        <f t="shared" si="14"/>
        <v>0</v>
      </c>
    </row>
    <row r="523" spans="1:21" x14ac:dyDescent="0.35">
      <c r="A523">
        <v>2019</v>
      </c>
      <c r="B523" t="s">
        <v>3</v>
      </c>
      <c r="C523" t="s">
        <v>69</v>
      </c>
      <c r="D523" t="s">
        <v>17</v>
      </c>
      <c r="E523" t="s">
        <v>51</v>
      </c>
      <c r="F523" t="s">
        <v>35</v>
      </c>
      <c r="G523">
        <v>3</v>
      </c>
      <c r="H523" t="s">
        <v>9</v>
      </c>
      <c r="I523" s="6">
        <v>3</v>
      </c>
      <c r="J523" s="6">
        <v>4974.08</v>
      </c>
      <c r="K523" s="6">
        <v>2487.0300000000002</v>
      </c>
      <c r="L523" s="7"/>
      <c r="M523" s="6">
        <v>2608.87</v>
      </c>
      <c r="N523" s="6">
        <v>0</v>
      </c>
      <c r="O523" s="6">
        <v>8000000</v>
      </c>
      <c r="P523" s="6">
        <v>1200000</v>
      </c>
      <c r="Q523" s="6">
        <v>0</v>
      </c>
      <c r="R523" s="6">
        <v>2440000</v>
      </c>
      <c r="S523" s="6">
        <v>11640000</v>
      </c>
      <c r="U523">
        <f t="shared" si="14"/>
        <v>0</v>
      </c>
    </row>
    <row r="524" spans="1:21" x14ac:dyDescent="0.35">
      <c r="A524">
        <v>2019</v>
      </c>
      <c r="B524" t="s">
        <v>3</v>
      </c>
      <c r="C524" t="s">
        <v>69</v>
      </c>
      <c r="D524" t="s">
        <v>17</v>
      </c>
      <c r="E524" t="s">
        <v>51</v>
      </c>
      <c r="F524" t="s">
        <v>35</v>
      </c>
      <c r="G524">
        <v>4</v>
      </c>
      <c r="H524" t="s">
        <v>9</v>
      </c>
      <c r="I524" s="6">
        <v>1</v>
      </c>
      <c r="J524" s="6">
        <v>-818.06</v>
      </c>
      <c r="K524" s="6">
        <v>-409.04</v>
      </c>
      <c r="L524" s="7"/>
      <c r="M524" s="6">
        <v>0</v>
      </c>
      <c r="N524" s="6">
        <v>0</v>
      </c>
      <c r="O524" s="6">
        <v>1000000</v>
      </c>
      <c r="P524" s="6">
        <v>150000</v>
      </c>
      <c r="Q524" s="6">
        <v>0</v>
      </c>
      <c r="R524" s="6">
        <v>300000</v>
      </c>
      <c r="S524" s="6">
        <v>1450000</v>
      </c>
      <c r="U524">
        <f t="shared" si="14"/>
        <v>0</v>
      </c>
    </row>
    <row r="525" spans="1:21" x14ac:dyDescent="0.35">
      <c r="A525">
        <v>2019</v>
      </c>
      <c r="B525" t="s">
        <v>3</v>
      </c>
      <c r="C525" t="s">
        <v>69</v>
      </c>
      <c r="D525" t="s">
        <v>17</v>
      </c>
      <c r="E525" t="s">
        <v>51</v>
      </c>
      <c r="F525" t="s">
        <v>35</v>
      </c>
      <c r="G525">
        <v>5</v>
      </c>
      <c r="H525" t="s">
        <v>9</v>
      </c>
      <c r="I525" s="6">
        <v>2</v>
      </c>
      <c r="J525" s="6">
        <v>222.39</v>
      </c>
      <c r="K525" s="6">
        <v>144.55000000000001</v>
      </c>
      <c r="L525" s="7"/>
      <c r="M525" s="6">
        <v>106.49</v>
      </c>
      <c r="N525" s="6">
        <v>0</v>
      </c>
      <c r="O525" s="6">
        <v>492922</v>
      </c>
      <c r="P525" s="6">
        <v>770000</v>
      </c>
      <c r="Q525" s="6">
        <v>0</v>
      </c>
      <c r="R525" s="6">
        <v>0</v>
      </c>
      <c r="S525" s="6">
        <v>1262922</v>
      </c>
      <c r="U525">
        <f t="shared" si="14"/>
        <v>0</v>
      </c>
    </row>
    <row r="526" spans="1:21" x14ac:dyDescent="0.35">
      <c r="A526">
        <v>2019</v>
      </c>
      <c r="B526" t="s">
        <v>3</v>
      </c>
      <c r="C526" t="s">
        <v>69</v>
      </c>
      <c r="D526" t="s">
        <v>17</v>
      </c>
      <c r="E526" t="s">
        <v>52</v>
      </c>
      <c r="F526" t="s">
        <v>35</v>
      </c>
      <c r="G526">
        <v>1</v>
      </c>
      <c r="H526" t="s">
        <v>9</v>
      </c>
      <c r="I526" s="6">
        <v>7</v>
      </c>
      <c r="J526" s="6">
        <v>8487.67</v>
      </c>
      <c r="K526" s="6">
        <v>4243.83</v>
      </c>
      <c r="L526" s="7"/>
      <c r="M526" s="6">
        <v>8502.49</v>
      </c>
      <c r="N526" s="6">
        <v>0</v>
      </c>
      <c r="O526" s="6">
        <v>16556052</v>
      </c>
      <c r="P526" s="6">
        <v>1814000</v>
      </c>
      <c r="Q526" s="6">
        <v>0</v>
      </c>
      <c r="R526" s="6">
        <v>1792806</v>
      </c>
      <c r="S526" s="6">
        <v>20162858</v>
      </c>
      <c r="U526">
        <f t="shared" si="14"/>
        <v>0</v>
      </c>
    </row>
    <row r="527" spans="1:21" x14ac:dyDescent="0.35">
      <c r="A527">
        <v>2019</v>
      </c>
      <c r="B527" t="s">
        <v>3</v>
      </c>
      <c r="C527" t="s">
        <v>69</v>
      </c>
      <c r="D527" t="s">
        <v>17</v>
      </c>
      <c r="E527" t="s">
        <v>52</v>
      </c>
      <c r="F527" t="s">
        <v>35</v>
      </c>
      <c r="G527">
        <v>2</v>
      </c>
      <c r="H527" t="s">
        <v>9</v>
      </c>
      <c r="I527" s="6">
        <v>2</v>
      </c>
      <c r="J527" s="6">
        <v>290.81</v>
      </c>
      <c r="K527" s="6">
        <v>189.03</v>
      </c>
      <c r="L527" s="7"/>
      <c r="M527" s="6">
        <v>191.54</v>
      </c>
      <c r="N527" s="6">
        <v>0</v>
      </c>
      <c r="O527" s="6">
        <v>770000</v>
      </c>
      <c r="P527" s="6">
        <v>700000</v>
      </c>
      <c r="Q527" s="6">
        <v>0</v>
      </c>
      <c r="R527" s="6">
        <v>0</v>
      </c>
      <c r="S527" s="6">
        <v>1470000</v>
      </c>
      <c r="U527">
        <f t="shared" si="14"/>
        <v>0</v>
      </c>
    </row>
    <row r="528" spans="1:21" x14ac:dyDescent="0.35">
      <c r="A528">
        <v>2019</v>
      </c>
      <c r="B528" t="s">
        <v>3</v>
      </c>
      <c r="C528" t="s">
        <v>69</v>
      </c>
      <c r="D528" t="s">
        <v>17</v>
      </c>
      <c r="E528" t="s">
        <v>53</v>
      </c>
      <c r="F528" t="s">
        <v>35</v>
      </c>
      <c r="G528">
        <v>1</v>
      </c>
      <c r="H528" t="s">
        <v>9</v>
      </c>
      <c r="I528" s="6">
        <v>1309</v>
      </c>
      <c r="J528" s="6">
        <v>1314864</v>
      </c>
      <c r="K528" s="6">
        <v>586846.73</v>
      </c>
      <c r="L528" s="7"/>
      <c r="M528" s="6">
        <v>1049435.06</v>
      </c>
      <c r="N528" s="6">
        <v>0</v>
      </c>
      <c r="O528" s="6">
        <v>3660607511</v>
      </c>
      <c r="P528" s="6">
        <v>827230424</v>
      </c>
      <c r="Q528" s="6">
        <v>0</v>
      </c>
      <c r="R528" s="6">
        <v>699876337</v>
      </c>
      <c r="S528" s="6">
        <v>5187714272</v>
      </c>
      <c r="U528">
        <f t="shared" si="14"/>
        <v>0</v>
      </c>
    </row>
    <row r="529" spans="1:21" x14ac:dyDescent="0.35">
      <c r="A529">
        <v>2019</v>
      </c>
      <c r="B529" t="s">
        <v>3</v>
      </c>
      <c r="C529" t="s">
        <v>69</v>
      </c>
      <c r="D529" t="s">
        <v>17</v>
      </c>
      <c r="E529" t="s">
        <v>53</v>
      </c>
      <c r="F529" t="s">
        <v>35</v>
      </c>
      <c r="G529">
        <v>2</v>
      </c>
      <c r="H529" t="s">
        <v>9</v>
      </c>
      <c r="I529" s="6">
        <v>463</v>
      </c>
      <c r="J529" s="6">
        <v>507477.93</v>
      </c>
      <c r="K529" s="6">
        <v>253982.11</v>
      </c>
      <c r="L529" s="7"/>
      <c r="M529" s="6">
        <v>314900.15999999997</v>
      </c>
      <c r="N529" s="6">
        <v>0</v>
      </c>
      <c r="O529" s="6">
        <v>1449441000</v>
      </c>
      <c r="P529" s="6">
        <v>273694826</v>
      </c>
      <c r="Q529" s="6">
        <v>0</v>
      </c>
      <c r="R529" s="6">
        <v>382355980</v>
      </c>
      <c r="S529" s="6">
        <v>2105491806</v>
      </c>
      <c r="U529">
        <f t="shared" si="14"/>
        <v>0</v>
      </c>
    </row>
    <row r="530" spans="1:21" x14ac:dyDescent="0.35">
      <c r="A530">
        <v>2019</v>
      </c>
      <c r="B530" t="s">
        <v>3</v>
      </c>
      <c r="C530" t="s">
        <v>69</v>
      </c>
      <c r="D530" t="s">
        <v>17</v>
      </c>
      <c r="E530" t="s">
        <v>53</v>
      </c>
      <c r="F530" t="s">
        <v>35</v>
      </c>
      <c r="G530">
        <v>3</v>
      </c>
      <c r="H530" t="s">
        <v>9</v>
      </c>
      <c r="I530" s="6">
        <v>20</v>
      </c>
      <c r="J530" s="6">
        <v>12184.51</v>
      </c>
      <c r="K530" s="6">
        <v>6092.31</v>
      </c>
      <c r="L530" s="7"/>
      <c r="M530" s="6">
        <v>13873.07</v>
      </c>
      <c r="N530" s="6">
        <v>0</v>
      </c>
      <c r="O530" s="6">
        <v>65100000</v>
      </c>
      <c r="P530" s="6">
        <v>7065000</v>
      </c>
      <c r="Q530" s="6">
        <v>0</v>
      </c>
      <c r="R530" s="6">
        <v>13250000</v>
      </c>
      <c r="S530" s="6">
        <v>85415000</v>
      </c>
      <c r="U530">
        <f t="shared" si="14"/>
        <v>0</v>
      </c>
    </row>
    <row r="531" spans="1:21" x14ac:dyDescent="0.35">
      <c r="A531">
        <v>2019</v>
      </c>
      <c r="B531" t="s">
        <v>3</v>
      </c>
      <c r="C531" t="s">
        <v>69</v>
      </c>
      <c r="D531" t="s">
        <v>17</v>
      </c>
      <c r="E531" t="s">
        <v>53</v>
      </c>
      <c r="F531" t="s">
        <v>35</v>
      </c>
      <c r="G531">
        <v>4</v>
      </c>
      <c r="H531" t="s">
        <v>9</v>
      </c>
      <c r="I531" s="6">
        <v>11</v>
      </c>
      <c r="J531" s="6">
        <v>34901.550000000003</v>
      </c>
      <c r="K531" s="6">
        <v>15626.4</v>
      </c>
      <c r="L531" s="7"/>
      <c r="M531" s="6">
        <v>35018.36</v>
      </c>
      <c r="N531" s="6">
        <v>0</v>
      </c>
      <c r="O531" s="6">
        <v>202103817</v>
      </c>
      <c r="P531" s="6">
        <v>8175000</v>
      </c>
      <c r="Q531" s="6">
        <v>0</v>
      </c>
      <c r="R531" s="6">
        <v>26029264</v>
      </c>
      <c r="S531" s="6">
        <v>236308081</v>
      </c>
      <c r="U531">
        <f t="shared" si="14"/>
        <v>0</v>
      </c>
    </row>
    <row r="532" spans="1:21" x14ac:dyDescent="0.35">
      <c r="A532">
        <v>2019</v>
      </c>
      <c r="B532" t="s">
        <v>3</v>
      </c>
      <c r="C532" t="s">
        <v>69</v>
      </c>
      <c r="D532" t="s">
        <v>17</v>
      </c>
      <c r="E532" t="s">
        <v>53</v>
      </c>
      <c r="F532" t="s">
        <v>35</v>
      </c>
      <c r="G532">
        <v>5</v>
      </c>
      <c r="H532" t="s">
        <v>9</v>
      </c>
      <c r="I532" s="6">
        <v>7</v>
      </c>
      <c r="J532" s="6">
        <v>3240.93</v>
      </c>
      <c r="K532" s="6">
        <v>1653.82</v>
      </c>
      <c r="L532" s="7"/>
      <c r="M532" s="6">
        <v>2634.99</v>
      </c>
      <c r="N532" s="6">
        <v>0</v>
      </c>
      <c r="O532" s="6">
        <v>6492922</v>
      </c>
      <c r="P532" s="6">
        <v>6550000</v>
      </c>
      <c r="Q532" s="6">
        <v>0</v>
      </c>
      <c r="R532" s="6">
        <v>2288000</v>
      </c>
      <c r="S532" s="6">
        <v>15330922</v>
      </c>
      <c r="U532">
        <f t="shared" si="14"/>
        <v>0</v>
      </c>
    </row>
    <row r="533" spans="1:21" x14ac:dyDescent="0.35">
      <c r="A533">
        <v>2019</v>
      </c>
      <c r="B533" t="s">
        <v>3</v>
      </c>
      <c r="C533" t="s">
        <v>69</v>
      </c>
      <c r="D533" t="s">
        <v>17</v>
      </c>
      <c r="E533" t="s">
        <v>53</v>
      </c>
      <c r="F533" t="s">
        <v>35</v>
      </c>
      <c r="G533">
        <v>6</v>
      </c>
      <c r="H533" t="s">
        <v>9</v>
      </c>
      <c r="I533" s="6">
        <v>6</v>
      </c>
      <c r="J533" s="6">
        <v>65743.75</v>
      </c>
      <c r="K533" s="6">
        <v>13743.59</v>
      </c>
      <c r="L533" s="7"/>
      <c r="M533" s="6">
        <v>65476.87</v>
      </c>
      <c r="N533" s="6">
        <v>0</v>
      </c>
      <c r="O533" s="6">
        <v>263508014</v>
      </c>
      <c r="P533" s="6">
        <v>990000</v>
      </c>
      <c r="Q533" s="6">
        <v>0</v>
      </c>
      <c r="R533" s="6">
        <v>25170802</v>
      </c>
      <c r="S533" s="6">
        <v>289668816</v>
      </c>
      <c r="U533">
        <f t="shared" si="14"/>
        <v>0</v>
      </c>
    </row>
    <row r="534" spans="1:21" x14ac:dyDescent="0.35">
      <c r="A534">
        <v>2019</v>
      </c>
      <c r="B534" t="s">
        <v>3</v>
      </c>
      <c r="C534" t="s">
        <v>69</v>
      </c>
      <c r="D534" t="s">
        <v>17</v>
      </c>
      <c r="E534" t="s">
        <v>53</v>
      </c>
      <c r="F534" t="s">
        <v>35</v>
      </c>
      <c r="G534">
        <v>7</v>
      </c>
      <c r="H534" t="s">
        <v>9</v>
      </c>
      <c r="I534" s="6">
        <v>2</v>
      </c>
      <c r="J534" s="6">
        <v>1596.25</v>
      </c>
      <c r="K534" s="6">
        <v>798.13</v>
      </c>
      <c r="L534" s="7"/>
      <c r="M534" s="6">
        <v>1589.81</v>
      </c>
      <c r="N534" s="6">
        <v>0</v>
      </c>
      <c r="O534" s="6">
        <v>4000000</v>
      </c>
      <c r="P534" s="6">
        <v>200000</v>
      </c>
      <c r="Q534" s="6">
        <v>0</v>
      </c>
      <c r="R534" s="6">
        <v>1200000</v>
      </c>
      <c r="S534" s="6">
        <v>5400000</v>
      </c>
      <c r="U534">
        <f t="shared" si="14"/>
        <v>0</v>
      </c>
    </row>
    <row r="535" spans="1:21" x14ac:dyDescent="0.35">
      <c r="A535">
        <v>2019</v>
      </c>
      <c r="B535" t="s">
        <v>3</v>
      </c>
      <c r="C535" t="s">
        <v>69</v>
      </c>
      <c r="D535" t="s">
        <v>17</v>
      </c>
      <c r="E535" t="s">
        <v>53</v>
      </c>
      <c r="F535" t="s">
        <v>35</v>
      </c>
      <c r="G535">
        <v>9</v>
      </c>
      <c r="H535" t="s">
        <v>9</v>
      </c>
      <c r="I535" s="6">
        <v>2</v>
      </c>
      <c r="J535" s="6">
        <v>68608.88</v>
      </c>
      <c r="K535" s="6">
        <v>7321.05</v>
      </c>
      <c r="L535" s="7"/>
      <c r="M535" s="6">
        <v>87555.94</v>
      </c>
      <c r="N535" s="6">
        <v>0</v>
      </c>
      <c r="O535" s="6">
        <v>128675000</v>
      </c>
      <c r="P535" s="6">
        <v>24247332</v>
      </c>
      <c r="Q535" s="6">
        <v>0</v>
      </c>
      <c r="R535" s="6">
        <v>0</v>
      </c>
      <c r="S535" s="6">
        <v>152922332</v>
      </c>
      <c r="U535">
        <f t="shared" ref="U535:U598" si="15">IFERROR(N535/J535,0)</f>
        <v>0</v>
      </c>
    </row>
    <row r="536" spans="1:21" x14ac:dyDescent="0.35">
      <c r="A536">
        <v>2019</v>
      </c>
      <c r="B536" t="s">
        <v>3</v>
      </c>
      <c r="C536" t="s">
        <v>69</v>
      </c>
      <c r="D536" t="s">
        <v>17</v>
      </c>
      <c r="E536" t="s">
        <v>54</v>
      </c>
      <c r="F536" t="s">
        <v>35</v>
      </c>
      <c r="G536">
        <v>1</v>
      </c>
      <c r="H536" t="s">
        <v>9</v>
      </c>
      <c r="I536" s="6">
        <v>27</v>
      </c>
      <c r="J536" s="6">
        <v>8431.5</v>
      </c>
      <c r="K536" s="6">
        <v>4242.6400000000003</v>
      </c>
      <c r="L536" s="7"/>
      <c r="M536" s="6">
        <v>3814.61</v>
      </c>
      <c r="N536" s="6">
        <v>0</v>
      </c>
      <c r="O536" s="6">
        <v>27535763</v>
      </c>
      <c r="P536" s="6">
        <v>5775000</v>
      </c>
      <c r="Q536" s="6">
        <v>0</v>
      </c>
      <c r="R536" s="6">
        <v>4436444</v>
      </c>
      <c r="S536" s="6">
        <v>37747207</v>
      </c>
      <c r="U536">
        <f t="shared" si="15"/>
        <v>0</v>
      </c>
    </row>
    <row r="537" spans="1:21" x14ac:dyDescent="0.35">
      <c r="A537">
        <v>2019</v>
      </c>
      <c r="B537" t="s">
        <v>3</v>
      </c>
      <c r="C537" t="s">
        <v>69</v>
      </c>
      <c r="D537" t="s">
        <v>17</v>
      </c>
      <c r="E537" t="s">
        <v>54</v>
      </c>
      <c r="F537" t="s">
        <v>35</v>
      </c>
      <c r="G537">
        <v>2</v>
      </c>
      <c r="H537" t="s">
        <v>9</v>
      </c>
      <c r="I537" s="6">
        <v>8</v>
      </c>
      <c r="J537" s="6">
        <v>4692.6499999999996</v>
      </c>
      <c r="K537" s="6">
        <v>2346.34</v>
      </c>
      <c r="L537" s="7"/>
      <c r="M537" s="6">
        <v>1205.6099999999999</v>
      </c>
      <c r="N537" s="6">
        <v>0</v>
      </c>
      <c r="O537" s="6">
        <v>10400000</v>
      </c>
      <c r="P537" s="6">
        <v>1680000</v>
      </c>
      <c r="Q537" s="6">
        <v>0</v>
      </c>
      <c r="R537" s="6">
        <v>3000000</v>
      </c>
      <c r="S537" s="6">
        <v>15080000</v>
      </c>
      <c r="U537">
        <f t="shared" si="15"/>
        <v>0</v>
      </c>
    </row>
    <row r="538" spans="1:21" x14ac:dyDescent="0.35">
      <c r="A538">
        <v>2019</v>
      </c>
      <c r="B538" t="s">
        <v>3</v>
      </c>
      <c r="C538" t="s">
        <v>69</v>
      </c>
      <c r="D538" t="s">
        <v>17</v>
      </c>
      <c r="E538" t="s">
        <v>54</v>
      </c>
      <c r="F538" t="s">
        <v>35</v>
      </c>
      <c r="G538">
        <v>5</v>
      </c>
      <c r="H538" t="s">
        <v>9</v>
      </c>
      <c r="I538" s="6">
        <v>2</v>
      </c>
      <c r="J538" s="6">
        <v>222.39</v>
      </c>
      <c r="K538" s="6">
        <v>144.55000000000001</v>
      </c>
      <c r="L538" s="7"/>
      <c r="M538" s="6">
        <v>106.49</v>
      </c>
      <c r="N538" s="6">
        <v>0</v>
      </c>
      <c r="O538" s="6">
        <v>492922</v>
      </c>
      <c r="P538" s="6">
        <v>770000</v>
      </c>
      <c r="Q538" s="6">
        <v>0</v>
      </c>
      <c r="R538" s="6">
        <v>0</v>
      </c>
      <c r="S538" s="6">
        <v>1262922</v>
      </c>
      <c r="U538">
        <f t="shared" si="15"/>
        <v>0</v>
      </c>
    </row>
    <row r="539" spans="1:21" x14ac:dyDescent="0.35">
      <c r="A539">
        <v>2019</v>
      </c>
      <c r="B539" t="s">
        <v>3</v>
      </c>
      <c r="C539" t="s">
        <v>69</v>
      </c>
      <c r="D539" t="s">
        <v>17</v>
      </c>
      <c r="E539" t="s">
        <v>55</v>
      </c>
      <c r="F539" t="s">
        <v>35</v>
      </c>
      <c r="G539">
        <v>1</v>
      </c>
      <c r="H539" t="s">
        <v>9</v>
      </c>
      <c r="I539" s="6">
        <v>278</v>
      </c>
      <c r="J539" s="6">
        <v>180030.84</v>
      </c>
      <c r="K539" s="6">
        <v>54620</v>
      </c>
      <c r="L539" s="7"/>
      <c r="M539" s="6">
        <v>66255.289999999994</v>
      </c>
      <c r="N539" s="6">
        <v>0</v>
      </c>
      <c r="O539" s="6">
        <v>338975915</v>
      </c>
      <c r="P539" s="6">
        <v>88408593</v>
      </c>
      <c r="Q539" s="6">
        <v>0</v>
      </c>
      <c r="R539" s="6">
        <v>57741234</v>
      </c>
      <c r="S539" s="6">
        <v>485125742</v>
      </c>
      <c r="U539">
        <f t="shared" si="15"/>
        <v>0</v>
      </c>
    </row>
    <row r="540" spans="1:21" x14ac:dyDescent="0.35">
      <c r="A540">
        <v>2019</v>
      </c>
      <c r="B540" t="s">
        <v>3</v>
      </c>
      <c r="C540" t="s">
        <v>69</v>
      </c>
      <c r="D540" t="s">
        <v>17</v>
      </c>
      <c r="E540" t="s">
        <v>55</v>
      </c>
      <c r="F540" t="s">
        <v>35</v>
      </c>
      <c r="G540">
        <v>2</v>
      </c>
      <c r="H540" t="s">
        <v>9</v>
      </c>
      <c r="I540" s="6">
        <v>65</v>
      </c>
      <c r="J540" s="6">
        <v>836399.35</v>
      </c>
      <c r="K540" s="6">
        <v>22820.34</v>
      </c>
      <c r="L540" s="7"/>
      <c r="M540" s="6">
        <v>848356.03</v>
      </c>
      <c r="N540" s="6">
        <v>0</v>
      </c>
      <c r="O540" s="6">
        <v>709139100</v>
      </c>
      <c r="P540" s="6">
        <v>268084193</v>
      </c>
      <c r="Q540" s="6">
        <v>0</v>
      </c>
      <c r="R540" s="6">
        <v>19312000</v>
      </c>
      <c r="S540" s="6">
        <v>996535293</v>
      </c>
      <c r="U540">
        <f t="shared" si="15"/>
        <v>0</v>
      </c>
    </row>
    <row r="541" spans="1:21" x14ac:dyDescent="0.35">
      <c r="A541">
        <v>2019</v>
      </c>
      <c r="B541" t="s">
        <v>3</v>
      </c>
      <c r="C541" t="s">
        <v>69</v>
      </c>
      <c r="D541" t="s">
        <v>17</v>
      </c>
      <c r="E541" t="s">
        <v>55</v>
      </c>
      <c r="F541" t="s">
        <v>35</v>
      </c>
      <c r="G541">
        <v>3</v>
      </c>
      <c r="H541" t="s">
        <v>9</v>
      </c>
      <c r="I541" s="6">
        <v>5</v>
      </c>
      <c r="J541" s="6">
        <v>7664.1</v>
      </c>
      <c r="K541" s="6">
        <v>2526.06</v>
      </c>
      <c r="L541" s="7"/>
      <c r="M541" s="6">
        <v>4546.2700000000004</v>
      </c>
      <c r="N541" s="6">
        <v>0</v>
      </c>
      <c r="O541" s="6">
        <v>20005600</v>
      </c>
      <c r="P541" s="6">
        <v>1400000</v>
      </c>
      <c r="Q541" s="6">
        <v>0</v>
      </c>
      <c r="R541" s="6">
        <v>3761120</v>
      </c>
      <c r="S541" s="6">
        <v>25166720</v>
      </c>
      <c r="U541">
        <f t="shared" si="15"/>
        <v>0</v>
      </c>
    </row>
    <row r="542" spans="1:21" x14ac:dyDescent="0.35">
      <c r="A542">
        <v>2019</v>
      </c>
      <c r="B542" t="s">
        <v>3</v>
      </c>
      <c r="C542" t="s">
        <v>69</v>
      </c>
      <c r="D542" t="s">
        <v>17</v>
      </c>
      <c r="E542" t="s">
        <v>55</v>
      </c>
      <c r="F542" t="s">
        <v>35</v>
      </c>
      <c r="G542">
        <v>5</v>
      </c>
      <c r="H542" t="s">
        <v>9</v>
      </c>
      <c r="I542" s="6">
        <v>5</v>
      </c>
      <c r="J542" s="6">
        <v>36031.85</v>
      </c>
      <c r="K542" s="6">
        <v>5430.34</v>
      </c>
      <c r="L542" s="7"/>
      <c r="M542" s="6">
        <v>59996</v>
      </c>
      <c r="N542" s="6">
        <v>0</v>
      </c>
      <c r="O542" s="6">
        <v>175761458</v>
      </c>
      <c r="P542" s="6">
        <v>68527271</v>
      </c>
      <c r="Q542" s="6">
        <v>0</v>
      </c>
      <c r="R542" s="6">
        <v>1100000</v>
      </c>
      <c r="S542" s="6">
        <v>245388729</v>
      </c>
      <c r="U542">
        <f t="shared" si="15"/>
        <v>0</v>
      </c>
    </row>
    <row r="543" spans="1:21" x14ac:dyDescent="0.35">
      <c r="A543">
        <v>2019</v>
      </c>
      <c r="B543" t="s">
        <v>3</v>
      </c>
      <c r="C543" t="s">
        <v>69</v>
      </c>
      <c r="D543" t="s">
        <v>17</v>
      </c>
      <c r="E543" t="s">
        <v>56</v>
      </c>
      <c r="F543" t="s">
        <v>35</v>
      </c>
      <c r="G543">
        <v>1</v>
      </c>
      <c r="H543" t="s">
        <v>9</v>
      </c>
      <c r="I543" s="6">
        <v>35</v>
      </c>
      <c r="J543" s="6">
        <v>18116.98</v>
      </c>
      <c r="K543" s="6">
        <v>9451.56</v>
      </c>
      <c r="L543" s="7"/>
      <c r="M543" s="6">
        <v>15366.44</v>
      </c>
      <c r="N543" s="6">
        <v>0</v>
      </c>
      <c r="O543" s="6">
        <v>38465820</v>
      </c>
      <c r="P543" s="6">
        <v>20484241</v>
      </c>
      <c r="Q543" s="6">
        <v>0</v>
      </c>
      <c r="R543" s="6">
        <v>8156852</v>
      </c>
      <c r="S543" s="6">
        <v>67106913</v>
      </c>
      <c r="U543">
        <f t="shared" si="15"/>
        <v>0</v>
      </c>
    </row>
    <row r="544" spans="1:21" x14ac:dyDescent="0.35">
      <c r="A544">
        <v>2019</v>
      </c>
      <c r="B544" t="s">
        <v>3</v>
      </c>
      <c r="C544" t="s">
        <v>69</v>
      </c>
      <c r="D544" t="s">
        <v>17</v>
      </c>
      <c r="E544" t="s">
        <v>56</v>
      </c>
      <c r="F544" t="s">
        <v>35</v>
      </c>
      <c r="G544">
        <v>2</v>
      </c>
      <c r="H544" t="s">
        <v>9</v>
      </c>
      <c r="I544" s="6">
        <v>12</v>
      </c>
      <c r="J544" s="6">
        <v>7231.11</v>
      </c>
      <c r="K544" s="6">
        <v>3689.09</v>
      </c>
      <c r="L544" s="7"/>
      <c r="M544" s="6">
        <v>6081.57</v>
      </c>
      <c r="N544" s="6">
        <v>0</v>
      </c>
      <c r="O544" s="6">
        <v>21890000</v>
      </c>
      <c r="P544" s="6">
        <v>5220000</v>
      </c>
      <c r="Q544" s="6">
        <v>0</v>
      </c>
      <c r="R544" s="6">
        <v>7912000</v>
      </c>
      <c r="S544" s="6">
        <v>35022000</v>
      </c>
      <c r="U544">
        <f t="shared" si="15"/>
        <v>0</v>
      </c>
    </row>
    <row r="545" spans="1:21" x14ac:dyDescent="0.35">
      <c r="A545">
        <v>2019</v>
      </c>
      <c r="B545" t="s">
        <v>3</v>
      </c>
      <c r="C545" t="s">
        <v>69</v>
      </c>
      <c r="D545" t="s">
        <v>17</v>
      </c>
      <c r="E545" t="s">
        <v>56</v>
      </c>
      <c r="F545" t="s">
        <v>35</v>
      </c>
      <c r="G545">
        <v>3</v>
      </c>
      <c r="H545" t="s">
        <v>9</v>
      </c>
      <c r="I545" s="6">
        <v>4</v>
      </c>
      <c r="J545" s="6">
        <v>975.66</v>
      </c>
      <c r="K545" s="6">
        <v>472.29</v>
      </c>
      <c r="L545" s="7"/>
      <c r="M545" s="6">
        <v>971.93</v>
      </c>
      <c r="N545" s="6">
        <v>0</v>
      </c>
      <c r="O545" s="6">
        <v>4800000</v>
      </c>
      <c r="P545" s="6">
        <v>300000</v>
      </c>
      <c r="Q545" s="6">
        <v>0</v>
      </c>
      <c r="R545" s="6">
        <v>1220000</v>
      </c>
      <c r="S545" s="6">
        <v>6320000</v>
      </c>
      <c r="U545">
        <f t="shared" si="15"/>
        <v>0</v>
      </c>
    </row>
    <row r="546" spans="1:21" x14ac:dyDescent="0.35">
      <c r="A546">
        <v>2019</v>
      </c>
      <c r="B546" t="s">
        <v>3</v>
      </c>
      <c r="C546" t="s">
        <v>69</v>
      </c>
      <c r="D546" t="s">
        <v>17</v>
      </c>
      <c r="E546" t="s">
        <v>56</v>
      </c>
      <c r="F546" t="s">
        <v>35</v>
      </c>
      <c r="G546">
        <v>5</v>
      </c>
      <c r="H546" t="s">
        <v>9</v>
      </c>
      <c r="I546" s="6">
        <v>2</v>
      </c>
      <c r="J546" s="6">
        <v>222.39</v>
      </c>
      <c r="K546" s="6">
        <v>144.55000000000001</v>
      </c>
      <c r="L546" s="7"/>
      <c r="M546" s="6">
        <v>106.49</v>
      </c>
      <c r="N546" s="6">
        <v>0</v>
      </c>
      <c r="O546" s="6">
        <v>492922</v>
      </c>
      <c r="P546" s="6">
        <v>770000</v>
      </c>
      <c r="Q546" s="6">
        <v>0</v>
      </c>
      <c r="R546" s="6">
        <v>0</v>
      </c>
      <c r="S546" s="6">
        <v>1262922</v>
      </c>
      <c r="U546">
        <f t="shared" si="15"/>
        <v>0</v>
      </c>
    </row>
    <row r="547" spans="1:21" x14ac:dyDescent="0.35">
      <c r="A547">
        <v>2019</v>
      </c>
      <c r="B547" t="s">
        <v>3</v>
      </c>
      <c r="C547" t="s">
        <v>69</v>
      </c>
      <c r="D547" t="s">
        <v>17</v>
      </c>
      <c r="E547" t="s">
        <v>57</v>
      </c>
      <c r="F547" t="s">
        <v>35</v>
      </c>
      <c r="G547">
        <v>1</v>
      </c>
      <c r="H547" t="s">
        <v>9</v>
      </c>
      <c r="I547" s="6">
        <v>18</v>
      </c>
      <c r="J547" s="6">
        <v>5156</v>
      </c>
      <c r="K547" s="6">
        <v>2718.49</v>
      </c>
      <c r="L547" s="7"/>
      <c r="M547" s="6">
        <v>4576.0200000000004</v>
      </c>
      <c r="N547" s="6">
        <v>0</v>
      </c>
      <c r="O547" s="6">
        <v>6494150</v>
      </c>
      <c r="P547" s="6">
        <v>7682930</v>
      </c>
      <c r="Q547" s="6">
        <v>0</v>
      </c>
      <c r="R547" s="6">
        <v>1163915</v>
      </c>
      <c r="S547" s="6">
        <v>15340995</v>
      </c>
      <c r="U547">
        <f t="shared" si="15"/>
        <v>0</v>
      </c>
    </row>
    <row r="548" spans="1:21" x14ac:dyDescent="0.35">
      <c r="A548">
        <v>2019</v>
      </c>
      <c r="B548" t="s">
        <v>3</v>
      </c>
      <c r="C548" t="s">
        <v>69</v>
      </c>
      <c r="D548" t="s">
        <v>17</v>
      </c>
      <c r="E548" t="s">
        <v>57</v>
      </c>
      <c r="F548" t="s">
        <v>35</v>
      </c>
      <c r="G548">
        <v>2</v>
      </c>
      <c r="H548" t="s">
        <v>9</v>
      </c>
      <c r="I548" s="6">
        <v>2</v>
      </c>
      <c r="J548" s="6">
        <v>32659.87</v>
      </c>
      <c r="K548" s="6">
        <v>13063.95</v>
      </c>
      <c r="L548" s="7"/>
      <c r="M548" s="6">
        <v>33292.31</v>
      </c>
      <c r="N548" s="6">
        <v>0</v>
      </c>
      <c r="O548" s="6">
        <v>32815126</v>
      </c>
      <c r="P548" s="6">
        <v>0</v>
      </c>
      <c r="Q548" s="6">
        <v>0</v>
      </c>
      <c r="R548" s="6">
        <v>1838846</v>
      </c>
      <c r="S548" s="6">
        <v>34653972</v>
      </c>
      <c r="U548">
        <f t="shared" si="15"/>
        <v>0</v>
      </c>
    </row>
    <row r="549" spans="1:21" x14ac:dyDescent="0.35">
      <c r="A549">
        <v>2019</v>
      </c>
      <c r="B549" t="s">
        <v>3</v>
      </c>
      <c r="C549" t="s">
        <v>69</v>
      </c>
      <c r="D549" t="s">
        <v>17</v>
      </c>
      <c r="E549" t="s">
        <v>57</v>
      </c>
      <c r="F549" t="s">
        <v>35</v>
      </c>
      <c r="G549">
        <v>3</v>
      </c>
      <c r="H549" t="s">
        <v>9</v>
      </c>
      <c r="I549" s="6">
        <v>1</v>
      </c>
      <c r="J549" s="6">
        <v>8685.75</v>
      </c>
      <c r="K549" s="6">
        <v>4342.88</v>
      </c>
      <c r="L549" s="7"/>
      <c r="M549" s="6">
        <v>8424</v>
      </c>
      <c r="N549" s="6">
        <v>0</v>
      </c>
      <c r="O549" s="6">
        <v>12000000</v>
      </c>
      <c r="P549" s="6">
        <v>2400000</v>
      </c>
      <c r="Q549" s="6">
        <v>0</v>
      </c>
      <c r="R549" s="6">
        <v>1200000</v>
      </c>
      <c r="S549" s="6">
        <v>15600000</v>
      </c>
      <c r="U549">
        <f t="shared" si="15"/>
        <v>0</v>
      </c>
    </row>
    <row r="550" spans="1:21" x14ac:dyDescent="0.35">
      <c r="A550">
        <v>2019</v>
      </c>
      <c r="B550" t="s">
        <v>3</v>
      </c>
      <c r="C550" t="s">
        <v>69</v>
      </c>
      <c r="D550" t="s">
        <v>17</v>
      </c>
      <c r="E550" t="s">
        <v>57</v>
      </c>
      <c r="F550" t="s">
        <v>35</v>
      </c>
      <c r="G550">
        <v>5</v>
      </c>
      <c r="H550" t="s">
        <v>9</v>
      </c>
      <c r="I550" s="6">
        <v>2</v>
      </c>
      <c r="J550" s="6">
        <v>222.39</v>
      </c>
      <c r="K550" s="6">
        <v>144.55000000000001</v>
      </c>
      <c r="L550" s="7"/>
      <c r="M550" s="6">
        <v>106.49</v>
      </c>
      <c r="N550" s="6">
        <v>0</v>
      </c>
      <c r="O550" s="6">
        <v>492922</v>
      </c>
      <c r="P550" s="6">
        <v>770000</v>
      </c>
      <c r="Q550" s="6">
        <v>0</v>
      </c>
      <c r="R550" s="6">
        <v>0</v>
      </c>
      <c r="S550" s="6">
        <v>1262922</v>
      </c>
      <c r="U550">
        <f t="shared" si="15"/>
        <v>0</v>
      </c>
    </row>
    <row r="551" spans="1:21" x14ac:dyDescent="0.35">
      <c r="A551">
        <v>2019</v>
      </c>
      <c r="B551" t="s">
        <v>3</v>
      </c>
      <c r="C551" t="s">
        <v>69</v>
      </c>
      <c r="D551" t="s">
        <v>17</v>
      </c>
      <c r="E551" t="s">
        <v>57</v>
      </c>
      <c r="F551" t="s">
        <v>35</v>
      </c>
      <c r="G551">
        <v>6</v>
      </c>
      <c r="H551" t="s">
        <v>9</v>
      </c>
      <c r="I551" s="6">
        <v>2</v>
      </c>
      <c r="J551" s="6">
        <v>85.98</v>
      </c>
      <c r="K551" s="6">
        <v>55.89</v>
      </c>
      <c r="L551" s="7"/>
      <c r="M551" s="6">
        <v>85.75</v>
      </c>
      <c r="N551" s="6">
        <v>0</v>
      </c>
      <c r="O551" s="6">
        <v>0</v>
      </c>
      <c r="P551" s="6">
        <v>770000</v>
      </c>
      <c r="Q551" s="6">
        <v>0</v>
      </c>
      <c r="R551" s="6">
        <v>0</v>
      </c>
      <c r="S551" s="6">
        <v>770000</v>
      </c>
      <c r="U551">
        <f t="shared" si="15"/>
        <v>0</v>
      </c>
    </row>
    <row r="552" spans="1:21" x14ac:dyDescent="0.35">
      <c r="A552">
        <v>2019</v>
      </c>
      <c r="B552" t="s">
        <v>3</v>
      </c>
      <c r="C552" t="s">
        <v>69</v>
      </c>
      <c r="D552" t="s">
        <v>17</v>
      </c>
      <c r="E552" t="s">
        <v>58</v>
      </c>
      <c r="F552" t="s">
        <v>35</v>
      </c>
      <c r="G552">
        <v>1</v>
      </c>
      <c r="H552" t="s">
        <v>9</v>
      </c>
      <c r="I552" s="6">
        <v>25</v>
      </c>
      <c r="J552" s="6">
        <v>13454.69</v>
      </c>
      <c r="K552" s="6">
        <v>6738.36</v>
      </c>
      <c r="L552" s="7"/>
      <c r="M552" s="6">
        <v>14112.62</v>
      </c>
      <c r="N552" s="6">
        <v>0</v>
      </c>
      <c r="O552" s="6">
        <v>35814458</v>
      </c>
      <c r="P552" s="6">
        <v>15567602</v>
      </c>
      <c r="Q552" s="6">
        <v>0</v>
      </c>
      <c r="R552" s="6">
        <v>7436606</v>
      </c>
      <c r="S552" s="6">
        <v>58818666</v>
      </c>
      <c r="U552">
        <f t="shared" si="15"/>
        <v>0</v>
      </c>
    </row>
    <row r="553" spans="1:21" x14ac:dyDescent="0.35">
      <c r="A553">
        <v>2019</v>
      </c>
      <c r="B553" t="s">
        <v>3</v>
      </c>
      <c r="C553" t="s">
        <v>69</v>
      </c>
      <c r="D553" t="s">
        <v>17</v>
      </c>
      <c r="E553" t="s">
        <v>58</v>
      </c>
      <c r="F553" t="s">
        <v>35</v>
      </c>
      <c r="G553">
        <v>2</v>
      </c>
      <c r="H553" t="s">
        <v>9</v>
      </c>
      <c r="I553" s="6">
        <v>8</v>
      </c>
      <c r="J553" s="6">
        <v>3119.02</v>
      </c>
      <c r="K553" s="6">
        <v>1603.11</v>
      </c>
      <c r="L553" s="7"/>
      <c r="M553" s="6">
        <v>2105.38</v>
      </c>
      <c r="N553" s="6">
        <v>0</v>
      </c>
      <c r="O553" s="6">
        <v>12770000</v>
      </c>
      <c r="P553" s="6">
        <v>2500000</v>
      </c>
      <c r="Q553" s="6">
        <v>0</v>
      </c>
      <c r="R553" s="6">
        <v>3600000</v>
      </c>
      <c r="S553" s="6">
        <v>18870000</v>
      </c>
      <c r="U553">
        <f t="shared" si="15"/>
        <v>0</v>
      </c>
    </row>
    <row r="554" spans="1:21" x14ac:dyDescent="0.35">
      <c r="A554">
        <v>2019</v>
      </c>
      <c r="B554" t="s">
        <v>3</v>
      </c>
      <c r="C554" t="s">
        <v>69</v>
      </c>
      <c r="D554" t="s">
        <v>17</v>
      </c>
      <c r="E554" t="s">
        <v>58</v>
      </c>
      <c r="F554" t="s">
        <v>35</v>
      </c>
      <c r="G554">
        <v>5</v>
      </c>
      <c r="H554" t="s">
        <v>9</v>
      </c>
      <c r="I554" s="6">
        <v>2</v>
      </c>
      <c r="J554" s="6">
        <v>222.39</v>
      </c>
      <c r="K554" s="6">
        <v>144.55000000000001</v>
      </c>
      <c r="L554" s="7"/>
      <c r="M554" s="6">
        <v>106.49</v>
      </c>
      <c r="N554" s="6">
        <v>0</v>
      </c>
      <c r="O554" s="6">
        <v>492922</v>
      </c>
      <c r="P554" s="6">
        <v>770000</v>
      </c>
      <c r="Q554" s="6">
        <v>0</v>
      </c>
      <c r="R554" s="6">
        <v>0</v>
      </c>
      <c r="S554" s="6">
        <v>1262922</v>
      </c>
      <c r="U554">
        <f t="shared" si="15"/>
        <v>0</v>
      </c>
    </row>
    <row r="555" spans="1:21" x14ac:dyDescent="0.35">
      <c r="A555">
        <v>2019</v>
      </c>
      <c r="B555" t="s">
        <v>3</v>
      </c>
      <c r="C555" t="s">
        <v>69</v>
      </c>
      <c r="D555" t="s">
        <v>17</v>
      </c>
      <c r="E555" t="s">
        <v>58</v>
      </c>
      <c r="F555" t="s">
        <v>35</v>
      </c>
      <c r="G555">
        <v>6</v>
      </c>
      <c r="H555" t="s">
        <v>9</v>
      </c>
      <c r="I555" s="6">
        <v>2</v>
      </c>
      <c r="J555" s="6">
        <v>85.98</v>
      </c>
      <c r="K555" s="6">
        <v>55.89</v>
      </c>
      <c r="L555" s="7"/>
      <c r="M555" s="6">
        <v>85.75</v>
      </c>
      <c r="N555" s="6">
        <v>0</v>
      </c>
      <c r="O555" s="6">
        <v>0</v>
      </c>
      <c r="P555" s="6">
        <v>770000</v>
      </c>
      <c r="Q555" s="6">
        <v>0</v>
      </c>
      <c r="R555" s="6">
        <v>0</v>
      </c>
      <c r="S555" s="6">
        <v>770000</v>
      </c>
      <c r="U555">
        <f t="shared" si="15"/>
        <v>0</v>
      </c>
    </row>
    <row r="556" spans="1:21" x14ac:dyDescent="0.35">
      <c r="A556">
        <v>2019</v>
      </c>
      <c r="B556" t="s">
        <v>3</v>
      </c>
      <c r="C556" t="s">
        <v>69</v>
      </c>
      <c r="D556" t="s">
        <v>17</v>
      </c>
      <c r="E556" t="s">
        <v>59</v>
      </c>
      <c r="F556" t="s">
        <v>35</v>
      </c>
      <c r="G556">
        <v>1</v>
      </c>
      <c r="H556" t="s">
        <v>9</v>
      </c>
      <c r="I556" s="6">
        <v>59</v>
      </c>
      <c r="J556" s="6">
        <v>51343.03</v>
      </c>
      <c r="K556" s="6">
        <v>22286.65</v>
      </c>
      <c r="L556" s="7"/>
      <c r="M556" s="6">
        <v>83877.37</v>
      </c>
      <c r="N556" s="6">
        <v>0</v>
      </c>
      <c r="O556" s="6">
        <v>120881619</v>
      </c>
      <c r="P556" s="6">
        <v>29415533</v>
      </c>
      <c r="Q556" s="6">
        <v>0</v>
      </c>
      <c r="R556" s="6">
        <v>20333326</v>
      </c>
      <c r="S556" s="6">
        <v>170630478</v>
      </c>
      <c r="U556">
        <f t="shared" si="15"/>
        <v>0</v>
      </c>
    </row>
    <row r="557" spans="1:21" x14ac:dyDescent="0.35">
      <c r="A557">
        <v>2019</v>
      </c>
      <c r="B557" t="s">
        <v>3</v>
      </c>
      <c r="C557" t="s">
        <v>69</v>
      </c>
      <c r="D557" t="s">
        <v>17</v>
      </c>
      <c r="E557" t="s">
        <v>59</v>
      </c>
      <c r="F557" t="s">
        <v>35</v>
      </c>
      <c r="G557">
        <v>2</v>
      </c>
      <c r="H557" t="s">
        <v>9</v>
      </c>
      <c r="I557" s="6">
        <v>26</v>
      </c>
      <c r="J557" s="6">
        <v>5787.84</v>
      </c>
      <c r="K557" s="6">
        <v>3068.43</v>
      </c>
      <c r="L557" s="7"/>
      <c r="M557" s="6">
        <v>15390.63</v>
      </c>
      <c r="N557" s="6">
        <v>0</v>
      </c>
      <c r="O557" s="6">
        <v>51080000</v>
      </c>
      <c r="P557" s="6">
        <v>10790000</v>
      </c>
      <c r="Q557" s="6">
        <v>0</v>
      </c>
      <c r="R557" s="6">
        <v>13600000</v>
      </c>
      <c r="S557" s="6">
        <v>75470000</v>
      </c>
      <c r="U557">
        <f t="shared" si="15"/>
        <v>0</v>
      </c>
    </row>
    <row r="558" spans="1:21" x14ac:dyDescent="0.35">
      <c r="A558">
        <v>2019</v>
      </c>
      <c r="B558" t="s">
        <v>3</v>
      </c>
      <c r="C558" t="s">
        <v>69</v>
      </c>
      <c r="D558" t="s">
        <v>17</v>
      </c>
      <c r="E558" t="s">
        <v>59</v>
      </c>
      <c r="F558" t="s">
        <v>35</v>
      </c>
      <c r="G558">
        <v>3</v>
      </c>
      <c r="H558" t="s">
        <v>9</v>
      </c>
      <c r="I558" s="6">
        <v>2</v>
      </c>
      <c r="J558" s="6">
        <v>4568.3599999999997</v>
      </c>
      <c r="K558" s="6">
        <v>2284.1999999999998</v>
      </c>
      <c r="L558" s="7"/>
      <c r="M558" s="6">
        <v>775.28</v>
      </c>
      <c r="N558" s="6">
        <v>0</v>
      </c>
      <c r="O558" s="6">
        <v>8000000</v>
      </c>
      <c r="P558" s="6">
        <v>1200000</v>
      </c>
      <c r="Q558" s="6">
        <v>0</v>
      </c>
      <c r="R558" s="6">
        <v>2400000</v>
      </c>
      <c r="S558" s="6">
        <v>11600000</v>
      </c>
      <c r="U558">
        <f t="shared" si="15"/>
        <v>0</v>
      </c>
    </row>
    <row r="559" spans="1:21" x14ac:dyDescent="0.35">
      <c r="A559">
        <v>2019</v>
      </c>
      <c r="B559" t="s">
        <v>3</v>
      </c>
      <c r="C559" t="s">
        <v>69</v>
      </c>
      <c r="D559" t="s">
        <v>17</v>
      </c>
      <c r="E559" t="s">
        <v>59</v>
      </c>
      <c r="F559" t="s">
        <v>35</v>
      </c>
      <c r="G559">
        <v>5</v>
      </c>
      <c r="H559" t="s">
        <v>9</v>
      </c>
      <c r="I559" s="6">
        <v>4</v>
      </c>
      <c r="J559" s="6">
        <v>444.78</v>
      </c>
      <c r="K559" s="6">
        <v>289.10000000000002</v>
      </c>
      <c r="L559" s="7"/>
      <c r="M559" s="6">
        <v>212.98</v>
      </c>
      <c r="N559" s="6">
        <v>0</v>
      </c>
      <c r="O559" s="6">
        <v>985844</v>
      </c>
      <c r="P559" s="6">
        <v>1540000</v>
      </c>
      <c r="Q559" s="6">
        <v>0</v>
      </c>
      <c r="R559" s="6">
        <v>0</v>
      </c>
      <c r="S559" s="6">
        <v>2525844</v>
      </c>
      <c r="U559">
        <f t="shared" si="15"/>
        <v>0</v>
      </c>
    </row>
    <row r="560" spans="1:21" x14ac:dyDescent="0.35">
      <c r="A560">
        <v>2019</v>
      </c>
      <c r="B560" t="s">
        <v>3</v>
      </c>
      <c r="C560" t="s">
        <v>69</v>
      </c>
      <c r="D560" t="s">
        <v>17</v>
      </c>
      <c r="E560" t="s">
        <v>60</v>
      </c>
      <c r="F560" t="s">
        <v>35</v>
      </c>
      <c r="G560">
        <v>1</v>
      </c>
      <c r="H560" t="s">
        <v>9</v>
      </c>
      <c r="I560" s="6">
        <v>99</v>
      </c>
      <c r="J560" s="6">
        <v>64154.13</v>
      </c>
      <c r="K560" s="6">
        <v>32056.77</v>
      </c>
      <c r="L560" s="7"/>
      <c r="M560" s="6">
        <v>55815.33</v>
      </c>
      <c r="N560" s="6">
        <v>0</v>
      </c>
      <c r="O560" s="6">
        <v>158498744</v>
      </c>
      <c r="P560" s="6">
        <v>25879794</v>
      </c>
      <c r="Q560" s="6">
        <v>0</v>
      </c>
      <c r="R560" s="6">
        <v>39893860</v>
      </c>
      <c r="S560" s="6">
        <v>224272398</v>
      </c>
      <c r="U560">
        <f t="shared" si="15"/>
        <v>0</v>
      </c>
    </row>
    <row r="561" spans="1:21" x14ac:dyDescent="0.35">
      <c r="A561">
        <v>2019</v>
      </c>
      <c r="B561" t="s">
        <v>3</v>
      </c>
      <c r="C561" t="s">
        <v>69</v>
      </c>
      <c r="D561" t="s">
        <v>17</v>
      </c>
      <c r="E561" t="s">
        <v>60</v>
      </c>
      <c r="F561" t="s">
        <v>35</v>
      </c>
      <c r="G561">
        <v>2</v>
      </c>
      <c r="H561" t="s">
        <v>9</v>
      </c>
      <c r="I561" s="6">
        <v>36</v>
      </c>
      <c r="J561" s="6">
        <v>15392.36</v>
      </c>
      <c r="K561" s="6">
        <v>7898.47</v>
      </c>
      <c r="L561" s="7"/>
      <c r="M561" s="6">
        <v>14073.43</v>
      </c>
      <c r="N561" s="6">
        <v>0</v>
      </c>
      <c r="O561" s="6">
        <v>45420000</v>
      </c>
      <c r="P561" s="6">
        <v>10200000</v>
      </c>
      <c r="Q561" s="6">
        <v>0</v>
      </c>
      <c r="R561" s="6">
        <v>12050000</v>
      </c>
      <c r="S561" s="6">
        <v>67670000</v>
      </c>
      <c r="U561">
        <f t="shared" si="15"/>
        <v>0</v>
      </c>
    </row>
    <row r="562" spans="1:21" x14ac:dyDescent="0.35">
      <c r="A562">
        <v>2019</v>
      </c>
      <c r="B562" t="s">
        <v>3</v>
      </c>
      <c r="C562" t="s">
        <v>69</v>
      </c>
      <c r="D562" t="s">
        <v>17</v>
      </c>
      <c r="E562" t="s">
        <v>60</v>
      </c>
      <c r="F562" t="s">
        <v>35</v>
      </c>
      <c r="G562">
        <v>5</v>
      </c>
      <c r="H562" t="s">
        <v>9</v>
      </c>
      <c r="I562" s="6">
        <v>8</v>
      </c>
      <c r="J562" s="6">
        <v>2305.5300000000002</v>
      </c>
      <c r="K562" s="6">
        <v>1252.8399999999999</v>
      </c>
      <c r="L562" s="7"/>
      <c r="M562" s="6">
        <v>1115.47</v>
      </c>
      <c r="N562" s="6">
        <v>0</v>
      </c>
      <c r="O562" s="6">
        <v>3478766</v>
      </c>
      <c r="P562" s="6">
        <v>2610000</v>
      </c>
      <c r="Q562" s="6">
        <v>0</v>
      </c>
      <c r="R562" s="6">
        <v>600000</v>
      </c>
      <c r="S562" s="6">
        <v>6688766</v>
      </c>
      <c r="U562">
        <f t="shared" si="15"/>
        <v>0</v>
      </c>
    </row>
    <row r="563" spans="1:21" x14ac:dyDescent="0.35">
      <c r="A563">
        <v>2019</v>
      </c>
      <c r="B563" t="s">
        <v>3</v>
      </c>
      <c r="C563" t="s">
        <v>69</v>
      </c>
      <c r="D563" t="s">
        <v>17</v>
      </c>
      <c r="E563" t="s">
        <v>61</v>
      </c>
      <c r="F563" t="s">
        <v>35</v>
      </c>
      <c r="G563">
        <v>1</v>
      </c>
      <c r="H563" t="s">
        <v>9</v>
      </c>
      <c r="I563" s="6">
        <v>10</v>
      </c>
      <c r="J563" s="6">
        <v>219.99</v>
      </c>
      <c r="K563" s="6">
        <v>142.97999999999999</v>
      </c>
      <c r="L563" s="7"/>
      <c r="M563" s="6">
        <v>228.87</v>
      </c>
      <c r="N563" s="6">
        <v>0</v>
      </c>
      <c r="O563" s="6">
        <v>383400</v>
      </c>
      <c r="P563" s="6">
        <v>2100000</v>
      </c>
      <c r="Q563" s="6">
        <v>0</v>
      </c>
      <c r="R563" s="6">
        <v>816094</v>
      </c>
      <c r="S563" s="6">
        <v>3299494</v>
      </c>
      <c r="U563">
        <f t="shared" si="15"/>
        <v>0</v>
      </c>
    </row>
    <row r="564" spans="1:21" x14ac:dyDescent="0.35">
      <c r="A564">
        <v>2019</v>
      </c>
      <c r="B564" t="s">
        <v>3</v>
      </c>
      <c r="C564" t="s">
        <v>69</v>
      </c>
      <c r="D564" t="s">
        <v>17</v>
      </c>
      <c r="E564" t="s">
        <v>61</v>
      </c>
      <c r="F564" t="s">
        <v>35</v>
      </c>
      <c r="G564">
        <v>2</v>
      </c>
      <c r="H564" t="s">
        <v>9</v>
      </c>
      <c r="I564" s="6">
        <v>4</v>
      </c>
      <c r="J564" s="6">
        <v>7733.23</v>
      </c>
      <c r="K564" s="6">
        <v>3894.36</v>
      </c>
      <c r="L564" s="7"/>
      <c r="M564" s="6">
        <v>4505.2</v>
      </c>
      <c r="N564" s="6">
        <v>0</v>
      </c>
      <c r="O564" s="6">
        <v>18000000</v>
      </c>
      <c r="P564" s="6">
        <v>3085000</v>
      </c>
      <c r="Q564" s="6">
        <v>0</v>
      </c>
      <c r="R564" s="6">
        <v>3600000</v>
      </c>
      <c r="S564" s="6">
        <v>24685000</v>
      </c>
      <c r="U564">
        <f t="shared" si="15"/>
        <v>0</v>
      </c>
    </row>
    <row r="565" spans="1:21" x14ac:dyDescent="0.35">
      <c r="A565">
        <v>2019</v>
      </c>
      <c r="B565" t="s">
        <v>3</v>
      </c>
      <c r="C565" t="s">
        <v>69</v>
      </c>
      <c r="D565" t="s">
        <v>17</v>
      </c>
      <c r="E565" t="s">
        <v>61</v>
      </c>
      <c r="F565" t="s">
        <v>35</v>
      </c>
      <c r="G565">
        <v>5</v>
      </c>
      <c r="H565" t="s">
        <v>9</v>
      </c>
      <c r="I565" s="6">
        <v>2</v>
      </c>
      <c r="J565" s="6">
        <v>222.39</v>
      </c>
      <c r="K565" s="6">
        <v>144.55000000000001</v>
      </c>
      <c r="L565" s="7"/>
      <c r="M565" s="6">
        <v>106.49</v>
      </c>
      <c r="N565" s="6">
        <v>0</v>
      </c>
      <c r="O565" s="6">
        <v>492922</v>
      </c>
      <c r="P565" s="6">
        <v>770000</v>
      </c>
      <c r="Q565" s="6">
        <v>0</v>
      </c>
      <c r="R565" s="6">
        <v>0</v>
      </c>
      <c r="S565" s="6">
        <v>1262922</v>
      </c>
      <c r="U565">
        <f t="shared" si="15"/>
        <v>0</v>
      </c>
    </row>
    <row r="566" spans="1:21" x14ac:dyDescent="0.35">
      <c r="A566">
        <v>2019</v>
      </c>
      <c r="B566" t="s">
        <v>3</v>
      </c>
      <c r="C566" t="s">
        <v>69</v>
      </c>
      <c r="D566" t="s">
        <v>17</v>
      </c>
      <c r="E566" t="s">
        <v>62</v>
      </c>
      <c r="F566" t="s">
        <v>35</v>
      </c>
      <c r="G566">
        <v>1</v>
      </c>
      <c r="H566" t="s">
        <v>9</v>
      </c>
      <c r="I566" s="6">
        <v>84</v>
      </c>
      <c r="J566" s="6">
        <v>37031.65</v>
      </c>
      <c r="K566" s="6">
        <v>18655.419999999998</v>
      </c>
      <c r="L566" s="7"/>
      <c r="M566" s="6">
        <v>36077.85</v>
      </c>
      <c r="N566" s="6">
        <v>0</v>
      </c>
      <c r="O566" s="6">
        <v>91568578</v>
      </c>
      <c r="P566" s="6">
        <v>38046236</v>
      </c>
      <c r="Q566" s="6">
        <v>0</v>
      </c>
      <c r="R566" s="6">
        <v>15490172</v>
      </c>
      <c r="S566" s="6">
        <v>145104986</v>
      </c>
      <c r="U566">
        <f t="shared" si="15"/>
        <v>0</v>
      </c>
    </row>
    <row r="567" spans="1:21" x14ac:dyDescent="0.35">
      <c r="A567">
        <v>2019</v>
      </c>
      <c r="B567" t="s">
        <v>3</v>
      </c>
      <c r="C567" t="s">
        <v>69</v>
      </c>
      <c r="D567" t="s">
        <v>17</v>
      </c>
      <c r="E567" t="s">
        <v>62</v>
      </c>
      <c r="F567" t="s">
        <v>35</v>
      </c>
      <c r="G567">
        <v>2</v>
      </c>
      <c r="H567" t="s">
        <v>9</v>
      </c>
      <c r="I567" s="6">
        <v>26</v>
      </c>
      <c r="J567" s="6">
        <v>18917.669999999998</v>
      </c>
      <c r="K567" s="6">
        <v>9803.56</v>
      </c>
      <c r="L567" s="7"/>
      <c r="M567" s="6">
        <v>15540.02</v>
      </c>
      <c r="N567" s="6">
        <v>0</v>
      </c>
      <c r="O567" s="6">
        <v>46701152</v>
      </c>
      <c r="P567" s="6">
        <v>4660000</v>
      </c>
      <c r="Q567" s="6">
        <v>0</v>
      </c>
      <c r="R567" s="6">
        <v>7819196</v>
      </c>
      <c r="S567" s="6">
        <v>59180348</v>
      </c>
      <c r="U567">
        <f t="shared" si="15"/>
        <v>0</v>
      </c>
    </row>
    <row r="568" spans="1:21" x14ac:dyDescent="0.35">
      <c r="A568">
        <v>2019</v>
      </c>
      <c r="B568" t="s">
        <v>3</v>
      </c>
      <c r="C568" t="s">
        <v>69</v>
      </c>
      <c r="D568" t="s">
        <v>17</v>
      </c>
      <c r="E568" t="s">
        <v>62</v>
      </c>
      <c r="F568" t="s">
        <v>35</v>
      </c>
      <c r="G568">
        <v>3</v>
      </c>
      <c r="H568" t="s">
        <v>9</v>
      </c>
      <c r="I568" s="6">
        <v>2</v>
      </c>
      <c r="J568" s="6">
        <v>1517.37</v>
      </c>
      <c r="K568" s="6">
        <v>758.7</v>
      </c>
      <c r="L568" s="7"/>
      <c r="M568" s="6">
        <v>1511.51</v>
      </c>
      <c r="N568" s="6">
        <v>0</v>
      </c>
      <c r="O568" s="6">
        <v>3000000</v>
      </c>
      <c r="P568" s="6">
        <v>450000</v>
      </c>
      <c r="Q568" s="6">
        <v>0</v>
      </c>
      <c r="R568" s="6">
        <v>600000</v>
      </c>
      <c r="S568" s="6">
        <v>4050000</v>
      </c>
      <c r="U568">
        <f t="shared" si="15"/>
        <v>0</v>
      </c>
    </row>
    <row r="569" spans="1:21" x14ac:dyDescent="0.35">
      <c r="A569">
        <v>2019</v>
      </c>
      <c r="B569" t="s">
        <v>3</v>
      </c>
      <c r="C569" t="s">
        <v>69</v>
      </c>
      <c r="D569" t="s">
        <v>17</v>
      </c>
      <c r="E569" t="s">
        <v>62</v>
      </c>
      <c r="F569" t="s">
        <v>35</v>
      </c>
      <c r="G569">
        <v>5</v>
      </c>
      <c r="H569" t="s">
        <v>9</v>
      </c>
      <c r="I569" s="6">
        <v>10</v>
      </c>
      <c r="J569" s="6">
        <v>1111.95</v>
      </c>
      <c r="K569" s="6">
        <v>722.75</v>
      </c>
      <c r="L569" s="7"/>
      <c r="M569" s="6">
        <v>532.45000000000005</v>
      </c>
      <c r="N569" s="6">
        <v>0</v>
      </c>
      <c r="O569" s="6">
        <v>2464610</v>
      </c>
      <c r="P569" s="6">
        <v>3850000</v>
      </c>
      <c r="Q569" s="6">
        <v>0</v>
      </c>
      <c r="R569" s="6">
        <v>0</v>
      </c>
      <c r="S569" s="6">
        <v>6314610</v>
      </c>
      <c r="U569">
        <f t="shared" si="15"/>
        <v>0</v>
      </c>
    </row>
    <row r="570" spans="1:21" x14ac:dyDescent="0.35">
      <c r="A570">
        <v>2019</v>
      </c>
      <c r="B570" t="s">
        <v>3</v>
      </c>
      <c r="C570" t="s">
        <v>69</v>
      </c>
      <c r="D570" t="s">
        <v>17</v>
      </c>
      <c r="E570" t="s">
        <v>63</v>
      </c>
      <c r="F570" t="s">
        <v>35</v>
      </c>
      <c r="G570">
        <v>1</v>
      </c>
      <c r="H570" t="s">
        <v>9</v>
      </c>
      <c r="I570" s="6">
        <v>17</v>
      </c>
      <c r="J570" s="6">
        <v>4409.67</v>
      </c>
      <c r="K570" s="6">
        <v>2215.8000000000002</v>
      </c>
      <c r="L570" s="7"/>
      <c r="M570" s="6">
        <v>4017.09</v>
      </c>
      <c r="N570" s="6">
        <v>0</v>
      </c>
      <c r="O570" s="6">
        <v>8920000</v>
      </c>
      <c r="P570" s="6">
        <v>1298000</v>
      </c>
      <c r="Q570" s="6">
        <v>0</v>
      </c>
      <c r="R570" s="6">
        <v>1200000</v>
      </c>
      <c r="S570" s="6">
        <v>11418000</v>
      </c>
      <c r="U570">
        <f t="shared" si="15"/>
        <v>0</v>
      </c>
    </row>
    <row r="571" spans="1:21" x14ac:dyDescent="0.35">
      <c r="A571">
        <v>2019</v>
      </c>
      <c r="B571" t="s">
        <v>3</v>
      </c>
      <c r="C571" t="s">
        <v>69</v>
      </c>
      <c r="D571" t="s">
        <v>17</v>
      </c>
      <c r="E571" t="s">
        <v>63</v>
      </c>
      <c r="F571" t="s">
        <v>35</v>
      </c>
      <c r="G571">
        <v>2</v>
      </c>
      <c r="H571" t="s">
        <v>9</v>
      </c>
      <c r="I571" s="6">
        <v>4</v>
      </c>
      <c r="J571" s="6">
        <v>1231.03</v>
      </c>
      <c r="K571" s="6">
        <v>615.51</v>
      </c>
      <c r="L571" s="7"/>
      <c r="M571" s="6">
        <v>957</v>
      </c>
      <c r="N571" s="6">
        <v>0</v>
      </c>
      <c r="O571" s="6">
        <v>4000000</v>
      </c>
      <c r="P571" s="6">
        <v>0</v>
      </c>
      <c r="Q571" s="6">
        <v>0</v>
      </c>
      <c r="R571" s="6">
        <v>400000</v>
      </c>
      <c r="S571" s="6">
        <v>4400000</v>
      </c>
      <c r="U571">
        <f t="shared" si="15"/>
        <v>0</v>
      </c>
    </row>
    <row r="572" spans="1:21" x14ac:dyDescent="0.35">
      <c r="A572">
        <v>2019</v>
      </c>
      <c r="B572" t="s">
        <v>3</v>
      </c>
      <c r="C572" t="s">
        <v>69</v>
      </c>
      <c r="D572" t="s">
        <v>17</v>
      </c>
      <c r="E572" t="s">
        <v>63</v>
      </c>
      <c r="F572" t="s">
        <v>35</v>
      </c>
      <c r="G572">
        <v>5</v>
      </c>
      <c r="H572" t="s">
        <v>9</v>
      </c>
      <c r="I572" s="6">
        <v>1</v>
      </c>
      <c r="J572" s="6">
        <v>0</v>
      </c>
      <c r="K572" s="6">
        <v>0</v>
      </c>
      <c r="L572" s="7"/>
      <c r="M572" s="6">
        <v>90.07</v>
      </c>
      <c r="N572" s="6">
        <v>0</v>
      </c>
      <c r="O572" s="6">
        <v>0</v>
      </c>
      <c r="P572" s="6">
        <v>385000</v>
      </c>
      <c r="Q572" s="6">
        <v>0</v>
      </c>
      <c r="R572" s="6">
        <v>0</v>
      </c>
      <c r="S572" s="6">
        <v>385000</v>
      </c>
      <c r="U572">
        <f t="shared" si="15"/>
        <v>0</v>
      </c>
    </row>
    <row r="573" spans="1:21" x14ac:dyDescent="0.35">
      <c r="A573">
        <v>2019</v>
      </c>
      <c r="B573" t="s">
        <v>3</v>
      </c>
      <c r="C573" t="s">
        <v>69</v>
      </c>
      <c r="D573" t="s">
        <v>17</v>
      </c>
      <c r="E573" t="s">
        <v>64</v>
      </c>
      <c r="F573" t="s">
        <v>35</v>
      </c>
      <c r="G573">
        <v>1</v>
      </c>
      <c r="H573" t="s">
        <v>9</v>
      </c>
      <c r="I573" s="6">
        <v>50</v>
      </c>
      <c r="J573" s="6">
        <v>12889.25</v>
      </c>
      <c r="K573" s="6">
        <v>6531.88</v>
      </c>
      <c r="L573" s="7"/>
      <c r="M573" s="6">
        <v>12752.14</v>
      </c>
      <c r="N573" s="6">
        <v>0</v>
      </c>
      <c r="O573" s="6">
        <v>6529600</v>
      </c>
      <c r="P573" s="6">
        <v>22505154</v>
      </c>
      <c r="Q573" s="6">
        <v>0</v>
      </c>
      <c r="R573" s="6">
        <v>6758698</v>
      </c>
      <c r="S573" s="6">
        <v>35793452</v>
      </c>
      <c r="U573">
        <f t="shared" si="15"/>
        <v>0</v>
      </c>
    </row>
    <row r="574" spans="1:21" x14ac:dyDescent="0.35">
      <c r="A574">
        <v>2019</v>
      </c>
      <c r="B574" t="s">
        <v>3</v>
      </c>
      <c r="C574" t="s">
        <v>69</v>
      </c>
      <c r="D574" t="s">
        <v>17</v>
      </c>
      <c r="E574" t="s">
        <v>64</v>
      </c>
      <c r="F574" t="s">
        <v>35</v>
      </c>
      <c r="G574">
        <v>2</v>
      </c>
      <c r="H574" t="s">
        <v>9</v>
      </c>
      <c r="I574" s="6">
        <v>10</v>
      </c>
      <c r="J574" s="6">
        <v>2608.44</v>
      </c>
      <c r="K574" s="6">
        <v>1383.45</v>
      </c>
      <c r="L574" s="7"/>
      <c r="M574" s="6">
        <v>2646.36</v>
      </c>
      <c r="N574" s="6">
        <v>0</v>
      </c>
      <c r="O574" s="6">
        <v>12163118</v>
      </c>
      <c r="P574" s="6">
        <v>2160000</v>
      </c>
      <c r="Q574" s="6">
        <v>0</v>
      </c>
      <c r="R574" s="6">
        <v>1071826</v>
      </c>
      <c r="S574" s="6">
        <v>15394944</v>
      </c>
      <c r="U574">
        <f t="shared" si="15"/>
        <v>0</v>
      </c>
    </row>
    <row r="575" spans="1:21" x14ac:dyDescent="0.35">
      <c r="A575">
        <v>2019</v>
      </c>
      <c r="B575" t="s">
        <v>3</v>
      </c>
      <c r="C575" t="s">
        <v>69</v>
      </c>
      <c r="D575" t="s">
        <v>17</v>
      </c>
      <c r="E575" t="s">
        <v>64</v>
      </c>
      <c r="F575" t="s">
        <v>35</v>
      </c>
      <c r="G575">
        <v>3</v>
      </c>
      <c r="H575" t="s">
        <v>9</v>
      </c>
      <c r="I575" s="6">
        <v>1</v>
      </c>
      <c r="J575" s="6">
        <v>0</v>
      </c>
      <c r="K575" s="6">
        <v>0</v>
      </c>
      <c r="L575" s="7"/>
      <c r="M575" s="6">
        <v>2807.87</v>
      </c>
      <c r="N575" s="6">
        <v>0</v>
      </c>
      <c r="O575" s="6">
        <v>4994387</v>
      </c>
      <c r="P575" s="6">
        <v>0</v>
      </c>
      <c r="Q575" s="6">
        <v>0</v>
      </c>
      <c r="R575" s="6">
        <v>0</v>
      </c>
      <c r="S575" s="6">
        <v>4994387</v>
      </c>
      <c r="U575">
        <f t="shared" si="15"/>
        <v>0</v>
      </c>
    </row>
    <row r="576" spans="1:21" x14ac:dyDescent="0.35">
      <c r="A576">
        <v>2019</v>
      </c>
      <c r="B576" t="s">
        <v>3</v>
      </c>
      <c r="C576" t="s">
        <v>69</v>
      </c>
      <c r="D576" t="s">
        <v>17</v>
      </c>
      <c r="E576" t="s">
        <v>64</v>
      </c>
      <c r="F576" t="s">
        <v>35</v>
      </c>
      <c r="G576">
        <v>4</v>
      </c>
      <c r="H576" t="s">
        <v>9</v>
      </c>
      <c r="I576" s="6">
        <v>2</v>
      </c>
      <c r="J576" s="6">
        <v>1517.37</v>
      </c>
      <c r="K576" s="6">
        <v>758.7</v>
      </c>
      <c r="L576" s="7"/>
      <c r="M576" s="6">
        <v>1511.38</v>
      </c>
      <c r="N576" s="6">
        <v>0</v>
      </c>
      <c r="O576" s="6">
        <v>3000000</v>
      </c>
      <c r="P576" s="6">
        <v>450000</v>
      </c>
      <c r="Q576" s="6">
        <v>0</v>
      </c>
      <c r="R576" s="6">
        <v>600000</v>
      </c>
      <c r="S576" s="6">
        <v>4050000</v>
      </c>
      <c r="U576">
        <f t="shared" si="15"/>
        <v>0</v>
      </c>
    </row>
    <row r="577" spans="1:21" x14ac:dyDescent="0.35">
      <c r="A577">
        <v>2019</v>
      </c>
      <c r="B577" t="s">
        <v>3</v>
      </c>
      <c r="C577" t="s">
        <v>69</v>
      </c>
      <c r="D577" t="s">
        <v>17</v>
      </c>
      <c r="E577" t="s">
        <v>64</v>
      </c>
      <c r="F577" t="s">
        <v>35</v>
      </c>
      <c r="G577">
        <v>5</v>
      </c>
      <c r="H577" t="s">
        <v>9</v>
      </c>
      <c r="I577" s="6">
        <v>6</v>
      </c>
      <c r="J577" s="6">
        <v>667.17</v>
      </c>
      <c r="K577" s="6">
        <v>433.65</v>
      </c>
      <c r="L577" s="7"/>
      <c r="M577" s="6">
        <v>319.47000000000003</v>
      </c>
      <c r="N577" s="6">
        <v>0</v>
      </c>
      <c r="O577" s="6">
        <v>1478766</v>
      </c>
      <c r="P577" s="6">
        <v>2310000</v>
      </c>
      <c r="Q577" s="6">
        <v>0</v>
      </c>
      <c r="R577" s="6">
        <v>0</v>
      </c>
      <c r="S577" s="6">
        <v>3788766</v>
      </c>
      <c r="U577">
        <f t="shared" si="15"/>
        <v>0</v>
      </c>
    </row>
    <row r="578" spans="1:21" x14ac:dyDescent="0.35">
      <c r="A578">
        <v>2019</v>
      </c>
      <c r="B578" t="s">
        <v>3</v>
      </c>
      <c r="C578" t="s">
        <v>69</v>
      </c>
      <c r="D578" t="s">
        <v>17</v>
      </c>
      <c r="E578" t="s">
        <v>64</v>
      </c>
      <c r="F578" t="s">
        <v>35</v>
      </c>
      <c r="G578">
        <v>6</v>
      </c>
      <c r="H578" t="s">
        <v>9</v>
      </c>
      <c r="I578" s="6">
        <v>4</v>
      </c>
      <c r="J578" s="6">
        <v>171.96</v>
      </c>
      <c r="K578" s="6">
        <v>111.78</v>
      </c>
      <c r="L578" s="7"/>
      <c r="M578" s="6">
        <v>173.52</v>
      </c>
      <c r="N578" s="6">
        <v>0</v>
      </c>
      <c r="O578" s="6">
        <v>0</v>
      </c>
      <c r="P578" s="6">
        <v>1540000</v>
      </c>
      <c r="Q578" s="6">
        <v>0</v>
      </c>
      <c r="R578" s="6">
        <v>0</v>
      </c>
      <c r="S578" s="6">
        <v>1540000</v>
      </c>
      <c r="U578">
        <f t="shared" si="15"/>
        <v>0</v>
      </c>
    </row>
    <row r="579" spans="1:21" x14ac:dyDescent="0.35">
      <c r="A579">
        <v>2019</v>
      </c>
      <c r="B579" t="s">
        <v>3</v>
      </c>
      <c r="C579" t="s">
        <v>69</v>
      </c>
      <c r="D579" t="s">
        <v>17</v>
      </c>
      <c r="E579" t="s">
        <v>65</v>
      </c>
      <c r="F579" t="s">
        <v>35</v>
      </c>
      <c r="G579">
        <v>1</v>
      </c>
      <c r="H579" t="s">
        <v>9</v>
      </c>
      <c r="I579" s="6">
        <v>14</v>
      </c>
      <c r="J579" s="6">
        <v>260.62</v>
      </c>
      <c r="K579" s="6">
        <v>192.08</v>
      </c>
      <c r="L579" s="7"/>
      <c r="M579" s="6">
        <v>502.61</v>
      </c>
      <c r="N579" s="6">
        <v>0</v>
      </c>
      <c r="O579" s="6">
        <v>1800000</v>
      </c>
      <c r="P579" s="6">
        <v>3646694</v>
      </c>
      <c r="Q579" s="6">
        <v>0</v>
      </c>
      <c r="R579" s="6">
        <v>220000</v>
      </c>
      <c r="S579" s="6">
        <v>5666694</v>
      </c>
      <c r="U579">
        <f t="shared" si="15"/>
        <v>0</v>
      </c>
    </row>
    <row r="580" spans="1:21" x14ac:dyDescent="0.35">
      <c r="A580">
        <v>2019</v>
      </c>
      <c r="B580" t="s">
        <v>3</v>
      </c>
      <c r="C580" t="s">
        <v>69</v>
      </c>
      <c r="D580" t="s">
        <v>17</v>
      </c>
      <c r="E580" t="s">
        <v>65</v>
      </c>
      <c r="F580" t="s">
        <v>35</v>
      </c>
      <c r="G580">
        <v>5</v>
      </c>
      <c r="H580" t="s">
        <v>9</v>
      </c>
      <c r="I580" s="6">
        <v>2</v>
      </c>
      <c r="J580" s="6">
        <v>222.39</v>
      </c>
      <c r="K580" s="6">
        <v>144.55000000000001</v>
      </c>
      <c r="L580" s="7"/>
      <c r="M580" s="6">
        <v>106.49</v>
      </c>
      <c r="N580" s="6">
        <v>0</v>
      </c>
      <c r="O580" s="6">
        <v>492922</v>
      </c>
      <c r="P580" s="6">
        <v>770000</v>
      </c>
      <c r="Q580" s="6">
        <v>0</v>
      </c>
      <c r="R580" s="6">
        <v>0</v>
      </c>
      <c r="S580" s="6">
        <v>1262922</v>
      </c>
      <c r="U580">
        <f t="shared" si="15"/>
        <v>0</v>
      </c>
    </row>
    <row r="581" spans="1:21" x14ac:dyDescent="0.35">
      <c r="A581">
        <v>2019</v>
      </c>
      <c r="B581" t="s">
        <v>3</v>
      </c>
      <c r="C581" t="s">
        <v>69</v>
      </c>
      <c r="D581" t="s">
        <v>17</v>
      </c>
      <c r="E581" t="s">
        <v>65</v>
      </c>
      <c r="F581" t="s">
        <v>35</v>
      </c>
      <c r="G581">
        <v>6</v>
      </c>
      <c r="H581" t="s">
        <v>9</v>
      </c>
      <c r="I581" s="6">
        <v>2</v>
      </c>
      <c r="J581" s="6">
        <v>85.98</v>
      </c>
      <c r="K581" s="6">
        <v>55.89</v>
      </c>
      <c r="L581" s="7"/>
      <c r="M581" s="6">
        <v>85.75</v>
      </c>
      <c r="N581" s="6">
        <v>0</v>
      </c>
      <c r="O581" s="6">
        <v>0</v>
      </c>
      <c r="P581" s="6">
        <v>770000</v>
      </c>
      <c r="Q581" s="6">
        <v>0</v>
      </c>
      <c r="R581" s="6">
        <v>0</v>
      </c>
      <c r="S581" s="6">
        <v>770000</v>
      </c>
      <c r="U581">
        <f t="shared" si="15"/>
        <v>0</v>
      </c>
    </row>
    <row r="582" spans="1:21" x14ac:dyDescent="0.35">
      <c r="A582">
        <v>2019</v>
      </c>
      <c r="B582" t="s">
        <v>3</v>
      </c>
      <c r="C582" t="s">
        <v>69</v>
      </c>
      <c r="D582" t="s">
        <v>17</v>
      </c>
      <c r="E582" t="s">
        <v>66</v>
      </c>
      <c r="F582" t="s">
        <v>35</v>
      </c>
      <c r="G582">
        <v>1</v>
      </c>
      <c r="H582" t="s">
        <v>9</v>
      </c>
      <c r="I582" s="6">
        <v>2</v>
      </c>
      <c r="J582" s="6">
        <v>-172.9</v>
      </c>
      <c r="K582" s="6">
        <v>30.55</v>
      </c>
      <c r="L582" s="7"/>
      <c r="M582" s="6">
        <v>39.9</v>
      </c>
      <c r="N582" s="6">
        <v>0</v>
      </c>
      <c r="O582" s="6">
        <v>2410309</v>
      </c>
      <c r="P582" s="6">
        <v>100000</v>
      </c>
      <c r="Q582" s="6">
        <v>0</v>
      </c>
      <c r="R582" s="6">
        <v>0</v>
      </c>
      <c r="S582" s="6">
        <v>2510309</v>
      </c>
      <c r="U582">
        <f t="shared" si="15"/>
        <v>0</v>
      </c>
    </row>
    <row r="583" spans="1:21" x14ac:dyDescent="0.35">
      <c r="A583">
        <v>2019</v>
      </c>
      <c r="B583" t="s">
        <v>3</v>
      </c>
      <c r="C583" t="s">
        <v>69</v>
      </c>
      <c r="D583" t="s">
        <v>17</v>
      </c>
      <c r="E583" t="s">
        <v>66</v>
      </c>
      <c r="F583" t="s">
        <v>35</v>
      </c>
      <c r="G583">
        <v>2</v>
      </c>
      <c r="H583" t="s">
        <v>9</v>
      </c>
      <c r="I583" s="6">
        <v>2</v>
      </c>
      <c r="J583" s="6">
        <v>290.81</v>
      </c>
      <c r="K583" s="6">
        <v>189.03</v>
      </c>
      <c r="L583" s="7"/>
      <c r="M583" s="6">
        <v>191.54</v>
      </c>
      <c r="N583" s="6">
        <v>0</v>
      </c>
      <c r="O583" s="6">
        <v>770000</v>
      </c>
      <c r="P583" s="6">
        <v>700000</v>
      </c>
      <c r="Q583" s="6">
        <v>0</v>
      </c>
      <c r="R583" s="6">
        <v>0</v>
      </c>
      <c r="S583" s="6">
        <v>1470000</v>
      </c>
      <c r="U583">
        <f t="shared" si="15"/>
        <v>0</v>
      </c>
    </row>
    <row r="584" spans="1:21" x14ac:dyDescent="0.35">
      <c r="A584">
        <v>2019</v>
      </c>
      <c r="B584" t="s">
        <v>3</v>
      </c>
      <c r="C584" t="s">
        <v>69</v>
      </c>
      <c r="D584" t="s">
        <v>17</v>
      </c>
      <c r="E584" t="s">
        <v>66</v>
      </c>
      <c r="F584" t="s">
        <v>35</v>
      </c>
      <c r="G584">
        <v>5</v>
      </c>
      <c r="H584" t="s">
        <v>9</v>
      </c>
      <c r="I584" s="6">
        <v>2</v>
      </c>
      <c r="J584" s="6">
        <v>222.39</v>
      </c>
      <c r="K584" s="6">
        <v>144.55000000000001</v>
      </c>
      <c r="L584" s="7"/>
      <c r="M584" s="6">
        <v>106.49</v>
      </c>
      <c r="N584" s="6">
        <v>0</v>
      </c>
      <c r="O584" s="6">
        <v>492922</v>
      </c>
      <c r="P584" s="6">
        <v>770000</v>
      </c>
      <c r="Q584" s="6">
        <v>0</v>
      </c>
      <c r="R584" s="6">
        <v>0</v>
      </c>
      <c r="S584" s="6">
        <v>1262922</v>
      </c>
      <c r="U584">
        <f t="shared" si="15"/>
        <v>0</v>
      </c>
    </row>
    <row r="585" spans="1:21" x14ac:dyDescent="0.35">
      <c r="A585">
        <v>2019</v>
      </c>
      <c r="B585" t="s">
        <v>3</v>
      </c>
      <c r="C585" t="s">
        <v>70</v>
      </c>
      <c r="D585" t="s">
        <v>17</v>
      </c>
      <c r="E585" t="s">
        <v>39</v>
      </c>
      <c r="F585" t="s">
        <v>35</v>
      </c>
      <c r="G585">
        <v>2</v>
      </c>
      <c r="H585" t="s">
        <v>9</v>
      </c>
      <c r="I585" s="6">
        <v>2</v>
      </c>
      <c r="J585" s="6">
        <v>5432.36</v>
      </c>
      <c r="K585" s="6">
        <v>3531.03</v>
      </c>
      <c r="L585" s="7"/>
      <c r="M585" s="6">
        <v>5430.42</v>
      </c>
      <c r="N585" s="6">
        <v>1358</v>
      </c>
      <c r="O585" s="6">
        <v>12000000</v>
      </c>
      <c r="P585" s="6">
        <v>0</v>
      </c>
      <c r="Q585" s="6">
        <v>0</v>
      </c>
      <c r="R585" s="6">
        <v>0</v>
      </c>
      <c r="S585" s="6">
        <v>12000000</v>
      </c>
      <c r="U585">
        <f t="shared" si="15"/>
        <v>0.24998343261492245</v>
      </c>
    </row>
    <row r="586" spans="1:21" x14ac:dyDescent="0.35">
      <c r="A586">
        <v>2020</v>
      </c>
      <c r="B586" t="s">
        <v>3</v>
      </c>
      <c r="C586" t="s">
        <v>33</v>
      </c>
      <c r="D586" t="s">
        <v>17</v>
      </c>
      <c r="E586" t="s">
        <v>121</v>
      </c>
      <c r="F586" t="s">
        <v>35</v>
      </c>
      <c r="G586">
        <v>1</v>
      </c>
      <c r="H586" t="s">
        <v>9</v>
      </c>
      <c r="I586" s="6">
        <v>136</v>
      </c>
      <c r="J586" s="6">
        <v>75704.899999999994</v>
      </c>
      <c r="K586" s="6">
        <v>43245.33</v>
      </c>
      <c r="L586" s="7"/>
      <c r="M586" s="6">
        <v>192713.72</v>
      </c>
      <c r="N586" s="6">
        <v>18365</v>
      </c>
      <c r="O586" s="6">
        <v>1046017867</v>
      </c>
      <c r="P586" s="6">
        <v>77703113</v>
      </c>
      <c r="Q586" s="6">
        <v>0</v>
      </c>
      <c r="R586" s="6">
        <v>113680834</v>
      </c>
      <c r="S586" s="6">
        <v>1235110700</v>
      </c>
      <c r="U586">
        <f t="shared" si="15"/>
        <v>0.24258667536711628</v>
      </c>
    </row>
    <row r="587" spans="1:21" x14ac:dyDescent="0.35">
      <c r="A587">
        <v>2020</v>
      </c>
      <c r="B587" t="s">
        <v>3</v>
      </c>
      <c r="C587" t="s">
        <v>33</v>
      </c>
      <c r="D587" t="s">
        <v>17</v>
      </c>
      <c r="E587" t="s">
        <v>121</v>
      </c>
      <c r="F587" t="s">
        <v>35</v>
      </c>
      <c r="G587">
        <v>2</v>
      </c>
      <c r="H587" t="s">
        <v>9</v>
      </c>
      <c r="I587" s="6">
        <v>43</v>
      </c>
      <c r="J587" s="6">
        <v>2217.5</v>
      </c>
      <c r="K587" s="6">
        <v>1633.1</v>
      </c>
      <c r="L587" s="7"/>
      <c r="M587" s="6">
        <v>16188.27</v>
      </c>
      <c r="N587" s="6">
        <v>383</v>
      </c>
      <c r="O587" s="6">
        <v>54454855</v>
      </c>
      <c r="P587" s="6">
        <v>17406777</v>
      </c>
      <c r="Q587" s="6">
        <v>0</v>
      </c>
      <c r="R587" s="6">
        <v>6746400</v>
      </c>
      <c r="S587" s="6">
        <v>76808032</v>
      </c>
      <c r="U587">
        <f t="shared" si="15"/>
        <v>0.17271702367531003</v>
      </c>
    </row>
    <row r="588" spans="1:21" x14ac:dyDescent="0.35">
      <c r="A588">
        <v>2020</v>
      </c>
      <c r="B588" t="s">
        <v>3</v>
      </c>
      <c r="C588" t="s">
        <v>33</v>
      </c>
      <c r="D588" t="s">
        <v>17</v>
      </c>
      <c r="E588" t="s">
        <v>121</v>
      </c>
      <c r="F588" t="s">
        <v>35</v>
      </c>
      <c r="G588">
        <v>3</v>
      </c>
      <c r="H588" t="s">
        <v>9</v>
      </c>
      <c r="I588" s="6">
        <v>31</v>
      </c>
      <c r="J588" s="6">
        <v>39635.69</v>
      </c>
      <c r="K588" s="6">
        <v>22178.44</v>
      </c>
      <c r="L588" s="7"/>
      <c r="M588" s="6">
        <v>37832.67</v>
      </c>
      <c r="N588" s="6">
        <v>9854</v>
      </c>
      <c r="O588" s="6">
        <v>138569309</v>
      </c>
      <c r="P588" s="6">
        <v>24736530</v>
      </c>
      <c r="Q588" s="6">
        <v>0</v>
      </c>
      <c r="R588" s="6">
        <v>12876000</v>
      </c>
      <c r="S588" s="6">
        <v>176181839</v>
      </c>
      <c r="U588">
        <f t="shared" si="15"/>
        <v>0.24861431704607639</v>
      </c>
    </row>
    <row r="589" spans="1:21" x14ac:dyDescent="0.35">
      <c r="A589">
        <v>2020</v>
      </c>
      <c r="B589" t="s">
        <v>3</v>
      </c>
      <c r="C589" t="s">
        <v>33</v>
      </c>
      <c r="D589" t="s">
        <v>17</v>
      </c>
      <c r="E589" t="s">
        <v>121</v>
      </c>
      <c r="F589" t="s">
        <v>35</v>
      </c>
      <c r="G589">
        <v>4</v>
      </c>
      <c r="H589" t="s">
        <v>9</v>
      </c>
      <c r="I589" s="6">
        <v>20</v>
      </c>
      <c r="J589" s="6">
        <v>4128.3900000000003</v>
      </c>
      <c r="K589" s="6">
        <v>1642.05</v>
      </c>
      <c r="L589" s="7"/>
      <c r="M589" s="6">
        <v>5294</v>
      </c>
      <c r="N589" s="6">
        <v>1035</v>
      </c>
      <c r="O589" s="6">
        <v>31833053</v>
      </c>
      <c r="P589" s="6">
        <v>31846894</v>
      </c>
      <c r="Q589" s="6">
        <v>0</v>
      </c>
      <c r="R589" s="6">
        <v>2998598</v>
      </c>
      <c r="S589" s="6">
        <v>66678545</v>
      </c>
      <c r="U589">
        <f t="shared" si="15"/>
        <v>0.25070305857731462</v>
      </c>
    </row>
    <row r="590" spans="1:21" x14ac:dyDescent="0.35">
      <c r="A590">
        <v>2020</v>
      </c>
      <c r="B590" t="s">
        <v>3</v>
      </c>
      <c r="C590" t="s">
        <v>33</v>
      </c>
      <c r="D590" t="s">
        <v>17</v>
      </c>
      <c r="E590" t="s">
        <v>121</v>
      </c>
      <c r="F590" t="s">
        <v>35</v>
      </c>
      <c r="G590">
        <v>5</v>
      </c>
      <c r="H590" t="s">
        <v>9</v>
      </c>
      <c r="I590" s="6">
        <v>31</v>
      </c>
      <c r="J590" s="6">
        <v>21781.17</v>
      </c>
      <c r="K590" s="6">
        <v>14812.66</v>
      </c>
      <c r="L590" s="7"/>
      <c r="M590" s="6">
        <v>27011.78</v>
      </c>
      <c r="N590" s="6">
        <v>2261</v>
      </c>
      <c r="O590" s="6">
        <v>176846187</v>
      </c>
      <c r="P590" s="6">
        <v>33059682</v>
      </c>
      <c r="Q590" s="6">
        <v>0</v>
      </c>
      <c r="R590" s="6">
        <v>13134843</v>
      </c>
      <c r="S590" s="6">
        <v>223040712</v>
      </c>
      <c r="U590">
        <f t="shared" si="15"/>
        <v>0.1038052593134345</v>
      </c>
    </row>
    <row r="591" spans="1:21" x14ac:dyDescent="0.35">
      <c r="A591">
        <v>2020</v>
      </c>
      <c r="B591" t="s">
        <v>3</v>
      </c>
      <c r="C591" t="s">
        <v>33</v>
      </c>
      <c r="D591" t="s">
        <v>17</v>
      </c>
      <c r="E591" t="s">
        <v>121</v>
      </c>
      <c r="F591" t="s">
        <v>35</v>
      </c>
      <c r="G591">
        <v>6</v>
      </c>
      <c r="H591" t="s">
        <v>9</v>
      </c>
      <c r="I591" s="6">
        <v>5</v>
      </c>
      <c r="J591" s="6">
        <v>7283.55</v>
      </c>
      <c r="K591" s="6">
        <v>3641.84</v>
      </c>
      <c r="L591" s="7"/>
      <c r="M591" s="6">
        <v>4670</v>
      </c>
      <c r="N591" s="6">
        <v>1489</v>
      </c>
      <c r="O591" s="6">
        <v>30989700</v>
      </c>
      <c r="P591" s="6">
        <v>30050000</v>
      </c>
      <c r="Q591" s="6">
        <v>0</v>
      </c>
      <c r="R591" s="6">
        <v>6103970</v>
      </c>
      <c r="S591" s="6">
        <v>67143670</v>
      </c>
      <c r="U591">
        <f t="shared" si="15"/>
        <v>0.20443327772858017</v>
      </c>
    </row>
    <row r="592" spans="1:21" x14ac:dyDescent="0.35">
      <c r="A592">
        <v>2020</v>
      </c>
      <c r="B592" t="s">
        <v>3</v>
      </c>
      <c r="C592" t="s">
        <v>33</v>
      </c>
      <c r="D592" t="s">
        <v>17</v>
      </c>
      <c r="E592" t="s">
        <v>121</v>
      </c>
      <c r="F592" t="s">
        <v>35</v>
      </c>
      <c r="G592">
        <v>7</v>
      </c>
      <c r="H592" t="s">
        <v>9</v>
      </c>
      <c r="I592" s="6">
        <v>2</v>
      </c>
      <c r="J592" s="6">
        <v>0</v>
      </c>
      <c r="K592" s="6">
        <v>0</v>
      </c>
      <c r="L592" s="7"/>
      <c r="M592" s="6">
        <v>0</v>
      </c>
      <c r="N592" s="6">
        <v>0</v>
      </c>
      <c r="O592" s="6">
        <v>0</v>
      </c>
      <c r="P592" s="6">
        <v>216000</v>
      </c>
      <c r="Q592" s="6">
        <v>0</v>
      </c>
      <c r="R592" s="6">
        <v>0</v>
      </c>
      <c r="S592" s="6">
        <v>216000</v>
      </c>
      <c r="U592">
        <f t="shared" si="15"/>
        <v>0</v>
      </c>
    </row>
    <row r="593" spans="1:21" x14ac:dyDescent="0.35">
      <c r="A593">
        <v>2020</v>
      </c>
      <c r="B593" t="s">
        <v>3</v>
      </c>
      <c r="C593" t="s">
        <v>33</v>
      </c>
      <c r="D593" t="s">
        <v>17</v>
      </c>
      <c r="E593" t="s">
        <v>122</v>
      </c>
      <c r="F593" t="s">
        <v>35</v>
      </c>
      <c r="G593">
        <v>1</v>
      </c>
      <c r="H593" t="s">
        <v>9</v>
      </c>
      <c r="I593" s="6">
        <v>659</v>
      </c>
      <c r="J593" s="6">
        <v>352320.45</v>
      </c>
      <c r="K593" s="6">
        <v>172031.4</v>
      </c>
      <c r="L593" s="7"/>
      <c r="M593" s="6">
        <v>361840.46</v>
      </c>
      <c r="N593" s="6">
        <v>84335</v>
      </c>
      <c r="O593" s="6">
        <v>2999662649</v>
      </c>
      <c r="P593" s="6">
        <v>2047367465</v>
      </c>
      <c r="Q593" s="6">
        <v>0</v>
      </c>
      <c r="R593" s="6">
        <v>1779392235</v>
      </c>
      <c r="S593" s="6">
        <v>6820282809</v>
      </c>
      <c r="U593">
        <f t="shared" si="15"/>
        <v>0.2393701529388941</v>
      </c>
    </row>
    <row r="594" spans="1:21" x14ac:dyDescent="0.35">
      <c r="A594">
        <v>2020</v>
      </c>
      <c r="B594" t="s">
        <v>3</v>
      </c>
      <c r="C594" t="s">
        <v>33</v>
      </c>
      <c r="D594" t="s">
        <v>17</v>
      </c>
      <c r="E594" t="s">
        <v>122</v>
      </c>
      <c r="F594" t="s">
        <v>35</v>
      </c>
      <c r="G594">
        <v>2</v>
      </c>
      <c r="H594" t="s">
        <v>9</v>
      </c>
      <c r="I594" s="6">
        <v>161</v>
      </c>
      <c r="J594" s="6">
        <v>94667.87</v>
      </c>
      <c r="K594" s="6">
        <v>39942.28</v>
      </c>
      <c r="L594" s="7"/>
      <c r="M594" s="6">
        <v>83838.62</v>
      </c>
      <c r="N594" s="6">
        <v>22371</v>
      </c>
      <c r="O594" s="6">
        <v>288790979</v>
      </c>
      <c r="P594" s="6">
        <v>119349981</v>
      </c>
      <c r="Q594" s="6">
        <v>0</v>
      </c>
      <c r="R594" s="6">
        <v>79074973</v>
      </c>
      <c r="S594" s="6">
        <v>476730687</v>
      </c>
      <c r="U594">
        <f t="shared" si="15"/>
        <v>0.23631037647725675</v>
      </c>
    </row>
    <row r="595" spans="1:21" x14ac:dyDescent="0.35">
      <c r="A595">
        <v>2020</v>
      </c>
      <c r="B595" t="s">
        <v>3</v>
      </c>
      <c r="C595" t="s">
        <v>33</v>
      </c>
      <c r="D595" t="s">
        <v>17</v>
      </c>
      <c r="E595" t="s">
        <v>122</v>
      </c>
      <c r="F595" t="s">
        <v>35</v>
      </c>
      <c r="G595">
        <v>3</v>
      </c>
      <c r="H595" t="s">
        <v>9</v>
      </c>
      <c r="I595" s="6">
        <v>31</v>
      </c>
      <c r="J595" s="6">
        <v>63704.29</v>
      </c>
      <c r="K595" s="6">
        <v>24086.46</v>
      </c>
      <c r="L595" s="7"/>
      <c r="M595" s="6">
        <v>54052.06</v>
      </c>
      <c r="N595" s="6">
        <v>15601</v>
      </c>
      <c r="O595" s="6">
        <v>145957602</v>
      </c>
      <c r="P595" s="6">
        <v>58491687</v>
      </c>
      <c r="Q595" s="6">
        <v>0</v>
      </c>
      <c r="R595" s="6">
        <v>76610422</v>
      </c>
      <c r="S595" s="6">
        <v>281059711</v>
      </c>
      <c r="U595">
        <f t="shared" si="15"/>
        <v>0.24489716469644351</v>
      </c>
    </row>
    <row r="596" spans="1:21" x14ac:dyDescent="0.35">
      <c r="A596">
        <v>2020</v>
      </c>
      <c r="B596" t="s">
        <v>3</v>
      </c>
      <c r="C596" t="s">
        <v>33</v>
      </c>
      <c r="D596" t="s">
        <v>17</v>
      </c>
      <c r="E596" t="s">
        <v>122</v>
      </c>
      <c r="F596" t="s">
        <v>35</v>
      </c>
      <c r="G596">
        <v>4</v>
      </c>
      <c r="H596" t="s">
        <v>9</v>
      </c>
      <c r="I596" s="6">
        <v>8</v>
      </c>
      <c r="J596" s="6">
        <v>7360.18</v>
      </c>
      <c r="K596" s="6">
        <v>4416.1099999999997</v>
      </c>
      <c r="L596" s="7"/>
      <c r="M596" s="6">
        <v>7617.62</v>
      </c>
      <c r="N596" s="6">
        <v>1840</v>
      </c>
      <c r="O596" s="6">
        <v>20568400</v>
      </c>
      <c r="P596" s="6">
        <v>12425000</v>
      </c>
      <c r="Q596" s="6">
        <v>0</v>
      </c>
      <c r="R596" s="6">
        <v>2797820</v>
      </c>
      <c r="S596" s="6">
        <v>35791220</v>
      </c>
      <c r="U596">
        <f t="shared" si="15"/>
        <v>0.24999388601909192</v>
      </c>
    </row>
    <row r="597" spans="1:21" x14ac:dyDescent="0.35">
      <c r="A597">
        <v>2020</v>
      </c>
      <c r="B597" t="s">
        <v>3</v>
      </c>
      <c r="C597" t="s">
        <v>33</v>
      </c>
      <c r="D597" t="s">
        <v>17</v>
      </c>
      <c r="E597" t="s">
        <v>122</v>
      </c>
      <c r="F597" t="s">
        <v>35</v>
      </c>
      <c r="G597">
        <v>5</v>
      </c>
      <c r="H597" t="s">
        <v>9</v>
      </c>
      <c r="I597" s="6">
        <v>51</v>
      </c>
      <c r="J597" s="6">
        <v>52937.85</v>
      </c>
      <c r="K597" s="6">
        <v>17524.96</v>
      </c>
      <c r="L597" s="7"/>
      <c r="M597" s="6">
        <v>50766.19</v>
      </c>
      <c r="N597" s="6">
        <v>13073</v>
      </c>
      <c r="O597" s="6">
        <v>1505818256</v>
      </c>
      <c r="P597" s="6">
        <v>220991876</v>
      </c>
      <c r="Q597" s="6">
        <v>0</v>
      </c>
      <c r="R597" s="6">
        <v>125607672</v>
      </c>
      <c r="S597" s="6">
        <v>1852417804</v>
      </c>
      <c r="U597">
        <f t="shared" si="15"/>
        <v>0.24694996113366902</v>
      </c>
    </row>
    <row r="598" spans="1:21" x14ac:dyDescent="0.35">
      <c r="A598">
        <v>2020</v>
      </c>
      <c r="B598" t="s">
        <v>3</v>
      </c>
      <c r="C598" t="s">
        <v>33</v>
      </c>
      <c r="D598" t="s">
        <v>17</v>
      </c>
      <c r="E598" t="s">
        <v>122</v>
      </c>
      <c r="F598" t="s">
        <v>35</v>
      </c>
      <c r="G598">
        <v>6</v>
      </c>
      <c r="H598" t="s">
        <v>9</v>
      </c>
      <c r="I598" s="6">
        <v>13</v>
      </c>
      <c r="J598" s="6">
        <v>12000.26</v>
      </c>
      <c r="K598" s="6">
        <v>4029.89</v>
      </c>
      <c r="L598" s="7"/>
      <c r="M598" s="6">
        <v>11511.79</v>
      </c>
      <c r="N598" s="6">
        <v>2947</v>
      </c>
      <c r="O598" s="6">
        <v>377437500</v>
      </c>
      <c r="P598" s="6">
        <v>5650000</v>
      </c>
      <c r="Q598" s="6">
        <v>0</v>
      </c>
      <c r="R598" s="6">
        <v>49185998</v>
      </c>
      <c r="S598" s="6">
        <v>432273498</v>
      </c>
      <c r="U598">
        <f t="shared" si="15"/>
        <v>0.24557801247639635</v>
      </c>
    </row>
    <row r="599" spans="1:21" x14ac:dyDescent="0.35">
      <c r="A599">
        <v>2020</v>
      </c>
      <c r="B599" t="s">
        <v>3</v>
      </c>
      <c r="C599" t="s">
        <v>33</v>
      </c>
      <c r="D599" t="s">
        <v>17</v>
      </c>
      <c r="E599" t="s">
        <v>122</v>
      </c>
      <c r="F599" t="s">
        <v>35</v>
      </c>
      <c r="G599">
        <v>8</v>
      </c>
      <c r="H599" t="s">
        <v>9</v>
      </c>
      <c r="I599" s="6">
        <v>7</v>
      </c>
      <c r="J599" s="6">
        <v>478.08</v>
      </c>
      <c r="K599" s="6">
        <v>286.85000000000002</v>
      </c>
      <c r="L599" s="7"/>
      <c r="M599" s="6">
        <v>1544.25</v>
      </c>
      <c r="N599" s="6">
        <v>120</v>
      </c>
      <c r="O599" s="6">
        <v>39000000</v>
      </c>
      <c r="P599" s="6">
        <v>10800000</v>
      </c>
      <c r="Q599" s="6">
        <v>0</v>
      </c>
      <c r="R599" s="6">
        <v>15156000</v>
      </c>
      <c r="S599" s="6">
        <v>52012000</v>
      </c>
      <c r="U599">
        <f t="shared" ref="U599:U662" si="16">IFERROR(N599/J599,0)</f>
        <v>0.25100401606425704</v>
      </c>
    </row>
    <row r="600" spans="1:21" x14ac:dyDescent="0.35">
      <c r="A600">
        <v>2020</v>
      </c>
      <c r="B600" t="s">
        <v>3</v>
      </c>
      <c r="C600" t="s">
        <v>33</v>
      </c>
      <c r="D600" t="s">
        <v>17</v>
      </c>
      <c r="E600" t="s">
        <v>122</v>
      </c>
      <c r="F600" t="s">
        <v>35</v>
      </c>
      <c r="G600">
        <v>10</v>
      </c>
      <c r="H600" t="s">
        <v>9</v>
      </c>
      <c r="I600" s="6">
        <v>2</v>
      </c>
      <c r="J600" s="6">
        <v>1634.16</v>
      </c>
      <c r="K600" s="6">
        <v>980.49</v>
      </c>
      <c r="L600" s="7"/>
      <c r="M600" s="6">
        <v>1425.45</v>
      </c>
      <c r="N600" s="6">
        <v>408</v>
      </c>
      <c r="O600" s="6">
        <v>0</v>
      </c>
      <c r="P600" s="6">
        <v>2880000</v>
      </c>
      <c r="Q600" s="6">
        <v>0</v>
      </c>
      <c r="R600" s="6">
        <v>1511820</v>
      </c>
      <c r="S600" s="6">
        <v>4391820</v>
      </c>
      <c r="U600">
        <f t="shared" si="16"/>
        <v>0.24966955500073432</v>
      </c>
    </row>
    <row r="601" spans="1:21" x14ac:dyDescent="0.35">
      <c r="A601">
        <v>2020</v>
      </c>
      <c r="B601" t="s">
        <v>3</v>
      </c>
      <c r="C601" t="s">
        <v>33</v>
      </c>
      <c r="D601" t="s">
        <v>17</v>
      </c>
      <c r="E601" t="s">
        <v>123</v>
      </c>
      <c r="F601" t="s">
        <v>35</v>
      </c>
      <c r="G601">
        <v>1</v>
      </c>
      <c r="H601" t="s">
        <v>9</v>
      </c>
      <c r="I601" s="6">
        <v>213</v>
      </c>
      <c r="J601" s="6">
        <v>30791.62</v>
      </c>
      <c r="K601" s="6">
        <v>20963.439999999999</v>
      </c>
      <c r="L601" s="7"/>
      <c r="M601" s="6">
        <v>44188.480000000003</v>
      </c>
      <c r="N601" s="6">
        <v>7968</v>
      </c>
      <c r="O601" s="6">
        <v>218166603</v>
      </c>
      <c r="P601" s="6">
        <v>118378145</v>
      </c>
      <c r="Q601" s="6">
        <v>0</v>
      </c>
      <c r="R601" s="6">
        <v>33990713</v>
      </c>
      <c r="S601" s="6">
        <v>370535458</v>
      </c>
      <c r="U601">
        <f t="shared" si="16"/>
        <v>0.25877170476902484</v>
      </c>
    </row>
    <row r="602" spans="1:21" x14ac:dyDescent="0.35">
      <c r="A602">
        <v>2020</v>
      </c>
      <c r="B602" t="s">
        <v>3</v>
      </c>
      <c r="C602" t="s">
        <v>33</v>
      </c>
      <c r="D602" t="s">
        <v>17</v>
      </c>
      <c r="E602" t="s">
        <v>123</v>
      </c>
      <c r="F602" t="s">
        <v>35</v>
      </c>
      <c r="G602">
        <v>2</v>
      </c>
      <c r="H602" t="s">
        <v>9</v>
      </c>
      <c r="I602" s="6">
        <v>35</v>
      </c>
      <c r="J602" s="6">
        <v>16367.4</v>
      </c>
      <c r="K602" s="6">
        <v>7936.96</v>
      </c>
      <c r="L602" s="7"/>
      <c r="M602" s="6">
        <v>16411.93</v>
      </c>
      <c r="N602" s="6">
        <v>3891</v>
      </c>
      <c r="O602" s="6">
        <v>43592000</v>
      </c>
      <c r="P602" s="6">
        <v>16246606</v>
      </c>
      <c r="Q602" s="6">
        <v>0</v>
      </c>
      <c r="R602" s="6">
        <v>5560000</v>
      </c>
      <c r="S602" s="6">
        <v>65398606</v>
      </c>
      <c r="U602">
        <f t="shared" si="16"/>
        <v>0.23772865574251256</v>
      </c>
    </row>
    <row r="603" spans="1:21" x14ac:dyDescent="0.35">
      <c r="A603">
        <v>2020</v>
      </c>
      <c r="B603" t="s">
        <v>3</v>
      </c>
      <c r="C603" t="s">
        <v>33</v>
      </c>
      <c r="D603" t="s">
        <v>17</v>
      </c>
      <c r="E603" t="s">
        <v>123</v>
      </c>
      <c r="F603" t="s">
        <v>35</v>
      </c>
      <c r="G603">
        <v>3</v>
      </c>
      <c r="H603" t="s">
        <v>9</v>
      </c>
      <c r="I603" s="6">
        <v>14</v>
      </c>
      <c r="J603" s="6">
        <v>4001.84</v>
      </c>
      <c r="K603" s="6">
        <v>2401.11</v>
      </c>
      <c r="L603" s="7"/>
      <c r="M603" s="6">
        <v>4757.6499999999996</v>
      </c>
      <c r="N603" s="6">
        <v>1001</v>
      </c>
      <c r="O603" s="6">
        <v>9100000</v>
      </c>
      <c r="P603" s="6">
        <v>7980000</v>
      </c>
      <c r="Q603" s="6">
        <v>0</v>
      </c>
      <c r="R603" s="6">
        <v>1626000</v>
      </c>
      <c r="S603" s="6">
        <v>18706000</v>
      </c>
      <c r="U603">
        <f t="shared" si="16"/>
        <v>0.25013493792855285</v>
      </c>
    </row>
    <row r="604" spans="1:21" x14ac:dyDescent="0.35">
      <c r="A604">
        <v>2020</v>
      </c>
      <c r="B604" t="s">
        <v>3</v>
      </c>
      <c r="C604" t="s">
        <v>33</v>
      </c>
      <c r="D604" t="s">
        <v>17</v>
      </c>
      <c r="E604" t="s">
        <v>123</v>
      </c>
      <c r="F604" t="s">
        <v>35</v>
      </c>
      <c r="G604">
        <v>4</v>
      </c>
      <c r="H604" t="s">
        <v>9</v>
      </c>
      <c r="I604" s="6">
        <v>2</v>
      </c>
      <c r="J604" s="6">
        <v>997.93</v>
      </c>
      <c r="K604" s="6">
        <v>670.07</v>
      </c>
      <c r="L604" s="7"/>
      <c r="M604" s="6">
        <v>459.94</v>
      </c>
      <c r="N604" s="6">
        <v>251</v>
      </c>
      <c r="O604" s="6">
        <v>1250000</v>
      </c>
      <c r="P604" s="6">
        <v>1000000</v>
      </c>
      <c r="Q604" s="6">
        <v>0</v>
      </c>
      <c r="R604" s="6">
        <v>940000</v>
      </c>
      <c r="S604" s="6">
        <v>3190000</v>
      </c>
      <c r="U604">
        <f t="shared" si="16"/>
        <v>0.2515206477408235</v>
      </c>
    </row>
    <row r="605" spans="1:21" x14ac:dyDescent="0.35">
      <c r="A605">
        <v>2020</v>
      </c>
      <c r="B605" t="s">
        <v>3</v>
      </c>
      <c r="C605" t="s">
        <v>33</v>
      </c>
      <c r="D605" t="s">
        <v>17</v>
      </c>
      <c r="E605" t="s">
        <v>123</v>
      </c>
      <c r="F605" t="s">
        <v>35</v>
      </c>
      <c r="G605">
        <v>5</v>
      </c>
      <c r="H605" t="s">
        <v>9</v>
      </c>
      <c r="I605" s="6">
        <v>5</v>
      </c>
      <c r="J605" s="6">
        <v>32409.54</v>
      </c>
      <c r="K605" s="6">
        <v>13025.81</v>
      </c>
      <c r="L605" s="7"/>
      <c r="M605" s="6">
        <v>32403.119999999999</v>
      </c>
      <c r="N605" s="6">
        <v>6490</v>
      </c>
      <c r="O605" s="6">
        <v>135000000</v>
      </c>
      <c r="P605" s="6">
        <v>305167</v>
      </c>
      <c r="Q605" s="6">
        <v>0</v>
      </c>
      <c r="R605" s="6">
        <v>3200000</v>
      </c>
      <c r="S605" s="6">
        <v>138505167</v>
      </c>
      <c r="U605">
        <f t="shared" si="16"/>
        <v>0.20024967956965756</v>
      </c>
    </row>
    <row r="606" spans="1:21" x14ac:dyDescent="0.35">
      <c r="A606">
        <v>2020</v>
      </c>
      <c r="B606" t="s">
        <v>3</v>
      </c>
      <c r="C606" t="s">
        <v>33</v>
      </c>
      <c r="D606" t="s">
        <v>17</v>
      </c>
      <c r="E606" t="s">
        <v>124</v>
      </c>
      <c r="F606" t="s">
        <v>35</v>
      </c>
      <c r="G606">
        <v>1</v>
      </c>
      <c r="H606" t="s">
        <v>9</v>
      </c>
      <c r="I606" s="6">
        <v>113</v>
      </c>
      <c r="J606" s="6">
        <v>80614.429999999993</v>
      </c>
      <c r="K606" s="6">
        <v>35133.03</v>
      </c>
      <c r="L606" s="7"/>
      <c r="M606" s="6">
        <v>192219.72</v>
      </c>
      <c r="N606" s="6">
        <v>14795</v>
      </c>
      <c r="O606" s="6">
        <v>343799320</v>
      </c>
      <c r="P606" s="6">
        <v>180099472</v>
      </c>
      <c r="Q606" s="6">
        <v>0</v>
      </c>
      <c r="R606" s="6">
        <v>57940536</v>
      </c>
      <c r="S606" s="6">
        <v>611839333</v>
      </c>
      <c r="U606">
        <f t="shared" si="16"/>
        <v>0.18352793662375336</v>
      </c>
    </row>
    <row r="607" spans="1:21" x14ac:dyDescent="0.35">
      <c r="A607">
        <v>2020</v>
      </c>
      <c r="B607" t="s">
        <v>3</v>
      </c>
      <c r="C607" t="s">
        <v>33</v>
      </c>
      <c r="D607" t="s">
        <v>17</v>
      </c>
      <c r="E607" t="s">
        <v>124</v>
      </c>
      <c r="F607" t="s">
        <v>35</v>
      </c>
      <c r="G607">
        <v>2</v>
      </c>
      <c r="H607" t="s">
        <v>9</v>
      </c>
      <c r="I607" s="6">
        <v>39</v>
      </c>
      <c r="J607" s="6">
        <v>260608.73</v>
      </c>
      <c r="K607" s="6">
        <v>117188.48</v>
      </c>
      <c r="L607" s="7"/>
      <c r="M607" s="6">
        <v>203322.99</v>
      </c>
      <c r="N607" s="6">
        <v>32682</v>
      </c>
      <c r="O607" s="6">
        <v>162444754</v>
      </c>
      <c r="P607" s="6">
        <v>103533388</v>
      </c>
      <c r="Q607" s="6">
        <v>0</v>
      </c>
      <c r="R607" s="6">
        <v>10527380</v>
      </c>
      <c r="S607" s="6">
        <v>277405523</v>
      </c>
      <c r="U607">
        <f t="shared" si="16"/>
        <v>0.12540638987803671</v>
      </c>
    </row>
    <row r="608" spans="1:21" x14ac:dyDescent="0.35">
      <c r="A608">
        <v>2020</v>
      </c>
      <c r="B608" t="s">
        <v>3</v>
      </c>
      <c r="C608" t="s">
        <v>33</v>
      </c>
      <c r="D608" t="s">
        <v>17</v>
      </c>
      <c r="E608" t="s">
        <v>124</v>
      </c>
      <c r="F608" t="s">
        <v>35</v>
      </c>
      <c r="G608">
        <v>3</v>
      </c>
      <c r="H608" t="s">
        <v>9</v>
      </c>
      <c r="I608" s="6">
        <v>10</v>
      </c>
      <c r="J608" s="6">
        <v>7888.71</v>
      </c>
      <c r="K608" s="6">
        <v>5088.26</v>
      </c>
      <c r="L608" s="7"/>
      <c r="M608" s="6">
        <v>4704.53</v>
      </c>
      <c r="N608" s="6">
        <v>1926</v>
      </c>
      <c r="O608" s="6">
        <v>47700000</v>
      </c>
      <c r="P608" s="6">
        <v>26002000</v>
      </c>
      <c r="Q608" s="6">
        <v>0</v>
      </c>
      <c r="R608" s="6">
        <v>2667727</v>
      </c>
      <c r="S608" s="6">
        <v>76369727</v>
      </c>
      <c r="U608">
        <f t="shared" si="16"/>
        <v>0.2441463813475207</v>
      </c>
    </row>
    <row r="609" spans="1:21" x14ac:dyDescent="0.35">
      <c r="A609">
        <v>2020</v>
      </c>
      <c r="B609" t="s">
        <v>3</v>
      </c>
      <c r="C609" t="s">
        <v>33</v>
      </c>
      <c r="D609" t="s">
        <v>17</v>
      </c>
      <c r="E609" t="s">
        <v>124</v>
      </c>
      <c r="F609" t="s">
        <v>35</v>
      </c>
      <c r="G609">
        <v>4</v>
      </c>
      <c r="H609" t="s">
        <v>9</v>
      </c>
      <c r="I609" s="6">
        <v>1</v>
      </c>
      <c r="J609" s="6">
        <v>0</v>
      </c>
      <c r="K609" s="6">
        <v>0</v>
      </c>
      <c r="L609" s="7"/>
      <c r="M609" s="6">
        <v>2616.44</v>
      </c>
      <c r="N609" s="6">
        <v>0</v>
      </c>
      <c r="O609" s="6">
        <v>16700000</v>
      </c>
      <c r="P609" s="6">
        <v>13884000</v>
      </c>
      <c r="Q609" s="6">
        <v>0</v>
      </c>
      <c r="R609" s="6">
        <v>0</v>
      </c>
      <c r="S609" s="6">
        <v>30584000</v>
      </c>
      <c r="U609">
        <f t="shared" si="16"/>
        <v>0</v>
      </c>
    </row>
    <row r="610" spans="1:21" x14ac:dyDescent="0.35">
      <c r="A610">
        <v>2020</v>
      </c>
      <c r="B610" t="s">
        <v>3</v>
      </c>
      <c r="C610" t="s">
        <v>33</v>
      </c>
      <c r="D610" t="s">
        <v>17</v>
      </c>
      <c r="E610" t="s">
        <v>124</v>
      </c>
      <c r="F610" t="s">
        <v>35</v>
      </c>
      <c r="G610">
        <v>5</v>
      </c>
      <c r="H610" t="s">
        <v>9</v>
      </c>
      <c r="I610" s="6">
        <v>6</v>
      </c>
      <c r="J610" s="6">
        <v>48345.59</v>
      </c>
      <c r="K610" s="6">
        <v>16507.8</v>
      </c>
      <c r="L610" s="7"/>
      <c r="M610" s="6">
        <v>35509.879999999997</v>
      </c>
      <c r="N610" s="6">
        <v>6373</v>
      </c>
      <c r="O610" s="6">
        <v>224859096</v>
      </c>
      <c r="P610" s="6">
        <v>73567605</v>
      </c>
      <c r="Q610" s="6">
        <v>0</v>
      </c>
      <c r="R610" s="6">
        <v>36692238</v>
      </c>
      <c r="S610" s="6">
        <v>335118939</v>
      </c>
      <c r="U610">
        <f t="shared" si="16"/>
        <v>0.13182174423768539</v>
      </c>
    </row>
    <row r="611" spans="1:21" x14ac:dyDescent="0.35">
      <c r="A611">
        <v>2020</v>
      </c>
      <c r="B611" t="s">
        <v>3</v>
      </c>
      <c r="C611" t="s">
        <v>33</v>
      </c>
      <c r="D611" t="s">
        <v>17</v>
      </c>
      <c r="E611" t="s">
        <v>125</v>
      </c>
      <c r="F611" t="s">
        <v>35</v>
      </c>
      <c r="G611">
        <v>1</v>
      </c>
      <c r="H611" t="s">
        <v>9</v>
      </c>
      <c r="I611" s="6">
        <v>479</v>
      </c>
      <c r="J611" s="6">
        <v>261178.86</v>
      </c>
      <c r="K611" s="6">
        <v>140622.07999999999</v>
      </c>
      <c r="L611" s="7"/>
      <c r="M611" s="6">
        <v>267069.46999999997</v>
      </c>
      <c r="N611" s="6">
        <v>63203</v>
      </c>
      <c r="O611" s="6">
        <v>1851448406</v>
      </c>
      <c r="P611" s="6">
        <v>1210550111</v>
      </c>
      <c r="Q611" s="6">
        <v>0</v>
      </c>
      <c r="R611" s="6">
        <v>863231222</v>
      </c>
      <c r="S611" s="6">
        <v>3924129739</v>
      </c>
      <c r="U611">
        <f t="shared" si="16"/>
        <v>0.24199125457550433</v>
      </c>
    </row>
    <row r="612" spans="1:21" x14ac:dyDescent="0.35">
      <c r="A612">
        <v>2020</v>
      </c>
      <c r="B612" t="s">
        <v>3</v>
      </c>
      <c r="C612" t="s">
        <v>33</v>
      </c>
      <c r="D612" t="s">
        <v>17</v>
      </c>
      <c r="E612" t="s">
        <v>125</v>
      </c>
      <c r="F612" t="s">
        <v>35</v>
      </c>
      <c r="G612">
        <v>2</v>
      </c>
      <c r="H612" t="s">
        <v>9</v>
      </c>
      <c r="I612" s="6">
        <v>125</v>
      </c>
      <c r="J612" s="6">
        <v>58371.73</v>
      </c>
      <c r="K612" s="6">
        <v>34918.019999999997</v>
      </c>
      <c r="L612" s="7"/>
      <c r="M612" s="6">
        <v>50113.25</v>
      </c>
      <c r="N612" s="6">
        <v>13877</v>
      </c>
      <c r="O612" s="6">
        <v>265726367</v>
      </c>
      <c r="P612" s="6">
        <v>91712754</v>
      </c>
      <c r="Q612" s="6">
        <v>0</v>
      </c>
      <c r="R612" s="6">
        <v>91829560</v>
      </c>
      <c r="S612" s="6">
        <v>444718681</v>
      </c>
      <c r="U612">
        <f t="shared" si="16"/>
        <v>0.23773494463844055</v>
      </c>
    </row>
    <row r="613" spans="1:21" x14ac:dyDescent="0.35">
      <c r="A613">
        <v>2020</v>
      </c>
      <c r="B613" t="s">
        <v>3</v>
      </c>
      <c r="C613" t="s">
        <v>33</v>
      </c>
      <c r="D613" t="s">
        <v>17</v>
      </c>
      <c r="E613" t="s">
        <v>125</v>
      </c>
      <c r="F613" t="s">
        <v>35</v>
      </c>
      <c r="G613">
        <v>3</v>
      </c>
      <c r="H613" t="s">
        <v>9</v>
      </c>
      <c r="I613" s="6">
        <v>47</v>
      </c>
      <c r="J613" s="6">
        <v>23519.93</v>
      </c>
      <c r="K613" s="6">
        <v>9143.07</v>
      </c>
      <c r="L613" s="7"/>
      <c r="M613" s="6">
        <v>29265.96</v>
      </c>
      <c r="N613" s="6">
        <v>5842</v>
      </c>
      <c r="O613" s="6">
        <v>164912382</v>
      </c>
      <c r="P613" s="6">
        <v>49552771</v>
      </c>
      <c r="Q613" s="6">
        <v>0</v>
      </c>
      <c r="R613" s="6">
        <v>35908209</v>
      </c>
      <c r="S613" s="6">
        <v>250373362</v>
      </c>
      <c r="U613">
        <f t="shared" si="16"/>
        <v>0.24838509298284475</v>
      </c>
    </row>
    <row r="614" spans="1:21" x14ac:dyDescent="0.35">
      <c r="A614">
        <v>2020</v>
      </c>
      <c r="B614" t="s">
        <v>3</v>
      </c>
      <c r="C614" t="s">
        <v>33</v>
      </c>
      <c r="D614" t="s">
        <v>17</v>
      </c>
      <c r="E614" t="s">
        <v>125</v>
      </c>
      <c r="F614" t="s">
        <v>35</v>
      </c>
      <c r="G614">
        <v>4</v>
      </c>
      <c r="H614" t="s">
        <v>9</v>
      </c>
      <c r="I614" s="6">
        <v>36</v>
      </c>
      <c r="J614" s="6">
        <v>61790.47</v>
      </c>
      <c r="K614" s="6">
        <v>32741.94</v>
      </c>
      <c r="L614" s="7"/>
      <c r="M614" s="6">
        <v>42059.86</v>
      </c>
      <c r="N614" s="6">
        <v>15449</v>
      </c>
      <c r="O614" s="6">
        <v>230438544</v>
      </c>
      <c r="P614" s="6">
        <v>68156703</v>
      </c>
      <c r="Q614" s="6">
        <v>0</v>
      </c>
      <c r="R614" s="6">
        <v>30450440</v>
      </c>
      <c r="S614" s="6">
        <v>329045687</v>
      </c>
      <c r="U614">
        <f t="shared" si="16"/>
        <v>0.25002237400039196</v>
      </c>
    </row>
    <row r="615" spans="1:21" x14ac:dyDescent="0.35">
      <c r="A615">
        <v>2020</v>
      </c>
      <c r="B615" t="s">
        <v>3</v>
      </c>
      <c r="C615" t="s">
        <v>33</v>
      </c>
      <c r="D615" t="s">
        <v>17</v>
      </c>
      <c r="E615" t="s">
        <v>125</v>
      </c>
      <c r="F615" t="s">
        <v>35</v>
      </c>
      <c r="G615">
        <v>5</v>
      </c>
      <c r="H615" t="s">
        <v>9</v>
      </c>
      <c r="I615" s="6">
        <v>57</v>
      </c>
      <c r="J615" s="6">
        <v>28229.26</v>
      </c>
      <c r="K615" s="6">
        <v>17625.48</v>
      </c>
      <c r="L615" s="7"/>
      <c r="M615" s="6">
        <v>17661.71</v>
      </c>
      <c r="N615" s="6">
        <v>4985</v>
      </c>
      <c r="O615" s="6">
        <v>81923743</v>
      </c>
      <c r="P615" s="6">
        <v>32456692</v>
      </c>
      <c r="Q615" s="6">
        <v>0</v>
      </c>
      <c r="R615" s="6">
        <v>12821546</v>
      </c>
      <c r="S615" s="6">
        <v>127201981</v>
      </c>
      <c r="U615">
        <f t="shared" si="16"/>
        <v>0.17658982204988727</v>
      </c>
    </row>
    <row r="616" spans="1:21" x14ac:dyDescent="0.35">
      <c r="A616">
        <v>2020</v>
      </c>
      <c r="B616" t="s">
        <v>3</v>
      </c>
      <c r="C616" t="s">
        <v>33</v>
      </c>
      <c r="D616" t="s">
        <v>17</v>
      </c>
      <c r="E616" t="s">
        <v>125</v>
      </c>
      <c r="F616" t="s">
        <v>35</v>
      </c>
      <c r="G616">
        <v>6</v>
      </c>
      <c r="H616" t="s">
        <v>9</v>
      </c>
      <c r="I616" s="6">
        <v>6</v>
      </c>
      <c r="J616" s="6">
        <v>7439.74</v>
      </c>
      <c r="K616" s="6">
        <v>4241.8500000000004</v>
      </c>
      <c r="L616" s="7"/>
      <c r="M616" s="6">
        <v>6658</v>
      </c>
      <c r="N616" s="6">
        <v>1498</v>
      </c>
      <c r="O616" s="6">
        <v>55715876</v>
      </c>
      <c r="P616" s="6">
        <v>3856964</v>
      </c>
      <c r="Q616" s="6">
        <v>0</v>
      </c>
      <c r="R616" s="6">
        <v>5508440</v>
      </c>
      <c r="S616" s="6">
        <v>65081280</v>
      </c>
      <c r="U616">
        <f t="shared" si="16"/>
        <v>0.20135112248546322</v>
      </c>
    </row>
    <row r="617" spans="1:21" x14ac:dyDescent="0.35">
      <c r="A617">
        <v>2020</v>
      </c>
      <c r="B617" t="s">
        <v>3</v>
      </c>
      <c r="C617" t="s">
        <v>33</v>
      </c>
      <c r="D617" t="s">
        <v>17</v>
      </c>
      <c r="E617" t="s">
        <v>125</v>
      </c>
      <c r="F617" t="s">
        <v>35</v>
      </c>
      <c r="G617">
        <v>8</v>
      </c>
      <c r="H617" t="s">
        <v>9</v>
      </c>
      <c r="I617" s="6">
        <v>3</v>
      </c>
      <c r="J617" s="6">
        <v>-849.74</v>
      </c>
      <c r="K617" s="6">
        <v>-2145.5500000000002</v>
      </c>
      <c r="L617" s="7"/>
      <c r="M617" s="6">
        <v>4307.26</v>
      </c>
      <c r="N617" s="6">
        <v>-1581</v>
      </c>
      <c r="O617" s="6">
        <v>12800000</v>
      </c>
      <c r="P617" s="6">
        <v>21700000</v>
      </c>
      <c r="Q617" s="6">
        <v>0</v>
      </c>
      <c r="R617" s="6">
        <v>1280000</v>
      </c>
      <c r="S617" s="6">
        <v>35780000</v>
      </c>
      <c r="U617">
        <f t="shared" si="16"/>
        <v>1.8605691152587851</v>
      </c>
    </row>
    <row r="618" spans="1:21" x14ac:dyDescent="0.35">
      <c r="A618">
        <v>2020</v>
      </c>
      <c r="B618" t="s">
        <v>3</v>
      </c>
      <c r="C618" t="s">
        <v>33</v>
      </c>
      <c r="D618" t="s">
        <v>17</v>
      </c>
      <c r="E618" t="s">
        <v>125</v>
      </c>
      <c r="F618" t="s">
        <v>35</v>
      </c>
      <c r="G618">
        <v>10</v>
      </c>
      <c r="H618" t="s">
        <v>9</v>
      </c>
      <c r="I618" s="6">
        <v>2</v>
      </c>
      <c r="J618" s="6">
        <v>15622.65</v>
      </c>
      <c r="K618" s="6">
        <v>9373.59</v>
      </c>
      <c r="L618" s="7"/>
      <c r="M618" s="6">
        <v>2879.7</v>
      </c>
      <c r="N618" s="6">
        <v>3906</v>
      </c>
      <c r="O618" s="6">
        <v>56000000</v>
      </c>
      <c r="P618" s="6">
        <v>5000000</v>
      </c>
      <c r="Q618" s="6">
        <v>0</v>
      </c>
      <c r="R618" s="6">
        <v>5000000</v>
      </c>
      <c r="S618" s="6">
        <v>66000000</v>
      </c>
      <c r="U618">
        <f t="shared" si="16"/>
        <v>0.2500216032491287</v>
      </c>
    </row>
    <row r="619" spans="1:21" x14ac:dyDescent="0.35">
      <c r="A619">
        <v>2020</v>
      </c>
      <c r="B619" t="s">
        <v>3</v>
      </c>
      <c r="C619" t="s">
        <v>33</v>
      </c>
      <c r="D619" t="s">
        <v>17</v>
      </c>
      <c r="E619" t="s">
        <v>126</v>
      </c>
      <c r="F619" t="s">
        <v>35</v>
      </c>
      <c r="G619">
        <v>1</v>
      </c>
      <c r="H619" t="s">
        <v>9</v>
      </c>
      <c r="I619" s="6">
        <v>61</v>
      </c>
      <c r="J619" s="6">
        <v>32548.61</v>
      </c>
      <c r="K619" s="6">
        <v>16423.38</v>
      </c>
      <c r="L619" s="7"/>
      <c r="M619" s="6">
        <v>25431.63</v>
      </c>
      <c r="N619" s="6">
        <v>8142</v>
      </c>
      <c r="O619" s="6">
        <v>125919000</v>
      </c>
      <c r="P619" s="6">
        <v>57404734</v>
      </c>
      <c r="Q619" s="6">
        <v>0</v>
      </c>
      <c r="R619" s="6">
        <v>28981177</v>
      </c>
      <c r="S619" s="6">
        <v>211754911</v>
      </c>
      <c r="U619">
        <f t="shared" si="16"/>
        <v>0.25014893109106656</v>
      </c>
    </row>
    <row r="620" spans="1:21" x14ac:dyDescent="0.35">
      <c r="A620">
        <v>2020</v>
      </c>
      <c r="B620" t="s">
        <v>3</v>
      </c>
      <c r="C620" t="s">
        <v>33</v>
      </c>
      <c r="D620" t="s">
        <v>17</v>
      </c>
      <c r="E620" t="s">
        <v>126</v>
      </c>
      <c r="F620" t="s">
        <v>35</v>
      </c>
      <c r="G620">
        <v>2</v>
      </c>
      <c r="H620" t="s">
        <v>9</v>
      </c>
      <c r="I620" s="6">
        <v>32</v>
      </c>
      <c r="J620" s="6">
        <v>11647.56</v>
      </c>
      <c r="K620" s="6">
        <v>5939.68</v>
      </c>
      <c r="L620" s="7"/>
      <c r="M620" s="6">
        <v>11925.44</v>
      </c>
      <c r="N620" s="6">
        <v>2827</v>
      </c>
      <c r="O620" s="6">
        <v>107160000</v>
      </c>
      <c r="P620" s="6">
        <v>14998458</v>
      </c>
      <c r="Q620" s="6">
        <v>0</v>
      </c>
      <c r="R620" s="6">
        <v>14249996</v>
      </c>
      <c r="S620" s="6">
        <v>136408454</v>
      </c>
      <c r="U620">
        <f t="shared" si="16"/>
        <v>0.24271177826085463</v>
      </c>
    </row>
    <row r="621" spans="1:21" x14ac:dyDescent="0.35">
      <c r="A621">
        <v>2020</v>
      </c>
      <c r="B621" t="s">
        <v>3</v>
      </c>
      <c r="C621" t="s">
        <v>33</v>
      </c>
      <c r="D621" t="s">
        <v>17</v>
      </c>
      <c r="E621" t="s">
        <v>126</v>
      </c>
      <c r="F621" t="s">
        <v>35</v>
      </c>
      <c r="G621">
        <v>3</v>
      </c>
      <c r="H621" t="s">
        <v>9</v>
      </c>
      <c r="I621" s="6">
        <v>14</v>
      </c>
      <c r="J621" s="6">
        <v>8409.75</v>
      </c>
      <c r="K621" s="6">
        <v>5045.84</v>
      </c>
      <c r="L621" s="7"/>
      <c r="M621" s="6">
        <v>7836.13</v>
      </c>
      <c r="N621" s="6">
        <v>2086</v>
      </c>
      <c r="O621" s="6">
        <v>156393354</v>
      </c>
      <c r="P621" s="6">
        <v>11873300</v>
      </c>
      <c r="Q621" s="6">
        <v>0</v>
      </c>
      <c r="R621" s="6">
        <v>42546312</v>
      </c>
      <c r="S621" s="6">
        <v>210812966</v>
      </c>
      <c r="U621">
        <f t="shared" si="16"/>
        <v>0.24804542346680936</v>
      </c>
    </row>
    <row r="622" spans="1:21" x14ac:dyDescent="0.35">
      <c r="A622">
        <v>2020</v>
      </c>
      <c r="B622" t="s">
        <v>3</v>
      </c>
      <c r="C622" t="s">
        <v>33</v>
      </c>
      <c r="D622" t="s">
        <v>17</v>
      </c>
      <c r="E622" t="s">
        <v>126</v>
      </c>
      <c r="F622" t="s">
        <v>35</v>
      </c>
      <c r="G622">
        <v>4</v>
      </c>
      <c r="H622" t="s">
        <v>9</v>
      </c>
      <c r="I622" s="6">
        <v>3</v>
      </c>
      <c r="J622" s="6">
        <v>9136.9599999999991</v>
      </c>
      <c r="K622" s="6">
        <v>3654.79</v>
      </c>
      <c r="L622" s="7"/>
      <c r="M622" s="6">
        <v>9161.9599999999991</v>
      </c>
      <c r="N622" s="6">
        <v>2284</v>
      </c>
      <c r="O622" s="6">
        <v>44600000</v>
      </c>
      <c r="P622" s="6">
        <v>2268634</v>
      </c>
      <c r="Q622" s="6">
        <v>0</v>
      </c>
      <c r="R622" s="6">
        <v>2760678</v>
      </c>
      <c r="S622" s="6">
        <v>49629312</v>
      </c>
      <c r="U622">
        <f t="shared" si="16"/>
        <v>0.24997373305782231</v>
      </c>
    </row>
    <row r="623" spans="1:21" x14ac:dyDescent="0.35">
      <c r="A623">
        <v>2020</v>
      </c>
      <c r="B623" t="s">
        <v>3</v>
      </c>
      <c r="C623" t="s">
        <v>33</v>
      </c>
      <c r="D623" t="s">
        <v>17</v>
      </c>
      <c r="E623" t="s">
        <v>126</v>
      </c>
      <c r="F623" t="s">
        <v>35</v>
      </c>
      <c r="G623">
        <v>7</v>
      </c>
      <c r="H623" t="s">
        <v>9</v>
      </c>
      <c r="I623" s="6">
        <v>1</v>
      </c>
      <c r="J623" s="6">
        <v>0</v>
      </c>
      <c r="K623" s="6">
        <v>0</v>
      </c>
      <c r="L623" s="7"/>
      <c r="M623" s="6">
        <v>0</v>
      </c>
      <c r="N623" s="6">
        <v>0</v>
      </c>
      <c r="O623" s="6">
        <v>0</v>
      </c>
      <c r="P623" s="6">
        <v>1643610</v>
      </c>
      <c r="Q623" s="6">
        <v>0</v>
      </c>
      <c r="R623" s="6">
        <v>1544993</v>
      </c>
      <c r="S623" s="6">
        <v>3188603</v>
      </c>
      <c r="U623">
        <f t="shared" si="16"/>
        <v>0</v>
      </c>
    </row>
    <row r="624" spans="1:21" x14ac:dyDescent="0.35">
      <c r="A624">
        <v>2020</v>
      </c>
      <c r="B624" t="s">
        <v>3</v>
      </c>
      <c r="C624" t="s">
        <v>33</v>
      </c>
      <c r="D624" t="s">
        <v>17</v>
      </c>
      <c r="E624" t="s">
        <v>127</v>
      </c>
      <c r="F624" t="s">
        <v>35</v>
      </c>
      <c r="G624">
        <v>1</v>
      </c>
      <c r="H624" t="s">
        <v>9</v>
      </c>
      <c r="I624" s="6">
        <v>110</v>
      </c>
      <c r="J624" s="6">
        <v>39221.449999999997</v>
      </c>
      <c r="K624" s="6">
        <v>21364.82</v>
      </c>
      <c r="L624" s="7"/>
      <c r="M624" s="6">
        <v>39219.410000000003</v>
      </c>
      <c r="N624" s="6">
        <v>8739</v>
      </c>
      <c r="O624" s="6">
        <v>104473036</v>
      </c>
      <c r="P624" s="6">
        <v>63370271</v>
      </c>
      <c r="Q624" s="6">
        <v>0</v>
      </c>
      <c r="R624" s="6">
        <v>38443182</v>
      </c>
      <c r="S624" s="6">
        <v>206286489</v>
      </c>
      <c r="U624">
        <f t="shared" si="16"/>
        <v>0.22281175224271416</v>
      </c>
    </row>
    <row r="625" spans="1:21" x14ac:dyDescent="0.35">
      <c r="A625">
        <v>2020</v>
      </c>
      <c r="B625" t="s">
        <v>3</v>
      </c>
      <c r="C625" t="s">
        <v>33</v>
      </c>
      <c r="D625" t="s">
        <v>17</v>
      </c>
      <c r="E625" t="s">
        <v>127</v>
      </c>
      <c r="F625" t="s">
        <v>35</v>
      </c>
      <c r="G625">
        <v>2</v>
      </c>
      <c r="H625" t="s">
        <v>9</v>
      </c>
      <c r="I625" s="6">
        <v>33</v>
      </c>
      <c r="J625" s="6">
        <v>139120.15</v>
      </c>
      <c r="K625" s="6">
        <v>60948.77</v>
      </c>
      <c r="L625" s="7"/>
      <c r="M625" s="6">
        <v>78034.97</v>
      </c>
      <c r="N625" s="6">
        <v>34394</v>
      </c>
      <c r="O625" s="6">
        <v>133055082</v>
      </c>
      <c r="P625" s="6">
        <v>15846784</v>
      </c>
      <c r="Q625" s="6">
        <v>0</v>
      </c>
      <c r="R625" s="6">
        <v>2844521</v>
      </c>
      <c r="S625" s="6">
        <v>151746387</v>
      </c>
      <c r="U625">
        <f t="shared" si="16"/>
        <v>0.24722515034666079</v>
      </c>
    </row>
    <row r="626" spans="1:21" x14ac:dyDescent="0.35">
      <c r="A626">
        <v>2020</v>
      </c>
      <c r="B626" t="s">
        <v>3</v>
      </c>
      <c r="C626" t="s">
        <v>33</v>
      </c>
      <c r="D626" t="s">
        <v>17</v>
      </c>
      <c r="E626" t="s">
        <v>127</v>
      </c>
      <c r="F626" t="s">
        <v>35</v>
      </c>
      <c r="G626">
        <v>3</v>
      </c>
      <c r="H626" t="s">
        <v>9</v>
      </c>
      <c r="I626" s="6">
        <v>8</v>
      </c>
      <c r="J626" s="6">
        <v>3712.21</v>
      </c>
      <c r="K626" s="6">
        <v>2179.48</v>
      </c>
      <c r="L626" s="7"/>
      <c r="M626" s="6">
        <v>4007.26</v>
      </c>
      <c r="N626" s="6">
        <v>936</v>
      </c>
      <c r="O626" s="6">
        <v>21060000</v>
      </c>
      <c r="P626" s="6">
        <v>1260000</v>
      </c>
      <c r="Q626" s="6">
        <v>0</v>
      </c>
      <c r="R626" s="6">
        <v>1540000</v>
      </c>
      <c r="S626" s="6">
        <v>23860000</v>
      </c>
      <c r="U626">
        <f t="shared" si="16"/>
        <v>0.25214090797665001</v>
      </c>
    </row>
    <row r="627" spans="1:21" x14ac:dyDescent="0.35">
      <c r="A627">
        <v>2020</v>
      </c>
      <c r="B627" t="s">
        <v>3</v>
      </c>
      <c r="C627" t="s">
        <v>33</v>
      </c>
      <c r="D627" t="s">
        <v>17</v>
      </c>
      <c r="E627" t="s">
        <v>127</v>
      </c>
      <c r="F627" t="s">
        <v>35</v>
      </c>
      <c r="G627">
        <v>4</v>
      </c>
      <c r="H627" t="s">
        <v>9</v>
      </c>
      <c r="I627" s="6">
        <v>6</v>
      </c>
      <c r="J627" s="6">
        <v>8283.5</v>
      </c>
      <c r="K627" s="6">
        <v>3591.85</v>
      </c>
      <c r="L627" s="7"/>
      <c r="M627" s="6">
        <v>8042.66</v>
      </c>
      <c r="N627" s="6">
        <v>2071</v>
      </c>
      <c r="O627" s="6">
        <v>18000000</v>
      </c>
      <c r="P627" s="6">
        <v>5150000</v>
      </c>
      <c r="Q627" s="6">
        <v>0</v>
      </c>
      <c r="R627" s="6">
        <v>4787727</v>
      </c>
      <c r="S627" s="6">
        <v>27937727</v>
      </c>
      <c r="U627">
        <f t="shared" si="16"/>
        <v>0.25001509023963303</v>
      </c>
    </row>
    <row r="628" spans="1:21" x14ac:dyDescent="0.35">
      <c r="A628">
        <v>2020</v>
      </c>
      <c r="B628" t="s">
        <v>3</v>
      </c>
      <c r="C628" t="s">
        <v>33</v>
      </c>
      <c r="D628" t="s">
        <v>17</v>
      </c>
      <c r="E628" t="s">
        <v>127</v>
      </c>
      <c r="F628" t="s">
        <v>35</v>
      </c>
      <c r="G628">
        <v>5</v>
      </c>
      <c r="H628" t="s">
        <v>9</v>
      </c>
      <c r="I628" s="6">
        <v>5</v>
      </c>
      <c r="J628" s="6">
        <v>1416.99</v>
      </c>
      <c r="K628" s="6">
        <v>735.41</v>
      </c>
      <c r="L628" s="7"/>
      <c r="M628" s="6">
        <v>1660.84</v>
      </c>
      <c r="N628" s="6">
        <v>315</v>
      </c>
      <c r="O628" s="6">
        <v>47500000</v>
      </c>
      <c r="P628" s="6">
        <v>17987720</v>
      </c>
      <c r="Q628" s="6">
        <v>0</v>
      </c>
      <c r="R628" s="6">
        <v>7143772</v>
      </c>
      <c r="S628" s="6">
        <v>72631492</v>
      </c>
      <c r="U628">
        <f t="shared" si="16"/>
        <v>0.22230220396756506</v>
      </c>
    </row>
    <row r="629" spans="1:21" x14ac:dyDescent="0.35">
      <c r="A629">
        <v>2020</v>
      </c>
      <c r="B629" t="s">
        <v>3</v>
      </c>
      <c r="C629" t="s">
        <v>33</v>
      </c>
      <c r="D629" t="s">
        <v>17</v>
      </c>
      <c r="E629" t="s">
        <v>127</v>
      </c>
      <c r="F629" t="s">
        <v>35</v>
      </c>
      <c r="G629">
        <v>10</v>
      </c>
      <c r="H629" t="s">
        <v>9</v>
      </c>
      <c r="I629" s="6">
        <v>3</v>
      </c>
      <c r="J629" s="6">
        <v>1642.13</v>
      </c>
      <c r="K629" s="6">
        <v>985.28</v>
      </c>
      <c r="L629" s="7"/>
      <c r="M629" s="6">
        <v>1565.52</v>
      </c>
      <c r="N629" s="6">
        <v>411</v>
      </c>
      <c r="O629" s="6">
        <v>0</v>
      </c>
      <c r="P629" s="6">
        <v>4350000</v>
      </c>
      <c r="Q629" s="6">
        <v>0</v>
      </c>
      <c r="R629" s="6">
        <v>2267727</v>
      </c>
      <c r="S629" s="6">
        <v>6617727</v>
      </c>
      <c r="U629">
        <f t="shared" si="16"/>
        <v>0.25028469122420272</v>
      </c>
    </row>
    <row r="630" spans="1:21" x14ac:dyDescent="0.35">
      <c r="A630">
        <v>2020</v>
      </c>
      <c r="B630" t="s">
        <v>3</v>
      </c>
      <c r="C630" t="s">
        <v>33</v>
      </c>
      <c r="D630" t="s">
        <v>17</v>
      </c>
      <c r="E630" t="s">
        <v>128</v>
      </c>
      <c r="F630" t="s">
        <v>35</v>
      </c>
      <c r="G630">
        <v>1</v>
      </c>
      <c r="H630" t="s">
        <v>9</v>
      </c>
      <c r="I630" s="6">
        <v>754</v>
      </c>
      <c r="J630" s="6">
        <v>1172702.96</v>
      </c>
      <c r="K630" s="6">
        <v>406102.14</v>
      </c>
      <c r="L630" s="7"/>
      <c r="M630" s="6">
        <v>665871.26</v>
      </c>
      <c r="N630" s="6">
        <v>281186</v>
      </c>
      <c r="O630" s="6">
        <v>3204183582</v>
      </c>
      <c r="P630" s="6">
        <v>1707029280</v>
      </c>
      <c r="Q630" s="6">
        <v>0</v>
      </c>
      <c r="R630" s="6">
        <v>653131457</v>
      </c>
      <c r="S630" s="6">
        <v>5556434319</v>
      </c>
      <c r="U630">
        <f t="shared" si="16"/>
        <v>0.23977597873548473</v>
      </c>
    </row>
    <row r="631" spans="1:21" x14ac:dyDescent="0.35">
      <c r="A631">
        <v>2020</v>
      </c>
      <c r="B631" t="s">
        <v>3</v>
      </c>
      <c r="C631" t="s">
        <v>33</v>
      </c>
      <c r="D631" t="s">
        <v>17</v>
      </c>
      <c r="E631" t="s">
        <v>128</v>
      </c>
      <c r="F631" t="s">
        <v>35</v>
      </c>
      <c r="G631">
        <v>2</v>
      </c>
      <c r="H631" t="s">
        <v>9</v>
      </c>
      <c r="I631" s="6">
        <v>236</v>
      </c>
      <c r="J631" s="6">
        <v>171921.72</v>
      </c>
      <c r="K631" s="6">
        <v>86253</v>
      </c>
      <c r="L631" s="7"/>
      <c r="M631" s="6">
        <v>191302.54</v>
      </c>
      <c r="N631" s="6">
        <v>39435</v>
      </c>
      <c r="O631" s="6">
        <v>1104813791</v>
      </c>
      <c r="P631" s="6">
        <v>626956293</v>
      </c>
      <c r="Q631" s="6">
        <v>0</v>
      </c>
      <c r="R631" s="6">
        <v>125769457</v>
      </c>
      <c r="S631" s="6">
        <v>1857539541</v>
      </c>
      <c r="U631">
        <f t="shared" si="16"/>
        <v>0.22937764931621205</v>
      </c>
    </row>
    <row r="632" spans="1:21" x14ac:dyDescent="0.35">
      <c r="A632">
        <v>2020</v>
      </c>
      <c r="B632" t="s">
        <v>3</v>
      </c>
      <c r="C632" t="s">
        <v>33</v>
      </c>
      <c r="D632" t="s">
        <v>17</v>
      </c>
      <c r="E632" t="s">
        <v>128</v>
      </c>
      <c r="F632" t="s">
        <v>35</v>
      </c>
      <c r="G632">
        <v>3</v>
      </c>
      <c r="H632" t="s">
        <v>9</v>
      </c>
      <c r="I632" s="6">
        <v>70</v>
      </c>
      <c r="J632" s="6">
        <v>46269.120000000003</v>
      </c>
      <c r="K632" s="6">
        <v>24225.22</v>
      </c>
      <c r="L632" s="7"/>
      <c r="M632" s="6">
        <v>59985.91</v>
      </c>
      <c r="N632" s="6">
        <v>10932</v>
      </c>
      <c r="O632" s="6">
        <v>335311985</v>
      </c>
      <c r="P632" s="6">
        <v>234984246</v>
      </c>
      <c r="Q632" s="6">
        <v>0</v>
      </c>
      <c r="R632" s="6">
        <v>38614620</v>
      </c>
      <c r="S632" s="6">
        <v>608910851</v>
      </c>
      <c r="U632">
        <f t="shared" si="16"/>
        <v>0.23626989231694917</v>
      </c>
    </row>
    <row r="633" spans="1:21" x14ac:dyDescent="0.35">
      <c r="A633">
        <v>2020</v>
      </c>
      <c r="B633" t="s">
        <v>3</v>
      </c>
      <c r="C633" t="s">
        <v>33</v>
      </c>
      <c r="D633" t="s">
        <v>17</v>
      </c>
      <c r="E633" t="s">
        <v>128</v>
      </c>
      <c r="F633" t="s">
        <v>35</v>
      </c>
      <c r="G633">
        <v>4</v>
      </c>
      <c r="H633" t="s">
        <v>9</v>
      </c>
      <c r="I633" s="6">
        <v>42</v>
      </c>
      <c r="J633" s="6">
        <v>17294.93</v>
      </c>
      <c r="K633" s="6">
        <v>10678.97</v>
      </c>
      <c r="L633" s="7"/>
      <c r="M633" s="6">
        <v>26613.7</v>
      </c>
      <c r="N633" s="6">
        <v>4396</v>
      </c>
      <c r="O633" s="6">
        <v>279229696</v>
      </c>
      <c r="P633" s="6">
        <v>360200789</v>
      </c>
      <c r="Q633" s="6">
        <v>0</v>
      </c>
      <c r="R633" s="6">
        <v>13480000</v>
      </c>
      <c r="S633" s="6">
        <v>652910485</v>
      </c>
      <c r="U633">
        <f t="shared" si="16"/>
        <v>0.25417853671567331</v>
      </c>
    </row>
    <row r="634" spans="1:21" x14ac:dyDescent="0.35">
      <c r="A634">
        <v>2020</v>
      </c>
      <c r="B634" t="s">
        <v>3</v>
      </c>
      <c r="C634" t="s">
        <v>33</v>
      </c>
      <c r="D634" t="s">
        <v>17</v>
      </c>
      <c r="E634" t="s">
        <v>128</v>
      </c>
      <c r="F634" t="s">
        <v>35</v>
      </c>
      <c r="G634">
        <v>5</v>
      </c>
      <c r="H634" t="s">
        <v>9</v>
      </c>
      <c r="I634" s="6">
        <v>103</v>
      </c>
      <c r="J634" s="6">
        <v>310181.46000000002</v>
      </c>
      <c r="K634" s="6">
        <v>158827.70000000001</v>
      </c>
      <c r="L634" s="7"/>
      <c r="M634" s="6">
        <v>266697.98</v>
      </c>
      <c r="N634" s="6">
        <v>3883</v>
      </c>
      <c r="O634" s="6">
        <v>567139074</v>
      </c>
      <c r="P634" s="6">
        <v>659473892</v>
      </c>
      <c r="Q634" s="6">
        <v>0</v>
      </c>
      <c r="R634" s="6">
        <v>16597000</v>
      </c>
      <c r="S634" s="6">
        <v>1243209966</v>
      </c>
      <c r="U634">
        <f t="shared" si="16"/>
        <v>1.2518478699532846E-2</v>
      </c>
    </row>
    <row r="635" spans="1:21" x14ac:dyDescent="0.35">
      <c r="A635">
        <v>2020</v>
      </c>
      <c r="B635" t="s">
        <v>3</v>
      </c>
      <c r="C635" t="s">
        <v>33</v>
      </c>
      <c r="D635" t="s">
        <v>17</v>
      </c>
      <c r="E635" t="s">
        <v>128</v>
      </c>
      <c r="F635" t="s">
        <v>35</v>
      </c>
      <c r="G635">
        <v>6</v>
      </c>
      <c r="H635" t="s">
        <v>9</v>
      </c>
      <c r="I635" s="6">
        <v>5</v>
      </c>
      <c r="J635" s="6">
        <v>13542.5</v>
      </c>
      <c r="K635" s="6">
        <v>2665.63</v>
      </c>
      <c r="L635" s="7"/>
      <c r="M635" s="6">
        <v>6966</v>
      </c>
      <c r="N635" s="6">
        <v>2340</v>
      </c>
      <c r="O635" s="6">
        <v>118594897</v>
      </c>
      <c r="P635" s="6">
        <v>11250000</v>
      </c>
      <c r="Q635" s="6">
        <v>0</v>
      </c>
      <c r="R635" s="6">
        <v>23043618</v>
      </c>
      <c r="S635" s="6">
        <v>152888515</v>
      </c>
      <c r="U635">
        <f t="shared" si="16"/>
        <v>0.17278936680819643</v>
      </c>
    </row>
    <row r="636" spans="1:21" x14ac:dyDescent="0.35">
      <c r="A636">
        <v>2020</v>
      </c>
      <c r="B636" t="s">
        <v>3</v>
      </c>
      <c r="C636" t="s">
        <v>33</v>
      </c>
      <c r="D636" t="s">
        <v>17</v>
      </c>
      <c r="E636" t="s">
        <v>128</v>
      </c>
      <c r="F636" t="s">
        <v>35</v>
      </c>
      <c r="G636">
        <v>8</v>
      </c>
      <c r="H636" t="s">
        <v>9</v>
      </c>
      <c r="I636" s="6">
        <v>2</v>
      </c>
      <c r="J636" s="6">
        <v>21157.83</v>
      </c>
      <c r="K636" s="6">
        <v>6087.17</v>
      </c>
      <c r="L636" s="7"/>
      <c r="M636" s="6">
        <v>21189</v>
      </c>
      <c r="N636" s="6">
        <v>5289</v>
      </c>
      <c r="O636" s="6">
        <v>103798344</v>
      </c>
      <c r="P636" s="6">
        <v>17855080</v>
      </c>
      <c r="Q636" s="6">
        <v>0</v>
      </c>
      <c r="R636" s="6">
        <v>24330684</v>
      </c>
      <c r="S636" s="6">
        <v>145984108</v>
      </c>
      <c r="U636">
        <f t="shared" si="16"/>
        <v>0.24997837679951107</v>
      </c>
    </row>
    <row r="637" spans="1:21" x14ac:dyDescent="0.35">
      <c r="A637">
        <v>2020</v>
      </c>
      <c r="B637" t="s">
        <v>3</v>
      </c>
      <c r="C637" t="s">
        <v>33</v>
      </c>
      <c r="D637" t="s">
        <v>17</v>
      </c>
      <c r="E637" t="s">
        <v>128</v>
      </c>
      <c r="F637" t="s">
        <v>35</v>
      </c>
      <c r="G637">
        <v>9</v>
      </c>
      <c r="H637" t="s">
        <v>9</v>
      </c>
      <c r="I637" s="6">
        <v>3</v>
      </c>
      <c r="J637" s="6">
        <v>924.78</v>
      </c>
      <c r="K637" s="6">
        <v>448.7</v>
      </c>
      <c r="L637" s="7"/>
      <c r="M637" s="6">
        <v>751.7</v>
      </c>
      <c r="N637" s="6">
        <v>233</v>
      </c>
      <c r="O637" s="6">
        <v>7500000</v>
      </c>
      <c r="P637" s="6">
        <v>7000000</v>
      </c>
      <c r="Q637" s="6">
        <v>0</v>
      </c>
      <c r="R637" s="6">
        <v>5740000</v>
      </c>
      <c r="S637" s="6">
        <v>20240000</v>
      </c>
      <c r="U637">
        <f t="shared" si="16"/>
        <v>0.25195181556694568</v>
      </c>
    </row>
    <row r="638" spans="1:21" x14ac:dyDescent="0.35">
      <c r="A638">
        <v>2020</v>
      </c>
      <c r="B638" t="s">
        <v>3</v>
      </c>
      <c r="C638" t="s">
        <v>33</v>
      </c>
      <c r="D638" t="s">
        <v>17</v>
      </c>
      <c r="E638" t="s">
        <v>129</v>
      </c>
      <c r="F638" t="s">
        <v>35</v>
      </c>
      <c r="G638">
        <v>1</v>
      </c>
      <c r="H638" t="s">
        <v>9</v>
      </c>
      <c r="I638" s="6">
        <v>1555</v>
      </c>
      <c r="J638" s="6">
        <v>2048409.38</v>
      </c>
      <c r="K638" s="6">
        <v>791486.15</v>
      </c>
      <c r="L638" s="7"/>
      <c r="M638" s="6">
        <v>2282377.8199999998</v>
      </c>
      <c r="N638" s="6">
        <v>424114</v>
      </c>
      <c r="O638" s="6">
        <v>10086211488</v>
      </c>
      <c r="P638" s="6">
        <v>3099768285</v>
      </c>
      <c r="Q638" s="6">
        <v>23340000</v>
      </c>
      <c r="R638" s="6">
        <v>2542511700</v>
      </c>
      <c r="S638" s="6">
        <v>15557687422</v>
      </c>
      <c r="U638">
        <f t="shared" si="16"/>
        <v>0.20704552719827909</v>
      </c>
    </row>
    <row r="639" spans="1:21" x14ac:dyDescent="0.35">
      <c r="A639">
        <v>2020</v>
      </c>
      <c r="B639" t="s">
        <v>3</v>
      </c>
      <c r="C639" t="s">
        <v>33</v>
      </c>
      <c r="D639" t="s">
        <v>17</v>
      </c>
      <c r="E639" t="s">
        <v>129</v>
      </c>
      <c r="F639" t="s">
        <v>35</v>
      </c>
      <c r="G639">
        <v>2</v>
      </c>
      <c r="H639" t="s">
        <v>9</v>
      </c>
      <c r="I639" s="6">
        <v>798</v>
      </c>
      <c r="J639" s="6">
        <v>1052763.81</v>
      </c>
      <c r="K639" s="6">
        <v>398094.92</v>
      </c>
      <c r="L639" s="7"/>
      <c r="M639" s="6">
        <v>1034597.82</v>
      </c>
      <c r="N639" s="6">
        <v>235420</v>
      </c>
      <c r="O639" s="6">
        <v>3958636743</v>
      </c>
      <c r="P639" s="6">
        <v>1239112128</v>
      </c>
      <c r="Q639" s="6">
        <v>0</v>
      </c>
      <c r="R639" s="6">
        <v>542664180</v>
      </c>
      <c r="S639" s="6">
        <v>5752229445</v>
      </c>
      <c r="U639">
        <f t="shared" si="16"/>
        <v>0.22362090885324029</v>
      </c>
    </row>
    <row r="640" spans="1:21" x14ac:dyDescent="0.35">
      <c r="A640">
        <v>2020</v>
      </c>
      <c r="B640" t="s">
        <v>3</v>
      </c>
      <c r="C640" t="s">
        <v>33</v>
      </c>
      <c r="D640" t="s">
        <v>17</v>
      </c>
      <c r="E640" t="s">
        <v>129</v>
      </c>
      <c r="F640" t="s">
        <v>35</v>
      </c>
      <c r="G640">
        <v>3</v>
      </c>
      <c r="H640" t="s">
        <v>9</v>
      </c>
      <c r="I640" s="6">
        <v>530</v>
      </c>
      <c r="J640" s="6">
        <v>828033.98</v>
      </c>
      <c r="K640" s="6">
        <v>451553.09</v>
      </c>
      <c r="L640" s="7"/>
      <c r="M640" s="6">
        <v>871264.31</v>
      </c>
      <c r="N640" s="6">
        <v>196502</v>
      </c>
      <c r="O640" s="6">
        <v>3746416281</v>
      </c>
      <c r="P640" s="6">
        <v>773953834</v>
      </c>
      <c r="Q640" s="6">
        <v>4530350</v>
      </c>
      <c r="R640" s="6">
        <v>884623860</v>
      </c>
      <c r="S640" s="6">
        <v>5388505607</v>
      </c>
      <c r="U640">
        <f t="shared" si="16"/>
        <v>0.23731151709498685</v>
      </c>
    </row>
    <row r="641" spans="1:21" x14ac:dyDescent="0.35">
      <c r="A641">
        <v>2020</v>
      </c>
      <c r="B641" t="s">
        <v>3</v>
      </c>
      <c r="C641" t="s">
        <v>33</v>
      </c>
      <c r="D641" t="s">
        <v>17</v>
      </c>
      <c r="E641" t="s">
        <v>129</v>
      </c>
      <c r="F641" t="s">
        <v>35</v>
      </c>
      <c r="G641">
        <v>4</v>
      </c>
      <c r="H641" t="s">
        <v>9</v>
      </c>
      <c r="I641" s="6">
        <v>334</v>
      </c>
      <c r="J641" s="6">
        <v>443441.06</v>
      </c>
      <c r="K641" s="6">
        <v>228328.79</v>
      </c>
      <c r="L641" s="7"/>
      <c r="M641" s="6">
        <v>468857.87</v>
      </c>
      <c r="N641" s="6">
        <v>105690</v>
      </c>
      <c r="O641" s="6">
        <v>2409324368</v>
      </c>
      <c r="P641" s="6">
        <v>791159951</v>
      </c>
      <c r="Q641" s="6">
        <v>0</v>
      </c>
      <c r="R641" s="6">
        <v>467685993</v>
      </c>
      <c r="S641" s="6">
        <v>3661043678</v>
      </c>
      <c r="U641">
        <f t="shared" si="16"/>
        <v>0.23834058127138699</v>
      </c>
    </row>
    <row r="642" spans="1:21" x14ac:dyDescent="0.35">
      <c r="A642">
        <v>2020</v>
      </c>
      <c r="B642" t="s">
        <v>3</v>
      </c>
      <c r="C642" t="s">
        <v>33</v>
      </c>
      <c r="D642" t="s">
        <v>17</v>
      </c>
      <c r="E642" t="s">
        <v>129</v>
      </c>
      <c r="F642" t="s">
        <v>35</v>
      </c>
      <c r="G642">
        <v>5</v>
      </c>
      <c r="H642" t="s">
        <v>9</v>
      </c>
      <c r="I642" s="6">
        <v>378</v>
      </c>
      <c r="J642" s="6">
        <v>1314050.0900000001</v>
      </c>
      <c r="K642" s="6">
        <v>364278.3</v>
      </c>
      <c r="L642" s="7"/>
      <c r="M642" s="6">
        <v>1296283.97</v>
      </c>
      <c r="N642" s="6">
        <v>266936</v>
      </c>
      <c r="O642" s="6">
        <v>3758800326</v>
      </c>
      <c r="P642" s="6">
        <v>1943336079</v>
      </c>
      <c r="Q642" s="6">
        <v>0</v>
      </c>
      <c r="R642" s="6">
        <v>629585677</v>
      </c>
      <c r="S642" s="6">
        <v>6320582082</v>
      </c>
      <c r="U642">
        <f t="shared" si="16"/>
        <v>0.20313989704912999</v>
      </c>
    </row>
    <row r="643" spans="1:21" x14ac:dyDescent="0.35">
      <c r="A643">
        <v>2020</v>
      </c>
      <c r="B643" t="s">
        <v>3</v>
      </c>
      <c r="C643" t="s">
        <v>33</v>
      </c>
      <c r="D643" t="s">
        <v>17</v>
      </c>
      <c r="E643" t="s">
        <v>129</v>
      </c>
      <c r="F643" t="s">
        <v>35</v>
      </c>
      <c r="G643">
        <v>6</v>
      </c>
      <c r="H643" t="s">
        <v>9</v>
      </c>
      <c r="I643" s="6">
        <v>230</v>
      </c>
      <c r="J643" s="6">
        <v>392021.79</v>
      </c>
      <c r="K643" s="6">
        <v>174800.02</v>
      </c>
      <c r="L643" s="7"/>
      <c r="M643" s="6">
        <v>383189.62</v>
      </c>
      <c r="N643" s="6">
        <v>87008</v>
      </c>
      <c r="O643" s="6">
        <v>2479331370</v>
      </c>
      <c r="P643" s="6">
        <v>520275094</v>
      </c>
      <c r="Q643" s="6">
        <v>0</v>
      </c>
      <c r="R643" s="6">
        <v>441487170</v>
      </c>
      <c r="S643" s="6">
        <v>3427979634</v>
      </c>
      <c r="U643">
        <f t="shared" si="16"/>
        <v>0.22194684637300391</v>
      </c>
    </row>
    <row r="644" spans="1:21" x14ac:dyDescent="0.35">
      <c r="A644">
        <v>2020</v>
      </c>
      <c r="B644" t="s">
        <v>3</v>
      </c>
      <c r="C644" t="s">
        <v>33</v>
      </c>
      <c r="D644" t="s">
        <v>17</v>
      </c>
      <c r="E644" t="s">
        <v>129</v>
      </c>
      <c r="F644" t="s">
        <v>35</v>
      </c>
      <c r="G644">
        <v>7</v>
      </c>
      <c r="H644" t="s">
        <v>9</v>
      </c>
      <c r="I644" s="6">
        <v>123</v>
      </c>
      <c r="J644" s="6">
        <v>500749.88</v>
      </c>
      <c r="K644" s="6">
        <v>224053.13</v>
      </c>
      <c r="L644" s="7"/>
      <c r="M644" s="6">
        <v>406626.63</v>
      </c>
      <c r="N644" s="6">
        <v>110966</v>
      </c>
      <c r="O644" s="6">
        <v>2293084144</v>
      </c>
      <c r="P644" s="6">
        <v>211984473</v>
      </c>
      <c r="Q644" s="6">
        <v>0</v>
      </c>
      <c r="R644" s="6">
        <v>233473033</v>
      </c>
      <c r="S644" s="6">
        <v>2729278650</v>
      </c>
      <c r="U644">
        <f t="shared" si="16"/>
        <v>0.22159965370336185</v>
      </c>
    </row>
    <row r="645" spans="1:21" x14ac:dyDescent="0.35">
      <c r="A645">
        <v>2020</v>
      </c>
      <c r="B645" t="s">
        <v>3</v>
      </c>
      <c r="C645" t="s">
        <v>33</v>
      </c>
      <c r="D645" t="s">
        <v>17</v>
      </c>
      <c r="E645" t="s">
        <v>129</v>
      </c>
      <c r="F645" t="s">
        <v>35</v>
      </c>
      <c r="G645">
        <v>8</v>
      </c>
      <c r="H645" t="s">
        <v>9</v>
      </c>
      <c r="I645" s="6">
        <v>115</v>
      </c>
      <c r="J645" s="6">
        <v>436967.49</v>
      </c>
      <c r="K645" s="6">
        <v>219243.83</v>
      </c>
      <c r="L645" s="7"/>
      <c r="M645" s="6">
        <v>345435.59</v>
      </c>
      <c r="N645" s="6">
        <v>98807</v>
      </c>
      <c r="O645" s="6">
        <v>1867086440</v>
      </c>
      <c r="P645" s="6">
        <v>166033416</v>
      </c>
      <c r="Q645" s="6">
        <v>0</v>
      </c>
      <c r="R645" s="6">
        <v>429690240</v>
      </c>
      <c r="S645" s="6">
        <v>2462800096</v>
      </c>
      <c r="U645">
        <f t="shared" si="16"/>
        <v>0.22611979669242671</v>
      </c>
    </row>
    <row r="646" spans="1:21" x14ac:dyDescent="0.35">
      <c r="A646">
        <v>2020</v>
      </c>
      <c r="B646" t="s">
        <v>3</v>
      </c>
      <c r="C646" t="s">
        <v>33</v>
      </c>
      <c r="D646" t="s">
        <v>17</v>
      </c>
      <c r="E646" t="s">
        <v>129</v>
      </c>
      <c r="F646" t="s">
        <v>35</v>
      </c>
      <c r="G646">
        <v>9</v>
      </c>
      <c r="H646" t="s">
        <v>9</v>
      </c>
      <c r="I646" s="6">
        <v>103</v>
      </c>
      <c r="J646" s="6">
        <v>239973.22</v>
      </c>
      <c r="K646" s="6">
        <v>107323.81</v>
      </c>
      <c r="L646" s="7"/>
      <c r="M646" s="6">
        <v>225846.54</v>
      </c>
      <c r="N646" s="6">
        <v>51282</v>
      </c>
      <c r="O646" s="6">
        <v>711953230</v>
      </c>
      <c r="P646" s="6">
        <v>83483237</v>
      </c>
      <c r="Q646" s="6">
        <v>0</v>
      </c>
      <c r="R646" s="6">
        <v>84697712</v>
      </c>
      <c r="S646" s="6">
        <v>876144169</v>
      </c>
      <c r="U646">
        <f t="shared" si="16"/>
        <v>0.21369884522948018</v>
      </c>
    </row>
    <row r="647" spans="1:21" x14ac:dyDescent="0.35">
      <c r="A647">
        <v>2020</v>
      </c>
      <c r="B647" t="s">
        <v>3</v>
      </c>
      <c r="C647" t="s">
        <v>33</v>
      </c>
      <c r="D647" t="s">
        <v>17</v>
      </c>
      <c r="E647" t="s">
        <v>129</v>
      </c>
      <c r="F647" t="s">
        <v>35</v>
      </c>
      <c r="G647">
        <v>10</v>
      </c>
      <c r="H647" t="s">
        <v>9</v>
      </c>
      <c r="I647" s="6">
        <v>92</v>
      </c>
      <c r="J647" s="6">
        <v>461875.76</v>
      </c>
      <c r="K647" s="6">
        <v>60036.69</v>
      </c>
      <c r="L647" s="7"/>
      <c r="M647" s="6">
        <v>441297.19</v>
      </c>
      <c r="N647" s="6">
        <v>110566</v>
      </c>
      <c r="O647" s="6">
        <v>4126293436</v>
      </c>
      <c r="P647" s="6">
        <v>474166353</v>
      </c>
      <c r="Q647" s="6">
        <v>100000</v>
      </c>
      <c r="R647" s="6">
        <v>378641834</v>
      </c>
      <c r="S647" s="6">
        <v>4948214737</v>
      </c>
      <c r="U647">
        <f t="shared" si="16"/>
        <v>0.23938472112067538</v>
      </c>
    </row>
    <row r="648" spans="1:21" x14ac:dyDescent="0.35">
      <c r="A648">
        <v>2020</v>
      </c>
      <c r="B648" t="s">
        <v>3</v>
      </c>
      <c r="C648" t="s">
        <v>33</v>
      </c>
      <c r="D648" t="s">
        <v>17</v>
      </c>
      <c r="E648" t="s">
        <v>130</v>
      </c>
      <c r="F648" t="s">
        <v>35</v>
      </c>
      <c r="G648">
        <v>1</v>
      </c>
      <c r="H648" t="s">
        <v>9</v>
      </c>
      <c r="I648" s="6">
        <v>109</v>
      </c>
      <c r="J648" s="6">
        <v>89672.08</v>
      </c>
      <c r="K648" s="6">
        <v>46001.81</v>
      </c>
      <c r="L648" s="7"/>
      <c r="M648" s="6">
        <v>91769.14</v>
      </c>
      <c r="N648" s="6">
        <v>22720</v>
      </c>
      <c r="O648" s="6">
        <v>255706169</v>
      </c>
      <c r="P648" s="6">
        <v>83920931</v>
      </c>
      <c r="Q648" s="6">
        <v>0</v>
      </c>
      <c r="R648" s="6">
        <v>8797199</v>
      </c>
      <c r="S648" s="6">
        <v>348424299</v>
      </c>
      <c r="U648">
        <f t="shared" si="16"/>
        <v>0.25336760338334963</v>
      </c>
    </row>
    <row r="649" spans="1:21" x14ac:dyDescent="0.35">
      <c r="A649">
        <v>2020</v>
      </c>
      <c r="B649" t="s">
        <v>3</v>
      </c>
      <c r="C649" t="s">
        <v>33</v>
      </c>
      <c r="D649" t="s">
        <v>17</v>
      </c>
      <c r="E649" t="s">
        <v>130</v>
      </c>
      <c r="F649" t="s">
        <v>35</v>
      </c>
      <c r="G649">
        <v>2</v>
      </c>
      <c r="H649" t="s">
        <v>9</v>
      </c>
      <c r="I649" s="6">
        <v>71</v>
      </c>
      <c r="J649" s="6">
        <v>13858.32</v>
      </c>
      <c r="K649" s="6">
        <v>6884.01</v>
      </c>
      <c r="L649" s="7"/>
      <c r="M649" s="6">
        <v>16015.57</v>
      </c>
      <c r="N649" s="6">
        <v>2970</v>
      </c>
      <c r="O649" s="6">
        <v>61643305</v>
      </c>
      <c r="P649" s="6">
        <v>73871528</v>
      </c>
      <c r="Q649" s="6">
        <v>0</v>
      </c>
      <c r="R649" s="6">
        <v>3307820</v>
      </c>
      <c r="S649" s="6">
        <v>138822653</v>
      </c>
      <c r="U649">
        <f t="shared" si="16"/>
        <v>0.21431169146043677</v>
      </c>
    </row>
    <row r="650" spans="1:21" x14ac:dyDescent="0.35">
      <c r="A650">
        <v>2020</v>
      </c>
      <c r="B650" t="s">
        <v>3</v>
      </c>
      <c r="C650" t="s">
        <v>33</v>
      </c>
      <c r="D650" t="s">
        <v>17</v>
      </c>
      <c r="E650" t="s">
        <v>130</v>
      </c>
      <c r="F650" t="s">
        <v>35</v>
      </c>
      <c r="G650">
        <v>3</v>
      </c>
      <c r="H650" t="s">
        <v>9</v>
      </c>
      <c r="I650" s="6">
        <v>41</v>
      </c>
      <c r="J650" s="6">
        <v>890.78</v>
      </c>
      <c r="K650" s="6">
        <v>536.71</v>
      </c>
      <c r="L650" s="7"/>
      <c r="M650" s="6">
        <v>1531.8</v>
      </c>
      <c r="N650" s="6">
        <v>206</v>
      </c>
      <c r="O650" s="6">
        <v>20460333</v>
      </c>
      <c r="P650" s="6">
        <v>46348757</v>
      </c>
      <c r="Q650" s="6">
        <v>0</v>
      </c>
      <c r="R650" s="6">
        <v>720000</v>
      </c>
      <c r="S650" s="6">
        <v>67529090</v>
      </c>
      <c r="U650">
        <f t="shared" si="16"/>
        <v>0.23125799860796156</v>
      </c>
    </row>
    <row r="651" spans="1:21" x14ac:dyDescent="0.35">
      <c r="A651">
        <v>2020</v>
      </c>
      <c r="B651" t="s">
        <v>3</v>
      </c>
      <c r="C651" t="s">
        <v>33</v>
      </c>
      <c r="D651" t="s">
        <v>17</v>
      </c>
      <c r="E651" t="s">
        <v>130</v>
      </c>
      <c r="F651" t="s">
        <v>35</v>
      </c>
      <c r="G651">
        <v>4</v>
      </c>
      <c r="H651" t="s">
        <v>9</v>
      </c>
      <c r="I651" s="6">
        <v>50</v>
      </c>
      <c r="J651" s="6">
        <v>0</v>
      </c>
      <c r="K651" s="6">
        <v>0</v>
      </c>
      <c r="L651" s="7"/>
      <c r="M651" s="6">
        <v>2158.5</v>
      </c>
      <c r="N651" s="6">
        <v>0</v>
      </c>
      <c r="O651" s="6">
        <v>18164515</v>
      </c>
      <c r="P651" s="6">
        <v>63127163</v>
      </c>
      <c r="Q651" s="6">
        <v>0</v>
      </c>
      <c r="R651" s="6">
        <v>0</v>
      </c>
      <c r="S651" s="6">
        <v>81291678</v>
      </c>
      <c r="U651">
        <f t="shared" si="16"/>
        <v>0</v>
      </c>
    </row>
    <row r="652" spans="1:21" x14ac:dyDescent="0.35">
      <c r="A652">
        <v>2020</v>
      </c>
      <c r="B652" t="s">
        <v>3</v>
      </c>
      <c r="C652" t="s">
        <v>33</v>
      </c>
      <c r="D652" t="s">
        <v>17</v>
      </c>
      <c r="E652" t="s">
        <v>130</v>
      </c>
      <c r="F652" t="s">
        <v>35</v>
      </c>
      <c r="G652">
        <v>5</v>
      </c>
      <c r="H652" t="s">
        <v>9</v>
      </c>
      <c r="I652" s="6">
        <v>97</v>
      </c>
      <c r="J652" s="6">
        <v>30250.45</v>
      </c>
      <c r="K652" s="6">
        <v>21279.06</v>
      </c>
      <c r="L652" s="7"/>
      <c r="M652" s="6">
        <v>25022.720000000001</v>
      </c>
      <c r="N652" s="6">
        <v>370</v>
      </c>
      <c r="O652" s="6">
        <v>36102601</v>
      </c>
      <c r="P652" s="6">
        <v>93375768</v>
      </c>
      <c r="Q652" s="6">
        <v>0</v>
      </c>
      <c r="R652" s="6">
        <v>4727727</v>
      </c>
      <c r="S652" s="6">
        <v>134206096</v>
      </c>
      <c r="U652">
        <f t="shared" si="16"/>
        <v>1.2231223006599902E-2</v>
      </c>
    </row>
    <row r="653" spans="1:21" x14ac:dyDescent="0.35">
      <c r="A653">
        <v>2020</v>
      </c>
      <c r="B653" t="s">
        <v>3</v>
      </c>
      <c r="C653" t="s">
        <v>33</v>
      </c>
      <c r="D653" t="s">
        <v>17</v>
      </c>
      <c r="E653" t="s">
        <v>131</v>
      </c>
      <c r="F653" t="s">
        <v>35</v>
      </c>
      <c r="G653">
        <v>1</v>
      </c>
      <c r="H653" t="s">
        <v>9</v>
      </c>
      <c r="I653" s="6">
        <v>500</v>
      </c>
      <c r="J653" s="6">
        <v>262620.3</v>
      </c>
      <c r="K653" s="6">
        <v>116701.51</v>
      </c>
      <c r="L653" s="7"/>
      <c r="M653" s="6">
        <v>392757.6</v>
      </c>
      <c r="N653" s="6">
        <v>59252</v>
      </c>
      <c r="O653" s="6">
        <v>1972402215</v>
      </c>
      <c r="P653" s="6">
        <v>606450130</v>
      </c>
      <c r="Q653" s="6">
        <v>0</v>
      </c>
      <c r="R653" s="6">
        <v>346260580</v>
      </c>
      <c r="S653" s="6">
        <v>2922560922</v>
      </c>
      <c r="U653">
        <f t="shared" si="16"/>
        <v>0.22561850702325753</v>
      </c>
    </row>
    <row r="654" spans="1:21" x14ac:dyDescent="0.35">
      <c r="A654">
        <v>2020</v>
      </c>
      <c r="B654" t="s">
        <v>3</v>
      </c>
      <c r="C654" t="s">
        <v>33</v>
      </c>
      <c r="D654" t="s">
        <v>17</v>
      </c>
      <c r="E654" t="s">
        <v>131</v>
      </c>
      <c r="F654" t="s">
        <v>35</v>
      </c>
      <c r="G654">
        <v>2</v>
      </c>
      <c r="H654" t="s">
        <v>9</v>
      </c>
      <c r="I654" s="6">
        <v>231</v>
      </c>
      <c r="J654" s="6">
        <v>238537.31</v>
      </c>
      <c r="K654" s="6">
        <v>95515.28</v>
      </c>
      <c r="L654" s="7"/>
      <c r="M654" s="6">
        <v>220301.44</v>
      </c>
      <c r="N654" s="6">
        <v>58565</v>
      </c>
      <c r="O654" s="6">
        <v>865156953</v>
      </c>
      <c r="P654" s="6">
        <v>340589648</v>
      </c>
      <c r="Q654" s="6">
        <v>100000</v>
      </c>
      <c r="R654" s="6">
        <v>389029455</v>
      </c>
      <c r="S654" s="6">
        <v>1592176056</v>
      </c>
      <c r="U654">
        <f t="shared" si="16"/>
        <v>0.24551714782060718</v>
      </c>
    </row>
    <row r="655" spans="1:21" x14ac:dyDescent="0.35">
      <c r="A655">
        <v>2020</v>
      </c>
      <c r="B655" t="s">
        <v>3</v>
      </c>
      <c r="C655" t="s">
        <v>33</v>
      </c>
      <c r="D655" t="s">
        <v>17</v>
      </c>
      <c r="E655" t="s">
        <v>131</v>
      </c>
      <c r="F655" t="s">
        <v>35</v>
      </c>
      <c r="G655">
        <v>3</v>
      </c>
      <c r="H655" t="s">
        <v>9</v>
      </c>
      <c r="I655" s="6">
        <v>117</v>
      </c>
      <c r="J655" s="6">
        <v>83840.47</v>
      </c>
      <c r="K655" s="6">
        <v>44178.74</v>
      </c>
      <c r="L655" s="7"/>
      <c r="M655" s="6">
        <v>207319.59</v>
      </c>
      <c r="N655" s="6">
        <v>20317</v>
      </c>
      <c r="O655" s="6">
        <v>493318359</v>
      </c>
      <c r="P655" s="6">
        <v>284484900</v>
      </c>
      <c r="Q655" s="6">
        <v>0</v>
      </c>
      <c r="R655" s="6">
        <v>655250195</v>
      </c>
      <c r="S655" s="6">
        <v>1432693454</v>
      </c>
      <c r="U655">
        <f t="shared" si="16"/>
        <v>0.24232927129344575</v>
      </c>
    </row>
    <row r="656" spans="1:21" x14ac:dyDescent="0.35">
      <c r="A656">
        <v>2020</v>
      </c>
      <c r="B656" t="s">
        <v>3</v>
      </c>
      <c r="C656" t="s">
        <v>33</v>
      </c>
      <c r="D656" t="s">
        <v>17</v>
      </c>
      <c r="E656" t="s">
        <v>131</v>
      </c>
      <c r="F656" t="s">
        <v>35</v>
      </c>
      <c r="G656">
        <v>4</v>
      </c>
      <c r="H656" t="s">
        <v>9</v>
      </c>
      <c r="I656" s="6">
        <v>51</v>
      </c>
      <c r="J656" s="6">
        <v>33148.07</v>
      </c>
      <c r="K656" s="6">
        <v>19993.23</v>
      </c>
      <c r="L656" s="7"/>
      <c r="M656" s="6">
        <v>63237.42</v>
      </c>
      <c r="N656" s="6">
        <v>7946</v>
      </c>
      <c r="O656" s="6">
        <v>357790500</v>
      </c>
      <c r="P656" s="6">
        <v>219348871</v>
      </c>
      <c r="Q656" s="6">
        <v>0</v>
      </c>
      <c r="R656" s="6">
        <v>233103124</v>
      </c>
      <c r="S656" s="6">
        <v>810242495</v>
      </c>
      <c r="U656">
        <f t="shared" si="16"/>
        <v>0.23971229697535934</v>
      </c>
    </row>
    <row r="657" spans="1:21" x14ac:dyDescent="0.35">
      <c r="A657">
        <v>2020</v>
      </c>
      <c r="B657" t="s">
        <v>3</v>
      </c>
      <c r="C657" t="s">
        <v>33</v>
      </c>
      <c r="D657" t="s">
        <v>17</v>
      </c>
      <c r="E657" t="s">
        <v>131</v>
      </c>
      <c r="F657" t="s">
        <v>35</v>
      </c>
      <c r="G657">
        <v>5</v>
      </c>
      <c r="H657" t="s">
        <v>9</v>
      </c>
      <c r="I657" s="6">
        <v>56</v>
      </c>
      <c r="J657" s="6">
        <v>52171.24</v>
      </c>
      <c r="K657" s="6">
        <v>29785.97</v>
      </c>
      <c r="L657" s="7"/>
      <c r="M657" s="6">
        <v>46520.29</v>
      </c>
      <c r="N657" s="6">
        <v>5896</v>
      </c>
      <c r="O657" s="6">
        <v>249437720</v>
      </c>
      <c r="P657" s="6">
        <v>60283632</v>
      </c>
      <c r="Q657" s="6">
        <v>0</v>
      </c>
      <c r="R657" s="6">
        <v>46513377</v>
      </c>
      <c r="S657" s="6">
        <v>356234729</v>
      </c>
      <c r="U657">
        <f t="shared" si="16"/>
        <v>0.11301245667153015</v>
      </c>
    </row>
    <row r="658" spans="1:21" x14ac:dyDescent="0.35">
      <c r="A658">
        <v>2020</v>
      </c>
      <c r="B658" t="s">
        <v>3</v>
      </c>
      <c r="C658" t="s">
        <v>33</v>
      </c>
      <c r="D658" t="s">
        <v>17</v>
      </c>
      <c r="E658" t="s">
        <v>131</v>
      </c>
      <c r="F658" t="s">
        <v>35</v>
      </c>
      <c r="G658">
        <v>6</v>
      </c>
      <c r="H658" t="s">
        <v>9</v>
      </c>
      <c r="I658" s="6">
        <v>12</v>
      </c>
      <c r="J658" s="6">
        <v>40440.67</v>
      </c>
      <c r="K658" s="6">
        <v>15075.86</v>
      </c>
      <c r="L658" s="7"/>
      <c r="M658" s="6">
        <v>43242.61</v>
      </c>
      <c r="N658" s="6">
        <v>7843</v>
      </c>
      <c r="O658" s="6">
        <v>235200001</v>
      </c>
      <c r="P658" s="6">
        <v>16600432</v>
      </c>
      <c r="Q658" s="6">
        <v>0</v>
      </c>
      <c r="R658" s="6">
        <v>22662046</v>
      </c>
      <c r="S658" s="6">
        <v>269862476</v>
      </c>
      <c r="U658">
        <f t="shared" si="16"/>
        <v>0.19393842881435941</v>
      </c>
    </row>
    <row r="659" spans="1:21" x14ac:dyDescent="0.35">
      <c r="A659">
        <v>2020</v>
      </c>
      <c r="B659" t="s">
        <v>3</v>
      </c>
      <c r="C659" t="s">
        <v>33</v>
      </c>
      <c r="D659" t="s">
        <v>17</v>
      </c>
      <c r="E659" t="s">
        <v>131</v>
      </c>
      <c r="F659" t="s">
        <v>35</v>
      </c>
      <c r="G659">
        <v>7</v>
      </c>
      <c r="H659" t="s">
        <v>9</v>
      </c>
      <c r="I659" s="6">
        <v>6</v>
      </c>
      <c r="J659" s="6">
        <v>15722.15</v>
      </c>
      <c r="K659" s="6">
        <v>9278.1299999999992</v>
      </c>
      <c r="L659" s="7"/>
      <c r="M659" s="6">
        <v>11314.87</v>
      </c>
      <c r="N659" s="6">
        <v>3930</v>
      </c>
      <c r="O659" s="6">
        <v>64440000</v>
      </c>
      <c r="P659" s="6">
        <v>7060000</v>
      </c>
      <c r="Q659" s="6">
        <v>0</v>
      </c>
      <c r="R659" s="6">
        <v>4344750</v>
      </c>
      <c r="S659" s="6">
        <v>75844750</v>
      </c>
      <c r="U659">
        <f t="shared" si="16"/>
        <v>0.24996581256380329</v>
      </c>
    </row>
    <row r="660" spans="1:21" x14ac:dyDescent="0.35">
      <c r="A660">
        <v>2020</v>
      </c>
      <c r="B660" t="s">
        <v>3</v>
      </c>
      <c r="C660" t="s">
        <v>33</v>
      </c>
      <c r="D660" t="s">
        <v>17</v>
      </c>
      <c r="E660" t="s">
        <v>131</v>
      </c>
      <c r="F660" t="s">
        <v>35</v>
      </c>
      <c r="G660">
        <v>8</v>
      </c>
      <c r="H660" t="s">
        <v>9</v>
      </c>
      <c r="I660" s="6">
        <v>8</v>
      </c>
      <c r="J660" s="6">
        <v>2406.25</v>
      </c>
      <c r="K660" s="6">
        <v>1780.49</v>
      </c>
      <c r="L660" s="7"/>
      <c r="M660" s="6">
        <v>3498.11</v>
      </c>
      <c r="N660" s="6">
        <v>559</v>
      </c>
      <c r="O660" s="6">
        <v>8000000</v>
      </c>
      <c r="P660" s="6">
        <v>10750619</v>
      </c>
      <c r="Q660" s="6">
        <v>0</v>
      </c>
      <c r="R660" s="6">
        <v>11290000</v>
      </c>
      <c r="S660" s="6">
        <v>30040619</v>
      </c>
      <c r="U660">
        <f t="shared" si="16"/>
        <v>0.2323116883116883</v>
      </c>
    </row>
    <row r="661" spans="1:21" x14ac:dyDescent="0.35">
      <c r="A661">
        <v>2020</v>
      </c>
      <c r="B661" t="s">
        <v>3</v>
      </c>
      <c r="C661" t="s">
        <v>33</v>
      </c>
      <c r="D661" t="s">
        <v>17</v>
      </c>
      <c r="E661" t="s">
        <v>131</v>
      </c>
      <c r="F661" t="s">
        <v>35</v>
      </c>
      <c r="G661">
        <v>9</v>
      </c>
      <c r="H661" t="s">
        <v>9</v>
      </c>
      <c r="I661" s="6">
        <v>2</v>
      </c>
      <c r="J661" s="6">
        <v>1768.38</v>
      </c>
      <c r="K661" s="6">
        <v>1061.03</v>
      </c>
      <c r="L661" s="7"/>
      <c r="M661" s="6">
        <v>1771.09</v>
      </c>
      <c r="N661" s="6">
        <v>442</v>
      </c>
      <c r="O661" s="6">
        <v>0</v>
      </c>
      <c r="P661" s="6">
        <v>2100000</v>
      </c>
      <c r="Q661" s="6">
        <v>0</v>
      </c>
      <c r="R661" s="6">
        <v>250000</v>
      </c>
      <c r="S661" s="6">
        <v>2350000</v>
      </c>
      <c r="U661">
        <f t="shared" si="16"/>
        <v>0.24994627851479884</v>
      </c>
    </row>
    <row r="662" spans="1:21" x14ac:dyDescent="0.35">
      <c r="A662">
        <v>2020</v>
      </c>
      <c r="B662" t="s">
        <v>3</v>
      </c>
      <c r="C662" t="s">
        <v>33</v>
      </c>
      <c r="D662" t="s">
        <v>17</v>
      </c>
      <c r="E662" t="s">
        <v>131</v>
      </c>
      <c r="F662" t="s">
        <v>35</v>
      </c>
      <c r="G662">
        <v>10</v>
      </c>
      <c r="H662" t="s">
        <v>9</v>
      </c>
      <c r="I662" s="6">
        <v>7</v>
      </c>
      <c r="J662" s="6">
        <v>11563.44</v>
      </c>
      <c r="K662" s="6">
        <v>4487.32</v>
      </c>
      <c r="L662" s="7"/>
      <c r="M662" s="6">
        <v>11722.57</v>
      </c>
      <c r="N662" s="6">
        <v>2891</v>
      </c>
      <c r="O662" s="6">
        <v>175250000</v>
      </c>
      <c r="P662" s="6">
        <v>49000000</v>
      </c>
      <c r="Q662" s="6">
        <v>0</v>
      </c>
      <c r="R662" s="6">
        <v>2644000</v>
      </c>
      <c r="S662" s="6">
        <v>226894000</v>
      </c>
      <c r="U662">
        <f t="shared" si="16"/>
        <v>0.25001210712383165</v>
      </c>
    </row>
    <row r="663" spans="1:21" x14ac:dyDescent="0.35">
      <c r="A663">
        <v>2020</v>
      </c>
      <c r="B663" t="s">
        <v>3</v>
      </c>
      <c r="C663" t="s">
        <v>33</v>
      </c>
      <c r="D663" t="s">
        <v>17</v>
      </c>
      <c r="E663" t="s">
        <v>132</v>
      </c>
      <c r="F663" t="s">
        <v>35</v>
      </c>
      <c r="G663">
        <v>1</v>
      </c>
      <c r="H663" t="s">
        <v>9</v>
      </c>
      <c r="I663" s="6">
        <v>84</v>
      </c>
      <c r="J663" s="6">
        <v>148512.07</v>
      </c>
      <c r="K663" s="6">
        <v>35146.959999999999</v>
      </c>
      <c r="L663" s="7"/>
      <c r="M663" s="6">
        <v>187967.37</v>
      </c>
      <c r="N663" s="6">
        <v>35578</v>
      </c>
      <c r="O663" s="6">
        <v>546060695</v>
      </c>
      <c r="P663" s="6">
        <v>174862863</v>
      </c>
      <c r="Q663" s="6">
        <v>0</v>
      </c>
      <c r="R663" s="6">
        <v>31700565</v>
      </c>
      <c r="S663" s="6">
        <v>752624123</v>
      </c>
      <c r="U663">
        <f t="shared" ref="U663:U726" si="17">IFERROR(N663/J663,0)</f>
        <v>0.23956302002928112</v>
      </c>
    </row>
    <row r="664" spans="1:21" x14ac:dyDescent="0.35">
      <c r="A664">
        <v>2020</v>
      </c>
      <c r="B664" t="s">
        <v>3</v>
      </c>
      <c r="C664" t="s">
        <v>33</v>
      </c>
      <c r="D664" t="s">
        <v>17</v>
      </c>
      <c r="E664" t="s">
        <v>132</v>
      </c>
      <c r="F664" t="s">
        <v>35</v>
      </c>
      <c r="G664">
        <v>2</v>
      </c>
      <c r="H664" t="s">
        <v>9</v>
      </c>
      <c r="I664" s="6">
        <v>27</v>
      </c>
      <c r="J664" s="6">
        <v>34677.769999999997</v>
      </c>
      <c r="K664" s="6">
        <v>7013.87</v>
      </c>
      <c r="L664" s="7"/>
      <c r="M664" s="6">
        <v>35129.82</v>
      </c>
      <c r="N664" s="6">
        <v>8671</v>
      </c>
      <c r="O664" s="6">
        <v>219180514</v>
      </c>
      <c r="P664" s="6">
        <v>6742516</v>
      </c>
      <c r="Q664" s="6">
        <v>0</v>
      </c>
      <c r="R664" s="6">
        <v>5514400</v>
      </c>
      <c r="S664" s="6">
        <v>231437430</v>
      </c>
      <c r="U664">
        <f t="shared" si="17"/>
        <v>0.25004491349933983</v>
      </c>
    </row>
    <row r="665" spans="1:21" x14ac:dyDescent="0.35">
      <c r="A665">
        <v>2020</v>
      </c>
      <c r="B665" t="s">
        <v>3</v>
      </c>
      <c r="C665" t="s">
        <v>33</v>
      </c>
      <c r="D665" t="s">
        <v>17</v>
      </c>
      <c r="E665" t="s">
        <v>132</v>
      </c>
      <c r="F665" t="s">
        <v>35</v>
      </c>
      <c r="G665">
        <v>3</v>
      </c>
      <c r="H665" t="s">
        <v>9</v>
      </c>
      <c r="I665" s="6">
        <v>13</v>
      </c>
      <c r="J665" s="6">
        <v>12055.9</v>
      </c>
      <c r="K665" s="6">
        <v>5958.4</v>
      </c>
      <c r="L665" s="7"/>
      <c r="M665" s="6">
        <v>13056.06</v>
      </c>
      <c r="N665" s="6">
        <v>3019</v>
      </c>
      <c r="O665" s="6">
        <v>66602166</v>
      </c>
      <c r="P665" s="6">
        <v>3318500</v>
      </c>
      <c r="Q665" s="6">
        <v>0</v>
      </c>
      <c r="R665" s="6">
        <v>4694105</v>
      </c>
      <c r="S665" s="6">
        <v>74614771</v>
      </c>
      <c r="U665">
        <f t="shared" si="17"/>
        <v>0.2504168083676872</v>
      </c>
    </row>
    <row r="666" spans="1:21" x14ac:dyDescent="0.35">
      <c r="A666">
        <v>2020</v>
      </c>
      <c r="B666" t="s">
        <v>3</v>
      </c>
      <c r="C666" t="s">
        <v>33</v>
      </c>
      <c r="D666" t="s">
        <v>17</v>
      </c>
      <c r="E666" t="s">
        <v>132</v>
      </c>
      <c r="F666" t="s">
        <v>35</v>
      </c>
      <c r="G666">
        <v>4</v>
      </c>
      <c r="H666" t="s">
        <v>9</v>
      </c>
      <c r="I666" s="6">
        <v>6</v>
      </c>
      <c r="J666" s="6">
        <v>19583.27</v>
      </c>
      <c r="K666" s="6">
        <v>10363.93</v>
      </c>
      <c r="L666" s="7"/>
      <c r="M666" s="6">
        <v>16037.69</v>
      </c>
      <c r="N666" s="6">
        <v>4979</v>
      </c>
      <c r="O666" s="6">
        <v>41500000</v>
      </c>
      <c r="P666" s="6">
        <v>17450000</v>
      </c>
      <c r="Q666" s="6">
        <v>0</v>
      </c>
      <c r="R666" s="6">
        <v>23091909</v>
      </c>
      <c r="S666" s="6">
        <v>82041909</v>
      </c>
      <c r="U666">
        <f t="shared" si="17"/>
        <v>0.25424763075829521</v>
      </c>
    </row>
    <row r="667" spans="1:21" x14ac:dyDescent="0.35">
      <c r="A667">
        <v>2020</v>
      </c>
      <c r="B667" t="s">
        <v>3</v>
      </c>
      <c r="C667" t="s">
        <v>33</v>
      </c>
      <c r="D667" t="s">
        <v>17</v>
      </c>
      <c r="E667" t="s">
        <v>132</v>
      </c>
      <c r="F667" t="s">
        <v>35</v>
      </c>
      <c r="G667">
        <v>5</v>
      </c>
      <c r="H667" t="s">
        <v>9</v>
      </c>
      <c r="I667" s="6">
        <v>6</v>
      </c>
      <c r="J667" s="6">
        <v>1439.78</v>
      </c>
      <c r="K667" s="6">
        <v>1151.82</v>
      </c>
      <c r="L667" s="7"/>
      <c r="M667" s="6">
        <v>402.89</v>
      </c>
      <c r="N667" s="6">
        <v>377</v>
      </c>
      <c r="O667" s="6">
        <v>7000000</v>
      </c>
      <c r="P667" s="6">
        <v>581122</v>
      </c>
      <c r="Q667" s="6">
        <v>0</v>
      </c>
      <c r="R667" s="6">
        <v>370000</v>
      </c>
      <c r="S667" s="6">
        <v>7951122</v>
      </c>
      <c r="U667">
        <f t="shared" si="17"/>
        <v>0.26184555973829338</v>
      </c>
    </row>
    <row r="668" spans="1:21" x14ac:dyDescent="0.35">
      <c r="A668">
        <v>2020</v>
      </c>
      <c r="B668" t="s">
        <v>3</v>
      </c>
      <c r="C668" t="s">
        <v>33</v>
      </c>
      <c r="D668" t="s">
        <v>17</v>
      </c>
      <c r="E668" t="s">
        <v>132</v>
      </c>
      <c r="F668" t="s">
        <v>35</v>
      </c>
      <c r="G668">
        <v>6</v>
      </c>
      <c r="H668" t="s">
        <v>9</v>
      </c>
      <c r="I668" s="6">
        <v>5</v>
      </c>
      <c r="J668" s="6">
        <v>788</v>
      </c>
      <c r="K668" s="6">
        <v>472.8</v>
      </c>
      <c r="L668" s="7"/>
      <c r="M668" s="6">
        <v>4478.7</v>
      </c>
      <c r="N668" s="6">
        <v>197</v>
      </c>
      <c r="O668" s="6">
        <v>24200000</v>
      </c>
      <c r="P668" s="6">
        <v>5525000</v>
      </c>
      <c r="Q668" s="6">
        <v>0</v>
      </c>
      <c r="R668" s="6">
        <v>2475227</v>
      </c>
      <c r="S668" s="6">
        <v>32200227</v>
      </c>
      <c r="U668">
        <f t="shared" si="17"/>
        <v>0.25</v>
      </c>
    </row>
    <row r="669" spans="1:21" x14ac:dyDescent="0.35">
      <c r="A669">
        <v>2020</v>
      </c>
      <c r="B669" t="s">
        <v>3</v>
      </c>
      <c r="C669" t="s">
        <v>33</v>
      </c>
      <c r="D669" t="s">
        <v>17</v>
      </c>
      <c r="E669" t="s">
        <v>132</v>
      </c>
      <c r="F669" t="s">
        <v>35</v>
      </c>
      <c r="G669">
        <v>7</v>
      </c>
      <c r="H669" t="s">
        <v>9</v>
      </c>
      <c r="I669" s="6">
        <v>2</v>
      </c>
      <c r="J669" s="6">
        <v>13104</v>
      </c>
      <c r="K669" s="6">
        <v>6552</v>
      </c>
      <c r="L669" s="7"/>
      <c r="M669" s="6">
        <v>12176.54</v>
      </c>
      <c r="N669" s="6">
        <v>2621</v>
      </c>
      <c r="O669" s="6">
        <v>100000000</v>
      </c>
      <c r="P669" s="6">
        <v>0</v>
      </c>
      <c r="Q669" s="6">
        <v>0</v>
      </c>
      <c r="R669" s="6">
        <v>24000000</v>
      </c>
      <c r="S669" s="6">
        <v>124000000</v>
      </c>
      <c r="U669">
        <f t="shared" si="17"/>
        <v>0.20001526251526253</v>
      </c>
    </row>
    <row r="670" spans="1:21" x14ac:dyDescent="0.35">
      <c r="A670">
        <v>2020</v>
      </c>
      <c r="B670" t="s">
        <v>3</v>
      </c>
      <c r="C670" t="s">
        <v>33</v>
      </c>
      <c r="D670" t="s">
        <v>17</v>
      </c>
      <c r="E670" t="s">
        <v>132</v>
      </c>
      <c r="F670" t="s">
        <v>35</v>
      </c>
      <c r="G670">
        <v>8</v>
      </c>
      <c r="H670" t="s">
        <v>9</v>
      </c>
      <c r="I670" s="6">
        <v>1</v>
      </c>
      <c r="J670" s="6">
        <v>0</v>
      </c>
      <c r="K670" s="6">
        <v>0</v>
      </c>
      <c r="L670" s="7"/>
      <c r="M670" s="6">
        <v>53304.63</v>
      </c>
      <c r="N670" s="6">
        <v>0</v>
      </c>
      <c r="O670" s="6">
        <v>70000000</v>
      </c>
      <c r="P670" s="6">
        <v>15500000</v>
      </c>
      <c r="Q670" s="6">
        <v>0</v>
      </c>
      <c r="R670" s="6">
        <v>0</v>
      </c>
      <c r="S670" s="6">
        <v>85500000</v>
      </c>
      <c r="U670">
        <f t="shared" si="17"/>
        <v>0</v>
      </c>
    </row>
    <row r="671" spans="1:21" x14ac:dyDescent="0.35">
      <c r="A671">
        <v>2020</v>
      </c>
      <c r="B671" t="s">
        <v>3</v>
      </c>
      <c r="C671" t="s">
        <v>33</v>
      </c>
      <c r="D671" t="s">
        <v>17</v>
      </c>
      <c r="E671" t="s">
        <v>133</v>
      </c>
      <c r="F671" t="s">
        <v>35</v>
      </c>
      <c r="G671">
        <v>1</v>
      </c>
      <c r="H671" t="s">
        <v>9</v>
      </c>
      <c r="I671" s="6">
        <v>87</v>
      </c>
      <c r="J671" s="6">
        <v>110554.06</v>
      </c>
      <c r="K671" s="6">
        <v>51465.89</v>
      </c>
      <c r="L671" s="7"/>
      <c r="M671" s="6">
        <v>204355.85</v>
      </c>
      <c r="N671" s="6">
        <v>26987</v>
      </c>
      <c r="O671" s="6">
        <v>213518910</v>
      </c>
      <c r="P671" s="6">
        <v>146976559</v>
      </c>
      <c r="Q671" s="6">
        <v>0</v>
      </c>
      <c r="R671" s="6">
        <v>60309428</v>
      </c>
      <c r="S671" s="6">
        <v>420804897</v>
      </c>
      <c r="U671">
        <f t="shared" si="17"/>
        <v>0.24410681977667759</v>
      </c>
    </row>
    <row r="672" spans="1:21" x14ac:dyDescent="0.35">
      <c r="A672">
        <v>2020</v>
      </c>
      <c r="B672" t="s">
        <v>3</v>
      </c>
      <c r="C672" t="s">
        <v>33</v>
      </c>
      <c r="D672" t="s">
        <v>17</v>
      </c>
      <c r="E672" t="s">
        <v>133</v>
      </c>
      <c r="F672" t="s">
        <v>35</v>
      </c>
      <c r="G672">
        <v>2</v>
      </c>
      <c r="H672" t="s">
        <v>9</v>
      </c>
      <c r="I672" s="6">
        <v>61</v>
      </c>
      <c r="J672" s="6">
        <v>44725.61</v>
      </c>
      <c r="K672" s="6">
        <v>21879.06</v>
      </c>
      <c r="L672" s="7"/>
      <c r="M672" s="6">
        <v>38691.379999999997</v>
      </c>
      <c r="N672" s="6">
        <v>10945</v>
      </c>
      <c r="O672" s="6">
        <v>161903026</v>
      </c>
      <c r="P672" s="6">
        <v>50923743</v>
      </c>
      <c r="Q672" s="6">
        <v>0</v>
      </c>
      <c r="R672" s="6">
        <v>19520000</v>
      </c>
      <c r="S672" s="6">
        <v>232346769</v>
      </c>
      <c r="U672">
        <f t="shared" si="17"/>
        <v>0.24471438176024876</v>
      </c>
    </row>
    <row r="673" spans="1:21" x14ac:dyDescent="0.35">
      <c r="A673">
        <v>2020</v>
      </c>
      <c r="B673" t="s">
        <v>3</v>
      </c>
      <c r="C673" t="s">
        <v>33</v>
      </c>
      <c r="D673" t="s">
        <v>17</v>
      </c>
      <c r="E673" t="s">
        <v>133</v>
      </c>
      <c r="F673" t="s">
        <v>35</v>
      </c>
      <c r="G673">
        <v>3</v>
      </c>
      <c r="H673" t="s">
        <v>9</v>
      </c>
      <c r="I673" s="6">
        <v>28</v>
      </c>
      <c r="J673" s="6">
        <v>15327.43</v>
      </c>
      <c r="K673" s="6">
        <v>14520.68</v>
      </c>
      <c r="L673" s="7"/>
      <c r="M673" s="6">
        <v>21405.42</v>
      </c>
      <c r="N673" s="6">
        <v>3831</v>
      </c>
      <c r="O673" s="6">
        <v>37490000</v>
      </c>
      <c r="P673" s="6">
        <v>4708112</v>
      </c>
      <c r="Q673" s="6">
        <v>0</v>
      </c>
      <c r="R673" s="6">
        <v>3950000</v>
      </c>
      <c r="S673" s="6">
        <v>46148112</v>
      </c>
      <c r="U673">
        <f t="shared" si="17"/>
        <v>0.24994405454795748</v>
      </c>
    </row>
    <row r="674" spans="1:21" x14ac:dyDescent="0.35">
      <c r="A674">
        <v>2020</v>
      </c>
      <c r="B674" t="s">
        <v>3</v>
      </c>
      <c r="C674" t="s">
        <v>33</v>
      </c>
      <c r="D674" t="s">
        <v>17</v>
      </c>
      <c r="E674" t="s">
        <v>133</v>
      </c>
      <c r="F674" t="s">
        <v>35</v>
      </c>
      <c r="G674">
        <v>4</v>
      </c>
      <c r="H674" t="s">
        <v>9</v>
      </c>
      <c r="I674" s="6">
        <v>24</v>
      </c>
      <c r="J674" s="6">
        <v>9401.09</v>
      </c>
      <c r="K674" s="6">
        <v>5112.33</v>
      </c>
      <c r="L674" s="7"/>
      <c r="M674" s="6">
        <v>9629.42</v>
      </c>
      <c r="N674" s="6">
        <v>2076</v>
      </c>
      <c r="O674" s="6">
        <v>45897240</v>
      </c>
      <c r="P674" s="6">
        <v>9184001</v>
      </c>
      <c r="Q674" s="6">
        <v>0</v>
      </c>
      <c r="R674" s="6">
        <v>15524000</v>
      </c>
      <c r="S674" s="6">
        <v>70605241</v>
      </c>
      <c r="U674">
        <f t="shared" si="17"/>
        <v>0.22082545747354829</v>
      </c>
    </row>
    <row r="675" spans="1:21" x14ac:dyDescent="0.35">
      <c r="A675">
        <v>2020</v>
      </c>
      <c r="B675" t="s">
        <v>3</v>
      </c>
      <c r="C675" t="s">
        <v>33</v>
      </c>
      <c r="D675" t="s">
        <v>17</v>
      </c>
      <c r="E675" t="s">
        <v>133</v>
      </c>
      <c r="F675" t="s">
        <v>35</v>
      </c>
      <c r="G675">
        <v>5</v>
      </c>
      <c r="H675" t="s">
        <v>9</v>
      </c>
      <c r="I675" s="6">
        <v>38</v>
      </c>
      <c r="J675" s="6">
        <v>98174.58</v>
      </c>
      <c r="K675" s="6">
        <v>49722.47</v>
      </c>
      <c r="L675" s="7"/>
      <c r="M675" s="6">
        <v>80454.539999999994</v>
      </c>
      <c r="N675" s="6">
        <v>24157</v>
      </c>
      <c r="O675" s="6">
        <v>517742000</v>
      </c>
      <c r="P675" s="6">
        <v>20089432</v>
      </c>
      <c r="Q675" s="6">
        <v>0</v>
      </c>
      <c r="R675" s="6">
        <v>46000000</v>
      </c>
      <c r="S675" s="6">
        <v>583831432</v>
      </c>
      <c r="U675">
        <f t="shared" si="17"/>
        <v>0.24606165873080382</v>
      </c>
    </row>
    <row r="676" spans="1:21" x14ac:dyDescent="0.35">
      <c r="A676">
        <v>2020</v>
      </c>
      <c r="B676" t="s">
        <v>3</v>
      </c>
      <c r="C676" t="s">
        <v>33</v>
      </c>
      <c r="D676" t="s">
        <v>17</v>
      </c>
      <c r="E676" t="s">
        <v>133</v>
      </c>
      <c r="F676" t="s">
        <v>35</v>
      </c>
      <c r="G676">
        <v>6</v>
      </c>
      <c r="H676" t="s">
        <v>9</v>
      </c>
      <c r="I676" s="6">
        <v>2</v>
      </c>
      <c r="J676" s="6">
        <v>1712.32</v>
      </c>
      <c r="K676" s="6">
        <v>684.92</v>
      </c>
      <c r="L676" s="7"/>
      <c r="M676" s="6">
        <v>2236.31</v>
      </c>
      <c r="N676" s="6">
        <v>428</v>
      </c>
      <c r="O676" s="6">
        <v>16000000</v>
      </c>
      <c r="P676" s="6">
        <v>0</v>
      </c>
      <c r="Q676" s="6">
        <v>0</v>
      </c>
      <c r="R676" s="6">
        <v>0</v>
      </c>
      <c r="S676" s="6">
        <v>16000000</v>
      </c>
      <c r="U676">
        <f t="shared" si="17"/>
        <v>0.24995327976079237</v>
      </c>
    </row>
    <row r="677" spans="1:21" x14ac:dyDescent="0.35">
      <c r="A677">
        <v>2020</v>
      </c>
      <c r="B677" t="s">
        <v>3</v>
      </c>
      <c r="C677" t="s">
        <v>33</v>
      </c>
      <c r="D677" t="s">
        <v>17</v>
      </c>
      <c r="E677" t="s">
        <v>133</v>
      </c>
      <c r="F677" t="s">
        <v>35</v>
      </c>
      <c r="G677">
        <v>7</v>
      </c>
      <c r="H677" t="s">
        <v>9</v>
      </c>
      <c r="I677" s="6">
        <v>4</v>
      </c>
      <c r="J677" s="6">
        <v>5533.78</v>
      </c>
      <c r="K677" s="6">
        <v>2213.52</v>
      </c>
      <c r="L677" s="7"/>
      <c r="M677" s="6">
        <v>7227.18</v>
      </c>
      <c r="N677" s="6">
        <v>1384</v>
      </c>
      <c r="O677" s="6">
        <v>60000000</v>
      </c>
      <c r="P677" s="6">
        <v>0</v>
      </c>
      <c r="Q677" s="6">
        <v>0</v>
      </c>
      <c r="R677" s="6">
        <v>0</v>
      </c>
      <c r="S677" s="6">
        <v>60000000</v>
      </c>
      <c r="U677">
        <f t="shared" si="17"/>
        <v>0.25010029310886955</v>
      </c>
    </row>
    <row r="678" spans="1:21" x14ac:dyDescent="0.35">
      <c r="A678">
        <v>2020</v>
      </c>
      <c r="B678" t="s">
        <v>3</v>
      </c>
      <c r="C678" t="s">
        <v>33</v>
      </c>
      <c r="D678" t="s">
        <v>17</v>
      </c>
      <c r="E678" t="s">
        <v>134</v>
      </c>
      <c r="F678" t="s">
        <v>35</v>
      </c>
      <c r="G678">
        <v>1</v>
      </c>
      <c r="H678" t="s">
        <v>9</v>
      </c>
      <c r="I678" s="6">
        <v>980</v>
      </c>
      <c r="J678" s="6">
        <v>694930.61</v>
      </c>
      <c r="K678" s="6">
        <v>261102.53</v>
      </c>
      <c r="L678" s="7"/>
      <c r="M678" s="6">
        <v>771077.01</v>
      </c>
      <c r="N678" s="6">
        <v>136850</v>
      </c>
      <c r="O678" s="6">
        <v>3678248689</v>
      </c>
      <c r="P678" s="6">
        <v>1952866264</v>
      </c>
      <c r="Q678" s="6">
        <v>2000003</v>
      </c>
      <c r="R678" s="6">
        <v>1339506404</v>
      </c>
      <c r="S678" s="6">
        <v>6955565509</v>
      </c>
      <c r="U678">
        <f t="shared" si="17"/>
        <v>0.19692613626560498</v>
      </c>
    </row>
    <row r="679" spans="1:21" x14ac:dyDescent="0.35">
      <c r="A679">
        <v>2020</v>
      </c>
      <c r="B679" t="s">
        <v>3</v>
      </c>
      <c r="C679" t="s">
        <v>33</v>
      </c>
      <c r="D679" t="s">
        <v>17</v>
      </c>
      <c r="E679" t="s">
        <v>134</v>
      </c>
      <c r="F679" t="s">
        <v>35</v>
      </c>
      <c r="G679">
        <v>2</v>
      </c>
      <c r="H679" t="s">
        <v>9</v>
      </c>
      <c r="I679" s="6">
        <v>379</v>
      </c>
      <c r="J679" s="6">
        <v>209256</v>
      </c>
      <c r="K679" s="6">
        <v>94703.97</v>
      </c>
      <c r="L679" s="7"/>
      <c r="M679" s="6">
        <v>208962.97</v>
      </c>
      <c r="N679" s="6">
        <v>47586</v>
      </c>
      <c r="O679" s="6">
        <v>1159454182</v>
      </c>
      <c r="P679" s="6">
        <v>446842576</v>
      </c>
      <c r="Q679" s="6">
        <v>200000</v>
      </c>
      <c r="R679" s="6">
        <v>268040925</v>
      </c>
      <c r="S679" s="6">
        <v>1859590120</v>
      </c>
      <c r="U679">
        <f t="shared" si="17"/>
        <v>0.22740566578736093</v>
      </c>
    </row>
    <row r="680" spans="1:21" x14ac:dyDescent="0.35">
      <c r="A680">
        <v>2020</v>
      </c>
      <c r="B680" t="s">
        <v>3</v>
      </c>
      <c r="C680" t="s">
        <v>33</v>
      </c>
      <c r="D680" t="s">
        <v>17</v>
      </c>
      <c r="E680" t="s">
        <v>134</v>
      </c>
      <c r="F680" t="s">
        <v>35</v>
      </c>
      <c r="G680">
        <v>3</v>
      </c>
      <c r="H680" t="s">
        <v>9</v>
      </c>
      <c r="I680" s="6">
        <v>132</v>
      </c>
      <c r="J680" s="6">
        <v>146767.38</v>
      </c>
      <c r="K680" s="6">
        <v>73873.97</v>
      </c>
      <c r="L680" s="7"/>
      <c r="M680" s="6">
        <v>158586.22</v>
      </c>
      <c r="N680" s="6">
        <v>29763</v>
      </c>
      <c r="O680" s="6">
        <v>780848880</v>
      </c>
      <c r="P680" s="6">
        <v>228271771</v>
      </c>
      <c r="Q680" s="6">
        <v>0</v>
      </c>
      <c r="R680" s="6">
        <v>197140544</v>
      </c>
      <c r="S680" s="6">
        <v>1206261195</v>
      </c>
      <c r="U680">
        <f t="shared" si="17"/>
        <v>0.20279029304740603</v>
      </c>
    </row>
    <row r="681" spans="1:21" x14ac:dyDescent="0.35">
      <c r="A681">
        <v>2020</v>
      </c>
      <c r="B681" t="s">
        <v>3</v>
      </c>
      <c r="C681" t="s">
        <v>33</v>
      </c>
      <c r="D681" t="s">
        <v>17</v>
      </c>
      <c r="E681" t="s">
        <v>134</v>
      </c>
      <c r="F681" t="s">
        <v>35</v>
      </c>
      <c r="G681">
        <v>4</v>
      </c>
      <c r="H681" t="s">
        <v>9</v>
      </c>
      <c r="I681" s="6">
        <v>61</v>
      </c>
      <c r="J681" s="6">
        <v>65415.27</v>
      </c>
      <c r="K681" s="6">
        <v>30768.66</v>
      </c>
      <c r="L681" s="7"/>
      <c r="M681" s="6">
        <v>73956.55</v>
      </c>
      <c r="N681" s="6">
        <v>16374</v>
      </c>
      <c r="O681" s="6">
        <v>1678150366</v>
      </c>
      <c r="P681" s="6">
        <v>361127239</v>
      </c>
      <c r="Q681" s="6">
        <v>0</v>
      </c>
      <c r="R681" s="6">
        <v>71748470</v>
      </c>
      <c r="S681" s="6">
        <v>2106796075</v>
      </c>
      <c r="U681">
        <f t="shared" si="17"/>
        <v>0.25030852888018351</v>
      </c>
    </row>
    <row r="682" spans="1:21" x14ac:dyDescent="0.35">
      <c r="A682">
        <v>2020</v>
      </c>
      <c r="B682" t="s">
        <v>3</v>
      </c>
      <c r="C682" t="s">
        <v>33</v>
      </c>
      <c r="D682" t="s">
        <v>17</v>
      </c>
      <c r="E682" t="s">
        <v>134</v>
      </c>
      <c r="F682" t="s">
        <v>35</v>
      </c>
      <c r="G682">
        <v>5</v>
      </c>
      <c r="H682" t="s">
        <v>9</v>
      </c>
      <c r="I682" s="6">
        <v>68</v>
      </c>
      <c r="J682" s="6">
        <v>198156.55</v>
      </c>
      <c r="K682" s="6">
        <v>50355.26</v>
      </c>
      <c r="L682" s="7"/>
      <c r="M682" s="6">
        <v>97648.27</v>
      </c>
      <c r="N682" s="6">
        <v>40462</v>
      </c>
      <c r="O682" s="6">
        <v>864338247</v>
      </c>
      <c r="P682" s="6">
        <v>386775012</v>
      </c>
      <c r="Q682" s="6">
        <v>0</v>
      </c>
      <c r="R682" s="6">
        <v>94465200</v>
      </c>
      <c r="S682" s="6">
        <v>1345578459</v>
      </c>
      <c r="U682">
        <f t="shared" si="17"/>
        <v>0.20419208953728757</v>
      </c>
    </row>
    <row r="683" spans="1:21" x14ac:dyDescent="0.35">
      <c r="A683">
        <v>2020</v>
      </c>
      <c r="B683" t="s">
        <v>3</v>
      </c>
      <c r="C683" t="s">
        <v>33</v>
      </c>
      <c r="D683" t="s">
        <v>17</v>
      </c>
      <c r="E683" t="s">
        <v>134</v>
      </c>
      <c r="F683" t="s">
        <v>35</v>
      </c>
      <c r="G683">
        <v>6</v>
      </c>
      <c r="H683" t="s">
        <v>9</v>
      </c>
      <c r="I683" s="6">
        <v>28</v>
      </c>
      <c r="J683" s="6">
        <v>40979.29</v>
      </c>
      <c r="K683" s="6">
        <v>21495.16</v>
      </c>
      <c r="L683" s="7"/>
      <c r="M683" s="6">
        <v>20452.3</v>
      </c>
      <c r="N683" s="6">
        <v>9125</v>
      </c>
      <c r="O683" s="6">
        <v>224620463</v>
      </c>
      <c r="P683" s="6">
        <v>71999484</v>
      </c>
      <c r="Q683" s="6">
        <v>0</v>
      </c>
      <c r="R683" s="6">
        <v>45722193</v>
      </c>
      <c r="S683" s="6">
        <v>312642140</v>
      </c>
      <c r="U683">
        <f t="shared" si="17"/>
        <v>0.2226734528587489</v>
      </c>
    </row>
    <row r="684" spans="1:21" x14ac:dyDescent="0.35">
      <c r="A684">
        <v>2020</v>
      </c>
      <c r="B684" t="s">
        <v>3</v>
      </c>
      <c r="C684" t="s">
        <v>33</v>
      </c>
      <c r="D684" t="s">
        <v>17</v>
      </c>
      <c r="E684" t="s">
        <v>134</v>
      </c>
      <c r="F684" t="s">
        <v>35</v>
      </c>
      <c r="G684">
        <v>7</v>
      </c>
      <c r="H684" t="s">
        <v>9</v>
      </c>
      <c r="I684" s="6">
        <v>10</v>
      </c>
      <c r="J684" s="6">
        <v>20147.04</v>
      </c>
      <c r="K684" s="6">
        <v>7120.25</v>
      </c>
      <c r="L684" s="7"/>
      <c r="M684" s="6">
        <v>20203.88</v>
      </c>
      <c r="N684" s="6">
        <v>4474</v>
      </c>
      <c r="O684" s="6">
        <v>145321700</v>
      </c>
      <c r="P684" s="6">
        <v>2504800</v>
      </c>
      <c r="Q684" s="6">
        <v>0</v>
      </c>
      <c r="R684" s="6">
        <v>22753550</v>
      </c>
      <c r="S684" s="6">
        <v>164940050</v>
      </c>
      <c r="U684">
        <f t="shared" si="17"/>
        <v>0.22206736076366551</v>
      </c>
    </row>
    <row r="685" spans="1:21" x14ac:dyDescent="0.35">
      <c r="A685">
        <v>2020</v>
      </c>
      <c r="B685" t="s">
        <v>3</v>
      </c>
      <c r="C685" t="s">
        <v>33</v>
      </c>
      <c r="D685" t="s">
        <v>17</v>
      </c>
      <c r="E685" t="s">
        <v>134</v>
      </c>
      <c r="F685" t="s">
        <v>35</v>
      </c>
      <c r="G685">
        <v>8</v>
      </c>
      <c r="H685" t="s">
        <v>9</v>
      </c>
      <c r="I685" s="6">
        <v>8</v>
      </c>
      <c r="J685" s="6">
        <v>2402.8200000000002</v>
      </c>
      <c r="K685" s="6">
        <v>1533.95</v>
      </c>
      <c r="L685" s="7"/>
      <c r="M685" s="6">
        <v>6115.4</v>
      </c>
      <c r="N685" s="6">
        <v>601</v>
      </c>
      <c r="O685" s="6">
        <v>27000000</v>
      </c>
      <c r="P685" s="6">
        <v>15884636</v>
      </c>
      <c r="Q685" s="6">
        <v>0</v>
      </c>
      <c r="R685" s="6">
        <v>3600000</v>
      </c>
      <c r="S685" s="6">
        <v>46484636</v>
      </c>
      <c r="U685">
        <f t="shared" si="17"/>
        <v>0.25012277240908598</v>
      </c>
    </row>
    <row r="686" spans="1:21" x14ac:dyDescent="0.35">
      <c r="A686">
        <v>2020</v>
      </c>
      <c r="B686" t="s">
        <v>3</v>
      </c>
      <c r="C686" t="s">
        <v>33</v>
      </c>
      <c r="D686" t="s">
        <v>17</v>
      </c>
      <c r="E686" t="s">
        <v>134</v>
      </c>
      <c r="F686" t="s">
        <v>35</v>
      </c>
      <c r="G686">
        <v>9</v>
      </c>
      <c r="H686" t="s">
        <v>9</v>
      </c>
      <c r="I686" s="6">
        <v>7</v>
      </c>
      <c r="J686" s="6">
        <v>42088.09</v>
      </c>
      <c r="K686" s="6">
        <v>22508.13</v>
      </c>
      <c r="L686" s="7"/>
      <c r="M686" s="6">
        <v>42321.87</v>
      </c>
      <c r="N686" s="6">
        <v>10522</v>
      </c>
      <c r="O686" s="6">
        <v>105000000</v>
      </c>
      <c r="P686" s="6">
        <v>11250000</v>
      </c>
      <c r="Q686" s="6">
        <v>0</v>
      </c>
      <c r="R686" s="6">
        <v>1300000</v>
      </c>
      <c r="S686" s="6">
        <v>117550000</v>
      </c>
      <c r="U686">
        <f t="shared" si="17"/>
        <v>0.24999946540695955</v>
      </c>
    </row>
    <row r="687" spans="1:21" x14ac:dyDescent="0.35">
      <c r="A687">
        <v>2020</v>
      </c>
      <c r="B687" t="s">
        <v>3</v>
      </c>
      <c r="C687" t="s">
        <v>33</v>
      </c>
      <c r="D687" t="s">
        <v>17</v>
      </c>
      <c r="E687" t="s">
        <v>134</v>
      </c>
      <c r="F687" t="s">
        <v>35</v>
      </c>
      <c r="G687">
        <v>10</v>
      </c>
      <c r="H687" t="s">
        <v>9</v>
      </c>
      <c r="I687" s="6">
        <v>5</v>
      </c>
      <c r="J687" s="6">
        <v>53125.82</v>
      </c>
      <c r="K687" s="6">
        <v>30391.43</v>
      </c>
      <c r="L687" s="7"/>
      <c r="M687" s="6">
        <v>33370.300000000003</v>
      </c>
      <c r="N687" s="6">
        <v>10890</v>
      </c>
      <c r="O687" s="6">
        <v>241500000</v>
      </c>
      <c r="P687" s="6">
        <v>5350000</v>
      </c>
      <c r="Q687" s="6">
        <v>0</v>
      </c>
      <c r="R687" s="6">
        <v>51267727</v>
      </c>
      <c r="S687" s="6">
        <v>298117727</v>
      </c>
      <c r="U687">
        <f t="shared" si="17"/>
        <v>0.20498507128925259</v>
      </c>
    </row>
    <row r="688" spans="1:21" x14ac:dyDescent="0.35">
      <c r="A688">
        <v>2020</v>
      </c>
      <c r="B688" t="s">
        <v>3</v>
      </c>
      <c r="C688" t="s">
        <v>33</v>
      </c>
      <c r="D688" t="s">
        <v>17</v>
      </c>
      <c r="E688" t="s">
        <v>135</v>
      </c>
      <c r="F688" t="s">
        <v>35</v>
      </c>
      <c r="G688">
        <v>1</v>
      </c>
      <c r="H688" t="s">
        <v>9</v>
      </c>
      <c r="I688" s="6">
        <v>720</v>
      </c>
      <c r="J688" s="6">
        <v>1792972.96</v>
      </c>
      <c r="K688" s="6">
        <v>682424.26</v>
      </c>
      <c r="L688" s="7"/>
      <c r="M688" s="6">
        <v>1381164.44</v>
      </c>
      <c r="N688" s="6">
        <v>360281</v>
      </c>
      <c r="O688" s="6">
        <v>6017233983</v>
      </c>
      <c r="P688" s="6">
        <v>4389994143</v>
      </c>
      <c r="Q688" s="6">
        <v>450001</v>
      </c>
      <c r="R688" s="6">
        <v>1231971545</v>
      </c>
      <c r="S688" s="6">
        <v>11637769672</v>
      </c>
      <c r="U688">
        <f t="shared" si="17"/>
        <v>0.20094056521633211</v>
      </c>
    </row>
    <row r="689" spans="1:21" x14ac:dyDescent="0.35">
      <c r="A689">
        <v>2020</v>
      </c>
      <c r="B689" t="s">
        <v>3</v>
      </c>
      <c r="C689" t="s">
        <v>33</v>
      </c>
      <c r="D689" t="s">
        <v>17</v>
      </c>
      <c r="E689" t="s">
        <v>135</v>
      </c>
      <c r="F689" t="s">
        <v>35</v>
      </c>
      <c r="G689">
        <v>2</v>
      </c>
      <c r="H689" t="s">
        <v>9</v>
      </c>
      <c r="I689" s="6">
        <v>232</v>
      </c>
      <c r="J689" s="6">
        <v>413886.23</v>
      </c>
      <c r="K689" s="6">
        <v>173464.69</v>
      </c>
      <c r="L689" s="7"/>
      <c r="M689" s="6">
        <v>405661.84</v>
      </c>
      <c r="N689" s="6">
        <v>93166</v>
      </c>
      <c r="O689" s="6">
        <v>2420495015</v>
      </c>
      <c r="P689" s="6">
        <v>834348334</v>
      </c>
      <c r="Q689" s="6">
        <v>35550000</v>
      </c>
      <c r="R689" s="6">
        <v>692509896</v>
      </c>
      <c r="S689" s="6">
        <v>3979843245</v>
      </c>
      <c r="U689">
        <f t="shared" si="17"/>
        <v>0.22510050648459604</v>
      </c>
    </row>
    <row r="690" spans="1:21" x14ac:dyDescent="0.35">
      <c r="A690">
        <v>2020</v>
      </c>
      <c r="B690" t="s">
        <v>3</v>
      </c>
      <c r="C690" t="s">
        <v>33</v>
      </c>
      <c r="D690" t="s">
        <v>17</v>
      </c>
      <c r="E690" t="s">
        <v>135</v>
      </c>
      <c r="F690" t="s">
        <v>35</v>
      </c>
      <c r="G690">
        <v>3</v>
      </c>
      <c r="H690" t="s">
        <v>9</v>
      </c>
      <c r="I690" s="6">
        <v>173</v>
      </c>
      <c r="J690" s="6">
        <v>191267.49</v>
      </c>
      <c r="K690" s="6">
        <v>95916.64</v>
      </c>
      <c r="L690" s="7"/>
      <c r="M690" s="6">
        <v>180386.39</v>
      </c>
      <c r="N690" s="6">
        <v>43145</v>
      </c>
      <c r="O690" s="6">
        <v>772455101</v>
      </c>
      <c r="P690" s="6">
        <v>161167240</v>
      </c>
      <c r="Q690" s="6">
        <v>0</v>
      </c>
      <c r="R690" s="6">
        <v>157371825</v>
      </c>
      <c r="S690" s="6">
        <v>1087072166</v>
      </c>
      <c r="U690">
        <f t="shared" si="17"/>
        <v>0.22557414226536879</v>
      </c>
    </row>
    <row r="691" spans="1:21" x14ac:dyDescent="0.35">
      <c r="A691">
        <v>2020</v>
      </c>
      <c r="B691" t="s">
        <v>3</v>
      </c>
      <c r="C691" t="s">
        <v>33</v>
      </c>
      <c r="D691" t="s">
        <v>17</v>
      </c>
      <c r="E691" t="s">
        <v>135</v>
      </c>
      <c r="F691" t="s">
        <v>35</v>
      </c>
      <c r="G691">
        <v>4</v>
      </c>
      <c r="H691" t="s">
        <v>9</v>
      </c>
      <c r="I691" s="6">
        <v>74</v>
      </c>
      <c r="J691" s="6">
        <v>162813.57</v>
      </c>
      <c r="K691" s="6">
        <v>108881.60000000001</v>
      </c>
      <c r="L691" s="7"/>
      <c r="M691" s="6">
        <v>182162.39</v>
      </c>
      <c r="N691" s="6">
        <v>36243</v>
      </c>
      <c r="O691" s="6">
        <v>735201320</v>
      </c>
      <c r="P691" s="6">
        <v>109029500</v>
      </c>
      <c r="Q691" s="6">
        <v>0</v>
      </c>
      <c r="R691" s="6">
        <v>99177905</v>
      </c>
      <c r="S691" s="6">
        <v>943408725</v>
      </c>
      <c r="U691">
        <f t="shared" si="17"/>
        <v>0.22260429520708869</v>
      </c>
    </row>
    <row r="692" spans="1:21" x14ac:dyDescent="0.35">
      <c r="A692">
        <v>2020</v>
      </c>
      <c r="B692" t="s">
        <v>3</v>
      </c>
      <c r="C692" t="s">
        <v>33</v>
      </c>
      <c r="D692" t="s">
        <v>17</v>
      </c>
      <c r="E692" t="s">
        <v>135</v>
      </c>
      <c r="F692" t="s">
        <v>35</v>
      </c>
      <c r="G692">
        <v>5</v>
      </c>
      <c r="H692" t="s">
        <v>9</v>
      </c>
      <c r="I692" s="6">
        <v>71</v>
      </c>
      <c r="J692" s="6">
        <v>56571.83</v>
      </c>
      <c r="K692" s="6">
        <v>21711.06</v>
      </c>
      <c r="L692" s="7"/>
      <c r="M692" s="6">
        <v>79186.48</v>
      </c>
      <c r="N692" s="6">
        <v>10385</v>
      </c>
      <c r="O692" s="6">
        <v>1046277091</v>
      </c>
      <c r="P692" s="6">
        <v>101553959</v>
      </c>
      <c r="Q692" s="6">
        <v>100000</v>
      </c>
      <c r="R692" s="6">
        <v>164239727</v>
      </c>
      <c r="S692" s="6">
        <v>1312170777</v>
      </c>
      <c r="U692">
        <f t="shared" si="17"/>
        <v>0.18357192970423619</v>
      </c>
    </row>
    <row r="693" spans="1:21" x14ac:dyDescent="0.35">
      <c r="A693">
        <v>2020</v>
      </c>
      <c r="B693" t="s">
        <v>3</v>
      </c>
      <c r="C693" t="s">
        <v>33</v>
      </c>
      <c r="D693" t="s">
        <v>17</v>
      </c>
      <c r="E693" t="s">
        <v>135</v>
      </c>
      <c r="F693" t="s">
        <v>35</v>
      </c>
      <c r="G693">
        <v>6</v>
      </c>
      <c r="H693" t="s">
        <v>9</v>
      </c>
      <c r="I693" s="6">
        <v>33</v>
      </c>
      <c r="J693" s="6">
        <v>73347.73</v>
      </c>
      <c r="K693" s="6">
        <v>36957.870000000003</v>
      </c>
      <c r="L693" s="7"/>
      <c r="M693" s="6">
        <v>43927.06</v>
      </c>
      <c r="N693" s="6">
        <v>16542</v>
      </c>
      <c r="O693" s="6">
        <v>177546938</v>
      </c>
      <c r="P693" s="6">
        <v>153229880</v>
      </c>
      <c r="Q693" s="6">
        <v>0</v>
      </c>
      <c r="R693" s="6">
        <v>21285440</v>
      </c>
      <c r="S693" s="6">
        <v>352062258</v>
      </c>
      <c r="U693">
        <f t="shared" si="17"/>
        <v>0.22552845193709473</v>
      </c>
    </row>
    <row r="694" spans="1:21" x14ac:dyDescent="0.35">
      <c r="A694">
        <v>2020</v>
      </c>
      <c r="B694" t="s">
        <v>3</v>
      </c>
      <c r="C694" t="s">
        <v>33</v>
      </c>
      <c r="D694" t="s">
        <v>17</v>
      </c>
      <c r="E694" t="s">
        <v>135</v>
      </c>
      <c r="F694" t="s">
        <v>35</v>
      </c>
      <c r="G694">
        <v>7</v>
      </c>
      <c r="H694" t="s">
        <v>9</v>
      </c>
      <c r="I694" s="6">
        <v>5</v>
      </c>
      <c r="J694" s="6">
        <v>16677.599999999999</v>
      </c>
      <c r="K694" s="6">
        <v>6704.18</v>
      </c>
      <c r="L694" s="7"/>
      <c r="M694" s="6">
        <v>16719.8</v>
      </c>
      <c r="N694" s="6">
        <v>2379</v>
      </c>
      <c r="O694" s="6">
        <v>220000000</v>
      </c>
      <c r="P694" s="6">
        <v>2200000</v>
      </c>
      <c r="Q694" s="6">
        <v>0</v>
      </c>
      <c r="R694" s="6">
        <v>50000</v>
      </c>
      <c r="S694" s="6">
        <v>222250000</v>
      </c>
      <c r="U694">
        <f t="shared" si="17"/>
        <v>0.1426464239458915</v>
      </c>
    </row>
    <row r="695" spans="1:21" x14ac:dyDescent="0.35">
      <c r="A695">
        <v>2020</v>
      </c>
      <c r="B695" t="s">
        <v>3</v>
      </c>
      <c r="C695" t="s">
        <v>33</v>
      </c>
      <c r="D695" t="s">
        <v>17</v>
      </c>
      <c r="E695" t="s">
        <v>135</v>
      </c>
      <c r="F695" t="s">
        <v>35</v>
      </c>
      <c r="G695">
        <v>8</v>
      </c>
      <c r="H695" t="s">
        <v>9</v>
      </c>
      <c r="I695" s="6">
        <v>9</v>
      </c>
      <c r="J695" s="6">
        <v>32623.42</v>
      </c>
      <c r="K695" s="6">
        <v>11329.75</v>
      </c>
      <c r="L695" s="7"/>
      <c r="M695" s="6">
        <v>37272.49</v>
      </c>
      <c r="N695" s="6">
        <v>4505</v>
      </c>
      <c r="O695" s="6">
        <v>493373000</v>
      </c>
      <c r="P695" s="6">
        <v>29945000</v>
      </c>
      <c r="Q695" s="6">
        <v>0</v>
      </c>
      <c r="R695" s="6">
        <v>28517000</v>
      </c>
      <c r="S695" s="6">
        <v>551835000</v>
      </c>
      <c r="U695">
        <f t="shared" si="17"/>
        <v>0.13809097881215399</v>
      </c>
    </row>
    <row r="696" spans="1:21" x14ac:dyDescent="0.35">
      <c r="A696">
        <v>2020</v>
      </c>
      <c r="B696" t="s">
        <v>3</v>
      </c>
      <c r="C696" t="s">
        <v>33</v>
      </c>
      <c r="D696" t="s">
        <v>17</v>
      </c>
      <c r="E696" t="s">
        <v>135</v>
      </c>
      <c r="F696" t="s">
        <v>35</v>
      </c>
      <c r="G696">
        <v>9</v>
      </c>
      <c r="H696" t="s">
        <v>9</v>
      </c>
      <c r="I696" s="6">
        <v>4</v>
      </c>
      <c r="J696" s="6">
        <v>23654.25</v>
      </c>
      <c r="K696" s="6">
        <v>13460.01</v>
      </c>
      <c r="L696" s="7"/>
      <c r="M696" s="6">
        <v>15413.89</v>
      </c>
      <c r="N696" s="6">
        <v>6079</v>
      </c>
      <c r="O696" s="6">
        <v>105000000</v>
      </c>
      <c r="P696" s="6">
        <v>4400000</v>
      </c>
      <c r="Q696" s="6">
        <v>0</v>
      </c>
      <c r="R696" s="6">
        <v>14000000</v>
      </c>
      <c r="S696" s="6">
        <v>123400000</v>
      </c>
      <c r="U696">
        <f t="shared" si="17"/>
        <v>0.25699398628153503</v>
      </c>
    </row>
    <row r="697" spans="1:21" x14ac:dyDescent="0.35">
      <c r="A697">
        <v>2020</v>
      </c>
      <c r="B697" t="s">
        <v>3</v>
      </c>
      <c r="C697" t="s">
        <v>33</v>
      </c>
      <c r="D697" t="s">
        <v>17</v>
      </c>
      <c r="E697" t="s">
        <v>135</v>
      </c>
      <c r="F697" t="s">
        <v>35</v>
      </c>
      <c r="G697">
        <v>10</v>
      </c>
      <c r="H697" t="s">
        <v>9</v>
      </c>
      <c r="I697" s="6">
        <v>3</v>
      </c>
      <c r="J697" s="6">
        <v>15603.16</v>
      </c>
      <c r="K697" s="6">
        <v>8337.7099999999991</v>
      </c>
      <c r="L697" s="7"/>
      <c r="M697" s="6">
        <v>5565.14</v>
      </c>
      <c r="N697" s="6">
        <v>3388</v>
      </c>
      <c r="O697" s="6">
        <v>0</v>
      </c>
      <c r="P697" s="6">
        <v>8330000</v>
      </c>
      <c r="Q697" s="6">
        <v>0</v>
      </c>
      <c r="R697" s="6">
        <v>9554405</v>
      </c>
      <c r="S697" s="6">
        <v>17884405</v>
      </c>
      <c r="U697">
        <f t="shared" si="17"/>
        <v>0.21713550332112214</v>
      </c>
    </row>
    <row r="698" spans="1:21" x14ac:dyDescent="0.35">
      <c r="A698">
        <v>2020</v>
      </c>
      <c r="B698" t="s">
        <v>3</v>
      </c>
      <c r="C698" t="s">
        <v>33</v>
      </c>
      <c r="D698" t="s">
        <v>17</v>
      </c>
      <c r="E698" t="s">
        <v>136</v>
      </c>
      <c r="F698" t="s">
        <v>35</v>
      </c>
      <c r="G698">
        <v>1</v>
      </c>
      <c r="H698" t="s">
        <v>9</v>
      </c>
      <c r="I698" s="6">
        <v>163</v>
      </c>
      <c r="J698" s="6">
        <v>1125442.01</v>
      </c>
      <c r="K698" s="6">
        <v>162528.26999999999</v>
      </c>
      <c r="L698" s="7"/>
      <c r="M698" s="6">
        <v>718421.89</v>
      </c>
      <c r="N698" s="6">
        <v>280971</v>
      </c>
      <c r="O698" s="6">
        <v>1983114596</v>
      </c>
      <c r="P698" s="6">
        <v>100067730</v>
      </c>
      <c r="Q698" s="6">
        <v>0</v>
      </c>
      <c r="R698" s="6">
        <v>968338417</v>
      </c>
      <c r="S698" s="6">
        <v>3050420143</v>
      </c>
      <c r="U698">
        <f t="shared" si="17"/>
        <v>0.24965391153294517</v>
      </c>
    </row>
    <row r="699" spans="1:21" x14ac:dyDescent="0.35">
      <c r="A699">
        <v>2020</v>
      </c>
      <c r="B699" t="s">
        <v>3</v>
      </c>
      <c r="C699" t="s">
        <v>33</v>
      </c>
      <c r="D699" t="s">
        <v>17</v>
      </c>
      <c r="E699" t="s">
        <v>136</v>
      </c>
      <c r="F699" t="s">
        <v>35</v>
      </c>
      <c r="G699">
        <v>2</v>
      </c>
      <c r="H699" t="s">
        <v>9</v>
      </c>
      <c r="I699" s="6">
        <v>74</v>
      </c>
      <c r="J699" s="6">
        <v>240357.56</v>
      </c>
      <c r="K699" s="6">
        <v>11046.77</v>
      </c>
      <c r="L699" s="7"/>
      <c r="M699" s="6">
        <v>246190.93</v>
      </c>
      <c r="N699" s="6">
        <v>26323</v>
      </c>
      <c r="O699" s="6">
        <v>920136392</v>
      </c>
      <c r="P699" s="6">
        <v>49567938</v>
      </c>
      <c r="Q699" s="6">
        <v>0</v>
      </c>
      <c r="R699" s="6">
        <v>29840620</v>
      </c>
      <c r="S699" s="6">
        <v>987204950</v>
      </c>
      <c r="U699">
        <f t="shared" si="17"/>
        <v>0.10951600607028962</v>
      </c>
    </row>
    <row r="700" spans="1:21" x14ac:dyDescent="0.35">
      <c r="A700">
        <v>2020</v>
      </c>
      <c r="B700" t="s">
        <v>3</v>
      </c>
      <c r="C700" t="s">
        <v>33</v>
      </c>
      <c r="D700" t="s">
        <v>17</v>
      </c>
      <c r="E700" t="s">
        <v>136</v>
      </c>
      <c r="F700" t="s">
        <v>35</v>
      </c>
      <c r="G700">
        <v>3</v>
      </c>
      <c r="H700" t="s">
        <v>9</v>
      </c>
      <c r="I700" s="6">
        <v>26</v>
      </c>
      <c r="J700" s="6">
        <v>43866.62</v>
      </c>
      <c r="K700" s="6">
        <v>17276.22</v>
      </c>
      <c r="L700" s="7"/>
      <c r="M700" s="6">
        <v>41458.28</v>
      </c>
      <c r="N700" s="6">
        <v>10912</v>
      </c>
      <c r="O700" s="6">
        <v>100648770</v>
      </c>
      <c r="P700" s="6">
        <v>33287156</v>
      </c>
      <c r="Q700" s="6">
        <v>0</v>
      </c>
      <c r="R700" s="6">
        <v>12191700</v>
      </c>
      <c r="S700" s="6">
        <v>146127626</v>
      </c>
      <c r="U700">
        <f t="shared" si="17"/>
        <v>0.24875406402408026</v>
      </c>
    </row>
    <row r="701" spans="1:21" x14ac:dyDescent="0.35">
      <c r="A701">
        <v>2020</v>
      </c>
      <c r="B701" t="s">
        <v>3</v>
      </c>
      <c r="C701" t="s">
        <v>33</v>
      </c>
      <c r="D701" t="s">
        <v>17</v>
      </c>
      <c r="E701" t="s">
        <v>136</v>
      </c>
      <c r="F701" t="s">
        <v>35</v>
      </c>
      <c r="G701">
        <v>4</v>
      </c>
      <c r="H701" t="s">
        <v>9</v>
      </c>
      <c r="I701" s="6">
        <v>24</v>
      </c>
      <c r="J701" s="6">
        <v>42310.54</v>
      </c>
      <c r="K701" s="6">
        <v>22844.92</v>
      </c>
      <c r="L701" s="7"/>
      <c r="M701" s="6">
        <v>38535.89</v>
      </c>
      <c r="N701" s="6">
        <v>10143</v>
      </c>
      <c r="O701" s="6">
        <v>121056855</v>
      </c>
      <c r="P701" s="6">
        <v>15431340</v>
      </c>
      <c r="Q701" s="6">
        <v>0</v>
      </c>
      <c r="R701" s="6">
        <v>15169772</v>
      </c>
      <c r="S701" s="6">
        <v>151657967</v>
      </c>
      <c r="U701">
        <f t="shared" si="17"/>
        <v>0.23972750052351022</v>
      </c>
    </row>
    <row r="702" spans="1:21" x14ac:dyDescent="0.35">
      <c r="A702">
        <v>2020</v>
      </c>
      <c r="B702" t="s">
        <v>3</v>
      </c>
      <c r="C702" t="s">
        <v>33</v>
      </c>
      <c r="D702" t="s">
        <v>17</v>
      </c>
      <c r="E702" t="s">
        <v>136</v>
      </c>
      <c r="F702" t="s">
        <v>35</v>
      </c>
      <c r="G702">
        <v>5</v>
      </c>
      <c r="H702" t="s">
        <v>9</v>
      </c>
      <c r="I702" s="6">
        <v>5</v>
      </c>
      <c r="J702" s="6">
        <v>169.11</v>
      </c>
      <c r="K702" s="6">
        <v>135.32</v>
      </c>
      <c r="L702" s="7"/>
      <c r="M702" s="6">
        <v>131.19999999999999</v>
      </c>
      <c r="N702" s="6">
        <v>8</v>
      </c>
      <c r="O702" s="6">
        <v>300000</v>
      </c>
      <c r="P702" s="6">
        <v>524891</v>
      </c>
      <c r="Q702" s="6">
        <v>0</v>
      </c>
      <c r="R702" s="6">
        <v>0</v>
      </c>
      <c r="S702" s="6">
        <v>824891</v>
      </c>
      <c r="U702">
        <f t="shared" si="17"/>
        <v>4.7306486902016436E-2</v>
      </c>
    </row>
    <row r="703" spans="1:21" x14ac:dyDescent="0.35">
      <c r="A703">
        <v>2020</v>
      </c>
      <c r="B703" t="s">
        <v>3</v>
      </c>
      <c r="C703" t="s">
        <v>33</v>
      </c>
      <c r="D703" t="s">
        <v>17</v>
      </c>
      <c r="E703" t="s">
        <v>137</v>
      </c>
      <c r="F703" t="s">
        <v>35</v>
      </c>
      <c r="G703">
        <v>1</v>
      </c>
      <c r="H703" t="s">
        <v>9</v>
      </c>
      <c r="I703" s="6">
        <v>73</v>
      </c>
      <c r="J703" s="6">
        <v>131937.48000000001</v>
      </c>
      <c r="K703" s="6">
        <v>61883.12</v>
      </c>
      <c r="L703" s="7"/>
      <c r="M703" s="6">
        <v>143346.35999999999</v>
      </c>
      <c r="N703" s="6">
        <v>29183</v>
      </c>
      <c r="O703" s="6">
        <v>629500054</v>
      </c>
      <c r="P703" s="6">
        <v>129241065</v>
      </c>
      <c r="Q703" s="6">
        <v>0</v>
      </c>
      <c r="R703" s="6">
        <v>154280875</v>
      </c>
      <c r="S703" s="6">
        <v>908631994</v>
      </c>
      <c r="U703">
        <f t="shared" si="17"/>
        <v>0.22118809605883027</v>
      </c>
    </row>
    <row r="704" spans="1:21" x14ac:dyDescent="0.35">
      <c r="A704">
        <v>2020</v>
      </c>
      <c r="B704" t="s">
        <v>3</v>
      </c>
      <c r="C704" t="s">
        <v>33</v>
      </c>
      <c r="D704" t="s">
        <v>17</v>
      </c>
      <c r="E704" t="s">
        <v>137</v>
      </c>
      <c r="F704" t="s">
        <v>35</v>
      </c>
      <c r="G704">
        <v>2</v>
      </c>
      <c r="H704" t="s">
        <v>9</v>
      </c>
      <c r="I704" s="6">
        <v>56</v>
      </c>
      <c r="J704" s="6">
        <v>81643.350000000006</v>
      </c>
      <c r="K704" s="6">
        <v>72351.62</v>
      </c>
      <c r="L704" s="7"/>
      <c r="M704" s="6">
        <v>81440.06</v>
      </c>
      <c r="N704" s="6">
        <v>17076</v>
      </c>
      <c r="O704" s="6">
        <v>287647154</v>
      </c>
      <c r="P704" s="6">
        <v>34371312</v>
      </c>
      <c r="Q704" s="6">
        <v>0</v>
      </c>
      <c r="R704" s="6">
        <v>21543616</v>
      </c>
      <c r="S704" s="6">
        <v>336628082</v>
      </c>
      <c r="U704">
        <f t="shared" si="17"/>
        <v>0.20915359303605252</v>
      </c>
    </row>
    <row r="705" spans="1:21" x14ac:dyDescent="0.35">
      <c r="A705">
        <v>2020</v>
      </c>
      <c r="B705" t="s">
        <v>3</v>
      </c>
      <c r="C705" t="s">
        <v>33</v>
      </c>
      <c r="D705" t="s">
        <v>17</v>
      </c>
      <c r="E705" t="s">
        <v>137</v>
      </c>
      <c r="F705" t="s">
        <v>35</v>
      </c>
      <c r="G705">
        <v>3</v>
      </c>
      <c r="H705" t="s">
        <v>9</v>
      </c>
      <c r="I705" s="6">
        <v>13</v>
      </c>
      <c r="J705" s="6">
        <v>2641.72</v>
      </c>
      <c r="K705" s="6">
        <v>1601.59</v>
      </c>
      <c r="L705" s="7"/>
      <c r="M705" s="6">
        <v>4048.97</v>
      </c>
      <c r="N705" s="6">
        <v>657</v>
      </c>
      <c r="O705" s="6">
        <v>20700000</v>
      </c>
      <c r="P705" s="6">
        <v>2515382</v>
      </c>
      <c r="Q705" s="6">
        <v>0</v>
      </c>
      <c r="R705" s="6">
        <v>2064000</v>
      </c>
      <c r="S705" s="6">
        <v>25279382</v>
      </c>
      <c r="U705">
        <f t="shared" si="17"/>
        <v>0.24870160350074952</v>
      </c>
    </row>
    <row r="706" spans="1:21" x14ac:dyDescent="0.35">
      <c r="A706">
        <v>2020</v>
      </c>
      <c r="B706" t="s">
        <v>3</v>
      </c>
      <c r="C706" t="s">
        <v>33</v>
      </c>
      <c r="D706" t="s">
        <v>17</v>
      </c>
      <c r="E706" t="s">
        <v>137</v>
      </c>
      <c r="F706" t="s">
        <v>35</v>
      </c>
      <c r="G706">
        <v>4</v>
      </c>
      <c r="H706" t="s">
        <v>9</v>
      </c>
      <c r="I706" s="6">
        <v>8</v>
      </c>
      <c r="J706" s="6">
        <v>31596.62</v>
      </c>
      <c r="K706" s="6">
        <v>16094.09</v>
      </c>
      <c r="L706" s="7"/>
      <c r="M706" s="6">
        <v>37487.18</v>
      </c>
      <c r="N706" s="6">
        <v>8114</v>
      </c>
      <c r="O706" s="6">
        <v>198000000</v>
      </c>
      <c r="P706" s="6">
        <v>22150000</v>
      </c>
      <c r="Q706" s="6">
        <v>0</v>
      </c>
      <c r="R706" s="6">
        <v>10747727</v>
      </c>
      <c r="S706" s="6">
        <v>230897727</v>
      </c>
      <c r="U706">
        <f t="shared" si="17"/>
        <v>0.25679961970615844</v>
      </c>
    </row>
    <row r="707" spans="1:21" x14ac:dyDescent="0.35">
      <c r="A707">
        <v>2020</v>
      </c>
      <c r="B707" t="s">
        <v>3</v>
      </c>
      <c r="C707" t="s">
        <v>33</v>
      </c>
      <c r="D707" t="s">
        <v>17</v>
      </c>
      <c r="E707" t="s">
        <v>137</v>
      </c>
      <c r="F707" t="s">
        <v>35</v>
      </c>
      <c r="G707">
        <v>5</v>
      </c>
      <c r="H707" t="s">
        <v>9</v>
      </c>
      <c r="I707" s="6">
        <v>6</v>
      </c>
      <c r="J707" s="6">
        <v>419.89</v>
      </c>
      <c r="K707" s="6">
        <v>282.88</v>
      </c>
      <c r="L707" s="7"/>
      <c r="M707" s="6">
        <v>10173.549999999999</v>
      </c>
      <c r="N707" s="6">
        <v>107</v>
      </c>
      <c r="O707" s="6">
        <v>141724000</v>
      </c>
      <c r="P707" s="6">
        <v>1750119</v>
      </c>
      <c r="Q707" s="6">
        <v>0</v>
      </c>
      <c r="R707" s="6">
        <v>3100000</v>
      </c>
      <c r="S707" s="6">
        <v>146574119</v>
      </c>
      <c r="U707">
        <f t="shared" si="17"/>
        <v>0.25482864559765656</v>
      </c>
    </row>
    <row r="708" spans="1:21" x14ac:dyDescent="0.35">
      <c r="A708">
        <v>2020</v>
      </c>
      <c r="B708" t="s">
        <v>3</v>
      </c>
      <c r="C708" t="s">
        <v>33</v>
      </c>
      <c r="D708" t="s">
        <v>17</v>
      </c>
      <c r="E708" t="s">
        <v>137</v>
      </c>
      <c r="F708" t="s">
        <v>35</v>
      </c>
      <c r="G708">
        <v>6</v>
      </c>
      <c r="H708" t="s">
        <v>9</v>
      </c>
      <c r="I708" s="6">
        <v>2</v>
      </c>
      <c r="J708" s="6">
        <v>246.16</v>
      </c>
      <c r="K708" s="6">
        <v>123.09</v>
      </c>
      <c r="L708" s="7"/>
      <c r="M708" s="6">
        <v>165.38</v>
      </c>
      <c r="N708" s="6">
        <v>50</v>
      </c>
      <c r="O708" s="6">
        <v>2500000</v>
      </c>
      <c r="P708" s="6">
        <v>600000</v>
      </c>
      <c r="Q708" s="6">
        <v>0</v>
      </c>
      <c r="R708" s="6">
        <v>310000</v>
      </c>
      <c r="S708" s="6">
        <v>3410000</v>
      </c>
      <c r="U708">
        <f t="shared" si="17"/>
        <v>0.20311992200194995</v>
      </c>
    </row>
    <row r="709" spans="1:21" x14ac:dyDescent="0.35">
      <c r="A709">
        <v>2020</v>
      </c>
      <c r="B709" t="s">
        <v>3</v>
      </c>
      <c r="C709" t="s">
        <v>33</v>
      </c>
      <c r="D709" t="s">
        <v>17</v>
      </c>
      <c r="E709" t="s">
        <v>138</v>
      </c>
      <c r="F709" t="s">
        <v>35</v>
      </c>
      <c r="G709">
        <v>1</v>
      </c>
      <c r="H709" t="s">
        <v>9</v>
      </c>
      <c r="I709" s="6">
        <v>47</v>
      </c>
      <c r="J709" s="6">
        <v>12776.39</v>
      </c>
      <c r="K709" s="6">
        <v>9219.7099999999991</v>
      </c>
      <c r="L709" s="7"/>
      <c r="M709" s="6">
        <v>15776.15</v>
      </c>
      <c r="N709" s="6">
        <v>2075</v>
      </c>
      <c r="O709" s="6">
        <v>41568820</v>
      </c>
      <c r="P709" s="6">
        <v>46259296</v>
      </c>
      <c r="Q709" s="6">
        <v>0</v>
      </c>
      <c r="R709" s="6">
        <v>20286102</v>
      </c>
      <c r="S709" s="6">
        <v>108114218</v>
      </c>
      <c r="U709">
        <f t="shared" si="17"/>
        <v>0.16240894337132791</v>
      </c>
    </row>
    <row r="710" spans="1:21" x14ac:dyDescent="0.35">
      <c r="A710">
        <v>2020</v>
      </c>
      <c r="B710" t="s">
        <v>3</v>
      </c>
      <c r="C710" t="s">
        <v>33</v>
      </c>
      <c r="D710" t="s">
        <v>17</v>
      </c>
      <c r="E710" t="s">
        <v>138</v>
      </c>
      <c r="F710" t="s">
        <v>35</v>
      </c>
      <c r="G710">
        <v>2</v>
      </c>
      <c r="H710" t="s">
        <v>9</v>
      </c>
      <c r="I710" s="6">
        <v>17</v>
      </c>
      <c r="J710" s="6">
        <v>21373.32</v>
      </c>
      <c r="K710" s="6">
        <v>8673.75</v>
      </c>
      <c r="L710" s="7"/>
      <c r="M710" s="6">
        <v>19921.560000000001</v>
      </c>
      <c r="N710" s="6">
        <v>4373</v>
      </c>
      <c r="O710" s="6">
        <v>50983046</v>
      </c>
      <c r="P710" s="6">
        <v>5125558</v>
      </c>
      <c r="Q710" s="6">
        <v>0</v>
      </c>
      <c r="R710" s="6">
        <v>9937610</v>
      </c>
      <c r="S710" s="6">
        <v>66046214</v>
      </c>
      <c r="U710">
        <f t="shared" si="17"/>
        <v>0.2046008762326115</v>
      </c>
    </row>
    <row r="711" spans="1:21" x14ac:dyDescent="0.35">
      <c r="A711">
        <v>2020</v>
      </c>
      <c r="B711" t="s">
        <v>3</v>
      </c>
      <c r="C711" t="s">
        <v>33</v>
      </c>
      <c r="D711" t="s">
        <v>17</v>
      </c>
      <c r="E711" t="s">
        <v>138</v>
      </c>
      <c r="F711" t="s">
        <v>35</v>
      </c>
      <c r="G711">
        <v>3</v>
      </c>
      <c r="H711" t="s">
        <v>9</v>
      </c>
      <c r="I711" s="6">
        <v>5</v>
      </c>
      <c r="J711" s="6">
        <v>3226.22</v>
      </c>
      <c r="K711" s="6">
        <v>1935.73</v>
      </c>
      <c r="L711" s="7"/>
      <c r="M711" s="6">
        <v>3263.18</v>
      </c>
      <c r="N711" s="6">
        <v>807</v>
      </c>
      <c r="O711" s="6">
        <v>10000000</v>
      </c>
      <c r="P711" s="6">
        <v>5150000</v>
      </c>
      <c r="Q711" s="6">
        <v>0</v>
      </c>
      <c r="R711" s="6">
        <v>2267727</v>
      </c>
      <c r="S711" s="6">
        <v>17417727</v>
      </c>
      <c r="U711">
        <f t="shared" si="17"/>
        <v>0.25013793231707698</v>
      </c>
    </row>
    <row r="712" spans="1:21" x14ac:dyDescent="0.35">
      <c r="A712">
        <v>2020</v>
      </c>
      <c r="B712" t="s">
        <v>3</v>
      </c>
      <c r="C712" t="s">
        <v>33</v>
      </c>
      <c r="D712" t="s">
        <v>17</v>
      </c>
      <c r="E712" t="s">
        <v>138</v>
      </c>
      <c r="F712" t="s">
        <v>35</v>
      </c>
      <c r="G712">
        <v>4</v>
      </c>
      <c r="H712" t="s">
        <v>9</v>
      </c>
      <c r="I712" s="6">
        <v>3</v>
      </c>
      <c r="J712" s="6">
        <v>5727.79</v>
      </c>
      <c r="K712" s="6">
        <v>223.6</v>
      </c>
      <c r="L712" s="7"/>
      <c r="M712" s="6">
        <v>9184.9500000000007</v>
      </c>
      <c r="N712" s="6">
        <v>1447</v>
      </c>
      <c r="O712" s="6">
        <v>42500000</v>
      </c>
      <c r="P712" s="6">
        <v>30400000</v>
      </c>
      <c r="Q712" s="6">
        <v>0</v>
      </c>
      <c r="R712" s="6">
        <v>19176000</v>
      </c>
      <c r="S712" s="6">
        <v>92076000</v>
      </c>
      <c r="U712">
        <f t="shared" si="17"/>
        <v>0.25262797693351186</v>
      </c>
    </row>
    <row r="713" spans="1:21" x14ac:dyDescent="0.35">
      <c r="A713">
        <v>2020</v>
      </c>
      <c r="B713" t="s">
        <v>3</v>
      </c>
      <c r="C713" t="s">
        <v>33</v>
      </c>
      <c r="D713" t="s">
        <v>17</v>
      </c>
      <c r="E713" t="s">
        <v>138</v>
      </c>
      <c r="F713" t="s">
        <v>35</v>
      </c>
      <c r="G713">
        <v>5</v>
      </c>
      <c r="H713" t="s">
        <v>9</v>
      </c>
      <c r="I713" s="6">
        <v>1</v>
      </c>
      <c r="J713" s="6">
        <v>0</v>
      </c>
      <c r="K713" s="6">
        <v>0</v>
      </c>
      <c r="L713" s="7"/>
      <c r="M713" s="6">
        <v>0</v>
      </c>
      <c r="N713" s="6">
        <v>0</v>
      </c>
      <c r="O713" s="6">
        <v>0</v>
      </c>
      <c r="P713" s="6">
        <v>10000000</v>
      </c>
      <c r="Q713" s="6">
        <v>0</v>
      </c>
      <c r="R713" s="6">
        <v>0</v>
      </c>
      <c r="S713" s="6">
        <v>10000000</v>
      </c>
      <c r="U713">
        <f t="shared" si="17"/>
        <v>0</v>
      </c>
    </row>
    <row r="714" spans="1:21" x14ac:dyDescent="0.35">
      <c r="A714">
        <v>2020</v>
      </c>
      <c r="B714" t="s">
        <v>3</v>
      </c>
      <c r="C714" t="s">
        <v>33</v>
      </c>
      <c r="D714" t="s">
        <v>17</v>
      </c>
      <c r="E714" t="s">
        <v>138</v>
      </c>
      <c r="F714" t="s">
        <v>35</v>
      </c>
      <c r="G714">
        <v>6</v>
      </c>
      <c r="H714" t="s">
        <v>9</v>
      </c>
      <c r="I714" s="6">
        <v>3</v>
      </c>
      <c r="J714" s="6">
        <v>37.01</v>
      </c>
      <c r="K714" s="6">
        <v>18.52</v>
      </c>
      <c r="L714" s="7"/>
      <c r="M714" s="6">
        <v>31.98</v>
      </c>
      <c r="N714" s="6">
        <v>8</v>
      </c>
      <c r="O714" s="6">
        <v>13911475</v>
      </c>
      <c r="P714" s="6">
        <v>150000</v>
      </c>
      <c r="Q714" s="6">
        <v>0</v>
      </c>
      <c r="R714" s="6">
        <v>10378628</v>
      </c>
      <c r="S714" s="6">
        <v>24440103</v>
      </c>
      <c r="U714">
        <f t="shared" si="17"/>
        <v>0.21615779519048905</v>
      </c>
    </row>
    <row r="715" spans="1:21" x14ac:dyDescent="0.35">
      <c r="A715">
        <v>2020</v>
      </c>
      <c r="B715" t="s">
        <v>3</v>
      </c>
      <c r="C715" t="s">
        <v>33</v>
      </c>
      <c r="D715" t="s">
        <v>17</v>
      </c>
      <c r="E715" t="s">
        <v>138</v>
      </c>
      <c r="F715" t="s">
        <v>35</v>
      </c>
      <c r="G715">
        <v>7</v>
      </c>
      <c r="H715" t="s">
        <v>9</v>
      </c>
      <c r="I715" s="6">
        <v>1</v>
      </c>
      <c r="J715" s="6">
        <v>0</v>
      </c>
      <c r="K715" s="6">
        <v>0</v>
      </c>
      <c r="L715" s="7"/>
      <c r="M715" s="6">
        <v>1.66</v>
      </c>
      <c r="N715" s="6">
        <v>0</v>
      </c>
      <c r="O715" s="6">
        <v>0</v>
      </c>
      <c r="P715" s="6">
        <v>200000</v>
      </c>
      <c r="Q715" s="6">
        <v>0</v>
      </c>
      <c r="R715" s="6">
        <v>37600</v>
      </c>
      <c r="S715" s="6">
        <v>237600</v>
      </c>
      <c r="U715">
        <f t="shared" si="17"/>
        <v>0</v>
      </c>
    </row>
    <row r="716" spans="1:21" x14ac:dyDescent="0.35">
      <c r="A716">
        <v>2020</v>
      </c>
      <c r="B716" t="s">
        <v>3</v>
      </c>
      <c r="C716" t="s">
        <v>33</v>
      </c>
      <c r="D716" t="s">
        <v>17</v>
      </c>
      <c r="E716" t="s">
        <v>139</v>
      </c>
      <c r="F716" t="s">
        <v>35</v>
      </c>
      <c r="G716">
        <v>1</v>
      </c>
      <c r="H716" t="s">
        <v>9</v>
      </c>
      <c r="I716" s="6">
        <v>1387</v>
      </c>
      <c r="J716" s="6">
        <v>1238807.76</v>
      </c>
      <c r="K716" s="6">
        <v>509576.26</v>
      </c>
      <c r="L716" s="7"/>
      <c r="M716" s="6">
        <v>1073571.44</v>
      </c>
      <c r="N716" s="6">
        <v>281073</v>
      </c>
      <c r="O716" s="6">
        <v>8964079565</v>
      </c>
      <c r="P716" s="6">
        <v>6045521916</v>
      </c>
      <c r="Q716" s="6">
        <v>5000002</v>
      </c>
      <c r="R716" s="6">
        <v>4876117702</v>
      </c>
      <c r="S716" s="6">
        <v>19799695227</v>
      </c>
      <c r="U716">
        <f t="shared" si="17"/>
        <v>0.22688992519711049</v>
      </c>
    </row>
    <row r="717" spans="1:21" x14ac:dyDescent="0.35">
      <c r="A717">
        <v>2020</v>
      </c>
      <c r="B717" t="s">
        <v>3</v>
      </c>
      <c r="C717" t="s">
        <v>33</v>
      </c>
      <c r="D717" t="s">
        <v>17</v>
      </c>
      <c r="E717" t="s">
        <v>139</v>
      </c>
      <c r="F717" t="s">
        <v>35</v>
      </c>
      <c r="G717">
        <v>2</v>
      </c>
      <c r="H717" t="s">
        <v>9</v>
      </c>
      <c r="I717" s="6">
        <v>264</v>
      </c>
      <c r="J717" s="6">
        <v>389155.08</v>
      </c>
      <c r="K717" s="6">
        <v>102773.9</v>
      </c>
      <c r="L717" s="7"/>
      <c r="M717" s="6">
        <v>329691.93</v>
      </c>
      <c r="N717" s="6">
        <v>79951</v>
      </c>
      <c r="O717" s="6">
        <v>2793442238</v>
      </c>
      <c r="P717" s="6">
        <v>1252923821</v>
      </c>
      <c r="Q717" s="6">
        <v>2450000</v>
      </c>
      <c r="R717" s="6">
        <v>793539489</v>
      </c>
      <c r="S717" s="6">
        <v>4813155548</v>
      </c>
      <c r="U717">
        <f t="shared" si="17"/>
        <v>0.20544765855298611</v>
      </c>
    </row>
    <row r="718" spans="1:21" x14ac:dyDescent="0.35">
      <c r="A718">
        <v>2020</v>
      </c>
      <c r="B718" t="s">
        <v>3</v>
      </c>
      <c r="C718" t="s">
        <v>33</v>
      </c>
      <c r="D718" t="s">
        <v>17</v>
      </c>
      <c r="E718" t="s">
        <v>139</v>
      </c>
      <c r="F718" t="s">
        <v>35</v>
      </c>
      <c r="G718">
        <v>3</v>
      </c>
      <c r="H718" t="s">
        <v>9</v>
      </c>
      <c r="I718" s="6">
        <v>100</v>
      </c>
      <c r="J718" s="6">
        <v>213087.86</v>
      </c>
      <c r="K718" s="6">
        <v>66838</v>
      </c>
      <c r="L718" s="7"/>
      <c r="M718" s="6">
        <v>169925.59</v>
      </c>
      <c r="N718" s="6">
        <v>48453</v>
      </c>
      <c r="O718" s="6">
        <v>486714972</v>
      </c>
      <c r="P718" s="6">
        <v>216857598</v>
      </c>
      <c r="Q718" s="6">
        <v>0</v>
      </c>
      <c r="R718" s="6">
        <v>155291512</v>
      </c>
      <c r="S718" s="6">
        <v>858864082</v>
      </c>
      <c r="U718">
        <f t="shared" si="17"/>
        <v>0.22738507956295587</v>
      </c>
    </row>
    <row r="719" spans="1:21" x14ac:dyDescent="0.35">
      <c r="A719">
        <v>2020</v>
      </c>
      <c r="B719" t="s">
        <v>3</v>
      </c>
      <c r="C719" t="s">
        <v>33</v>
      </c>
      <c r="D719" t="s">
        <v>17</v>
      </c>
      <c r="E719" t="s">
        <v>139</v>
      </c>
      <c r="F719" t="s">
        <v>35</v>
      </c>
      <c r="G719">
        <v>4</v>
      </c>
      <c r="H719" t="s">
        <v>9</v>
      </c>
      <c r="I719" s="6">
        <v>39</v>
      </c>
      <c r="J719" s="6">
        <v>13689.61</v>
      </c>
      <c r="K719" s="6">
        <v>6186.74</v>
      </c>
      <c r="L719" s="7"/>
      <c r="M719" s="6">
        <v>17344.62</v>
      </c>
      <c r="N719" s="6">
        <v>3271</v>
      </c>
      <c r="O719" s="6">
        <v>97293750</v>
      </c>
      <c r="P719" s="6">
        <v>87180479</v>
      </c>
      <c r="Q719" s="6">
        <v>0</v>
      </c>
      <c r="R719" s="6">
        <v>55518372</v>
      </c>
      <c r="S719" s="6">
        <v>239992601</v>
      </c>
      <c r="U719">
        <f t="shared" si="17"/>
        <v>0.23894033504241538</v>
      </c>
    </row>
    <row r="720" spans="1:21" x14ac:dyDescent="0.35">
      <c r="A720">
        <v>2020</v>
      </c>
      <c r="B720" t="s">
        <v>3</v>
      </c>
      <c r="C720" t="s">
        <v>33</v>
      </c>
      <c r="D720" t="s">
        <v>17</v>
      </c>
      <c r="E720" t="s">
        <v>139</v>
      </c>
      <c r="F720" t="s">
        <v>35</v>
      </c>
      <c r="G720">
        <v>5</v>
      </c>
      <c r="H720" t="s">
        <v>9</v>
      </c>
      <c r="I720" s="6">
        <v>56</v>
      </c>
      <c r="J720" s="6">
        <v>191978.96</v>
      </c>
      <c r="K720" s="6">
        <v>46965.32</v>
      </c>
      <c r="L720" s="7"/>
      <c r="M720" s="6">
        <v>66340.03</v>
      </c>
      <c r="N720" s="6">
        <v>24091</v>
      </c>
      <c r="O720" s="6">
        <v>766531686</v>
      </c>
      <c r="P720" s="6">
        <v>168145528</v>
      </c>
      <c r="Q720" s="6">
        <v>0</v>
      </c>
      <c r="R720" s="6">
        <v>150929867</v>
      </c>
      <c r="S720" s="6">
        <v>1085607081</v>
      </c>
      <c r="U720">
        <f t="shared" si="17"/>
        <v>0.12548770969485407</v>
      </c>
    </row>
    <row r="721" spans="1:21" x14ac:dyDescent="0.35">
      <c r="A721">
        <v>2020</v>
      </c>
      <c r="B721" t="s">
        <v>3</v>
      </c>
      <c r="C721" t="s">
        <v>33</v>
      </c>
      <c r="D721" t="s">
        <v>17</v>
      </c>
      <c r="E721" t="s">
        <v>139</v>
      </c>
      <c r="F721" t="s">
        <v>35</v>
      </c>
      <c r="G721">
        <v>6</v>
      </c>
      <c r="H721" t="s">
        <v>9</v>
      </c>
      <c r="I721" s="6">
        <v>91</v>
      </c>
      <c r="J721" s="6">
        <v>184357.74</v>
      </c>
      <c r="K721" s="6">
        <v>52660.03</v>
      </c>
      <c r="L721" s="7"/>
      <c r="M721" s="6">
        <v>142440.92000000001</v>
      </c>
      <c r="N721" s="6">
        <v>41357</v>
      </c>
      <c r="O721" s="6">
        <v>1001210741</v>
      </c>
      <c r="P721" s="6">
        <v>329030905</v>
      </c>
      <c r="Q721" s="6">
        <v>0</v>
      </c>
      <c r="R721" s="6">
        <v>244197572</v>
      </c>
      <c r="S721" s="6">
        <v>1574439218</v>
      </c>
      <c r="U721">
        <f t="shared" si="17"/>
        <v>0.22433015288644784</v>
      </c>
    </row>
    <row r="722" spans="1:21" x14ac:dyDescent="0.35">
      <c r="A722">
        <v>2020</v>
      </c>
      <c r="B722" t="s">
        <v>3</v>
      </c>
      <c r="C722" t="s">
        <v>33</v>
      </c>
      <c r="D722" t="s">
        <v>17</v>
      </c>
      <c r="E722" t="s">
        <v>139</v>
      </c>
      <c r="F722" t="s">
        <v>35</v>
      </c>
      <c r="G722">
        <v>7</v>
      </c>
      <c r="H722" t="s">
        <v>9</v>
      </c>
      <c r="I722" s="6">
        <v>14</v>
      </c>
      <c r="J722" s="6">
        <v>10825.79</v>
      </c>
      <c r="K722" s="6">
        <v>1820.12</v>
      </c>
      <c r="L722" s="7"/>
      <c r="M722" s="6">
        <v>3444.97</v>
      </c>
      <c r="N722" s="6">
        <v>2673</v>
      </c>
      <c r="O722" s="6">
        <v>86415967</v>
      </c>
      <c r="P722" s="6">
        <v>26601512</v>
      </c>
      <c r="Q722" s="6">
        <v>0</v>
      </c>
      <c r="R722" s="6">
        <v>20328500</v>
      </c>
      <c r="S722" s="6">
        <v>133329979</v>
      </c>
      <c r="U722">
        <f t="shared" si="17"/>
        <v>0.246910387140338</v>
      </c>
    </row>
    <row r="723" spans="1:21" x14ac:dyDescent="0.35">
      <c r="A723">
        <v>2020</v>
      </c>
      <c r="B723" t="s">
        <v>3</v>
      </c>
      <c r="C723" t="s">
        <v>33</v>
      </c>
      <c r="D723" t="s">
        <v>17</v>
      </c>
      <c r="E723" t="s">
        <v>139</v>
      </c>
      <c r="F723" t="s">
        <v>35</v>
      </c>
      <c r="G723">
        <v>8</v>
      </c>
      <c r="H723" t="s">
        <v>9</v>
      </c>
      <c r="I723" s="6">
        <v>11</v>
      </c>
      <c r="J723" s="6">
        <v>22449.59</v>
      </c>
      <c r="K723" s="6">
        <v>11520.11</v>
      </c>
      <c r="L723" s="7"/>
      <c r="M723" s="6">
        <v>27284.45</v>
      </c>
      <c r="N723" s="6">
        <v>5302</v>
      </c>
      <c r="O723" s="6">
        <v>193180800</v>
      </c>
      <c r="P723" s="6">
        <v>54498730</v>
      </c>
      <c r="Q723" s="6">
        <v>0</v>
      </c>
      <c r="R723" s="6">
        <v>71434953</v>
      </c>
      <c r="S723" s="6">
        <v>319114483</v>
      </c>
      <c r="U723">
        <f t="shared" si="17"/>
        <v>0.23617357822570478</v>
      </c>
    </row>
    <row r="724" spans="1:21" x14ac:dyDescent="0.35">
      <c r="A724">
        <v>2020</v>
      </c>
      <c r="B724" t="s">
        <v>3</v>
      </c>
      <c r="C724" t="s">
        <v>33</v>
      </c>
      <c r="D724" t="s">
        <v>17</v>
      </c>
      <c r="E724" t="s">
        <v>139</v>
      </c>
      <c r="F724" t="s">
        <v>35</v>
      </c>
      <c r="G724">
        <v>9</v>
      </c>
      <c r="H724" t="s">
        <v>9</v>
      </c>
      <c r="I724" s="6">
        <v>8</v>
      </c>
      <c r="J724" s="6">
        <v>19695.89</v>
      </c>
      <c r="K724" s="6">
        <v>5365.11</v>
      </c>
      <c r="L724" s="7"/>
      <c r="M724" s="6">
        <v>18870.169999999998</v>
      </c>
      <c r="N724" s="6">
        <v>4316</v>
      </c>
      <c r="O724" s="6">
        <v>233331250</v>
      </c>
      <c r="P724" s="6">
        <v>68460000</v>
      </c>
      <c r="Q724" s="6">
        <v>0</v>
      </c>
      <c r="R724" s="6">
        <v>72124600</v>
      </c>
      <c r="S724" s="6">
        <v>373915850</v>
      </c>
      <c r="U724">
        <f t="shared" si="17"/>
        <v>0.21913201180550868</v>
      </c>
    </row>
    <row r="725" spans="1:21" x14ac:dyDescent="0.35">
      <c r="A725">
        <v>2020</v>
      </c>
      <c r="B725" t="s">
        <v>3</v>
      </c>
      <c r="C725" t="s">
        <v>33</v>
      </c>
      <c r="D725" t="s">
        <v>17</v>
      </c>
      <c r="E725" t="s">
        <v>139</v>
      </c>
      <c r="F725" t="s">
        <v>35</v>
      </c>
      <c r="G725">
        <v>10</v>
      </c>
      <c r="H725" t="s">
        <v>9</v>
      </c>
      <c r="I725" s="6">
        <v>14</v>
      </c>
      <c r="J725" s="6">
        <v>2272.67</v>
      </c>
      <c r="K725" s="6">
        <v>1089.6300000000001</v>
      </c>
      <c r="L725" s="7"/>
      <c r="M725" s="6">
        <v>1582.11</v>
      </c>
      <c r="N725" s="6">
        <v>574</v>
      </c>
      <c r="O725" s="6">
        <v>67850000</v>
      </c>
      <c r="P725" s="6">
        <v>50350000</v>
      </c>
      <c r="Q725" s="6">
        <v>0</v>
      </c>
      <c r="R725" s="6">
        <v>47752000</v>
      </c>
      <c r="S725" s="6">
        <v>165952000</v>
      </c>
      <c r="U725">
        <f t="shared" si="17"/>
        <v>0.25256636467238974</v>
      </c>
    </row>
    <row r="726" spans="1:21" x14ac:dyDescent="0.35">
      <c r="A726">
        <v>2020</v>
      </c>
      <c r="B726" t="s">
        <v>3</v>
      </c>
      <c r="C726" t="s">
        <v>33</v>
      </c>
      <c r="D726" t="s">
        <v>17</v>
      </c>
      <c r="E726" t="s">
        <v>140</v>
      </c>
      <c r="F726" t="s">
        <v>35</v>
      </c>
      <c r="G726">
        <v>1</v>
      </c>
      <c r="H726" t="s">
        <v>9</v>
      </c>
      <c r="I726" s="6">
        <v>158</v>
      </c>
      <c r="J726" s="6">
        <v>53810.29</v>
      </c>
      <c r="K726" s="6">
        <v>30958.13</v>
      </c>
      <c r="L726" s="7"/>
      <c r="M726" s="6">
        <v>49392</v>
      </c>
      <c r="N726" s="6">
        <v>13524</v>
      </c>
      <c r="O726" s="6">
        <v>205933500</v>
      </c>
      <c r="P726" s="6">
        <v>73954226</v>
      </c>
      <c r="Q726" s="6">
        <v>0</v>
      </c>
      <c r="R726" s="6">
        <v>17315639</v>
      </c>
      <c r="S726" s="6">
        <v>297203365</v>
      </c>
      <c r="U726">
        <f t="shared" si="17"/>
        <v>0.2513273948161216</v>
      </c>
    </row>
    <row r="727" spans="1:21" x14ac:dyDescent="0.35">
      <c r="A727">
        <v>2020</v>
      </c>
      <c r="B727" t="s">
        <v>3</v>
      </c>
      <c r="C727" t="s">
        <v>33</v>
      </c>
      <c r="D727" t="s">
        <v>17</v>
      </c>
      <c r="E727" t="s">
        <v>140</v>
      </c>
      <c r="F727" t="s">
        <v>35</v>
      </c>
      <c r="G727">
        <v>2</v>
      </c>
      <c r="H727" t="s">
        <v>9</v>
      </c>
      <c r="I727" s="6">
        <v>32</v>
      </c>
      <c r="J727" s="6">
        <v>10308.459999999999</v>
      </c>
      <c r="K727" s="6">
        <v>8360.18</v>
      </c>
      <c r="L727" s="7"/>
      <c r="M727" s="6">
        <v>9704.14</v>
      </c>
      <c r="N727" s="6">
        <v>1952</v>
      </c>
      <c r="O727" s="6">
        <v>9833450</v>
      </c>
      <c r="P727" s="6">
        <v>11270545</v>
      </c>
      <c r="Q727" s="6">
        <v>0</v>
      </c>
      <c r="R727" s="6">
        <v>1800000</v>
      </c>
      <c r="S727" s="6">
        <v>22903995</v>
      </c>
      <c r="U727">
        <f t="shared" ref="U727:U790" si="18">IFERROR(N727/J727,0)</f>
        <v>0.1893590313199062</v>
      </c>
    </row>
    <row r="728" spans="1:21" x14ac:dyDescent="0.35">
      <c r="A728">
        <v>2020</v>
      </c>
      <c r="B728" t="s">
        <v>3</v>
      </c>
      <c r="C728" t="s">
        <v>33</v>
      </c>
      <c r="D728" t="s">
        <v>17</v>
      </c>
      <c r="E728" t="s">
        <v>140</v>
      </c>
      <c r="F728" t="s">
        <v>35</v>
      </c>
      <c r="G728">
        <v>3</v>
      </c>
      <c r="H728" t="s">
        <v>9</v>
      </c>
      <c r="I728" s="6">
        <v>3</v>
      </c>
      <c r="J728" s="6">
        <v>140.15</v>
      </c>
      <c r="K728" s="6">
        <v>91.1</v>
      </c>
      <c r="L728" s="7"/>
      <c r="M728" s="6">
        <v>2938.37</v>
      </c>
      <c r="N728" s="6">
        <v>26</v>
      </c>
      <c r="O728" s="6">
        <v>20500000</v>
      </c>
      <c r="P728" s="6">
        <v>440000</v>
      </c>
      <c r="Q728" s="6">
        <v>0</v>
      </c>
      <c r="R728" s="6">
        <v>2565000</v>
      </c>
      <c r="S728" s="6">
        <v>23505000</v>
      </c>
      <c r="U728">
        <f t="shared" si="18"/>
        <v>0.18551551908669281</v>
      </c>
    </row>
    <row r="729" spans="1:21" x14ac:dyDescent="0.35">
      <c r="A729">
        <v>2020</v>
      </c>
      <c r="B729" t="s">
        <v>3</v>
      </c>
      <c r="C729" t="s">
        <v>33</v>
      </c>
      <c r="D729" t="s">
        <v>17</v>
      </c>
      <c r="E729" t="s">
        <v>140</v>
      </c>
      <c r="F729" t="s">
        <v>35</v>
      </c>
      <c r="G729">
        <v>5</v>
      </c>
      <c r="H729" t="s">
        <v>9</v>
      </c>
      <c r="I729" s="6">
        <v>11</v>
      </c>
      <c r="J729" s="6">
        <v>4757.6899999999996</v>
      </c>
      <c r="K729" s="6">
        <v>4349.09</v>
      </c>
      <c r="L729" s="7"/>
      <c r="M729" s="6">
        <v>11616.95</v>
      </c>
      <c r="N729" s="6">
        <v>932</v>
      </c>
      <c r="O729" s="6">
        <v>97050000</v>
      </c>
      <c r="P729" s="6">
        <v>11540184</v>
      </c>
      <c r="Q729" s="6">
        <v>0</v>
      </c>
      <c r="R729" s="6">
        <v>13200000</v>
      </c>
      <c r="S729" s="6">
        <v>121790184</v>
      </c>
      <c r="U729">
        <f t="shared" si="18"/>
        <v>0.19589338523527175</v>
      </c>
    </row>
    <row r="730" spans="1:21" x14ac:dyDescent="0.35">
      <c r="A730">
        <v>2020</v>
      </c>
      <c r="B730" t="s">
        <v>3</v>
      </c>
      <c r="C730" t="s">
        <v>33</v>
      </c>
      <c r="D730" t="s">
        <v>17</v>
      </c>
      <c r="E730" t="s">
        <v>141</v>
      </c>
      <c r="F730" t="s">
        <v>35</v>
      </c>
      <c r="G730">
        <v>1</v>
      </c>
      <c r="H730" t="s">
        <v>9</v>
      </c>
      <c r="I730" s="6">
        <v>470</v>
      </c>
      <c r="J730" s="6">
        <v>513124.23</v>
      </c>
      <c r="K730" s="6">
        <v>206907.61</v>
      </c>
      <c r="L730" s="7"/>
      <c r="M730" s="6">
        <v>498515.58</v>
      </c>
      <c r="N730" s="6">
        <v>123760</v>
      </c>
      <c r="O730" s="6">
        <v>2083759861</v>
      </c>
      <c r="P730" s="6">
        <v>1105258006</v>
      </c>
      <c r="Q730" s="6">
        <v>1000000</v>
      </c>
      <c r="R730" s="6">
        <v>524411712</v>
      </c>
      <c r="S730" s="6">
        <v>3704269530</v>
      </c>
      <c r="U730">
        <f t="shared" si="18"/>
        <v>0.24118915608409294</v>
      </c>
    </row>
    <row r="731" spans="1:21" x14ac:dyDescent="0.35">
      <c r="A731">
        <v>2020</v>
      </c>
      <c r="B731" t="s">
        <v>3</v>
      </c>
      <c r="C731" t="s">
        <v>33</v>
      </c>
      <c r="D731" t="s">
        <v>17</v>
      </c>
      <c r="E731" t="s">
        <v>141</v>
      </c>
      <c r="F731" t="s">
        <v>35</v>
      </c>
      <c r="G731">
        <v>2</v>
      </c>
      <c r="H731" t="s">
        <v>9</v>
      </c>
      <c r="I731" s="6">
        <v>105</v>
      </c>
      <c r="J731" s="6">
        <v>101836.87</v>
      </c>
      <c r="K731" s="6">
        <v>43298.98</v>
      </c>
      <c r="L731" s="7"/>
      <c r="M731" s="6">
        <v>88474.26</v>
      </c>
      <c r="N731" s="6">
        <v>24569</v>
      </c>
      <c r="O731" s="6">
        <v>405930872</v>
      </c>
      <c r="P731" s="6">
        <v>195557325</v>
      </c>
      <c r="Q731" s="6">
        <v>0</v>
      </c>
      <c r="R731" s="6">
        <v>133018878</v>
      </c>
      <c r="S731" s="6">
        <v>728971790</v>
      </c>
      <c r="U731">
        <f t="shared" si="18"/>
        <v>0.24125839688513601</v>
      </c>
    </row>
    <row r="732" spans="1:21" x14ac:dyDescent="0.35">
      <c r="A732">
        <v>2020</v>
      </c>
      <c r="B732" t="s">
        <v>3</v>
      </c>
      <c r="C732" t="s">
        <v>33</v>
      </c>
      <c r="D732" t="s">
        <v>17</v>
      </c>
      <c r="E732" t="s">
        <v>141</v>
      </c>
      <c r="F732" t="s">
        <v>35</v>
      </c>
      <c r="G732">
        <v>3</v>
      </c>
      <c r="H732" t="s">
        <v>9</v>
      </c>
      <c r="I732" s="6">
        <v>46</v>
      </c>
      <c r="J732" s="6">
        <v>36744.82</v>
      </c>
      <c r="K732" s="6">
        <v>12139.76</v>
      </c>
      <c r="L732" s="7"/>
      <c r="M732" s="6">
        <v>41345.949999999997</v>
      </c>
      <c r="N732" s="6">
        <v>9053</v>
      </c>
      <c r="O732" s="6">
        <v>324317000</v>
      </c>
      <c r="P732" s="6">
        <v>48001003</v>
      </c>
      <c r="Q732" s="6">
        <v>0</v>
      </c>
      <c r="R732" s="6">
        <v>67943000</v>
      </c>
      <c r="S732" s="6">
        <v>434241002</v>
      </c>
      <c r="U732">
        <f t="shared" si="18"/>
        <v>0.24637486317799354</v>
      </c>
    </row>
    <row r="733" spans="1:21" x14ac:dyDescent="0.35">
      <c r="A733">
        <v>2020</v>
      </c>
      <c r="B733" t="s">
        <v>3</v>
      </c>
      <c r="C733" t="s">
        <v>33</v>
      </c>
      <c r="D733" t="s">
        <v>17</v>
      </c>
      <c r="E733" t="s">
        <v>141</v>
      </c>
      <c r="F733" t="s">
        <v>35</v>
      </c>
      <c r="G733">
        <v>4</v>
      </c>
      <c r="H733" t="s">
        <v>9</v>
      </c>
      <c r="I733" s="6">
        <v>20</v>
      </c>
      <c r="J733" s="6">
        <v>8249.77</v>
      </c>
      <c r="K733" s="6">
        <v>4692.8500000000004</v>
      </c>
      <c r="L733" s="7"/>
      <c r="M733" s="6">
        <v>8426.93</v>
      </c>
      <c r="N733" s="6">
        <v>1761</v>
      </c>
      <c r="O733" s="6">
        <v>32635000</v>
      </c>
      <c r="P733" s="6">
        <v>17548072</v>
      </c>
      <c r="Q733" s="6">
        <v>0</v>
      </c>
      <c r="R733" s="6">
        <v>3665628</v>
      </c>
      <c r="S733" s="6">
        <v>53848700</v>
      </c>
      <c r="U733">
        <f t="shared" si="18"/>
        <v>0.21346049647444715</v>
      </c>
    </row>
    <row r="734" spans="1:21" x14ac:dyDescent="0.35">
      <c r="A734">
        <v>2020</v>
      </c>
      <c r="B734" t="s">
        <v>3</v>
      </c>
      <c r="C734" t="s">
        <v>33</v>
      </c>
      <c r="D734" t="s">
        <v>17</v>
      </c>
      <c r="E734" t="s">
        <v>141</v>
      </c>
      <c r="F734" t="s">
        <v>35</v>
      </c>
      <c r="G734">
        <v>5</v>
      </c>
      <c r="H734" t="s">
        <v>9</v>
      </c>
      <c r="I734" s="6">
        <v>36</v>
      </c>
      <c r="J734" s="6">
        <v>45079.82</v>
      </c>
      <c r="K734" s="6">
        <v>17372.84</v>
      </c>
      <c r="L734" s="7"/>
      <c r="M734" s="6">
        <v>53565.02</v>
      </c>
      <c r="N734" s="6">
        <v>9815</v>
      </c>
      <c r="O734" s="6">
        <v>372096400</v>
      </c>
      <c r="P734" s="6">
        <v>83758814</v>
      </c>
      <c r="Q734" s="6">
        <v>0</v>
      </c>
      <c r="R734" s="6">
        <v>58816402</v>
      </c>
      <c r="S734" s="6">
        <v>512277196</v>
      </c>
      <c r="U734">
        <f t="shared" si="18"/>
        <v>0.2177249154943387</v>
      </c>
    </row>
    <row r="735" spans="1:21" x14ac:dyDescent="0.35">
      <c r="A735">
        <v>2020</v>
      </c>
      <c r="B735" t="s">
        <v>3</v>
      </c>
      <c r="C735" t="s">
        <v>33</v>
      </c>
      <c r="D735" t="s">
        <v>17</v>
      </c>
      <c r="E735" t="s">
        <v>141</v>
      </c>
      <c r="F735" t="s">
        <v>35</v>
      </c>
      <c r="G735">
        <v>6</v>
      </c>
      <c r="H735" t="s">
        <v>9</v>
      </c>
      <c r="I735" s="6">
        <v>4</v>
      </c>
      <c r="J735" s="6">
        <v>15317</v>
      </c>
      <c r="K735" s="6">
        <v>3064.14</v>
      </c>
      <c r="L735" s="7"/>
      <c r="M735" s="6">
        <v>14101.01</v>
      </c>
      <c r="N735" s="6">
        <v>2679</v>
      </c>
      <c r="O735" s="6">
        <v>79000000</v>
      </c>
      <c r="P735" s="6">
        <v>7620000</v>
      </c>
      <c r="Q735" s="6">
        <v>0</v>
      </c>
      <c r="R735" s="6">
        <v>23810000</v>
      </c>
      <c r="S735" s="6">
        <v>110430000</v>
      </c>
      <c r="U735">
        <f t="shared" si="18"/>
        <v>0.17490370176927597</v>
      </c>
    </row>
    <row r="736" spans="1:21" x14ac:dyDescent="0.35">
      <c r="A736">
        <v>2020</v>
      </c>
      <c r="B736" t="s">
        <v>3</v>
      </c>
      <c r="C736" t="s">
        <v>33</v>
      </c>
      <c r="D736" t="s">
        <v>17</v>
      </c>
      <c r="E736" t="s">
        <v>141</v>
      </c>
      <c r="F736" t="s">
        <v>35</v>
      </c>
      <c r="G736">
        <v>7</v>
      </c>
      <c r="H736" t="s">
        <v>9</v>
      </c>
      <c r="I736" s="6">
        <v>15</v>
      </c>
      <c r="J736" s="6">
        <v>33211.07</v>
      </c>
      <c r="K736" s="6">
        <v>20105.57</v>
      </c>
      <c r="L736" s="7"/>
      <c r="M736" s="6">
        <v>33021.49</v>
      </c>
      <c r="N736" s="6">
        <v>6554</v>
      </c>
      <c r="O736" s="6">
        <v>310700000</v>
      </c>
      <c r="P736" s="6">
        <v>100000</v>
      </c>
      <c r="Q736" s="6">
        <v>0</v>
      </c>
      <c r="R736" s="6">
        <v>53735000</v>
      </c>
      <c r="S736" s="6">
        <v>350772500</v>
      </c>
      <c r="U736">
        <f t="shared" si="18"/>
        <v>0.19734383746142475</v>
      </c>
    </row>
    <row r="737" spans="1:21" x14ac:dyDescent="0.35">
      <c r="A737">
        <v>2020</v>
      </c>
      <c r="B737" t="s">
        <v>3</v>
      </c>
      <c r="C737" t="s">
        <v>33</v>
      </c>
      <c r="D737" t="s">
        <v>17</v>
      </c>
      <c r="E737" t="s">
        <v>141</v>
      </c>
      <c r="F737" t="s">
        <v>35</v>
      </c>
      <c r="G737">
        <v>8</v>
      </c>
      <c r="H737" t="s">
        <v>9</v>
      </c>
      <c r="I737" s="6">
        <v>3</v>
      </c>
      <c r="J737" s="6">
        <v>0</v>
      </c>
      <c r="K737" s="6">
        <v>0</v>
      </c>
      <c r="L737" s="7"/>
      <c r="M737" s="6">
        <v>1438.19</v>
      </c>
      <c r="N737" s="6">
        <v>0</v>
      </c>
      <c r="O737" s="6">
        <v>8700000</v>
      </c>
      <c r="P737" s="6">
        <v>2440000</v>
      </c>
      <c r="Q737" s="6">
        <v>0</v>
      </c>
      <c r="R737" s="6">
        <v>19788000</v>
      </c>
      <c r="S737" s="6">
        <v>30928000</v>
      </c>
      <c r="U737">
        <f t="shared" si="18"/>
        <v>0</v>
      </c>
    </row>
    <row r="738" spans="1:21" x14ac:dyDescent="0.35">
      <c r="A738">
        <v>2020</v>
      </c>
      <c r="B738" t="s">
        <v>3</v>
      </c>
      <c r="C738" t="s">
        <v>33</v>
      </c>
      <c r="D738" t="s">
        <v>17</v>
      </c>
      <c r="E738" t="s">
        <v>141</v>
      </c>
      <c r="F738" t="s">
        <v>35</v>
      </c>
      <c r="G738">
        <v>9</v>
      </c>
      <c r="H738" t="s">
        <v>9</v>
      </c>
      <c r="I738" s="6">
        <v>6</v>
      </c>
      <c r="J738" s="6">
        <v>7476.95</v>
      </c>
      <c r="K738" s="6">
        <v>2990.78</v>
      </c>
      <c r="L738" s="7"/>
      <c r="M738" s="6">
        <v>7497.31</v>
      </c>
      <c r="N738" s="6">
        <v>1869</v>
      </c>
      <c r="O738" s="6">
        <v>6131526</v>
      </c>
      <c r="P738" s="6">
        <v>444446</v>
      </c>
      <c r="Q738" s="6">
        <v>0</v>
      </c>
      <c r="R738" s="6">
        <v>9680000</v>
      </c>
      <c r="S738" s="6">
        <v>16255972</v>
      </c>
      <c r="U738">
        <f t="shared" si="18"/>
        <v>0.2499682357110854</v>
      </c>
    </row>
    <row r="739" spans="1:21" x14ac:dyDescent="0.35">
      <c r="A739">
        <v>2020</v>
      </c>
      <c r="B739" t="s">
        <v>3</v>
      </c>
      <c r="C739" t="s">
        <v>33</v>
      </c>
      <c r="D739" t="s">
        <v>17</v>
      </c>
      <c r="E739" t="s">
        <v>141</v>
      </c>
      <c r="F739" t="s">
        <v>35</v>
      </c>
      <c r="G739">
        <v>10</v>
      </c>
      <c r="H739" t="s">
        <v>9</v>
      </c>
      <c r="I739" s="6">
        <v>5</v>
      </c>
      <c r="J739" s="6">
        <v>4169.2</v>
      </c>
      <c r="K739" s="6">
        <v>2709.98</v>
      </c>
      <c r="L739" s="7"/>
      <c r="M739" s="6">
        <v>4182.45</v>
      </c>
      <c r="N739" s="6">
        <v>1042</v>
      </c>
      <c r="O739" s="6">
        <v>29480000</v>
      </c>
      <c r="P739" s="6">
        <v>4460000</v>
      </c>
      <c r="Q739" s="6">
        <v>0</v>
      </c>
      <c r="R739" s="6">
        <v>4200000</v>
      </c>
      <c r="S739" s="6">
        <v>38140000</v>
      </c>
      <c r="U739">
        <f t="shared" si="18"/>
        <v>0.24992804374940036</v>
      </c>
    </row>
    <row r="740" spans="1:21" x14ac:dyDescent="0.35">
      <c r="A740">
        <v>2020</v>
      </c>
      <c r="B740" t="s">
        <v>3</v>
      </c>
      <c r="C740" t="s">
        <v>33</v>
      </c>
      <c r="D740" t="s">
        <v>17</v>
      </c>
      <c r="E740" t="s">
        <v>142</v>
      </c>
      <c r="F740" t="s">
        <v>35</v>
      </c>
      <c r="G740">
        <v>1</v>
      </c>
      <c r="H740" t="s">
        <v>9</v>
      </c>
      <c r="I740" s="6">
        <v>361</v>
      </c>
      <c r="J740" s="6">
        <v>226706.76</v>
      </c>
      <c r="K740" s="6">
        <v>97735.92</v>
      </c>
      <c r="L740" s="7"/>
      <c r="M740" s="6">
        <v>162291.93</v>
      </c>
      <c r="N740" s="6">
        <v>50267</v>
      </c>
      <c r="O740" s="6">
        <v>1526180220</v>
      </c>
      <c r="P740" s="6">
        <v>528144325</v>
      </c>
      <c r="Q740" s="6">
        <v>0</v>
      </c>
      <c r="R740" s="6">
        <v>341205100</v>
      </c>
      <c r="S740" s="6">
        <v>2323688645</v>
      </c>
      <c r="U740">
        <f t="shared" si="18"/>
        <v>0.22172695688474398</v>
      </c>
    </row>
    <row r="741" spans="1:21" x14ac:dyDescent="0.35">
      <c r="A741">
        <v>2020</v>
      </c>
      <c r="B741" t="s">
        <v>3</v>
      </c>
      <c r="C741" t="s">
        <v>33</v>
      </c>
      <c r="D741" t="s">
        <v>17</v>
      </c>
      <c r="E741" t="s">
        <v>142</v>
      </c>
      <c r="F741" t="s">
        <v>35</v>
      </c>
      <c r="G741">
        <v>2</v>
      </c>
      <c r="H741" t="s">
        <v>9</v>
      </c>
      <c r="I741" s="6">
        <v>140</v>
      </c>
      <c r="J741" s="6">
        <v>106334.48</v>
      </c>
      <c r="K741" s="6">
        <v>46329.760000000002</v>
      </c>
      <c r="L741" s="7"/>
      <c r="M741" s="6">
        <v>130630.24</v>
      </c>
      <c r="N741" s="6">
        <v>23462</v>
      </c>
      <c r="O741" s="6">
        <v>466760580</v>
      </c>
      <c r="P741" s="6">
        <v>89692045</v>
      </c>
      <c r="Q741" s="6">
        <v>0</v>
      </c>
      <c r="R741" s="6">
        <v>31746112</v>
      </c>
      <c r="S741" s="6">
        <v>583607408</v>
      </c>
      <c r="U741">
        <f t="shared" si="18"/>
        <v>0.22064338867317546</v>
      </c>
    </row>
    <row r="742" spans="1:21" x14ac:dyDescent="0.35">
      <c r="A742">
        <v>2020</v>
      </c>
      <c r="B742" t="s">
        <v>3</v>
      </c>
      <c r="C742" t="s">
        <v>33</v>
      </c>
      <c r="D742" t="s">
        <v>17</v>
      </c>
      <c r="E742" t="s">
        <v>142</v>
      </c>
      <c r="F742" t="s">
        <v>35</v>
      </c>
      <c r="G742">
        <v>3</v>
      </c>
      <c r="H742" t="s">
        <v>9</v>
      </c>
      <c r="I742" s="6">
        <v>58</v>
      </c>
      <c r="J742" s="6">
        <v>69435.56</v>
      </c>
      <c r="K742" s="6">
        <v>31968.85</v>
      </c>
      <c r="L742" s="7"/>
      <c r="M742" s="6">
        <v>77461.55</v>
      </c>
      <c r="N742" s="6">
        <v>15883</v>
      </c>
      <c r="O742" s="6">
        <v>330612500</v>
      </c>
      <c r="P742" s="6">
        <v>42625093</v>
      </c>
      <c r="Q742" s="6">
        <v>0</v>
      </c>
      <c r="R742" s="6">
        <v>31874000</v>
      </c>
      <c r="S742" s="6">
        <v>404331593</v>
      </c>
      <c r="U742">
        <f t="shared" si="18"/>
        <v>0.22874446465182971</v>
      </c>
    </row>
    <row r="743" spans="1:21" x14ac:dyDescent="0.35">
      <c r="A743">
        <v>2020</v>
      </c>
      <c r="B743" t="s">
        <v>3</v>
      </c>
      <c r="C743" t="s">
        <v>33</v>
      </c>
      <c r="D743" t="s">
        <v>17</v>
      </c>
      <c r="E743" t="s">
        <v>142</v>
      </c>
      <c r="F743" t="s">
        <v>35</v>
      </c>
      <c r="G743">
        <v>4</v>
      </c>
      <c r="H743" t="s">
        <v>9</v>
      </c>
      <c r="I743" s="6">
        <v>27</v>
      </c>
      <c r="J743" s="6">
        <v>30171.99</v>
      </c>
      <c r="K743" s="6">
        <v>20902.38</v>
      </c>
      <c r="L743" s="7"/>
      <c r="M743" s="6">
        <v>38963.53</v>
      </c>
      <c r="N743" s="6">
        <v>6902</v>
      </c>
      <c r="O743" s="6">
        <v>240543832</v>
      </c>
      <c r="P743" s="6">
        <v>64800376</v>
      </c>
      <c r="Q743" s="6">
        <v>0</v>
      </c>
      <c r="R743" s="6">
        <v>8514000</v>
      </c>
      <c r="S743" s="6">
        <v>313858208</v>
      </c>
      <c r="U743">
        <f t="shared" si="18"/>
        <v>0.22875521303036359</v>
      </c>
    </row>
    <row r="744" spans="1:21" x14ac:dyDescent="0.35">
      <c r="A744">
        <v>2020</v>
      </c>
      <c r="B744" t="s">
        <v>3</v>
      </c>
      <c r="C744" t="s">
        <v>33</v>
      </c>
      <c r="D744" t="s">
        <v>17</v>
      </c>
      <c r="E744" t="s">
        <v>142</v>
      </c>
      <c r="F744" t="s">
        <v>35</v>
      </c>
      <c r="G744">
        <v>5</v>
      </c>
      <c r="H744" t="s">
        <v>9</v>
      </c>
      <c r="I744" s="6">
        <v>32</v>
      </c>
      <c r="J744" s="6">
        <v>49731.02</v>
      </c>
      <c r="K744" s="6">
        <v>26945.72</v>
      </c>
      <c r="L744" s="7"/>
      <c r="M744" s="6">
        <v>48282.71</v>
      </c>
      <c r="N744" s="6">
        <v>8109</v>
      </c>
      <c r="O744" s="6">
        <v>182905000</v>
      </c>
      <c r="P744" s="6">
        <v>52430843</v>
      </c>
      <c r="Q744" s="6">
        <v>0</v>
      </c>
      <c r="R744" s="6">
        <v>13414586</v>
      </c>
      <c r="S744" s="6">
        <v>248746429</v>
      </c>
      <c r="U744">
        <f t="shared" si="18"/>
        <v>0.16305718241853878</v>
      </c>
    </row>
    <row r="745" spans="1:21" x14ac:dyDescent="0.35">
      <c r="A745">
        <v>2020</v>
      </c>
      <c r="B745" t="s">
        <v>3</v>
      </c>
      <c r="C745" t="s">
        <v>33</v>
      </c>
      <c r="D745" t="s">
        <v>17</v>
      </c>
      <c r="E745" t="s">
        <v>142</v>
      </c>
      <c r="F745" t="s">
        <v>35</v>
      </c>
      <c r="G745">
        <v>6</v>
      </c>
      <c r="H745" t="s">
        <v>9</v>
      </c>
      <c r="I745" s="6">
        <v>14</v>
      </c>
      <c r="J745" s="6">
        <v>26386.71</v>
      </c>
      <c r="K745" s="6">
        <v>12402.3</v>
      </c>
      <c r="L745" s="7"/>
      <c r="M745" s="6">
        <v>26006.29</v>
      </c>
      <c r="N745" s="6">
        <v>6561</v>
      </c>
      <c r="O745" s="6">
        <v>147274274</v>
      </c>
      <c r="P745" s="6">
        <v>13272670</v>
      </c>
      <c r="Q745" s="6">
        <v>0</v>
      </c>
      <c r="R745" s="6">
        <v>10931103</v>
      </c>
      <c r="S745" s="6">
        <v>161478047</v>
      </c>
      <c r="U745">
        <f t="shared" si="18"/>
        <v>0.24864789888546165</v>
      </c>
    </row>
    <row r="746" spans="1:21" x14ac:dyDescent="0.35">
      <c r="A746">
        <v>2020</v>
      </c>
      <c r="B746" t="s">
        <v>3</v>
      </c>
      <c r="C746" t="s">
        <v>33</v>
      </c>
      <c r="D746" t="s">
        <v>17</v>
      </c>
      <c r="E746" t="s">
        <v>142</v>
      </c>
      <c r="F746" t="s">
        <v>35</v>
      </c>
      <c r="G746">
        <v>7</v>
      </c>
      <c r="H746" t="s">
        <v>9</v>
      </c>
      <c r="I746" s="6">
        <v>10</v>
      </c>
      <c r="J746" s="6">
        <v>27207.37</v>
      </c>
      <c r="K746" s="6">
        <v>14687</v>
      </c>
      <c r="L746" s="7"/>
      <c r="M746" s="6">
        <v>26721.18</v>
      </c>
      <c r="N746" s="6">
        <v>6392</v>
      </c>
      <c r="O746" s="6">
        <v>171641136</v>
      </c>
      <c r="P746" s="6">
        <v>4499200</v>
      </c>
      <c r="Q746" s="6">
        <v>0</v>
      </c>
      <c r="R746" s="6">
        <v>14508000</v>
      </c>
      <c r="S746" s="6">
        <v>190648336</v>
      </c>
      <c r="U746">
        <f t="shared" si="18"/>
        <v>0.23493634261598972</v>
      </c>
    </row>
    <row r="747" spans="1:21" x14ac:dyDescent="0.35">
      <c r="A747">
        <v>2020</v>
      </c>
      <c r="B747" t="s">
        <v>3</v>
      </c>
      <c r="C747" t="s">
        <v>33</v>
      </c>
      <c r="D747" t="s">
        <v>17</v>
      </c>
      <c r="E747" t="s">
        <v>142</v>
      </c>
      <c r="F747" t="s">
        <v>35</v>
      </c>
      <c r="G747">
        <v>8</v>
      </c>
      <c r="H747" t="s">
        <v>9</v>
      </c>
      <c r="I747" s="6">
        <v>9</v>
      </c>
      <c r="J747" s="6">
        <v>22318.45</v>
      </c>
      <c r="K747" s="6">
        <v>9088.89</v>
      </c>
      <c r="L747" s="7"/>
      <c r="M747" s="6">
        <v>22075.57</v>
      </c>
      <c r="N747" s="6">
        <v>4520</v>
      </c>
      <c r="O747" s="6">
        <v>207852500</v>
      </c>
      <c r="P747" s="6">
        <v>1300000</v>
      </c>
      <c r="Q747" s="6">
        <v>0</v>
      </c>
      <c r="R747" s="6">
        <v>28989200</v>
      </c>
      <c r="S747" s="6">
        <v>238141700</v>
      </c>
      <c r="U747">
        <f t="shared" si="18"/>
        <v>0.20252302467241229</v>
      </c>
    </row>
    <row r="748" spans="1:21" x14ac:dyDescent="0.35">
      <c r="A748">
        <v>2020</v>
      </c>
      <c r="B748" t="s">
        <v>3</v>
      </c>
      <c r="C748" t="s">
        <v>33</v>
      </c>
      <c r="D748" t="s">
        <v>17</v>
      </c>
      <c r="E748" t="s">
        <v>142</v>
      </c>
      <c r="F748" t="s">
        <v>35</v>
      </c>
      <c r="G748">
        <v>9</v>
      </c>
      <c r="H748" t="s">
        <v>9</v>
      </c>
      <c r="I748" s="6">
        <v>2</v>
      </c>
      <c r="J748" s="6">
        <v>415.8</v>
      </c>
      <c r="K748" s="6">
        <v>249.48</v>
      </c>
      <c r="L748" s="7"/>
      <c r="M748" s="6">
        <v>415.98</v>
      </c>
      <c r="N748" s="6">
        <v>104</v>
      </c>
      <c r="O748" s="6">
        <v>2000000</v>
      </c>
      <c r="P748" s="6">
        <v>200000</v>
      </c>
      <c r="Q748" s="6">
        <v>0</v>
      </c>
      <c r="R748" s="6">
        <v>0</v>
      </c>
      <c r="S748" s="6">
        <v>2200000</v>
      </c>
      <c r="U748">
        <f t="shared" si="18"/>
        <v>0.25012025012025013</v>
      </c>
    </row>
    <row r="749" spans="1:21" x14ac:dyDescent="0.35">
      <c r="A749">
        <v>2020</v>
      </c>
      <c r="B749" t="s">
        <v>3</v>
      </c>
      <c r="C749" t="s">
        <v>33</v>
      </c>
      <c r="D749" t="s">
        <v>17</v>
      </c>
      <c r="E749" t="s">
        <v>142</v>
      </c>
      <c r="F749" t="s">
        <v>35</v>
      </c>
      <c r="G749">
        <v>10</v>
      </c>
      <c r="H749" t="s">
        <v>9</v>
      </c>
      <c r="I749" s="6">
        <v>6</v>
      </c>
      <c r="J749" s="6">
        <v>7525.8</v>
      </c>
      <c r="K749" s="6">
        <v>1980.93</v>
      </c>
      <c r="L749" s="7"/>
      <c r="M749" s="6">
        <v>7548.98</v>
      </c>
      <c r="N749" s="6">
        <v>1883</v>
      </c>
      <c r="O749" s="6">
        <v>14000000</v>
      </c>
      <c r="P749" s="6">
        <v>40167786</v>
      </c>
      <c r="Q749" s="6">
        <v>0</v>
      </c>
      <c r="R749" s="6">
        <v>0</v>
      </c>
      <c r="S749" s="6">
        <v>54167786</v>
      </c>
      <c r="U749">
        <f t="shared" si="18"/>
        <v>0.25020595817055996</v>
      </c>
    </row>
    <row r="750" spans="1:21" x14ac:dyDescent="0.35">
      <c r="A750">
        <v>2020</v>
      </c>
      <c r="B750" t="s">
        <v>3</v>
      </c>
      <c r="C750" t="s">
        <v>33</v>
      </c>
      <c r="D750" t="s">
        <v>17</v>
      </c>
      <c r="E750" t="s">
        <v>143</v>
      </c>
      <c r="F750" t="s">
        <v>35</v>
      </c>
      <c r="G750">
        <v>1</v>
      </c>
      <c r="H750" t="s">
        <v>9</v>
      </c>
      <c r="I750" s="6">
        <v>187</v>
      </c>
      <c r="J750" s="6">
        <v>201497.36</v>
      </c>
      <c r="K750" s="6">
        <v>104970.56</v>
      </c>
      <c r="L750" s="7"/>
      <c r="M750" s="6">
        <v>300669.81</v>
      </c>
      <c r="N750" s="6">
        <v>46880</v>
      </c>
      <c r="O750" s="6">
        <v>602305928</v>
      </c>
      <c r="P750" s="6">
        <v>213172174</v>
      </c>
      <c r="Q750" s="6">
        <v>0</v>
      </c>
      <c r="R750" s="6">
        <v>219824426</v>
      </c>
      <c r="S750" s="6">
        <v>1119152528</v>
      </c>
      <c r="U750">
        <f t="shared" si="18"/>
        <v>0.23265813507432556</v>
      </c>
    </row>
    <row r="751" spans="1:21" x14ac:dyDescent="0.35">
      <c r="A751">
        <v>2020</v>
      </c>
      <c r="B751" t="s">
        <v>3</v>
      </c>
      <c r="C751" t="s">
        <v>33</v>
      </c>
      <c r="D751" t="s">
        <v>17</v>
      </c>
      <c r="E751" t="s">
        <v>143</v>
      </c>
      <c r="F751" t="s">
        <v>35</v>
      </c>
      <c r="G751">
        <v>2</v>
      </c>
      <c r="H751" t="s">
        <v>9</v>
      </c>
      <c r="I751" s="6">
        <v>92</v>
      </c>
      <c r="J751" s="6">
        <v>78013.97</v>
      </c>
      <c r="K751" s="6">
        <v>30364.5</v>
      </c>
      <c r="L751" s="7"/>
      <c r="M751" s="6">
        <v>79187.649999999994</v>
      </c>
      <c r="N751" s="6">
        <v>17151</v>
      </c>
      <c r="O751" s="6">
        <v>207582210</v>
      </c>
      <c r="P751" s="6">
        <v>92381176</v>
      </c>
      <c r="Q751" s="6">
        <v>0</v>
      </c>
      <c r="R751" s="6">
        <v>34956592</v>
      </c>
      <c r="S751" s="6">
        <v>354169978</v>
      </c>
      <c r="U751">
        <f t="shared" si="18"/>
        <v>0.21984524053832921</v>
      </c>
    </row>
    <row r="752" spans="1:21" x14ac:dyDescent="0.35">
      <c r="A752">
        <v>2020</v>
      </c>
      <c r="B752" t="s">
        <v>3</v>
      </c>
      <c r="C752" t="s">
        <v>33</v>
      </c>
      <c r="D752" t="s">
        <v>17</v>
      </c>
      <c r="E752" t="s">
        <v>143</v>
      </c>
      <c r="F752" t="s">
        <v>35</v>
      </c>
      <c r="G752">
        <v>3</v>
      </c>
      <c r="H752" t="s">
        <v>9</v>
      </c>
      <c r="I752" s="6">
        <v>46</v>
      </c>
      <c r="J752" s="6">
        <v>19454.62</v>
      </c>
      <c r="K752" s="6">
        <v>11827.28</v>
      </c>
      <c r="L752" s="7"/>
      <c r="M752" s="6">
        <v>19395.97</v>
      </c>
      <c r="N752" s="6">
        <v>4499</v>
      </c>
      <c r="O752" s="6">
        <v>83850000</v>
      </c>
      <c r="P752" s="6">
        <v>46878823</v>
      </c>
      <c r="Q752" s="6">
        <v>0</v>
      </c>
      <c r="R752" s="6">
        <v>9636540</v>
      </c>
      <c r="S752" s="6">
        <v>140365363</v>
      </c>
      <c r="U752">
        <f t="shared" si="18"/>
        <v>0.23125612322420075</v>
      </c>
    </row>
    <row r="753" spans="1:21" x14ac:dyDescent="0.35">
      <c r="A753">
        <v>2020</v>
      </c>
      <c r="B753" t="s">
        <v>3</v>
      </c>
      <c r="C753" t="s">
        <v>33</v>
      </c>
      <c r="D753" t="s">
        <v>17</v>
      </c>
      <c r="E753" t="s">
        <v>143</v>
      </c>
      <c r="F753" t="s">
        <v>35</v>
      </c>
      <c r="G753">
        <v>4</v>
      </c>
      <c r="H753" t="s">
        <v>9</v>
      </c>
      <c r="I753" s="6">
        <v>26</v>
      </c>
      <c r="J753" s="6">
        <v>15957.32</v>
      </c>
      <c r="K753" s="6">
        <v>11895.89</v>
      </c>
      <c r="L753" s="7"/>
      <c r="M753" s="6">
        <v>15749.4</v>
      </c>
      <c r="N753" s="6">
        <v>3394</v>
      </c>
      <c r="O753" s="6">
        <v>91200000</v>
      </c>
      <c r="P753" s="6">
        <v>42882828</v>
      </c>
      <c r="Q753" s="6">
        <v>0</v>
      </c>
      <c r="R753" s="6">
        <v>100747110</v>
      </c>
      <c r="S753" s="6">
        <v>374829938</v>
      </c>
      <c r="U753">
        <f t="shared" si="18"/>
        <v>0.21269235686192919</v>
      </c>
    </row>
    <row r="754" spans="1:21" x14ac:dyDescent="0.35">
      <c r="A754">
        <v>2020</v>
      </c>
      <c r="B754" t="s">
        <v>3</v>
      </c>
      <c r="C754" t="s">
        <v>33</v>
      </c>
      <c r="D754" t="s">
        <v>17</v>
      </c>
      <c r="E754" t="s">
        <v>143</v>
      </c>
      <c r="F754" t="s">
        <v>35</v>
      </c>
      <c r="G754">
        <v>5</v>
      </c>
      <c r="H754" t="s">
        <v>9</v>
      </c>
      <c r="I754" s="6">
        <v>25</v>
      </c>
      <c r="J754" s="6">
        <v>30634.07</v>
      </c>
      <c r="K754" s="6">
        <v>19053.810000000001</v>
      </c>
      <c r="L754" s="7"/>
      <c r="M754" s="6">
        <v>27242.400000000001</v>
      </c>
      <c r="N754" s="6">
        <v>1671</v>
      </c>
      <c r="O754" s="6">
        <v>121500000</v>
      </c>
      <c r="P754" s="6">
        <v>53889100</v>
      </c>
      <c r="Q754" s="6">
        <v>0</v>
      </c>
      <c r="R754" s="6">
        <v>15002968</v>
      </c>
      <c r="S754" s="6">
        <v>190392068</v>
      </c>
      <c r="U754">
        <f t="shared" si="18"/>
        <v>5.454711045577685E-2</v>
      </c>
    </row>
    <row r="755" spans="1:21" x14ac:dyDescent="0.35">
      <c r="A755">
        <v>2020</v>
      </c>
      <c r="B755" t="s">
        <v>3</v>
      </c>
      <c r="C755" t="s">
        <v>33</v>
      </c>
      <c r="D755" t="s">
        <v>17</v>
      </c>
      <c r="E755" t="s">
        <v>143</v>
      </c>
      <c r="F755" t="s">
        <v>35</v>
      </c>
      <c r="G755">
        <v>6</v>
      </c>
      <c r="H755" t="s">
        <v>9</v>
      </c>
      <c r="I755" s="6">
        <v>13</v>
      </c>
      <c r="J755" s="6">
        <v>2673.44</v>
      </c>
      <c r="K755" s="6">
        <v>1650.4</v>
      </c>
      <c r="L755" s="7"/>
      <c r="M755" s="6">
        <v>2756.1</v>
      </c>
      <c r="N755" s="6">
        <v>679</v>
      </c>
      <c r="O755" s="6">
        <v>13312500</v>
      </c>
      <c r="P755" s="6">
        <v>14360000</v>
      </c>
      <c r="Q755" s="6">
        <v>0</v>
      </c>
      <c r="R755" s="6">
        <v>10746000</v>
      </c>
      <c r="S755" s="6">
        <v>38418500</v>
      </c>
      <c r="U755">
        <f t="shared" si="18"/>
        <v>0.25397989107666524</v>
      </c>
    </row>
    <row r="756" spans="1:21" x14ac:dyDescent="0.35">
      <c r="A756">
        <v>2020</v>
      </c>
      <c r="B756" t="s">
        <v>3</v>
      </c>
      <c r="C756" t="s">
        <v>33</v>
      </c>
      <c r="D756" t="s">
        <v>17</v>
      </c>
      <c r="E756" t="s">
        <v>143</v>
      </c>
      <c r="F756" t="s">
        <v>35</v>
      </c>
      <c r="G756">
        <v>8</v>
      </c>
      <c r="H756" t="s">
        <v>9</v>
      </c>
      <c r="I756" s="6">
        <v>7</v>
      </c>
      <c r="J756" s="6">
        <v>4648.37</v>
      </c>
      <c r="K756" s="6">
        <v>2970.26</v>
      </c>
      <c r="L756" s="7"/>
      <c r="M756" s="6">
        <v>4201.66</v>
      </c>
      <c r="N756" s="6">
        <v>1197</v>
      </c>
      <c r="O756" s="6">
        <v>2500000</v>
      </c>
      <c r="P756" s="6">
        <v>5600000</v>
      </c>
      <c r="Q756" s="6">
        <v>0</v>
      </c>
      <c r="R756" s="6">
        <v>200000</v>
      </c>
      <c r="S756" s="6">
        <v>8300000</v>
      </c>
      <c r="U756">
        <f t="shared" si="18"/>
        <v>0.25750962165232116</v>
      </c>
    </row>
    <row r="757" spans="1:21" x14ac:dyDescent="0.35">
      <c r="A757">
        <v>2020</v>
      </c>
      <c r="B757" t="s">
        <v>3</v>
      </c>
      <c r="C757" t="s">
        <v>33</v>
      </c>
      <c r="D757" t="s">
        <v>17</v>
      </c>
      <c r="E757" t="s">
        <v>143</v>
      </c>
      <c r="F757" t="s">
        <v>35</v>
      </c>
      <c r="G757">
        <v>9</v>
      </c>
      <c r="H757" t="s">
        <v>9</v>
      </c>
      <c r="I757" s="6">
        <v>1</v>
      </c>
      <c r="J757" s="6">
        <v>2775.4</v>
      </c>
      <c r="K757" s="6">
        <v>1083.46</v>
      </c>
      <c r="L757" s="7"/>
      <c r="M757" s="6">
        <v>1056.93</v>
      </c>
      <c r="N757" s="6">
        <v>462</v>
      </c>
      <c r="O757" s="6">
        <v>18720000</v>
      </c>
      <c r="P757" s="6">
        <v>14976000</v>
      </c>
      <c r="Q757" s="6">
        <v>0</v>
      </c>
      <c r="R757" s="6">
        <v>14077440</v>
      </c>
      <c r="S757" s="6">
        <v>47773440</v>
      </c>
      <c r="U757">
        <f t="shared" si="18"/>
        <v>0.16646249189306045</v>
      </c>
    </row>
    <row r="758" spans="1:21" x14ac:dyDescent="0.35">
      <c r="A758">
        <v>2020</v>
      </c>
      <c r="B758" t="s">
        <v>3</v>
      </c>
      <c r="C758" t="s">
        <v>33</v>
      </c>
      <c r="D758" t="s">
        <v>17</v>
      </c>
      <c r="E758" t="s">
        <v>143</v>
      </c>
      <c r="F758" t="s">
        <v>35</v>
      </c>
      <c r="G758">
        <v>10</v>
      </c>
      <c r="H758" t="s">
        <v>9</v>
      </c>
      <c r="I758" s="6">
        <v>1</v>
      </c>
      <c r="J758" s="6">
        <v>4719.57</v>
      </c>
      <c r="K758" s="6">
        <v>4719.57</v>
      </c>
      <c r="L758" s="7"/>
      <c r="M758" s="6">
        <v>1357.68</v>
      </c>
      <c r="N758" s="6">
        <v>708</v>
      </c>
      <c r="O758" s="6">
        <v>0</v>
      </c>
      <c r="P758" s="6">
        <v>2000000</v>
      </c>
      <c r="Q758" s="6">
        <v>0</v>
      </c>
      <c r="R758" s="6">
        <v>0</v>
      </c>
      <c r="S758" s="6">
        <v>2000000</v>
      </c>
      <c r="U758">
        <f t="shared" si="18"/>
        <v>0.15001366649927855</v>
      </c>
    </row>
    <row r="759" spans="1:21" x14ac:dyDescent="0.35">
      <c r="A759">
        <v>2020</v>
      </c>
      <c r="B759" t="s">
        <v>3</v>
      </c>
      <c r="C759" t="s">
        <v>33</v>
      </c>
      <c r="D759" t="s">
        <v>17</v>
      </c>
      <c r="E759" t="s">
        <v>144</v>
      </c>
      <c r="F759" t="s">
        <v>35</v>
      </c>
      <c r="G759">
        <v>1</v>
      </c>
      <c r="H759" t="s">
        <v>9</v>
      </c>
      <c r="I759" s="6">
        <v>137</v>
      </c>
      <c r="J759" s="6">
        <v>25245.96</v>
      </c>
      <c r="K759" s="6">
        <v>16964.080000000002</v>
      </c>
      <c r="L759" s="7"/>
      <c r="M759" s="6">
        <v>89006.19</v>
      </c>
      <c r="N759" s="6">
        <v>4827</v>
      </c>
      <c r="O759" s="6">
        <v>580651773</v>
      </c>
      <c r="P759" s="6">
        <v>208809203</v>
      </c>
      <c r="Q759" s="6">
        <v>0</v>
      </c>
      <c r="R759" s="6">
        <v>50393321</v>
      </c>
      <c r="S759" s="6">
        <v>839254297</v>
      </c>
      <c r="U759">
        <f t="shared" si="18"/>
        <v>0.19119890865706832</v>
      </c>
    </row>
    <row r="760" spans="1:21" x14ac:dyDescent="0.35">
      <c r="A760">
        <v>2020</v>
      </c>
      <c r="B760" t="s">
        <v>3</v>
      </c>
      <c r="C760" t="s">
        <v>33</v>
      </c>
      <c r="D760" t="s">
        <v>17</v>
      </c>
      <c r="E760" t="s">
        <v>144</v>
      </c>
      <c r="F760" t="s">
        <v>35</v>
      </c>
      <c r="G760">
        <v>2</v>
      </c>
      <c r="H760" t="s">
        <v>9</v>
      </c>
      <c r="I760" s="6">
        <v>44</v>
      </c>
      <c r="J760" s="6">
        <v>1495727.58</v>
      </c>
      <c r="K760" s="6">
        <v>153978.68</v>
      </c>
      <c r="L760" s="7"/>
      <c r="M760" s="6">
        <v>190780.41</v>
      </c>
      <c r="N760" s="6">
        <v>240646</v>
      </c>
      <c r="O760" s="6">
        <v>498595767</v>
      </c>
      <c r="P760" s="6">
        <v>2949185523</v>
      </c>
      <c r="Q760" s="6">
        <v>0</v>
      </c>
      <c r="R760" s="6">
        <v>1170064673</v>
      </c>
      <c r="S760" s="6">
        <v>4616245963</v>
      </c>
      <c r="U760">
        <f t="shared" si="18"/>
        <v>0.16088892336932104</v>
      </c>
    </row>
    <row r="761" spans="1:21" x14ac:dyDescent="0.35">
      <c r="A761">
        <v>2020</v>
      </c>
      <c r="B761" t="s">
        <v>3</v>
      </c>
      <c r="C761" t="s">
        <v>33</v>
      </c>
      <c r="D761" t="s">
        <v>17</v>
      </c>
      <c r="E761" t="s">
        <v>144</v>
      </c>
      <c r="F761" t="s">
        <v>35</v>
      </c>
      <c r="G761">
        <v>3</v>
      </c>
      <c r="H761" t="s">
        <v>9</v>
      </c>
      <c r="I761" s="6">
        <v>21</v>
      </c>
      <c r="J761" s="6">
        <v>20448.52</v>
      </c>
      <c r="K761" s="6">
        <v>7618.36</v>
      </c>
      <c r="L761" s="7"/>
      <c r="M761" s="6">
        <v>9517.09</v>
      </c>
      <c r="N761" s="6">
        <v>5148</v>
      </c>
      <c r="O761" s="6">
        <v>87243000</v>
      </c>
      <c r="P761" s="6">
        <v>17137143</v>
      </c>
      <c r="Q761" s="6">
        <v>0</v>
      </c>
      <c r="R761" s="6">
        <v>6639412</v>
      </c>
      <c r="S761" s="6">
        <v>108619552</v>
      </c>
      <c r="U761">
        <f t="shared" si="18"/>
        <v>0.25175416118134708</v>
      </c>
    </row>
    <row r="762" spans="1:21" x14ac:dyDescent="0.35">
      <c r="A762">
        <v>2020</v>
      </c>
      <c r="B762" t="s">
        <v>3</v>
      </c>
      <c r="C762" t="s">
        <v>33</v>
      </c>
      <c r="D762" t="s">
        <v>17</v>
      </c>
      <c r="E762" t="s">
        <v>144</v>
      </c>
      <c r="F762" t="s">
        <v>35</v>
      </c>
      <c r="G762">
        <v>4</v>
      </c>
      <c r="H762" t="s">
        <v>9</v>
      </c>
      <c r="I762" s="6">
        <v>7</v>
      </c>
      <c r="J762" s="6">
        <v>5340.1</v>
      </c>
      <c r="K762" s="6">
        <v>3204.06</v>
      </c>
      <c r="L762" s="7"/>
      <c r="M762" s="6">
        <v>5308.17</v>
      </c>
      <c r="N762" s="6">
        <v>1335</v>
      </c>
      <c r="O762" s="6">
        <v>16790710</v>
      </c>
      <c r="P762" s="6">
        <v>5220693</v>
      </c>
      <c r="Q762" s="6">
        <v>0</v>
      </c>
      <c r="R762" s="6">
        <v>2557943</v>
      </c>
      <c r="S762" s="6">
        <v>24569346</v>
      </c>
      <c r="U762">
        <f t="shared" si="18"/>
        <v>0.24999531843972958</v>
      </c>
    </row>
    <row r="763" spans="1:21" x14ac:dyDescent="0.35">
      <c r="A763">
        <v>2020</v>
      </c>
      <c r="B763" t="s">
        <v>3</v>
      </c>
      <c r="C763" t="s">
        <v>33</v>
      </c>
      <c r="D763" t="s">
        <v>17</v>
      </c>
      <c r="E763" t="s">
        <v>144</v>
      </c>
      <c r="F763" t="s">
        <v>35</v>
      </c>
      <c r="G763">
        <v>5</v>
      </c>
      <c r="H763" t="s">
        <v>9</v>
      </c>
      <c r="I763" s="6">
        <v>20</v>
      </c>
      <c r="J763" s="6">
        <v>11348.86</v>
      </c>
      <c r="K763" s="6">
        <v>8073.9</v>
      </c>
      <c r="L763" s="7"/>
      <c r="M763" s="6">
        <v>15270.61</v>
      </c>
      <c r="N763" s="6">
        <v>1066</v>
      </c>
      <c r="O763" s="6">
        <v>70916000</v>
      </c>
      <c r="P763" s="6">
        <v>16046933</v>
      </c>
      <c r="Q763" s="6">
        <v>0</v>
      </c>
      <c r="R763" s="6">
        <v>2032818</v>
      </c>
      <c r="S763" s="6">
        <v>88995751</v>
      </c>
      <c r="U763">
        <f t="shared" si="18"/>
        <v>9.39301392386548E-2</v>
      </c>
    </row>
    <row r="764" spans="1:21" x14ac:dyDescent="0.35">
      <c r="A764">
        <v>2020</v>
      </c>
      <c r="B764" t="s">
        <v>3</v>
      </c>
      <c r="C764" t="s">
        <v>33</v>
      </c>
      <c r="D764" t="s">
        <v>17</v>
      </c>
      <c r="E764" t="s">
        <v>144</v>
      </c>
      <c r="F764" t="s">
        <v>35</v>
      </c>
      <c r="G764">
        <v>6</v>
      </c>
      <c r="H764" t="s">
        <v>9</v>
      </c>
      <c r="I764" s="6">
        <v>7</v>
      </c>
      <c r="J764" s="6">
        <v>8644.76</v>
      </c>
      <c r="K764" s="6">
        <v>5000.9399999999996</v>
      </c>
      <c r="L764" s="7"/>
      <c r="M764" s="6">
        <v>2640.66</v>
      </c>
      <c r="N764" s="6">
        <v>2076</v>
      </c>
      <c r="O764" s="6">
        <v>93678998</v>
      </c>
      <c r="P764" s="6">
        <v>1110000</v>
      </c>
      <c r="Q764" s="6">
        <v>0</v>
      </c>
      <c r="R764" s="6">
        <v>461000</v>
      </c>
      <c r="S764" s="6">
        <v>95249998</v>
      </c>
      <c r="U764">
        <f t="shared" si="18"/>
        <v>0.24014547540938094</v>
      </c>
    </row>
    <row r="765" spans="1:21" x14ac:dyDescent="0.35">
      <c r="A765">
        <v>2020</v>
      </c>
      <c r="B765" t="s">
        <v>3</v>
      </c>
      <c r="C765" t="s">
        <v>33</v>
      </c>
      <c r="D765" t="s">
        <v>17</v>
      </c>
      <c r="E765" t="s">
        <v>144</v>
      </c>
      <c r="F765" t="s">
        <v>35</v>
      </c>
      <c r="G765">
        <v>9</v>
      </c>
      <c r="H765" t="s">
        <v>9</v>
      </c>
      <c r="I765" s="6">
        <v>3</v>
      </c>
      <c r="J765" s="6">
        <v>-9704.66</v>
      </c>
      <c r="K765" s="6">
        <v>-1919.87</v>
      </c>
      <c r="L765" s="7"/>
      <c r="M765" s="6">
        <v>110.64</v>
      </c>
      <c r="N765" s="6">
        <v>-2427</v>
      </c>
      <c r="O765" s="6">
        <v>23500000</v>
      </c>
      <c r="P765" s="6">
        <v>2637016</v>
      </c>
      <c r="Q765" s="6">
        <v>0</v>
      </c>
      <c r="R765" s="6">
        <v>6173000</v>
      </c>
      <c r="S765" s="6">
        <v>23700016</v>
      </c>
      <c r="U765">
        <f t="shared" si="18"/>
        <v>0.25008604113899918</v>
      </c>
    </row>
    <row r="766" spans="1:21" x14ac:dyDescent="0.35">
      <c r="A766">
        <v>2020</v>
      </c>
      <c r="B766" t="s">
        <v>3</v>
      </c>
      <c r="C766" t="s">
        <v>33</v>
      </c>
      <c r="D766" t="s">
        <v>17</v>
      </c>
      <c r="E766" t="s">
        <v>145</v>
      </c>
      <c r="F766" t="s">
        <v>35</v>
      </c>
      <c r="G766">
        <v>1</v>
      </c>
      <c r="H766" t="s">
        <v>9</v>
      </c>
      <c r="I766" s="6">
        <v>446</v>
      </c>
      <c r="J766" s="6">
        <v>431802.03</v>
      </c>
      <c r="K766" s="6">
        <v>189915.81</v>
      </c>
      <c r="L766" s="7"/>
      <c r="M766" s="6">
        <v>283401.65000000002</v>
      </c>
      <c r="N766" s="6">
        <v>66504</v>
      </c>
      <c r="O766" s="6">
        <v>1200278690</v>
      </c>
      <c r="P766" s="6">
        <v>740061049</v>
      </c>
      <c r="Q766" s="6">
        <v>0</v>
      </c>
      <c r="R766" s="6">
        <v>309865460</v>
      </c>
      <c r="S766" s="6">
        <v>2249855199</v>
      </c>
      <c r="U766">
        <f t="shared" si="18"/>
        <v>0.15401502396827546</v>
      </c>
    </row>
    <row r="767" spans="1:21" x14ac:dyDescent="0.35">
      <c r="A767">
        <v>2020</v>
      </c>
      <c r="B767" t="s">
        <v>3</v>
      </c>
      <c r="C767" t="s">
        <v>33</v>
      </c>
      <c r="D767" t="s">
        <v>17</v>
      </c>
      <c r="E767" t="s">
        <v>145</v>
      </c>
      <c r="F767" t="s">
        <v>35</v>
      </c>
      <c r="G767">
        <v>2</v>
      </c>
      <c r="H767" t="s">
        <v>9</v>
      </c>
      <c r="I767" s="6">
        <v>106</v>
      </c>
      <c r="J767" s="6">
        <v>48474.34</v>
      </c>
      <c r="K767" s="6">
        <v>23409.11</v>
      </c>
      <c r="L767" s="7"/>
      <c r="M767" s="6">
        <v>110849.5</v>
      </c>
      <c r="N767" s="6">
        <v>11833</v>
      </c>
      <c r="O767" s="6">
        <v>267306325</v>
      </c>
      <c r="P767" s="6">
        <v>90328232</v>
      </c>
      <c r="Q767" s="6">
        <v>0</v>
      </c>
      <c r="R767" s="6">
        <v>45143970</v>
      </c>
      <c r="S767" s="6">
        <v>402778527</v>
      </c>
      <c r="U767">
        <f t="shared" si="18"/>
        <v>0.24410853247305689</v>
      </c>
    </row>
    <row r="768" spans="1:21" x14ac:dyDescent="0.35">
      <c r="A768">
        <v>2020</v>
      </c>
      <c r="B768" t="s">
        <v>3</v>
      </c>
      <c r="C768" t="s">
        <v>33</v>
      </c>
      <c r="D768" t="s">
        <v>17</v>
      </c>
      <c r="E768" t="s">
        <v>145</v>
      </c>
      <c r="F768" t="s">
        <v>35</v>
      </c>
      <c r="G768">
        <v>3</v>
      </c>
      <c r="H768" t="s">
        <v>9</v>
      </c>
      <c r="I768" s="6">
        <v>55</v>
      </c>
      <c r="J768" s="6">
        <v>63934.32</v>
      </c>
      <c r="K768" s="6">
        <v>35151.910000000003</v>
      </c>
      <c r="L768" s="7"/>
      <c r="M768" s="6">
        <v>54212.5</v>
      </c>
      <c r="N768" s="6">
        <v>15763</v>
      </c>
      <c r="O768" s="6">
        <v>164700328</v>
      </c>
      <c r="P768" s="6">
        <v>60628691</v>
      </c>
      <c r="Q768" s="6">
        <v>0</v>
      </c>
      <c r="R768" s="6">
        <v>42187670</v>
      </c>
      <c r="S768" s="6">
        <v>267516689</v>
      </c>
      <c r="U768">
        <f t="shared" si="18"/>
        <v>0.24654989683162346</v>
      </c>
    </row>
    <row r="769" spans="1:21" x14ac:dyDescent="0.35">
      <c r="A769">
        <v>2020</v>
      </c>
      <c r="B769" t="s">
        <v>3</v>
      </c>
      <c r="C769" t="s">
        <v>33</v>
      </c>
      <c r="D769" t="s">
        <v>17</v>
      </c>
      <c r="E769" t="s">
        <v>145</v>
      </c>
      <c r="F769" t="s">
        <v>35</v>
      </c>
      <c r="G769">
        <v>4</v>
      </c>
      <c r="H769" t="s">
        <v>9</v>
      </c>
      <c r="I769" s="6">
        <v>18</v>
      </c>
      <c r="J769" s="6">
        <v>41009.879999999997</v>
      </c>
      <c r="K769" s="6">
        <v>19062.91</v>
      </c>
      <c r="L769" s="7"/>
      <c r="M769" s="6">
        <v>38724.15</v>
      </c>
      <c r="N769" s="6">
        <v>9449</v>
      </c>
      <c r="O769" s="6">
        <v>151341094</v>
      </c>
      <c r="P769" s="6">
        <v>29793394</v>
      </c>
      <c r="Q769" s="6">
        <v>0</v>
      </c>
      <c r="R769" s="6">
        <v>20662896</v>
      </c>
      <c r="S769" s="6">
        <v>201797384</v>
      </c>
      <c r="U769">
        <f t="shared" si="18"/>
        <v>0.23040789195189063</v>
      </c>
    </row>
    <row r="770" spans="1:21" x14ac:dyDescent="0.35">
      <c r="A770">
        <v>2020</v>
      </c>
      <c r="B770" t="s">
        <v>3</v>
      </c>
      <c r="C770" t="s">
        <v>33</v>
      </c>
      <c r="D770" t="s">
        <v>17</v>
      </c>
      <c r="E770" t="s">
        <v>145</v>
      </c>
      <c r="F770" t="s">
        <v>35</v>
      </c>
      <c r="G770">
        <v>5</v>
      </c>
      <c r="H770" t="s">
        <v>9</v>
      </c>
      <c r="I770" s="6">
        <v>10</v>
      </c>
      <c r="J770" s="6">
        <v>9354.36</v>
      </c>
      <c r="K770" s="6">
        <v>3445.13</v>
      </c>
      <c r="L770" s="7"/>
      <c r="M770" s="6">
        <v>17831.849999999999</v>
      </c>
      <c r="N770" s="6">
        <v>2088</v>
      </c>
      <c r="O770" s="6">
        <v>71261020</v>
      </c>
      <c r="P770" s="6">
        <v>11680000</v>
      </c>
      <c r="Q770" s="6">
        <v>0</v>
      </c>
      <c r="R770" s="6">
        <v>15885852</v>
      </c>
      <c r="S770" s="6">
        <v>98826872</v>
      </c>
      <c r="U770">
        <f t="shared" si="18"/>
        <v>0.22321142226726359</v>
      </c>
    </row>
    <row r="771" spans="1:21" x14ac:dyDescent="0.35">
      <c r="A771">
        <v>2020</v>
      </c>
      <c r="B771" t="s">
        <v>3</v>
      </c>
      <c r="C771" t="s">
        <v>33</v>
      </c>
      <c r="D771" t="s">
        <v>17</v>
      </c>
      <c r="E771" t="s">
        <v>145</v>
      </c>
      <c r="F771" t="s">
        <v>35</v>
      </c>
      <c r="G771">
        <v>6</v>
      </c>
      <c r="H771" t="s">
        <v>9</v>
      </c>
      <c r="I771" s="6">
        <v>1</v>
      </c>
      <c r="J771" s="6">
        <v>0</v>
      </c>
      <c r="K771" s="6">
        <v>0</v>
      </c>
      <c r="L771" s="7"/>
      <c r="M771" s="6">
        <v>270.42</v>
      </c>
      <c r="N771" s="6">
        <v>0</v>
      </c>
      <c r="O771" s="6">
        <v>625000</v>
      </c>
      <c r="P771" s="6">
        <v>500000</v>
      </c>
      <c r="Q771" s="6">
        <v>0</v>
      </c>
      <c r="R771" s="6">
        <v>70500</v>
      </c>
      <c r="S771" s="6">
        <v>1195500</v>
      </c>
      <c r="U771">
        <f t="shared" si="18"/>
        <v>0</v>
      </c>
    </row>
    <row r="772" spans="1:21" x14ac:dyDescent="0.35">
      <c r="A772">
        <v>2020</v>
      </c>
      <c r="B772" t="s">
        <v>3</v>
      </c>
      <c r="C772" t="s">
        <v>33</v>
      </c>
      <c r="D772" t="s">
        <v>17</v>
      </c>
      <c r="E772" t="s">
        <v>145</v>
      </c>
      <c r="F772" t="s">
        <v>35</v>
      </c>
      <c r="G772">
        <v>7</v>
      </c>
      <c r="H772" t="s">
        <v>9</v>
      </c>
      <c r="I772" s="6">
        <v>3</v>
      </c>
      <c r="J772" s="6">
        <v>14860.93</v>
      </c>
      <c r="K772" s="6">
        <v>8916.56</v>
      </c>
      <c r="L772" s="7"/>
      <c r="M772" s="6">
        <v>14772.71</v>
      </c>
      <c r="N772" s="6">
        <v>3715</v>
      </c>
      <c r="O772" s="6">
        <v>20600000</v>
      </c>
      <c r="P772" s="6">
        <v>21100000</v>
      </c>
      <c r="Q772" s="6">
        <v>0</v>
      </c>
      <c r="R772" s="6">
        <v>3020000</v>
      </c>
      <c r="S772" s="6">
        <v>44720000</v>
      </c>
      <c r="U772">
        <f t="shared" si="18"/>
        <v>0.24998435494952201</v>
      </c>
    </row>
    <row r="773" spans="1:21" x14ac:dyDescent="0.35">
      <c r="A773">
        <v>2020</v>
      </c>
      <c r="B773" t="s">
        <v>3</v>
      </c>
      <c r="C773" t="s">
        <v>33</v>
      </c>
      <c r="D773" t="s">
        <v>17</v>
      </c>
      <c r="E773" t="s">
        <v>145</v>
      </c>
      <c r="F773" t="s">
        <v>35</v>
      </c>
      <c r="G773">
        <v>8</v>
      </c>
      <c r="H773" t="s">
        <v>9</v>
      </c>
      <c r="I773" s="6">
        <v>1</v>
      </c>
      <c r="J773" s="6">
        <v>631.75</v>
      </c>
      <c r="K773" s="6">
        <v>410.64</v>
      </c>
      <c r="L773" s="7"/>
      <c r="M773" s="6">
        <v>536.83000000000004</v>
      </c>
      <c r="N773" s="6">
        <v>158</v>
      </c>
      <c r="O773" s="6">
        <v>2200000</v>
      </c>
      <c r="P773" s="6">
        <v>0</v>
      </c>
      <c r="Q773" s="6">
        <v>0</v>
      </c>
      <c r="R773" s="6">
        <v>0</v>
      </c>
      <c r="S773" s="6">
        <v>2200000</v>
      </c>
      <c r="U773">
        <f t="shared" si="18"/>
        <v>0.25009893153937474</v>
      </c>
    </row>
    <row r="774" spans="1:21" x14ac:dyDescent="0.35">
      <c r="A774">
        <v>2020</v>
      </c>
      <c r="B774" t="s">
        <v>3</v>
      </c>
      <c r="C774" t="s">
        <v>33</v>
      </c>
      <c r="D774" t="s">
        <v>17</v>
      </c>
      <c r="E774" t="s">
        <v>146</v>
      </c>
      <c r="F774" t="s">
        <v>35</v>
      </c>
      <c r="G774">
        <v>1</v>
      </c>
      <c r="H774" t="s">
        <v>9</v>
      </c>
      <c r="I774" s="6">
        <v>855</v>
      </c>
      <c r="J774" s="6">
        <v>491648.33</v>
      </c>
      <c r="K774" s="6">
        <v>251451.51</v>
      </c>
      <c r="L774" s="7"/>
      <c r="M774" s="6">
        <v>501668.91</v>
      </c>
      <c r="N774" s="6">
        <v>117729</v>
      </c>
      <c r="O774" s="6">
        <v>1621414708</v>
      </c>
      <c r="P774" s="6">
        <v>566814969</v>
      </c>
      <c r="Q774" s="6">
        <v>600000</v>
      </c>
      <c r="R774" s="6">
        <v>287030242</v>
      </c>
      <c r="S774" s="6">
        <v>2471504911</v>
      </c>
      <c r="U774">
        <f t="shared" si="18"/>
        <v>0.23945774411559578</v>
      </c>
    </row>
    <row r="775" spans="1:21" x14ac:dyDescent="0.35">
      <c r="A775">
        <v>2020</v>
      </c>
      <c r="B775" t="s">
        <v>3</v>
      </c>
      <c r="C775" t="s">
        <v>33</v>
      </c>
      <c r="D775" t="s">
        <v>17</v>
      </c>
      <c r="E775" t="s">
        <v>146</v>
      </c>
      <c r="F775" t="s">
        <v>35</v>
      </c>
      <c r="G775">
        <v>2</v>
      </c>
      <c r="H775" t="s">
        <v>9</v>
      </c>
      <c r="I775" s="6">
        <v>200</v>
      </c>
      <c r="J775" s="6">
        <v>171680.25</v>
      </c>
      <c r="K775" s="6">
        <v>96461.77</v>
      </c>
      <c r="L775" s="7"/>
      <c r="M775" s="6">
        <v>114420.08</v>
      </c>
      <c r="N775" s="6">
        <v>32502</v>
      </c>
      <c r="O775" s="6">
        <v>383490123</v>
      </c>
      <c r="P775" s="6">
        <v>151621001</v>
      </c>
      <c r="Q775" s="6">
        <v>900000</v>
      </c>
      <c r="R775" s="6">
        <v>65860057</v>
      </c>
      <c r="S775" s="6">
        <v>600701181</v>
      </c>
      <c r="U775">
        <f t="shared" si="18"/>
        <v>0.18931705889291284</v>
      </c>
    </row>
    <row r="776" spans="1:21" x14ac:dyDescent="0.35">
      <c r="A776">
        <v>2020</v>
      </c>
      <c r="B776" t="s">
        <v>3</v>
      </c>
      <c r="C776" t="s">
        <v>33</v>
      </c>
      <c r="D776" t="s">
        <v>17</v>
      </c>
      <c r="E776" t="s">
        <v>146</v>
      </c>
      <c r="F776" t="s">
        <v>35</v>
      </c>
      <c r="G776">
        <v>3</v>
      </c>
      <c r="H776" t="s">
        <v>9</v>
      </c>
      <c r="I776" s="6">
        <v>22</v>
      </c>
      <c r="J776" s="6">
        <v>53853.91</v>
      </c>
      <c r="K776" s="6">
        <v>21227.200000000001</v>
      </c>
      <c r="L776" s="7"/>
      <c r="M776" s="6">
        <v>56386.48</v>
      </c>
      <c r="N776" s="6">
        <v>12260</v>
      </c>
      <c r="O776" s="6">
        <v>284630790</v>
      </c>
      <c r="P776" s="6">
        <v>99465210</v>
      </c>
      <c r="Q776" s="6">
        <v>0</v>
      </c>
      <c r="R776" s="6">
        <v>10040000</v>
      </c>
      <c r="S776" s="6">
        <v>394136000</v>
      </c>
      <c r="U776">
        <f t="shared" si="18"/>
        <v>0.22765292250831926</v>
      </c>
    </row>
    <row r="777" spans="1:21" x14ac:dyDescent="0.35">
      <c r="A777">
        <v>2020</v>
      </c>
      <c r="B777" t="s">
        <v>3</v>
      </c>
      <c r="C777" t="s">
        <v>33</v>
      </c>
      <c r="D777" t="s">
        <v>17</v>
      </c>
      <c r="E777" t="s">
        <v>146</v>
      </c>
      <c r="F777" t="s">
        <v>35</v>
      </c>
      <c r="G777">
        <v>4</v>
      </c>
      <c r="H777" t="s">
        <v>9</v>
      </c>
      <c r="I777" s="6">
        <v>13</v>
      </c>
      <c r="J777" s="6">
        <v>61555.17</v>
      </c>
      <c r="K777" s="6">
        <v>26616.37</v>
      </c>
      <c r="L777" s="7"/>
      <c r="M777" s="6">
        <v>54037.56</v>
      </c>
      <c r="N777" s="6">
        <v>12900</v>
      </c>
      <c r="O777" s="6">
        <v>226390000</v>
      </c>
      <c r="P777" s="6">
        <v>31419580</v>
      </c>
      <c r="Q777" s="6">
        <v>0</v>
      </c>
      <c r="R777" s="6">
        <v>31301820</v>
      </c>
      <c r="S777" s="6">
        <v>289111400</v>
      </c>
      <c r="U777">
        <f t="shared" si="18"/>
        <v>0.20956809964134612</v>
      </c>
    </row>
    <row r="778" spans="1:21" x14ac:dyDescent="0.35">
      <c r="A778">
        <v>2020</v>
      </c>
      <c r="B778" t="s">
        <v>3</v>
      </c>
      <c r="C778" t="s">
        <v>33</v>
      </c>
      <c r="D778" t="s">
        <v>17</v>
      </c>
      <c r="E778" t="s">
        <v>146</v>
      </c>
      <c r="F778" t="s">
        <v>35</v>
      </c>
      <c r="G778">
        <v>5</v>
      </c>
      <c r="H778" t="s">
        <v>9</v>
      </c>
      <c r="I778" s="6">
        <v>6</v>
      </c>
      <c r="J778" s="6">
        <v>41496.93</v>
      </c>
      <c r="K778" s="6">
        <v>4596.0600000000004</v>
      </c>
      <c r="L778" s="7"/>
      <c r="M778" s="6">
        <v>31073.49</v>
      </c>
      <c r="N778" s="6">
        <v>7743</v>
      </c>
      <c r="O778" s="6">
        <v>201900000</v>
      </c>
      <c r="P778" s="6">
        <v>13600000</v>
      </c>
      <c r="Q778" s="6">
        <v>0</v>
      </c>
      <c r="R778" s="6">
        <v>58662957</v>
      </c>
      <c r="S778" s="6">
        <v>274162957</v>
      </c>
      <c r="U778">
        <f t="shared" si="18"/>
        <v>0.18659211657344291</v>
      </c>
    </row>
    <row r="779" spans="1:21" x14ac:dyDescent="0.35">
      <c r="A779">
        <v>2020</v>
      </c>
      <c r="B779" t="s">
        <v>3</v>
      </c>
      <c r="C779" t="s">
        <v>33</v>
      </c>
      <c r="D779" t="s">
        <v>17</v>
      </c>
      <c r="E779" t="s">
        <v>146</v>
      </c>
      <c r="F779" t="s">
        <v>35</v>
      </c>
      <c r="G779">
        <v>6</v>
      </c>
      <c r="H779" t="s">
        <v>9</v>
      </c>
      <c r="I779" s="6">
        <v>2</v>
      </c>
      <c r="J779" s="6">
        <v>2200.06</v>
      </c>
      <c r="K779" s="6">
        <v>2135.1999999999998</v>
      </c>
      <c r="L779" s="7"/>
      <c r="M779" s="6">
        <v>1258.17</v>
      </c>
      <c r="N779" s="6">
        <v>338</v>
      </c>
      <c r="O779" s="6">
        <v>0</v>
      </c>
      <c r="P779" s="6">
        <v>1500000</v>
      </c>
      <c r="Q779" s="6">
        <v>0</v>
      </c>
      <c r="R779" s="6">
        <v>100000</v>
      </c>
      <c r="S779" s="6">
        <v>1600000</v>
      </c>
      <c r="U779">
        <f t="shared" si="18"/>
        <v>0.15363217366799087</v>
      </c>
    </row>
    <row r="780" spans="1:21" x14ac:dyDescent="0.35">
      <c r="A780">
        <v>2020</v>
      </c>
      <c r="B780" t="s">
        <v>3</v>
      </c>
      <c r="C780" t="s">
        <v>33</v>
      </c>
      <c r="D780" t="s">
        <v>17</v>
      </c>
      <c r="E780" t="s">
        <v>146</v>
      </c>
      <c r="F780" t="s">
        <v>35</v>
      </c>
      <c r="G780">
        <v>8</v>
      </c>
      <c r="H780" t="s">
        <v>9</v>
      </c>
      <c r="I780" s="6">
        <v>3</v>
      </c>
      <c r="J780" s="6">
        <v>1396.18</v>
      </c>
      <c r="K780" s="6">
        <v>837.71</v>
      </c>
      <c r="L780" s="7"/>
      <c r="M780" s="6">
        <v>2223.2800000000002</v>
      </c>
      <c r="N780" s="6">
        <v>349</v>
      </c>
      <c r="O780" s="6">
        <v>2450000</v>
      </c>
      <c r="P780" s="6">
        <v>750000</v>
      </c>
      <c r="Q780" s="6">
        <v>0</v>
      </c>
      <c r="R780" s="6">
        <v>350000</v>
      </c>
      <c r="S780" s="6">
        <v>3550000</v>
      </c>
      <c r="U780">
        <f t="shared" si="18"/>
        <v>0.24996776919881389</v>
      </c>
    </row>
    <row r="781" spans="1:21" x14ac:dyDescent="0.35">
      <c r="A781">
        <v>2020</v>
      </c>
      <c r="B781" t="s">
        <v>3</v>
      </c>
      <c r="C781" t="s">
        <v>33</v>
      </c>
      <c r="D781" t="s">
        <v>17</v>
      </c>
      <c r="E781" t="s">
        <v>147</v>
      </c>
      <c r="F781" t="s">
        <v>35</v>
      </c>
      <c r="G781">
        <v>1</v>
      </c>
      <c r="H781" t="s">
        <v>9</v>
      </c>
      <c r="I781" s="6">
        <v>81</v>
      </c>
      <c r="J781" s="6">
        <v>459836.42</v>
      </c>
      <c r="K781" s="6">
        <v>115711.63</v>
      </c>
      <c r="L781" s="7"/>
      <c r="M781" s="6">
        <v>422373.79</v>
      </c>
      <c r="N781" s="6">
        <v>96182</v>
      </c>
      <c r="O781" s="6">
        <v>680816975</v>
      </c>
      <c r="P781" s="6">
        <v>914672392</v>
      </c>
      <c r="Q781" s="6">
        <v>0</v>
      </c>
      <c r="R781" s="6">
        <v>445383079</v>
      </c>
      <c r="S781" s="6">
        <v>2040872446</v>
      </c>
      <c r="U781">
        <f t="shared" si="18"/>
        <v>0.20916568548441641</v>
      </c>
    </row>
    <row r="782" spans="1:21" x14ac:dyDescent="0.35">
      <c r="A782">
        <v>2020</v>
      </c>
      <c r="B782" t="s">
        <v>3</v>
      </c>
      <c r="C782" t="s">
        <v>33</v>
      </c>
      <c r="D782" t="s">
        <v>17</v>
      </c>
      <c r="E782" t="s">
        <v>147</v>
      </c>
      <c r="F782" t="s">
        <v>35</v>
      </c>
      <c r="G782">
        <v>2</v>
      </c>
      <c r="H782" t="s">
        <v>9</v>
      </c>
      <c r="I782" s="6">
        <v>47</v>
      </c>
      <c r="J782" s="6">
        <v>26209.95</v>
      </c>
      <c r="K782" s="6">
        <v>16650.95</v>
      </c>
      <c r="L782" s="7"/>
      <c r="M782" s="6">
        <v>20578.04</v>
      </c>
      <c r="N782" s="6">
        <v>5407</v>
      </c>
      <c r="O782" s="6">
        <v>32748700</v>
      </c>
      <c r="P782" s="6">
        <v>62332620</v>
      </c>
      <c r="Q782" s="6">
        <v>0</v>
      </c>
      <c r="R782" s="6">
        <v>23142900</v>
      </c>
      <c r="S782" s="6">
        <v>118224220</v>
      </c>
      <c r="U782">
        <f t="shared" si="18"/>
        <v>0.2062957006785591</v>
      </c>
    </row>
    <row r="783" spans="1:21" x14ac:dyDescent="0.35">
      <c r="A783">
        <v>2020</v>
      </c>
      <c r="B783" t="s">
        <v>3</v>
      </c>
      <c r="C783" t="s">
        <v>33</v>
      </c>
      <c r="D783" t="s">
        <v>17</v>
      </c>
      <c r="E783" t="s">
        <v>147</v>
      </c>
      <c r="F783" t="s">
        <v>35</v>
      </c>
      <c r="G783">
        <v>3</v>
      </c>
      <c r="H783" t="s">
        <v>9</v>
      </c>
      <c r="I783" s="6">
        <v>20</v>
      </c>
      <c r="J783" s="6">
        <v>34655.699999999997</v>
      </c>
      <c r="K783" s="6">
        <v>15411.06</v>
      </c>
      <c r="L783" s="7"/>
      <c r="M783" s="6">
        <v>64527.64</v>
      </c>
      <c r="N783" s="6">
        <v>8201</v>
      </c>
      <c r="O783" s="6">
        <v>449150000</v>
      </c>
      <c r="P783" s="6">
        <v>346623083</v>
      </c>
      <c r="Q783" s="6">
        <v>0</v>
      </c>
      <c r="R783" s="6">
        <v>305556192</v>
      </c>
      <c r="S783" s="6">
        <v>1101329275</v>
      </c>
      <c r="U783">
        <f t="shared" si="18"/>
        <v>0.23664216853216066</v>
      </c>
    </row>
    <row r="784" spans="1:21" x14ac:dyDescent="0.35">
      <c r="A784">
        <v>2020</v>
      </c>
      <c r="B784" t="s">
        <v>3</v>
      </c>
      <c r="C784" t="s">
        <v>33</v>
      </c>
      <c r="D784" t="s">
        <v>17</v>
      </c>
      <c r="E784" t="s">
        <v>147</v>
      </c>
      <c r="F784" t="s">
        <v>35</v>
      </c>
      <c r="G784">
        <v>4</v>
      </c>
      <c r="H784" t="s">
        <v>9</v>
      </c>
      <c r="I784" s="6">
        <v>10</v>
      </c>
      <c r="J784" s="6">
        <v>12262.14</v>
      </c>
      <c r="K784" s="6">
        <v>8274.9599999999991</v>
      </c>
      <c r="L784" s="7"/>
      <c r="M784" s="6">
        <v>20269.599999999999</v>
      </c>
      <c r="N784" s="6">
        <v>2855</v>
      </c>
      <c r="O784" s="6">
        <v>95400000</v>
      </c>
      <c r="P784" s="6">
        <v>10300000</v>
      </c>
      <c r="Q784" s="6">
        <v>0</v>
      </c>
      <c r="R784" s="6">
        <v>9092000</v>
      </c>
      <c r="S784" s="6">
        <v>114792000</v>
      </c>
      <c r="U784">
        <f t="shared" si="18"/>
        <v>0.23283048472778814</v>
      </c>
    </row>
    <row r="785" spans="1:21" x14ac:dyDescent="0.35">
      <c r="A785">
        <v>2020</v>
      </c>
      <c r="B785" t="s">
        <v>3</v>
      </c>
      <c r="C785" t="s">
        <v>33</v>
      </c>
      <c r="D785" t="s">
        <v>17</v>
      </c>
      <c r="E785" t="s">
        <v>147</v>
      </c>
      <c r="F785" t="s">
        <v>35</v>
      </c>
      <c r="G785">
        <v>5</v>
      </c>
      <c r="H785" t="s">
        <v>9</v>
      </c>
      <c r="I785" s="6">
        <v>13</v>
      </c>
      <c r="J785" s="6">
        <v>19761.88</v>
      </c>
      <c r="K785" s="6">
        <v>5696.02</v>
      </c>
      <c r="L785" s="7"/>
      <c r="M785" s="6">
        <v>14294.58</v>
      </c>
      <c r="N785" s="6">
        <v>3834</v>
      </c>
      <c r="O785" s="6">
        <v>172722000</v>
      </c>
      <c r="P785" s="6">
        <v>15436000</v>
      </c>
      <c r="Q785" s="6">
        <v>0</v>
      </c>
      <c r="R785" s="6">
        <v>45650000</v>
      </c>
      <c r="S785" s="6">
        <v>233808000</v>
      </c>
      <c r="U785">
        <f t="shared" si="18"/>
        <v>0.19400988165093602</v>
      </c>
    </row>
    <row r="786" spans="1:21" x14ac:dyDescent="0.35">
      <c r="A786">
        <v>2020</v>
      </c>
      <c r="B786" t="s">
        <v>3</v>
      </c>
      <c r="C786" t="s">
        <v>33</v>
      </c>
      <c r="D786" t="s">
        <v>17</v>
      </c>
      <c r="E786" t="s">
        <v>148</v>
      </c>
      <c r="F786" t="s">
        <v>35</v>
      </c>
      <c r="G786">
        <v>1</v>
      </c>
      <c r="H786" t="s">
        <v>9</v>
      </c>
      <c r="I786" s="6">
        <v>292</v>
      </c>
      <c r="J786" s="6">
        <v>144498.1</v>
      </c>
      <c r="K786" s="6">
        <v>74746.16</v>
      </c>
      <c r="L786" s="7"/>
      <c r="M786" s="6">
        <v>158755.24</v>
      </c>
      <c r="N786" s="6">
        <v>33032</v>
      </c>
      <c r="O786" s="6">
        <v>1127938062</v>
      </c>
      <c r="P786" s="6">
        <v>841597590</v>
      </c>
      <c r="Q786" s="6">
        <v>0</v>
      </c>
      <c r="R786" s="6">
        <v>614216218</v>
      </c>
      <c r="S786" s="6">
        <v>2583751870</v>
      </c>
      <c r="U786">
        <f t="shared" si="18"/>
        <v>0.22859816149831727</v>
      </c>
    </row>
    <row r="787" spans="1:21" x14ac:dyDescent="0.35">
      <c r="A787">
        <v>2020</v>
      </c>
      <c r="B787" t="s">
        <v>3</v>
      </c>
      <c r="C787" t="s">
        <v>33</v>
      </c>
      <c r="D787" t="s">
        <v>17</v>
      </c>
      <c r="E787" t="s">
        <v>148</v>
      </c>
      <c r="F787" t="s">
        <v>35</v>
      </c>
      <c r="G787">
        <v>2</v>
      </c>
      <c r="H787" t="s">
        <v>9</v>
      </c>
      <c r="I787" s="6">
        <v>72</v>
      </c>
      <c r="J787" s="6">
        <v>56573.919999999998</v>
      </c>
      <c r="K787" s="6">
        <v>27605.84</v>
      </c>
      <c r="L787" s="7"/>
      <c r="M787" s="6">
        <v>60386.41</v>
      </c>
      <c r="N787" s="6">
        <v>13768</v>
      </c>
      <c r="O787" s="6">
        <v>381824770</v>
      </c>
      <c r="P787" s="6">
        <v>305293135</v>
      </c>
      <c r="Q787" s="6">
        <v>0</v>
      </c>
      <c r="R787" s="6">
        <v>133365677</v>
      </c>
      <c r="S787" s="6">
        <v>820483582</v>
      </c>
      <c r="U787">
        <f t="shared" si="18"/>
        <v>0.24336301956802711</v>
      </c>
    </row>
    <row r="788" spans="1:21" x14ac:dyDescent="0.35">
      <c r="A788">
        <v>2020</v>
      </c>
      <c r="B788" t="s">
        <v>3</v>
      </c>
      <c r="C788" t="s">
        <v>33</v>
      </c>
      <c r="D788" t="s">
        <v>17</v>
      </c>
      <c r="E788" t="s">
        <v>148</v>
      </c>
      <c r="F788" t="s">
        <v>35</v>
      </c>
      <c r="G788">
        <v>3</v>
      </c>
      <c r="H788" t="s">
        <v>9</v>
      </c>
      <c r="I788" s="6">
        <v>9</v>
      </c>
      <c r="J788" s="6">
        <v>17202.310000000001</v>
      </c>
      <c r="K788" s="6">
        <v>10307.31</v>
      </c>
      <c r="L788" s="7"/>
      <c r="M788" s="6">
        <v>15051.96</v>
      </c>
      <c r="N788" s="6">
        <v>4176</v>
      </c>
      <c r="O788" s="6">
        <v>29700000</v>
      </c>
      <c r="P788" s="6">
        <v>10106000</v>
      </c>
      <c r="Q788" s="6">
        <v>0</v>
      </c>
      <c r="R788" s="6">
        <v>8920000</v>
      </c>
      <c r="S788" s="6">
        <v>48726000</v>
      </c>
      <c r="U788">
        <f t="shared" si="18"/>
        <v>0.24275809469774698</v>
      </c>
    </row>
    <row r="789" spans="1:21" x14ac:dyDescent="0.35">
      <c r="A789">
        <v>2020</v>
      </c>
      <c r="B789" t="s">
        <v>3</v>
      </c>
      <c r="C789" t="s">
        <v>33</v>
      </c>
      <c r="D789" t="s">
        <v>17</v>
      </c>
      <c r="E789" t="s">
        <v>148</v>
      </c>
      <c r="F789" t="s">
        <v>35</v>
      </c>
      <c r="G789">
        <v>4</v>
      </c>
      <c r="H789" t="s">
        <v>9</v>
      </c>
      <c r="I789" s="6">
        <v>8</v>
      </c>
      <c r="J789" s="6">
        <v>-134.61000000000001</v>
      </c>
      <c r="K789" s="6">
        <v>-75.64</v>
      </c>
      <c r="L789" s="7"/>
      <c r="M789" s="6">
        <v>1442.1</v>
      </c>
      <c r="N789" s="6">
        <v>-34</v>
      </c>
      <c r="O789" s="6">
        <v>41848199</v>
      </c>
      <c r="P789" s="6">
        <v>39750000</v>
      </c>
      <c r="Q789" s="6">
        <v>0</v>
      </c>
      <c r="R789" s="6">
        <v>2511820</v>
      </c>
      <c r="S789" s="6">
        <v>84110019</v>
      </c>
      <c r="U789">
        <f t="shared" si="18"/>
        <v>0.25258153183270188</v>
      </c>
    </row>
    <row r="790" spans="1:21" x14ac:dyDescent="0.35">
      <c r="A790">
        <v>2020</v>
      </c>
      <c r="B790" t="s">
        <v>3</v>
      </c>
      <c r="C790" t="s">
        <v>33</v>
      </c>
      <c r="D790" t="s">
        <v>17</v>
      </c>
      <c r="E790" t="s">
        <v>148</v>
      </c>
      <c r="F790" t="s">
        <v>35</v>
      </c>
      <c r="G790">
        <v>5</v>
      </c>
      <c r="H790" t="s">
        <v>9</v>
      </c>
      <c r="I790" s="6">
        <v>34</v>
      </c>
      <c r="J790" s="6">
        <v>156302.28</v>
      </c>
      <c r="K790" s="6">
        <v>30353.91</v>
      </c>
      <c r="L790" s="7"/>
      <c r="M790" s="6">
        <v>108847.33</v>
      </c>
      <c r="N790" s="6">
        <v>23531</v>
      </c>
      <c r="O790" s="6">
        <v>400376239</v>
      </c>
      <c r="P790" s="6">
        <v>53400000</v>
      </c>
      <c r="Q790" s="6">
        <v>0</v>
      </c>
      <c r="R790" s="6">
        <v>82495031</v>
      </c>
      <c r="S790" s="6">
        <v>536271270</v>
      </c>
      <c r="U790">
        <f t="shared" si="18"/>
        <v>0.15054802783427088</v>
      </c>
    </row>
    <row r="791" spans="1:21" x14ac:dyDescent="0.35">
      <c r="A791">
        <v>2020</v>
      </c>
      <c r="B791" t="s">
        <v>3</v>
      </c>
      <c r="C791" t="s">
        <v>33</v>
      </c>
      <c r="D791" t="s">
        <v>17</v>
      </c>
      <c r="E791" t="s">
        <v>148</v>
      </c>
      <c r="F791" t="s">
        <v>35</v>
      </c>
      <c r="G791">
        <v>6</v>
      </c>
      <c r="H791" t="s">
        <v>9</v>
      </c>
      <c r="I791" s="6">
        <v>42</v>
      </c>
      <c r="J791" s="6">
        <v>58557.29</v>
      </c>
      <c r="K791" s="6">
        <v>29403.18</v>
      </c>
      <c r="L791" s="7"/>
      <c r="M791" s="6">
        <v>38206.54</v>
      </c>
      <c r="N791" s="6">
        <v>12016</v>
      </c>
      <c r="O791" s="6">
        <v>62047432</v>
      </c>
      <c r="P791" s="6">
        <v>49006000</v>
      </c>
      <c r="Q791" s="6">
        <v>0</v>
      </c>
      <c r="R791" s="6">
        <v>10517344</v>
      </c>
      <c r="S791" s="6">
        <v>121570776</v>
      </c>
      <c r="U791">
        <f t="shared" ref="U791:U854" si="19">IFERROR(N791/J791,0)</f>
        <v>0.20520075297200399</v>
      </c>
    </row>
    <row r="792" spans="1:21" x14ac:dyDescent="0.35">
      <c r="A792">
        <v>2020</v>
      </c>
      <c r="B792" t="s">
        <v>3</v>
      </c>
      <c r="C792" t="s">
        <v>33</v>
      </c>
      <c r="D792" t="s">
        <v>17</v>
      </c>
      <c r="E792" t="s">
        <v>148</v>
      </c>
      <c r="F792" t="s">
        <v>35</v>
      </c>
      <c r="G792">
        <v>7</v>
      </c>
      <c r="H792" t="s">
        <v>9</v>
      </c>
      <c r="I792" s="6">
        <v>1</v>
      </c>
      <c r="J792" s="6">
        <v>1197.17</v>
      </c>
      <c r="K792" s="6">
        <v>467.35</v>
      </c>
      <c r="L792" s="7"/>
      <c r="M792" s="6">
        <v>114.8</v>
      </c>
      <c r="N792" s="6">
        <v>302</v>
      </c>
      <c r="O792" s="6">
        <v>11154375</v>
      </c>
      <c r="P792" s="6">
        <v>8923500</v>
      </c>
      <c r="Q792" s="6">
        <v>0</v>
      </c>
      <c r="R792" s="6">
        <v>8388089</v>
      </c>
      <c r="S792" s="6">
        <v>28465964</v>
      </c>
      <c r="U792">
        <f t="shared" si="19"/>
        <v>0.25226158356791434</v>
      </c>
    </row>
    <row r="793" spans="1:21" x14ac:dyDescent="0.35">
      <c r="A793">
        <v>2020</v>
      </c>
      <c r="B793" t="s">
        <v>3</v>
      </c>
      <c r="C793" t="s">
        <v>33</v>
      </c>
      <c r="D793" t="s">
        <v>17</v>
      </c>
      <c r="E793" t="s">
        <v>149</v>
      </c>
      <c r="F793" t="s">
        <v>35</v>
      </c>
      <c r="G793">
        <v>1</v>
      </c>
      <c r="H793" t="s">
        <v>9</v>
      </c>
      <c r="I793" s="6">
        <v>41</v>
      </c>
      <c r="J793" s="6">
        <v>74027.759999999995</v>
      </c>
      <c r="K793" s="6">
        <v>30293.45</v>
      </c>
      <c r="L793" s="7"/>
      <c r="M793" s="6">
        <v>76053.119999999995</v>
      </c>
      <c r="N793" s="6">
        <v>18504</v>
      </c>
      <c r="O793" s="6">
        <v>56930000</v>
      </c>
      <c r="P793" s="6">
        <v>34107832</v>
      </c>
      <c r="Q793" s="6">
        <v>0</v>
      </c>
      <c r="R793" s="6">
        <v>3705636</v>
      </c>
      <c r="S793" s="6">
        <v>94743468</v>
      </c>
      <c r="U793">
        <f t="shared" si="19"/>
        <v>0.24996028516869889</v>
      </c>
    </row>
    <row r="794" spans="1:21" x14ac:dyDescent="0.35">
      <c r="A794">
        <v>2020</v>
      </c>
      <c r="B794" t="s">
        <v>3</v>
      </c>
      <c r="C794" t="s">
        <v>33</v>
      </c>
      <c r="D794" t="s">
        <v>17</v>
      </c>
      <c r="E794" t="s">
        <v>149</v>
      </c>
      <c r="F794" t="s">
        <v>35</v>
      </c>
      <c r="G794">
        <v>2</v>
      </c>
      <c r="H794" t="s">
        <v>9</v>
      </c>
      <c r="I794" s="6">
        <v>20</v>
      </c>
      <c r="J794" s="6">
        <v>18099.560000000001</v>
      </c>
      <c r="K794" s="6">
        <v>10522.95</v>
      </c>
      <c r="L794" s="7"/>
      <c r="M794" s="6">
        <v>522187.17</v>
      </c>
      <c r="N794" s="6">
        <v>4526</v>
      </c>
      <c r="O794" s="6">
        <v>4631520972</v>
      </c>
      <c r="P794" s="6">
        <v>780215390</v>
      </c>
      <c r="Q794" s="6">
        <v>0</v>
      </c>
      <c r="R794" s="6">
        <v>596280693</v>
      </c>
      <c r="S794" s="6">
        <v>6008017055</v>
      </c>
      <c r="U794">
        <f t="shared" si="19"/>
        <v>0.25006132745768406</v>
      </c>
    </row>
    <row r="795" spans="1:21" x14ac:dyDescent="0.35">
      <c r="A795">
        <v>2020</v>
      </c>
      <c r="B795" t="s">
        <v>3</v>
      </c>
      <c r="C795" t="s">
        <v>33</v>
      </c>
      <c r="D795" t="s">
        <v>17</v>
      </c>
      <c r="E795" t="s">
        <v>149</v>
      </c>
      <c r="F795" t="s">
        <v>35</v>
      </c>
      <c r="G795">
        <v>3</v>
      </c>
      <c r="H795" t="s">
        <v>9</v>
      </c>
      <c r="I795" s="6">
        <v>18</v>
      </c>
      <c r="J795" s="6">
        <v>4597.43</v>
      </c>
      <c r="K795" s="6">
        <v>2012.54</v>
      </c>
      <c r="L795" s="7"/>
      <c r="M795" s="6">
        <v>2136.69</v>
      </c>
      <c r="N795" s="6">
        <v>1210</v>
      </c>
      <c r="O795" s="6">
        <v>14850000</v>
      </c>
      <c r="P795" s="6">
        <v>8334723</v>
      </c>
      <c r="Q795" s="6">
        <v>0</v>
      </c>
      <c r="R795" s="6">
        <v>500000</v>
      </c>
      <c r="S795" s="6">
        <v>23684723</v>
      </c>
      <c r="U795">
        <f t="shared" si="19"/>
        <v>0.26319052166101492</v>
      </c>
    </row>
    <row r="796" spans="1:21" x14ac:dyDescent="0.35">
      <c r="A796">
        <v>2020</v>
      </c>
      <c r="B796" t="s">
        <v>3</v>
      </c>
      <c r="C796" t="s">
        <v>33</v>
      </c>
      <c r="D796" t="s">
        <v>17</v>
      </c>
      <c r="E796" t="s">
        <v>149</v>
      </c>
      <c r="F796" t="s">
        <v>35</v>
      </c>
      <c r="G796">
        <v>4</v>
      </c>
      <c r="H796" t="s">
        <v>9</v>
      </c>
      <c r="I796" s="6">
        <v>9</v>
      </c>
      <c r="J796" s="6">
        <v>0</v>
      </c>
      <c r="K796" s="6">
        <v>0</v>
      </c>
      <c r="L796" s="7"/>
      <c r="M796" s="6">
        <v>46.44</v>
      </c>
      <c r="N796" s="6">
        <v>0</v>
      </c>
      <c r="O796" s="6">
        <v>1750000</v>
      </c>
      <c r="P796" s="6">
        <v>1134723</v>
      </c>
      <c r="Q796" s="6">
        <v>0</v>
      </c>
      <c r="R796" s="6">
        <v>0</v>
      </c>
      <c r="S796" s="6">
        <v>2884723</v>
      </c>
      <c r="U796">
        <f t="shared" si="19"/>
        <v>0</v>
      </c>
    </row>
    <row r="797" spans="1:21" x14ac:dyDescent="0.35">
      <c r="A797">
        <v>2020</v>
      </c>
      <c r="B797" t="s">
        <v>3</v>
      </c>
      <c r="C797" t="s">
        <v>33</v>
      </c>
      <c r="D797" t="s">
        <v>17</v>
      </c>
      <c r="E797" t="s">
        <v>149</v>
      </c>
      <c r="F797" t="s">
        <v>35</v>
      </c>
      <c r="G797">
        <v>5</v>
      </c>
      <c r="H797" t="s">
        <v>9</v>
      </c>
      <c r="I797" s="6">
        <v>19</v>
      </c>
      <c r="J797" s="6">
        <v>2783.29</v>
      </c>
      <c r="K797" s="6">
        <v>2226.58</v>
      </c>
      <c r="L797" s="7"/>
      <c r="M797" s="6">
        <v>2325.1799999999998</v>
      </c>
      <c r="N797" s="6">
        <v>0</v>
      </c>
      <c r="O797" s="6">
        <v>4780000</v>
      </c>
      <c r="P797" s="6">
        <v>3493055</v>
      </c>
      <c r="Q797" s="6">
        <v>0</v>
      </c>
      <c r="R797" s="6">
        <v>0</v>
      </c>
      <c r="S797" s="6">
        <v>8273055</v>
      </c>
      <c r="U797">
        <f t="shared" si="19"/>
        <v>0</v>
      </c>
    </row>
    <row r="798" spans="1:21" x14ac:dyDescent="0.35">
      <c r="A798">
        <v>2020</v>
      </c>
      <c r="B798" t="s">
        <v>3</v>
      </c>
      <c r="C798" t="s">
        <v>33</v>
      </c>
      <c r="D798" t="s">
        <v>17</v>
      </c>
      <c r="E798" t="s">
        <v>150</v>
      </c>
      <c r="F798" t="s">
        <v>35</v>
      </c>
      <c r="G798">
        <v>1</v>
      </c>
      <c r="H798" t="s">
        <v>9</v>
      </c>
      <c r="I798" s="6">
        <v>265</v>
      </c>
      <c r="J798" s="6">
        <v>1272634</v>
      </c>
      <c r="K798" s="6">
        <v>738395.94</v>
      </c>
      <c r="L798" s="7"/>
      <c r="M798" s="6">
        <v>446796.71</v>
      </c>
      <c r="N798" s="6">
        <v>316844</v>
      </c>
      <c r="O798" s="6">
        <v>1211496310</v>
      </c>
      <c r="P798" s="6">
        <v>505962268</v>
      </c>
      <c r="Q798" s="6">
        <v>0</v>
      </c>
      <c r="R798" s="6">
        <v>148555738</v>
      </c>
      <c r="S798" s="6">
        <v>1866014316</v>
      </c>
      <c r="U798">
        <f t="shared" si="19"/>
        <v>0.24896710287482496</v>
      </c>
    </row>
    <row r="799" spans="1:21" x14ac:dyDescent="0.35">
      <c r="A799">
        <v>2020</v>
      </c>
      <c r="B799" t="s">
        <v>3</v>
      </c>
      <c r="C799" t="s">
        <v>33</v>
      </c>
      <c r="D799" t="s">
        <v>17</v>
      </c>
      <c r="E799" t="s">
        <v>150</v>
      </c>
      <c r="F799" t="s">
        <v>35</v>
      </c>
      <c r="G799">
        <v>2</v>
      </c>
      <c r="H799" t="s">
        <v>9</v>
      </c>
      <c r="I799" s="6">
        <v>104</v>
      </c>
      <c r="J799" s="6">
        <v>103252.89</v>
      </c>
      <c r="K799" s="6">
        <v>41360</v>
      </c>
      <c r="L799" s="7"/>
      <c r="M799" s="6">
        <v>71801.289999999994</v>
      </c>
      <c r="N799" s="6">
        <v>21572</v>
      </c>
      <c r="O799" s="6">
        <v>314731003</v>
      </c>
      <c r="P799" s="6">
        <v>90608750</v>
      </c>
      <c r="Q799" s="6">
        <v>1284430</v>
      </c>
      <c r="R799" s="6">
        <v>332218652</v>
      </c>
      <c r="S799" s="6">
        <v>731230835</v>
      </c>
      <c r="U799">
        <f t="shared" si="19"/>
        <v>0.20892393423564221</v>
      </c>
    </row>
    <row r="800" spans="1:21" x14ac:dyDescent="0.35">
      <c r="A800">
        <v>2020</v>
      </c>
      <c r="B800" t="s">
        <v>3</v>
      </c>
      <c r="C800" t="s">
        <v>33</v>
      </c>
      <c r="D800" t="s">
        <v>17</v>
      </c>
      <c r="E800" t="s">
        <v>150</v>
      </c>
      <c r="F800" t="s">
        <v>35</v>
      </c>
      <c r="G800">
        <v>3</v>
      </c>
      <c r="H800" t="s">
        <v>9</v>
      </c>
      <c r="I800" s="6">
        <v>57</v>
      </c>
      <c r="J800" s="6">
        <v>32050.47</v>
      </c>
      <c r="K800" s="6">
        <v>16906.669999999998</v>
      </c>
      <c r="L800" s="7"/>
      <c r="M800" s="6">
        <v>59252.9</v>
      </c>
      <c r="N800" s="6">
        <v>7911</v>
      </c>
      <c r="O800" s="6">
        <v>226464838</v>
      </c>
      <c r="P800" s="6">
        <v>70777407</v>
      </c>
      <c r="Q800" s="6">
        <v>0</v>
      </c>
      <c r="R800" s="6">
        <v>72740201</v>
      </c>
      <c r="S800" s="6">
        <v>369982446</v>
      </c>
      <c r="U800">
        <f t="shared" si="19"/>
        <v>0.2468294536710382</v>
      </c>
    </row>
    <row r="801" spans="1:21" x14ac:dyDescent="0.35">
      <c r="A801">
        <v>2020</v>
      </c>
      <c r="B801" t="s">
        <v>3</v>
      </c>
      <c r="C801" t="s">
        <v>33</v>
      </c>
      <c r="D801" t="s">
        <v>17</v>
      </c>
      <c r="E801" t="s">
        <v>150</v>
      </c>
      <c r="F801" t="s">
        <v>35</v>
      </c>
      <c r="G801">
        <v>4</v>
      </c>
      <c r="H801" t="s">
        <v>9</v>
      </c>
      <c r="I801" s="6">
        <v>28</v>
      </c>
      <c r="J801" s="6">
        <v>45513.51</v>
      </c>
      <c r="K801" s="6">
        <v>14126.54</v>
      </c>
      <c r="L801" s="7"/>
      <c r="M801" s="6">
        <v>26277.35</v>
      </c>
      <c r="N801" s="6">
        <v>11421</v>
      </c>
      <c r="O801" s="6">
        <v>189767316</v>
      </c>
      <c r="P801" s="6">
        <v>31784044</v>
      </c>
      <c r="Q801" s="6">
        <v>0</v>
      </c>
      <c r="R801" s="6">
        <v>28987220</v>
      </c>
      <c r="S801" s="6">
        <v>250538580</v>
      </c>
      <c r="U801">
        <f t="shared" si="19"/>
        <v>0.25093648017918196</v>
      </c>
    </row>
    <row r="802" spans="1:21" x14ac:dyDescent="0.35">
      <c r="A802">
        <v>2020</v>
      </c>
      <c r="B802" t="s">
        <v>3</v>
      </c>
      <c r="C802" t="s">
        <v>33</v>
      </c>
      <c r="D802" t="s">
        <v>17</v>
      </c>
      <c r="E802" t="s">
        <v>150</v>
      </c>
      <c r="F802" t="s">
        <v>35</v>
      </c>
      <c r="G802">
        <v>5</v>
      </c>
      <c r="H802" t="s">
        <v>9</v>
      </c>
      <c r="I802" s="6">
        <v>28</v>
      </c>
      <c r="J802" s="6">
        <v>110715.53</v>
      </c>
      <c r="K802" s="6">
        <v>31763.79</v>
      </c>
      <c r="L802" s="7"/>
      <c r="M802" s="6">
        <v>104628.44</v>
      </c>
      <c r="N802" s="6">
        <v>23662</v>
      </c>
      <c r="O802" s="6">
        <v>453038226</v>
      </c>
      <c r="P802" s="6">
        <v>41698823</v>
      </c>
      <c r="Q802" s="6">
        <v>0</v>
      </c>
      <c r="R802" s="6">
        <v>18160180</v>
      </c>
      <c r="S802" s="6">
        <v>512897229</v>
      </c>
      <c r="U802">
        <f t="shared" si="19"/>
        <v>0.21371888839804137</v>
      </c>
    </row>
    <row r="803" spans="1:21" x14ac:dyDescent="0.35">
      <c r="A803">
        <v>2020</v>
      </c>
      <c r="B803" t="s">
        <v>3</v>
      </c>
      <c r="C803" t="s">
        <v>33</v>
      </c>
      <c r="D803" t="s">
        <v>17</v>
      </c>
      <c r="E803" t="s">
        <v>150</v>
      </c>
      <c r="F803" t="s">
        <v>35</v>
      </c>
      <c r="G803">
        <v>6</v>
      </c>
      <c r="H803" t="s">
        <v>9</v>
      </c>
      <c r="I803" s="6">
        <v>5</v>
      </c>
      <c r="J803" s="6">
        <v>1802.29</v>
      </c>
      <c r="K803" s="6">
        <v>1053.8399999999999</v>
      </c>
      <c r="L803" s="7"/>
      <c r="M803" s="6">
        <v>5150.09</v>
      </c>
      <c r="N803" s="6">
        <v>438</v>
      </c>
      <c r="O803" s="6">
        <v>55000000</v>
      </c>
      <c r="P803" s="6">
        <v>21700000</v>
      </c>
      <c r="Q803" s="6">
        <v>0</v>
      </c>
      <c r="R803" s="6">
        <v>8890000</v>
      </c>
      <c r="S803" s="6">
        <v>85590000</v>
      </c>
      <c r="U803">
        <f t="shared" si="19"/>
        <v>0.24302415260585145</v>
      </c>
    </row>
    <row r="804" spans="1:21" x14ac:dyDescent="0.35">
      <c r="A804">
        <v>2020</v>
      </c>
      <c r="B804" t="s">
        <v>3</v>
      </c>
      <c r="C804" t="s">
        <v>33</v>
      </c>
      <c r="D804" t="s">
        <v>17</v>
      </c>
      <c r="E804" t="s">
        <v>150</v>
      </c>
      <c r="F804" t="s">
        <v>35</v>
      </c>
      <c r="G804">
        <v>8</v>
      </c>
      <c r="H804" t="s">
        <v>9</v>
      </c>
      <c r="I804" s="6">
        <v>2</v>
      </c>
      <c r="J804" s="6">
        <v>10093.4</v>
      </c>
      <c r="K804" s="6">
        <v>2944.09</v>
      </c>
      <c r="L804" s="7"/>
      <c r="M804" s="6">
        <v>1848.26</v>
      </c>
      <c r="N804" s="6">
        <v>2523</v>
      </c>
      <c r="O804" s="6">
        <v>80225310</v>
      </c>
      <c r="P804" s="6">
        <v>5107000</v>
      </c>
      <c r="Q804" s="6">
        <v>0</v>
      </c>
      <c r="R804" s="6">
        <v>25700</v>
      </c>
      <c r="S804" s="6">
        <v>85358010</v>
      </c>
      <c r="U804">
        <f t="shared" si="19"/>
        <v>0.24996532387500744</v>
      </c>
    </row>
    <row r="805" spans="1:21" x14ac:dyDescent="0.35">
      <c r="A805">
        <v>2020</v>
      </c>
      <c r="B805" t="s">
        <v>3</v>
      </c>
      <c r="C805" t="s">
        <v>33</v>
      </c>
      <c r="D805" t="s">
        <v>17</v>
      </c>
      <c r="E805" t="s">
        <v>151</v>
      </c>
      <c r="F805" t="s">
        <v>35</v>
      </c>
      <c r="G805">
        <v>1</v>
      </c>
      <c r="H805" t="s">
        <v>9</v>
      </c>
      <c r="I805" s="6">
        <v>195</v>
      </c>
      <c r="J805" s="6">
        <v>-46489.37</v>
      </c>
      <c r="K805" s="6">
        <v>-39080.730000000003</v>
      </c>
      <c r="L805" s="7"/>
      <c r="M805" s="6">
        <v>143283.41</v>
      </c>
      <c r="N805" s="6">
        <v>-24215</v>
      </c>
      <c r="O805" s="6">
        <v>281366346</v>
      </c>
      <c r="P805" s="6">
        <v>286164301</v>
      </c>
      <c r="Q805" s="6">
        <v>0</v>
      </c>
      <c r="R805" s="6">
        <v>110627339</v>
      </c>
      <c r="S805" s="6">
        <v>789191424</v>
      </c>
      <c r="U805">
        <f t="shared" si="19"/>
        <v>0.52087176057666518</v>
      </c>
    </row>
    <row r="806" spans="1:21" x14ac:dyDescent="0.35">
      <c r="A806">
        <v>2020</v>
      </c>
      <c r="B806" t="s">
        <v>3</v>
      </c>
      <c r="C806" t="s">
        <v>33</v>
      </c>
      <c r="D806" t="s">
        <v>17</v>
      </c>
      <c r="E806" t="s">
        <v>151</v>
      </c>
      <c r="F806" t="s">
        <v>35</v>
      </c>
      <c r="G806">
        <v>2</v>
      </c>
      <c r="H806" t="s">
        <v>9</v>
      </c>
      <c r="I806" s="6">
        <v>117</v>
      </c>
      <c r="J806" s="6">
        <v>96655.38</v>
      </c>
      <c r="K806" s="6">
        <v>67413.119999999995</v>
      </c>
      <c r="L806" s="7"/>
      <c r="M806" s="6">
        <v>88257.95</v>
      </c>
      <c r="N806" s="6">
        <v>16567</v>
      </c>
      <c r="O806" s="6">
        <v>204906622</v>
      </c>
      <c r="P806" s="6">
        <v>142838661</v>
      </c>
      <c r="Q806" s="6">
        <v>0</v>
      </c>
      <c r="R806" s="6">
        <v>125207441</v>
      </c>
      <c r="S806" s="6">
        <v>480905124</v>
      </c>
      <c r="U806">
        <f t="shared" si="19"/>
        <v>0.17140277137185742</v>
      </c>
    </row>
    <row r="807" spans="1:21" x14ac:dyDescent="0.35">
      <c r="A807">
        <v>2020</v>
      </c>
      <c r="B807" t="s">
        <v>3</v>
      </c>
      <c r="C807" t="s">
        <v>33</v>
      </c>
      <c r="D807" t="s">
        <v>17</v>
      </c>
      <c r="E807" t="s">
        <v>151</v>
      </c>
      <c r="F807" t="s">
        <v>35</v>
      </c>
      <c r="G807">
        <v>3</v>
      </c>
      <c r="H807" t="s">
        <v>9</v>
      </c>
      <c r="I807" s="6">
        <v>24</v>
      </c>
      <c r="J807" s="6">
        <v>2384.14</v>
      </c>
      <c r="K807" s="6">
        <v>1227.31</v>
      </c>
      <c r="L807" s="7"/>
      <c r="M807" s="6">
        <v>2871.52</v>
      </c>
      <c r="N807" s="6">
        <v>595</v>
      </c>
      <c r="O807" s="6">
        <v>21584322</v>
      </c>
      <c r="P807" s="6">
        <v>28079361</v>
      </c>
      <c r="Q807" s="6">
        <v>0</v>
      </c>
      <c r="R807" s="6">
        <v>6802000</v>
      </c>
      <c r="S807" s="6">
        <v>56465683</v>
      </c>
      <c r="U807">
        <f t="shared" si="19"/>
        <v>0.24956588119825179</v>
      </c>
    </row>
    <row r="808" spans="1:21" x14ac:dyDescent="0.35">
      <c r="A808">
        <v>2020</v>
      </c>
      <c r="B808" t="s">
        <v>3</v>
      </c>
      <c r="C808" t="s">
        <v>33</v>
      </c>
      <c r="D808" t="s">
        <v>17</v>
      </c>
      <c r="E808" t="s">
        <v>151</v>
      </c>
      <c r="F808" t="s">
        <v>35</v>
      </c>
      <c r="G808">
        <v>4</v>
      </c>
      <c r="H808" t="s">
        <v>9</v>
      </c>
      <c r="I808" s="6">
        <v>22</v>
      </c>
      <c r="J808" s="6">
        <v>16.440000000000001</v>
      </c>
      <c r="K808" s="6">
        <v>13.17</v>
      </c>
      <c r="L808" s="7"/>
      <c r="M808" s="6">
        <v>312.62</v>
      </c>
      <c r="N808" s="6">
        <v>4</v>
      </c>
      <c r="O808" s="6">
        <v>6368181</v>
      </c>
      <c r="P808" s="6">
        <v>7600810</v>
      </c>
      <c r="Q808" s="6">
        <v>0</v>
      </c>
      <c r="R808" s="6">
        <v>200000</v>
      </c>
      <c r="S808" s="6">
        <v>14168991</v>
      </c>
      <c r="U808">
        <f t="shared" si="19"/>
        <v>0.24330900243309</v>
      </c>
    </row>
    <row r="809" spans="1:21" x14ac:dyDescent="0.35">
      <c r="A809">
        <v>2020</v>
      </c>
      <c r="B809" t="s">
        <v>3</v>
      </c>
      <c r="C809" t="s">
        <v>33</v>
      </c>
      <c r="D809" t="s">
        <v>17</v>
      </c>
      <c r="E809" t="s">
        <v>151</v>
      </c>
      <c r="F809" t="s">
        <v>35</v>
      </c>
      <c r="G809">
        <v>5</v>
      </c>
      <c r="H809" t="s">
        <v>9</v>
      </c>
      <c r="I809" s="6">
        <v>50</v>
      </c>
      <c r="J809" s="6">
        <v>17974.46</v>
      </c>
      <c r="K809" s="6">
        <v>11071.81</v>
      </c>
      <c r="L809" s="7"/>
      <c r="M809" s="6">
        <v>14670.62</v>
      </c>
      <c r="N809" s="6">
        <v>2836</v>
      </c>
      <c r="O809" s="6">
        <v>47770131</v>
      </c>
      <c r="P809" s="6">
        <v>37404415</v>
      </c>
      <c r="Q809" s="6">
        <v>0</v>
      </c>
      <c r="R809" s="6">
        <v>2615000</v>
      </c>
      <c r="S809" s="6">
        <v>87789546</v>
      </c>
      <c r="U809">
        <f t="shared" si="19"/>
        <v>0.15777942703146577</v>
      </c>
    </row>
    <row r="810" spans="1:21" x14ac:dyDescent="0.35">
      <c r="A810">
        <v>2020</v>
      </c>
      <c r="B810" t="s">
        <v>3</v>
      </c>
      <c r="C810" t="s">
        <v>33</v>
      </c>
      <c r="D810" t="s">
        <v>17</v>
      </c>
      <c r="E810" t="s">
        <v>151</v>
      </c>
      <c r="F810" t="s">
        <v>35</v>
      </c>
      <c r="G810">
        <v>6</v>
      </c>
      <c r="H810" t="s">
        <v>9</v>
      </c>
      <c r="I810" s="6">
        <v>2</v>
      </c>
      <c r="J810" s="6">
        <v>392.6</v>
      </c>
      <c r="K810" s="6">
        <v>153.26</v>
      </c>
      <c r="L810" s="7"/>
      <c r="M810" s="6">
        <v>383.86</v>
      </c>
      <c r="N810" s="6">
        <v>99</v>
      </c>
      <c r="O810" s="6">
        <v>62500</v>
      </c>
      <c r="P810" s="6">
        <v>1200000</v>
      </c>
      <c r="Q810" s="6">
        <v>0</v>
      </c>
      <c r="R810" s="6">
        <v>1128000</v>
      </c>
      <c r="S810" s="6">
        <v>2390500</v>
      </c>
      <c r="U810">
        <f t="shared" si="19"/>
        <v>0.25216505348955681</v>
      </c>
    </row>
    <row r="811" spans="1:21" x14ac:dyDescent="0.35">
      <c r="A811">
        <v>2020</v>
      </c>
      <c r="B811" t="s">
        <v>3</v>
      </c>
      <c r="C811" t="s">
        <v>33</v>
      </c>
      <c r="D811" t="s">
        <v>17</v>
      </c>
      <c r="E811" t="s">
        <v>151</v>
      </c>
      <c r="F811" t="s">
        <v>35</v>
      </c>
      <c r="G811">
        <v>8</v>
      </c>
      <c r="H811" t="s">
        <v>9</v>
      </c>
      <c r="I811" s="6">
        <v>2</v>
      </c>
      <c r="J811" s="6">
        <v>749.9</v>
      </c>
      <c r="K811" s="6">
        <v>449.95</v>
      </c>
      <c r="L811" s="7"/>
      <c r="M811" s="6">
        <v>750.21</v>
      </c>
      <c r="N811" s="6">
        <v>187</v>
      </c>
      <c r="O811" s="6">
        <v>0</v>
      </c>
      <c r="P811" s="6">
        <v>6000000</v>
      </c>
      <c r="Q811" s="6">
        <v>0</v>
      </c>
      <c r="R811" s="6">
        <v>1200000</v>
      </c>
      <c r="S811" s="6">
        <v>7200000</v>
      </c>
      <c r="U811">
        <f t="shared" si="19"/>
        <v>0.24936658221096147</v>
      </c>
    </row>
    <row r="812" spans="1:21" x14ac:dyDescent="0.35">
      <c r="A812">
        <v>2020</v>
      </c>
      <c r="B812" t="s">
        <v>3</v>
      </c>
      <c r="C812" t="s">
        <v>33</v>
      </c>
      <c r="D812" t="s">
        <v>17</v>
      </c>
      <c r="E812" t="s">
        <v>151</v>
      </c>
      <c r="F812" t="s">
        <v>35</v>
      </c>
      <c r="G812">
        <v>9</v>
      </c>
      <c r="H812" t="s">
        <v>9</v>
      </c>
      <c r="I812" s="6">
        <v>2</v>
      </c>
      <c r="J812" s="6">
        <v>4264.21</v>
      </c>
      <c r="K812" s="6">
        <v>2771.74</v>
      </c>
      <c r="L812" s="7"/>
      <c r="M812" s="6">
        <v>4260.83</v>
      </c>
      <c r="N812" s="6">
        <v>1066</v>
      </c>
      <c r="O812" s="6">
        <v>0</v>
      </c>
      <c r="P812" s="6">
        <v>42568000</v>
      </c>
      <c r="Q812" s="6">
        <v>0</v>
      </c>
      <c r="R812" s="6">
        <v>0</v>
      </c>
      <c r="S812" s="6">
        <v>42568000</v>
      </c>
      <c r="U812">
        <f t="shared" si="19"/>
        <v>0.24998768822361001</v>
      </c>
    </row>
    <row r="813" spans="1:21" x14ac:dyDescent="0.35">
      <c r="A813">
        <v>2020</v>
      </c>
      <c r="B813" t="s">
        <v>3</v>
      </c>
      <c r="C813" t="s">
        <v>33</v>
      </c>
      <c r="D813" t="s">
        <v>17</v>
      </c>
      <c r="E813" t="s">
        <v>152</v>
      </c>
      <c r="F813" t="s">
        <v>35</v>
      </c>
      <c r="G813">
        <v>1</v>
      </c>
      <c r="H813" t="s">
        <v>9</v>
      </c>
      <c r="I813" s="6">
        <v>41</v>
      </c>
      <c r="J813" s="6">
        <v>37687.19</v>
      </c>
      <c r="K813" s="6">
        <v>9076.19</v>
      </c>
      <c r="L813" s="7"/>
      <c r="M813" s="6">
        <v>21229.48</v>
      </c>
      <c r="N813" s="6">
        <v>8051</v>
      </c>
      <c r="O813" s="6">
        <v>191086198</v>
      </c>
      <c r="P813" s="6">
        <v>22095818</v>
      </c>
      <c r="Q813" s="6">
        <v>0</v>
      </c>
      <c r="R813" s="6">
        <v>15133527</v>
      </c>
      <c r="S813" s="6">
        <v>228315543</v>
      </c>
      <c r="U813">
        <f t="shared" si="19"/>
        <v>0.21362696449377094</v>
      </c>
    </row>
    <row r="814" spans="1:21" x14ac:dyDescent="0.35">
      <c r="A814">
        <v>2020</v>
      </c>
      <c r="B814" t="s">
        <v>3</v>
      </c>
      <c r="C814" t="s">
        <v>33</v>
      </c>
      <c r="D814" t="s">
        <v>17</v>
      </c>
      <c r="E814" t="s">
        <v>152</v>
      </c>
      <c r="F814" t="s">
        <v>35</v>
      </c>
      <c r="G814">
        <v>2</v>
      </c>
      <c r="H814" t="s">
        <v>9</v>
      </c>
      <c r="I814" s="6">
        <v>15</v>
      </c>
      <c r="J814" s="6">
        <v>18.440000000000001</v>
      </c>
      <c r="K814" s="6">
        <v>11.99</v>
      </c>
      <c r="L814" s="7"/>
      <c r="M814" s="6">
        <v>2049.2199999999998</v>
      </c>
      <c r="N814" s="6">
        <v>5</v>
      </c>
      <c r="O814" s="6">
        <v>28355618</v>
      </c>
      <c r="P814" s="6">
        <v>7575975</v>
      </c>
      <c r="Q814" s="6">
        <v>0</v>
      </c>
      <c r="R814" s="6">
        <v>1200000</v>
      </c>
      <c r="S814" s="6">
        <v>37131593</v>
      </c>
      <c r="U814">
        <f t="shared" si="19"/>
        <v>0.27114967462039041</v>
      </c>
    </row>
    <row r="815" spans="1:21" x14ac:dyDescent="0.35">
      <c r="A815">
        <v>2020</v>
      </c>
      <c r="B815" t="s">
        <v>3</v>
      </c>
      <c r="C815" t="s">
        <v>33</v>
      </c>
      <c r="D815" t="s">
        <v>17</v>
      </c>
      <c r="E815" t="s">
        <v>152</v>
      </c>
      <c r="F815" t="s">
        <v>35</v>
      </c>
      <c r="G815">
        <v>3</v>
      </c>
      <c r="H815" t="s">
        <v>9</v>
      </c>
      <c r="I815" s="6">
        <v>12</v>
      </c>
      <c r="J815" s="6">
        <v>0</v>
      </c>
      <c r="K815" s="6">
        <v>0</v>
      </c>
      <c r="L815" s="7"/>
      <c r="M815" s="6">
        <v>384.12</v>
      </c>
      <c r="N815" s="6">
        <v>0</v>
      </c>
      <c r="O815" s="6">
        <v>6160998</v>
      </c>
      <c r="P815" s="6">
        <v>4086017</v>
      </c>
      <c r="Q815" s="6">
        <v>0</v>
      </c>
      <c r="R815" s="6">
        <v>0</v>
      </c>
      <c r="S815" s="6">
        <v>10247015</v>
      </c>
      <c r="U815">
        <f t="shared" si="19"/>
        <v>0</v>
      </c>
    </row>
    <row r="816" spans="1:21" x14ac:dyDescent="0.35">
      <c r="A816">
        <v>2020</v>
      </c>
      <c r="B816" t="s">
        <v>3</v>
      </c>
      <c r="C816" t="s">
        <v>33</v>
      </c>
      <c r="D816" t="s">
        <v>17</v>
      </c>
      <c r="E816" t="s">
        <v>152</v>
      </c>
      <c r="F816" t="s">
        <v>35</v>
      </c>
      <c r="G816">
        <v>4</v>
      </c>
      <c r="H816" t="s">
        <v>9</v>
      </c>
      <c r="I816" s="6">
        <v>24</v>
      </c>
      <c r="J816" s="6">
        <v>14557.01</v>
      </c>
      <c r="K816" s="6">
        <v>7644.53</v>
      </c>
      <c r="L816" s="7"/>
      <c r="M816" s="6">
        <v>15009.78</v>
      </c>
      <c r="N816" s="6">
        <v>3638</v>
      </c>
      <c r="O816" s="6">
        <v>116130175</v>
      </c>
      <c r="P816" s="6">
        <v>6353684</v>
      </c>
      <c r="Q816" s="6">
        <v>0</v>
      </c>
      <c r="R816" s="6">
        <v>3650000</v>
      </c>
      <c r="S816" s="6">
        <v>126133859</v>
      </c>
      <c r="U816">
        <f t="shared" si="19"/>
        <v>0.24991395897921345</v>
      </c>
    </row>
    <row r="817" spans="1:21" x14ac:dyDescent="0.35">
      <c r="A817">
        <v>2020</v>
      </c>
      <c r="B817" t="s">
        <v>3</v>
      </c>
      <c r="C817" t="s">
        <v>33</v>
      </c>
      <c r="D817" t="s">
        <v>17</v>
      </c>
      <c r="E817" t="s">
        <v>152</v>
      </c>
      <c r="F817" t="s">
        <v>35</v>
      </c>
      <c r="G817">
        <v>5</v>
      </c>
      <c r="H817" t="s">
        <v>9</v>
      </c>
      <c r="I817" s="6">
        <v>25</v>
      </c>
      <c r="J817" s="6">
        <v>12548.1</v>
      </c>
      <c r="K817" s="6">
        <v>9430.56</v>
      </c>
      <c r="L817" s="7"/>
      <c r="M817" s="6">
        <v>12971.85</v>
      </c>
      <c r="N817" s="6">
        <v>276</v>
      </c>
      <c r="O817" s="6">
        <v>67806094</v>
      </c>
      <c r="P817" s="6">
        <v>9428289</v>
      </c>
      <c r="Q817" s="6">
        <v>0</v>
      </c>
      <c r="R817" s="6">
        <v>3220000</v>
      </c>
      <c r="S817" s="6">
        <v>80454383</v>
      </c>
      <c r="U817">
        <f t="shared" si="19"/>
        <v>2.1995361847610393E-2</v>
      </c>
    </row>
    <row r="818" spans="1:21" x14ac:dyDescent="0.35">
      <c r="A818">
        <v>2020</v>
      </c>
      <c r="B818" t="s">
        <v>3</v>
      </c>
      <c r="C818" t="s">
        <v>67</v>
      </c>
      <c r="D818" t="s">
        <v>17</v>
      </c>
      <c r="E818" t="s">
        <v>121</v>
      </c>
      <c r="F818" t="s">
        <v>35</v>
      </c>
      <c r="G818">
        <v>1</v>
      </c>
      <c r="H818" t="s">
        <v>9</v>
      </c>
      <c r="I818" s="6">
        <v>99</v>
      </c>
      <c r="J818" s="6">
        <v>42202.03</v>
      </c>
      <c r="K818" s="6">
        <v>16970.599999999999</v>
      </c>
      <c r="L818" s="7"/>
      <c r="M818" s="6">
        <v>32610.89</v>
      </c>
      <c r="N818" s="6">
        <v>3250</v>
      </c>
      <c r="O818" s="6">
        <v>148205111</v>
      </c>
      <c r="P818" s="6">
        <v>116239503</v>
      </c>
      <c r="Q818" s="6">
        <v>0</v>
      </c>
      <c r="R818" s="6">
        <v>98188069</v>
      </c>
      <c r="S818" s="6">
        <v>362632683</v>
      </c>
      <c r="U818">
        <f t="shared" si="19"/>
        <v>7.701051347529965E-2</v>
      </c>
    </row>
    <row r="819" spans="1:21" x14ac:dyDescent="0.35">
      <c r="A819">
        <v>2020</v>
      </c>
      <c r="B819" t="s">
        <v>3</v>
      </c>
      <c r="C819" t="s">
        <v>67</v>
      </c>
      <c r="D819" t="s">
        <v>17</v>
      </c>
      <c r="E819" t="s">
        <v>121</v>
      </c>
      <c r="F819" t="s">
        <v>35</v>
      </c>
      <c r="G819">
        <v>2</v>
      </c>
      <c r="H819" t="s">
        <v>9</v>
      </c>
      <c r="I819" s="6">
        <v>14</v>
      </c>
      <c r="J819" s="6">
        <v>12035.91</v>
      </c>
      <c r="K819" s="6">
        <v>3625.67</v>
      </c>
      <c r="L819" s="7"/>
      <c r="M819" s="6">
        <v>9741.5400000000009</v>
      </c>
      <c r="N819" s="6">
        <v>3007</v>
      </c>
      <c r="O819" s="6">
        <v>25000000</v>
      </c>
      <c r="P819" s="6">
        <v>8238000</v>
      </c>
      <c r="Q819" s="6">
        <v>0</v>
      </c>
      <c r="R819" s="6">
        <v>2832000</v>
      </c>
      <c r="S819" s="6">
        <v>36070000</v>
      </c>
      <c r="U819">
        <f t="shared" si="19"/>
        <v>0.2498357000010801</v>
      </c>
    </row>
    <row r="820" spans="1:21" x14ac:dyDescent="0.35">
      <c r="A820">
        <v>2020</v>
      </c>
      <c r="B820" t="s">
        <v>3</v>
      </c>
      <c r="C820" t="s">
        <v>67</v>
      </c>
      <c r="D820" t="s">
        <v>17</v>
      </c>
      <c r="E820" t="s">
        <v>121</v>
      </c>
      <c r="F820" t="s">
        <v>35</v>
      </c>
      <c r="G820">
        <v>3</v>
      </c>
      <c r="H820" t="s">
        <v>9</v>
      </c>
      <c r="I820" s="6">
        <v>12</v>
      </c>
      <c r="J820" s="6">
        <v>18907.169999999998</v>
      </c>
      <c r="K820" s="6">
        <v>4690.7700000000004</v>
      </c>
      <c r="L820" s="7"/>
      <c r="M820" s="6">
        <v>19256.32</v>
      </c>
      <c r="N820" s="6">
        <v>4104</v>
      </c>
      <c r="O820" s="6">
        <v>44196411</v>
      </c>
      <c r="P820" s="6">
        <v>20913529</v>
      </c>
      <c r="Q820" s="6">
        <v>0</v>
      </c>
      <c r="R820" s="6">
        <v>2204700</v>
      </c>
      <c r="S820" s="6">
        <v>67314640</v>
      </c>
      <c r="U820">
        <f t="shared" si="19"/>
        <v>0.21706051196450873</v>
      </c>
    </row>
    <row r="821" spans="1:21" x14ac:dyDescent="0.35">
      <c r="A821">
        <v>2020</v>
      </c>
      <c r="B821" t="s">
        <v>3</v>
      </c>
      <c r="C821" t="s">
        <v>67</v>
      </c>
      <c r="D821" t="s">
        <v>17</v>
      </c>
      <c r="E821" t="s">
        <v>121</v>
      </c>
      <c r="F821" t="s">
        <v>35</v>
      </c>
      <c r="G821">
        <v>6</v>
      </c>
      <c r="H821" t="s">
        <v>9</v>
      </c>
      <c r="I821" s="6">
        <v>3</v>
      </c>
      <c r="J821" s="6">
        <v>12.93</v>
      </c>
      <c r="K821" s="6">
        <v>8.4</v>
      </c>
      <c r="L821" s="7"/>
      <c r="M821" s="6">
        <v>15.46</v>
      </c>
      <c r="N821" s="6">
        <v>1</v>
      </c>
      <c r="O821" s="6">
        <v>0</v>
      </c>
      <c r="P821" s="6">
        <v>229500</v>
      </c>
      <c r="Q821" s="6">
        <v>0</v>
      </c>
      <c r="R821" s="6">
        <v>0</v>
      </c>
      <c r="S821" s="6">
        <v>229500</v>
      </c>
      <c r="U821">
        <f t="shared" si="19"/>
        <v>7.7339520494972933E-2</v>
      </c>
    </row>
    <row r="822" spans="1:21" x14ac:dyDescent="0.35">
      <c r="A822">
        <v>2020</v>
      </c>
      <c r="B822" t="s">
        <v>3</v>
      </c>
      <c r="C822" t="s">
        <v>67</v>
      </c>
      <c r="D822" t="s">
        <v>17</v>
      </c>
      <c r="E822" t="s">
        <v>122</v>
      </c>
      <c r="F822" t="s">
        <v>35</v>
      </c>
      <c r="G822">
        <v>1</v>
      </c>
      <c r="H822" t="s">
        <v>9</v>
      </c>
      <c r="I822" s="6">
        <v>286</v>
      </c>
      <c r="J822" s="6">
        <v>359845.24</v>
      </c>
      <c r="K822" s="6">
        <v>132847.22</v>
      </c>
      <c r="L822" s="7"/>
      <c r="M822" s="6">
        <v>236083.7</v>
      </c>
      <c r="N822" s="6">
        <v>58420</v>
      </c>
      <c r="O822" s="6">
        <v>1599163800</v>
      </c>
      <c r="P822" s="6">
        <v>502368408</v>
      </c>
      <c r="Q822" s="6">
        <v>0</v>
      </c>
      <c r="R822" s="6">
        <v>412102545</v>
      </c>
      <c r="S822" s="6">
        <v>2513634753</v>
      </c>
      <c r="U822">
        <f t="shared" si="19"/>
        <v>0.16234756919391236</v>
      </c>
    </row>
    <row r="823" spans="1:21" x14ac:dyDescent="0.35">
      <c r="A823">
        <v>2020</v>
      </c>
      <c r="B823" t="s">
        <v>3</v>
      </c>
      <c r="C823" t="s">
        <v>67</v>
      </c>
      <c r="D823" t="s">
        <v>17</v>
      </c>
      <c r="E823" t="s">
        <v>122</v>
      </c>
      <c r="F823" t="s">
        <v>35</v>
      </c>
      <c r="G823">
        <v>2</v>
      </c>
      <c r="H823" t="s">
        <v>9</v>
      </c>
      <c r="I823" s="6">
        <v>28</v>
      </c>
      <c r="J823" s="6">
        <v>25321.119999999999</v>
      </c>
      <c r="K823" s="6">
        <v>9854.59</v>
      </c>
      <c r="L823" s="7"/>
      <c r="M823" s="6">
        <v>17497.240000000002</v>
      </c>
      <c r="N823" s="6">
        <v>6373</v>
      </c>
      <c r="O823" s="6">
        <v>112163369</v>
      </c>
      <c r="P823" s="6">
        <v>26950317</v>
      </c>
      <c r="Q823" s="6">
        <v>0</v>
      </c>
      <c r="R823" s="6">
        <v>27110257</v>
      </c>
      <c r="S823" s="6">
        <v>188413943</v>
      </c>
      <c r="U823">
        <f t="shared" si="19"/>
        <v>0.25168712916332298</v>
      </c>
    </row>
    <row r="824" spans="1:21" x14ac:dyDescent="0.35">
      <c r="A824">
        <v>2020</v>
      </c>
      <c r="B824" t="s">
        <v>3</v>
      </c>
      <c r="C824" t="s">
        <v>67</v>
      </c>
      <c r="D824" t="s">
        <v>17</v>
      </c>
      <c r="E824" t="s">
        <v>122</v>
      </c>
      <c r="F824" t="s">
        <v>35</v>
      </c>
      <c r="G824">
        <v>3</v>
      </c>
      <c r="H824" t="s">
        <v>9</v>
      </c>
      <c r="I824" s="6">
        <v>38</v>
      </c>
      <c r="J824" s="6">
        <v>67546.559999999998</v>
      </c>
      <c r="K824" s="6">
        <v>13176.51</v>
      </c>
      <c r="L824" s="7"/>
      <c r="M824" s="6">
        <v>61684.45</v>
      </c>
      <c r="N824" s="6">
        <v>13978</v>
      </c>
      <c r="O824" s="6">
        <v>110819600</v>
      </c>
      <c r="P824" s="6">
        <v>61873630</v>
      </c>
      <c r="Q824" s="6">
        <v>0</v>
      </c>
      <c r="R824" s="6">
        <v>42358750</v>
      </c>
      <c r="S824" s="6">
        <v>215051980</v>
      </c>
      <c r="U824">
        <f t="shared" si="19"/>
        <v>0.20693873973744925</v>
      </c>
    </row>
    <row r="825" spans="1:21" x14ac:dyDescent="0.35">
      <c r="A825">
        <v>2020</v>
      </c>
      <c r="B825" t="s">
        <v>3</v>
      </c>
      <c r="C825" t="s">
        <v>67</v>
      </c>
      <c r="D825" t="s">
        <v>17</v>
      </c>
      <c r="E825" t="s">
        <v>122</v>
      </c>
      <c r="F825" t="s">
        <v>35</v>
      </c>
      <c r="G825">
        <v>4</v>
      </c>
      <c r="H825" t="s">
        <v>9</v>
      </c>
      <c r="I825" s="6">
        <v>3</v>
      </c>
      <c r="J825" s="6">
        <v>3519.4</v>
      </c>
      <c r="K825" s="6">
        <v>2111.64</v>
      </c>
      <c r="L825" s="7"/>
      <c r="M825" s="6">
        <v>366</v>
      </c>
      <c r="N825" s="6">
        <v>704</v>
      </c>
      <c r="O825" s="6">
        <v>23675000</v>
      </c>
      <c r="P825" s="6">
        <v>12600000</v>
      </c>
      <c r="Q825" s="6">
        <v>0</v>
      </c>
      <c r="R825" s="6">
        <v>14283600</v>
      </c>
      <c r="S825" s="6">
        <v>50558600</v>
      </c>
      <c r="U825">
        <f t="shared" si="19"/>
        <v>0.20003409672103198</v>
      </c>
    </row>
    <row r="826" spans="1:21" x14ac:dyDescent="0.35">
      <c r="A826">
        <v>2020</v>
      </c>
      <c r="B826" t="s">
        <v>3</v>
      </c>
      <c r="C826" t="s">
        <v>67</v>
      </c>
      <c r="D826" t="s">
        <v>17</v>
      </c>
      <c r="E826" t="s">
        <v>122</v>
      </c>
      <c r="F826" t="s">
        <v>35</v>
      </c>
      <c r="G826">
        <v>5</v>
      </c>
      <c r="H826" t="s">
        <v>9</v>
      </c>
      <c r="I826" s="6">
        <v>6</v>
      </c>
      <c r="J826" s="6">
        <v>10912.59</v>
      </c>
      <c r="K826" s="6">
        <v>6335.73</v>
      </c>
      <c r="L826" s="7"/>
      <c r="M826" s="6">
        <v>7006.27</v>
      </c>
      <c r="N826" s="6">
        <v>2759</v>
      </c>
      <c r="O826" s="6">
        <v>37755000</v>
      </c>
      <c r="P826" s="6">
        <v>14348740</v>
      </c>
      <c r="Q826" s="6">
        <v>0</v>
      </c>
      <c r="R826" s="6">
        <v>783794</v>
      </c>
      <c r="S826" s="6">
        <v>52887534</v>
      </c>
      <c r="U826">
        <f t="shared" si="19"/>
        <v>0.25282723899642523</v>
      </c>
    </row>
    <row r="827" spans="1:21" x14ac:dyDescent="0.35">
      <c r="A827">
        <v>2020</v>
      </c>
      <c r="B827" t="s">
        <v>3</v>
      </c>
      <c r="C827" t="s">
        <v>67</v>
      </c>
      <c r="D827" t="s">
        <v>17</v>
      </c>
      <c r="E827" t="s">
        <v>122</v>
      </c>
      <c r="F827" t="s">
        <v>35</v>
      </c>
      <c r="G827">
        <v>6</v>
      </c>
      <c r="H827" t="s">
        <v>9</v>
      </c>
      <c r="I827" s="6">
        <v>2</v>
      </c>
      <c r="J827" s="6">
        <v>248.92</v>
      </c>
      <c r="K827" s="6">
        <v>88.44</v>
      </c>
      <c r="L827" s="7"/>
      <c r="M827" s="6">
        <v>77.459999999999994</v>
      </c>
      <c r="N827" s="6">
        <v>63</v>
      </c>
      <c r="O827" s="6">
        <v>2375000</v>
      </c>
      <c r="P827" s="6">
        <v>2232017</v>
      </c>
      <c r="Q827" s="6">
        <v>0</v>
      </c>
      <c r="R827" s="6">
        <v>1786000</v>
      </c>
      <c r="S827" s="6">
        <v>6393017</v>
      </c>
      <c r="U827">
        <f t="shared" si="19"/>
        <v>0.25309336332958382</v>
      </c>
    </row>
    <row r="828" spans="1:21" x14ac:dyDescent="0.35">
      <c r="A828">
        <v>2020</v>
      </c>
      <c r="B828" t="s">
        <v>3</v>
      </c>
      <c r="C828" t="s">
        <v>67</v>
      </c>
      <c r="D828" t="s">
        <v>17</v>
      </c>
      <c r="E828" t="s">
        <v>123</v>
      </c>
      <c r="F828" t="s">
        <v>35</v>
      </c>
      <c r="G828">
        <v>1</v>
      </c>
      <c r="H828" t="s">
        <v>9</v>
      </c>
      <c r="I828" s="6">
        <v>74</v>
      </c>
      <c r="J828" s="6">
        <v>71563.25</v>
      </c>
      <c r="K828" s="6">
        <v>23885.56</v>
      </c>
      <c r="L828" s="7"/>
      <c r="M828" s="6">
        <v>80286.399999999994</v>
      </c>
      <c r="N828" s="6">
        <v>16474</v>
      </c>
      <c r="O828" s="6">
        <v>197882689</v>
      </c>
      <c r="P828" s="6">
        <v>151478291</v>
      </c>
      <c r="Q828" s="6">
        <v>0</v>
      </c>
      <c r="R828" s="6">
        <v>124106635</v>
      </c>
      <c r="S828" s="6">
        <v>473467615</v>
      </c>
      <c r="U828">
        <f t="shared" si="19"/>
        <v>0.23020195421532699</v>
      </c>
    </row>
    <row r="829" spans="1:21" x14ac:dyDescent="0.35">
      <c r="A829">
        <v>2020</v>
      </c>
      <c r="B829" t="s">
        <v>3</v>
      </c>
      <c r="C829" t="s">
        <v>67</v>
      </c>
      <c r="D829" t="s">
        <v>17</v>
      </c>
      <c r="E829" t="s">
        <v>123</v>
      </c>
      <c r="F829" t="s">
        <v>35</v>
      </c>
      <c r="G829">
        <v>2</v>
      </c>
      <c r="H829" t="s">
        <v>9</v>
      </c>
      <c r="I829" s="6">
        <v>17</v>
      </c>
      <c r="J829" s="6">
        <v>1786.49</v>
      </c>
      <c r="K829" s="6">
        <v>1081.45</v>
      </c>
      <c r="L829" s="7"/>
      <c r="M829" s="6">
        <v>25192.87</v>
      </c>
      <c r="N829" s="6">
        <v>451</v>
      </c>
      <c r="O829" s="6">
        <v>2000000</v>
      </c>
      <c r="P829" s="6">
        <v>62753464</v>
      </c>
      <c r="Q829" s="6">
        <v>0</v>
      </c>
      <c r="R829" s="6">
        <v>8813567</v>
      </c>
      <c r="S829" s="6">
        <v>73567031</v>
      </c>
      <c r="U829">
        <f t="shared" si="19"/>
        <v>0.25245033557422658</v>
      </c>
    </row>
    <row r="830" spans="1:21" x14ac:dyDescent="0.35">
      <c r="A830">
        <v>2020</v>
      </c>
      <c r="B830" t="s">
        <v>3</v>
      </c>
      <c r="C830" t="s">
        <v>67</v>
      </c>
      <c r="D830" t="s">
        <v>17</v>
      </c>
      <c r="E830" t="s">
        <v>123</v>
      </c>
      <c r="F830" t="s">
        <v>35</v>
      </c>
      <c r="G830">
        <v>3</v>
      </c>
      <c r="H830" t="s">
        <v>9</v>
      </c>
      <c r="I830" s="6">
        <v>3</v>
      </c>
      <c r="J830" s="6">
        <v>4515.9799999999996</v>
      </c>
      <c r="K830" s="6">
        <v>664.68</v>
      </c>
      <c r="L830" s="7"/>
      <c r="M830" s="6">
        <v>4516.63</v>
      </c>
      <c r="N830" s="6">
        <v>938</v>
      </c>
      <c r="O830" s="6">
        <v>220000</v>
      </c>
      <c r="P830" s="6">
        <v>5923839</v>
      </c>
      <c r="Q830" s="6">
        <v>0</v>
      </c>
      <c r="R830" s="6">
        <v>79452</v>
      </c>
      <c r="S830" s="6">
        <v>6223291</v>
      </c>
      <c r="U830">
        <f t="shared" si="19"/>
        <v>0.20770685432619279</v>
      </c>
    </row>
    <row r="831" spans="1:21" x14ac:dyDescent="0.35">
      <c r="A831">
        <v>2020</v>
      </c>
      <c r="B831" t="s">
        <v>3</v>
      </c>
      <c r="C831" t="s">
        <v>67</v>
      </c>
      <c r="D831" t="s">
        <v>17</v>
      </c>
      <c r="E831" t="s">
        <v>123</v>
      </c>
      <c r="F831" t="s">
        <v>35</v>
      </c>
      <c r="G831">
        <v>5</v>
      </c>
      <c r="H831" t="s">
        <v>9</v>
      </c>
      <c r="I831" s="6">
        <v>1</v>
      </c>
      <c r="J831" s="6">
        <v>1156.74</v>
      </c>
      <c r="K831" s="6">
        <v>751.88</v>
      </c>
      <c r="L831" s="7"/>
      <c r="M831" s="6">
        <v>275.72000000000003</v>
      </c>
      <c r="N831" s="6">
        <v>289</v>
      </c>
      <c r="O831" s="6">
        <v>5550000</v>
      </c>
      <c r="P831" s="6">
        <v>500000</v>
      </c>
      <c r="Q831" s="6">
        <v>0</v>
      </c>
      <c r="R831" s="6">
        <v>132240</v>
      </c>
      <c r="S831" s="6">
        <v>6182240</v>
      </c>
      <c r="U831">
        <f t="shared" si="19"/>
        <v>0.24984006777668274</v>
      </c>
    </row>
    <row r="832" spans="1:21" x14ac:dyDescent="0.35">
      <c r="A832">
        <v>2020</v>
      </c>
      <c r="B832" t="s">
        <v>3</v>
      </c>
      <c r="C832" t="s">
        <v>67</v>
      </c>
      <c r="D832" t="s">
        <v>17</v>
      </c>
      <c r="E832" t="s">
        <v>123</v>
      </c>
      <c r="F832" t="s">
        <v>35</v>
      </c>
      <c r="G832">
        <v>6</v>
      </c>
      <c r="H832" t="s">
        <v>9</v>
      </c>
      <c r="I832" s="6">
        <v>3</v>
      </c>
      <c r="J832" s="6">
        <v>42096.7</v>
      </c>
      <c r="K832" s="6">
        <v>21048.35</v>
      </c>
      <c r="L832" s="7"/>
      <c r="M832" s="6">
        <v>67569.53</v>
      </c>
      <c r="N832" s="6">
        <v>6476</v>
      </c>
      <c r="O832" s="6">
        <v>340312500</v>
      </c>
      <c r="P832" s="6">
        <v>24750000</v>
      </c>
      <c r="Q832" s="6">
        <v>0</v>
      </c>
      <c r="R832" s="6">
        <v>33187500</v>
      </c>
      <c r="S832" s="6">
        <v>398250000</v>
      </c>
      <c r="U832">
        <f t="shared" si="19"/>
        <v>0.15383628645475775</v>
      </c>
    </row>
    <row r="833" spans="1:21" x14ac:dyDescent="0.35">
      <c r="A833">
        <v>2020</v>
      </c>
      <c r="B833" t="s">
        <v>3</v>
      </c>
      <c r="C833" t="s">
        <v>67</v>
      </c>
      <c r="D833" t="s">
        <v>17</v>
      </c>
      <c r="E833" t="s">
        <v>124</v>
      </c>
      <c r="F833" t="s">
        <v>35</v>
      </c>
      <c r="G833">
        <v>1</v>
      </c>
      <c r="H833" t="s">
        <v>9</v>
      </c>
      <c r="I833" s="6">
        <v>54</v>
      </c>
      <c r="J833" s="6">
        <v>53789.82</v>
      </c>
      <c r="K833" s="6">
        <v>23694.82</v>
      </c>
      <c r="L833" s="7"/>
      <c r="M833" s="6">
        <v>45206.51</v>
      </c>
      <c r="N833" s="6">
        <v>7971</v>
      </c>
      <c r="O833" s="6">
        <v>209294914</v>
      </c>
      <c r="P833" s="6">
        <v>97346505</v>
      </c>
      <c r="Q833" s="6">
        <v>0</v>
      </c>
      <c r="R833" s="6">
        <v>73371873</v>
      </c>
      <c r="S833" s="6">
        <v>380013292</v>
      </c>
      <c r="U833">
        <f t="shared" si="19"/>
        <v>0.14818789131475063</v>
      </c>
    </row>
    <row r="834" spans="1:21" x14ac:dyDescent="0.35">
      <c r="A834">
        <v>2020</v>
      </c>
      <c r="B834" t="s">
        <v>3</v>
      </c>
      <c r="C834" t="s">
        <v>67</v>
      </c>
      <c r="D834" t="s">
        <v>17</v>
      </c>
      <c r="E834" t="s">
        <v>124</v>
      </c>
      <c r="F834" t="s">
        <v>35</v>
      </c>
      <c r="G834">
        <v>2</v>
      </c>
      <c r="H834" t="s">
        <v>9</v>
      </c>
      <c r="I834" s="6">
        <v>3</v>
      </c>
      <c r="J834" s="6">
        <v>1184.97</v>
      </c>
      <c r="K834" s="6">
        <v>258.24</v>
      </c>
      <c r="L834" s="7"/>
      <c r="M834" s="6">
        <v>640.28</v>
      </c>
      <c r="N834" s="6">
        <v>296</v>
      </c>
      <c r="O834" s="6">
        <v>5000001</v>
      </c>
      <c r="P834" s="6">
        <v>5420000</v>
      </c>
      <c r="Q834" s="6">
        <v>0</v>
      </c>
      <c r="R834" s="6">
        <v>1230000</v>
      </c>
      <c r="S834" s="6">
        <v>11650001</v>
      </c>
      <c r="U834">
        <f t="shared" si="19"/>
        <v>0.2497953534688642</v>
      </c>
    </row>
    <row r="835" spans="1:21" x14ac:dyDescent="0.35">
      <c r="A835">
        <v>2020</v>
      </c>
      <c r="B835" t="s">
        <v>3</v>
      </c>
      <c r="C835" t="s">
        <v>67</v>
      </c>
      <c r="D835" t="s">
        <v>17</v>
      </c>
      <c r="E835" t="s">
        <v>124</v>
      </c>
      <c r="F835" t="s">
        <v>35</v>
      </c>
      <c r="G835">
        <v>3</v>
      </c>
      <c r="H835" t="s">
        <v>9</v>
      </c>
      <c r="I835" s="6">
        <v>12</v>
      </c>
      <c r="J835" s="6">
        <v>40417.839999999997</v>
      </c>
      <c r="K835" s="6">
        <v>15064.36</v>
      </c>
      <c r="L835" s="7"/>
      <c r="M835" s="6">
        <v>38337.279999999999</v>
      </c>
      <c r="N835" s="6">
        <v>8011</v>
      </c>
      <c r="O835" s="6">
        <v>80000000</v>
      </c>
      <c r="P835" s="6">
        <v>35883122</v>
      </c>
      <c r="Q835" s="6">
        <v>0</v>
      </c>
      <c r="R835" s="6">
        <v>26026150</v>
      </c>
      <c r="S835" s="6">
        <v>141909272</v>
      </c>
      <c r="U835">
        <f t="shared" si="19"/>
        <v>0.19820455521621147</v>
      </c>
    </row>
    <row r="836" spans="1:21" x14ac:dyDescent="0.35">
      <c r="A836">
        <v>2020</v>
      </c>
      <c r="B836" t="s">
        <v>3</v>
      </c>
      <c r="C836" t="s">
        <v>67</v>
      </c>
      <c r="D836" t="s">
        <v>17</v>
      </c>
      <c r="E836" t="s">
        <v>124</v>
      </c>
      <c r="F836" t="s">
        <v>35</v>
      </c>
      <c r="G836">
        <v>5</v>
      </c>
      <c r="H836" t="s">
        <v>9</v>
      </c>
      <c r="I836" s="6">
        <v>2</v>
      </c>
      <c r="J836" s="6">
        <v>0</v>
      </c>
      <c r="K836" s="6">
        <v>0</v>
      </c>
      <c r="L836" s="7"/>
      <c r="M836" s="6">
        <v>997</v>
      </c>
      <c r="N836" s="6">
        <v>0</v>
      </c>
      <c r="O836" s="6">
        <v>0</v>
      </c>
      <c r="P836" s="6">
        <v>567000</v>
      </c>
      <c r="Q836" s="6">
        <v>0</v>
      </c>
      <c r="R836" s="6">
        <v>706700</v>
      </c>
      <c r="S836" s="6">
        <v>1273700</v>
      </c>
      <c r="U836">
        <f t="shared" si="19"/>
        <v>0</v>
      </c>
    </row>
    <row r="837" spans="1:21" x14ac:dyDescent="0.35">
      <c r="A837">
        <v>2020</v>
      </c>
      <c r="B837" t="s">
        <v>3</v>
      </c>
      <c r="C837" t="s">
        <v>67</v>
      </c>
      <c r="D837" t="s">
        <v>17</v>
      </c>
      <c r="E837" t="s">
        <v>125</v>
      </c>
      <c r="F837" t="s">
        <v>35</v>
      </c>
      <c r="G837">
        <v>1</v>
      </c>
      <c r="H837" t="s">
        <v>9</v>
      </c>
      <c r="I837" s="6">
        <v>300</v>
      </c>
      <c r="J837" s="6">
        <v>295891.84000000003</v>
      </c>
      <c r="K837" s="6">
        <v>81201.13</v>
      </c>
      <c r="L837" s="7"/>
      <c r="M837" s="6">
        <v>126665.89</v>
      </c>
      <c r="N837" s="6">
        <v>34283</v>
      </c>
      <c r="O837" s="6">
        <v>1003292478</v>
      </c>
      <c r="P837" s="6">
        <v>469624307</v>
      </c>
      <c r="Q837" s="6">
        <v>0</v>
      </c>
      <c r="R837" s="6">
        <v>513080089</v>
      </c>
      <c r="S837" s="6">
        <v>2016203874</v>
      </c>
      <c r="U837">
        <f t="shared" si="19"/>
        <v>0.11586328301584795</v>
      </c>
    </row>
    <row r="838" spans="1:21" x14ac:dyDescent="0.35">
      <c r="A838">
        <v>2020</v>
      </c>
      <c r="B838" t="s">
        <v>3</v>
      </c>
      <c r="C838" t="s">
        <v>67</v>
      </c>
      <c r="D838" t="s">
        <v>17</v>
      </c>
      <c r="E838" t="s">
        <v>125</v>
      </c>
      <c r="F838" t="s">
        <v>35</v>
      </c>
      <c r="G838">
        <v>2</v>
      </c>
      <c r="H838" t="s">
        <v>9</v>
      </c>
      <c r="I838" s="6">
        <v>41</v>
      </c>
      <c r="J838" s="6">
        <v>38907.53</v>
      </c>
      <c r="K838" s="6">
        <v>17151.490000000002</v>
      </c>
      <c r="L838" s="7"/>
      <c r="M838" s="6">
        <v>30482.68</v>
      </c>
      <c r="N838" s="6">
        <v>9288</v>
      </c>
      <c r="O838" s="6">
        <v>265742137</v>
      </c>
      <c r="P838" s="6">
        <v>77884094</v>
      </c>
      <c r="Q838" s="6">
        <v>0</v>
      </c>
      <c r="R838" s="6">
        <v>47153958</v>
      </c>
      <c r="S838" s="6">
        <v>390780189</v>
      </c>
      <c r="U838">
        <f t="shared" si="19"/>
        <v>0.23871985705594778</v>
      </c>
    </row>
    <row r="839" spans="1:21" x14ac:dyDescent="0.35">
      <c r="A839">
        <v>2020</v>
      </c>
      <c r="B839" t="s">
        <v>3</v>
      </c>
      <c r="C839" t="s">
        <v>67</v>
      </c>
      <c r="D839" t="s">
        <v>17</v>
      </c>
      <c r="E839" t="s">
        <v>125</v>
      </c>
      <c r="F839" t="s">
        <v>35</v>
      </c>
      <c r="G839">
        <v>3</v>
      </c>
      <c r="H839" t="s">
        <v>9</v>
      </c>
      <c r="I839" s="6">
        <v>29</v>
      </c>
      <c r="J839" s="6">
        <v>48587.37</v>
      </c>
      <c r="K839" s="6">
        <v>17784.87</v>
      </c>
      <c r="L839" s="7"/>
      <c r="M839" s="6">
        <v>43072.42</v>
      </c>
      <c r="N839" s="6">
        <v>10909</v>
      </c>
      <c r="O839" s="6">
        <v>65194737</v>
      </c>
      <c r="P839" s="6">
        <v>46207366</v>
      </c>
      <c r="Q839" s="6">
        <v>0</v>
      </c>
      <c r="R839" s="6">
        <v>16127379</v>
      </c>
      <c r="S839" s="6">
        <v>127529482</v>
      </c>
      <c r="U839">
        <f t="shared" si="19"/>
        <v>0.22452336893311986</v>
      </c>
    </row>
    <row r="840" spans="1:21" x14ac:dyDescent="0.35">
      <c r="A840">
        <v>2020</v>
      </c>
      <c r="B840" t="s">
        <v>3</v>
      </c>
      <c r="C840" t="s">
        <v>67</v>
      </c>
      <c r="D840" t="s">
        <v>17</v>
      </c>
      <c r="E840" t="s">
        <v>125</v>
      </c>
      <c r="F840" t="s">
        <v>35</v>
      </c>
      <c r="G840">
        <v>5</v>
      </c>
      <c r="H840" t="s">
        <v>9</v>
      </c>
      <c r="I840" s="6">
        <v>2</v>
      </c>
      <c r="J840" s="6">
        <v>9125.35</v>
      </c>
      <c r="K840" s="6">
        <v>3864.84</v>
      </c>
      <c r="L840" s="7"/>
      <c r="M840" s="6">
        <v>8985.2000000000007</v>
      </c>
      <c r="N840" s="6">
        <v>2509</v>
      </c>
      <c r="O840" s="6">
        <v>80000000</v>
      </c>
      <c r="P840" s="6">
        <v>0</v>
      </c>
      <c r="Q840" s="6">
        <v>0</v>
      </c>
      <c r="R840" s="6">
        <v>19167212</v>
      </c>
      <c r="S840" s="6">
        <v>99167212</v>
      </c>
      <c r="U840">
        <f t="shared" si="19"/>
        <v>0.27494835814516705</v>
      </c>
    </row>
    <row r="841" spans="1:21" x14ac:dyDescent="0.35">
      <c r="A841">
        <v>2020</v>
      </c>
      <c r="B841" t="s">
        <v>3</v>
      </c>
      <c r="C841" t="s">
        <v>67</v>
      </c>
      <c r="D841" t="s">
        <v>17</v>
      </c>
      <c r="E841" t="s">
        <v>125</v>
      </c>
      <c r="F841" t="s">
        <v>35</v>
      </c>
      <c r="G841">
        <v>6</v>
      </c>
      <c r="H841" t="s">
        <v>9</v>
      </c>
      <c r="I841" s="6">
        <v>8</v>
      </c>
      <c r="J841" s="6">
        <v>10205.540000000001</v>
      </c>
      <c r="K841" s="6">
        <v>6124.6</v>
      </c>
      <c r="L841" s="7"/>
      <c r="M841" s="6">
        <v>6284.98</v>
      </c>
      <c r="N841" s="6">
        <v>2802</v>
      </c>
      <c r="O841" s="6">
        <v>40750000</v>
      </c>
      <c r="P841" s="6">
        <v>4320400</v>
      </c>
      <c r="Q841" s="6">
        <v>0</v>
      </c>
      <c r="R841" s="6">
        <v>4230000</v>
      </c>
      <c r="S841" s="6">
        <v>49300400</v>
      </c>
      <c r="U841">
        <f t="shared" si="19"/>
        <v>0.27455676034781107</v>
      </c>
    </row>
    <row r="842" spans="1:21" x14ac:dyDescent="0.35">
      <c r="A842">
        <v>2020</v>
      </c>
      <c r="B842" t="s">
        <v>3</v>
      </c>
      <c r="C842" t="s">
        <v>67</v>
      </c>
      <c r="D842" t="s">
        <v>17</v>
      </c>
      <c r="E842" t="s">
        <v>125</v>
      </c>
      <c r="F842" t="s">
        <v>35</v>
      </c>
      <c r="G842">
        <v>10</v>
      </c>
      <c r="H842" t="s">
        <v>9</v>
      </c>
      <c r="I842" s="6">
        <v>2</v>
      </c>
      <c r="J842" s="6">
        <v>35993.4</v>
      </c>
      <c r="K842" s="6">
        <v>15848.36</v>
      </c>
      <c r="L842" s="7"/>
      <c r="M842" s="6">
        <v>18004.099999999999</v>
      </c>
      <c r="N842" s="6">
        <v>9898</v>
      </c>
      <c r="O842" s="6">
        <v>60000000</v>
      </c>
      <c r="P842" s="6">
        <v>34000000</v>
      </c>
      <c r="Q842" s="6">
        <v>0</v>
      </c>
      <c r="R842" s="6">
        <v>8200000</v>
      </c>
      <c r="S842" s="6">
        <v>102200000</v>
      </c>
      <c r="U842">
        <f t="shared" si="19"/>
        <v>0.2749948601688087</v>
      </c>
    </row>
    <row r="843" spans="1:21" x14ac:dyDescent="0.35">
      <c r="A843">
        <v>2020</v>
      </c>
      <c r="B843" t="s">
        <v>3</v>
      </c>
      <c r="C843" t="s">
        <v>67</v>
      </c>
      <c r="D843" t="s">
        <v>17</v>
      </c>
      <c r="E843" t="s">
        <v>126</v>
      </c>
      <c r="F843" t="s">
        <v>35</v>
      </c>
      <c r="G843">
        <v>1</v>
      </c>
      <c r="H843" t="s">
        <v>9</v>
      </c>
      <c r="I843" s="6">
        <v>237</v>
      </c>
      <c r="J843" s="6">
        <v>108926.26</v>
      </c>
      <c r="K843" s="6">
        <v>39853.46</v>
      </c>
      <c r="L843" s="7"/>
      <c r="M843" s="6">
        <v>80986.78</v>
      </c>
      <c r="N843" s="6">
        <v>10372</v>
      </c>
      <c r="O843" s="6">
        <v>359788141</v>
      </c>
      <c r="P843" s="6">
        <v>300207072</v>
      </c>
      <c r="Q843" s="6">
        <v>0</v>
      </c>
      <c r="R843" s="6">
        <v>269217510</v>
      </c>
      <c r="S843" s="6">
        <v>929212723</v>
      </c>
      <c r="U843">
        <f t="shared" si="19"/>
        <v>9.5220381201006996E-2</v>
      </c>
    </row>
    <row r="844" spans="1:21" x14ac:dyDescent="0.35">
      <c r="A844">
        <v>2020</v>
      </c>
      <c r="B844" t="s">
        <v>3</v>
      </c>
      <c r="C844" t="s">
        <v>67</v>
      </c>
      <c r="D844" t="s">
        <v>17</v>
      </c>
      <c r="E844" t="s">
        <v>126</v>
      </c>
      <c r="F844" t="s">
        <v>35</v>
      </c>
      <c r="G844">
        <v>2</v>
      </c>
      <c r="H844" t="s">
        <v>9</v>
      </c>
      <c r="I844" s="6">
        <v>10</v>
      </c>
      <c r="J844" s="6">
        <v>8915.1299999999992</v>
      </c>
      <c r="K844" s="6">
        <v>2455.9299999999998</v>
      </c>
      <c r="L844" s="7"/>
      <c r="M844" s="6">
        <v>4127.5600000000004</v>
      </c>
      <c r="N844" s="6">
        <v>2120</v>
      </c>
      <c r="O844" s="6">
        <v>25080000</v>
      </c>
      <c r="P844" s="6">
        <v>3708000</v>
      </c>
      <c r="Q844" s="6">
        <v>0</v>
      </c>
      <c r="R844" s="6">
        <v>9051356</v>
      </c>
      <c r="S844" s="6">
        <v>37839356</v>
      </c>
      <c r="U844">
        <f t="shared" si="19"/>
        <v>0.2377979906069794</v>
      </c>
    </row>
    <row r="845" spans="1:21" x14ac:dyDescent="0.35">
      <c r="A845">
        <v>2020</v>
      </c>
      <c r="B845" t="s">
        <v>3</v>
      </c>
      <c r="C845" t="s">
        <v>67</v>
      </c>
      <c r="D845" t="s">
        <v>17</v>
      </c>
      <c r="E845" t="s">
        <v>126</v>
      </c>
      <c r="F845" t="s">
        <v>35</v>
      </c>
      <c r="G845">
        <v>3</v>
      </c>
      <c r="H845" t="s">
        <v>9</v>
      </c>
      <c r="I845" s="6">
        <v>21</v>
      </c>
      <c r="J845" s="6">
        <v>22030.11</v>
      </c>
      <c r="K845" s="6">
        <v>8529.3799999999992</v>
      </c>
      <c r="L845" s="7"/>
      <c r="M845" s="6">
        <v>23025.75</v>
      </c>
      <c r="N845" s="6">
        <v>4714</v>
      </c>
      <c r="O845" s="6">
        <v>92396373</v>
      </c>
      <c r="P845" s="6">
        <v>50035449</v>
      </c>
      <c r="Q845" s="6">
        <v>0</v>
      </c>
      <c r="R845" s="6">
        <v>38344362</v>
      </c>
      <c r="S845" s="6">
        <v>180776184</v>
      </c>
      <c r="U845">
        <f t="shared" si="19"/>
        <v>0.21397986664614929</v>
      </c>
    </row>
    <row r="846" spans="1:21" x14ac:dyDescent="0.35">
      <c r="A846">
        <v>2020</v>
      </c>
      <c r="B846" t="s">
        <v>3</v>
      </c>
      <c r="C846" t="s">
        <v>67</v>
      </c>
      <c r="D846" t="s">
        <v>17</v>
      </c>
      <c r="E846" t="s">
        <v>126</v>
      </c>
      <c r="F846" t="s">
        <v>35</v>
      </c>
      <c r="G846">
        <v>4</v>
      </c>
      <c r="H846" t="s">
        <v>9</v>
      </c>
      <c r="I846" s="6">
        <v>12</v>
      </c>
      <c r="J846" s="6">
        <v>20134.47</v>
      </c>
      <c r="K846" s="6">
        <v>8873.34</v>
      </c>
      <c r="L846" s="7"/>
      <c r="M846" s="6">
        <v>18028.21</v>
      </c>
      <c r="N846" s="6">
        <v>4001</v>
      </c>
      <c r="O846" s="6">
        <v>58197174</v>
      </c>
      <c r="P846" s="6">
        <v>31541502</v>
      </c>
      <c r="Q846" s="6">
        <v>0</v>
      </c>
      <c r="R846" s="6">
        <v>26669046</v>
      </c>
      <c r="S846" s="6">
        <v>116407722</v>
      </c>
      <c r="U846">
        <f t="shared" si="19"/>
        <v>0.1987139467788325</v>
      </c>
    </row>
    <row r="847" spans="1:21" x14ac:dyDescent="0.35">
      <c r="A847">
        <v>2020</v>
      </c>
      <c r="B847" t="s">
        <v>3</v>
      </c>
      <c r="C847" t="s">
        <v>67</v>
      </c>
      <c r="D847" t="s">
        <v>17</v>
      </c>
      <c r="E847" t="s">
        <v>126</v>
      </c>
      <c r="F847" t="s">
        <v>35</v>
      </c>
      <c r="G847">
        <v>5</v>
      </c>
      <c r="H847" t="s">
        <v>9</v>
      </c>
      <c r="I847" s="6">
        <v>4</v>
      </c>
      <c r="J847" s="6">
        <v>5109.01</v>
      </c>
      <c r="K847" s="6">
        <v>2554.5100000000002</v>
      </c>
      <c r="L847" s="7"/>
      <c r="M847" s="6">
        <v>4474.51</v>
      </c>
      <c r="N847" s="6">
        <v>1312</v>
      </c>
      <c r="O847" s="6">
        <v>13161400</v>
      </c>
      <c r="P847" s="6">
        <v>16873892</v>
      </c>
      <c r="Q847" s="6">
        <v>0</v>
      </c>
      <c r="R847" s="6">
        <v>2586790</v>
      </c>
      <c r="S847" s="6">
        <v>32622082</v>
      </c>
      <c r="U847">
        <f t="shared" si="19"/>
        <v>0.25680121980579407</v>
      </c>
    </row>
    <row r="848" spans="1:21" x14ac:dyDescent="0.35">
      <c r="A848">
        <v>2020</v>
      </c>
      <c r="B848" t="s">
        <v>3</v>
      </c>
      <c r="C848" t="s">
        <v>67</v>
      </c>
      <c r="D848" t="s">
        <v>17</v>
      </c>
      <c r="E848" t="s">
        <v>126</v>
      </c>
      <c r="F848" t="s">
        <v>35</v>
      </c>
      <c r="G848">
        <v>6</v>
      </c>
      <c r="H848" t="s">
        <v>9</v>
      </c>
      <c r="I848" s="6">
        <v>2</v>
      </c>
      <c r="J848" s="6">
        <v>0</v>
      </c>
      <c r="K848" s="6">
        <v>0</v>
      </c>
      <c r="L848" s="7"/>
      <c r="M848" s="6">
        <v>188.37</v>
      </c>
      <c r="N848" s="6">
        <v>0</v>
      </c>
      <c r="O848" s="6">
        <v>0</v>
      </c>
      <c r="P848" s="6">
        <v>1000000</v>
      </c>
      <c r="Q848" s="6">
        <v>0</v>
      </c>
      <c r="R848" s="6">
        <v>0</v>
      </c>
      <c r="S848" s="6">
        <v>1000000</v>
      </c>
      <c r="U848">
        <f t="shared" si="19"/>
        <v>0</v>
      </c>
    </row>
    <row r="849" spans="1:21" x14ac:dyDescent="0.35">
      <c r="A849">
        <v>2020</v>
      </c>
      <c r="B849" t="s">
        <v>3</v>
      </c>
      <c r="C849" t="s">
        <v>67</v>
      </c>
      <c r="D849" t="s">
        <v>17</v>
      </c>
      <c r="E849" t="s">
        <v>126</v>
      </c>
      <c r="F849" t="s">
        <v>35</v>
      </c>
      <c r="G849">
        <v>7</v>
      </c>
      <c r="H849" t="s">
        <v>9</v>
      </c>
      <c r="I849" s="6">
        <v>1</v>
      </c>
      <c r="J849" s="6">
        <v>139.41999999999999</v>
      </c>
      <c r="K849" s="6">
        <v>55.77</v>
      </c>
      <c r="L849" s="7"/>
      <c r="M849" s="6">
        <v>4.58</v>
      </c>
      <c r="N849" s="6">
        <v>17</v>
      </c>
      <c r="O849" s="6">
        <v>0</v>
      </c>
      <c r="P849" s="6">
        <v>500000</v>
      </c>
      <c r="Q849" s="6">
        <v>0</v>
      </c>
      <c r="R849" s="6">
        <v>500000</v>
      </c>
      <c r="S849" s="6">
        <v>1000000</v>
      </c>
      <c r="U849">
        <f t="shared" si="19"/>
        <v>0.12193372543394063</v>
      </c>
    </row>
    <row r="850" spans="1:21" x14ac:dyDescent="0.35">
      <c r="A850">
        <v>2020</v>
      </c>
      <c r="B850" t="s">
        <v>3</v>
      </c>
      <c r="C850" t="s">
        <v>67</v>
      </c>
      <c r="D850" t="s">
        <v>17</v>
      </c>
      <c r="E850" t="s">
        <v>127</v>
      </c>
      <c r="F850" t="s">
        <v>35</v>
      </c>
      <c r="G850">
        <v>1</v>
      </c>
      <c r="H850" t="s">
        <v>9</v>
      </c>
      <c r="I850" s="6">
        <v>489</v>
      </c>
      <c r="J850" s="6">
        <v>158352.89000000001</v>
      </c>
      <c r="K850" s="6">
        <v>40922</v>
      </c>
      <c r="L850" s="7"/>
      <c r="M850" s="6">
        <v>99091.91</v>
      </c>
      <c r="N850" s="6">
        <v>10258</v>
      </c>
      <c r="O850" s="6">
        <v>936214742</v>
      </c>
      <c r="P850" s="6">
        <v>802434299</v>
      </c>
      <c r="Q850" s="6">
        <v>0</v>
      </c>
      <c r="R850" s="6">
        <v>729578036</v>
      </c>
      <c r="S850" s="6">
        <v>2468227077</v>
      </c>
      <c r="U850">
        <f t="shared" si="19"/>
        <v>6.4779367146377942E-2</v>
      </c>
    </row>
    <row r="851" spans="1:21" x14ac:dyDescent="0.35">
      <c r="A851">
        <v>2020</v>
      </c>
      <c r="B851" t="s">
        <v>3</v>
      </c>
      <c r="C851" t="s">
        <v>67</v>
      </c>
      <c r="D851" t="s">
        <v>17</v>
      </c>
      <c r="E851" t="s">
        <v>127</v>
      </c>
      <c r="F851" t="s">
        <v>35</v>
      </c>
      <c r="G851">
        <v>2</v>
      </c>
      <c r="H851" t="s">
        <v>9</v>
      </c>
      <c r="I851" s="6">
        <v>14</v>
      </c>
      <c r="J851" s="6">
        <v>4786.7299999999996</v>
      </c>
      <c r="K851" s="6">
        <v>3000.51</v>
      </c>
      <c r="L851" s="7"/>
      <c r="M851" s="6">
        <v>4611.74</v>
      </c>
      <c r="N851" s="6">
        <v>788</v>
      </c>
      <c r="O851" s="6">
        <v>49580624</v>
      </c>
      <c r="P851" s="6">
        <v>8390350</v>
      </c>
      <c r="Q851" s="6">
        <v>0</v>
      </c>
      <c r="R851" s="6">
        <v>3962998</v>
      </c>
      <c r="S851" s="6">
        <v>61933972</v>
      </c>
      <c r="U851">
        <f t="shared" si="19"/>
        <v>0.16462177728846208</v>
      </c>
    </row>
    <row r="852" spans="1:21" x14ac:dyDescent="0.35">
      <c r="A852">
        <v>2020</v>
      </c>
      <c r="B852" t="s">
        <v>3</v>
      </c>
      <c r="C852" t="s">
        <v>67</v>
      </c>
      <c r="D852" t="s">
        <v>17</v>
      </c>
      <c r="E852" t="s">
        <v>127</v>
      </c>
      <c r="F852" t="s">
        <v>35</v>
      </c>
      <c r="G852">
        <v>3</v>
      </c>
      <c r="H852" t="s">
        <v>9</v>
      </c>
      <c r="I852" s="6">
        <v>77</v>
      </c>
      <c r="J852" s="6">
        <v>69850.539999999994</v>
      </c>
      <c r="K852" s="6">
        <v>22323.759999999998</v>
      </c>
      <c r="L852" s="7"/>
      <c r="M852" s="6">
        <v>46381.41</v>
      </c>
      <c r="N852" s="6">
        <v>14203</v>
      </c>
      <c r="O852" s="6">
        <v>23503576</v>
      </c>
      <c r="P852" s="6">
        <v>63140716</v>
      </c>
      <c r="Q852" s="6">
        <v>0</v>
      </c>
      <c r="R852" s="6">
        <v>65972499</v>
      </c>
      <c r="S852" s="6">
        <v>152616791</v>
      </c>
      <c r="U852">
        <f t="shared" si="19"/>
        <v>0.20333414745254655</v>
      </c>
    </row>
    <row r="853" spans="1:21" x14ac:dyDescent="0.35">
      <c r="A853">
        <v>2020</v>
      </c>
      <c r="B853" t="s">
        <v>3</v>
      </c>
      <c r="C853" t="s">
        <v>67</v>
      </c>
      <c r="D853" t="s">
        <v>17</v>
      </c>
      <c r="E853" t="s">
        <v>127</v>
      </c>
      <c r="F853" t="s">
        <v>35</v>
      </c>
      <c r="G853">
        <v>4</v>
      </c>
      <c r="H853" t="s">
        <v>9</v>
      </c>
      <c r="I853" s="6">
        <v>7</v>
      </c>
      <c r="J853" s="6">
        <v>4035.83</v>
      </c>
      <c r="K853" s="6">
        <v>2290.08</v>
      </c>
      <c r="L853" s="7"/>
      <c r="M853" s="6">
        <v>3958.61</v>
      </c>
      <c r="N853" s="6">
        <v>1009</v>
      </c>
      <c r="O853" s="6">
        <v>16400000</v>
      </c>
      <c r="P853" s="6">
        <v>5450355</v>
      </c>
      <c r="Q853" s="6">
        <v>0</v>
      </c>
      <c r="R853" s="6">
        <v>100000</v>
      </c>
      <c r="S853" s="6">
        <v>21950355</v>
      </c>
      <c r="U853">
        <f t="shared" si="19"/>
        <v>0.25001053067150997</v>
      </c>
    </row>
    <row r="854" spans="1:21" x14ac:dyDescent="0.35">
      <c r="A854">
        <v>2020</v>
      </c>
      <c r="B854" t="s">
        <v>3</v>
      </c>
      <c r="C854" t="s">
        <v>67</v>
      </c>
      <c r="D854" t="s">
        <v>17</v>
      </c>
      <c r="E854" t="s">
        <v>127</v>
      </c>
      <c r="F854" t="s">
        <v>35</v>
      </c>
      <c r="G854">
        <v>5</v>
      </c>
      <c r="H854" t="s">
        <v>9</v>
      </c>
      <c r="I854" s="6">
        <v>1</v>
      </c>
      <c r="J854" s="6">
        <v>0</v>
      </c>
      <c r="K854" s="6">
        <v>0</v>
      </c>
      <c r="L854" s="7"/>
      <c r="M854" s="6">
        <v>2293.3200000000002</v>
      </c>
      <c r="N854" s="6">
        <v>0</v>
      </c>
      <c r="O854" s="6">
        <v>10737000</v>
      </c>
      <c r="P854" s="6">
        <v>5000000</v>
      </c>
      <c r="Q854" s="6">
        <v>0</v>
      </c>
      <c r="R854" s="6">
        <v>1573700</v>
      </c>
      <c r="S854" s="6">
        <v>17310700</v>
      </c>
      <c r="U854">
        <f t="shared" si="19"/>
        <v>0</v>
      </c>
    </row>
    <row r="855" spans="1:21" x14ac:dyDescent="0.35">
      <c r="A855">
        <v>2020</v>
      </c>
      <c r="B855" t="s">
        <v>3</v>
      </c>
      <c r="C855" t="s">
        <v>67</v>
      </c>
      <c r="D855" t="s">
        <v>17</v>
      </c>
      <c r="E855" t="s">
        <v>127</v>
      </c>
      <c r="F855" t="s">
        <v>35</v>
      </c>
      <c r="G855">
        <v>8</v>
      </c>
      <c r="H855" t="s">
        <v>9</v>
      </c>
      <c r="I855" s="6">
        <v>2</v>
      </c>
      <c r="J855" s="6">
        <v>4693.46</v>
      </c>
      <c r="K855" s="6">
        <v>2816.07</v>
      </c>
      <c r="L855" s="7"/>
      <c r="M855" s="6">
        <v>6506.33</v>
      </c>
      <c r="N855" s="6">
        <v>1291</v>
      </c>
      <c r="O855" s="6">
        <v>70000000</v>
      </c>
      <c r="P855" s="6">
        <v>600000</v>
      </c>
      <c r="Q855" s="6">
        <v>0</v>
      </c>
      <c r="R855" s="6">
        <v>6060000</v>
      </c>
      <c r="S855" s="6">
        <v>76660000</v>
      </c>
      <c r="U855">
        <f t="shared" ref="U855:U918" si="20">IFERROR(N855/J855,0)</f>
        <v>0.27506359913581879</v>
      </c>
    </row>
    <row r="856" spans="1:21" x14ac:dyDescent="0.35">
      <c r="A856">
        <v>2020</v>
      </c>
      <c r="B856" t="s">
        <v>3</v>
      </c>
      <c r="C856" t="s">
        <v>67</v>
      </c>
      <c r="D856" t="s">
        <v>17</v>
      </c>
      <c r="E856" t="s">
        <v>128</v>
      </c>
      <c r="F856" t="s">
        <v>35</v>
      </c>
      <c r="G856">
        <v>1</v>
      </c>
      <c r="H856" t="s">
        <v>9</v>
      </c>
      <c r="I856" s="6">
        <v>545</v>
      </c>
      <c r="J856" s="6">
        <v>240824.73</v>
      </c>
      <c r="K856" s="6">
        <v>115147.55</v>
      </c>
      <c r="L856" s="7"/>
      <c r="M856" s="6">
        <v>170633.88</v>
      </c>
      <c r="N856" s="6">
        <v>32739</v>
      </c>
      <c r="O856" s="6">
        <v>1111146897</v>
      </c>
      <c r="P856" s="6">
        <v>659631432</v>
      </c>
      <c r="Q856" s="6">
        <v>0</v>
      </c>
      <c r="R856" s="6">
        <v>606068630</v>
      </c>
      <c r="S856" s="6">
        <v>2413896959</v>
      </c>
      <c r="U856">
        <f t="shared" si="20"/>
        <v>0.13594534082940735</v>
      </c>
    </row>
    <row r="857" spans="1:21" x14ac:dyDescent="0.35">
      <c r="A857">
        <v>2020</v>
      </c>
      <c r="B857" t="s">
        <v>3</v>
      </c>
      <c r="C857" t="s">
        <v>67</v>
      </c>
      <c r="D857" t="s">
        <v>17</v>
      </c>
      <c r="E857" t="s">
        <v>128</v>
      </c>
      <c r="F857" t="s">
        <v>35</v>
      </c>
      <c r="G857">
        <v>2</v>
      </c>
      <c r="H857" t="s">
        <v>9</v>
      </c>
      <c r="I857" s="6">
        <v>78</v>
      </c>
      <c r="J857" s="6">
        <v>25828.79</v>
      </c>
      <c r="K857" s="6">
        <v>13507.31</v>
      </c>
      <c r="L857" s="7"/>
      <c r="M857" s="6">
        <v>41436.68</v>
      </c>
      <c r="N857" s="6">
        <v>6446</v>
      </c>
      <c r="O857" s="6">
        <v>184660856</v>
      </c>
      <c r="P857" s="6">
        <v>61557378</v>
      </c>
      <c r="Q857" s="6">
        <v>0</v>
      </c>
      <c r="R857" s="6">
        <v>41551810</v>
      </c>
      <c r="S857" s="6">
        <v>287770044</v>
      </c>
      <c r="U857">
        <f t="shared" si="20"/>
        <v>0.24956647214213287</v>
      </c>
    </row>
    <row r="858" spans="1:21" x14ac:dyDescent="0.35">
      <c r="A858">
        <v>2020</v>
      </c>
      <c r="B858" t="s">
        <v>3</v>
      </c>
      <c r="C858" t="s">
        <v>67</v>
      </c>
      <c r="D858" t="s">
        <v>17</v>
      </c>
      <c r="E858" t="s">
        <v>128</v>
      </c>
      <c r="F858" t="s">
        <v>35</v>
      </c>
      <c r="G858">
        <v>3</v>
      </c>
      <c r="H858" t="s">
        <v>9</v>
      </c>
      <c r="I858" s="6">
        <v>30</v>
      </c>
      <c r="J858" s="6">
        <v>58188.23</v>
      </c>
      <c r="K858" s="6">
        <v>15923</v>
      </c>
      <c r="L858" s="7"/>
      <c r="M858" s="6">
        <v>52594.09</v>
      </c>
      <c r="N858" s="6">
        <v>12346</v>
      </c>
      <c r="O858" s="6">
        <v>115322643</v>
      </c>
      <c r="P858" s="6">
        <v>40843959</v>
      </c>
      <c r="Q858" s="6">
        <v>0</v>
      </c>
      <c r="R858" s="6">
        <v>43106360</v>
      </c>
      <c r="S858" s="6">
        <v>199272962</v>
      </c>
      <c r="U858">
        <f t="shared" si="20"/>
        <v>0.21217349281804929</v>
      </c>
    </row>
    <row r="859" spans="1:21" x14ac:dyDescent="0.35">
      <c r="A859">
        <v>2020</v>
      </c>
      <c r="B859" t="s">
        <v>3</v>
      </c>
      <c r="C859" t="s">
        <v>67</v>
      </c>
      <c r="D859" t="s">
        <v>17</v>
      </c>
      <c r="E859" t="s">
        <v>128</v>
      </c>
      <c r="F859" t="s">
        <v>35</v>
      </c>
      <c r="G859">
        <v>4</v>
      </c>
      <c r="H859" t="s">
        <v>9</v>
      </c>
      <c r="I859" s="6">
        <v>6</v>
      </c>
      <c r="J859" s="6">
        <v>17942.84</v>
      </c>
      <c r="K859" s="6">
        <v>10765.71</v>
      </c>
      <c r="L859" s="7"/>
      <c r="M859" s="6">
        <v>17956.79</v>
      </c>
      <c r="N859" s="6">
        <v>4934</v>
      </c>
      <c r="O859" s="6">
        <v>69840000</v>
      </c>
      <c r="P859" s="6">
        <v>9000000</v>
      </c>
      <c r="Q859" s="6">
        <v>0</v>
      </c>
      <c r="R859" s="6">
        <v>6420000</v>
      </c>
      <c r="S859" s="6">
        <v>85260000</v>
      </c>
      <c r="U859">
        <f t="shared" si="20"/>
        <v>0.27498433915701193</v>
      </c>
    </row>
    <row r="860" spans="1:21" x14ac:dyDescent="0.35">
      <c r="A860">
        <v>2020</v>
      </c>
      <c r="B860" t="s">
        <v>3</v>
      </c>
      <c r="C860" t="s">
        <v>67</v>
      </c>
      <c r="D860" t="s">
        <v>17</v>
      </c>
      <c r="E860" t="s">
        <v>128</v>
      </c>
      <c r="F860" t="s">
        <v>35</v>
      </c>
      <c r="G860">
        <v>5</v>
      </c>
      <c r="H860" t="s">
        <v>9</v>
      </c>
      <c r="I860" s="6">
        <v>2</v>
      </c>
      <c r="J860" s="6">
        <v>175.96</v>
      </c>
      <c r="K860" s="6">
        <v>105.57</v>
      </c>
      <c r="L860" s="7"/>
      <c r="M860" s="6">
        <v>177</v>
      </c>
      <c r="N860" s="6">
        <v>35</v>
      </c>
      <c r="O860" s="6">
        <v>0</v>
      </c>
      <c r="P860" s="6">
        <v>8000000</v>
      </c>
      <c r="Q860" s="6">
        <v>0</v>
      </c>
      <c r="R860" s="6">
        <v>1600000</v>
      </c>
      <c r="S860" s="6">
        <v>9600000</v>
      </c>
      <c r="U860">
        <f t="shared" si="20"/>
        <v>0.1989088429188452</v>
      </c>
    </row>
    <row r="861" spans="1:21" x14ac:dyDescent="0.35">
      <c r="A861">
        <v>2020</v>
      </c>
      <c r="B861" t="s">
        <v>3</v>
      </c>
      <c r="C861" t="s">
        <v>67</v>
      </c>
      <c r="D861" t="s">
        <v>17</v>
      </c>
      <c r="E861" t="s">
        <v>128</v>
      </c>
      <c r="F861" t="s">
        <v>35</v>
      </c>
      <c r="G861">
        <v>6</v>
      </c>
      <c r="H861" t="s">
        <v>9</v>
      </c>
      <c r="I861" s="6">
        <v>4</v>
      </c>
      <c r="J861" s="6">
        <v>1617.48</v>
      </c>
      <c r="K861" s="6">
        <v>979.91</v>
      </c>
      <c r="L861" s="7"/>
      <c r="M861" s="6">
        <v>1617.93</v>
      </c>
      <c r="N861" s="6">
        <v>440</v>
      </c>
      <c r="O861" s="6">
        <v>6000000</v>
      </c>
      <c r="P861" s="6">
        <v>3306919</v>
      </c>
      <c r="Q861" s="6">
        <v>0</v>
      </c>
      <c r="R861" s="6">
        <v>980000</v>
      </c>
      <c r="S861" s="6">
        <v>10286919</v>
      </c>
      <c r="U861">
        <f t="shared" si="20"/>
        <v>0.27202809308306747</v>
      </c>
    </row>
    <row r="862" spans="1:21" x14ac:dyDescent="0.35">
      <c r="A862">
        <v>2020</v>
      </c>
      <c r="B862" t="s">
        <v>3</v>
      </c>
      <c r="C862" t="s">
        <v>67</v>
      </c>
      <c r="D862" t="s">
        <v>17</v>
      </c>
      <c r="E862" t="s">
        <v>128</v>
      </c>
      <c r="F862" t="s">
        <v>35</v>
      </c>
      <c r="G862">
        <v>7</v>
      </c>
      <c r="H862" t="s">
        <v>9</v>
      </c>
      <c r="I862" s="6">
        <v>4</v>
      </c>
      <c r="J862" s="6">
        <v>1063.76</v>
      </c>
      <c r="K862" s="6">
        <v>638.26</v>
      </c>
      <c r="L862" s="7"/>
      <c r="M862" s="6">
        <v>1124.53</v>
      </c>
      <c r="N862" s="6">
        <v>254</v>
      </c>
      <c r="O862" s="6">
        <v>4000000</v>
      </c>
      <c r="P862" s="6">
        <v>11334000</v>
      </c>
      <c r="Q862" s="6">
        <v>0</v>
      </c>
      <c r="R862" s="6">
        <v>2133400</v>
      </c>
      <c r="S862" s="6">
        <v>17467400</v>
      </c>
      <c r="U862">
        <f t="shared" si="20"/>
        <v>0.23877566368353764</v>
      </c>
    </row>
    <row r="863" spans="1:21" x14ac:dyDescent="0.35">
      <c r="A863">
        <v>2020</v>
      </c>
      <c r="B863" t="s">
        <v>3</v>
      </c>
      <c r="C863" t="s">
        <v>67</v>
      </c>
      <c r="D863" t="s">
        <v>17</v>
      </c>
      <c r="E863" t="s">
        <v>128</v>
      </c>
      <c r="F863" t="s">
        <v>35</v>
      </c>
      <c r="G863">
        <v>10</v>
      </c>
      <c r="H863" t="s">
        <v>9</v>
      </c>
      <c r="I863" s="6">
        <v>1</v>
      </c>
      <c r="J863" s="6">
        <v>-383.55</v>
      </c>
      <c r="K863" s="6">
        <v>-230.13</v>
      </c>
      <c r="L863" s="7"/>
      <c r="M863" s="6">
        <v>210.06</v>
      </c>
      <c r="N863" s="6">
        <v>-105</v>
      </c>
      <c r="O863" s="6">
        <v>0</v>
      </c>
      <c r="P863" s="6">
        <v>2500000</v>
      </c>
      <c r="Q863" s="6">
        <v>0</v>
      </c>
      <c r="R863" s="6">
        <v>0</v>
      </c>
      <c r="S863" s="6">
        <v>2500000</v>
      </c>
      <c r="U863">
        <f t="shared" si="20"/>
        <v>0.27375831052014077</v>
      </c>
    </row>
    <row r="864" spans="1:21" x14ac:dyDescent="0.35">
      <c r="A864">
        <v>2020</v>
      </c>
      <c r="B864" t="s">
        <v>3</v>
      </c>
      <c r="C864" t="s">
        <v>67</v>
      </c>
      <c r="D864" t="s">
        <v>17</v>
      </c>
      <c r="E864" t="s">
        <v>129</v>
      </c>
      <c r="F864" t="s">
        <v>35</v>
      </c>
      <c r="G864">
        <v>1</v>
      </c>
      <c r="H864" t="s">
        <v>9</v>
      </c>
      <c r="I864" s="6">
        <v>2170</v>
      </c>
      <c r="J864" s="6">
        <v>3252660.56</v>
      </c>
      <c r="K864" s="6">
        <v>969488.36</v>
      </c>
      <c r="L864" s="7"/>
      <c r="M864" s="6">
        <v>2878981.08</v>
      </c>
      <c r="N864" s="6">
        <v>414435</v>
      </c>
      <c r="O864" s="6">
        <v>14845215446</v>
      </c>
      <c r="P864" s="6">
        <v>5707138986</v>
      </c>
      <c r="Q864" s="6">
        <v>400000</v>
      </c>
      <c r="R864" s="6">
        <v>5273392693</v>
      </c>
      <c r="S864" s="6">
        <v>25826891746</v>
      </c>
      <c r="U864">
        <f t="shared" si="20"/>
        <v>0.12741415599788256</v>
      </c>
    </row>
    <row r="865" spans="1:21" x14ac:dyDescent="0.35">
      <c r="A865">
        <v>2020</v>
      </c>
      <c r="B865" t="s">
        <v>3</v>
      </c>
      <c r="C865" t="s">
        <v>67</v>
      </c>
      <c r="D865" t="s">
        <v>17</v>
      </c>
      <c r="E865" t="s">
        <v>129</v>
      </c>
      <c r="F865" t="s">
        <v>35</v>
      </c>
      <c r="G865">
        <v>2</v>
      </c>
      <c r="H865" t="s">
        <v>9</v>
      </c>
      <c r="I865" s="6">
        <v>424</v>
      </c>
      <c r="J865" s="6">
        <v>920693.92</v>
      </c>
      <c r="K865" s="6">
        <v>301957.27</v>
      </c>
      <c r="L865" s="7"/>
      <c r="M865" s="6">
        <v>928899.19</v>
      </c>
      <c r="N865" s="6">
        <v>191965</v>
      </c>
      <c r="O865" s="6">
        <v>5540021599</v>
      </c>
      <c r="P865" s="6">
        <v>1798358436</v>
      </c>
      <c r="Q865" s="6">
        <v>0</v>
      </c>
      <c r="R865" s="6">
        <v>1510817269</v>
      </c>
      <c r="S865" s="6">
        <v>8845353304</v>
      </c>
      <c r="U865">
        <f t="shared" si="20"/>
        <v>0.20850034504409456</v>
      </c>
    </row>
    <row r="866" spans="1:21" x14ac:dyDescent="0.35">
      <c r="A866">
        <v>2020</v>
      </c>
      <c r="B866" t="s">
        <v>3</v>
      </c>
      <c r="C866" t="s">
        <v>67</v>
      </c>
      <c r="D866" t="s">
        <v>17</v>
      </c>
      <c r="E866" t="s">
        <v>129</v>
      </c>
      <c r="F866" t="s">
        <v>35</v>
      </c>
      <c r="G866">
        <v>3</v>
      </c>
      <c r="H866" t="s">
        <v>9</v>
      </c>
      <c r="I866" s="6">
        <v>433</v>
      </c>
      <c r="J866" s="6">
        <v>1570811.91</v>
      </c>
      <c r="K866" s="6">
        <v>413638.42</v>
      </c>
      <c r="L866" s="7"/>
      <c r="M866" s="6">
        <v>1598958.62</v>
      </c>
      <c r="N866" s="6">
        <v>323732</v>
      </c>
      <c r="O866" s="6">
        <v>6219241828</v>
      </c>
      <c r="P866" s="6">
        <v>1252649856</v>
      </c>
      <c r="Q866" s="6">
        <v>0</v>
      </c>
      <c r="R866" s="6">
        <v>2287213975</v>
      </c>
      <c r="S866" s="6">
        <v>9740402959</v>
      </c>
      <c r="U866">
        <f t="shared" si="20"/>
        <v>0.20609214759518854</v>
      </c>
    </row>
    <row r="867" spans="1:21" x14ac:dyDescent="0.35">
      <c r="A867">
        <v>2020</v>
      </c>
      <c r="B867" t="s">
        <v>3</v>
      </c>
      <c r="C867" t="s">
        <v>67</v>
      </c>
      <c r="D867" t="s">
        <v>17</v>
      </c>
      <c r="E867" t="s">
        <v>129</v>
      </c>
      <c r="F867" t="s">
        <v>35</v>
      </c>
      <c r="G867">
        <v>4</v>
      </c>
      <c r="H867" t="s">
        <v>9</v>
      </c>
      <c r="I867" s="6">
        <v>175</v>
      </c>
      <c r="J867" s="6">
        <v>546772.77</v>
      </c>
      <c r="K867" s="6">
        <v>200106.32</v>
      </c>
      <c r="L867" s="7"/>
      <c r="M867" s="6">
        <v>507619.46</v>
      </c>
      <c r="N867" s="6">
        <v>90443</v>
      </c>
      <c r="O867" s="6">
        <v>2108236881</v>
      </c>
      <c r="P867" s="6">
        <v>610992363</v>
      </c>
      <c r="Q867" s="6">
        <v>0</v>
      </c>
      <c r="R867" s="6">
        <v>666020630</v>
      </c>
      <c r="S867" s="6">
        <v>3385349874</v>
      </c>
      <c r="U867">
        <f t="shared" si="20"/>
        <v>0.16541240705896892</v>
      </c>
    </row>
    <row r="868" spans="1:21" x14ac:dyDescent="0.35">
      <c r="A868">
        <v>2020</v>
      </c>
      <c r="B868" t="s">
        <v>3</v>
      </c>
      <c r="C868" t="s">
        <v>67</v>
      </c>
      <c r="D868" t="s">
        <v>17</v>
      </c>
      <c r="E868" t="s">
        <v>129</v>
      </c>
      <c r="F868" t="s">
        <v>35</v>
      </c>
      <c r="G868">
        <v>5</v>
      </c>
      <c r="H868" t="s">
        <v>9</v>
      </c>
      <c r="I868" s="6">
        <v>326</v>
      </c>
      <c r="J868" s="6">
        <v>537732.18999999994</v>
      </c>
      <c r="K868" s="6">
        <v>249037.79</v>
      </c>
      <c r="L868" s="7"/>
      <c r="M868" s="6">
        <v>567280.51</v>
      </c>
      <c r="N868" s="6">
        <v>121839</v>
      </c>
      <c r="O868" s="6">
        <v>3893803255</v>
      </c>
      <c r="P868" s="6">
        <v>808878335</v>
      </c>
      <c r="Q868" s="6">
        <v>0</v>
      </c>
      <c r="R868" s="6">
        <v>939358017</v>
      </c>
      <c r="S868" s="6">
        <v>5642039607</v>
      </c>
      <c r="U868">
        <f t="shared" si="20"/>
        <v>0.22657933124665647</v>
      </c>
    </row>
    <row r="869" spans="1:21" x14ac:dyDescent="0.35">
      <c r="A869">
        <v>2020</v>
      </c>
      <c r="B869" t="s">
        <v>3</v>
      </c>
      <c r="C869" t="s">
        <v>67</v>
      </c>
      <c r="D869" t="s">
        <v>17</v>
      </c>
      <c r="E869" t="s">
        <v>129</v>
      </c>
      <c r="F869" t="s">
        <v>35</v>
      </c>
      <c r="G869">
        <v>6</v>
      </c>
      <c r="H869" t="s">
        <v>9</v>
      </c>
      <c r="I869" s="6">
        <v>187</v>
      </c>
      <c r="J869" s="6">
        <v>419689.47</v>
      </c>
      <c r="K869" s="6">
        <v>291787.49</v>
      </c>
      <c r="L869" s="7"/>
      <c r="M869" s="6">
        <v>320672.21000000002</v>
      </c>
      <c r="N869" s="6">
        <v>92943</v>
      </c>
      <c r="O869" s="6">
        <v>2158902458</v>
      </c>
      <c r="P869" s="6">
        <v>515825789</v>
      </c>
      <c r="Q869" s="6">
        <v>0</v>
      </c>
      <c r="R869" s="6">
        <v>565154552</v>
      </c>
      <c r="S869" s="6">
        <v>3243312799</v>
      </c>
      <c r="U869">
        <f t="shared" si="20"/>
        <v>0.22145659265647052</v>
      </c>
    </row>
    <row r="870" spans="1:21" x14ac:dyDescent="0.35">
      <c r="A870">
        <v>2020</v>
      </c>
      <c r="B870" t="s">
        <v>3</v>
      </c>
      <c r="C870" t="s">
        <v>67</v>
      </c>
      <c r="D870" t="s">
        <v>17</v>
      </c>
      <c r="E870" t="s">
        <v>129</v>
      </c>
      <c r="F870" t="s">
        <v>35</v>
      </c>
      <c r="G870">
        <v>7</v>
      </c>
      <c r="H870" t="s">
        <v>9</v>
      </c>
      <c r="I870" s="6">
        <v>65</v>
      </c>
      <c r="J870" s="6">
        <v>120796.49</v>
      </c>
      <c r="K870" s="6">
        <v>77124.2</v>
      </c>
      <c r="L870" s="7"/>
      <c r="M870" s="6">
        <v>103033.49</v>
      </c>
      <c r="N870" s="6">
        <v>25753</v>
      </c>
      <c r="O870" s="6">
        <v>629151360</v>
      </c>
      <c r="P870" s="6">
        <v>167405486</v>
      </c>
      <c r="Q870" s="6">
        <v>0</v>
      </c>
      <c r="R870" s="6">
        <v>258878125</v>
      </c>
      <c r="S870" s="6">
        <v>1055434971</v>
      </c>
      <c r="U870">
        <f t="shared" si="20"/>
        <v>0.21319328069880175</v>
      </c>
    </row>
    <row r="871" spans="1:21" x14ac:dyDescent="0.35">
      <c r="A871">
        <v>2020</v>
      </c>
      <c r="B871" t="s">
        <v>3</v>
      </c>
      <c r="C871" t="s">
        <v>67</v>
      </c>
      <c r="D871" t="s">
        <v>17</v>
      </c>
      <c r="E871" t="s">
        <v>129</v>
      </c>
      <c r="F871" t="s">
        <v>35</v>
      </c>
      <c r="G871">
        <v>8</v>
      </c>
      <c r="H871" t="s">
        <v>9</v>
      </c>
      <c r="I871" s="6">
        <v>72</v>
      </c>
      <c r="J871" s="6">
        <v>294971.40000000002</v>
      </c>
      <c r="K871" s="6">
        <v>145606.35</v>
      </c>
      <c r="L871" s="7"/>
      <c r="M871" s="6">
        <v>278161.71000000002</v>
      </c>
      <c r="N871" s="6">
        <v>68058</v>
      </c>
      <c r="O871" s="6">
        <v>1021430090</v>
      </c>
      <c r="P871" s="6">
        <v>199661278</v>
      </c>
      <c r="Q871" s="6">
        <v>0</v>
      </c>
      <c r="R871" s="6">
        <v>196793334</v>
      </c>
      <c r="S871" s="6">
        <v>1432384699</v>
      </c>
      <c r="U871">
        <f t="shared" si="20"/>
        <v>0.23072745357685523</v>
      </c>
    </row>
    <row r="872" spans="1:21" x14ac:dyDescent="0.35">
      <c r="A872">
        <v>2020</v>
      </c>
      <c r="B872" t="s">
        <v>3</v>
      </c>
      <c r="C872" t="s">
        <v>67</v>
      </c>
      <c r="D872" t="s">
        <v>17</v>
      </c>
      <c r="E872" t="s">
        <v>129</v>
      </c>
      <c r="F872" t="s">
        <v>35</v>
      </c>
      <c r="G872">
        <v>9</v>
      </c>
      <c r="H872" t="s">
        <v>9</v>
      </c>
      <c r="I872" s="6">
        <v>37</v>
      </c>
      <c r="J872" s="6">
        <v>240135.88</v>
      </c>
      <c r="K872" s="6">
        <v>67066.17</v>
      </c>
      <c r="L872" s="7"/>
      <c r="M872" s="6">
        <v>123534.65</v>
      </c>
      <c r="N872" s="6">
        <v>51239</v>
      </c>
      <c r="O872" s="6">
        <v>1116012016</v>
      </c>
      <c r="P872" s="6">
        <v>139262021</v>
      </c>
      <c r="Q872" s="6">
        <v>0</v>
      </c>
      <c r="R872" s="6">
        <v>193014610</v>
      </c>
      <c r="S872" s="6">
        <v>1448638647</v>
      </c>
      <c r="U872">
        <f t="shared" si="20"/>
        <v>0.21337502750526077</v>
      </c>
    </row>
    <row r="873" spans="1:21" x14ac:dyDescent="0.35">
      <c r="A873">
        <v>2020</v>
      </c>
      <c r="B873" t="s">
        <v>3</v>
      </c>
      <c r="C873" t="s">
        <v>67</v>
      </c>
      <c r="D873" t="s">
        <v>17</v>
      </c>
      <c r="E873" t="s">
        <v>129</v>
      </c>
      <c r="F873" t="s">
        <v>35</v>
      </c>
      <c r="G873">
        <v>10</v>
      </c>
      <c r="H873" t="s">
        <v>9</v>
      </c>
      <c r="I873" s="6">
        <v>72</v>
      </c>
      <c r="J873" s="6">
        <v>230034.83</v>
      </c>
      <c r="K873" s="6">
        <v>82897.33</v>
      </c>
      <c r="L873" s="7"/>
      <c r="M873" s="6">
        <v>179609.23</v>
      </c>
      <c r="N873" s="6">
        <v>50598</v>
      </c>
      <c r="O873" s="6">
        <v>1562644432</v>
      </c>
      <c r="P873" s="6">
        <v>359424168</v>
      </c>
      <c r="Q873" s="6">
        <v>0</v>
      </c>
      <c r="R873" s="6">
        <v>228466781</v>
      </c>
      <c r="S873" s="6">
        <v>2150535381</v>
      </c>
      <c r="U873">
        <f t="shared" si="20"/>
        <v>0.21995799505666164</v>
      </c>
    </row>
    <row r="874" spans="1:21" x14ac:dyDescent="0.35">
      <c r="A874">
        <v>2020</v>
      </c>
      <c r="B874" t="s">
        <v>3</v>
      </c>
      <c r="C874" t="s">
        <v>67</v>
      </c>
      <c r="D874" t="s">
        <v>17</v>
      </c>
      <c r="E874" t="s">
        <v>130</v>
      </c>
      <c r="F874" t="s">
        <v>35</v>
      </c>
      <c r="G874">
        <v>1</v>
      </c>
      <c r="H874" t="s">
        <v>9</v>
      </c>
      <c r="I874" s="6">
        <v>80</v>
      </c>
      <c r="J874" s="6">
        <v>27895.8</v>
      </c>
      <c r="K874" s="6">
        <v>13142.62</v>
      </c>
      <c r="L874" s="7"/>
      <c r="M874" s="6">
        <v>15255.74</v>
      </c>
      <c r="N874" s="6">
        <v>1791</v>
      </c>
      <c r="O874" s="6">
        <v>143510406</v>
      </c>
      <c r="P874" s="6">
        <v>72416470</v>
      </c>
      <c r="Q874" s="6">
        <v>0</v>
      </c>
      <c r="R874" s="6">
        <v>61998708</v>
      </c>
      <c r="S874" s="6">
        <v>277925584</v>
      </c>
      <c r="U874">
        <f t="shared" si="20"/>
        <v>6.4203213386961486E-2</v>
      </c>
    </row>
    <row r="875" spans="1:21" x14ac:dyDescent="0.35">
      <c r="A875">
        <v>2020</v>
      </c>
      <c r="B875" t="s">
        <v>3</v>
      </c>
      <c r="C875" t="s">
        <v>67</v>
      </c>
      <c r="D875" t="s">
        <v>17</v>
      </c>
      <c r="E875" t="s">
        <v>130</v>
      </c>
      <c r="F875" t="s">
        <v>35</v>
      </c>
      <c r="G875">
        <v>2</v>
      </c>
      <c r="H875" t="s">
        <v>9</v>
      </c>
      <c r="I875" s="6">
        <v>14</v>
      </c>
      <c r="J875" s="6">
        <v>11244.44</v>
      </c>
      <c r="K875" s="6">
        <v>6746.67</v>
      </c>
      <c r="L875" s="7"/>
      <c r="M875" s="6">
        <v>11975.37</v>
      </c>
      <c r="N875" s="6">
        <v>2358</v>
      </c>
      <c r="O875" s="6">
        <v>85084845</v>
      </c>
      <c r="P875" s="6">
        <v>6356402</v>
      </c>
      <c r="Q875" s="6">
        <v>0</v>
      </c>
      <c r="R875" s="6">
        <v>10871124</v>
      </c>
      <c r="S875" s="6">
        <v>102312371</v>
      </c>
      <c r="U875">
        <f t="shared" si="20"/>
        <v>0.20970364019906726</v>
      </c>
    </row>
    <row r="876" spans="1:21" x14ac:dyDescent="0.35">
      <c r="A876">
        <v>2020</v>
      </c>
      <c r="B876" t="s">
        <v>3</v>
      </c>
      <c r="C876" t="s">
        <v>67</v>
      </c>
      <c r="D876" t="s">
        <v>17</v>
      </c>
      <c r="E876" t="s">
        <v>130</v>
      </c>
      <c r="F876" t="s">
        <v>35</v>
      </c>
      <c r="G876">
        <v>3</v>
      </c>
      <c r="H876" t="s">
        <v>9</v>
      </c>
      <c r="I876" s="6">
        <v>5</v>
      </c>
      <c r="J876" s="6">
        <v>9364.59</v>
      </c>
      <c r="K876" s="6">
        <v>1680.5</v>
      </c>
      <c r="L876" s="7"/>
      <c r="M876" s="6">
        <v>8667.24</v>
      </c>
      <c r="N876" s="6">
        <v>1904</v>
      </c>
      <c r="O876" s="6">
        <v>9300000</v>
      </c>
      <c r="P876" s="6">
        <v>1804195</v>
      </c>
      <c r="Q876" s="6">
        <v>0</v>
      </c>
      <c r="R876" s="6">
        <v>1342050</v>
      </c>
      <c r="S876" s="6">
        <v>12446245</v>
      </c>
      <c r="U876">
        <f t="shared" si="20"/>
        <v>0.20331909886070826</v>
      </c>
    </row>
    <row r="877" spans="1:21" x14ac:dyDescent="0.35">
      <c r="A877">
        <v>2020</v>
      </c>
      <c r="B877" t="s">
        <v>3</v>
      </c>
      <c r="C877" t="s">
        <v>67</v>
      </c>
      <c r="D877" t="s">
        <v>17</v>
      </c>
      <c r="E877" t="s">
        <v>130</v>
      </c>
      <c r="F877" t="s">
        <v>35</v>
      </c>
      <c r="G877">
        <v>4</v>
      </c>
      <c r="H877" t="s">
        <v>9</v>
      </c>
      <c r="I877" s="6">
        <v>5</v>
      </c>
      <c r="J877" s="6">
        <v>6133.67</v>
      </c>
      <c r="K877" s="6">
        <v>3680.2</v>
      </c>
      <c r="L877" s="7"/>
      <c r="M877" s="6">
        <v>4236.03</v>
      </c>
      <c r="N877" s="6">
        <v>1255</v>
      </c>
      <c r="O877" s="6">
        <v>21314771</v>
      </c>
      <c r="P877" s="6">
        <v>6383921</v>
      </c>
      <c r="Q877" s="6">
        <v>0</v>
      </c>
      <c r="R877" s="6">
        <v>2929870</v>
      </c>
      <c r="S877" s="6">
        <v>30628562</v>
      </c>
      <c r="U877">
        <f t="shared" si="20"/>
        <v>0.20460833399905765</v>
      </c>
    </row>
    <row r="878" spans="1:21" x14ac:dyDescent="0.35">
      <c r="A878">
        <v>2020</v>
      </c>
      <c r="B878" t="s">
        <v>3</v>
      </c>
      <c r="C878" t="s">
        <v>67</v>
      </c>
      <c r="D878" t="s">
        <v>17</v>
      </c>
      <c r="E878" t="s">
        <v>130</v>
      </c>
      <c r="F878" t="s">
        <v>35</v>
      </c>
      <c r="G878">
        <v>5</v>
      </c>
      <c r="H878" t="s">
        <v>9</v>
      </c>
      <c r="I878" s="6">
        <v>2</v>
      </c>
      <c r="J878" s="6">
        <v>4553.97</v>
      </c>
      <c r="K878" s="6">
        <v>2732.38</v>
      </c>
      <c r="L878" s="7"/>
      <c r="M878" s="6">
        <v>4007</v>
      </c>
      <c r="N878" s="6">
        <v>911</v>
      </c>
      <c r="O878" s="6">
        <v>17234794</v>
      </c>
      <c r="P878" s="6">
        <v>5484016</v>
      </c>
      <c r="Q878" s="6">
        <v>0</v>
      </c>
      <c r="R878" s="6">
        <v>2271881</v>
      </c>
      <c r="S878" s="6">
        <v>24990691</v>
      </c>
      <c r="U878">
        <f t="shared" si="20"/>
        <v>0.20004523525627088</v>
      </c>
    </row>
    <row r="879" spans="1:21" x14ac:dyDescent="0.35">
      <c r="A879">
        <v>2020</v>
      </c>
      <c r="B879" t="s">
        <v>3</v>
      </c>
      <c r="C879" t="s">
        <v>67</v>
      </c>
      <c r="D879" t="s">
        <v>17</v>
      </c>
      <c r="E879" t="s">
        <v>131</v>
      </c>
      <c r="F879" t="s">
        <v>35</v>
      </c>
      <c r="G879">
        <v>1</v>
      </c>
      <c r="H879" t="s">
        <v>9</v>
      </c>
      <c r="I879" s="6">
        <v>381</v>
      </c>
      <c r="J879" s="6">
        <v>408596.35</v>
      </c>
      <c r="K879" s="6">
        <v>187303.87</v>
      </c>
      <c r="L879" s="7"/>
      <c r="M879" s="6">
        <v>246533.54</v>
      </c>
      <c r="N879" s="6">
        <v>86239</v>
      </c>
      <c r="O879" s="6">
        <v>861676445</v>
      </c>
      <c r="P879" s="6">
        <v>676742720</v>
      </c>
      <c r="Q879" s="6">
        <v>0</v>
      </c>
      <c r="R879" s="6">
        <v>827672222</v>
      </c>
      <c r="S879" s="6">
        <v>2366861387</v>
      </c>
      <c r="U879">
        <f t="shared" si="20"/>
        <v>0.21106160150476139</v>
      </c>
    </row>
    <row r="880" spans="1:21" x14ac:dyDescent="0.35">
      <c r="A880">
        <v>2020</v>
      </c>
      <c r="B880" t="s">
        <v>3</v>
      </c>
      <c r="C880" t="s">
        <v>67</v>
      </c>
      <c r="D880" t="s">
        <v>17</v>
      </c>
      <c r="E880" t="s">
        <v>131</v>
      </c>
      <c r="F880" t="s">
        <v>35</v>
      </c>
      <c r="G880">
        <v>2</v>
      </c>
      <c r="H880" t="s">
        <v>9</v>
      </c>
      <c r="I880" s="6">
        <v>66</v>
      </c>
      <c r="J880" s="6">
        <v>28755.32</v>
      </c>
      <c r="K880" s="6">
        <v>15838.98</v>
      </c>
      <c r="L880" s="7"/>
      <c r="M880" s="6">
        <v>74068.09</v>
      </c>
      <c r="N880" s="6">
        <v>7259</v>
      </c>
      <c r="O880" s="6">
        <v>158699176</v>
      </c>
      <c r="P880" s="6">
        <v>59036169</v>
      </c>
      <c r="Q880" s="6">
        <v>0</v>
      </c>
      <c r="R880" s="6">
        <v>20907172</v>
      </c>
      <c r="S880" s="6">
        <v>238642517</v>
      </c>
      <c r="U880">
        <f t="shared" si="20"/>
        <v>0.2524402441009177</v>
      </c>
    </row>
    <row r="881" spans="1:21" x14ac:dyDescent="0.35">
      <c r="A881">
        <v>2020</v>
      </c>
      <c r="B881" t="s">
        <v>3</v>
      </c>
      <c r="C881" t="s">
        <v>67</v>
      </c>
      <c r="D881" t="s">
        <v>17</v>
      </c>
      <c r="E881" t="s">
        <v>131</v>
      </c>
      <c r="F881" t="s">
        <v>35</v>
      </c>
      <c r="G881">
        <v>3</v>
      </c>
      <c r="H881" t="s">
        <v>9</v>
      </c>
      <c r="I881" s="6">
        <v>42</v>
      </c>
      <c r="J881" s="6">
        <v>74116.89</v>
      </c>
      <c r="K881" s="6">
        <v>20522.580000000002</v>
      </c>
      <c r="L881" s="7"/>
      <c r="M881" s="6">
        <v>70670.23</v>
      </c>
      <c r="N881" s="6">
        <v>16216</v>
      </c>
      <c r="O881" s="6">
        <v>70642496</v>
      </c>
      <c r="P881" s="6">
        <v>61864614</v>
      </c>
      <c r="Q881" s="6">
        <v>0</v>
      </c>
      <c r="R881" s="6">
        <v>13239650</v>
      </c>
      <c r="S881" s="6">
        <v>145746760</v>
      </c>
      <c r="U881">
        <f t="shared" si="20"/>
        <v>0.21878953636613732</v>
      </c>
    </row>
    <row r="882" spans="1:21" x14ac:dyDescent="0.35">
      <c r="A882">
        <v>2020</v>
      </c>
      <c r="B882" t="s">
        <v>3</v>
      </c>
      <c r="C882" t="s">
        <v>67</v>
      </c>
      <c r="D882" t="s">
        <v>17</v>
      </c>
      <c r="E882" t="s">
        <v>131</v>
      </c>
      <c r="F882" t="s">
        <v>35</v>
      </c>
      <c r="G882">
        <v>4</v>
      </c>
      <c r="H882" t="s">
        <v>9</v>
      </c>
      <c r="I882" s="6">
        <v>4</v>
      </c>
      <c r="J882" s="6">
        <v>1016.52</v>
      </c>
      <c r="K882" s="6">
        <v>813.2</v>
      </c>
      <c r="L882" s="7"/>
      <c r="M882" s="6">
        <v>197.36</v>
      </c>
      <c r="N882" s="6">
        <v>254</v>
      </c>
      <c r="O882" s="6">
        <v>0</v>
      </c>
      <c r="P882" s="6">
        <v>5837000</v>
      </c>
      <c r="Q882" s="6">
        <v>0</v>
      </c>
      <c r="R882" s="6">
        <v>630000</v>
      </c>
      <c r="S882" s="6">
        <v>6467000</v>
      </c>
      <c r="U882">
        <f t="shared" si="20"/>
        <v>0.24987211269822532</v>
      </c>
    </row>
    <row r="883" spans="1:21" x14ac:dyDescent="0.35">
      <c r="A883">
        <v>2020</v>
      </c>
      <c r="B883" t="s">
        <v>3</v>
      </c>
      <c r="C883" t="s">
        <v>67</v>
      </c>
      <c r="D883" t="s">
        <v>17</v>
      </c>
      <c r="E883" t="s">
        <v>131</v>
      </c>
      <c r="F883" t="s">
        <v>35</v>
      </c>
      <c r="G883">
        <v>5</v>
      </c>
      <c r="H883" t="s">
        <v>9</v>
      </c>
      <c r="I883" s="6">
        <v>7</v>
      </c>
      <c r="J883" s="6">
        <v>8500.2999999999993</v>
      </c>
      <c r="K883" s="6">
        <v>5164.26</v>
      </c>
      <c r="L883" s="7"/>
      <c r="M883" s="6">
        <v>18443.73</v>
      </c>
      <c r="N883" s="6">
        <v>2305</v>
      </c>
      <c r="O883" s="6">
        <v>62075102</v>
      </c>
      <c r="P883" s="6">
        <v>11190000</v>
      </c>
      <c r="Q883" s="6">
        <v>0</v>
      </c>
      <c r="R883" s="6">
        <v>6870000</v>
      </c>
      <c r="S883" s="6">
        <v>80135102</v>
      </c>
      <c r="U883">
        <f t="shared" si="20"/>
        <v>0.27116689999176502</v>
      </c>
    </row>
    <row r="884" spans="1:21" x14ac:dyDescent="0.35">
      <c r="A884">
        <v>2020</v>
      </c>
      <c r="B884" t="s">
        <v>3</v>
      </c>
      <c r="C884" t="s">
        <v>67</v>
      </c>
      <c r="D884" t="s">
        <v>17</v>
      </c>
      <c r="E884" t="s">
        <v>131</v>
      </c>
      <c r="F884" t="s">
        <v>35</v>
      </c>
      <c r="G884">
        <v>6</v>
      </c>
      <c r="H884" t="s">
        <v>9</v>
      </c>
      <c r="I884" s="6">
        <v>2</v>
      </c>
      <c r="J884" s="6">
        <v>14.44</v>
      </c>
      <c r="K884" s="6">
        <v>14.44</v>
      </c>
      <c r="L884" s="7"/>
      <c r="M884" s="6">
        <v>8.94</v>
      </c>
      <c r="N884" s="6">
        <v>0</v>
      </c>
      <c r="O884" s="6">
        <v>0</v>
      </c>
      <c r="P884" s="6">
        <v>150000</v>
      </c>
      <c r="Q884" s="6">
        <v>0</v>
      </c>
      <c r="R884" s="6">
        <v>15000</v>
      </c>
      <c r="S884" s="6">
        <v>165000</v>
      </c>
      <c r="U884">
        <f t="shared" si="20"/>
        <v>0</v>
      </c>
    </row>
    <row r="885" spans="1:21" x14ac:dyDescent="0.35">
      <c r="A885">
        <v>2020</v>
      </c>
      <c r="B885" t="s">
        <v>3</v>
      </c>
      <c r="C885" t="s">
        <v>67</v>
      </c>
      <c r="D885" t="s">
        <v>17</v>
      </c>
      <c r="E885" t="s">
        <v>131</v>
      </c>
      <c r="F885" t="s">
        <v>35</v>
      </c>
      <c r="G885">
        <v>8</v>
      </c>
      <c r="H885" t="s">
        <v>9</v>
      </c>
      <c r="I885" s="6">
        <v>1</v>
      </c>
      <c r="J885" s="6">
        <v>0</v>
      </c>
      <c r="K885" s="6">
        <v>0</v>
      </c>
      <c r="L885" s="7"/>
      <c r="M885" s="6">
        <v>537.79</v>
      </c>
      <c r="N885" s="6">
        <v>0</v>
      </c>
      <c r="O885" s="6">
        <v>10000000</v>
      </c>
      <c r="P885" s="6">
        <v>0</v>
      </c>
      <c r="Q885" s="6">
        <v>0</v>
      </c>
      <c r="R885" s="6">
        <v>1000000</v>
      </c>
      <c r="S885" s="6">
        <v>11000000</v>
      </c>
      <c r="U885">
        <f t="shared" si="20"/>
        <v>0</v>
      </c>
    </row>
    <row r="886" spans="1:21" x14ac:dyDescent="0.35">
      <c r="A886">
        <v>2020</v>
      </c>
      <c r="B886" t="s">
        <v>3</v>
      </c>
      <c r="C886" t="s">
        <v>67</v>
      </c>
      <c r="D886" t="s">
        <v>17</v>
      </c>
      <c r="E886" t="s">
        <v>132</v>
      </c>
      <c r="F886" t="s">
        <v>35</v>
      </c>
      <c r="G886">
        <v>1</v>
      </c>
      <c r="H886" t="s">
        <v>9</v>
      </c>
      <c r="I886" s="6">
        <v>97</v>
      </c>
      <c r="J886" s="6">
        <v>185443.29</v>
      </c>
      <c r="K886" s="6">
        <v>59789.31</v>
      </c>
      <c r="L886" s="7"/>
      <c r="M886" s="6">
        <v>154230.49</v>
      </c>
      <c r="N886" s="6">
        <v>17256</v>
      </c>
      <c r="O886" s="6">
        <v>459416694</v>
      </c>
      <c r="P886" s="6">
        <v>176432067</v>
      </c>
      <c r="Q886" s="6">
        <v>0</v>
      </c>
      <c r="R886" s="6">
        <v>137001696</v>
      </c>
      <c r="S886" s="6">
        <v>787250457</v>
      </c>
      <c r="U886">
        <f t="shared" si="20"/>
        <v>9.3052706301748639E-2</v>
      </c>
    </row>
    <row r="887" spans="1:21" x14ac:dyDescent="0.35">
      <c r="A887">
        <v>2020</v>
      </c>
      <c r="B887" t="s">
        <v>3</v>
      </c>
      <c r="C887" t="s">
        <v>67</v>
      </c>
      <c r="D887" t="s">
        <v>17</v>
      </c>
      <c r="E887" t="s">
        <v>132</v>
      </c>
      <c r="F887" t="s">
        <v>35</v>
      </c>
      <c r="G887">
        <v>2</v>
      </c>
      <c r="H887" t="s">
        <v>9</v>
      </c>
      <c r="I887" s="6">
        <v>22</v>
      </c>
      <c r="J887" s="6">
        <v>22521.39</v>
      </c>
      <c r="K887" s="6">
        <v>9645.08</v>
      </c>
      <c r="L887" s="7"/>
      <c r="M887" s="6">
        <v>23656.9</v>
      </c>
      <c r="N887" s="6">
        <v>3972</v>
      </c>
      <c r="O887" s="6">
        <v>386330000</v>
      </c>
      <c r="P887" s="6">
        <v>71108022</v>
      </c>
      <c r="Q887" s="6">
        <v>0</v>
      </c>
      <c r="R887" s="6">
        <v>20986554</v>
      </c>
      <c r="S887" s="6">
        <v>478424576</v>
      </c>
      <c r="U887">
        <f t="shared" si="20"/>
        <v>0.17636566837126838</v>
      </c>
    </row>
    <row r="888" spans="1:21" x14ac:dyDescent="0.35">
      <c r="A888">
        <v>2020</v>
      </c>
      <c r="B888" t="s">
        <v>3</v>
      </c>
      <c r="C888" t="s">
        <v>67</v>
      </c>
      <c r="D888" t="s">
        <v>17</v>
      </c>
      <c r="E888" t="s">
        <v>132</v>
      </c>
      <c r="F888" t="s">
        <v>35</v>
      </c>
      <c r="G888">
        <v>3</v>
      </c>
      <c r="H888" t="s">
        <v>9</v>
      </c>
      <c r="I888" s="6">
        <v>23</v>
      </c>
      <c r="J888" s="6">
        <v>32168.07</v>
      </c>
      <c r="K888" s="6">
        <v>9491.6299999999992</v>
      </c>
      <c r="L888" s="7"/>
      <c r="M888" s="6">
        <v>24894.13</v>
      </c>
      <c r="N888" s="6">
        <v>6349</v>
      </c>
      <c r="O888" s="6">
        <v>22992628</v>
      </c>
      <c r="P888" s="6">
        <v>15552484</v>
      </c>
      <c r="Q888" s="6">
        <v>0</v>
      </c>
      <c r="R888" s="6">
        <v>7157600</v>
      </c>
      <c r="S888" s="6">
        <v>45702712</v>
      </c>
      <c r="U888">
        <f t="shared" si="20"/>
        <v>0.19736962770846991</v>
      </c>
    </row>
    <row r="889" spans="1:21" x14ac:dyDescent="0.35">
      <c r="A889">
        <v>2020</v>
      </c>
      <c r="B889" t="s">
        <v>3</v>
      </c>
      <c r="C889" t="s">
        <v>67</v>
      </c>
      <c r="D889" t="s">
        <v>17</v>
      </c>
      <c r="E889" t="s">
        <v>132</v>
      </c>
      <c r="F889" t="s">
        <v>35</v>
      </c>
      <c r="G889">
        <v>5</v>
      </c>
      <c r="H889" t="s">
        <v>9</v>
      </c>
      <c r="I889" s="6">
        <v>4</v>
      </c>
      <c r="J889" s="6">
        <v>24502.74</v>
      </c>
      <c r="K889" s="6">
        <v>14843.83</v>
      </c>
      <c r="L889" s="7"/>
      <c r="M889" s="6">
        <v>14115.57</v>
      </c>
      <c r="N889" s="6">
        <v>4597</v>
      </c>
      <c r="O889" s="6">
        <v>44644860</v>
      </c>
      <c r="P889" s="6">
        <v>5013313</v>
      </c>
      <c r="Q889" s="6">
        <v>0</v>
      </c>
      <c r="R889" s="6">
        <v>14293819</v>
      </c>
      <c r="S889" s="6">
        <v>63951992</v>
      </c>
      <c r="U889">
        <f t="shared" si="20"/>
        <v>0.18761167118452873</v>
      </c>
    </row>
    <row r="890" spans="1:21" x14ac:dyDescent="0.35">
      <c r="A890">
        <v>2020</v>
      </c>
      <c r="B890" t="s">
        <v>3</v>
      </c>
      <c r="C890" t="s">
        <v>67</v>
      </c>
      <c r="D890" t="s">
        <v>17</v>
      </c>
      <c r="E890" t="s">
        <v>132</v>
      </c>
      <c r="F890" t="s">
        <v>35</v>
      </c>
      <c r="G890">
        <v>6</v>
      </c>
      <c r="H890" t="s">
        <v>9</v>
      </c>
      <c r="I890" s="6">
        <v>4</v>
      </c>
      <c r="J890" s="6">
        <v>14621.65</v>
      </c>
      <c r="K890" s="6">
        <v>6752.11</v>
      </c>
      <c r="L890" s="7"/>
      <c r="M890" s="6">
        <v>8812.7999999999993</v>
      </c>
      <c r="N890" s="6">
        <v>3204</v>
      </c>
      <c r="O890" s="6">
        <v>21000000</v>
      </c>
      <c r="P890" s="6">
        <v>4150000</v>
      </c>
      <c r="Q890" s="6">
        <v>0</v>
      </c>
      <c r="R890" s="6">
        <v>7515000</v>
      </c>
      <c r="S890" s="6">
        <v>32665000</v>
      </c>
      <c r="U890">
        <f t="shared" si="20"/>
        <v>0.21912711629672438</v>
      </c>
    </row>
    <row r="891" spans="1:21" x14ac:dyDescent="0.35">
      <c r="A891">
        <v>2020</v>
      </c>
      <c r="B891" t="s">
        <v>3</v>
      </c>
      <c r="C891" t="s">
        <v>67</v>
      </c>
      <c r="D891" t="s">
        <v>17</v>
      </c>
      <c r="E891" t="s">
        <v>132</v>
      </c>
      <c r="F891" t="s">
        <v>35</v>
      </c>
      <c r="G891">
        <v>7</v>
      </c>
      <c r="H891" t="s">
        <v>9</v>
      </c>
      <c r="I891" s="6">
        <v>1</v>
      </c>
      <c r="J891" s="6">
        <v>10000.39</v>
      </c>
      <c r="K891" s="6">
        <v>4000.16</v>
      </c>
      <c r="L891" s="7"/>
      <c r="M891" s="6">
        <v>5041.29</v>
      </c>
      <c r="N891" s="6">
        <v>1100</v>
      </c>
      <c r="O891" s="6">
        <v>5000000</v>
      </c>
      <c r="P891" s="6">
        <v>7000000</v>
      </c>
      <c r="Q891" s="6">
        <v>0</v>
      </c>
      <c r="R891" s="6">
        <v>1200000</v>
      </c>
      <c r="S891" s="6">
        <v>13200000</v>
      </c>
      <c r="U891">
        <f t="shared" si="20"/>
        <v>0.10999571016730349</v>
      </c>
    </row>
    <row r="892" spans="1:21" x14ac:dyDescent="0.35">
      <c r="A892">
        <v>2020</v>
      </c>
      <c r="B892" t="s">
        <v>3</v>
      </c>
      <c r="C892" t="s">
        <v>67</v>
      </c>
      <c r="D892" t="s">
        <v>17</v>
      </c>
      <c r="E892" t="s">
        <v>132</v>
      </c>
      <c r="F892" t="s">
        <v>35</v>
      </c>
      <c r="G892">
        <v>8</v>
      </c>
      <c r="H892" t="s">
        <v>9</v>
      </c>
      <c r="I892" s="6">
        <v>1</v>
      </c>
      <c r="J892" s="6">
        <v>0</v>
      </c>
      <c r="K892" s="6">
        <v>0</v>
      </c>
      <c r="L892" s="7"/>
      <c r="M892" s="6">
        <v>256.02999999999997</v>
      </c>
      <c r="N892" s="6">
        <v>0</v>
      </c>
      <c r="O892" s="6">
        <v>10500000</v>
      </c>
      <c r="P892" s="6">
        <v>8400000</v>
      </c>
      <c r="Q892" s="6">
        <v>0</v>
      </c>
      <c r="R892" s="6">
        <v>7896000</v>
      </c>
      <c r="S892" s="6">
        <v>26796000</v>
      </c>
      <c r="U892">
        <f t="shared" si="20"/>
        <v>0</v>
      </c>
    </row>
    <row r="893" spans="1:21" x14ac:dyDescent="0.35">
      <c r="A893">
        <v>2020</v>
      </c>
      <c r="B893" t="s">
        <v>3</v>
      </c>
      <c r="C893" t="s">
        <v>67</v>
      </c>
      <c r="D893" t="s">
        <v>17</v>
      </c>
      <c r="E893" t="s">
        <v>133</v>
      </c>
      <c r="F893" t="s">
        <v>35</v>
      </c>
      <c r="G893">
        <v>1</v>
      </c>
      <c r="H893" t="s">
        <v>9</v>
      </c>
      <c r="I893" s="6">
        <v>116</v>
      </c>
      <c r="J893" s="6">
        <v>48753.3</v>
      </c>
      <c r="K893" s="6">
        <v>26887.52</v>
      </c>
      <c r="L893" s="7"/>
      <c r="M893" s="6">
        <v>26795.31</v>
      </c>
      <c r="N893" s="6">
        <v>6136</v>
      </c>
      <c r="O893" s="6">
        <v>127970906</v>
      </c>
      <c r="P893" s="6">
        <v>119358986</v>
      </c>
      <c r="Q893" s="6">
        <v>0</v>
      </c>
      <c r="R893" s="6">
        <v>104879136</v>
      </c>
      <c r="S893" s="6">
        <v>352209028</v>
      </c>
      <c r="U893">
        <f t="shared" si="20"/>
        <v>0.12585814703825177</v>
      </c>
    </row>
    <row r="894" spans="1:21" x14ac:dyDescent="0.35">
      <c r="A894">
        <v>2020</v>
      </c>
      <c r="B894" t="s">
        <v>3</v>
      </c>
      <c r="C894" t="s">
        <v>67</v>
      </c>
      <c r="D894" t="s">
        <v>17</v>
      </c>
      <c r="E894" t="s">
        <v>133</v>
      </c>
      <c r="F894" t="s">
        <v>35</v>
      </c>
      <c r="G894">
        <v>2</v>
      </c>
      <c r="H894" t="s">
        <v>9</v>
      </c>
      <c r="I894" s="6">
        <v>19</v>
      </c>
      <c r="J894" s="6">
        <v>-342.57</v>
      </c>
      <c r="K894" s="6">
        <v>-613.33000000000004</v>
      </c>
      <c r="L894" s="7"/>
      <c r="M894" s="6">
        <v>7044.88</v>
      </c>
      <c r="N894" s="6">
        <v>-218</v>
      </c>
      <c r="O894" s="6">
        <v>82032829</v>
      </c>
      <c r="P894" s="6">
        <v>26519245</v>
      </c>
      <c r="Q894" s="6">
        <v>0</v>
      </c>
      <c r="R894" s="6">
        <v>40020200</v>
      </c>
      <c r="S894" s="6">
        <v>138870274</v>
      </c>
      <c r="U894">
        <f t="shared" si="20"/>
        <v>0.6363662901012932</v>
      </c>
    </row>
    <row r="895" spans="1:21" x14ac:dyDescent="0.35">
      <c r="A895">
        <v>2020</v>
      </c>
      <c r="B895" t="s">
        <v>3</v>
      </c>
      <c r="C895" t="s">
        <v>67</v>
      </c>
      <c r="D895" t="s">
        <v>17</v>
      </c>
      <c r="E895" t="s">
        <v>133</v>
      </c>
      <c r="F895" t="s">
        <v>35</v>
      </c>
      <c r="G895">
        <v>3</v>
      </c>
      <c r="H895" t="s">
        <v>9</v>
      </c>
      <c r="I895" s="6">
        <v>15</v>
      </c>
      <c r="J895" s="6">
        <v>10149.23</v>
      </c>
      <c r="K895" s="6">
        <v>4636.51</v>
      </c>
      <c r="L895" s="7"/>
      <c r="M895" s="6">
        <v>7582.21</v>
      </c>
      <c r="N895" s="6">
        <v>2123</v>
      </c>
      <c r="O895" s="6">
        <v>105000</v>
      </c>
      <c r="P895" s="6">
        <v>16758581</v>
      </c>
      <c r="Q895" s="6">
        <v>0</v>
      </c>
      <c r="R895" s="6">
        <v>39120850</v>
      </c>
      <c r="S895" s="6">
        <v>55984431</v>
      </c>
      <c r="U895">
        <f t="shared" si="20"/>
        <v>0.20917843028485905</v>
      </c>
    </row>
    <row r="896" spans="1:21" x14ac:dyDescent="0.35">
      <c r="A896">
        <v>2020</v>
      </c>
      <c r="B896" t="s">
        <v>3</v>
      </c>
      <c r="C896" t="s">
        <v>67</v>
      </c>
      <c r="D896" t="s">
        <v>17</v>
      </c>
      <c r="E896" t="s">
        <v>133</v>
      </c>
      <c r="F896" t="s">
        <v>35</v>
      </c>
      <c r="G896">
        <v>4</v>
      </c>
      <c r="H896" t="s">
        <v>9</v>
      </c>
      <c r="I896" s="6">
        <v>3</v>
      </c>
      <c r="J896" s="6">
        <v>68.849999999999994</v>
      </c>
      <c r="K896" s="6">
        <v>44.75</v>
      </c>
      <c r="L896" s="7"/>
      <c r="M896" s="6">
        <v>53.48</v>
      </c>
      <c r="N896" s="6">
        <v>18</v>
      </c>
      <c r="O896" s="6">
        <v>0</v>
      </c>
      <c r="P896" s="6">
        <v>1350000</v>
      </c>
      <c r="Q896" s="6">
        <v>0</v>
      </c>
      <c r="R896" s="6">
        <v>0</v>
      </c>
      <c r="S896" s="6">
        <v>1350000</v>
      </c>
      <c r="U896">
        <f t="shared" si="20"/>
        <v>0.26143790849673204</v>
      </c>
    </row>
    <row r="897" spans="1:21" x14ac:dyDescent="0.35">
      <c r="A897">
        <v>2020</v>
      </c>
      <c r="B897" t="s">
        <v>3</v>
      </c>
      <c r="C897" t="s">
        <v>67</v>
      </c>
      <c r="D897" t="s">
        <v>17</v>
      </c>
      <c r="E897" t="s">
        <v>133</v>
      </c>
      <c r="F897" t="s">
        <v>35</v>
      </c>
      <c r="G897">
        <v>5</v>
      </c>
      <c r="H897" t="s">
        <v>9</v>
      </c>
      <c r="I897" s="6">
        <v>1</v>
      </c>
      <c r="J897" s="6">
        <v>0</v>
      </c>
      <c r="K897" s="6">
        <v>0</v>
      </c>
      <c r="L897" s="7"/>
      <c r="M897" s="6">
        <v>1610</v>
      </c>
      <c r="N897" s="6">
        <v>0</v>
      </c>
      <c r="O897" s="6">
        <v>0</v>
      </c>
      <c r="P897" s="6">
        <v>1200000</v>
      </c>
      <c r="Q897" s="6">
        <v>0</v>
      </c>
      <c r="R897" s="6">
        <v>0</v>
      </c>
      <c r="S897" s="6">
        <v>1200000</v>
      </c>
      <c r="U897">
        <f t="shared" si="20"/>
        <v>0</v>
      </c>
    </row>
    <row r="898" spans="1:21" x14ac:dyDescent="0.35">
      <c r="A898">
        <v>2020</v>
      </c>
      <c r="B898" t="s">
        <v>3</v>
      </c>
      <c r="C898" t="s">
        <v>67</v>
      </c>
      <c r="D898" t="s">
        <v>17</v>
      </c>
      <c r="E898" t="s">
        <v>133</v>
      </c>
      <c r="F898" t="s">
        <v>35</v>
      </c>
      <c r="G898">
        <v>6</v>
      </c>
      <c r="H898" t="s">
        <v>9</v>
      </c>
      <c r="I898" s="6">
        <v>1</v>
      </c>
      <c r="J898" s="6">
        <v>-4869.67</v>
      </c>
      <c r="K898" s="6">
        <v>-3165.29</v>
      </c>
      <c r="L898" s="7"/>
      <c r="M898" s="6">
        <v>0</v>
      </c>
      <c r="N898" s="6">
        <v>-1217</v>
      </c>
      <c r="O898" s="6">
        <v>20900000</v>
      </c>
      <c r="P898" s="6">
        <v>3300000</v>
      </c>
      <c r="Q898" s="6">
        <v>0</v>
      </c>
      <c r="R898" s="6">
        <v>0</v>
      </c>
      <c r="S898" s="6">
        <v>24200000</v>
      </c>
      <c r="U898">
        <f t="shared" si="20"/>
        <v>0.24991426523768551</v>
      </c>
    </row>
    <row r="899" spans="1:21" x14ac:dyDescent="0.35">
      <c r="A899">
        <v>2020</v>
      </c>
      <c r="B899" t="s">
        <v>3</v>
      </c>
      <c r="C899" t="s">
        <v>67</v>
      </c>
      <c r="D899" t="s">
        <v>17</v>
      </c>
      <c r="E899" t="s">
        <v>133</v>
      </c>
      <c r="F899" t="s">
        <v>35</v>
      </c>
      <c r="G899">
        <v>8</v>
      </c>
      <c r="H899" t="s">
        <v>9</v>
      </c>
      <c r="I899" s="6">
        <v>2</v>
      </c>
      <c r="J899" s="6">
        <v>1648.55</v>
      </c>
      <c r="K899" s="6">
        <v>989.13</v>
      </c>
      <c r="L899" s="7"/>
      <c r="M899" s="6">
        <v>1651.86</v>
      </c>
      <c r="N899" s="6">
        <v>453</v>
      </c>
      <c r="O899" s="6">
        <v>8000000</v>
      </c>
      <c r="P899" s="6">
        <v>0</v>
      </c>
      <c r="Q899" s="6">
        <v>0</v>
      </c>
      <c r="R899" s="6">
        <v>0</v>
      </c>
      <c r="S899" s="6">
        <v>8000000</v>
      </c>
      <c r="U899">
        <f t="shared" si="20"/>
        <v>0.27478693397227866</v>
      </c>
    </row>
    <row r="900" spans="1:21" x14ac:dyDescent="0.35">
      <c r="A900">
        <v>2020</v>
      </c>
      <c r="B900" t="s">
        <v>3</v>
      </c>
      <c r="C900" t="s">
        <v>67</v>
      </c>
      <c r="D900" t="s">
        <v>17</v>
      </c>
      <c r="E900" t="s">
        <v>134</v>
      </c>
      <c r="F900" t="s">
        <v>35</v>
      </c>
      <c r="G900">
        <v>1</v>
      </c>
      <c r="H900" t="s">
        <v>9</v>
      </c>
      <c r="I900" s="6">
        <v>1067</v>
      </c>
      <c r="J900" s="6">
        <v>824771.43</v>
      </c>
      <c r="K900" s="6">
        <v>298517.31</v>
      </c>
      <c r="L900" s="7"/>
      <c r="M900" s="6">
        <v>591521.32999999996</v>
      </c>
      <c r="N900" s="6">
        <v>105166</v>
      </c>
      <c r="O900" s="6">
        <v>2490129190</v>
      </c>
      <c r="P900" s="6">
        <v>1905942612</v>
      </c>
      <c r="Q900" s="6">
        <v>0</v>
      </c>
      <c r="R900" s="6">
        <v>25141497106</v>
      </c>
      <c r="S900" s="6">
        <v>29567138908</v>
      </c>
      <c r="U900">
        <f t="shared" si="20"/>
        <v>0.12750926641578744</v>
      </c>
    </row>
    <row r="901" spans="1:21" x14ac:dyDescent="0.35">
      <c r="A901">
        <v>2020</v>
      </c>
      <c r="B901" t="s">
        <v>3</v>
      </c>
      <c r="C901" t="s">
        <v>67</v>
      </c>
      <c r="D901" t="s">
        <v>17</v>
      </c>
      <c r="E901" t="s">
        <v>134</v>
      </c>
      <c r="F901" t="s">
        <v>35</v>
      </c>
      <c r="G901">
        <v>2</v>
      </c>
      <c r="H901" t="s">
        <v>9</v>
      </c>
      <c r="I901" s="6">
        <v>151</v>
      </c>
      <c r="J901" s="6">
        <v>123848.58</v>
      </c>
      <c r="K901" s="6">
        <v>66928.929999999993</v>
      </c>
      <c r="L901" s="7"/>
      <c r="M901" s="6">
        <v>86377.35</v>
      </c>
      <c r="N901" s="6">
        <v>27358</v>
      </c>
      <c r="O901" s="6">
        <v>520980170</v>
      </c>
      <c r="P901" s="6">
        <v>227975589</v>
      </c>
      <c r="Q901" s="6">
        <v>0</v>
      </c>
      <c r="R901" s="6">
        <v>186255371</v>
      </c>
      <c r="S901" s="6">
        <v>935981130</v>
      </c>
      <c r="U901">
        <f t="shared" si="20"/>
        <v>0.22089877816927736</v>
      </c>
    </row>
    <row r="902" spans="1:21" x14ac:dyDescent="0.35">
      <c r="A902">
        <v>2020</v>
      </c>
      <c r="B902" t="s">
        <v>3</v>
      </c>
      <c r="C902" t="s">
        <v>67</v>
      </c>
      <c r="D902" t="s">
        <v>17</v>
      </c>
      <c r="E902" t="s">
        <v>134</v>
      </c>
      <c r="F902" t="s">
        <v>35</v>
      </c>
      <c r="G902">
        <v>3</v>
      </c>
      <c r="H902" t="s">
        <v>9</v>
      </c>
      <c r="I902" s="6">
        <v>116</v>
      </c>
      <c r="J902" s="6">
        <v>207283.41</v>
      </c>
      <c r="K902" s="6">
        <v>44898.99</v>
      </c>
      <c r="L902" s="7"/>
      <c r="M902" s="6">
        <v>199984.46</v>
      </c>
      <c r="N902" s="6">
        <v>44217</v>
      </c>
      <c r="O902" s="6">
        <v>305086940</v>
      </c>
      <c r="P902" s="6">
        <v>232334540</v>
      </c>
      <c r="Q902" s="6">
        <v>0</v>
      </c>
      <c r="R902" s="6">
        <v>86820356</v>
      </c>
      <c r="S902" s="6">
        <v>646351836</v>
      </c>
      <c r="U902">
        <f t="shared" si="20"/>
        <v>0.21331663735173018</v>
      </c>
    </row>
    <row r="903" spans="1:21" x14ac:dyDescent="0.35">
      <c r="A903">
        <v>2020</v>
      </c>
      <c r="B903" t="s">
        <v>3</v>
      </c>
      <c r="C903" t="s">
        <v>67</v>
      </c>
      <c r="D903" t="s">
        <v>17</v>
      </c>
      <c r="E903" t="s">
        <v>134</v>
      </c>
      <c r="F903" t="s">
        <v>35</v>
      </c>
      <c r="G903">
        <v>4</v>
      </c>
      <c r="H903" t="s">
        <v>9</v>
      </c>
      <c r="I903" s="6">
        <v>29</v>
      </c>
      <c r="J903" s="6">
        <v>31277.34</v>
      </c>
      <c r="K903" s="6">
        <v>15832.07</v>
      </c>
      <c r="L903" s="7"/>
      <c r="M903" s="6">
        <v>29532.720000000001</v>
      </c>
      <c r="N903" s="6">
        <v>7983</v>
      </c>
      <c r="O903" s="6">
        <v>130974540</v>
      </c>
      <c r="P903" s="6">
        <v>54731107</v>
      </c>
      <c r="Q903" s="6">
        <v>0</v>
      </c>
      <c r="R903" s="6">
        <v>42718145</v>
      </c>
      <c r="S903" s="6">
        <v>228423792</v>
      </c>
      <c r="U903">
        <f t="shared" si="20"/>
        <v>0.25523270201366227</v>
      </c>
    </row>
    <row r="904" spans="1:21" x14ac:dyDescent="0.35">
      <c r="A904">
        <v>2020</v>
      </c>
      <c r="B904" t="s">
        <v>3</v>
      </c>
      <c r="C904" t="s">
        <v>67</v>
      </c>
      <c r="D904" t="s">
        <v>17</v>
      </c>
      <c r="E904" t="s">
        <v>134</v>
      </c>
      <c r="F904" t="s">
        <v>35</v>
      </c>
      <c r="G904">
        <v>5</v>
      </c>
      <c r="H904" t="s">
        <v>9</v>
      </c>
      <c r="I904" s="6">
        <v>34</v>
      </c>
      <c r="J904" s="6">
        <v>123637.24</v>
      </c>
      <c r="K904" s="6">
        <v>63169.59</v>
      </c>
      <c r="L904" s="7"/>
      <c r="M904" s="6">
        <v>123148.1</v>
      </c>
      <c r="N904" s="6">
        <v>31224</v>
      </c>
      <c r="O904" s="6">
        <v>1728517777</v>
      </c>
      <c r="P904" s="6">
        <v>236726989</v>
      </c>
      <c r="Q904" s="6">
        <v>0</v>
      </c>
      <c r="R904" s="6">
        <v>104175597</v>
      </c>
      <c r="S904" s="6">
        <v>2069420363</v>
      </c>
      <c r="U904">
        <f t="shared" si="20"/>
        <v>0.25254526872324229</v>
      </c>
    </row>
    <row r="905" spans="1:21" x14ac:dyDescent="0.35">
      <c r="A905">
        <v>2020</v>
      </c>
      <c r="B905" t="s">
        <v>3</v>
      </c>
      <c r="C905" t="s">
        <v>67</v>
      </c>
      <c r="D905" t="s">
        <v>17</v>
      </c>
      <c r="E905" t="s">
        <v>134</v>
      </c>
      <c r="F905" t="s">
        <v>35</v>
      </c>
      <c r="G905">
        <v>6</v>
      </c>
      <c r="H905" t="s">
        <v>9</v>
      </c>
      <c r="I905" s="6">
        <v>19</v>
      </c>
      <c r="J905" s="6">
        <v>34806.74</v>
      </c>
      <c r="K905" s="6">
        <v>11298.44</v>
      </c>
      <c r="L905" s="7"/>
      <c r="M905" s="6">
        <v>28449.1</v>
      </c>
      <c r="N905" s="6">
        <v>7598</v>
      </c>
      <c r="O905" s="6">
        <v>96534889</v>
      </c>
      <c r="P905" s="6">
        <v>49721869</v>
      </c>
      <c r="Q905" s="6">
        <v>0</v>
      </c>
      <c r="R905" s="6">
        <v>70549533</v>
      </c>
      <c r="S905" s="6">
        <v>216806291</v>
      </c>
      <c r="U905">
        <f t="shared" si="20"/>
        <v>0.21829105512323188</v>
      </c>
    </row>
    <row r="906" spans="1:21" x14ac:dyDescent="0.35">
      <c r="A906">
        <v>2020</v>
      </c>
      <c r="B906" t="s">
        <v>3</v>
      </c>
      <c r="C906" t="s">
        <v>67</v>
      </c>
      <c r="D906" t="s">
        <v>17</v>
      </c>
      <c r="E906" t="s">
        <v>134</v>
      </c>
      <c r="F906" t="s">
        <v>35</v>
      </c>
      <c r="G906">
        <v>7</v>
      </c>
      <c r="H906" t="s">
        <v>9</v>
      </c>
      <c r="I906" s="6">
        <v>3</v>
      </c>
      <c r="J906" s="6">
        <v>139.41999999999999</v>
      </c>
      <c r="K906" s="6">
        <v>55.77</v>
      </c>
      <c r="L906" s="7"/>
      <c r="M906" s="6">
        <v>192.95</v>
      </c>
      <c r="N906" s="6">
        <v>17</v>
      </c>
      <c r="O906" s="6">
        <v>0</v>
      </c>
      <c r="P906" s="6">
        <v>1500000</v>
      </c>
      <c r="Q906" s="6">
        <v>0</v>
      </c>
      <c r="R906" s="6">
        <v>500000</v>
      </c>
      <c r="S906" s="6">
        <v>2000000</v>
      </c>
      <c r="U906">
        <f t="shared" si="20"/>
        <v>0.12193372543394063</v>
      </c>
    </row>
    <row r="907" spans="1:21" x14ac:dyDescent="0.35">
      <c r="A907">
        <v>2020</v>
      </c>
      <c r="B907" t="s">
        <v>3</v>
      </c>
      <c r="C907" t="s">
        <v>67</v>
      </c>
      <c r="D907" t="s">
        <v>17</v>
      </c>
      <c r="E907" t="s">
        <v>134</v>
      </c>
      <c r="F907" t="s">
        <v>35</v>
      </c>
      <c r="G907">
        <v>10</v>
      </c>
      <c r="H907" t="s">
        <v>9</v>
      </c>
      <c r="I907" s="6">
        <v>2</v>
      </c>
      <c r="J907" s="6">
        <v>10836.49</v>
      </c>
      <c r="K907" s="6">
        <v>4089.25</v>
      </c>
      <c r="L907" s="7"/>
      <c r="M907" s="6">
        <v>10851.73</v>
      </c>
      <c r="N907" s="6">
        <v>2980</v>
      </c>
      <c r="O907" s="6">
        <v>100000000</v>
      </c>
      <c r="P907" s="6">
        <v>300000</v>
      </c>
      <c r="Q907" s="6">
        <v>0</v>
      </c>
      <c r="R907" s="6">
        <v>11000000</v>
      </c>
      <c r="S907" s="6">
        <v>111300000</v>
      </c>
      <c r="U907">
        <f t="shared" si="20"/>
        <v>0.27499679324209225</v>
      </c>
    </row>
    <row r="908" spans="1:21" x14ac:dyDescent="0.35">
      <c r="A908">
        <v>2020</v>
      </c>
      <c r="B908" t="s">
        <v>3</v>
      </c>
      <c r="C908" t="s">
        <v>67</v>
      </c>
      <c r="D908" t="s">
        <v>17</v>
      </c>
      <c r="E908" t="s">
        <v>135</v>
      </c>
      <c r="F908" t="s">
        <v>35</v>
      </c>
      <c r="G908">
        <v>1</v>
      </c>
      <c r="H908" t="s">
        <v>9</v>
      </c>
      <c r="I908" s="6">
        <v>1150</v>
      </c>
      <c r="J908" s="6">
        <v>1163042.53</v>
      </c>
      <c r="K908" s="6">
        <v>557756.68999999994</v>
      </c>
      <c r="L908" s="7"/>
      <c r="M908" s="6">
        <v>1372884.93</v>
      </c>
      <c r="N908" s="6">
        <v>103884</v>
      </c>
      <c r="O908" s="6">
        <v>3328027468</v>
      </c>
      <c r="P908" s="6">
        <v>3540958731</v>
      </c>
      <c r="Q908" s="6">
        <v>0</v>
      </c>
      <c r="R908" s="6">
        <v>1737996862</v>
      </c>
      <c r="S908" s="6">
        <v>8613224371</v>
      </c>
      <c r="U908">
        <f t="shared" si="20"/>
        <v>8.9320895255653288E-2</v>
      </c>
    </row>
    <row r="909" spans="1:21" x14ac:dyDescent="0.35">
      <c r="A909">
        <v>2020</v>
      </c>
      <c r="B909" t="s">
        <v>3</v>
      </c>
      <c r="C909" t="s">
        <v>67</v>
      </c>
      <c r="D909" t="s">
        <v>17</v>
      </c>
      <c r="E909" t="s">
        <v>135</v>
      </c>
      <c r="F909" t="s">
        <v>35</v>
      </c>
      <c r="G909">
        <v>2</v>
      </c>
      <c r="H909" t="s">
        <v>9</v>
      </c>
      <c r="I909" s="6">
        <v>160</v>
      </c>
      <c r="J909" s="6">
        <v>312128.07</v>
      </c>
      <c r="K909" s="6">
        <v>136823.67000000001</v>
      </c>
      <c r="L909" s="7"/>
      <c r="M909" s="6">
        <v>266616.27</v>
      </c>
      <c r="N909" s="6">
        <v>71989</v>
      </c>
      <c r="O909" s="6">
        <v>860770159</v>
      </c>
      <c r="P909" s="6">
        <v>346669802</v>
      </c>
      <c r="Q909" s="6">
        <v>1000000</v>
      </c>
      <c r="R909" s="6">
        <v>513271956</v>
      </c>
      <c r="S909" s="6">
        <v>1721711917</v>
      </c>
      <c r="U909">
        <f t="shared" si="20"/>
        <v>0.23063930136113678</v>
      </c>
    </row>
    <row r="910" spans="1:21" x14ac:dyDescent="0.35">
      <c r="A910">
        <v>2020</v>
      </c>
      <c r="B910" t="s">
        <v>3</v>
      </c>
      <c r="C910" t="s">
        <v>67</v>
      </c>
      <c r="D910" t="s">
        <v>17</v>
      </c>
      <c r="E910" t="s">
        <v>135</v>
      </c>
      <c r="F910" t="s">
        <v>35</v>
      </c>
      <c r="G910">
        <v>3</v>
      </c>
      <c r="H910" t="s">
        <v>9</v>
      </c>
      <c r="I910" s="6">
        <v>174</v>
      </c>
      <c r="J910" s="6">
        <v>398911.3</v>
      </c>
      <c r="K910" s="6">
        <v>144024.92000000001</v>
      </c>
      <c r="L910" s="7"/>
      <c r="M910" s="6">
        <v>379322.95</v>
      </c>
      <c r="N910" s="6">
        <v>86110</v>
      </c>
      <c r="O910" s="6">
        <v>1254192893</v>
      </c>
      <c r="P910" s="6">
        <v>294383081</v>
      </c>
      <c r="Q910" s="6">
        <v>0</v>
      </c>
      <c r="R910" s="6">
        <v>320841452</v>
      </c>
      <c r="S910" s="6">
        <v>1869417426</v>
      </c>
      <c r="U910">
        <f t="shared" si="20"/>
        <v>0.21586252382421858</v>
      </c>
    </row>
    <row r="911" spans="1:21" x14ac:dyDescent="0.35">
      <c r="A911">
        <v>2020</v>
      </c>
      <c r="B911" t="s">
        <v>3</v>
      </c>
      <c r="C911" t="s">
        <v>67</v>
      </c>
      <c r="D911" t="s">
        <v>17</v>
      </c>
      <c r="E911" t="s">
        <v>135</v>
      </c>
      <c r="F911" t="s">
        <v>35</v>
      </c>
      <c r="G911">
        <v>4</v>
      </c>
      <c r="H911" t="s">
        <v>9</v>
      </c>
      <c r="I911" s="6">
        <v>43</v>
      </c>
      <c r="J911" s="6">
        <v>35993.94</v>
      </c>
      <c r="K911" s="6">
        <v>13381.21</v>
      </c>
      <c r="L911" s="7"/>
      <c r="M911" s="6">
        <v>28992.07</v>
      </c>
      <c r="N911" s="6">
        <v>7303</v>
      </c>
      <c r="O911" s="6">
        <v>274117727</v>
      </c>
      <c r="P911" s="6">
        <v>45895862</v>
      </c>
      <c r="Q911" s="6">
        <v>0</v>
      </c>
      <c r="R911" s="6">
        <v>51253664</v>
      </c>
      <c r="S911" s="6">
        <v>371267253</v>
      </c>
      <c r="U911">
        <f t="shared" si="20"/>
        <v>0.20289526514741091</v>
      </c>
    </row>
    <row r="912" spans="1:21" x14ac:dyDescent="0.35">
      <c r="A912">
        <v>2020</v>
      </c>
      <c r="B912" t="s">
        <v>3</v>
      </c>
      <c r="C912" t="s">
        <v>67</v>
      </c>
      <c r="D912" t="s">
        <v>17</v>
      </c>
      <c r="E912" t="s">
        <v>135</v>
      </c>
      <c r="F912" t="s">
        <v>35</v>
      </c>
      <c r="G912">
        <v>5</v>
      </c>
      <c r="H912" t="s">
        <v>9</v>
      </c>
      <c r="I912" s="6">
        <v>47</v>
      </c>
      <c r="J912" s="6">
        <v>49517.05</v>
      </c>
      <c r="K912" s="6">
        <v>22994.33</v>
      </c>
      <c r="L912" s="7"/>
      <c r="M912" s="6">
        <v>73926.570000000007</v>
      </c>
      <c r="N912" s="6">
        <v>11453</v>
      </c>
      <c r="O912" s="6">
        <v>684157101</v>
      </c>
      <c r="P912" s="6">
        <v>166877864</v>
      </c>
      <c r="Q912" s="6">
        <v>0</v>
      </c>
      <c r="R912" s="6">
        <v>119875419</v>
      </c>
      <c r="S912" s="6">
        <v>993020384</v>
      </c>
      <c r="U912">
        <f t="shared" si="20"/>
        <v>0.23129406941649391</v>
      </c>
    </row>
    <row r="913" spans="1:21" x14ac:dyDescent="0.35">
      <c r="A913">
        <v>2020</v>
      </c>
      <c r="B913" t="s">
        <v>3</v>
      </c>
      <c r="C913" t="s">
        <v>67</v>
      </c>
      <c r="D913" t="s">
        <v>17</v>
      </c>
      <c r="E913" t="s">
        <v>135</v>
      </c>
      <c r="F913" t="s">
        <v>35</v>
      </c>
      <c r="G913">
        <v>6</v>
      </c>
      <c r="H913" t="s">
        <v>9</v>
      </c>
      <c r="I913" s="6">
        <v>16</v>
      </c>
      <c r="J913" s="6">
        <v>10841.98</v>
      </c>
      <c r="K913" s="6">
        <v>3862.83</v>
      </c>
      <c r="L913" s="7"/>
      <c r="M913" s="6">
        <v>8640.33</v>
      </c>
      <c r="N913" s="6">
        <v>2912</v>
      </c>
      <c r="O913" s="6">
        <v>454825041</v>
      </c>
      <c r="P913" s="6">
        <v>18476690</v>
      </c>
      <c r="Q913" s="6">
        <v>0</v>
      </c>
      <c r="R913" s="6">
        <v>20968431</v>
      </c>
      <c r="S913" s="6">
        <v>494270162</v>
      </c>
      <c r="U913">
        <f t="shared" si="20"/>
        <v>0.26858562734851016</v>
      </c>
    </row>
    <row r="914" spans="1:21" x14ac:dyDescent="0.35">
      <c r="A914">
        <v>2020</v>
      </c>
      <c r="B914" t="s">
        <v>3</v>
      </c>
      <c r="C914" t="s">
        <v>67</v>
      </c>
      <c r="D914" t="s">
        <v>17</v>
      </c>
      <c r="E914" t="s">
        <v>135</v>
      </c>
      <c r="F914" t="s">
        <v>35</v>
      </c>
      <c r="G914">
        <v>7</v>
      </c>
      <c r="H914" t="s">
        <v>9</v>
      </c>
      <c r="I914" s="6">
        <v>1</v>
      </c>
      <c r="J914" s="6">
        <v>0</v>
      </c>
      <c r="K914" s="6">
        <v>0</v>
      </c>
      <c r="L914" s="7"/>
      <c r="M914" s="6">
        <v>0</v>
      </c>
      <c r="N914" s="6">
        <v>0</v>
      </c>
      <c r="O914" s="6">
        <v>1750000</v>
      </c>
      <c r="P914" s="6">
        <v>0</v>
      </c>
      <c r="Q914" s="6">
        <v>0</v>
      </c>
      <c r="R914" s="6">
        <v>263200</v>
      </c>
      <c r="S914" s="6">
        <v>2013200</v>
      </c>
      <c r="U914">
        <f t="shared" si="20"/>
        <v>0</v>
      </c>
    </row>
    <row r="915" spans="1:21" x14ac:dyDescent="0.35">
      <c r="A915">
        <v>2020</v>
      </c>
      <c r="B915" t="s">
        <v>3</v>
      </c>
      <c r="C915" t="s">
        <v>67</v>
      </c>
      <c r="D915" t="s">
        <v>17</v>
      </c>
      <c r="E915" t="s">
        <v>135</v>
      </c>
      <c r="F915" t="s">
        <v>35</v>
      </c>
      <c r="G915">
        <v>8</v>
      </c>
      <c r="H915" t="s">
        <v>9</v>
      </c>
      <c r="I915" s="6">
        <v>6</v>
      </c>
      <c r="J915" s="6">
        <v>9895.76</v>
      </c>
      <c r="K915" s="6">
        <v>9389.64</v>
      </c>
      <c r="L915" s="7"/>
      <c r="M915" s="6">
        <v>4510.01</v>
      </c>
      <c r="N915" s="6">
        <v>1881</v>
      </c>
      <c r="O915" s="6">
        <v>23373000</v>
      </c>
      <c r="P915" s="6">
        <v>63232668</v>
      </c>
      <c r="Q915" s="6">
        <v>0</v>
      </c>
      <c r="R915" s="6">
        <v>5347147</v>
      </c>
      <c r="S915" s="6">
        <v>91952815</v>
      </c>
      <c r="U915">
        <f t="shared" si="20"/>
        <v>0.1900814086032806</v>
      </c>
    </row>
    <row r="916" spans="1:21" x14ac:dyDescent="0.35">
      <c r="A916">
        <v>2020</v>
      </c>
      <c r="B916" t="s">
        <v>3</v>
      </c>
      <c r="C916" t="s">
        <v>67</v>
      </c>
      <c r="D916" t="s">
        <v>17</v>
      </c>
      <c r="E916" t="s">
        <v>135</v>
      </c>
      <c r="F916" t="s">
        <v>35</v>
      </c>
      <c r="G916">
        <v>9</v>
      </c>
      <c r="H916" t="s">
        <v>9</v>
      </c>
      <c r="I916" s="6">
        <v>4</v>
      </c>
      <c r="J916" s="6">
        <v>79608.28</v>
      </c>
      <c r="K916" s="6">
        <v>22262.23</v>
      </c>
      <c r="L916" s="7"/>
      <c r="M916" s="6">
        <v>26962.85</v>
      </c>
      <c r="N916" s="6">
        <v>13642</v>
      </c>
      <c r="O916" s="6">
        <v>860760000</v>
      </c>
      <c r="P916" s="6">
        <v>58705000</v>
      </c>
      <c r="Q916" s="6">
        <v>0</v>
      </c>
      <c r="R916" s="6">
        <v>88933400</v>
      </c>
      <c r="S916" s="6">
        <v>1008398400</v>
      </c>
      <c r="U916">
        <f t="shared" si="20"/>
        <v>0.17136408423847369</v>
      </c>
    </row>
    <row r="917" spans="1:21" x14ac:dyDescent="0.35">
      <c r="A917">
        <v>2020</v>
      </c>
      <c r="B917" t="s">
        <v>3</v>
      </c>
      <c r="C917" t="s">
        <v>67</v>
      </c>
      <c r="D917" t="s">
        <v>17</v>
      </c>
      <c r="E917" t="s">
        <v>135</v>
      </c>
      <c r="F917" t="s">
        <v>35</v>
      </c>
      <c r="G917">
        <v>10</v>
      </c>
      <c r="H917" t="s">
        <v>9</v>
      </c>
      <c r="I917" s="6">
        <v>3</v>
      </c>
      <c r="J917" s="6">
        <v>8457.2800000000007</v>
      </c>
      <c r="K917" s="6">
        <v>4228.6400000000003</v>
      </c>
      <c r="L917" s="7"/>
      <c r="M917" s="6">
        <v>5309.03</v>
      </c>
      <c r="N917" s="6">
        <v>1945</v>
      </c>
      <c r="O917" s="6">
        <v>14004013</v>
      </c>
      <c r="P917" s="6">
        <v>10104237</v>
      </c>
      <c r="Q917" s="6">
        <v>0</v>
      </c>
      <c r="R917" s="6">
        <v>32834500</v>
      </c>
      <c r="S917" s="6">
        <v>56942750</v>
      </c>
      <c r="U917">
        <f t="shared" si="20"/>
        <v>0.2299793787127776</v>
      </c>
    </row>
    <row r="918" spans="1:21" x14ac:dyDescent="0.35">
      <c r="A918">
        <v>2020</v>
      </c>
      <c r="B918" t="s">
        <v>3</v>
      </c>
      <c r="C918" t="s">
        <v>67</v>
      </c>
      <c r="D918" t="s">
        <v>17</v>
      </c>
      <c r="E918" t="s">
        <v>136</v>
      </c>
      <c r="F918" t="s">
        <v>35</v>
      </c>
      <c r="G918">
        <v>1</v>
      </c>
      <c r="H918" t="s">
        <v>9</v>
      </c>
      <c r="I918" s="6">
        <v>340</v>
      </c>
      <c r="J918" s="6">
        <v>480666.18</v>
      </c>
      <c r="K918" s="6">
        <v>114381.95</v>
      </c>
      <c r="L918" s="7"/>
      <c r="M918" s="6">
        <v>261798.42</v>
      </c>
      <c r="N918" s="6">
        <v>111049</v>
      </c>
      <c r="O918" s="6">
        <v>943655705</v>
      </c>
      <c r="P918" s="6">
        <v>524567040</v>
      </c>
      <c r="Q918" s="6">
        <v>0</v>
      </c>
      <c r="R918" s="6">
        <v>374771440</v>
      </c>
      <c r="S918" s="6">
        <v>1843234185</v>
      </c>
      <c r="U918">
        <f t="shared" si="20"/>
        <v>0.23103144057274844</v>
      </c>
    </row>
    <row r="919" spans="1:21" x14ac:dyDescent="0.35">
      <c r="A919">
        <v>2020</v>
      </c>
      <c r="B919" t="s">
        <v>3</v>
      </c>
      <c r="C919" t="s">
        <v>67</v>
      </c>
      <c r="D919" t="s">
        <v>17</v>
      </c>
      <c r="E919" t="s">
        <v>136</v>
      </c>
      <c r="F919" t="s">
        <v>35</v>
      </c>
      <c r="G919">
        <v>2</v>
      </c>
      <c r="H919" t="s">
        <v>9</v>
      </c>
      <c r="I919" s="6">
        <v>16</v>
      </c>
      <c r="J919" s="6">
        <v>4728.6499999999996</v>
      </c>
      <c r="K919" s="6">
        <v>2891.42</v>
      </c>
      <c r="L919" s="7"/>
      <c r="M919" s="6">
        <v>4379.8100000000004</v>
      </c>
      <c r="N919" s="6">
        <v>1208</v>
      </c>
      <c r="O919" s="6">
        <v>8285000</v>
      </c>
      <c r="P919" s="6">
        <v>8378644</v>
      </c>
      <c r="Q919" s="6">
        <v>0</v>
      </c>
      <c r="R919" s="6">
        <v>1324696</v>
      </c>
      <c r="S919" s="6">
        <v>17988340</v>
      </c>
      <c r="U919">
        <f t="shared" ref="U919:U982" si="21">IFERROR(N919/J919,0)</f>
        <v>0.25546403307497911</v>
      </c>
    </row>
    <row r="920" spans="1:21" x14ac:dyDescent="0.35">
      <c r="A920">
        <v>2020</v>
      </c>
      <c r="B920" t="s">
        <v>3</v>
      </c>
      <c r="C920" t="s">
        <v>67</v>
      </c>
      <c r="D920" t="s">
        <v>17</v>
      </c>
      <c r="E920" t="s">
        <v>136</v>
      </c>
      <c r="F920" t="s">
        <v>35</v>
      </c>
      <c r="G920">
        <v>3</v>
      </c>
      <c r="H920" t="s">
        <v>9</v>
      </c>
      <c r="I920" s="6">
        <v>22</v>
      </c>
      <c r="J920" s="6">
        <v>205603.5</v>
      </c>
      <c r="K920" s="6">
        <v>33631.199999999997</v>
      </c>
      <c r="L920" s="7"/>
      <c r="M920" s="6">
        <v>202534.81</v>
      </c>
      <c r="N920" s="6">
        <v>42832</v>
      </c>
      <c r="O920" s="6">
        <v>164000000</v>
      </c>
      <c r="P920" s="6">
        <v>114359687</v>
      </c>
      <c r="Q920" s="6">
        <v>0</v>
      </c>
      <c r="R920" s="6">
        <v>8794863</v>
      </c>
      <c r="S920" s="6">
        <v>287154550</v>
      </c>
      <c r="U920">
        <f t="shared" si="21"/>
        <v>0.20832330188931608</v>
      </c>
    </row>
    <row r="921" spans="1:21" x14ac:dyDescent="0.35">
      <c r="A921">
        <v>2020</v>
      </c>
      <c r="B921" t="s">
        <v>3</v>
      </c>
      <c r="C921" t="s">
        <v>67</v>
      </c>
      <c r="D921" t="s">
        <v>17</v>
      </c>
      <c r="E921" t="s">
        <v>136</v>
      </c>
      <c r="F921" t="s">
        <v>35</v>
      </c>
      <c r="G921">
        <v>4</v>
      </c>
      <c r="H921" t="s">
        <v>9</v>
      </c>
      <c r="I921" s="6">
        <v>10</v>
      </c>
      <c r="J921" s="6">
        <v>5045.4799999999996</v>
      </c>
      <c r="K921" s="6">
        <v>2942.53</v>
      </c>
      <c r="L921" s="7"/>
      <c r="M921" s="6">
        <v>6606.67</v>
      </c>
      <c r="N921" s="6">
        <v>1375</v>
      </c>
      <c r="O921" s="6">
        <v>10000000</v>
      </c>
      <c r="P921" s="6">
        <v>7806397</v>
      </c>
      <c r="Q921" s="6">
        <v>0</v>
      </c>
      <c r="R921" s="6">
        <v>9190000</v>
      </c>
      <c r="S921" s="6">
        <v>26996397</v>
      </c>
      <c r="U921">
        <f t="shared" si="21"/>
        <v>0.27252114764105695</v>
      </c>
    </row>
    <row r="922" spans="1:21" x14ac:dyDescent="0.35">
      <c r="A922">
        <v>2020</v>
      </c>
      <c r="B922" t="s">
        <v>3</v>
      </c>
      <c r="C922" t="s">
        <v>67</v>
      </c>
      <c r="D922" t="s">
        <v>17</v>
      </c>
      <c r="E922" t="s">
        <v>136</v>
      </c>
      <c r="F922" t="s">
        <v>35</v>
      </c>
      <c r="G922">
        <v>5</v>
      </c>
      <c r="H922" t="s">
        <v>9</v>
      </c>
      <c r="I922" s="6">
        <v>1</v>
      </c>
      <c r="J922" s="6">
        <v>3118.5</v>
      </c>
      <c r="K922" s="6">
        <v>1871.1</v>
      </c>
      <c r="L922" s="7"/>
      <c r="M922" s="6">
        <v>1150.27</v>
      </c>
      <c r="N922" s="6">
        <v>858</v>
      </c>
      <c r="O922" s="6">
        <v>15000000</v>
      </c>
      <c r="P922" s="6">
        <v>0</v>
      </c>
      <c r="Q922" s="6">
        <v>0</v>
      </c>
      <c r="R922" s="6">
        <v>0</v>
      </c>
      <c r="S922" s="6">
        <v>15000000</v>
      </c>
      <c r="U922">
        <f t="shared" si="21"/>
        <v>0.27513227513227512</v>
      </c>
    </row>
    <row r="923" spans="1:21" x14ac:dyDescent="0.35">
      <c r="A923">
        <v>2020</v>
      </c>
      <c r="B923" t="s">
        <v>3</v>
      </c>
      <c r="C923" t="s">
        <v>67</v>
      </c>
      <c r="D923" t="s">
        <v>17</v>
      </c>
      <c r="E923" t="s">
        <v>136</v>
      </c>
      <c r="F923" t="s">
        <v>35</v>
      </c>
      <c r="G923">
        <v>7</v>
      </c>
      <c r="H923" t="s">
        <v>9</v>
      </c>
      <c r="I923" s="6">
        <v>2</v>
      </c>
      <c r="J923" s="6">
        <v>4801.8999999999996</v>
      </c>
      <c r="K923" s="6">
        <v>2881.14</v>
      </c>
      <c r="L923" s="7"/>
      <c r="M923" s="6">
        <v>4811.2700000000004</v>
      </c>
      <c r="N923" s="6">
        <v>1321</v>
      </c>
      <c r="O923" s="6">
        <v>0</v>
      </c>
      <c r="P923" s="6">
        <v>5424184</v>
      </c>
      <c r="Q923" s="6">
        <v>0</v>
      </c>
      <c r="R923" s="6">
        <v>542418</v>
      </c>
      <c r="S923" s="6">
        <v>5966602</v>
      </c>
      <c r="U923">
        <f t="shared" si="21"/>
        <v>0.27509943980507717</v>
      </c>
    </row>
    <row r="924" spans="1:21" x14ac:dyDescent="0.35">
      <c r="A924">
        <v>2020</v>
      </c>
      <c r="B924" t="s">
        <v>3</v>
      </c>
      <c r="C924" t="s">
        <v>67</v>
      </c>
      <c r="D924" t="s">
        <v>17</v>
      </c>
      <c r="E924" t="s">
        <v>137</v>
      </c>
      <c r="F924" t="s">
        <v>35</v>
      </c>
      <c r="G924">
        <v>1</v>
      </c>
      <c r="H924" t="s">
        <v>9</v>
      </c>
      <c r="I924" s="6">
        <v>143</v>
      </c>
      <c r="J924" s="6">
        <v>53982.74</v>
      </c>
      <c r="K924" s="6">
        <v>22138.86</v>
      </c>
      <c r="L924" s="7"/>
      <c r="M924" s="6">
        <v>42201.65</v>
      </c>
      <c r="N924" s="6">
        <v>3696</v>
      </c>
      <c r="O924" s="6">
        <v>225913991</v>
      </c>
      <c r="P924" s="6">
        <v>179183166</v>
      </c>
      <c r="Q924" s="6">
        <v>0</v>
      </c>
      <c r="R924" s="6">
        <v>115182844</v>
      </c>
      <c r="S924" s="6">
        <v>519720001</v>
      </c>
      <c r="U924">
        <f t="shared" si="21"/>
        <v>6.846632831160479E-2</v>
      </c>
    </row>
    <row r="925" spans="1:21" x14ac:dyDescent="0.35">
      <c r="A925">
        <v>2020</v>
      </c>
      <c r="B925" t="s">
        <v>3</v>
      </c>
      <c r="C925" t="s">
        <v>67</v>
      </c>
      <c r="D925" t="s">
        <v>17</v>
      </c>
      <c r="E925" t="s">
        <v>137</v>
      </c>
      <c r="F925" t="s">
        <v>35</v>
      </c>
      <c r="G925">
        <v>2</v>
      </c>
      <c r="H925" t="s">
        <v>9</v>
      </c>
      <c r="I925" s="6">
        <v>107</v>
      </c>
      <c r="J925" s="6">
        <v>36050.5</v>
      </c>
      <c r="K925" s="6">
        <v>16337.24</v>
      </c>
      <c r="L925" s="7"/>
      <c r="M925" s="6">
        <v>29186.01</v>
      </c>
      <c r="N925" s="6">
        <v>9770</v>
      </c>
      <c r="O925" s="6">
        <v>801970034</v>
      </c>
      <c r="P925" s="6">
        <v>378149809</v>
      </c>
      <c r="Q925" s="6">
        <v>0</v>
      </c>
      <c r="R925" s="6">
        <v>524172361</v>
      </c>
      <c r="S925" s="6">
        <v>1704292204</v>
      </c>
      <c r="U925">
        <f t="shared" si="21"/>
        <v>0.27100872387345532</v>
      </c>
    </row>
    <row r="926" spans="1:21" x14ac:dyDescent="0.35">
      <c r="A926">
        <v>2020</v>
      </c>
      <c r="B926" t="s">
        <v>3</v>
      </c>
      <c r="C926" t="s">
        <v>67</v>
      </c>
      <c r="D926" t="s">
        <v>17</v>
      </c>
      <c r="E926" t="s">
        <v>137</v>
      </c>
      <c r="F926" t="s">
        <v>35</v>
      </c>
      <c r="G926">
        <v>3</v>
      </c>
      <c r="H926" t="s">
        <v>9</v>
      </c>
      <c r="I926" s="6">
        <v>50</v>
      </c>
      <c r="J926" s="6">
        <v>51709.24</v>
      </c>
      <c r="K926" s="6">
        <v>19377.12</v>
      </c>
      <c r="L926" s="7"/>
      <c r="M926" s="6">
        <v>46391.199999999997</v>
      </c>
      <c r="N926" s="6">
        <v>12524</v>
      </c>
      <c r="O926" s="6">
        <v>466279243</v>
      </c>
      <c r="P926" s="6">
        <v>148284840</v>
      </c>
      <c r="Q926" s="6">
        <v>0</v>
      </c>
      <c r="R926" s="6">
        <v>165826477</v>
      </c>
      <c r="S926" s="6">
        <v>780390560</v>
      </c>
      <c r="U926">
        <f t="shared" si="21"/>
        <v>0.24220042684827703</v>
      </c>
    </row>
    <row r="927" spans="1:21" x14ac:dyDescent="0.35">
      <c r="A927">
        <v>2020</v>
      </c>
      <c r="B927" t="s">
        <v>3</v>
      </c>
      <c r="C927" t="s">
        <v>67</v>
      </c>
      <c r="D927" t="s">
        <v>17</v>
      </c>
      <c r="E927" t="s">
        <v>137</v>
      </c>
      <c r="F927" t="s">
        <v>35</v>
      </c>
      <c r="G927">
        <v>4</v>
      </c>
      <c r="H927" t="s">
        <v>9</v>
      </c>
      <c r="I927" s="6">
        <v>9</v>
      </c>
      <c r="J927" s="6">
        <v>2551.83</v>
      </c>
      <c r="K927" s="6">
        <v>1531.1</v>
      </c>
      <c r="L927" s="7"/>
      <c r="M927" s="6">
        <v>2106.02</v>
      </c>
      <c r="N927" s="6">
        <v>701</v>
      </c>
      <c r="O927" s="6">
        <v>26555043</v>
      </c>
      <c r="P927" s="6">
        <v>13286771</v>
      </c>
      <c r="Q927" s="6">
        <v>0</v>
      </c>
      <c r="R927" s="6">
        <v>16933377</v>
      </c>
      <c r="S927" s="6">
        <v>56775191</v>
      </c>
      <c r="U927">
        <f t="shared" si="21"/>
        <v>0.27470481967842686</v>
      </c>
    </row>
    <row r="928" spans="1:21" x14ac:dyDescent="0.35">
      <c r="A928">
        <v>2020</v>
      </c>
      <c r="B928" t="s">
        <v>3</v>
      </c>
      <c r="C928" t="s">
        <v>67</v>
      </c>
      <c r="D928" t="s">
        <v>17</v>
      </c>
      <c r="E928" t="s">
        <v>137</v>
      </c>
      <c r="F928" t="s">
        <v>35</v>
      </c>
      <c r="G928">
        <v>5</v>
      </c>
      <c r="H928" t="s">
        <v>9</v>
      </c>
      <c r="I928" s="6">
        <v>3</v>
      </c>
      <c r="J928" s="6">
        <v>8123.23</v>
      </c>
      <c r="K928" s="6">
        <v>5280.1</v>
      </c>
      <c r="L928" s="7"/>
      <c r="M928" s="6">
        <v>9473.51</v>
      </c>
      <c r="N928" s="6">
        <v>2031</v>
      </c>
      <c r="O928" s="6">
        <v>44000000</v>
      </c>
      <c r="P928" s="6">
        <v>1000000</v>
      </c>
      <c r="Q928" s="6">
        <v>0</v>
      </c>
      <c r="R928" s="6">
        <v>6000000</v>
      </c>
      <c r="S928" s="6">
        <v>51000000</v>
      </c>
      <c r="U928">
        <f t="shared" si="21"/>
        <v>0.25002369747009506</v>
      </c>
    </row>
    <row r="929" spans="1:21" x14ac:dyDescent="0.35">
      <c r="A929">
        <v>2020</v>
      </c>
      <c r="B929" t="s">
        <v>3</v>
      </c>
      <c r="C929" t="s">
        <v>67</v>
      </c>
      <c r="D929" t="s">
        <v>17</v>
      </c>
      <c r="E929" t="s">
        <v>137</v>
      </c>
      <c r="F929" t="s">
        <v>35</v>
      </c>
      <c r="G929">
        <v>6</v>
      </c>
      <c r="H929" t="s">
        <v>9</v>
      </c>
      <c r="I929" s="6">
        <v>4</v>
      </c>
      <c r="J929" s="6">
        <v>1950.58</v>
      </c>
      <c r="K929" s="6">
        <v>1178.05</v>
      </c>
      <c r="L929" s="7"/>
      <c r="M929" s="6">
        <v>1944.17</v>
      </c>
      <c r="N929" s="6">
        <v>531</v>
      </c>
      <c r="O929" s="6">
        <v>3000000</v>
      </c>
      <c r="P929" s="6">
        <v>600000</v>
      </c>
      <c r="Q929" s="6">
        <v>0</v>
      </c>
      <c r="R929" s="6">
        <v>420000</v>
      </c>
      <c r="S929" s="6">
        <v>4020000</v>
      </c>
      <c r="U929">
        <f t="shared" si="21"/>
        <v>0.27222672230823652</v>
      </c>
    </row>
    <row r="930" spans="1:21" x14ac:dyDescent="0.35">
      <c r="A930">
        <v>2020</v>
      </c>
      <c r="B930" t="s">
        <v>3</v>
      </c>
      <c r="C930" t="s">
        <v>67</v>
      </c>
      <c r="D930" t="s">
        <v>17</v>
      </c>
      <c r="E930" t="s">
        <v>138</v>
      </c>
      <c r="F930" t="s">
        <v>35</v>
      </c>
      <c r="G930">
        <v>1</v>
      </c>
      <c r="H930" t="s">
        <v>9</v>
      </c>
      <c r="I930" s="6">
        <v>65</v>
      </c>
      <c r="J930" s="6">
        <v>39388.519999999997</v>
      </c>
      <c r="K930" s="6">
        <v>11913.59</v>
      </c>
      <c r="L930" s="7"/>
      <c r="M930" s="6">
        <v>20081.259999999998</v>
      </c>
      <c r="N930" s="6">
        <v>3861</v>
      </c>
      <c r="O930" s="6">
        <v>79620551</v>
      </c>
      <c r="P930" s="6">
        <v>44695231</v>
      </c>
      <c r="Q930" s="6">
        <v>0</v>
      </c>
      <c r="R930" s="6">
        <v>21160950</v>
      </c>
      <c r="S930" s="6">
        <v>145476732</v>
      </c>
      <c r="U930">
        <f t="shared" si="21"/>
        <v>9.80234850154309E-2</v>
      </c>
    </row>
    <row r="931" spans="1:21" x14ac:dyDescent="0.35">
      <c r="A931">
        <v>2020</v>
      </c>
      <c r="B931" t="s">
        <v>3</v>
      </c>
      <c r="C931" t="s">
        <v>67</v>
      </c>
      <c r="D931" t="s">
        <v>17</v>
      </c>
      <c r="E931" t="s">
        <v>138</v>
      </c>
      <c r="F931" t="s">
        <v>35</v>
      </c>
      <c r="G931">
        <v>2</v>
      </c>
      <c r="H931" t="s">
        <v>9</v>
      </c>
      <c r="I931" s="6">
        <v>7</v>
      </c>
      <c r="J931" s="6">
        <v>3176132.66</v>
      </c>
      <c r="K931" s="6">
        <v>566.47</v>
      </c>
      <c r="L931" s="7"/>
      <c r="M931" s="6">
        <v>1853954.68</v>
      </c>
      <c r="N931" s="6">
        <v>331</v>
      </c>
      <c r="O931" s="6">
        <v>3254425725</v>
      </c>
      <c r="P931" s="6">
        <v>12846543612</v>
      </c>
      <c r="Q931" s="6">
        <v>0</v>
      </c>
      <c r="R931" s="6">
        <v>4758263001</v>
      </c>
      <c r="S931" s="6">
        <v>20859232338</v>
      </c>
      <c r="U931">
        <f t="shared" si="21"/>
        <v>1.0421479057489998E-4</v>
      </c>
    </row>
    <row r="932" spans="1:21" x14ac:dyDescent="0.35">
      <c r="A932">
        <v>2020</v>
      </c>
      <c r="B932" t="s">
        <v>3</v>
      </c>
      <c r="C932" t="s">
        <v>67</v>
      </c>
      <c r="D932" t="s">
        <v>17</v>
      </c>
      <c r="E932" t="s">
        <v>138</v>
      </c>
      <c r="F932" t="s">
        <v>35</v>
      </c>
      <c r="G932">
        <v>3</v>
      </c>
      <c r="H932" t="s">
        <v>9</v>
      </c>
      <c r="I932" s="6">
        <v>10</v>
      </c>
      <c r="J932" s="6">
        <v>8870.94</v>
      </c>
      <c r="K932" s="6">
        <v>1893.78</v>
      </c>
      <c r="L932" s="7"/>
      <c r="M932" s="6">
        <v>7908.99</v>
      </c>
      <c r="N932" s="6">
        <v>1702</v>
      </c>
      <c r="O932" s="6">
        <v>72057521</v>
      </c>
      <c r="P932" s="6">
        <v>9335358</v>
      </c>
      <c r="Q932" s="6">
        <v>0</v>
      </c>
      <c r="R932" s="6">
        <v>88239400</v>
      </c>
      <c r="S932" s="6">
        <v>169632279</v>
      </c>
      <c r="U932">
        <f t="shared" si="21"/>
        <v>0.19186241818792596</v>
      </c>
    </row>
    <row r="933" spans="1:21" x14ac:dyDescent="0.35">
      <c r="A933">
        <v>2020</v>
      </c>
      <c r="B933" t="s">
        <v>3</v>
      </c>
      <c r="C933" t="s">
        <v>67</v>
      </c>
      <c r="D933" t="s">
        <v>17</v>
      </c>
      <c r="E933" t="s">
        <v>138</v>
      </c>
      <c r="F933" t="s">
        <v>35</v>
      </c>
      <c r="G933">
        <v>4</v>
      </c>
      <c r="H933" t="s">
        <v>9</v>
      </c>
      <c r="I933" s="6">
        <v>1</v>
      </c>
      <c r="J933" s="6">
        <v>0</v>
      </c>
      <c r="K933" s="6">
        <v>0</v>
      </c>
      <c r="L933" s="7"/>
      <c r="M933" s="6">
        <v>3602.93</v>
      </c>
      <c r="N933" s="6">
        <v>0</v>
      </c>
      <c r="O933" s="6">
        <v>10400000</v>
      </c>
      <c r="P933" s="6">
        <v>1040000</v>
      </c>
      <c r="Q933" s="6">
        <v>0</v>
      </c>
      <c r="R933" s="6">
        <v>0</v>
      </c>
      <c r="S933" s="6">
        <v>11440000</v>
      </c>
      <c r="U933">
        <f t="shared" si="21"/>
        <v>0</v>
      </c>
    </row>
    <row r="934" spans="1:21" x14ac:dyDescent="0.35">
      <c r="A934">
        <v>2020</v>
      </c>
      <c r="B934" t="s">
        <v>3</v>
      </c>
      <c r="C934" t="s">
        <v>67</v>
      </c>
      <c r="D934" t="s">
        <v>17</v>
      </c>
      <c r="E934" t="s">
        <v>138</v>
      </c>
      <c r="F934" t="s">
        <v>35</v>
      </c>
      <c r="G934">
        <v>5</v>
      </c>
      <c r="H934" t="s">
        <v>9</v>
      </c>
      <c r="I934" s="6">
        <v>1</v>
      </c>
      <c r="J934" s="6">
        <v>0</v>
      </c>
      <c r="K934" s="6">
        <v>0</v>
      </c>
      <c r="L934" s="7"/>
      <c r="M934" s="6">
        <v>574</v>
      </c>
      <c r="N934" s="6">
        <v>0</v>
      </c>
      <c r="O934" s="6">
        <v>3403400</v>
      </c>
      <c r="P934" s="6">
        <v>687500</v>
      </c>
      <c r="Q934" s="6">
        <v>0</v>
      </c>
      <c r="R934" s="6">
        <v>0</v>
      </c>
      <c r="S934" s="6">
        <v>4090900</v>
      </c>
      <c r="U934">
        <f t="shared" si="21"/>
        <v>0</v>
      </c>
    </row>
    <row r="935" spans="1:21" x14ac:dyDescent="0.35">
      <c r="A935">
        <v>2020</v>
      </c>
      <c r="B935" t="s">
        <v>3</v>
      </c>
      <c r="C935" t="s">
        <v>67</v>
      </c>
      <c r="D935" t="s">
        <v>17</v>
      </c>
      <c r="E935" t="s">
        <v>138</v>
      </c>
      <c r="F935" t="s">
        <v>35</v>
      </c>
      <c r="G935">
        <v>6</v>
      </c>
      <c r="H935" t="s">
        <v>9</v>
      </c>
      <c r="I935" s="6">
        <v>2</v>
      </c>
      <c r="J935" s="6">
        <v>16559.939999999999</v>
      </c>
      <c r="K935" s="6">
        <v>6623.98</v>
      </c>
      <c r="L935" s="7"/>
      <c r="M935" s="6">
        <v>4366.0600000000004</v>
      </c>
      <c r="N935" s="6">
        <v>1490</v>
      </c>
      <c r="O935" s="6">
        <v>15000000</v>
      </c>
      <c r="P935" s="6">
        <v>3000000</v>
      </c>
      <c r="Q935" s="6">
        <v>0</v>
      </c>
      <c r="R935" s="6">
        <v>1800000</v>
      </c>
      <c r="S935" s="6">
        <v>19800000</v>
      </c>
      <c r="U935">
        <f t="shared" si="21"/>
        <v>8.9976171411249084E-2</v>
      </c>
    </row>
    <row r="936" spans="1:21" x14ac:dyDescent="0.35">
      <c r="A936">
        <v>2020</v>
      </c>
      <c r="B936" t="s">
        <v>3</v>
      </c>
      <c r="C936" t="s">
        <v>67</v>
      </c>
      <c r="D936" t="s">
        <v>17</v>
      </c>
      <c r="E936" t="s">
        <v>139</v>
      </c>
      <c r="F936" t="s">
        <v>35</v>
      </c>
      <c r="G936">
        <v>1</v>
      </c>
      <c r="H936" t="s">
        <v>9</v>
      </c>
      <c r="I936" s="6">
        <v>1453</v>
      </c>
      <c r="J936" s="6">
        <v>1004749.22</v>
      </c>
      <c r="K936" s="6">
        <v>424143.87</v>
      </c>
      <c r="L936" s="7"/>
      <c r="M936" s="6">
        <v>682472.94</v>
      </c>
      <c r="N936" s="6">
        <v>178727</v>
      </c>
      <c r="O936" s="6">
        <v>7027814932</v>
      </c>
      <c r="P936" s="6">
        <v>4693333451</v>
      </c>
      <c r="Q936" s="6">
        <v>0</v>
      </c>
      <c r="R936" s="6">
        <v>5238010998</v>
      </c>
      <c r="S936" s="6">
        <v>16988529381</v>
      </c>
      <c r="U936">
        <f t="shared" si="21"/>
        <v>0.17788219830616042</v>
      </c>
    </row>
    <row r="937" spans="1:21" x14ac:dyDescent="0.35">
      <c r="A937">
        <v>2020</v>
      </c>
      <c r="B937" t="s">
        <v>3</v>
      </c>
      <c r="C937" t="s">
        <v>67</v>
      </c>
      <c r="D937" t="s">
        <v>17</v>
      </c>
      <c r="E937" t="s">
        <v>139</v>
      </c>
      <c r="F937" t="s">
        <v>35</v>
      </c>
      <c r="G937">
        <v>2</v>
      </c>
      <c r="H937" t="s">
        <v>9</v>
      </c>
      <c r="I937" s="6">
        <v>208</v>
      </c>
      <c r="J937" s="6">
        <v>1526402.87</v>
      </c>
      <c r="K937" s="6">
        <v>72989.570000000007</v>
      </c>
      <c r="L937" s="7"/>
      <c r="M937" s="6">
        <v>4127538.46</v>
      </c>
      <c r="N937" s="6">
        <v>108690</v>
      </c>
      <c r="O937" s="6">
        <v>2517873395</v>
      </c>
      <c r="P937" s="6">
        <v>4611894898</v>
      </c>
      <c r="Q937" s="6">
        <v>0</v>
      </c>
      <c r="R937" s="6">
        <v>4576459531</v>
      </c>
      <c r="S937" s="6">
        <v>11728337824</v>
      </c>
      <c r="U937">
        <f t="shared" si="21"/>
        <v>7.1206627120663099E-2</v>
      </c>
    </row>
    <row r="938" spans="1:21" x14ac:dyDescent="0.35">
      <c r="A938">
        <v>2020</v>
      </c>
      <c r="B938" t="s">
        <v>3</v>
      </c>
      <c r="C938" t="s">
        <v>67</v>
      </c>
      <c r="D938" t="s">
        <v>17</v>
      </c>
      <c r="E938" t="s">
        <v>139</v>
      </c>
      <c r="F938" t="s">
        <v>35</v>
      </c>
      <c r="G938">
        <v>3</v>
      </c>
      <c r="H938" t="s">
        <v>9</v>
      </c>
      <c r="I938" s="6">
        <v>102</v>
      </c>
      <c r="J938" s="6">
        <v>747005.7</v>
      </c>
      <c r="K938" s="6">
        <v>215279.5</v>
      </c>
      <c r="L938" s="7"/>
      <c r="M938" s="6">
        <v>629846.6</v>
      </c>
      <c r="N938" s="6">
        <v>170214</v>
      </c>
      <c r="O938" s="6">
        <v>1764288249</v>
      </c>
      <c r="P938" s="6">
        <v>1124568956</v>
      </c>
      <c r="Q938" s="6">
        <v>0</v>
      </c>
      <c r="R938" s="6">
        <v>934958726</v>
      </c>
      <c r="S938" s="6">
        <v>3823815931</v>
      </c>
      <c r="U938">
        <f t="shared" si="21"/>
        <v>0.22786171511141082</v>
      </c>
    </row>
    <row r="939" spans="1:21" x14ac:dyDescent="0.35">
      <c r="A939">
        <v>2020</v>
      </c>
      <c r="B939" t="s">
        <v>3</v>
      </c>
      <c r="C939" t="s">
        <v>67</v>
      </c>
      <c r="D939" t="s">
        <v>17</v>
      </c>
      <c r="E939" t="s">
        <v>139</v>
      </c>
      <c r="F939" t="s">
        <v>35</v>
      </c>
      <c r="G939">
        <v>4</v>
      </c>
      <c r="H939" t="s">
        <v>9</v>
      </c>
      <c r="I939" s="6">
        <v>30</v>
      </c>
      <c r="J939" s="6">
        <v>49842.55</v>
      </c>
      <c r="K939" s="6">
        <v>21527.75</v>
      </c>
      <c r="L939" s="7"/>
      <c r="M939" s="6">
        <v>48333.1</v>
      </c>
      <c r="N939" s="6">
        <v>11620</v>
      </c>
      <c r="O939" s="6">
        <v>383312500</v>
      </c>
      <c r="P939" s="6">
        <v>198280174</v>
      </c>
      <c r="Q939" s="6">
        <v>0</v>
      </c>
      <c r="R939" s="6">
        <v>66090944</v>
      </c>
      <c r="S939" s="6">
        <v>647683618</v>
      </c>
      <c r="U939">
        <f t="shared" si="21"/>
        <v>0.23313413940498628</v>
      </c>
    </row>
    <row r="940" spans="1:21" x14ac:dyDescent="0.35">
      <c r="A940">
        <v>2020</v>
      </c>
      <c r="B940" t="s">
        <v>3</v>
      </c>
      <c r="C940" t="s">
        <v>67</v>
      </c>
      <c r="D940" t="s">
        <v>17</v>
      </c>
      <c r="E940" t="s">
        <v>139</v>
      </c>
      <c r="F940" t="s">
        <v>35</v>
      </c>
      <c r="G940">
        <v>5</v>
      </c>
      <c r="H940" t="s">
        <v>9</v>
      </c>
      <c r="I940" s="6">
        <v>25</v>
      </c>
      <c r="J940" s="6">
        <v>97442.91</v>
      </c>
      <c r="K940" s="6">
        <v>35295.71</v>
      </c>
      <c r="L940" s="7"/>
      <c r="M940" s="6">
        <v>31859.58</v>
      </c>
      <c r="N940" s="6">
        <v>21764</v>
      </c>
      <c r="O940" s="6">
        <v>364163667</v>
      </c>
      <c r="P940" s="6">
        <v>43448414</v>
      </c>
      <c r="Q940" s="6">
        <v>0</v>
      </c>
      <c r="R940" s="6">
        <v>33045390</v>
      </c>
      <c r="S940" s="6">
        <v>440657471</v>
      </c>
      <c r="U940">
        <f t="shared" si="21"/>
        <v>0.22335129359334607</v>
      </c>
    </row>
    <row r="941" spans="1:21" x14ac:dyDescent="0.35">
      <c r="A941">
        <v>2020</v>
      </c>
      <c r="B941" t="s">
        <v>3</v>
      </c>
      <c r="C941" t="s">
        <v>67</v>
      </c>
      <c r="D941" t="s">
        <v>17</v>
      </c>
      <c r="E941" t="s">
        <v>139</v>
      </c>
      <c r="F941" t="s">
        <v>35</v>
      </c>
      <c r="G941">
        <v>6</v>
      </c>
      <c r="H941" t="s">
        <v>9</v>
      </c>
      <c r="I941" s="6">
        <v>12</v>
      </c>
      <c r="J941" s="6">
        <v>37652.980000000003</v>
      </c>
      <c r="K941" s="6">
        <v>9788.67</v>
      </c>
      <c r="L941" s="7"/>
      <c r="M941" s="6">
        <v>19411.64</v>
      </c>
      <c r="N941" s="6">
        <v>9331</v>
      </c>
      <c r="O941" s="6">
        <v>218835000</v>
      </c>
      <c r="P941" s="6">
        <v>42106541</v>
      </c>
      <c r="Q941" s="6">
        <v>0</v>
      </c>
      <c r="R941" s="6">
        <v>21453921</v>
      </c>
      <c r="S941" s="6">
        <v>282395462</v>
      </c>
      <c r="U941">
        <f t="shared" si="21"/>
        <v>0.24781571073524591</v>
      </c>
    </row>
    <row r="942" spans="1:21" x14ac:dyDescent="0.35">
      <c r="A942">
        <v>2020</v>
      </c>
      <c r="B942" t="s">
        <v>3</v>
      </c>
      <c r="C942" t="s">
        <v>67</v>
      </c>
      <c r="D942" t="s">
        <v>17</v>
      </c>
      <c r="E942" t="s">
        <v>139</v>
      </c>
      <c r="F942" t="s">
        <v>35</v>
      </c>
      <c r="G942">
        <v>7</v>
      </c>
      <c r="H942" t="s">
        <v>9</v>
      </c>
      <c r="I942" s="6">
        <v>23</v>
      </c>
      <c r="J942" s="6">
        <v>123917.13</v>
      </c>
      <c r="K942" s="6">
        <v>29022.2</v>
      </c>
      <c r="L942" s="7"/>
      <c r="M942" s="6">
        <v>114062.74</v>
      </c>
      <c r="N942" s="6">
        <v>32472</v>
      </c>
      <c r="O942" s="6">
        <v>768520250</v>
      </c>
      <c r="P942" s="6">
        <v>239411806</v>
      </c>
      <c r="Q942" s="6">
        <v>0</v>
      </c>
      <c r="R942" s="6">
        <v>102733084</v>
      </c>
      <c r="S942" s="6">
        <v>1110665140</v>
      </c>
      <c r="U942">
        <f t="shared" si="21"/>
        <v>0.2620460948377355</v>
      </c>
    </row>
    <row r="943" spans="1:21" x14ac:dyDescent="0.35">
      <c r="A943">
        <v>2020</v>
      </c>
      <c r="B943" t="s">
        <v>3</v>
      </c>
      <c r="C943" t="s">
        <v>67</v>
      </c>
      <c r="D943" t="s">
        <v>17</v>
      </c>
      <c r="E943" t="s">
        <v>139</v>
      </c>
      <c r="F943" t="s">
        <v>35</v>
      </c>
      <c r="G943">
        <v>8</v>
      </c>
      <c r="H943" t="s">
        <v>9</v>
      </c>
      <c r="I943" s="6">
        <v>4</v>
      </c>
      <c r="J943" s="6">
        <v>8661.52</v>
      </c>
      <c r="K943" s="6">
        <v>8790.0400000000009</v>
      </c>
      <c r="L943" s="7"/>
      <c r="M943" s="6">
        <v>2747.83</v>
      </c>
      <c r="N943" s="6">
        <v>1931</v>
      </c>
      <c r="O943" s="6">
        <v>100292400</v>
      </c>
      <c r="P943" s="6">
        <v>3996190</v>
      </c>
      <c r="Q943" s="6">
        <v>0</v>
      </c>
      <c r="R943" s="6">
        <v>10328859</v>
      </c>
      <c r="S943" s="6">
        <v>114617449</v>
      </c>
      <c r="U943">
        <f t="shared" si="21"/>
        <v>0.22294008441936286</v>
      </c>
    </row>
    <row r="944" spans="1:21" x14ac:dyDescent="0.35">
      <c r="A944">
        <v>2020</v>
      </c>
      <c r="B944" t="s">
        <v>3</v>
      </c>
      <c r="C944" t="s">
        <v>67</v>
      </c>
      <c r="D944" t="s">
        <v>17</v>
      </c>
      <c r="E944" t="s">
        <v>139</v>
      </c>
      <c r="F944" t="s">
        <v>35</v>
      </c>
      <c r="G944">
        <v>9</v>
      </c>
      <c r="H944" t="s">
        <v>9</v>
      </c>
      <c r="I944" s="6">
        <v>2</v>
      </c>
      <c r="J944" s="6">
        <v>1003.97</v>
      </c>
      <c r="K944" s="6">
        <v>602.38</v>
      </c>
      <c r="L944" s="7"/>
      <c r="M944" s="6">
        <v>342.89</v>
      </c>
      <c r="N944" s="6">
        <v>33</v>
      </c>
      <c r="O944" s="6">
        <v>71000000</v>
      </c>
      <c r="P944" s="6">
        <v>6000000</v>
      </c>
      <c r="Q944" s="6">
        <v>0</v>
      </c>
      <c r="R944" s="6">
        <v>7700000</v>
      </c>
      <c r="S944" s="6">
        <v>84700000</v>
      </c>
      <c r="U944">
        <f t="shared" si="21"/>
        <v>3.2869508053029475E-2</v>
      </c>
    </row>
    <row r="945" spans="1:21" x14ac:dyDescent="0.35">
      <c r="A945">
        <v>2020</v>
      </c>
      <c r="B945" t="s">
        <v>3</v>
      </c>
      <c r="C945" t="s">
        <v>67</v>
      </c>
      <c r="D945" t="s">
        <v>17</v>
      </c>
      <c r="E945" t="s">
        <v>139</v>
      </c>
      <c r="F945" t="s">
        <v>35</v>
      </c>
      <c r="G945">
        <v>10</v>
      </c>
      <c r="H945" t="s">
        <v>9</v>
      </c>
      <c r="I945" s="6">
        <v>11</v>
      </c>
      <c r="J945" s="6">
        <v>4640.34</v>
      </c>
      <c r="K945" s="6">
        <v>2915.85</v>
      </c>
      <c r="L945" s="7"/>
      <c r="M945" s="6">
        <v>4484.8500000000004</v>
      </c>
      <c r="N945" s="6">
        <v>1161</v>
      </c>
      <c r="O945" s="6">
        <v>46741000</v>
      </c>
      <c r="P945" s="6">
        <v>4645530</v>
      </c>
      <c r="Q945" s="6">
        <v>0</v>
      </c>
      <c r="R945" s="6">
        <v>10609254</v>
      </c>
      <c r="S945" s="6">
        <v>61995784</v>
      </c>
      <c r="U945">
        <f t="shared" si="21"/>
        <v>0.25019718382704714</v>
      </c>
    </row>
    <row r="946" spans="1:21" x14ac:dyDescent="0.35">
      <c r="A946">
        <v>2020</v>
      </c>
      <c r="B946" t="s">
        <v>3</v>
      </c>
      <c r="C946" t="s">
        <v>67</v>
      </c>
      <c r="D946" t="s">
        <v>17</v>
      </c>
      <c r="E946" t="s">
        <v>140</v>
      </c>
      <c r="F946" t="s">
        <v>35</v>
      </c>
      <c r="G946">
        <v>1</v>
      </c>
      <c r="H946" t="s">
        <v>9</v>
      </c>
      <c r="I946" s="6">
        <v>176</v>
      </c>
      <c r="J946" s="6">
        <v>87052.27</v>
      </c>
      <c r="K946" s="6">
        <v>32734.47</v>
      </c>
      <c r="L946" s="7"/>
      <c r="M946" s="6">
        <v>41625.26</v>
      </c>
      <c r="N946" s="6">
        <v>8354</v>
      </c>
      <c r="O946" s="6">
        <v>165167652</v>
      </c>
      <c r="P946" s="6">
        <v>138092393</v>
      </c>
      <c r="Q946" s="6">
        <v>0</v>
      </c>
      <c r="R946" s="6">
        <v>123466143</v>
      </c>
      <c r="S946" s="6">
        <v>426726188</v>
      </c>
      <c r="U946">
        <f t="shared" si="21"/>
        <v>9.5965332093005729E-2</v>
      </c>
    </row>
    <row r="947" spans="1:21" x14ac:dyDescent="0.35">
      <c r="A947">
        <v>2020</v>
      </c>
      <c r="B947" t="s">
        <v>3</v>
      </c>
      <c r="C947" t="s">
        <v>67</v>
      </c>
      <c r="D947" t="s">
        <v>17</v>
      </c>
      <c r="E947" t="s">
        <v>140</v>
      </c>
      <c r="F947" t="s">
        <v>35</v>
      </c>
      <c r="G947">
        <v>2</v>
      </c>
      <c r="H947" t="s">
        <v>9</v>
      </c>
      <c r="I947" s="6">
        <v>8</v>
      </c>
      <c r="J947" s="6">
        <v>332.71</v>
      </c>
      <c r="K947" s="6">
        <v>66.09</v>
      </c>
      <c r="L947" s="7"/>
      <c r="M947" s="6">
        <v>410.89</v>
      </c>
      <c r="N947" s="6">
        <v>51</v>
      </c>
      <c r="O947" s="6">
        <v>0</v>
      </c>
      <c r="P947" s="6">
        <v>1420000</v>
      </c>
      <c r="Q947" s="6">
        <v>0</v>
      </c>
      <c r="R947" s="6">
        <v>44000</v>
      </c>
      <c r="S947" s="6">
        <v>1464000</v>
      </c>
      <c r="U947">
        <f t="shared" si="21"/>
        <v>0.15328664602807252</v>
      </c>
    </row>
    <row r="948" spans="1:21" x14ac:dyDescent="0.35">
      <c r="A948">
        <v>2020</v>
      </c>
      <c r="B948" t="s">
        <v>3</v>
      </c>
      <c r="C948" t="s">
        <v>67</v>
      </c>
      <c r="D948" t="s">
        <v>17</v>
      </c>
      <c r="E948" t="s">
        <v>140</v>
      </c>
      <c r="F948" t="s">
        <v>35</v>
      </c>
      <c r="G948">
        <v>3</v>
      </c>
      <c r="H948" t="s">
        <v>9</v>
      </c>
      <c r="I948" s="6">
        <v>24</v>
      </c>
      <c r="J948" s="6">
        <v>98103.14</v>
      </c>
      <c r="K948" s="6">
        <v>22365.94</v>
      </c>
      <c r="L948" s="7"/>
      <c r="M948" s="6">
        <v>92155.74</v>
      </c>
      <c r="N948" s="6">
        <v>20506</v>
      </c>
      <c r="O948" s="6">
        <v>77041790</v>
      </c>
      <c r="P948" s="6">
        <v>67542037</v>
      </c>
      <c r="Q948" s="6">
        <v>0</v>
      </c>
      <c r="R948" s="6">
        <v>11275100</v>
      </c>
      <c r="S948" s="6">
        <v>155858927</v>
      </c>
      <c r="U948">
        <f t="shared" si="21"/>
        <v>0.20902490990604378</v>
      </c>
    </row>
    <row r="949" spans="1:21" x14ac:dyDescent="0.35">
      <c r="A949">
        <v>2020</v>
      </c>
      <c r="B949" t="s">
        <v>3</v>
      </c>
      <c r="C949" t="s">
        <v>67</v>
      </c>
      <c r="D949" t="s">
        <v>17</v>
      </c>
      <c r="E949" t="s">
        <v>141</v>
      </c>
      <c r="F949" t="s">
        <v>35</v>
      </c>
      <c r="G949">
        <v>1</v>
      </c>
      <c r="H949" t="s">
        <v>9</v>
      </c>
      <c r="I949" s="6">
        <v>395</v>
      </c>
      <c r="J949" s="6">
        <v>464209.64</v>
      </c>
      <c r="K949" s="6">
        <v>77503</v>
      </c>
      <c r="L949" s="7"/>
      <c r="M949" s="6">
        <v>1530011.35</v>
      </c>
      <c r="N949" s="6">
        <v>83594</v>
      </c>
      <c r="O949" s="6">
        <v>1564701413</v>
      </c>
      <c r="P949" s="6">
        <v>768384211</v>
      </c>
      <c r="Q949" s="6">
        <v>0</v>
      </c>
      <c r="R949" s="6">
        <v>374316523</v>
      </c>
      <c r="S949" s="6">
        <v>2708172147</v>
      </c>
      <c r="U949">
        <f t="shared" si="21"/>
        <v>0.18007812160040451</v>
      </c>
    </row>
    <row r="950" spans="1:21" x14ac:dyDescent="0.35">
      <c r="A950">
        <v>2020</v>
      </c>
      <c r="B950" t="s">
        <v>3</v>
      </c>
      <c r="C950" t="s">
        <v>67</v>
      </c>
      <c r="D950" t="s">
        <v>17</v>
      </c>
      <c r="E950" t="s">
        <v>141</v>
      </c>
      <c r="F950" t="s">
        <v>35</v>
      </c>
      <c r="G950">
        <v>2</v>
      </c>
      <c r="H950" t="s">
        <v>9</v>
      </c>
      <c r="I950" s="6">
        <v>54</v>
      </c>
      <c r="J950" s="6">
        <v>2386067.4900000002</v>
      </c>
      <c r="K950" s="6">
        <v>13625.1</v>
      </c>
      <c r="L950" s="7"/>
      <c r="M950" s="6">
        <v>3867187.2000000002</v>
      </c>
      <c r="N950" s="6">
        <v>237286</v>
      </c>
      <c r="O950" s="6">
        <v>3498081716</v>
      </c>
      <c r="P950" s="6">
        <v>15338203460</v>
      </c>
      <c r="Q950" s="6">
        <v>0</v>
      </c>
      <c r="R950" s="6">
        <v>18489753982</v>
      </c>
      <c r="S950" s="6">
        <v>37326039158</v>
      </c>
      <c r="U950">
        <f t="shared" si="21"/>
        <v>9.9446474584002645E-2</v>
      </c>
    </row>
    <row r="951" spans="1:21" x14ac:dyDescent="0.35">
      <c r="A951">
        <v>2020</v>
      </c>
      <c r="B951" t="s">
        <v>3</v>
      </c>
      <c r="C951" t="s">
        <v>67</v>
      </c>
      <c r="D951" t="s">
        <v>17</v>
      </c>
      <c r="E951" t="s">
        <v>141</v>
      </c>
      <c r="F951" t="s">
        <v>35</v>
      </c>
      <c r="G951">
        <v>3</v>
      </c>
      <c r="H951" t="s">
        <v>9</v>
      </c>
      <c r="I951" s="6">
        <v>44</v>
      </c>
      <c r="J951" s="6">
        <v>49955.9</v>
      </c>
      <c r="K951" s="6">
        <v>15968.97</v>
      </c>
      <c r="L951" s="7"/>
      <c r="M951" s="6">
        <v>38677.410000000003</v>
      </c>
      <c r="N951" s="6">
        <v>10653</v>
      </c>
      <c r="O951" s="6">
        <v>255206018</v>
      </c>
      <c r="P951" s="6">
        <v>43468773</v>
      </c>
      <c r="Q951" s="6">
        <v>0</v>
      </c>
      <c r="R951" s="6">
        <v>66823750</v>
      </c>
      <c r="S951" s="6">
        <v>365498541</v>
      </c>
      <c r="U951">
        <f t="shared" si="21"/>
        <v>0.21324808481080312</v>
      </c>
    </row>
    <row r="952" spans="1:21" x14ac:dyDescent="0.35">
      <c r="A952">
        <v>2020</v>
      </c>
      <c r="B952" t="s">
        <v>3</v>
      </c>
      <c r="C952" t="s">
        <v>67</v>
      </c>
      <c r="D952" t="s">
        <v>17</v>
      </c>
      <c r="E952" t="s">
        <v>141</v>
      </c>
      <c r="F952" t="s">
        <v>35</v>
      </c>
      <c r="G952">
        <v>4</v>
      </c>
      <c r="H952" t="s">
        <v>9</v>
      </c>
      <c r="I952" s="6">
        <v>5</v>
      </c>
      <c r="J952" s="6">
        <v>1444.56</v>
      </c>
      <c r="K952" s="6">
        <v>1387.4</v>
      </c>
      <c r="L952" s="7"/>
      <c r="M952" s="6">
        <v>199.16</v>
      </c>
      <c r="N952" s="6">
        <v>477</v>
      </c>
      <c r="O952" s="6">
        <v>55250000</v>
      </c>
      <c r="P952" s="6">
        <v>728770</v>
      </c>
      <c r="Q952" s="6">
        <v>0</v>
      </c>
      <c r="R952" s="6">
        <v>10603246</v>
      </c>
      <c r="S952" s="6">
        <v>66582016</v>
      </c>
      <c r="U952">
        <f t="shared" si="21"/>
        <v>0.33020435288253863</v>
      </c>
    </row>
    <row r="953" spans="1:21" x14ac:dyDescent="0.35">
      <c r="A953">
        <v>2020</v>
      </c>
      <c r="B953" t="s">
        <v>3</v>
      </c>
      <c r="C953" t="s">
        <v>67</v>
      </c>
      <c r="D953" t="s">
        <v>17</v>
      </c>
      <c r="E953" t="s">
        <v>141</v>
      </c>
      <c r="F953" t="s">
        <v>35</v>
      </c>
      <c r="G953">
        <v>5</v>
      </c>
      <c r="H953" t="s">
        <v>9</v>
      </c>
      <c r="I953" s="6">
        <v>4</v>
      </c>
      <c r="J953" s="6">
        <v>15128.6</v>
      </c>
      <c r="K953" s="6">
        <v>9763.16</v>
      </c>
      <c r="L953" s="7"/>
      <c r="M953" s="6">
        <v>7576.56</v>
      </c>
      <c r="N953" s="6">
        <v>3725</v>
      </c>
      <c r="O953" s="6">
        <v>19920000</v>
      </c>
      <c r="P953" s="6">
        <v>4595000</v>
      </c>
      <c r="Q953" s="6">
        <v>0</v>
      </c>
      <c r="R953" s="6">
        <v>2820000</v>
      </c>
      <c r="S953" s="6">
        <v>27335000</v>
      </c>
      <c r="U953">
        <f t="shared" si="21"/>
        <v>0.24622238673770208</v>
      </c>
    </row>
    <row r="954" spans="1:21" x14ac:dyDescent="0.35">
      <c r="A954">
        <v>2020</v>
      </c>
      <c r="B954" t="s">
        <v>3</v>
      </c>
      <c r="C954" t="s">
        <v>67</v>
      </c>
      <c r="D954" t="s">
        <v>17</v>
      </c>
      <c r="E954" t="s">
        <v>141</v>
      </c>
      <c r="F954" t="s">
        <v>35</v>
      </c>
      <c r="G954">
        <v>6</v>
      </c>
      <c r="H954" t="s">
        <v>9</v>
      </c>
      <c r="I954" s="6">
        <v>7</v>
      </c>
      <c r="J954" s="6">
        <v>31483.62</v>
      </c>
      <c r="K954" s="6">
        <v>13004.89</v>
      </c>
      <c r="L954" s="7"/>
      <c r="M954" s="6">
        <v>22391.17</v>
      </c>
      <c r="N954" s="6">
        <v>6407</v>
      </c>
      <c r="O954" s="6">
        <v>40000000</v>
      </c>
      <c r="P954" s="6">
        <v>3115110</v>
      </c>
      <c r="Q954" s="6">
        <v>0</v>
      </c>
      <c r="R954" s="6">
        <v>6035512</v>
      </c>
      <c r="S954" s="6">
        <v>49150622</v>
      </c>
      <c r="U954">
        <f t="shared" si="21"/>
        <v>0.20350264677314744</v>
      </c>
    </row>
    <row r="955" spans="1:21" x14ac:dyDescent="0.35">
      <c r="A955">
        <v>2020</v>
      </c>
      <c r="B955" t="s">
        <v>3</v>
      </c>
      <c r="C955" t="s">
        <v>67</v>
      </c>
      <c r="D955" t="s">
        <v>17</v>
      </c>
      <c r="E955" t="s">
        <v>141</v>
      </c>
      <c r="F955" t="s">
        <v>35</v>
      </c>
      <c r="G955">
        <v>7</v>
      </c>
      <c r="H955" t="s">
        <v>9</v>
      </c>
      <c r="I955" s="6">
        <v>2</v>
      </c>
      <c r="J955" s="6">
        <v>42</v>
      </c>
      <c r="K955" s="6">
        <v>21</v>
      </c>
      <c r="L955" s="7"/>
      <c r="M955" s="6">
        <v>42.13</v>
      </c>
      <c r="N955" s="6">
        <v>9</v>
      </c>
      <c r="O955" s="6">
        <v>0</v>
      </c>
      <c r="P955" s="6">
        <v>200000</v>
      </c>
      <c r="Q955" s="6">
        <v>0</v>
      </c>
      <c r="R955" s="6">
        <v>0</v>
      </c>
      <c r="S955" s="6">
        <v>200000</v>
      </c>
      <c r="U955">
        <f t="shared" si="21"/>
        <v>0.21428571428571427</v>
      </c>
    </row>
    <row r="956" spans="1:21" x14ac:dyDescent="0.35">
      <c r="A956">
        <v>2020</v>
      </c>
      <c r="B956" t="s">
        <v>3</v>
      </c>
      <c r="C956" t="s">
        <v>67</v>
      </c>
      <c r="D956" t="s">
        <v>17</v>
      </c>
      <c r="E956" t="s">
        <v>141</v>
      </c>
      <c r="F956" t="s">
        <v>35</v>
      </c>
      <c r="G956">
        <v>8</v>
      </c>
      <c r="H956" t="s">
        <v>9</v>
      </c>
      <c r="I956" s="6">
        <v>2</v>
      </c>
      <c r="J956" s="6">
        <v>194.95</v>
      </c>
      <c r="K956" s="6">
        <v>116.97</v>
      </c>
      <c r="L956" s="7"/>
      <c r="M956" s="6">
        <v>182.63</v>
      </c>
      <c r="N956" s="6">
        <v>0</v>
      </c>
      <c r="O956" s="6">
        <v>200000</v>
      </c>
      <c r="P956" s="6">
        <v>180000</v>
      </c>
      <c r="Q956" s="6">
        <v>0</v>
      </c>
      <c r="R956" s="6">
        <v>0</v>
      </c>
      <c r="S956" s="6">
        <v>380000</v>
      </c>
      <c r="U956">
        <f t="shared" si="21"/>
        <v>0</v>
      </c>
    </row>
    <row r="957" spans="1:21" x14ac:dyDescent="0.35">
      <c r="A957">
        <v>2020</v>
      </c>
      <c r="B957" t="s">
        <v>3</v>
      </c>
      <c r="C957" t="s">
        <v>67</v>
      </c>
      <c r="D957" t="s">
        <v>17</v>
      </c>
      <c r="E957" t="s">
        <v>141</v>
      </c>
      <c r="F957" t="s">
        <v>35</v>
      </c>
      <c r="G957">
        <v>9</v>
      </c>
      <c r="H957" t="s">
        <v>9</v>
      </c>
      <c r="I957" s="6">
        <v>3</v>
      </c>
      <c r="J957" s="6">
        <v>792.06</v>
      </c>
      <c r="K957" s="6">
        <v>495.69</v>
      </c>
      <c r="L957" s="7"/>
      <c r="M957" s="6">
        <v>862.53</v>
      </c>
      <c r="N957" s="6">
        <v>198</v>
      </c>
      <c r="O957" s="6">
        <v>105000</v>
      </c>
      <c r="P957" s="6">
        <v>1160537</v>
      </c>
      <c r="Q957" s="6">
        <v>0</v>
      </c>
      <c r="R957" s="6">
        <v>595000</v>
      </c>
      <c r="S957" s="6">
        <v>1860537</v>
      </c>
      <c r="U957">
        <f t="shared" si="21"/>
        <v>0.24998106204075451</v>
      </c>
    </row>
    <row r="958" spans="1:21" x14ac:dyDescent="0.35">
      <c r="A958">
        <v>2020</v>
      </c>
      <c r="B958" t="s">
        <v>3</v>
      </c>
      <c r="C958" t="s">
        <v>67</v>
      </c>
      <c r="D958" t="s">
        <v>17</v>
      </c>
      <c r="E958" t="s">
        <v>142</v>
      </c>
      <c r="F958" t="s">
        <v>35</v>
      </c>
      <c r="G958">
        <v>1</v>
      </c>
      <c r="H958" t="s">
        <v>9</v>
      </c>
      <c r="I958" s="6">
        <v>364</v>
      </c>
      <c r="J958" s="6">
        <v>271849.96000000002</v>
      </c>
      <c r="K958" s="6">
        <v>108313.62</v>
      </c>
      <c r="L958" s="7"/>
      <c r="M958" s="6">
        <v>209878.38</v>
      </c>
      <c r="N958" s="6">
        <v>32039</v>
      </c>
      <c r="O958" s="6">
        <v>1045016825</v>
      </c>
      <c r="P958" s="6">
        <v>698726492</v>
      </c>
      <c r="Q958" s="6">
        <v>0</v>
      </c>
      <c r="R958" s="6">
        <v>408217461</v>
      </c>
      <c r="S958" s="6">
        <v>2172470778</v>
      </c>
      <c r="U958">
        <f t="shared" si="21"/>
        <v>0.11785545232377448</v>
      </c>
    </row>
    <row r="959" spans="1:21" x14ac:dyDescent="0.35">
      <c r="A959">
        <v>2020</v>
      </c>
      <c r="B959" t="s">
        <v>3</v>
      </c>
      <c r="C959" t="s">
        <v>67</v>
      </c>
      <c r="D959" t="s">
        <v>17</v>
      </c>
      <c r="E959" t="s">
        <v>142</v>
      </c>
      <c r="F959" t="s">
        <v>35</v>
      </c>
      <c r="G959">
        <v>2</v>
      </c>
      <c r="H959" t="s">
        <v>9</v>
      </c>
      <c r="I959" s="6">
        <v>68</v>
      </c>
      <c r="J959" s="6">
        <v>102053.59</v>
      </c>
      <c r="K959" s="6">
        <v>54607.49</v>
      </c>
      <c r="L959" s="7"/>
      <c r="M959" s="6">
        <v>111291.41</v>
      </c>
      <c r="N959" s="6">
        <v>21728</v>
      </c>
      <c r="O959" s="6">
        <v>183396638</v>
      </c>
      <c r="P959" s="6">
        <v>144128627</v>
      </c>
      <c r="Q959" s="6">
        <v>0</v>
      </c>
      <c r="R959" s="6">
        <v>30158189</v>
      </c>
      <c r="S959" s="6">
        <v>390703454</v>
      </c>
      <c r="U959">
        <f t="shared" si="21"/>
        <v>0.21290774778231711</v>
      </c>
    </row>
    <row r="960" spans="1:21" x14ac:dyDescent="0.35">
      <c r="A960">
        <v>2020</v>
      </c>
      <c r="B960" t="s">
        <v>3</v>
      </c>
      <c r="C960" t="s">
        <v>67</v>
      </c>
      <c r="D960" t="s">
        <v>17</v>
      </c>
      <c r="E960" t="s">
        <v>142</v>
      </c>
      <c r="F960" t="s">
        <v>35</v>
      </c>
      <c r="G960">
        <v>3</v>
      </c>
      <c r="H960" t="s">
        <v>9</v>
      </c>
      <c r="I960" s="6">
        <v>25</v>
      </c>
      <c r="J960" s="6">
        <v>43035.89</v>
      </c>
      <c r="K960" s="6">
        <v>16901.57</v>
      </c>
      <c r="L960" s="7"/>
      <c r="M960" s="6">
        <v>37729.68</v>
      </c>
      <c r="N960" s="6">
        <v>8507</v>
      </c>
      <c r="O960" s="6">
        <v>66170077</v>
      </c>
      <c r="P960" s="6">
        <v>44760650</v>
      </c>
      <c r="Q960" s="6">
        <v>0</v>
      </c>
      <c r="R960" s="6">
        <v>45687250</v>
      </c>
      <c r="S960" s="6">
        <v>196117977</v>
      </c>
      <c r="U960">
        <f t="shared" si="21"/>
        <v>0.19767222195242157</v>
      </c>
    </row>
    <row r="961" spans="1:21" x14ac:dyDescent="0.35">
      <c r="A961">
        <v>2020</v>
      </c>
      <c r="B961" t="s">
        <v>3</v>
      </c>
      <c r="C961" t="s">
        <v>67</v>
      </c>
      <c r="D961" t="s">
        <v>17</v>
      </c>
      <c r="E961" t="s">
        <v>142</v>
      </c>
      <c r="F961" t="s">
        <v>35</v>
      </c>
      <c r="G961">
        <v>4</v>
      </c>
      <c r="H961" t="s">
        <v>9</v>
      </c>
      <c r="I961" s="6">
        <v>9</v>
      </c>
      <c r="J961" s="6">
        <v>97048.81</v>
      </c>
      <c r="K961" s="6">
        <v>39636.339999999997</v>
      </c>
      <c r="L961" s="7"/>
      <c r="M961" s="6">
        <v>96078.78</v>
      </c>
      <c r="N961" s="6">
        <v>19370</v>
      </c>
      <c r="O961" s="6">
        <v>320625320</v>
      </c>
      <c r="P961" s="6">
        <v>49296656</v>
      </c>
      <c r="Q961" s="6">
        <v>0</v>
      </c>
      <c r="R961" s="6">
        <v>71793998</v>
      </c>
      <c r="S961" s="6">
        <v>463825974</v>
      </c>
      <c r="U961">
        <f t="shared" si="21"/>
        <v>0.19959028863929398</v>
      </c>
    </row>
    <row r="962" spans="1:21" x14ac:dyDescent="0.35">
      <c r="A962">
        <v>2020</v>
      </c>
      <c r="B962" t="s">
        <v>3</v>
      </c>
      <c r="C962" t="s">
        <v>67</v>
      </c>
      <c r="D962" t="s">
        <v>17</v>
      </c>
      <c r="E962" t="s">
        <v>142</v>
      </c>
      <c r="F962" t="s">
        <v>35</v>
      </c>
      <c r="G962">
        <v>5</v>
      </c>
      <c r="H962" t="s">
        <v>9</v>
      </c>
      <c r="I962" s="6">
        <v>17</v>
      </c>
      <c r="J962" s="6">
        <v>17053.16</v>
      </c>
      <c r="K962" s="6">
        <v>7457.91</v>
      </c>
      <c r="L962" s="7"/>
      <c r="M962" s="6">
        <v>24804.18</v>
      </c>
      <c r="N962" s="6">
        <v>4306</v>
      </c>
      <c r="O962" s="6">
        <v>106113623</v>
      </c>
      <c r="P962" s="6">
        <v>15402688</v>
      </c>
      <c r="Q962" s="6">
        <v>0</v>
      </c>
      <c r="R962" s="6">
        <v>25454669</v>
      </c>
      <c r="S962" s="6">
        <v>146970980</v>
      </c>
      <c r="U962">
        <f t="shared" si="21"/>
        <v>0.25250452115619626</v>
      </c>
    </row>
    <row r="963" spans="1:21" x14ac:dyDescent="0.35">
      <c r="A963">
        <v>2020</v>
      </c>
      <c r="B963" t="s">
        <v>3</v>
      </c>
      <c r="C963" t="s">
        <v>67</v>
      </c>
      <c r="D963" t="s">
        <v>17</v>
      </c>
      <c r="E963" t="s">
        <v>142</v>
      </c>
      <c r="F963" t="s">
        <v>35</v>
      </c>
      <c r="G963">
        <v>6</v>
      </c>
      <c r="H963" t="s">
        <v>9</v>
      </c>
      <c r="I963" s="6">
        <v>17</v>
      </c>
      <c r="J963" s="6">
        <v>31897.9</v>
      </c>
      <c r="K963" s="6">
        <v>14285.57</v>
      </c>
      <c r="L963" s="7"/>
      <c r="M963" s="6">
        <v>23390.22</v>
      </c>
      <c r="N963" s="6">
        <v>6946</v>
      </c>
      <c r="O963" s="6">
        <v>195884810</v>
      </c>
      <c r="P963" s="6">
        <v>24562000</v>
      </c>
      <c r="Q963" s="6">
        <v>0</v>
      </c>
      <c r="R963" s="6">
        <v>13428600</v>
      </c>
      <c r="S963" s="6">
        <v>233875410</v>
      </c>
      <c r="U963">
        <f t="shared" si="21"/>
        <v>0.21775728182733031</v>
      </c>
    </row>
    <row r="964" spans="1:21" x14ac:dyDescent="0.35">
      <c r="A964">
        <v>2020</v>
      </c>
      <c r="B964" t="s">
        <v>3</v>
      </c>
      <c r="C964" t="s">
        <v>67</v>
      </c>
      <c r="D964" t="s">
        <v>17</v>
      </c>
      <c r="E964" t="s">
        <v>142</v>
      </c>
      <c r="F964" t="s">
        <v>35</v>
      </c>
      <c r="G964">
        <v>7</v>
      </c>
      <c r="H964" t="s">
        <v>9</v>
      </c>
      <c r="I964" s="6">
        <v>2</v>
      </c>
      <c r="J964" s="6">
        <v>7962.92</v>
      </c>
      <c r="K964" s="6">
        <v>4345.96</v>
      </c>
      <c r="L964" s="7"/>
      <c r="M964" s="6">
        <v>5679.99</v>
      </c>
      <c r="N964" s="6">
        <v>2034</v>
      </c>
      <c r="O964" s="6">
        <v>69000000</v>
      </c>
      <c r="P964" s="6">
        <v>5700000</v>
      </c>
      <c r="Q964" s="6">
        <v>0</v>
      </c>
      <c r="R964" s="6">
        <v>7274453</v>
      </c>
      <c r="S964" s="6">
        <v>81974453</v>
      </c>
      <c r="U964">
        <f t="shared" si="21"/>
        <v>0.25543393629472605</v>
      </c>
    </row>
    <row r="965" spans="1:21" x14ac:dyDescent="0.35">
      <c r="A965">
        <v>2020</v>
      </c>
      <c r="B965" t="s">
        <v>3</v>
      </c>
      <c r="C965" t="s">
        <v>67</v>
      </c>
      <c r="D965" t="s">
        <v>17</v>
      </c>
      <c r="E965" t="s">
        <v>142</v>
      </c>
      <c r="F965" t="s">
        <v>35</v>
      </c>
      <c r="G965">
        <v>9</v>
      </c>
      <c r="H965" t="s">
        <v>9</v>
      </c>
      <c r="I965" s="6">
        <v>2</v>
      </c>
      <c r="J965" s="6">
        <v>575.25</v>
      </c>
      <c r="K965" s="6">
        <v>373.91</v>
      </c>
      <c r="L965" s="7"/>
      <c r="M965" s="6">
        <v>703.23</v>
      </c>
      <c r="N965" s="6">
        <v>98</v>
      </c>
      <c r="O965" s="6">
        <v>0</v>
      </c>
      <c r="P965" s="6">
        <v>2181928</v>
      </c>
      <c r="Q965" s="6">
        <v>0</v>
      </c>
      <c r="R965" s="6">
        <v>0</v>
      </c>
      <c r="S965" s="6">
        <v>2181928</v>
      </c>
      <c r="U965">
        <f t="shared" si="21"/>
        <v>0.1703607127335941</v>
      </c>
    </row>
    <row r="966" spans="1:21" x14ac:dyDescent="0.35">
      <c r="A966">
        <v>2020</v>
      </c>
      <c r="B966" t="s">
        <v>3</v>
      </c>
      <c r="C966" t="s">
        <v>67</v>
      </c>
      <c r="D966" t="s">
        <v>17</v>
      </c>
      <c r="E966" t="s">
        <v>142</v>
      </c>
      <c r="F966" t="s">
        <v>35</v>
      </c>
      <c r="G966">
        <v>10</v>
      </c>
      <c r="H966" t="s">
        <v>9</v>
      </c>
      <c r="I966" s="6">
        <v>1</v>
      </c>
      <c r="J966" s="6">
        <v>0</v>
      </c>
      <c r="K966" s="6">
        <v>0</v>
      </c>
      <c r="L966" s="7"/>
      <c r="M966" s="6">
        <v>0</v>
      </c>
      <c r="N966" s="6">
        <v>0</v>
      </c>
      <c r="O966" s="6">
        <v>28875000</v>
      </c>
      <c r="P966" s="6">
        <v>23100000</v>
      </c>
      <c r="Q966" s="6">
        <v>0</v>
      </c>
      <c r="R966" s="6">
        <v>21714000</v>
      </c>
      <c r="S966" s="6">
        <v>73689000</v>
      </c>
      <c r="U966">
        <f t="shared" si="21"/>
        <v>0</v>
      </c>
    </row>
    <row r="967" spans="1:21" x14ac:dyDescent="0.35">
      <c r="A967">
        <v>2020</v>
      </c>
      <c r="B967" t="s">
        <v>3</v>
      </c>
      <c r="C967" t="s">
        <v>67</v>
      </c>
      <c r="D967" t="s">
        <v>17</v>
      </c>
      <c r="E967" t="s">
        <v>143</v>
      </c>
      <c r="F967" t="s">
        <v>35</v>
      </c>
      <c r="G967">
        <v>1</v>
      </c>
      <c r="H967" t="s">
        <v>9</v>
      </c>
      <c r="I967" s="6">
        <v>167</v>
      </c>
      <c r="J967" s="6">
        <v>362673.86</v>
      </c>
      <c r="K967" s="6">
        <v>108118.82</v>
      </c>
      <c r="L967" s="7"/>
      <c r="M967" s="6">
        <v>325034.75</v>
      </c>
      <c r="N967" s="6">
        <v>19848</v>
      </c>
      <c r="O967" s="6">
        <v>684126428</v>
      </c>
      <c r="P967" s="6">
        <v>316284154</v>
      </c>
      <c r="Q967" s="6">
        <v>0</v>
      </c>
      <c r="R967" s="6">
        <v>113082851</v>
      </c>
      <c r="S967" s="6">
        <v>1127860433</v>
      </c>
      <c r="U967">
        <f t="shared" si="21"/>
        <v>5.4726855693432115E-2</v>
      </c>
    </row>
    <row r="968" spans="1:21" x14ac:dyDescent="0.35">
      <c r="A968">
        <v>2020</v>
      </c>
      <c r="B968" t="s">
        <v>3</v>
      </c>
      <c r="C968" t="s">
        <v>67</v>
      </c>
      <c r="D968" t="s">
        <v>17</v>
      </c>
      <c r="E968" t="s">
        <v>143</v>
      </c>
      <c r="F968" t="s">
        <v>35</v>
      </c>
      <c r="G968">
        <v>2</v>
      </c>
      <c r="H968" t="s">
        <v>9</v>
      </c>
      <c r="I968" s="6">
        <v>53</v>
      </c>
      <c r="J968" s="6">
        <v>21573.09</v>
      </c>
      <c r="K968" s="6">
        <v>12075.59</v>
      </c>
      <c r="L968" s="7"/>
      <c r="M968" s="6">
        <v>20799.78</v>
      </c>
      <c r="N968" s="6">
        <v>5170</v>
      </c>
      <c r="O968" s="6">
        <v>52798000</v>
      </c>
      <c r="P968" s="6">
        <v>39506814</v>
      </c>
      <c r="Q968" s="6">
        <v>0</v>
      </c>
      <c r="R968" s="6">
        <v>11437294</v>
      </c>
      <c r="S968" s="6">
        <v>103742108</v>
      </c>
      <c r="U968">
        <f t="shared" si="21"/>
        <v>0.23965041632886155</v>
      </c>
    </row>
    <row r="969" spans="1:21" x14ac:dyDescent="0.35">
      <c r="A969">
        <v>2020</v>
      </c>
      <c r="B969" t="s">
        <v>3</v>
      </c>
      <c r="C969" t="s">
        <v>67</v>
      </c>
      <c r="D969" t="s">
        <v>17</v>
      </c>
      <c r="E969" t="s">
        <v>143</v>
      </c>
      <c r="F969" t="s">
        <v>35</v>
      </c>
      <c r="G969">
        <v>3</v>
      </c>
      <c r="H969" t="s">
        <v>9</v>
      </c>
      <c r="I969" s="6">
        <v>39</v>
      </c>
      <c r="J969" s="6">
        <v>51472.63</v>
      </c>
      <c r="K969" s="6">
        <v>13027.81</v>
      </c>
      <c r="L969" s="7"/>
      <c r="M969" s="6">
        <v>50276.41</v>
      </c>
      <c r="N969" s="6">
        <v>10929</v>
      </c>
      <c r="O969" s="6">
        <v>80281057</v>
      </c>
      <c r="P969" s="6">
        <v>50053673</v>
      </c>
      <c r="Q969" s="6">
        <v>0</v>
      </c>
      <c r="R969" s="6">
        <v>60313473</v>
      </c>
      <c r="S969" s="6">
        <v>190648203</v>
      </c>
      <c r="U969">
        <f t="shared" si="21"/>
        <v>0.21232643445652574</v>
      </c>
    </row>
    <row r="970" spans="1:21" x14ac:dyDescent="0.35">
      <c r="A970">
        <v>2020</v>
      </c>
      <c r="B970" t="s">
        <v>3</v>
      </c>
      <c r="C970" t="s">
        <v>67</v>
      </c>
      <c r="D970" t="s">
        <v>17</v>
      </c>
      <c r="E970" t="s">
        <v>143</v>
      </c>
      <c r="F970" t="s">
        <v>35</v>
      </c>
      <c r="G970">
        <v>4</v>
      </c>
      <c r="H970" t="s">
        <v>9</v>
      </c>
      <c r="I970" s="6">
        <v>18</v>
      </c>
      <c r="J970" s="6">
        <v>38797.839999999997</v>
      </c>
      <c r="K970" s="6">
        <v>34213.599999999999</v>
      </c>
      <c r="L970" s="7"/>
      <c r="M970" s="6">
        <v>28314.49</v>
      </c>
      <c r="N970" s="6">
        <v>6765</v>
      </c>
      <c r="O970" s="6">
        <v>58764959</v>
      </c>
      <c r="P970" s="6">
        <v>36975870</v>
      </c>
      <c r="Q970" s="6">
        <v>0</v>
      </c>
      <c r="R970" s="6">
        <v>24961926</v>
      </c>
      <c r="S970" s="6">
        <v>120702755</v>
      </c>
      <c r="U970">
        <f t="shared" si="21"/>
        <v>0.17436537704160851</v>
      </c>
    </row>
    <row r="971" spans="1:21" x14ac:dyDescent="0.35">
      <c r="A971">
        <v>2020</v>
      </c>
      <c r="B971" t="s">
        <v>3</v>
      </c>
      <c r="C971" t="s">
        <v>67</v>
      </c>
      <c r="D971" t="s">
        <v>17</v>
      </c>
      <c r="E971" t="s">
        <v>143</v>
      </c>
      <c r="F971" t="s">
        <v>35</v>
      </c>
      <c r="G971">
        <v>5</v>
      </c>
      <c r="H971" t="s">
        <v>9</v>
      </c>
      <c r="I971" s="6">
        <v>7</v>
      </c>
      <c r="J971" s="6">
        <v>9720.99</v>
      </c>
      <c r="K971" s="6">
        <v>9233.31</v>
      </c>
      <c r="L971" s="7"/>
      <c r="M971" s="6">
        <v>5398.93</v>
      </c>
      <c r="N971" s="6">
        <v>1751</v>
      </c>
      <c r="O971" s="6">
        <v>7000000</v>
      </c>
      <c r="P971" s="6">
        <v>13613188</v>
      </c>
      <c r="Q971" s="6">
        <v>0</v>
      </c>
      <c r="R971" s="6">
        <v>2031000</v>
      </c>
      <c r="S971" s="6">
        <v>22644188</v>
      </c>
      <c r="U971">
        <f t="shared" si="21"/>
        <v>0.18012568678704535</v>
      </c>
    </row>
    <row r="972" spans="1:21" x14ac:dyDescent="0.35">
      <c r="A972">
        <v>2020</v>
      </c>
      <c r="B972" t="s">
        <v>3</v>
      </c>
      <c r="C972" t="s">
        <v>67</v>
      </c>
      <c r="D972" t="s">
        <v>17</v>
      </c>
      <c r="E972" t="s">
        <v>143</v>
      </c>
      <c r="F972" t="s">
        <v>35</v>
      </c>
      <c r="G972">
        <v>6</v>
      </c>
      <c r="H972" t="s">
        <v>9</v>
      </c>
      <c r="I972" s="6">
        <v>9</v>
      </c>
      <c r="J972" s="6">
        <v>629.30999999999995</v>
      </c>
      <c r="K972" s="6">
        <v>296.60000000000002</v>
      </c>
      <c r="L972" s="7"/>
      <c r="M972" s="6">
        <v>447.11</v>
      </c>
      <c r="N972" s="6">
        <v>145</v>
      </c>
      <c r="O972" s="6">
        <v>0</v>
      </c>
      <c r="P972" s="6">
        <v>1954422</v>
      </c>
      <c r="Q972" s="6">
        <v>0</v>
      </c>
      <c r="R972" s="6">
        <v>255444</v>
      </c>
      <c r="S972" s="6">
        <v>2209866</v>
      </c>
      <c r="U972">
        <f t="shared" si="21"/>
        <v>0.23041108515675901</v>
      </c>
    </row>
    <row r="973" spans="1:21" x14ac:dyDescent="0.35">
      <c r="A973">
        <v>2020</v>
      </c>
      <c r="B973" t="s">
        <v>3</v>
      </c>
      <c r="C973" t="s">
        <v>67</v>
      </c>
      <c r="D973" t="s">
        <v>17</v>
      </c>
      <c r="E973" t="s">
        <v>143</v>
      </c>
      <c r="F973" t="s">
        <v>35</v>
      </c>
      <c r="G973">
        <v>7</v>
      </c>
      <c r="H973" t="s">
        <v>9</v>
      </c>
      <c r="I973" s="6">
        <v>1</v>
      </c>
      <c r="J973" s="6">
        <v>0</v>
      </c>
      <c r="K973" s="6">
        <v>0</v>
      </c>
      <c r="L973" s="7"/>
      <c r="M973" s="6">
        <v>1280.4000000000001</v>
      </c>
      <c r="N973" s="6">
        <v>0</v>
      </c>
      <c r="O973" s="6">
        <v>52000000</v>
      </c>
      <c r="P973" s="6">
        <v>1000000</v>
      </c>
      <c r="Q973" s="6">
        <v>0</v>
      </c>
      <c r="R973" s="6">
        <v>12000000</v>
      </c>
      <c r="S973" s="6">
        <v>65000000</v>
      </c>
      <c r="U973">
        <f t="shared" si="21"/>
        <v>0</v>
      </c>
    </row>
    <row r="974" spans="1:21" x14ac:dyDescent="0.35">
      <c r="A974">
        <v>2020</v>
      </c>
      <c r="B974" t="s">
        <v>3</v>
      </c>
      <c r="C974" t="s">
        <v>67</v>
      </c>
      <c r="D974" t="s">
        <v>17</v>
      </c>
      <c r="E974" t="s">
        <v>143</v>
      </c>
      <c r="F974" t="s">
        <v>35</v>
      </c>
      <c r="G974">
        <v>8</v>
      </c>
      <c r="H974" t="s">
        <v>9</v>
      </c>
      <c r="I974" s="6">
        <v>1</v>
      </c>
      <c r="J974" s="6">
        <v>0</v>
      </c>
      <c r="K974" s="6">
        <v>0</v>
      </c>
      <c r="L974" s="7"/>
      <c r="M974" s="6">
        <v>0.19</v>
      </c>
      <c r="N974" s="6">
        <v>0</v>
      </c>
      <c r="O974" s="6">
        <v>500000</v>
      </c>
      <c r="P974" s="6">
        <v>0</v>
      </c>
      <c r="Q974" s="6">
        <v>0</v>
      </c>
      <c r="R974" s="6">
        <v>37600</v>
      </c>
      <c r="S974" s="6">
        <v>537600</v>
      </c>
      <c r="U974">
        <f t="shared" si="21"/>
        <v>0</v>
      </c>
    </row>
    <row r="975" spans="1:21" x14ac:dyDescent="0.35">
      <c r="A975">
        <v>2020</v>
      </c>
      <c r="B975" t="s">
        <v>3</v>
      </c>
      <c r="C975" t="s">
        <v>67</v>
      </c>
      <c r="D975" t="s">
        <v>17</v>
      </c>
      <c r="E975" t="s">
        <v>144</v>
      </c>
      <c r="F975" t="s">
        <v>35</v>
      </c>
      <c r="G975">
        <v>1</v>
      </c>
      <c r="H975" t="s">
        <v>9</v>
      </c>
      <c r="I975" s="6">
        <v>114</v>
      </c>
      <c r="J975" s="6">
        <v>32506.78</v>
      </c>
      <c r="K975" s="6">
        <v>14846.41</v>
      </c>
      <c r="L975" s="7"/>
      <c r="M975" s="6">
        <v>36064.19</v>
      </c>
      <c r="N975" s="6">
        <v>5534</v>
      </c>
      <c r="O975" s="6">
        <v>202605440</v>
      </c>
      <c r="P975" s="6">
        <v>163583225</v>
      </c>
      <c r="Q975" s="6">
        <v>0</v>
      </c>
      <c r="R975" s="6">
        <v>88601577</v>
      </c>
      <c r="S975" s="6">
        <v>476390242</v>
      </c>
      <c r="U975">
        <f t="shared" si="21"/>
        <v>0.1702414081000948</v>
      </c>
    </row>
    <row r="976" spans="1:21" x14ac:dyDescent="0.35">
      <c r="A976">
        <v>2020</v>
      </c>
      <c r="B976" t="s">
        <v>3</v>
      </c>
      <c r="C976" t="s">
        <v>67</v>
      </c>
      <c r="D976" t="s">
        <v>17</v>
      </c>
      <c r="E976" t="s">
        <v>144</v>
      </c>
      <c r="F976" t="s">
        <v>35</v>
      </c>
      <c r="G976">
        <v>2</v>
      </c>
      <c r="H976" t="s">
        <v>9</v>
      </c>
      <c r="I976" s="6">
        <v>24</v>
      </c>
      <c r="J976" s="6">
        <v>11113.75</v>
      </c>
      <c r="K976" s="6">
        <v>9412.34</v>
      </c>
      <c r="L976" s="7"/>
      <c r="M976" s="6">
        <v>6976126.2300000004</v>
      </c>
      <c r="N976" s="6">
        <v>2614</v>
      </c>
      <c r="O976" s="6">
        <v>4489253568</v>
      </c>
      <c r="P976" s="6">
        <v>32837111139</v>
      </c>
      <c r="Q976" s="6">
        <v>0</v>
      </c>
      <c r="R976" s="6">
        <v>5892671070</v>
      </c>
      <c r="S976" s="6">
        <v>43219035777</v>
      </c>
      <c r="U976">
        <f t="shared" si="21"/>
        <v>0.23520413901698348</v>
      </c>
    </row>
    <row r="977" spans="1:21" x14ac:dyDescent="0.35">
      <c r="A977">
        <v>2020</v>
      </c>
      <c r="B977" t="s">
        <v>3</v>
      </c>
      <c r="C977" t="s">
        <v>67</v>
      </c>
      <c r="D977" t="s">
        <v>17</v>
      </c>
      <c r="E977" t="s">
        <v>144</v>
      </c>
      <c r="F977" t="s">
        <v>35</v>
      </c>
      <c r="G977">
        <v>3</v>
      </c>
      <c r="H977" t="s">
        <v>9</v>
      </c>
      <c r="I977" s="6">
        <v>28</v>
      </c>
      <c r="J977" s="6">
        <v>17059.14</v>
      </c>
      <c r="K977" s="6">
        <v>4042.14</v>
      </c>
      <c r="L977" s="7"/>
      <c r="M977" s="6">
        <v>15042.74</v>
      </c>
      <c r="N977" s="6">
        <v>3321</v>
      </c>
      <c r="O977" s="6">
        <v>1884264</v>
      </c>
      <c r="P977" s="6">
        <v>15109892</v>
      </c>
      <c r="Q977" s="6">
        <v>0</v>
      </c>
      <c r="R977" s="6">
        <v>5815550</v>
      </c>
      <c r="S977" s="6">
        <v>22809706</v>
      </c>
      <c r="U977">
        <f t="shared" si="21"/>
        <v>0.19467569877496757</v>
      </c>
    </row>
    <row r="978" spans="1:21" x14ac:dyDescent="0.35">
      <c r="A978">
        <v>2020</v>
      </c>
      <c r="B978" t="s">
        <v>3</v>
      </c>
      <c r="C978" t="s">
        <v>67</v>
      </c>
      <c r="D978" t="s">
        <v>17</v>
      </c>
      <c r="E978" t="s">
        <v>144</v>
      </c>
      <c r="F978" t="s">
        <v>35</v>
      </c>
      <c r="G978">
        <v>6</v>
      </c>
      <c r="H978" t="s">
        <v>9</v>
      </c>
      <c r="I978" s="6">
        <v>1</v>
      </c>
      <c r="J978" s="6">
        <v>0</v>
      </c>
      <c r="K978" s="6">
        <v>0</v>
      </c>
      <c r="L978" s="7"/>
      <c r="M978" s="6">
        <v>3779.86</v>
      </c>
      <c r="N978" s="6">
        <v>0</v>
      </c>
      <c r="O978" s="6">
        <v>18000000</v>
      </c>
      <c r="P978" s="6">
        <v>70000</v>
      </c>
      <c r="Q978" s="6">
        <v>0</v>
      </c>
      <c r="R978" s="6">
        <v>2100000</v>
      </c>
      <c r="S978" s="6">
        <v>20170000</v>
      </c>
      <c r="U978">
        <f t="shared" si="21"/>
        <v>0</v>
      </c>
    </row>
    <row r="979" spans="1:21" x14ac:dyDescent="0.35">
      <c r="A979">
        <v>2020</v>
      </c>
      <c r="B979" t="s">
        <v>3</v>
      </c>
      <c r="C979" t="s">
        <v>67</v>
      </c>
      <c r="D979" t="s">
        <v>17</v>
      </c>
      <c r="E979" t="s">
        <v>144</v>
      </c>
      <c r="F979" t="s">
        <v>35</v>
      </c>
      <c r="G979">
        <v>7</v>
      </c>
      <c r="H979" t="s">
        <v>9</v>
      </c>
      <c r="I979" s="6">
        <v>1</v>
      </c>
      <c r="J979" s="6">
        <v>289.05</v>
      </c>
      <c r="K979" s="6">
        <v>115.62</v>
      </c>
      <c r="L979" s="7"/>
      <c r="M979" s="6">
        <v>104.53</v>
      </c>
      <c r="N979" s="6">
        <v>43</v>
      </c>
      <c r="O979" s="6">
        <v>0</v>
      </c>
      <c r="P979" s="6">
        <v>114448</v>
      </c>
      <c r="Q979" s="6">
        <v>0</v>
      </c>
      <c r="R979" s="6">
        <v>0</v>
      </c>
      <c r="S979" s="6">
        <v>114448</v>
      </c>
      <c r="U979">
        <f t="shared" si="21"/>
        <v>0.14876318975955716</v>
      </c>
    </row>
    <row r="980" spans="1:21" x14ac:dyDescent="0.35">
      <c r="A980">
        <v>2020</v>
      </c>
      <c r="B980" t="s">
        <v>3</v>
      </c>
      <c r="C980" t="s">
        <v>67</v>
      </c>
      <c r="D980" t="s">
        <v>17</v>
      </c>
      <c r="E980" t="s">
        <v>144</v>
      </c>
      <c r="F980" t="s">
        <v>35</v>
      </c>
      <c r="G980">
        <v>8</v>
      </c>
      <c r="H980" t="s">
        <v>9</v>
      </c>
      <c r="I980" s="6">
        <v>2</v>
      </c>
      <c r="J980" s="6">
        <v>0</v>
      </c>
      <c r="K980" s="6">
        <v>0</v>
      </c>
      <c r="L980" s="7"/>
      <c r="M980" s="6">
        <v>14896.24</v>
      </c>
      <c r="N980" s="6">
        <v>0</v>
      </c>
      <c r="O980" s="6">
        <v>90000000</v>
      </c>
      <c r="P980" s="6">
        <v>3845000</v>
      </c>
      <c r="Q980" s="6">
        <v>0</v>
      </c>
      <c r="R980" s="6">
        <v>3900000</v>
      </c>
      <c r="S980" s="6">
        <v>97745000</v>
      </c>
      <c r="U980">
        <f t="shared" si="21"/>
        <v>0</v>
      </c>
    </row>
    <row r="981" spans="1:21" x14ac:dyDescent="0.35">
      <c r="A981">
        <v>2020</v>
      </c>
      <c r="B981" t="s">
        <v>3</v>
      </c>
      <c r="C981" t="s">
        <v>67</v>
      </c>
      <c r="D981" t="s">
        <v>17</v>
      </c>
      <c r="E981" t="s">
        <v>144</v>
      </c>
      <c r="F981" t="s">
        <v>35</v>
      </c>
      <c r="G981">
        <v>9</v>
      </c>
      <c r="H981" t="s">
        <v>9</v>
      </c>
      <c r="I981" s="6">
        <v>2</v>
      </c>
      <c r="J981" s="6">
        <v>3431.94</v>
      </c>
      <c r="K981" s="6">
        <v>2230.7600000000002</v>
      </c>
      <c r="L981" s="7"/>
      <c r="M981" s="6">
        <v>3789</v>
      </c>
      <c r="N981" s="6">
        <v>858</v>
      </c>
      <c r="O981" s="6">
        <v>34800000</v>
      </c>
      <c r="P981" s="6">
        <v>0</v>
      </c>
      <c r="Q981" s="6">
        <v>0</v>
      </c>
      <c r="R981" s="6">
        <v>2800000</v>
      </c>
      <c r="S981" s="6">
        <v>37600000</v>
      </c>
      <c r="U981">
        <f t="shared" si="21"/>
        <v>0.25000437070578158</v>
      </c>
    </row>
    <row r="982" spans="1:21" x14ac:dyDescent="0.35">
      <c r="A982">
        <v>2020</v>
      </c>
      <c r="B982" t="s">
        <v>3</v>
      </c>
      <c r="C982" t="s">
        <v>67</v>
      </c>
      <c r="D982" t="s">
        <v>17</v>
      </c>
      <c r="E982" t="s">
        <v>145</v>
      </c>
      <c r="F982" t="s">
        <v>35</v>
      </c>
      <c r="G982">
        <v>1</v>
      </c>
      <c r="H982" t="s">
        <v>9</v>
      </c>
      <c r="I982" s="6">
        <v>418</v>
      </c>
      <c r="J982" s="6">
        <v>167027.84</v>
      </c>
      <c r="K982" s="6">
        <v>59617.37</v>
      </c>
      <c r="L982" s="7"/>
      <c r="M982" s="6">
        <v>102552.3</v>
      </c>
      <c r="N982" s="6">
        <v>14731</v>
      </c>
      <c r="O982" s="6">
        <v>816835194</v>
      </c>
      <c r="P982" s="6">
        <v>711521874</v>
      </c>
      <c r="Q982" s="6">
        <v>0</v>
      </c>
      <c r="R982" s="6">
        <v>487978988</v>
      </c>
      <c r="S982" s="6">
        <v>2017106056</v>
      </c>
      <c r="U982">
        <f t="shared" si="21"/>
        <v>8.8194878171207872E-2</v>
      </c>
    </row>
    <row r="983" spans="1:21" x14ac:dyDescent="0.35">
      <c r="A983">
        <v>2020</v>
      </c>
      <c r="B983" t="s">
        <v>3</v>
      </c>
      <c r="C983" t="s">
        <v>67</v>
      </c>
      <c r="D983" t="s">
        <v>17</v>
      </c>
      <c r="E983" t="s">
        <v>145</v>
      </c>
      <c r="F983" t="s">
        <v>35</v>
      </c>
      <c r="G983">
        <v>2</v>
      </c>
      <c r="H983" t="s">
        <v>9</v>
      </c>
      <c r="I983" s="6">
        <v>24</v>
      </c>
      <c r="J983" s="6">
        <v>5749.86</v>
      </c>
      <c r="K983" s="6">
        <v>3055.04</v>
      </c>
      <c r="L983" s="7"/>
      <c r="M983" s="6">
        <v>3626.24</v>
      </c>
      <c r="N983" s="6">
        <v>1041</v>
      </c>
      <c r="O983" s="6">
        <v>12214488</v>
      </c>
      <c r="P983" s="6">
        <v>12481100</v>
      </c>
      <c r="Q983" s="6">
        <v>0</v>
      </c>
      <c r="R983" s="6">
        <v>5203945</v>
      </c>
      <c r="S983" s="6">
        <v>29899533</v>
      </c>
      <c r="U983">
        <f t="shared" ref="U983:U1046" si="22">IFERROR(N983/J983,0)</f>
        <v>0.18104788638332064</v>
      </c>
    </row>
    <row r="984" spans="1:21" x14ac:dyDescent="0.35">
      <c r="A984">
        <v>2020</v>
      </c>
      <c r="B984" t="s">
        <v>3</v>
      </c>
      <c r="C984" t="s">
        <v>67</v>
      </c>
      <c r="D984" t="s">
        <v>17</v>
      </c>
      <c r="E984" t="s">
        <v>145</v>
      </c>
      <c r="F984" t="s">
        <v>35</v>
      </c>
      <c r="G984">
        <v>3</v>
      </c>
      <c r="H984" t="s">
        <v>9</v>
      </c>
      <c r="I984" s="6">
        <v>14</v>
      </c>
      <c r="J984" s="6">
        <v>10293.620000000001</v>
      </c>
      <c r="K984" s="6">
        <v>2160.84</v>
      </c>
      <c r="L984" s="7"/>
      <c r="M984" s="6">
        <v>9090.82</v>
      </c>
      <c r="N984" s="6">
        <v>2120</v>
      </c>
      <c r="O984" s="6">
        <v>5680000</v>
      </c>
      <c r="P984" s="6">
        <v>14824039</v>
      </c>
      <c r="Q984" s="6">
        <v>0</v>
      </c>
      <c r="R984" s="6">
        <v>5698400</v>
      </c>
      <c r="S984" s="6">
        <v>26202439</v>
      </c>
      <c r="U984">
        <f t="shared" si="22"/>
        <v>0.20595281349029787</v>
      </c>
    </row>
    <row r="985" spans="1:21" x14ac:dyDescent="0.35">
      <c r="A985">
        <v>2020</v>
      </c>
      <c r="B985" t="s">
        <v>3</v>
      </c>
      <c r="C985" t="s">
        <v>67</v>
      </c>
      <c r="D985" t="s">
        <v>17</v>
      </c>
      <c r="E985" t="s">
        <v>145</v>
      </c>
      <c r="F985" t="s">
        <v>35</v>
      </c>
      <c r="G985">
        <v>5</v>
      </c>
      <c r="H985" t="s">
        <v>9</v>
      </c>
      <c r="I985" s="6">
        <v>7</v>
      </c>
      <c r="J985" s="6">
        <v>3605</v>
      </c>
      <c r="K985" s="6">
        <v>1708.18</v>
      </c>
      <c r="L985" s="7"/>
      <c r="M985" s="6">
        <v>3585.27</v>
      </c>
      <c r="N985" s="6">
        <v>903</v>
      </c>
      <c r="O985" s="6">
        <v>21114000</v>
      </c>
      <c r="P985" s="6">
        <v>7976800</v>
      </c>
      <c r="Q985" s="6">
        <v>0</v>
      </c>
      <c r="R985" s="6">
        <v>1880000</v>
      </c>
      <c r="S985" s="6">
        <v>30970800</v>
      </c>
      <c r="U985">
        <f t="shared" si="22"/>
        <v>0.25048543689320391</v>
      </c>
    </row>
    <row r="986" spans="1:21" x14ac:dyDescent="0.35">
      <c r="A986">
        <v>2020</v>
      </c>
      <c r="B986" t="s">
        <v>3</v>
      </c>
      <c r="C986" t="s">
        <v>67</v>
      </c>
      <c r="D986" t="s">
        <v>17</v>
      </c>
      <c r="E986" t="s">
        <v>145</v>
      </c>
      <c r="F986" t="s">
        <v>35</v>
      </c>
      <c r="G986">
        <v>6</v>
      </c>
      <c r="H986" t="s">
        <v>9</v>
      </c>
      <c r="I986" s="6">
        <v>2</v>
      </c>
      <c r="J986" s="6">
        <v>5295.52</v>
      </c>
      <c r="K986" s="6">
        <v>3022.65</v>
      </c>
      <c r="L986" s="7"/>
      <c r="M986" s="6">
        <v>2199.1</v>
      </c>
      <c r="N986" s="6">
        <v>1440</v>
      </c>
      <c r="O986" s="6">
        <v>7625000</v>
      </c>
      <c r="P986" s="6">
        <v>500000</v>
      </c>
      <c r="Q986" s="6">
        <v>0</v>
      </c>
      <c r="R986" s="6">
        <v>370500</v>
      </c>
      <c r="S986" s="6">
        <v>8495500</v>
      </c>
      <c r="U986">
        <f t="shared" si="22"/>
        <v>0.27192796930235369</v>
      </c>
    </row>
    <row r="987" spans="1:21" x14ac:dyDescent="0.35">
      <c r="A987">
        <v>2020</v>
      </c>
      <c r="B987" t="s">
        <v>3</v>
      </c>
      <c r="C987" t="s">
        <v>67</v>
      </c>
      <c r="D987" t="s">
        <v>17</v>
      </c>
      <c r="E987" t="s">
        <v>146</v>
      </c>
      <c r="F987" t="s">
        <v>35</v>
      </c>
      <c r="G987">
        <v>1</v>
      </c>
      <c r="H987" t="s">
        <v>9</v>
      </c>
      <c r="I987" s="6">
        <v>382</v>
      </c>
      <c r="J987" s="6">
        <v>186474.81</v>
      </c>
      <c r="K987" s="6">
        <v>73816.5</v>
      </c>
      <c r="L987" s="7"/>
      <c r="M987" s="6">
        <v>138895.62</v>
      </c>
      <c r="N987" s="6">
        <v>13756</v>
      </c>
      <c r="O987" s="6">
        <v>959678928</v>
      </c>
      <c r="P987" s="6">
        <v>751444384</v>
      </c>
      <c r="Q987" s="6">
        <v>0</v>
      </c>
      <c r="R987" s="6">
        <v>685332289</v>
      </c>
      <c r="S987" s="6">
        <v>2397225601</v>
      </c>
      <c r="U987">
        <f t="shared" si="22"/>
        <v>7.3768676852385584E-2</v>
      </c>
    </row>
    <row r="988" spans="1:21" x14ac:dyDescent="0.35">
      <c r="A988">
        <v>2020</v>
      </c>
      <c r="B988" t="s">
        <v>3</v>
      </c>
      <c r="C988" t="s">
        <v>67</v>
      </c>
      <c r="D988" t="s">
        <v>17</v>
      </c>
      <c r="E988" t="s">
        <v>146</v>
      </c>
      <c r="F988" t="s">
        <v>35</v>
      </c>
      <c r="G988">
        <v>2</v>
      </c>
      <c r="H988" t="s">
        <v>9</v>
      </c>
      <c r="I988" s="6">
        <v>28</v>
      </c>
      <c r="J988" s="6">
        <v>13579.6</v>
      </c>
      <c r="K988" s="6">
        <v>8037.1</v>
      </c>
      <c r="L988" s="7"/>
      <c r="M988" s="6">
        <v>12384.58</v>
      </c>
      <c r="N988" s="6">
        <v>2638</v>
      </c>
      <c r="O988" s="6">
        <v>76483500</v>
      </c>
      <c r="P988" s="6">
        <v>29692153</v>
      </c>
      <c r="Q988" s="6">
        <v>0</v>
      </c>
      <c r="R988" s="6">
        <v>7184762</v>
      </c>
      <c r="S988" s="6">
        <v>113360415</v>
      </c>
      <c r="U988">
        <f t="shared" si="22"/>
        <v>0.19426198120710478</v>
      </c>
    </row>
    <row r="989" spans="1:21" x14ac:dyDescent="0.35">
      <c r="A989">
        <v>2020</v>
      </c>
      <c r="B989" t="s">
        <v>3</v>
      </c>
      <c r="C989" t="s">
        <v>67</v>
      </c>
      <c r="D989" t="s">
        <v>17</v>
      </c>
      <c r="E989" t="s">
        <v>146</v>
      </c>
      <c r="F989" t="s">
        <v>35</v>
      </c>
      <c r="G989">
        <v>3</v>
      </c>
      <c r="H989" t="s">
        <v>9</v>
      </c>
      <c r="I989" s="6">
        <v>21</v>
      </c>
      <c r="J989" s="6">
        <v>20350.580000000002</v>
      </c>
      <c r="K989" s="6">
        <v>4365.3999999999996</v>
      </c>
      <c r="L989" s="7"/>
      <c r="M989" s="6">
        <v>17321.86</v>
      </c>
      <c r="N989" s="6">
        <v>4035</v>
      </c>
      <c r="O989" s="6">
        <v>3434047</v>
      </c>
      <c r="P989" s="6">
        <v>17164559</v>
      </c>
      <c r="Q989" s="6">
        <v>0</v>
      </c>
      <c r="R989" s="6">
        <v>6710250</v>
      </c>
      <c r="S989" s="6">
        <v>27308856</v>
      </c>
      <c r="U989">
        <f t="shared" si="22"/>
        <v>0.19827444721477225</v>
      </c>
    </row>
    <row r="990" spans="1:21" x14ac:dyDescent="0.35">
      <c r="A990">
        <v>2020</v>
      </c>
      <c r="B990" t="s">
        <v>3</v>
      </c>
      <c r="C990" t="s">
        <v>67</v>
      </c>
      <c r="D990" t="s">
        <v>17</v>
      </c>
      <c r="E990" t="s">
        <v>146</v>
      </c>
      <c r="F990" t="s">
        <v>35</v>
      </c>
      <c r="G990">
        <v>4</v>
      </c>
      <c r="H990" t="s">
        <v>9</v>
      </c>
      <c r="I990" s="6">
        <v>4</v>
      </c>
      <c r="J990" s="6">
        <v>4755.0600000000004</v>
      </c>
      <c r="K990" s="6">
        <v>740.24</v>
      </c>
      <c r="L990" s="7"/>
      <c r="M990" s="6">
        <v>1749.39</v>
      </c>
      <c r="N990" s="6">
        <v>1188</v>
      </c>
      <c r="O990" s="6">
        <v>92700000</v>
      </c>
      <c r="P990" s="6">
        <v>1040000</v>
      </c>
      <c r="Q990" s="6">
        <v>0</v>
      </c>
      <c r="R990" s="6">
        <v>500000</v>
      </c>
      <c r="S990" s="6">
        <v>94240000</v>
      </c>
      <c r="U990">
        <f t="shared" si="22"/>
        <v>0.24983911874929021</v>
      </c>
    </row>
    <row r="991" spans="1:21" x14ac:dyDescent="0.35">
      <c r="A991">
        <v>2020</v>
      </c>
      <c r="B991" t="s">
        <v>3</v>
      </c>
      <c r="C991" t="s">
        <v>67</v>
      </c>
      <c r="D991" t="s">
        <v>17</v>
      </c>
      <c r="E991" t="s">
        <v>146</v>
      </c>
      <c r="F991" t="s">
        <v>35</v>
      </c>
      <c r="G991">
        <v>5</v>
      </c>
      <c r="H991" t="s">
        <v>9</v>
      </c>
      <c r="I991" s="6">
        <v>5</v>
      </c>
      <c r="J991" s="6">
        <v>17789.330000000002</v>
      </c>
      <c r="K991" s="6">
        <v>5858.22</v>
      </c>
      <c r="L991" s="7"/>
      <c r="M991" s="6">
        <v>10664.96</v>
      </c>
      <c r="N991" s="6">
        <v>4038</v>
      </c>
      <c r="O991" s="6">
        <v>213967732</v>
      </c>
      <c r="P991" s="6">
        <v>6900000</v>
      </c>
      <c r="Q991" s="6">
        <v>0</v>
      </c>
      <c r="R991" s="6">
        <v>3462957</v>
      </c>
      <c r="S991" s="6">
        <v>224330689</v>
      </c>
      <c r="U991">
        <f t="shared" si="22"/>
        <v>0.22698999906123499</v>
      </c>
    </row>
    <row r="992" spans="1:21" x14ac:dyDescent="0.35">
      <c r="A992">
        <v>2020</v>
      </c>
      <c r="B992" t="s">
        <v>3</v>
      </c>
      <c r="C992" t="s">
        <v>67</v>
      </c>
      <c r="D992" t="s">
        <v>17</v>
      </c>
      <c r="E992" t="s">
        <v>147</v>
      </c>
      <c r="F992" t="s">
        <v>35</v>
      </c>
      <c r="G992">
        <v>1</v>
      </c>
      <c r="H992" t="s">
        <v>9</v>
      </c>
      <c r="I992" s="6">
        <v>81</v>
      </c>
      <c r="J992" s="6">
        <v>54031.67</v>
      </c>
      <c r="K992" s="6">
        <v>27619.21</v>
      </c>
      <c r="L992" s="7"/>
      <c r="M992" s="6">
        <v>31786.18</v>
      </c>
      <c r="N992" s="6">
        <v>5173</v>
      </c>
      <c r="O992" s="6">
        <v>129968077</v>
      </c>
      <c r="P992" s="6">
        <v>106818981</v>
      </c>
      <c r="Q992" s="6">
        <v>0</v>
      </c>
      <c r="R992" s="6">
        <v>95137646</v>
      </c>
      <c r="S992" s="6">
        <v>346224704</v>
      </c>
      <c r="U992">
        <f t="shared" si="22"/>
        <v>9.5740146473355353E-2</v>
      </c>
    </row>
    <row r="993" spans="1:21" x14ac:dyDescent="0.35">
      <c r="A993">
        <v>2020</v>
      </c>
      <c r="B993" t="s">
        <v>3</v>
      </c>
      <c r="C993" t="s">
        <v>67</v>
      </c>
      <c r="D993" t="s">
        <v>17</v>
      </c>
      <c r="E993" t="s">
        <v>147</v>
      </c>
      <c r="F993" t="s">
        <v>35</v>
      </c>
      <c r="G993">
        <v>2</v>
      </c>
      <c r="H993" t="s">
        <v>9</v>
      </c>
      <c r="I993" s="6">
        <v>8</v>
      </c>
      <c r="J993" s="6">
        <v>3878.3</v>
      </c>
      <c r="K993" s="6">
        <v>2333.9499999999998</v>
      </c>
      <c r="L993" s="7"/>
      <c r="M993" s="6">
        <v>1862.53</v>
      </c>
      <c r="N993" s="6">
        <v>772</v>
      </c>
      <c r="O993" s="6">
        <v>0</v>
      </c>
      <c r="P993" s="6">
        <v>6795342</v>
      </c>
      <c r="Q993" s="6">
        <v>0</v>
      </c>
      <c r="R993" s="6">
        <v>1706504</v>
      </c>
      <c r="S993" s="6">
        <v>30691846</v>
      </c>
      <c r="U993">
        <f t="shared" si="22"/>
        <v>0.19905628754866822</v>
      </c>
    </row>
    <row r="994" spans="1:21" x14ac:dyDescent="0.35">
      <c r="A994">
        <v>2020</v>
      </c>
      <c r="B994" t="s">
        <v>3</v>
      </c>
      <c r="C994" t="s">
        <v>67</v>
      </c>
      <c r="D994" t="s">
        <v>17</v>
      </c>
      <c r="E994" t="s">
        <v>147</v>
      </c>
      <c r="F994" t="s">
        <v>35</v>
      </c>
      <c r="G994">
        <v>3</v>
      </c>
      <c r="H994" t="s">
        <v>9</v>
      </c>
      <c r="I994" s="6">
        <v>14</v>
      </c>
      <c r="J994" s="6">
        <v>16217.94</v>
      </c>
      <c r="K994" s="6">
        <v>3323.94</v>
      </c>
      <c r="L994" s="7"/>
      <c r="M994" s="6">
        <v>27995.49</v>
      </c>
      <c r="N994" s="6">
        <v>3302</v>
      </c>
      <c r="O994" s="6">
        <v>7130142</v>
      </c>
      <c r="P994" s="6">
        <v>16375529</v>
      </c>
      <c r="Q994" s="6">
        <v>0</v>
      </c>
      <c r="R994" s="6">
        <v>3331450</v>
      </c>
      <c r="S994" s="6">
        <v>26837121</v>
      </c>
      <c r="U994">
        <f t="shared" si="22"/>
        <v>0.20360169047363597</v>
      </c>
    </row>
    <row r="995" spans="1:21" x14ac:dyDescent="0.35">
      <c r="A995">
        <v>2020</v>
      </c>
      <c r="B995" t="s">
        <v>3</v>
      </c>
      <c r="C995" t="s">
        <v>67</v>
      </c>
      <c r="D995" t="s">
        <v>17</v>
      </c>
      <c r="E995" t="s">
        <v>147</v>
      </c>
      <c r="F995" t="s">
        <v>35</v>
      </c>
      <c r="G995">
        <v>4</v>
      </c>
      <c r="H995" t="s">
        <v>9</v>
      </c>
      <c r="I995" s="6">
        <v>4</v>
      </c>
      <c r="J995" s="6">
        <v>537.82000000000005</v>
      </c>
      <c r="K995" s="6">
        <v>209.96</v>
      </c>
      <c r="L995" s="7"/>
      <c r="M995" s="6">
        <v>484.32</v>
      </c>
      <c r="N995" s="6">
        <v>130</v>
      </c>
      <c r="O995" s="6">
        <v>125000</v>
      </c>
      <c r="P995" s="6">
        <v>1000000</v>
      </c>
      <c r="Q995" s="6">
        <v>0</v>
      </c>
      <c r="R995" s="6">
        <v>94000</v>
      </c>
      <c r="S995" s="6">
        <v>1219000</v>
      </c>
      <c r="U995">
        <f t="shared" si="22"/>
        <v>0.24171655944368001</v>
      </c>
    </row>
    <row r="996" spans="1:21" x14ac:dyDescent="0.35">
      <c r="A996">
        <v>2020</v>
      </c>
      <c r="B996" t="s">
        <v>3</v>
      </c>
      <c r="C996" t="s">
        <v>67</v>
      </c>
      <c r="D996" t="s">
        <v>17</v>
      </c>
      <c r="E996" t="s">
        <v>147</v>
      </c>
      <c r="F996" t="s">
        <v>35</v>
      </c>
      <c r="G996">
        <v>5</v>
      </c>
      <c r="H996" t="s">
        <v>9</v>
      </c>
      <c r="I996" s="6">
        <v>3</v>
      </c>
      <c r="J996" s="6">
        <v>0</v>
      </c>
      <c r="K996" s="6">
        <v>0</v>
      </c>
      <c r="L996" s="7"/>
      <c r="M996" s="6">
        <v>938</v>
      </c>
      <c r="N996" s="6">
        <v>0</v>
      </c>
      <c r="O996" s="6">
        <v>8812500</v>
      </c>
      <c r="P996" s="6">
        <v>8205000</v>
      </c>
      <c r="Q996" s="6">
        <v>0</v>
      </c>
      <c r="R996" s="6">
        <v>7392500</v>
      </c>
      <c r="S996" s="6">
        <v>24410000</v>
      </c>
      <c r="U996">
        <f t="shared" si="22"/>
        <v>0</v>
      </c>
    </row>
    <row r="997" spans="1:21" x14ac:dyDescent="0.35">
      <c r="A997">
        <v>2020</v>
      </c>
      <c r="B997" t="s">
        <v>3</v>
      </c>
      <c r="C997" t="s">
        <v>67</v>
      </c>
      <c r="D997" t="s">
        <v>17</v>
      </c>
      <c r="E997" t="s">
        <v>147</v>
      </c>
      <c r="F997" t="s">
        <v>35</v>
      </c>
      <c r="G997">
        <v>9</v>
      </c>
      <c r="H997" t="s">
        <v>9</v>
      </c>
      <c r="I997" s="6">
        <v>1</v>
      </c>
      <c r="J997" s="6">
        <v>25278.48</v>
      </c>
      <c r="K997" s="6">
        <v>4603.0600000000004</v>
      </c>
      <c r="L997" s="7"/>
      <c r="M997" s="6">
        <v>9185.9</v>
      </c>
      <c r="N997" s="6">
        <v>6952</v>
      </c>
      <c r="O997" s="6">
        <v>98000000</v>
      </c>
      <c r="P997" s="6">
        <v>14000000</v>
      </c>
      <c r="Q997" s="6">
        <v>0</v>
      </c>
      <c r="R997" s="6">
        <v>19800000</v>
      </c>
      <c r="S997" s="6">
        <v>131800000</v>
      </c>
      <c r="U997">
        <f t="shared" si="22"/>
        <v>0.27501653580436797</v>
      </c>
    </row>
    <row r="998" spans="1:21" x14ac:dyDescent="0.35">
      <c r="A998">
        <v>2020</v>
      </c>
      <c r="B998" t="s">
        <v>3</v>
      </c>
      <c r="C998" t="s">
        <v>67</v>
      </c>
      <c r="D998" t="s">
        <v>17</v>
      </c>
      <c r="E998" t="s">
        <v>148</v>
      </c>
      <c r="F998" t="s">
        <v>35</v>
      </c>
      <c r="G998">
        <v>1</v>
      </c>
      <c r="H998" t="s">
        <v>9</v>
      </c>
      <c r="I998" s="6">
        <v>364</v>
      </c>
      <c r="J998" s="6">
        <v>403468.03</v>
      </c>
      <c r="K998" s="6">
        <v>147029.5</v>
      </c>
      <c r="L998" s="7"/>
      <c r="M998" s="6">
        <v>327018.69</v>
      </c>
      <c r="N998" s="6">
        <v>35496</v>
      </c>
      <c r="O998" s="6">
        <v>755872168</v>
      </c>
      <c r="P998" s="6">
        <v>568359097</v>
      </c>
      <c r="Q998" s="6">
        <v>0</v>
      </c>
      <c r="R998" s="6">
        <v>359277895</v>
      </c>
      <c r="S998" s="6">
        <v>1727229160</v>
      </c>
      <c r="U998">
        <f t="shared" si="22"/>
        <v>8.7977230810579954E-2</v>
      </c>
    </row>
    <row r="999" spans="1:21" x14ac:dyDescent="0.35">
      <c r="A999">
        <v>2020</v>
      </c>
      <c r="B999" t="s">
        <v>3</v>
      </c>
      <c r="C999" t="s">
        <v>67</v>
      </c>
      <c r="D999" t="s">
        <v>17</v>
      </c>
      <c r="E999" t="s">
        <v>148</v>
      </c>
      <c r="F999" t="s">
        <v>35</v>
      </c>
      <c r="G999">
        <v>2</v>
      </c>
      <c r="H999" t="s">
        <v>9</v>
      </c>
      <c r="I999" s="6">
        <v>15</v>
      </c>
      <c r="J999" s="6">
        <v>3277.1</v>
      </c>
      <c r="K999" s="6">
        <v>705.6</v>
      </c>
      <c r="L999" s="7"/>
      <c r="M999" s="6">
        <v>2497.9899999999998</v>
      </c>
      <c r="N999" s="6">
        <v>412</v>
      </c>
      <c r="O999" s="6">
        <v>8812500</v>
      </c>
      <c r="P999" s="6">
        <v>6465811</v>
      </c>
      <c r="Q999" s="6">
        <v>0</v>
      </c>
      <c r="R999" s="6">
        <v>2960149</v>
      </c>
      <c r="S999" s="6">
        <v>18238460</v>
      </c>
      <c r="U999">
        <f t="shared" si="22"/>
        <v>0.12572091178175826</v>
      </c>
    </row>
    <row r="1000" spans="1:21" x14ac:dyDescent="0.35">
      <c r="A1000">
        <v>2020</v>
      </c>
      <c r="B1000" t="s">
        <v>3</v>
      </c>
      <c r="C1000" t="s">
        <v>67</v>
      </c>
      <c r="D1000" t="s">
        <v>17</v>
      </c>
      <c r="E1000" t="s">
        <v>148</v>
      </c>
      <c r="F1000" t="s">
        <v>35</v>
      </c>
      <c r="G1000">
        <v>3</v>
      </c>
      <c r="H1000" t="s">
        <v>9</v>
      </c>
      <c r="I1000" s="6">
        <v>25</v>
      </c>
      <c r="J1000" s="6">
        <v>43636.34</v>
      </c>
      <c r="K1000" s="6">
        <v>14030.74</v>
      </c>
      <c r="L1000" s="7"/>
      <c r="M1000" s="6">
        <v>38886.33</v>
      </c>
      <c r="N1000" s="6">
        <v>9578</v>
      </c>
      <c r="O1000" s="6">
        <v>54956583</v>
      </c>
      <c r="P1000" s="6">
        <v>38503866</v>
      </c>
      <c r="Q1000" s="6">
        <v>0</v>
      </c>
      <c r="R1000" s="6">
        <v>8236716</v>
      </c>
      <c r="S1000" s="6">
        <v>101697165</v>
      </c>
      <c r="U1000">
        <f t="shared" si="22"/>
        <v>0.21949595222697413</v>
      </c>
    </row>
    <row r="1001" spans="1:21" x14ac:dyDescent="0.35">
      <c r="A1001">
        <v>2020</v>
      </c>
      <c r="B1001" t="s">
        <v>3</v>
      </c>
      <c r="C1001" t="s">
        <v>67</v>
      </c>
      <c r="D1001" t="s">
        <v>17</v>
      </c>
      <c r="E1001" t="s">
        <v>148</v>
      </c>
      <c r="F1001" t="s">
        <v>35</v>
      </c>
      <c r="G1001">
        <v>4</v>
      </c>
      <c r="H1001" t="s">
        <v>9</v>
      </c>
      <c r="I1001" s="6">
        <v>2</v>
      </c>
      <c r="J1001" s="6">
        <v>5469.19</v>
      </c>
      <c r="K1001" s="6">
        <v>3281.52</v>
      </c>
      <c r="L1001" s="7"/>
      <c r="M1001" s="6">
        <v>5484</v>
      </c>
      <c r="N1001" s="6">
        <v>1094</v>
      </c>
      <c r="O1001" s="6">
        <v>33483868</v>
      </c>
      <c r="P1001" s="6">
        <v>100000</v>
      </c>
      <c r="Q1001" s="6">
        <v>0</v>
      </c>
      <c r="R1001" s="6">
        <v>3358386</v>
      </c>
      <c r="S1001" s="6">
        <v>36942254</v>
      </c>
      <c r="U1001">
        <f t="shared" si="22"/>
        <v>0.20002962047396416</v>
      </c>
    </row>
    <row r="1002" spans="1:21" x14ac:dyDescent="0.35">
      <c r="A1002">
        <v>2020</v>
      </c>
      <c r="B1002" t="s">
        <v>3</v>
      </c>
      <c r="C1002" t="s">
        <v>67</v>
      </c>
      <c r="D1002" t="s">
        <v>17</v>
      </c>
      <c r="E1002" t="s">
        <v>148</v>
      </c>
      <c r="F1002" t="s">
        <v>35</v>
      </c>
      <c r="G1002">
        <v>6</v>
      </c>
      <c r="H1002" t="s">
        <v>9</v>
      </c>
      <c r="I1002" s="6">
        <v>2</v>
      </c>
      <c r="J1002" s="6">
        <v>217.05</v>
      </c>
      <c r="K1002" s="6">
        <v>141.08000000000001</v>
      </c>
      <c r="L1002" s="7"/>
      <c r="M1002" s="6">
        <v>214.16</v>
      </c>
      <c r="N1002" s="6">
        <v>39</v>
      </c>
      <c r="O1002" s="6">
        <v>0</v>
      </c>
      <c r="P1002" s="6">
        <v>240332</v>
      </c>
      <c r="Q1002" s="6">
        <v>0</v>
      </c>
      <c r="R1002" s="6">
        <v>0</v>
      </c>
      <c r="S1002" s="6">
        <v>240332</v>
      </c>
      <c r="U1002">
        <f t="shared" si="22"/>
        <v>0.1796821008984105</v>
      </c>
    </row>
    <row r="1003" spans="1:21" x14ac:dyDescent="0.35">
      <c r="A1003">
        <v>2020</v>
      </c>
      <c r="B1003" t="s">
        <v>3</v>
      </c>
      <c r="C1003" t="s">
        <v>67</v>
      </c>
      <c r="D1003" t="s">
        <v>17</v>
      </c>
      <c r="E1003" t="s">
        <v>148</v>
      </c>
      <c r="F1003" t="s">
        <v>35</v>
      </c>
      <c r="G1003">
        <v>10</v>
      </c>
      <c r="H1003" t="s">
        <v>9</v>
      </c>
      <c r="I1003" s="6">
        <v>1</v>
      </c>
      <c r="J1003" s="6">
        <v>37146.11</v>
      </c>
      <c r="K1003" s="6">
        <v>18573.060000000001</v>
      </c>
      <c r="L1003" s="7"/>
      <c r="M1003" s="6">
        <v>34050.6</v>
      </c>
      <c r="N1003" s="6">
        <v>9287</v>
      </c>
      <c r="O1003" s="6">
        <v>186147436</v>
      </c>
      <c r="P1003" s="6">
        <v>0</v>
      </c>
      <c r="Q1003" s="6">
        <v>0</v>
      </c>
      <c r="R1003" s="6">
        <v>31024573</v>
      </c>
      <c r="S1003" s="6">
        <v>217172009</v>
      </c>
      <c r="U1003">
        <f t="shared" si="22"/>
        <v>0.25001272003986419</v>
      </c>
    </row>
    <row r="1004" spans="1:21" x14ac:dyDescent="0.35">
      <c r="A1004">
        <v>2020</v>
      </c>
      <c r="B1004" t="s">
        <v>3</v>
      </c>
      <c r="C1004" t="s">
        <v>67</v>
      </c>
      <c r="D1004" t="s">
        <v>17</v>
      </c>
      <c r="E1004" t="s">
        <v>149</v>
      </c>
      <c r="F1004" t="s">
        <v>35</v>
      </c>
      <c r="G1004">
        <v>1</v>
      </c>
      <c r="H1004" t="s">
        <v>9</v>
      </c>
      <c r="I1004" s="6">
        <v>34</v>
      </c>
      <c r="J1004" s="6">
        <v>15603.51</v>
      </c>
      <c r="K1004" s="6">
        <v>7043.44</v>
      </c>
      <c r="L1004" s="7"/>
      <c r="M1004" s="6">
        <v>13762.36</v>
      </c>
      <c r="N1004" s="6">
        <v>1770</v>
      </c>
      <c r="O1004" s="6">
        <v>67816728</v>
      </c>
      <c r="P1004" s="6">
        <v>45432909</v>
      </c>
      <c r="Q1004" s="6">
        <v>0</v>
      </c>
      <c r="R1004" s="6">
        <v>37218153</v>
      </c>
      <c r="S1004" s="6">
        <v>150467790</v>
      </c>
      <c r="U1004">
        <f t="shared" si="22"/>
        <v>0.1134360153580829</v>
      </c>
    </row>
    <row r="1005" spans="1:21" x14ac:dyDescent="0.35">
      <c r="A1005">
        <v>2020</v>
      </c>
      <c r="B1005" t="s">
        <v>3</v>
      </c>
      <c r="C1005" t="s">
        <v>67</v>
      </c>
      <c r="D1005" t="s">
        <v>17</v>
      </c>
      <c r="E1005" t="s">
        <v>149</v>
      </c>
      <c r="F1005" t="s">
        <v>35</v>
      </c>
      <c r="G1005">
        <v>2</v>
      </c>
      <c r="H1005" t="s">
        <v>9</v>
      </c>
      <c r="I1005" s="6">
        <v>6</v>
      </c>
      <c r="J1005" s="6">
        <v>93170</v>
      </c>
      <c r="K1005" s="6">
        <v>740.6</v>
      </c>
      <c r="L1005" s="7"/>
      <c r="M1005" s="6">
        <v>36919.85</v>
      </c>
      <c r="N1005" s="6">
        <v>9978</v>
      </c>
      <c r="O1005" s="6">
        <v>23760353</v>
      </c>
      <c r="P1005" s="6">
        <v>120124480</v>
      </c>
      <c r="Q1005" s="6">
        <v>0</v>
      </c>
      <c r="R1005" s="6">
        <v>367618321</v>
      </c>
      <c r="S1005" s="6">
        <v>511503154</v>
      </c>
      <c r="U1005">
        <f t="shared" si="22"/>
        <v>0.10709455833422775</v>
      </c>
    </row>
    <row r="1006" spans="1:21" x14ac:dyDescent="0.35">
      <c r="A1006">
        <v>2020</v>
      </c>
      <c r="B1006" t="s">
        <v>3</v>
      </c>
      <c r="C1006" t="s">
        <v>67</v>
      </c>
      <c r="D1006" t="s">
        <v>17</v>
      </c>
      <c r="E1006" t="s">
        <v>149</v>
      </c>
      <c r="F1006" t="s">
        <v>35</v>
      </c>
      <c r="G1006">
        <v>3</v>
      </c>
      <c r="H1006" t="s">
        <v>9</v>
      </c>
      <c r="I1006" s="6">
        <v>8</v>
      </c>
      <c r="J1006" s="6">
        <v>12163.55</v>
      </c>
      <c r="K1006" s="6">
        <v>2469.4</v>
      </c>
      <c r="L1006" s="7"/>
      <c r="M1006" s="6">
        <v>10532.31</v>
      </c>
      <c r="N1006" s="6">
        <v>2431</v>
      </c>
      <c r="O1006" s="6">
        <v>4220494</v>
      </c>
      <c r="P1006" s="6">
        <v>8722773</v>
      </c>
      <c r="Q1006" s="6">
        <v>0</v>
      </c>
      <c r="R1006" s="6">
        <v>3131450</v>
      </c>
      <c r="S1006" s="6">
        <v>16074717</v>
      </c>
      <c r="U1006">
        <f t="shared" si="22"/>
        <v>0.19985941604219165</v>
      </c>
    </row>
    <row r="1007" spans="1:21" x14ac:dyDescent="0.35">
      <c r="A1007">
        <v>2020</v>
      </c>
      <c r="B1007" t="s">
        <v>3</v>
      </c>
      <c r="C1007" t="s">
        <v>67</v>
      </c>
      <c r="D1007" t="s">
        <v>17</v>
      </c>
      <c r="E1007" t="s">
        <v>150</v>
      </c>
      <c r="F1007" t="s">
        <v>35</v>
      </c>
      <c r="G1007">
        <v>1</v>
      </c>
      <c r="H1007" t="s">
        <v>9</v>
      </c>
      <c r="I1007" s="6">
        <v>586</v>
      </c>
      <c r="J1007" s="6">
        <v>313901.44</v>
      </c>
      <c r="K1007" s="6">
        <v>110811.43</v>
      </c>
      <c r="L1007" s="7"/>
      <c r="M1007" s="6">
        <v>187829.14</v>
      </c>
      <c r="N1007" s="6">
        <v>32867</v>
      </c>
      <c r="O1007" s="6">
        <v>1482120582</v>
      </c>
      <c r="P1007" s="6">
        <v>848841095</v>
      </c>
      <c r="Q1007" s="6">
        <v>0</v>
      </c>
      <c r="R1007" s="6">
        <v>654091458</v>
      </c>
      <c r="S1007" s="6">
        <v>2999353135</v>
      </c>
      <c r="U1007">
        <f t="shared" si="22"/>
        <v>0.10470483983762546</v>
      </c>
    </row>
    <row r="1008" spans="1:21" x14ac:dyDescent="0.35">
      <c r="A1008">
        <v>2020</v>
      </c>
      <c r="B1008" t="s">
        <v>3</v>
      </c>
      <c r="C1008" t="s">
        <v>67</v>
      </c>
      <c r="D1008" t="s">
        <v>17</v>
      </c>
      <c r="E1008" t="s">
        <v>150</v>
      </c>
      <c r="F1008" t="s">
        <v>35</v>
      </c>
      <c r="G1008">
        <v>2</v>
      </c>
      <c r="H1008" t="s">
        <v>9</v>
      </c>
      <c r="I1008" s="6">
        <v>62</v>
      </c>
      <c r="J1008" s="6">
        <v>96680.93</v>
      </c>
      <c r="K1008" s="6">
        <v>33079.760000000002</v>
      </c>
      <c r="L1008" s="7"/>
      <c r="M1008" s="6">
        <v>88697.74</v>
      </c>
      <c r="N1008" s="6">
        <v>22030</v>
      </c>
      <c r="O1008" s="6">
        <v>237996042</v>
      </c>
      <c r="P1008" s="6">
        <v>166463602</v>
      </c>
      <c r="Q1008" s="6">
        <v>100000</v>
      </c>
      <c r="R1008" s="6">
        <v>38981470</v>
      </c>
      <c r="S1008" s="6">
        <v>443341114</v>
      </c>
      <c r="U1008">
        <f t="shared" si="22"/>
        <v>0.22786293015592632</v>
      </c>
    </row>
    <row r="1009" spans="1:21" x14ac:dyDescent="0.35">
      <c r="A1009">
        <v>2020</v>
      </c>
      <c r="B1009" t="s">
        <v>3</v>
      </c>
      <c r="C1009" t="s">
        <v>67</v>
      </c>
      <c r="D1009" t="s">
        <v>17</v>
      </c>
      <c r="E1009" t="s">
        <v>150</v>
      </c>
      <c r="F1009" t="s">
        <v>35</v>
      </c>
      <c r="G1009">
        <v>3</v>
      </c>
      <c r="H1009" t="s">
        <v>9</v>
      </c>
      <c r="I1009" s="6">
        <v>293</v>
      </c>
      <c r="J1009" s="6">
        <v>195487.75</v>
      </c>
      <c r="K1009" s="6">
        <v>80308.56</v>
      </c>
      <c r="L1009" s="7"/>
      <c r="M1009" s="6">
        <v>111007.61</v>
      </c>
      <c r="N1009" s="6">
        <v>25163</v>
      </c>
      <c r="O1009" s="6">
        <v>762005191</v>
      </c>
      <c r="P1009" s="6">
        <v>310894737</v>
      </c>
      <c r="Q1009" s="6">
        <v>0</v>
      </c>
      <c r="R1009" s="6">
        <v>110017912</v>
      </c>
      <c r="S1009" s="6">
        <v>1204807840</v>
      </c>
      <c r="U1009">
        <f t="shared" si="22"/>
        <v>0.12871906295918797</v>
      </c>
    </row>
    <row r="1010" spans="1:21" x14ac:dyDescent="0.35">
      <c r="A1010">
        <v>2020</v>
      </c>
      <c r="B1010" t="s">
        <v>3</v>
      </c>
      <c r="C1010" t="s">
        <v>67</v>
      </c>
      <c r="D1010" t="s">
        <v>17</v>
      </c>
      <c r="E1010" t="s">
        <v>150</v>
      </c>
      <c r="F1010" t="s">
        <v>35</v>
      </c>
      <c r="G1010">
        <v>4</v>
      </c>
      <c r="H1010" t="s">
        <v>9</v>
      </c>
      <c r="I1010" s="6">
        <v>28</v>
      </c>
      <c r="J1010" s="6">
        <v>63097.31</v>
      </c>
      <c r="K1010" s="6">
        <v>15765.95</v>
      </c>
      <c r="L1010" s="7"/>
      <c r="M1010" s="6">
        <v>29478.61</v>
      </c>
      <c r="N1010" s="6">
        <v>5583</v>
      </c>
      <c r="O1010" s="6">
        <v>357951326</v>
      </c>
      <c r="P1010" s="6">
        <v>111330821</v>
      </c>
      <c r="Q1010" s="6">
        <v>0</v>
      </c>
      <c r="R1010" s="6">
        <v>25175036</v>
      </c>
      <c r="S1010" s="6">
        <v>494457183</v>
      </c>
      <c r="U1010">
        <f t="shared" si="22"/>
        <v>8.8482377457929667E-2</v>
      </c>
    </row>
    <row r="1011" spans="1:21" x14ac:dyDescent="0.35">
      <c r="A1011">
        <v>2020</v>
      </c>
      <c r="B1011" t="s">
        <v>3</v>
      </c>
      <c r="C1011" t="s">
        <v>67</v>
      </c>
      <c r="D1011" t="s">
        <v>17</v>
      </c>
      <c r="E1011" t="s">
        <v>150</v>
      </c>
      <c r="F1011" t="s">
        <v>35</v>
      </c>
      <c r="G1011">
        <v>5</v>
      </c>
      <c r="H1011" t="s">
        <v>9</v>
      </c>
      <c r="I1011" s="6">
        <v>9</v>
      </c>
      <c r="J1011" s="6">
        <v>1235.71</v>
      </c>
      <c r="K1011" s="6">
        <v>798.23</v>
      </c>
      <c r="L1011" s="7"/>
      <c r="M1011" s="6">
        <v>1817.7</v>
      </c>
      <c r="N1011" s="6">
        <v>309</v>
      </c>
      <c r="O1011" s="6">
        <v>59632000</v>
      </c>
      <c r="P1011" s="6">
        <v>10761833</v>
      </c>
      <c r="Q1011" s="6">
        <v>0</v>
      </c>
      <c r="R1011" s="6">
        <v>1531000</v>
      </c>
      <c r="S1011" s="6">
        <v>71924833</v>
      </c>
      <c r="U1011">
        <f t="shared" si="22"/>
        <v>0.25005867072371346</v>
      </c>
    </row>
    <row r="1012" spans="1:21" x14ac:dyDescent="0.35">
      <c r="A1012">
        <v>2020</v>
      </c>
      <c r="B1012" t="s">
        <v>3</v>
      </c>
      <c r="C1012" t="s">
        <v>67</v>
      </c>
      <c r="D1012" t="s">
        <v>17</v>
      </c>
      <c r="E1012" t="s">
        <v>150</v>
      </c>
      <c r="F1012" t="s">
        <v>35</v>
      </c>
      <c r="G1012">
        <v>7</v>
      </c>
      <c r="H1012" t="s">
        <v>9</v>
      </c>
      <c r="I1012" s="6">
        <v>1</v>
      </c>
      <c r="J1012" s="6">
        <v>18539.72</v>
      </c>
      <c r="K1012" s="6">
        <v>4602.6000000000004</v>
      </c>
      <c r="L1012" s="7"/>
      <c r="M1012" s="6">
        <v>7750.21</v>
      </c>
      <c r="N1012" s="6">
        <v>4635</v>
      </c>
      <c r="O1012" s="6">
        <v>96674353</v>
      </c>
      <c r="P1012" s="6">
        <v>0</v>
      </c>
      <c r="Q1012" s="6">
        <v>0</v>
      </c>
      <c r="R1012" s="6">
        <v>0</v>
      </c>
      <c r="S1012" s="6">
        <v>96674353</v>
      </c>
      <c r="U1012">
        <f t="shared" si="22"/>
        <v>0.25000377567730253</v>
      </c>
    </row>
    <row r="1013" spans="1:21" x14ac:dyDescent="0.35">
      <c r="A1013">
        <v>2020</v>
      </c>
      <c r="B1013" t="s">
        <v>3</v>
      </c>
      <c r="C1013" t="s">
        <v>67</v>
      </c>
      <c r="D1013" t="s">
        <v>17</v>
      </c>
      <c r="E1013" t="s">
        <v>151</v>
      </c>
      <c r="F1013" t="s">
        <v>35</v>
      </c>
      <c r="G1013">
        <v>1</v>
      </c>
      <c r="H1013" t="s">
        <v>9</v>
      </c>
      <c r="I1013" s="6">
        <v>242</v>
      </c>
      <c r="J1013" s="6">
        <v>80079.039999999994</v>
      </c>
      <c r="K1013" s="6">
        <v>45413.84</v>
      </c>
      <c r="L1013" s="7"/>
      <c r="M1013" s="6">
        <v>79609.48</v>
      </c>
      <c r="N1013" s="6">
        <v>8223</v>
      </c>
      <c r="O1013" s="6">
        <v>281874358</v>
      </c>
      <c r="P1013" s="6">
        <v>146182358</v>
      </c>
      <c r="Q1013" s="6">
        <v>0</v>
      </c>
      <c r="R1013" s="6">
        <v>93871281</v>
      </c>
      <c r="S1013" s="6">
        <v>524087997</v>
      </c>
      <c r="U1013">
        <f t="shared" si="22"/>
        <v>0.10268604618636788</v>
      </c>
    </row>
    <row r="1014" spans="1:21" x14ac:dyDescent="0.35">
      <c r="A1014">
        <v>2020</v>
      </c>
      <c r="B1014" t="s">
        <v>3</v>
      </c>
      <c r="C1014" t="s">
        <v>67</v>
      </c>
      <c r="D1014" t="s">
        <v>17</v>
      </c>
      <c r="E1014" t="s">
        <v>151</v>
      </c>
      <c r="F1014" t="s">
        <v>35</v>
      </c>
      <c r="G1014">
        <v>2</v>
      </c>
      <c r="H1014" t="s">
        <v>9</v>
      </c>
      <c r="I1014" s="6">
        <v>31</v>
      </c>
      <c r="J1014" s="6">
        <v>71778.19</v>
      </c>
      <c r="K1014" s="6">
        <v>17900.53</v>
      </c>
      <c r="L1014" s="7"/>
      <c r="M1014" s="6">
        <v>35191.279999999999</v>
      </c>
      <c r="N1014" s="6">
        <v>9874</v>
      </c>
      <c r="O1014" s="6">
        <v>60570000</v>
      </c>
      <c r="P1014" s="6">
        <v>65994641</v>
      </c>
      <c r="Q1014" s="6">
        <v>0</v>
      </c>
      <c r="R1014" s="6">
        <v>19943618</v>
      </c>
      <c r="S1014" s="6">
        <v>146508259</v>
      </c>
      <c r="U1014">
        <f t="shared" si="22"/>
        <v>0.13756267746511858</v>
      </c>
    </row>
    <row r="1015" spans="1:21" x14ac:dyDescent="0.35">
      <c r="A1015">
        <v>2020</v>
      </c>
      <c r="B1015" t="s">
        <v>3</v>
      </c>
      <c r="C1015" t="s">
        <v>67</v>
      </c>
      <c r="D1015" t="s">
        <v>17</v>
      </c>
      <c r="E1015" t="s">
        <v>151</v>
      </c>
      <c r="F1015" t="s">
        <v>35</v>
      </c>
      <c r="G1015">
        <v>3</v>
      </c>
      <c r="H1015" t="s">
        <v>9</v>
      </c>
      <c r="I1015" s="6">
        <v>19</v>
      </c>
      <c r="J1015" s="6">
        <v>32942.639999999999</v>
      </c>
      <c r="K1015" s="6">
        <v>7937.09</v>
      </c>
      <c r="L1015" s="7"/>
      <c r="M1015" s="6">
        <v>29391.83</v>
      </c>
      <c r="N1015" s="6">
        <v>6715</v>
      </c>
      <c r="O1015" s="6">
        <v>13658826</v>
      </c>
      <c r="P1015" s="6">
        <v>27642373</v>
      </c>
      <c r="Q1015" s="6">
        <v>0</v>
      </c>
      <c r="R1015" s="6">
        <v>3821902</v>
      </c>
      <c r="S1015" s="6">
        <v>67313101</v>
      </c>
      <c r="U1015">
        <f t="shared" si="22"/>
        <v>0.20383915800312299</v>
      </c>
    </row>
    <row r="1016" spans="1:21" x14ac:dyDescent="0.35">
      <c r="A1016">
        <v>2020</v>
      </c>
      <c r="B1016" t="s">
        <v>3</v>
      </c>
      <c r="C1016" t="s">
        <v>67</v>
      </c>
      <c r="D1016" t="s">
        <v>17</v>
      </c>
      <c r="E1016" t="s">
        <v>151</v>
      </c>
      <c r="F1016" t="s">
        <v>35</v>
      </c>
      <c r="G1016">
        <v>4</v>
      </c>
      <c r="H1016" t="s">
        <v>9</v>
      </c>
      <c r="I1016" s="6">
        <v>4</v>
      </c>
      <c r="J1016" s="6">
        <v>646.16999999999996</v>
      </c>
      <c r="K1016" s="6">
        <v>325.77999999999997</v>
      </c>
      <c r="L1016" s="7"/>
      <c r="M1016" s="6">
        <v>643.64</v>
      </c>
      <c r="N1016" s="6">
        <v>131</v>
      </c>
      <c r="O1016" s="6">
        <v>1100000</v>
      </c>
      <c r="P1016" s="6">
        <v>422000</v>
      </c>
      <c r="Q1016" s="6">
        <v>0</v>
      </c>
      <c r="R1016" s="6">
        <v>10000</v>
      </c>
      <c r="S1016" s="6">
        <v>1532000</v>
      </c>
      <c r="U1016">
        <f t="shared" si="22"/>
        <v>0.20273302691242245</v>
      </c>
    </row>
    <row r="1017" spans="1:21" x14ac:dyDescent="0.35">
      <c r="A1017">
        <v>2020</v>
      </c>
      <c r="B1017" t="s">
        <v>3</v>
      </c>
      <c r="C1017" t="s">
        <v>67</v>
      </c>
      <c r="D1017" t="s">
        <v>17</v>
      </c>
      <c r="E1017" t="s">
        <v>151</v>
      </c>
      <c r="F1017" t="s">
        <v>35</v>
      </c>
      <c r="G1017">
        <v>5</v>
      </c>
      <c r="H1017" t="s">
        <v>9</v>
      </c>
      <c r="I1017" s="6">
        <v>16</v>
      </c>
      <c r="J1017" s="6">
        <v>0</v>
      </c>
      <c r="K1017" s="6">
        <v>0</v>
      </c>
      <c r="L1017" s="7"/>
      <c r="M1017" s="6">
        <v>10543</v>
      </c>
      <c r="N1017" s="6">
        <v>0</v>
      </c>
      <c r="O1017" s="6">
        <v>0</v>
      </c>
      <c r="P1017" s="6">
        <v>10332000</v>
      </c>
      <c r="Q1017" s="6">
        <v>0</v>
      </c>
      <c r="R1017" s="6">
        <v>6233200</v>
      </c>
      <c r="S1017" s="6">
        <v>16565200</v>
      </c>
      <c r="U1017">
        <f t="shared" si="22"/>
        <v>0</v>
      </c>
    </row>
    <row r="1018" spans="1:21" x14ac:dyDescent="0.35">
      <c r="A1018">
        <v>2020</v>
      </c>
      <c r="B1018" t="s">
        <v>3</v>
      </c>
      <c r="C1018" t="s">
        <v>67</v>
      </c>
      <c r="D1018" t="s">
        <v>17</v>
      </c>
      <c r="E1018" t="s">
        <v>151</v>
      </c>
      <c r="F1018" t="s">
        <v>35</v>
      </c>
      <c r="G1018">
        <v>6</v>
      </c>
      <c r="H1018" t="s">
        <v>9</v>
      </c>
      <c r="I1018" s="6">
        <v>1</v>
      </c>
      <c r="J1018" s="6">
        <v>76609.399999999994</v>
      </c>
      <c r="K1018" s="6">
        <v>76609.399999999994</v>
      </c>
      <c r="L1018" s="7"/>
      <c r="M1018" s="6">
        <v>61077.63</v>
      </c>
      <c r="N1018" s="6">
        <v>11491</v>
      </c>
      <c r="O1018" s="6">
        <v>80000000</v>
      </c>
      <c r="P1018" s="6">
        <v>8700000</v>
      </c>
      <c r="Q1018" s="6">
        <v>0</v>
      </c>
      <c r="R1018" s="6">
        <v>0</v>
      </c>
      <c r="S1018" s="6">
        <v>88700000</v>
      </c>
      <c r="U1018">
        <f t="shared" si="22"/>
        <v>0.14999464817633346</v>
      </c>
    </row>
    <row r="1019" spans="1:21" x14ac:dyDescent="0.35">
      <c r="A1019">
        <v>2020</v>
      </c>
      <c r="B1019" t="s">
        <v>3</v>
      </c>
      <c r="C1019" t="s">
        <v>67</v>
      </c>
      <c r="D1019" t="s">
        <v>17</v>
      </c>
      <c r="E1019" t="s">
        <v>151</v>
      </c>
      <c r="F1019" t="s">
        <v>35</v>
      </c>
      <c r="G1019">
        <v>8</v>
      </c>
      <c r="H1019" t="s">
        <v>9</v>
      </c>
      <c r="I1019" s="6">
        <v>3</v>
      </c>
      <c r="J1019" s="6">
        <v>361.29</v>
      </c>
      <c r="K1019" s="6">
        <v>234.84</v>
      </c>
      <c r="L1019" s="7"/>
      <c r="M1019" s="6">
        <v>193.58</v>
      </c>
      <c r="N1019" s="6">
        <v>90</v>
      </c>
      <c r="O1019" s="6">
        <v>0</v>
      </c>
      <c r="P1019" s="6">
        <v>385524</v>
      </c>
      <c r="Q1019" s="6">
        <v>0</v>
      </c>
      <c r="R1019" s="6">
        <v>0</v>
      </c>
      <c r="S1019" s="6">
        <v>385524</v>
      </c>
      <c r="U1019">
        <f t="shared" si="22"/>
        <v>0.24910736527443328</v>
      </c>
    </row>
    <row r="1020" spans="1:21" x14ac:dyDescent="0.35">
      <c r="A1020">
        <v>2020</v>
      </c>
      <c r="B1020" t="s">
        <v>3</v>
      </c>
      <c r="C1020" t="s">
        <v>67</v>
      </c>
      <c r="D1020" t="s">
        <v>17</v>
      </c>
      <c r="E1020" t="s">
        <v>151</v>
      </c>
      <c r="F1020" t="s">
        <v>35</v>
      </c>
      <c r="G1020">
        <v>10</v>
      </c>
      <c r="H1020" t="s">
        <v>9</v>
      </c>
      <c r="I1020" s="6">
        <v>2</v>
      </c>
      <c r="J1020" s="6">
        <v>55.43</v>
      </c>
      <c r="K1020" s="6">
        <v>27.72</v>
      </c>
      <c r="L1020" s="7"/>
      <c r="M1020" s="6">
        <v>9.19</v>
      </c>
      <c r="N1020" s="6">
        <v>14</v>
      </c>
      <c r="O1020" s="6">
        <v>2900000</v>
      </c>
      <c r="P1020" s="6">
        <v>0</v>
      </c>
      <c r="Q1020" s="6">
        <v>0</v>
      </c>
      <c r="R1020" s="6">
        <v>0</v>
      </c>
      <c r="S1020" s="6">
        <v>2900000</v>
      </c>
      <c r="U1020">
        <f t="shared" si="22"/>
        <v>0.25257081003066933</v>
      </c>
    </row>
    <row r="1021" spans="1:21" x14ac:dyDescent="0.35">
      <c r="A1021">
        <v>2020</v>
      </c>
      <c r="B1021" t="s">
        <v>3</v>
      </c>
      <c r="C1021" t="s">
        <v>67</v>
      </c>
      <c r="D1021" t="s">
        <v>17</v>
      </c>
      <c r="E1021" t="s">
        <v>152</v>
      </c>
      <c r="F1021" t="s">
        <v>35</v>
      </c>
      <c r="G1021">
        <v>1</v>
      </c>
      <c r="H1021" t="s">
        <v>9</v>
      </c>
      <c r="I1021" s="6">
        <v>21</v>
      </c>
      <c r="J1021" s="6">
        <v>6978.63</v>
      </c>
      <c r="K1021" s="6">
        <v>2955.49</v>
      </c>
      <c r="L1021" s="7"/>
      <c r="M1021" s="6">
        <v>4389.78</v>
      </c>
      <c r="N1021" s="6">
        <v>1147</v>
      </c>
      <c r="O1021" s="6">
        <v>19476664</v>
      </c>
      <c r="P1021" s="6">
        <v>9984197</v>
      </c>
      <c r="Q1021" s="6">
        <v>0</v>
      </c>
      <c r="R1021" s="6">
        <v>5001132</v>
      </c>
      <c r="S1021" s="6">
        <v>34461993</v>
      </c>
      <c r="U1021">
        <f t="shared" si="22"/>
        <v>0.16435890712073858</v>
      </c>
    </row>
    <row r="1022" spans="1:21" x14ac:dyDescent="0.35">
      <c r="A1022">
        <v>2020</v>
      </c>
      <c r="B1022" t="s">
        <v>3</v>
      </c>
      <c r="C1022" t="s">
        <v>67</v>
      </c>
      <c r="D1022" t="s">
        <v>17</v>
      </c>
      <c r="E1022" t="s">
        <v>152</v>
      </c>
      <c r="F1022" t="s">
        <v>35</v>
      </c>
      <c r="G1022">
        <v>2</v>
      </c>
      <c r="H1022" t="s">
        <v>9</v>
      </c>
      <c r="I1022" s="6">
        <v>6</v>
      </c>
      <c r="J1022" s="6">
        <v>7539.04</v>
      </c>
      <c r="K1022" s="6">
        <v>852.41</v>
      </c>
      <c r="L1022" s="7"/>
      <c r="M1022" s="6">
        <v>13354.82</v>
      </c>
      <c r="N1022" s="6">
        <v>1878</v>
      </c>
      <c r="O1022" s="6">
        <v>35500000</v>
      </c>
      <c r="P1022" s="6">
        <v>23294520</v>
      </c>
      <c r="Q1022" s="6">
        <v>0</v>
      </c>
      <c r="R1022" s="6">
        <v>48756</v>
      </c>
      <c r="S1022" s="6">
        <v>58843276</v>
      </c>
      <c r="U1022">
        <f t="shared" si="22"/>
        <v>0.24910333411150493</v>
      </c>
    </row>
    <row r="1023" spans="1:21" x14ac:dyDescent="0.35">
      <c r="A1023">
        <v>2020</v>
      </c>
      <c r="B1023" t="s">
        <v>3</v>
      </c>
      <c r="C1023" t="s">
        <v>67</v>
      </c>
      <c r="D1023" t="s">
        <v>17</v>
      </c>
      <c r="E1023" t="s">
        <v>152</v>
      </c>
      <c r="F1023" t="s">
        <v>35</v>
      </c>
      <c r="G1023">
        <v>3</v>
      </c>
      <c r="H1023" t="s">
        <v>9</v>
      </c>
      <c r="I1023" s="6">
        <v>8</v>
      </c>
      <c r="J1023" s="6">
        <v>4115.33</v>
      </c>
      <c r="K1023" s="6">
        <v>1077.5899999999999</v>
      </c>
      <c r="L1023" s="7"/>
      <c r="M1023" s="6">
        <v>2874.62</v>
      </c>
      <c r="N1023" s="6">
        <v>902</v>
      </c>
      <c r="O1023" s="6">
        <v>10250000</v>
      </c>
      <c r="P1023" s="6">
        <v>3065000</v>
      </c>
      <c r="Q1023" s="6">
        <v>0</v>
      </c>
      <c r="R1023" s="6">
        <v>1448050</v>
      </c>
      <c r="S1023" s="6">
        <v>14763050</v>
      </c>
      <c r="U1023">
        <f t="shared" si="22"/>
        <v>0.21918047884373792</v>
      </c>
    </row>
    <row r="1024" spans="1:21" x14ac:dyDescent="0.35">
      <c r="A1024">
        <v>2020</v>
      </c>
      <c r="B1024" t="s">
        <v>3</v>
      </c>
      <c r="C1024" t="s">
        <v>67</v>
      </c>
      <c r="D1024" t="s">
        <v>17</v>
      </c>
      <c r="E1024" t="s">
        <v>152</v>
      </c>
      <c r="F1024" t="s">
        <v>35</v>
      </c>
      <c r="G1024">
        <v>4</v>
      </c>
      <c r="H1024" t="s">
        <v>9</v>
      </c>
      <c r="I1024" s="6">
        <v>1</v>
      </c>
      <c r="J1024" s="6">
        <v>1587.14</v>
      </c>
      <c r="K1024" s="6">
        <v>439.42</v>
      </c>
      <c r="L1024" s="7"/>
      <c r="M1024" s="6">
        <v>1163.18</v>
      </c>
      <c r="N1024" s="6">
        <v>396</v>
      </c>
      <c r="O1024" s="6">
        <v>8000000</v>
      </c>
      <c r="P1024" s="6">
        <v>600000</v>
      </c>
      <c r="Q1024" s="6">
        <v>0</v>
      </c>
      <c r="R1024" s="6">
        <v>0</v>
      </c>
      <c r="S1024" s="6">
        <v>8600000</v>
      </c>
      <c r="U1024">
        <f t="shared" si="22"/>
        <v>0.24950539964968432</v>
      </c>
    </row>
    <row r="1025" spans="1:21" x14ac:dyDescent="0.35">
      <c r="A1025">
        <v>2020</v>
      </c>
      <c r="B1025" t="s">
        <v>3</v>
      </c>
      <c r="C1025" t="s">
        <v>67</v>
      </c>
      <c r="D1025" t="s">
        <v>17</v>
      </c>
      <c r="E1025" t="s">
        <v>152</v>
      </c>
      <c r="F1025" t="s">
        <v>35</v>
      </c>
      <c r="G1025">
        <v>5</v>
      </c>
      <c r="H1025" t="s">
        <v>9</v>
      </c>
      <c r="I1025" s="6">
        <v>2</v>
      </c>
      <c r="J1025" s="6">
        <v>65.040000000000006</v>
      </c>
      <c r="K1025" s="6">
        <v>39.020000000000003</v>
      </c>
      <c r="L1025" s="7"/>
      <c r="M1025" s="6">
        <v>65.11</v>
      </c>
      <c r="N1025" s="6">
        <v>18</v>
      </c>
      <c r="O1025" s="6">
        <v>0</v>
      </c>
      <c r="P1025" s="6">
        <v>200000</v>
      </c>
      <c r="Q1025" s="6">
        <v>0</v>
      </c>
      <c r="R1025" s="6">
        <v>40000</v>
      </c>
      <c r="S1025" s="6">
        <v>240000</v>
      </c>
      <c r="U1025">
        <f t="shared" si="22"/>
        <v>0.27675276752767525</v>
      </c>
    </row>
    <row r="1026" spans="1:21" x14ac:dyDescent="0.35">
      <c r="A1026">
        <v>2020</v>
      </c>
      <c r="B1026" t="s">
        <v>3</v>
      </c>
      <c r="C1026" t="s">
        <v>67</v>
      </c>
      <c r="D1026" t="s">
        <v>17</v>
      </c>
      <c r="E1026" t="s">
        <v>153</v>
      </c>
      <c r="F1026" t="s">
        <v>35</v>
      </c>
      <c r="G1026">
        <v>1</v>
      </c>
      <c r="H1026" t="s">
        <v>9</v>
      </c>
      <c r="I1026" s="6">
        <v>4</v>
      </c>
      <c r="J1026" s="6">
        <v>10738.47</v>
      </c>
      <c r="K1026" s="6">
        <v>5369.23</v>
      </c>
      <c r="L1026" s="7"/>
      <c r="M1026" s="6">
        <v>9226.1299999999992</v>
      </c>
      <c r="N1026" s="6">
        <v>2954</v>
      </c>
      <c r="O1026" s="6">
        <v>54554838</v>
      </c>
      <c r="P1026" s="6">
        <v>8169330</v>
      </c>
      <c r="Q1026" s="6">
        <v>0</v>
      </c>
      <c r="R1026" s="6">
        <v>38500000</v>
      </c>
      <c r="S1026" s="6">
        <v>101224168</v>
      </c>
      <c r="U1026">
        <f t="shared" si="22"/>
        <v>0.27508574312727979</v>
      </c>
    </row>
    <row r="1027" spans="1:21" x14ac:dyDescent="0.35">
      <c r="A1027">
        <v>2020</v>
      </c>
      <c r="B1027" t="s">
        <v>3</v>
      </c>
      <c r="C1027" t="s">
        <v>67</v>
      </c>
      <c r="D1027" t="s">
        <v>17</v>
      </c>
      <c r="E1027" t="s">
        <v>153</v>
      </c>
      <c r="F1027" t="s">
        <v>35</v>
      </c>
      <c r="G1027">
        <v>2</v>
      </c>
      <c r="H1027" t="s">
        <v>9</v>
      </c>
      <c r="I1027" s="6">
        <v>1</v>
      </c>
      <c r="J1027" s="6">
        <v>353.02</v>
      </c>
      <c r="K1027" s="6">
        <v>176.51</v>
      </c>
      <c r="L1027" s="7"/>
      <c r="M1027" s="6">
        <v>303.35000000000002</v>
      </c>
      <c r="N1027" s="6">
        <v>97</v>
      </c>
      <c r="O1027" s="6">
        <v>2812321</v>
      </c>
      <c r="P1027" s="6">
        <v>131094</v>
      </c>
      <c r="Q1027" s="6">
        <v>0</v>
      </c>
      <c r="R1027" s="6">
        <v>0</v>
      </c>
      <c r="S1027" s="6">
        <v>2943415</v>
      </c>
      <c r="U1027">
        <f t="shared" si="22"/>
        <v>0.27477196759390404</v>
      </c>
    </row>
    <row r="1028" spans="1:21" x14ac:dyDescent="0.35">
      <c r="A1028">
        <v>2020</v>
      </c>
      <c r="B1028" t="s">
        <v>3</v>
      </c>
      <c r="C1028" t="s">
        <v>67</v>
      </c>
      <c r="D1028" t="s">
        <v>17</v>
      </c>
      <c r="E1028" t="s">
        <v>153</v>
      </c>
      <c r="F1028" t="s">
        <v>35</v>
      </c>
      <c r="G1028">
        <v>4</v>
      </c>
      <c r="H1028" t="s">
        <v>9</v>
      </c>
      <c r="I1028" s="6">
        <v>1</v>
      </c>
      <c r="J1028" s="6">
        <v>4971.67</v>
      </c>
      <c r="K1028" s="6">
        <v>2485.84</v>
      </c>
      <c r="L1028" s="7"/>
      <c r="M1028" s="6">
        <v>4272.1000000000004</v>
      </c>
      <c r="N1028" s="6">
        <v>1367</v>
      </c>
      <c r="O1028" s="6">
        <v>42600000</v>
      </c>
      <c r="P1028" s="6">
        <v>0</v>
      </c>
      <c r="Q1028" s="6">
        <v>0</v>
      </c>
      <c r="R1028" s="6">
        <v>0</v>
      </c>
      <c r="S1028" s="6">
        <v>42600000</v>
      </c>
      <c r="U1028">
        <f t="shared" si="22"/>
        <v>0.27495791152671034</v>
      </c>
    </row>
    <row r="1029" spans="1:21" x14ac:dyDescent="0.35">
      <c r="A1029">
        <v>2020</v>
      </c>
      <c r="B1029" t="s">
        <v>3</v>
      </c>
      <c r="C1029" t="s">
        <v>67</v>
      </c>
      <c r="D1029" t="s">
        <v>17</v>
      </c>
      <c r="E1029" t="s">
        <v>153</v>
      </c>
      <c r="F1029" t="s">
        <v>35</v>
      </c>
      <c r="G1029">
        <v>5</v>
      </c>
      <c r="H1029" t="s">
        <v>9</v>
      </c>
      <c r="I1029" s="6">
        <v>2</v>
      </c>
      <c r="J1029" s="6">
        <v>549.66</v>
      </c>
      <c r="K1029" s="6">
        <v>274.83</v>
      </c>
      <c r="L1029" s="7"/>
      <c r="M1029" s="6">
        <v>321.58</v>
      </c>
      <c r="N1029" s="6">
        <v>137</v>
      </c>
      <c r="O1029" s="6">
        <v>2604000</v>
      </c>
      <c r="P1029" s="6">
        <v>588000</v>
      </c>
      <c r="Q1029" s="6">
        <v>0</v>
      </c>
      <c r="R1029" s="6">
        <v>0</v>
      </c>
      <c r="S1029" s="6">
        <v>3192000</v>
      </c>
      <c r="U1029">
        <f t="shared" si="22"/>
        <v>0.24924498781064661</v>
      </c>
    </row>
    <row r="1030" spans="1:21" x14ac:dyDescent="0.35">
      <c r="A1030">
        <v>2020</v>
      </c>
      <c r="B1030" t="s">
        <v>3</v>
      </c>
      <c r="C1030" t="s">
        <v>69</v>
      </c>
      <c r="D1030" t="s">
        <v>17</v>
      </c>
      <c r="E1030" t="s">
        <v>121</v>
      </c>
      <c r="F1030" t="s">
        <v>35</v>
      </c>
      <c r="G1030">
        <v>1</v>
      </c>
      <c r="H1030" t="s">
        <v>9</v>
      </c>
      <c r="I1030" s="6">
        <v>17</v>
      </c>
      <c r="J1030" s="6">
        <v>12896.71</v>
      </c>
      <c r="K1030" s="6">
        <v>5827.94</v>
      </c>
      <c r="L1030" s="7"/>
      <c r="M1030" s="6">
        <v>11915.81</v>
      </c>
      <c r="N1030" s="6">
        <v>0</v>
      </c>
      <c r="O1030" s="6">
        <v>104342000</v>
      </c>
      <c r="P1030" s="6">
        <v>7183760</v>
      </c>
      <c r="Q1030" s="6">
        <v>0</v>
      </c>
      <c r="R1030" s="6">
        <v>8790264</v>
      </c>
      <c r="S1030" s="6">
        <v>120316024</v>
      </c>
      <c r="U1030">
        <f t="shared" si="22"/>
        <v>0</v>
      </c>
    </row>
    <row r="1031" spans="1:21" x14ac:dyDescent="0.35">
      <c r="A1031">
        <v>2020</v>
      </c>
      <c r="B1031" t="s">
        <v>3</v>
      </c>
      <c r="C1031" t="s">
        <v>69</v>
      </c>
      <c r="D1031" t="s">
        <v>17</v>
      </c>
      <c r="E1031" t="s">
        <v>121</v>
      </c>
      <c r="F1031" t="s">
        <v>35</v>
      </c>
      <c r="G1031">
        <v>2</v>
      </c>
      <c r="H1031" t="s">
        <v>9</v>
      </c>
      <c r="I1031" s="6">
        <v>6</v>
      </c>
      <c r="J1031" s="6">
        <v>9360.19</v>
      </c>
      <c r="K1031" s="6">
        <v>5630.67</v>
      </c>
      <c r="L1031" s="7"/>
      <c r="M1031" s="6">
        <v>4300.07</v>
      </c>
      <c r="N1031" s="6">
        <v>0</v>
      </c>
      <c r="O1031" s="6">
        <v>17770000</v>
      </c>
      <c r="P1031" s="6">
        <v>2200000</v>
      </c>
      <c r="Q1031" s="6">
        <v>0</v>
      </c>
      <c r="R1031" s="6">
        <v>3700000</v>
      </c>
      <c r="S1031" s="6">
        <v>23670000</v>
      </c>
      <c r="U1031">
        <f t="shared" si="22"/>
        <v>0</v>
      </c>
    </row>
    <row r="1032" spans="1:21" x14ac:dyDescent="0.35">
      <c r="A1032">
        <v>2020</v>
      </c>
      <c r="B1032" t="s">
        <v>3</v>
      </c>
      <c r="C1032" t="s">
        <v>69</v>
      </c>
      <c r="D1032" t="s">
        <v>17</v>
      </c>
      <c r="E1032" t="s">
        <v>121</v>
      </c>
      <c r="F1032" t="s">
        <v>35</v>
      </c>
      <c r="G1032">
        <v>3</v>
      </c>
      <c r="H1032" t="s">
        <v>9</v>
      </c>
      <c r="I1032" s="6">
        <v>9</v>
      </c>
      <c r="J1032" s="6">
        <v>3495.67</v>
      </c>
      <c r="K1032" s="6">
        <v>2097.41</v>
      </c>
      <c r="L1032" s="7"/>
      <c r="M1032" s="6">
        <v>5399</v>
      </c>
      <c r="N1032" s="6">
        <v>0</v>
      </c>
      <c r="O1032" s="6">
        <v>20000000</v>
      </c>
      <c r="P1032" s="6">
        <v>3000000</v>
      </c>
      <c r="Q1032" s="6">
        <v>0</v>
      </c>
      <c r="R1032" s="6">
        <v>6000000</v>
      </c>
      <c r="S1032" s="6">
        <v>29000000</v>
      </c>
      <c r="U1032">
        <f t="shared" si="22"/>
        <v>0</v>
      </c>
    </row>
    <row r="1033" spans="1:21" x14ac:dyDescent="0.35">
      <c r="A1033">
        <v>2020</v>
      </c>
      <c r="B1033" t="s">
        <v>3</v>
      </c>
      <c r="C1033" t="s">
        <v>69</v>
      </c>
      <c r="D1033" t="s">
        <v>17</v>
      </c>
      <c r="E1033" t="s">
        <v>121</v>
      </c>
      <c r="F1033" t="s">
        <v>35</v>
      </c>
      <c r="G1033">
        <v>4</v>
      </c>
      <c r="H1033" t="s">
        <v>9</v>
      </c>
      <c r="I1033" s="6">
        <v>2</v>
      </c>
      <c r="J1033" s="6">
        <v>4840.1400000000003</v>
      </c>
      <c r="K1033" s="6">
        <v>2420.0700000000002</v>
      </c>
      <c r="L1033" s="7"/>
      <c r="M1033" s="6">
        <v>4853</v>
      </c>
      <c r="N1033" s="6">
        <v>0</v>
      </c>
      <c r="O1033" s="6">
        <v>12000000</v>
      </c>
      <c r="P1033" s="6">
        <v>1800000</v>
      </c>
      <c r="Q1033" s="6">
        <v>0</v>
      </c>
      <c r="R1033" s="6">
        <v>3600000</v>
      </c>
      <c r="S1033" s="6">
        <v>17400000</v>
      </c>
      <c r="U1033">
        <f t="shared" si="22"/>
        <v>0</v>
      </c>
    </row>
    <row r="1034" spans="1:21" x14ac:dyDescent="0.35">
      <c r="A1034">
        <v>2020</v>
      </c>
      <c r="B1034" t="s">
        <v>3</v>
      </c>
      <c r="C1034" t="s">
        <v>69</v>
      </c>
      <c r="D1034" t="s">
        <v>17</v>
      </c>
      <c r="E1034" t="s">
        <v>121</v>
      </c>
      <c r="F1034" t="s">
        <v>35</v>
      </c>
      <c r="G1034">
        <v>5</v>
      </c>
      <c r="H1034" t="s">
        <v>9</v>
      </c>
      <c r="I1034" s="6">
        <v>1</v>
      </c>
      <c r="J1034" s="6">
        <v>0</v>
      </c>
      <c r="K1034" s="6">
        <v>0</v>
      </c>
      <c r="L1034" s="7"/>
      <c r="M1034" s="6">
        <v>205.97</v>
      </c>
      <c r="N1034" s="6">
        <v>0</v>
      </c>
      <c r="O1034" s="6">
        <v>492922</v>
      </c>
      <c r="P1034" s="6">
        <v>385000</v>
      </c>
      <c r="Q1034" s="6">
        <v>0</v>
      </c>
      <c r="R1034" s="6">
        <v>0</v>
      </c>
      <c r="S1034" s="6">
        <v>877922</v>
      </c>
      <c r="U1034">
        <f t="shared" si="22"/>
        <v>0</v>
      </c>
    </row>
    <row r="1035" spans="1:21" x14ac:dyDescent="0.35">
      <c r="A1035">
        <v>2020</v>
      </c>
      <c r="B1035" t="s">
        <v>3</v>
      </c>
      <c r="C1035" t="s">
        <v>69</v>
      </c>
      <c r="D1035" t="s">
        <v>17</v>
      </c>
      <c r="E1035" t="s">
        <v>122</v>
      </c>
      <c r="F1035" t="s">
        <v>35</v>
      </c>
      <c r="G1035">
        <v>1</v>
      </c>
      <c r="H1035" t="s">
        <v>9</v>
      </c>
      <c r="I1035" s="6">
        <v>122</v>
      </c>
      <c r="J1035" s="6">
        <v>61532.14</v>
      </c>
      <c r="K1035" s="6">
        <v>34902.31</v>
      </c>
      <c r="L1035" s="7"/>
      <c r="M1035" s="6">
        <v>69258.960000000006</v>
      </c>
      <c r="N1035" s="6">
        <v>0</v>
      </c>
      <c r="O1035" s="6">
        <v>205982374</v>
      </c>
      <c r="P1035" s="6">
        <v>43682202</v>
      </c>
      <c r="Q1035" s="6">
        <v>0</v>
      </c>
      <c r="R1035" s="6">
        <v>43378827</v>
      </c>
      <c r="S1035" s="6">
        <v>293043403</v>
      </c>
      <c r="U1035">
        <f t="shared" si="22"/>
        <v>0</v>
      </c>
    </row>
    <row r="1036" spans="1:21" x14ac:dyDescent="0.35">
      <c r="A1036">
        <v>2020</v>
      </c>
      <c r="B1036" t="s">
        <v>3</v>
      </c>
      <c r="C1036" t="s">
        <v>69</v>
      </c>
      <c r="D1036" t="s">
        <v>17</v>
      </c>
      <c r="E1036" t="s">
        <v>122</v>
      </c>
      <c r="F1036" t="s">
        <v>35</v>
      </c>
      <c r="G1036">
        <v>2</v>
      </c>
      <c r="H1036" t="s">
        <v>9</v>
      </c>
      <c r="I1036" s="6">
        <v>60</v>
      </c>
      <c r="J1036" s="6">
        <v>26638.41</v>
      </c>
      <c r="K1036" s="6">
        <v>16337.96</v>
      </c>
      <c r="L1036" s="7"/>
      <c r="M1036" s="6">
        <v>41819.99</v>
      </c>
      <c r="N1036" s="6">
        <v>0</v>
      </c>
      <c r="O1036" s="6">
        <v>128310000</v>
      </c>
      <c r="P1036" s="6">
        <v>23310000</v>
      </c>
      <c r="Q1036" s="6">
        <v>0</v>
      </c>
      <c r="R1036" s="6">
        <v>27900000</v>
      </c>
      <c r="S1036" s="6">
        <v>179520000</v>
      </c>
      <c r="U1036">
        <f t="shared" si="22"/>
        <v>0</v>
      </c>
    </row>
    <row r="1037" spans="1:21" x14ac:dyDescent="0.35">
      <c r="A1037">
        <v>2020</v>
      </c>
      <c r="B1037" t="s">
        <v>3</v>
      </c>
      <c r="C1037" t="s">
        <v>69</v>
      </c>
      <c r="D1037" t="s">
        <v>17</v>
      </c>
      <c r="E1037" t="s">
        <v>122</v>
      </c>
      <c r="F1037" t="s">
        <v>35</v>
      </c>
      <c r="G1037">
        <v>3</v>
      </c>
      <c r="H1037" t="s">
        <v>9</v>
      </c>
      <c r="I1037" s="6">
        <v>2</v>
      </c>
      <c r="J1037" s="6">
        <v>136.35</v>
      </c>
      <c r="K1037" s="6">
        <v>81.819999999999993</v>
      </c>
      <c r="L1037" s="7"/>
      <c r="M1037" s="6">
        <v>1048</v>
      </c>
      <c r="N1037" s="6">
        <v>0</v>
      </c>
      <c r="O1037" s="6">
        <v>4000000</v>
      </c>
      <c r="P1037" s="6">
        <v>600000</v>
      </c>
      <c r="Q1037" s="6">
        <v>0</v>
      </c>
      <c r="R1037" s="6">
        <v>1200000</v>
      </c>
      <c r="S1037" s="6">
        <v>5800000</v>
      </c>
      <c r="U1037">
        <f t="shared" si="22"/>
        <v>0</v>
      </c>
    </row>
    <row r="1038" spans="1:21" x14ac:dyDescent="0.35">
      <c r="A1038">
        <v>2020</v>
      </c>
      <c r="B1038" t="s">
        <v>3</v>
      </c>
      <c r="C1038" t="s">
        <v>69</v>
      </c>
      <c r="D1038" t="s">
        <v>17</v>
      </c>
      <c r="E1038" t="s">
        <v>122</v>
      </c>
      <c r="F1038" t="s">
        <v>35</v>
      </c>
      <c r="G1038">
        <v>5</v>
      </c>
      <c r="H1038" t="s">
        <v>9</v>
      </c>
      <c r="I1038" s="6">
        <v>6</v>
      </c>
      <c r="J1038" s="6">
        <v>944.5</v>
      </c>
      <c r="K1038" s="6">
        <v>518.15</v>
      </c>
      <c r="L1038" s="7"/>
      <c r="M1038" s="6">
        <v>2185.91</v>
      </c>
      <c r="N1038" s="6">
        <v>0</v>
      </c>
      <c r="O1038" s="6">
        <v>7478766</v>
      </c>
      <c r="P1038" s="6">
        <v>2355000</v>
      </c>
      <c r="Q1038" s="6">
        <v>0</v>
      </c>
      <c r="R1038" s="6">
        <v>2100000</v>
      </c>
      <c r="S1038" s="6">
        <v>11933766</v>
      </c>
      <c r="U1038">
        <f t="shared" si="22"/>
        <v>0</v>
      </c>
    </row>
    <row r="1039" spans="1:21" x14ac:dyDescent="0.35">
      <c r="A1039">
        <v>2020</v>
      </c>
      <c r="B1039" t="s">
        <v>3</v>
      </c>
      <c r="C1039" t="s">
        <v>69</v>
      </c>
      <c r="D1039" t="s">
        <v>17</v>
      </c>
      <c r="E1039" t="s">
        <v>122</v>
      </c>
      <c r="F1039" t="s">
        <v>35</v>
      </c>
      <c r="G1039">
        <v>6</v>
      </c>
      <c r="H1039" t="s">
        <v>9</v>
      </c>
      <c r="I1039" s="6">
        <v>1</v>
      </c>
      <c r="J1039" s="6">
        <v>272.69</v>
      </c>
      <c r="K1039" s="6">
        <v>136.34</v>
      </c>
      <c r="L1039" s="7"/>
      <c r="M1039" s="6">
        <v>274</v>
      </c>
      <c r="N1039" s="6">
        <v>0</v>
      </c>
      <c r="O1039" s="6">
        <v>4000000</v>
      </c>
      <c r="P1039" s="6">
        <v>600000</v>
      </c>
      <c r="Q1039" s="6">
        <v>0</v>
      </c>
      <c r="R1039" s="6">
        <v>1200000</v>
      </c>
      <c r="S1039" s="6">
        <v>5800000</v>
      </c>
      <c r="U1039">
        <f t="shared" si="22"/>
        <v>0</v>
      </c>
    </row>
    <row r="1040" spans="1:21" x14ac:dyDescent="0.35">
      <c r="A1040">
        <v>2020</v>
      </c>
      <c r="B1040" t="s">
        <v>3</v>
      </c>
      <c r="C1040" t="s">
        <v>69</v>
      </c>
      <c r="D1040" t="s">
        <v>17</v>
      </c>
      <c r="E1040" t="s">
        <v>122</v>
      </c>
      <c r="F1040" t="s">
        <v>35</v>
      </c>
      <c r="G1040">
        <v>7</v>
      </c>
      <c r="H1040" t="s">
        <v>9</v>
      </c>
      <c r="I1040" s="6">
        <v>1</v>
      </c>
      <c r="J1040" s="6">
        <v>1636.13</v>
      </c>
      <c r="K1040" s="6">
        <v>981.68</v>
      </c>
      <c r="L1040" s="7"/>
      <c r="M1040" s="6">
        <v>507</v>
      </c>
      <c r="N1040" s="6">
        <v>0</v>
      </c>
      <c r="O1040" s="6">
        <v>2000000</v>
      </c>
      <c r="P1040" s="6">
        <v>300000</v>
      </c>
      <c r="Q1040" s="6">
        <v>0</v>
      </c>
      <c r="R1040" s="6">
        <v>600000</v>
      </c>
      <c r="S1040" s="6">
        <v>2900000</v>
      </c>
      <c r="U1040">
        <f t="shared" si="22"/>
        <v>0</v>
      </c>
    </row>
    <row r="1041" spans="1:21" x14ac:dyDescent="0.35">
      <c r="A1041">
        <v>2020</v>
      </c>
      <c r="B1041" t="s">
        <v>3</v>
      </c>
      <c r="C1041" t="s">
        <v>69</v>
      </c>
      <c r="D1041" t="s">
        <v>17</v>
      </c>
      <c r="E1041" t="s">
        <v>123</v>
      </c>
      <c r="F1041" t="s">
        <v>35</v>
      </c>
      <c r="G1041">
        <v>1</v>
      </c>
      <c r="H1041" t="s">
        <v>9</v>
      </c>
      <c r="I1041" s="6">
        <v>5</v>
      </c>
      <c r="J1041" s="6">
        <v>276.14</v>
      </c>
      <c r="K1041" s="6">
        <v>138.08000000000001</v>
      </c>
      <c r="L1041" s="7"/>
      <c r="M1041" s="6">
        <v>275.37</v>
      </c>
      <c r="N1041" s="6">
        <v>0</v>
      </c>
      <c r="O1041" s="6">
        <v>1500000</v>
      </c>
      <c r="P1041" s="6">
        <v>981118</v>
      </c>
      <c r="Q1041" s="6">
        <v>0</v>
      </c>
      <c r="R1041" s="6">
        <v>0</v>
      </c>
      <c r="S1041" s="6">
        <v>2481118</v>
      </c>
      <c r="U1041">
        <f t="shared" si="22"/>
        <v>0</v>
      </c>
    </row>
    <row r="1042" spans="1:21" x14ac:dyDescent="0.35">
      <c r="A1042">
        <v>2020</v>
      </c>
      <c r="B1042" t="s">
        <v>3</v>
      </c>
      <c r="C1042" t="s">
        <v>69</v>
      </c>
      <c r="D1042" t="s">
        <v>17</v>
      </c>
      <c r="E1042" t="s">
        <v>123</v>
      </c>
      <c r="F1042" t="s">
        <v>35</v>
      </c>
      <c r="G1042">
        <v>2</v>
      </c>
      <c r="H1042" t="s">
        <v>9</v>
      </c>
      <c r="I1042" s="6">
        <v>4</v>
      </c>
      <c r="J1042" s="6">
        <v>581.62</v>
      </c>
      <c r="K1042" s="6">
        <v>378.06</v>
      </c>
      <c r="L1042" s="7"/>
      <c r="M1042" s="6">
        <v>582.14</v>
      </c>
      <c r="N1042" s="6">
        <v>0</v>
      </c>
      <c r="O1042" s="6">
        <v>1540000</v>
      </c>
      <c r="P1042" s="6">
        <v>1400000</v>
      </c>
      <c r="Q1042" s="6">
        <v>0</v>
      </c>
      <c r="R1042" s="6">
        <v>0</v>
      </c>
      <c r="S1042" s="6">
        <v>2940000</v>
      </c>
      <c r="U1042">
        <f t="shared" si="22"/>
        <v>0</v>
      </c>
    </row>
    <row r="1043" spans="1:21" x14ac:dyDescent="0.35">
      <c r="A1043">
        <v>2020</v>
      </c>
      <c r="B1043" t="s">
        <v>3</v>
      </c>
      <c r="C1043" t="s">
        <v>69</v>
      </c>
      <c r="D1043" t="s">
        <v>17</v>
      </c>
      <c r="E1043" t="s">
        <v>124</v>
      </c>
      <c r="F1043" t="s">
        <v>35</v>
      </c>
      <c r="G1043">
        <v>1</v>
      </c>
      <c r="H1043" t="s">
        <v>9</v>
      </c>
      <c r="I1043" s="6">
        <v>10</v>
      </c>
      <c r="J1043" s="6">
        <v>80.349999999999994</v>
      </c>
      <c r="K1043" s="6">
        <v>78.680000000000007</v>
      </c>
      <c r="L1043" s="7"/>
      <c r="M1043" s="6">
        <v>562.15</v>
      </c>
      <c r="N1043" s="6">
        <v>0</v>
      </c>
      <c r="O1043" s="6">
        <v>3870000</v>
      </c>
      <c r="P1043" s="6">
        <v>1538834</v>
      </c>
      <c r="Q1043" s="6">
        <v>0</v>
      </c>
      <c r="R1043" s="6">
        <v>152772</v>
      </c>
      <c r="S1043" s="6">
        <v>5561606</v>
      </c>
      <c r="U1043">
        <f t="shared" si="22"/>
        <v>0</v>
      </c>
    </row>
    <row r="1044" spans="1:21" x14ac:dyDescent="0.35">
      <c r="A1044">
        <v>2020</v>
      </c>
      <c r="B1044" t="s">
        <v>3</v>
      </c>
      <c r="C1044" t="s">
        <v>69</v>
      </c>
      <c r="D1044" t="s">
        <v>17</v>
      </c>
      <c r="E1044" t="s">
        <v>124</v>
      </c>
      <c r="F1044" t="s">
        <v>35</v>
      </c>
      <c r="G1044">
        <v>2</v>
      </c>
      <c r="H1044" t="s">
        <v>9</v>
      </c>
      <c r="I1044" s="6">
        <v>5</v>
      </c>
      <c r="J1044" s="6">
        <v>-1025.96</v>
      </c>
      <c r="K1044" s="6">
        <v>-512.98</v>
      </c>
      <c r="L1044" s="7"/>
      <c r="M1044" s="6">
        <v>353</v>
      </c>
      <c r="N1044" s="6">
        <v>0</v>
      </c>
      <c r="O1044" s="6">
        <v>3193000</v>
      </c>
      <c r="P1044" s="6">
        <v>0</v>
      </c>
      <c r="Q1044" s="6">
        <v>0</v>
      </c>
      <c r="R1044" s="6">
        <v>200000</v>
      </c>
      <c r="S1044" s="6">
        <v>3393000</v>
      </c>
      <c r="U1044">
        <f t="shared" si="22"/>
        <v>0</v>
      </c>
    </row>
    <row r="1045" spans="1:21" x14ac:dyDescent="0.35">
      <c r="A1045">
        <v>2020</v>
      </c>
      <c r="B1045" t="s">
        <v>3</v>
      </c>
      <c r="C1045" t="s">
        <v>69</v>
      </c>
      <c r="D1045" t="s">
        <v>17</v>
      </c>
      <c r="E1045" t="s">
        <v>124</v>
      </c>
      <c r="F1045" t="s">
        <v>35</v>
      </c>
      <c r="G1045">
        <v>5</v>
      </c>
      <c r="H1045" t="s">
        <v>9</v>
      </c>
      <c r="I1045" s="6">
        <v>4</v>
      </c>
      <c r="J1045" s="6">
        <v>0</v>
      </c>
      <c r="K1045" s="6">
        <v>0</v>
      </c>
      <c r="L1045" s="7"/>
      <c r="M1045" s="6">
        <v>434.16</v>
      </c>
      <c r="N1045" s="6">
        <v>0</v>
      </c>
      <c r="O1045" s="6">
        <v>492922</v>
      </c>
      <c r="P1045" s="6">
        <v>95378506</v>
      </c>
      <c r="Q1045" s="6">
        <v>0</v>
      </c>
      <c r="R1045" s="6">
        <v>9153922</v>
      </c>
      <c r="S1045" s="6">
        <v>105025350</v>
      </c>
      <c r="U1045">
        <f t="shared" si="22"/>
        <v>0</v>
      </c>
    </row>
    <row r="1046" spans="1:21" x14ac:dyDescent="0.35">
      <c r="A1046">
        <v>2020</v>
      </c>
      <c r="B1046" t="s">
        <v>3</v>
      </c>
      <c r="C1046" t="s">
        <v>69</v>
      </c>
      <c r="D1046" t="s">
        <v>17</v>
      </c>
      <c r="E1046" t="s">
        <v>125</v>
      </c>
      <c r="F1046" t="s">
        <v>35</v>
      </c>
      <c r="G1046">
        <v>1</v>
      </c>
      <c r="H1046" t="s">
        <v>9</v>
      </c>
      <c r="I1046" s="6">
        <v>401</v>
      </c>
      <c r="J1046" s="6">
        <v>308496.40000000002</v>
      </c>
      <c r="K1046" s="6">
        <v>155657.10999999999</v>
      </c>
      <c r="L1046" s="7"/>
      <c r="M1046" s="6">
        <v>306586.03999999998</v>
      </c>
      <c r="N1046" s="6">
        <v>0</v>
      </c>
      <c r="O1046" s="6">
        <v>611867898</v>
      </c>
      <c r="P1046" s="6">
        <v>123875858</v>
      </c>
      <c r="Q1046" s="6">
        <v>0</v>
      </c>
      <c r="R1046" s="6">
        <v>157802224</v>
      </c>
      <c r="S1046" s="6">
        <v>893545980</v>
      </c>
      <c r="U1046">
        <f t="shared" si="22"/>
        <v>0</v>
      </c>
    </row>
    <row r="1047" spans="1:21" x14ac:dyDescent="0.35">
      <c r="A1047">
        <v>2020</v>
      </c>
      <c r="B1047" t="s">
        <v>3</v>
      </c>
      <c r="C1047" t="s">
        <v>69</v>
      </c>
      <c r="D1047" t="s">
        <v>17</v>
      </c>
      <c r="E1047" t="s">
        <v>125</v>
      </c>
      <c r="F1047" t="s">
        <v>35</v>
      </c>
      <c r="G1047">
        <v>2</v>
      </c>
      <c r="H1047" t="s">
        <v>9</v>
      </c>
      <c r="I1047" s="6">
        <v>62</v>
      </c>
      <c r="J1047" s="6">
        <v>17358.05</v>
      </c>
      <c r="K1047" s="6">
        <v>10662.5</v>
      </c>
      <c r="L1047" s="7"/>
      <c r="M1047" s="6">
        <v>24750.03</v>
      </c>
      <c r="N1047" s="6">
        <v>0</v>
      </c>
      <c r="O1047" s="6">
        <v>88020000</v>
      </c>
      <c r="P1047" s="6">
        <v>18730000</v>
      </c>
      <c r="Q1047" s="6">
        <v>0</v>
      </c>
      <c r="R1047" s="6">
        <v>22850000</v>
      </c>
      <c r="S1047" s="6">
        <v>129600000</v>
      </c>
      <c r="U1047">
        <f t="shared" ref="U1047:U1110" si="23">IFERROR(N1047/J1047,0)</f>
        <v>0</v>
      </c>
    </row>
    <row r="1048" spans="1:21" x14ac:dyDescent="0.35">
      <c r="A1048">
        <v>2020</v>
      </c>
      <c r="B1048" t="s">
        <v>3</v>
      </c>
      <c r="C1048" t="s">
        <v>69</v>
      </c>
      <c r="D1048" t="s">
        <v>17</v>
      </c>
      <c r="E1048" t="s">
        <v>125</v>
      </c>
      <c r="F1048" t="s">
        <v>35</v>
      </c>
      <c r="G1048">
        <v>4</v>
      </c>
      <c r="H1048" t="s">
        <v>9</v>
      </c>
      <c r="I1048" s="6">
        <v>5</v>
      </c>
      <c r="J1048" s="6">
        <v>35472.089999999997</v>
      </c>
      <c r="K1048" s="6">
        <v>15736.07</v>
      </c>
      <c r="L1048" s="7"/>
      <c r="M1048" s="6">
        <v>27717</v>
      </c>
      <c r="N1048" s="6">
        <v>0</v>
      </c>
      <c r="O1048" s="6">
        <v>132000000</v>
      </c>
      <c r="P1048" s="6">
        <v>6700000</v>
      </c>
      <c r="Q1048" s="6">
        <v>0</v>
      </c>
      <c r="R1048" s="6">
        <v>5400000</v>
      </c>
      <c r="S1048" s="6">
        <v>144100000</v>
      </c>
      <c r="U1048">
        <f t="shared" si="23"/>
        <v>0</v>
      </c>
    </row>
    <row r="1049" spans="1:21" x14ac:dyDescent="0.35">
      <c r="A1049">
        <v>2020</v>
      </c>
      <c r="B1049" t="s">
        <v>3</v>
      </c>
      <c r="C1049" t="s">
        <v>69</v>
      </c>
      <c r="D1049" t="s">
        <v>17</v>
      </c>
      <c r="E1049" t="s">
        <v>125</v>
      </c>
      <c r="F1049" t="s">
        <v>35</v>
      </c>
      <c r="G1049">
        <v>5</v>
      </c>
      <c r="H1049" t="s">
        <v>9</v>
      </c>
      <c r="I1049" s="6">
        <v>5</v>
      </c>
      <c r="J1049" s="6">
        <v>-2409.12</v>
      </c>
      <c r="K1049" s="6">
        <v>-1204.57</v>
      </c>
      <c r="L1049" s="7"/>
      <c r="M1049" s="6">
        <v>411.94</v>
      </c>
      <c r="N1049" s="6">
        <v>0</v>
      </c>
      <c r="O1049" s="6">
        <v>5485844</v>
      </c>
      <c r="P1049" s="6">
        <v>1445000</v>
      </c>
      <c r="Q1049" s="6">
        <v>0</v>
      </c>
      <c r="R1049" s="6">
        <v>1200000</v>
      </c>
      <c r="S1049" s="6">
        <v>8130844</v>
      </c>
      <c r="U1049">
        <f t="shared" si="23"/>
        <v>0</v>
      </c>
    </row>
    <row r="1050" spans="1:21" x14ac:dyDescent="0.35">
      <c r="A1050">
        <v>2020</v>
      </c>
      <c r="B1050" t="s">
        <v>3</v>
      </c>
      <c r="C1050" t="s">
        <v>69</v>
      </c>
      <c r="D1050" t="s">
        <v>17</v>
      </c>
      <c r="E1050" t="s">
        <v>125</v>
      </c>
      <c r="F1050" t="s">
        <v>35</v>
      </c>
      <c r="G1050">
        <v>6</v>
      </c>
      <c r="H1050" t="s">
        <v>9</v>
      </c>
      <c r="I1050" s="6">
        <v>2</v>
      </c>
      <c r="J1050" s="6">
        <v>34777.550000000003</v>
      </c>
      <c r="K1050" s="6">
        <v>13911.02</v>
      </c>
      <c r="L1050" s="7"/>
      <c r="M1050" s="6">
        <v>34526.31</v>
      </c>
      <c r="N1050" s="6">
        <v>0</v>
      </c>
      <c r="O1050" s="6">
        <v>94942200</v>
      </c>
      <c r="P1050" s="6">
        <v>0</v>
      </c>
      <c r="Q1050" s="6">
        <v>0</v>
      </c>
      <c r="R1050" s="6">
        <v>9494220</v>
      </c>
      <c r="S1050" s="6">
        <v>104436420</v>
      </c>
      <c r="U1050">
        <f t="shared" si="23"/>
        <v>0</v>
      </c>
    </row>
    <row r="1051" spans="1:21" x14ac:dyDescent="0.35">
      <c r="A1051">
        <v>2020</v>
      </c>
      <c r="B1051" t="s">
        <v>3</v>
      </c>
      <c r="C1051" t="s">
        <v>69</v>
      </c>
      <c r="D1051" t="s">
        <v>17</v>
      </c>
      <c r="E1051" t="s">
        <v>126</v>
      </c>
      <c r="F1051" t="s">
        <v>35</v>
      </c>
      <c r="G1051">
        <v>1</v>
      </c>
      <c r="H1051" t="s">
        <v>9</v>
      </c>
      <c r="I1051" s="6">
        <v>33</v>
      </c>
      <c r="J1051" s="6">
        <v>12317.98</v>
      </c>
      <c r="K1051" s="6">
        <v>6220.23</v>
      </c>
      <c r="L1051" s="7"/>
      <c r="M1051" s="6">
        <v>12022.68</v>
      </c>
      <c r="N1051" s="6">
        <v>0</v>
      </c>
      <c r="O1051" s="6">
        <v>20028600</v>
      </c>
      <c r="P1051" s="6">
        <v>12313497</v>
      </c>
      <c r="Q1051" s="6">
        <v>0</v>
      </c>
      <c r="R1051" s="6">
        <v>3863251</v>
      </c>
      <c r="S1051" s="6">
        <v>36205348</v>
      </c>
      <c r="U1051">
        <f t="shared" si="23"/>
        <v>0</v>
      </c>
    </row>
    <row r="1052" spans="1:21" x14ac:dyDescent="0.35">
      <c r="A1052">
        <v>2020</v>
      </c>
      <c r="B1052" t="s">
        <v>3</v>
      </c>
      <c r="C1052" t="s">
        <v>69</v>
      </c>
      <c r="D1052" t="s">
        <v>17</v>
      </c>
      <c r="E1052" t="s">
        <v>126</v>
      </c>
      <c r="F1052" t="s">
        <v>35</v>
      </c>
      <c r="G1052">
        <v>2</v>
      </c>
      <c r="H1052" t="s">
        <v>9</v>
      </c>
      <c r="I1052" s="6">
        <v>30</v>
      </c>
      <c r="J1052" s="6">
        <v>27665.599999999999</v>
      </c>
      <c r="K1052" s="6">
        <v>17297.03</v>
      </c>
      <c r="L1052" s="7"/>
      <c r="M1052" s="6">
        <v>27442.07</v>
      </c>
      <c r="N1052" s="6">
        <v>0</v>
      </c>
      <c r="O1052" s="6">
        <v>115170000</v>
      </c>
      <c r="P1052" s="6">
        <v>17515000</v>
      </c>
      <c r="Q1052" s="6">
        <v>0</v>
      </c>
      <c r="R1052" s="6">
        <v>38500000</v>
      </c>
      <c r="S1052" s="6">
        <v>171185000</v>
      </c>
      <c r="U1052">
        <f t="shared" si="23"/>
        <v>0</v>
      </c>
    </row>
    <row r="1053" spans="1:21" x14ac:dyDescent="0.35">
      <c r="A1053">
        <v>2020</v>
      </c>
      <c r="B1053" t="s">
        <v>3</v>
      </c>
      <c r="C1053" t="s">
        <v>69</v>
      </c>
      <c r="D1053" t="s">
        <v>17</v>
      </c>
      <c r="E1053" t="s">
        <v>127</v>
      </c>
      <c r="F1053" t="s">
        <v>35</v>
      </c>
      <c r="G1053">
        <v>1</v>
      </c>
      <c r="H1053" t="s">
        <v>9</v>
      </c>
      <c r="I1053" s="6">
        <v>10</v>
      </c>
      <c r="J1053" s="6">
        <v>288292.32</v>
      </c>
      <c r="K1053" s="6">
        <v>28775.63</v>
      </c>
      <c r="L1053" s="7"/>
      <c r="M1053" s="6">
        <v>144609.35999999999</v>
      </c>
      <c r="N1053" s="6">
        <v>0</v>
      </c>
      <c r="O1053" s="6">
        <v>513942242</v>
      </c>
      <c r="P1053" s="6">
        <v>220582320</v>
      </c>
      <c r="Q1053" s="6">
        <v>0</v>
      </c>
      <c r="R1053" s="6">
        <v>112200000</v>
      </c>
      <c r="S1053" s="6">
        <v>846724562</v>
      </c>
      <c r="U1053">
        <f t="shared" si="23"/>
        <v>0</v>
      </c>
    </row>
    <row r="1054" spans="1:21" x14ac:dyDescent="0.35">
      <c r="A1054">
        <v>2020</v>
      </c>
      <c r="B1054" t="s">
        <v>3</v>
      </c>
      <c r="C1054" t="s">
        <v>69</v>
      </c>
      <c r="D1054" t="s">
        <v>17</v>
      </c>
      <c r="E1054" t="s">
        <v>127</v>
      </c>
      <c r="F1054" t="s">
        <v>35</v>
      </c>
      <c r="G1054">
        <v>2</v>
      </c>
      <c r="H1054" t="s">
        <v>9</v>
      </c>
      <c r="I1054" s="6">
        <v>2</v>
      </c>
      <c r="J1054" s="6">
        <v>68.650000000000006</v>
      </c>
      <c r="K1054" s="6">
        <v>44.62</v>
      </c>
      <c r="L1054" s="7"/>
      <c r="M1054" s="6">
        <v>68.67</v>
      </c>
      <c r="N1054" s="6">
        <v>0</v>
      </c>
      <c r="O1054" s="6">
        <v>0</v>
      </c>
      <c r="P1054" s="6">
        <v>770000</v>
      </c>
      <c r="Q1054" s="6">
        <v>0</v>
      </c>
      <c r="R1054" s="6">
        <v>0</v>
      </c>
      <c r="S1054" s="6">
        <v>770000</v>
      </c>
      <c r="U1054">
        <f t="shared" si="23"/>
        <v>0</v>
      </c>
    </row>
    <row r="1055" spans="1:21" x14ac:dyDescent="0.35">
      <c r="A1055">
        <v>2020</v>
      </c>
      <c r="B1055" t="s">
        <v>3</v>
      </c>
      <c r="C1055" t="s">
        <v>69</v>
      </c>
      <c r="D1055" t="s">
        <v>17</v>
      </c>
      <c r="E1055" t="s">
        <v>127</v>
      </c>
      <c r="F1055" t="s">
        <v>35</v>
      </c>
      <c r="G1055">
        <v>5</v>
      </c>
      <c r="H1055" t="s">
        <v>9</v>
      </c>
      <c r="I1055" s="6">
        <v>1</v>
      </c>
      <c r="J1055" s="6">
        <v>0</v>
      </c>
      <c r="K1055" s="6">
        <v>0</v>
      </c>
      <c r="L1055" s="7"/>
      <c r="M1055" s="6">
        <v>205.97</v>
      </c>
      <c r="N1055" s="6">
        <v>0</v>
      </c>
      <c r="O1055" s="6">
        <v>492922</v>
      </c>
      <c r="P1055" s="6">
        <v>385000</v>
      </c>
      <c r="Q1055" s="6">
        <v>0</v>
      </c>
      <c r="R1055" s="6">
        <v>0</v>
      </c>
      <c r="S1055" s="6">
        <v>877922</v>
      </c>
      <c r="U1055">
        <f t="shared" si="23"/>
        <v>0</v>
      </c>
    </row>
    <row r="1056" spans="1:21" x14ac:dyDescent="0.35">
      <c r="A1056">
        <v>2020</v>
      </c>
      <c r="B1056" t="s">
        <v>3</v>
      </c>
      <c r="C1056" t="s">
        <v>69</v>
      </c>
      <c r="D1056" t="s">
        <v>17</v>
      </c>
      <c r="E1056" t="s">
        <v>128</v>
      </c>
      <c r="F1056" t="s">
        <v>35</v>
      </c>
      <c r="G1056">
        <v>1</v>
      </c>
      <c r="H1056" t="s">
        <v>9</v>
      </c>
      <c r="I1056" s="6">
        <v>129</v>
      </c>
      <c r="J1056" s="6">
        <v>701470.43</v>
      </c>
      <c r="K1056" s="6">
        <v>65920.83</v>
      </c>
      <c r="L1056" s="7"/>
      <c r="M1056" s="6">
        <v>692437.6</v>
      </c>
      <c r="N1056" s="6">
        <v>0</v>
      </c>
      <c r="O1056" s="6">
        <v>981855291</v>
      </c>
      <c r="P1056" s="6">
        <v>187282750</v>
      </c>
      <c r="Q1056" s="6">
        <v>0</v>
      </c>
      <c r="R1056" s="6">
        <v>53296725</v>
      </c>
      <c r="S1056" s="6">
        <v>1222434766</v>
      </c>
      <c r="U1056">
        <f t="shared" si="23"/>
        <v>0</v>
      </c>
    </row>
    <row r="1057" spans="1:21" x14ac:dyDescent="0.35">
      <c r="A1057">
        <v>2020</v>
      </c>
      <c r="B1057" t="s">
        <v>3</v>
      </c>
      <c r="C1057" t="s">
        <v>69</v>
      </c>
      <c r="D1057" t="s">
        <v>17</v>
      </c>
      <c r="E1057" t="s">
        <v>128</v>
      </c>
      <c r="F1057" t="s">
        <v>35</v>
      </c>
      <c r="G1057">
        <v>2</v>
      </c>
      <c r="H1057" t="s">
        <v>9</v>
      </c>
      <c r="I1057" s="6">
        <v>23</v>
      </c>
      <c r="J1057" s="6">
        <v>6089.2</v>
      </c>
      <c r="K1057" s="6">
        <v>3565.99</v>
      </c>
      <c r="L1057" s="7"/>
      <c r="M1057" s="6">
        <v>9022.9699999999993</v>
      </c>
      <c r="N1057" s="6">
        <v>0</v>
      </c>
      <c r="O1057" s="6">
        <v>35486226</v>
      </c>
      <c r="P1057" s="6">
        <v>8295000</v>
      </c>
      <c r="Q1057" s="6">
        <v>0</v>
      </c>
      <c r="R1057" s="6">
        <v>6284222</v>
      </c>
      <c r="S1057" s="6">
        <v>50065448</v>
      </c>
      <c r="U1057">
        <f t="shared" si="23"/>
        <v>0</v>
      </c>
    </row>
    <row r="1058" spans="1:21" x14ac:dyDescent="0.35">
      <c r="A1058">
        <v>2020</v>
      </c>
      <c r="B1058" t="s">
        <v>3</v>
      </c>
      <c r="C1058" t="s">
        <v>69</v>
      </c>
      <c r="D1058" t="s">
        <v>17</v>
      </c>
      <c r="E1058" t="s">
        <v>128</v>
      </c>
      <c r="F1058" t="s">
        <v>35</v>
      </c>
      <c r="G1058">
        <v>3</v>
      </c>
      <c r="H1058" t="s">
        <v>9</v>
      </c>
      <c r="I1058" s="6">
        <v>1</v>
      </c>
      <c r="J1058" s="6">
        <v>691475.54</v>
      </c>
      <c r="K1058" s="6">
        <v>13102.16</v>
      </c>
      <c r="L1058" s="7"/>
      <c r="M1058" s="6">
        <v>691476</v>
      </c>
      <c r="N1058" s="6">
        <v>0</v>
      </c>
      <c r="O1058" s="6">
        <v>414521825</v>
      </c>
      <c r="P1058" s="6">
        <v>357323117</v>
      </c>
      <c r="Q1058" s="6">
        <v>0</v>
      </c>
      <c r="R1058" s="6">
        <v>0</v>
      </c>
      <c r="S1058" s="6">
        <v>771844942</v>
      </c>
      <c r="U1058">
        <f t="shared" si="23"/>
        <v>0</v>
      </c>
    </row>
    <row r="1059" spans="1:21" x14ac:dyDescent="0.35">
      <c r="A1059">
        <v>2020</v>
      </c>
      <c r="B1059" t="s">
        <v>3</v>
      </c>
      <c r="C1059" t="s">
        <v>69</v>
      </c>
      <c r="D1059" t="s">
        <v>17</v>
      </c>
      <c r="E1059" t="s">
        <v>128</v>
      </c>
      <c r="F1059" t="s">
        <v>35</v>
      </c>
      <c r="G1059">
        <v>5</v>
      </c>
      <c r="H1059" t="s">
        <v>9</v>
      </c>
      <c r="I1059" s="6">
        <v>2</v>
      </c>
      <c r="J1059" s="6">
        <v>0</v>
      </c>
      <c r="K1059" s="6">
        <v>0</v>
      </c>
      <c r="L1059" s="7"/>
      <c r="M1059" s="6">
        <v>411.94</v>
      </c>
      <c r="N1059" s="6">
        <v>0</v>
      </c>
      <c r="O1059" s="6">
        <v>985844</v>
      </c>
      <c r="P1059" s="6">
        <v>770000</v>
      </c>
      <c r="Q1059" s="6">
        <v>0</v>
      </c>
      <c r="R1059" s="6">
        <v>0</v>
      </c>
      <c r="S1059" s="6">
        <v>1755844</v>
      </c>
      <c r="U1059">
        <f t="shared" si="23"/>
        <v>0</v>
      </c>
    </row>
    <row r="1060" spans="1:21" x14ac:dyDescent="0.35">
      <c r="A1060">
        <v>2020</v>
      </c>
      <c r="B1060" t="s">
        <v>3</v>
      </c>
      <c r="C1060" t="s">
        <v>69</v>
      </c>
      <c r="D1060" t="s">
        <v>17</v>
      </c>
      <c r="E1060" t="s">
        <v>129</v>
      </c>
      <c r="F1060" t="s">
        <v>35</v>
      </c>
      <c r="G1060">
        <v>1</v>
      </c>
      <c r="H1060" t="s">
        <v>9</v>
      </c>
      <c r="I1060" s="6">
        <v>598</v>
      </c>
      <c r="J1060" s="6">
        <v>46926605.710000001</v>
      </c>
      <c r="K1060" s="6">
        <v>838184.7</v>
      </c>
      <c r="L1060" s="7"/>
      <c r="M1060" s="6">
        <v>85277529.099999994</v>
      </c>
      <c r="N1060" s="6">
        <v>0</v>
      </c>
      <c r="O1060" s="6">
        <v>27464039319</v>
      </c>
      <c r="P1060" s="6">
        <v>2947019555</v>
      </c>
      <c r="Q1060" s="6">
        <v>0</v>
      </c>
      <c r="R1060" s="6">
        <v>2649118883</v>
      </c>
      <c r="S1060" s="6">
        <v>33060177757</v>
      </c>
      <c r="U1060">
        <f t="shared" si="23"/>
        <v>0</v>
      </c>
    </row>
    <row r="1061" spans="1:21" x14ac:dyDescent="0.35">
      <c r="A1061">
        <v>2020</v>
      </c>
      <c r="B1061" t="s">
        <v>3</v>
      </c>
      <c r="C1061" t="s">
        <v>69</v>
      </c>
      <c r="D1061" t="s">
        <v>17</v>
      </c>
      <c r="E1061" t="s">
        <v>129</v>
      </c>
      <c r="F1061" t="s">
        <v>35</v>
      </c>
      <c r="G1061">
        <v>2</v>
      </c>
      <c r="H1061" t="s">
        <v>9</v>
      </c>
      <c r="I1061" s="6">
        <v>202</v>
      </c>
      <c r="J1061" s="6">
        <v>186435.5</v>
      </c>
      <c r="K1061" s="6">
        <v>86766.94</v>
      </c>
      <c r="L1061" s="7"/>
      <c r="M1061" s="6">
        <v>216847.25</v>
      </c>
      <c r="N1061" s="6">
        <v>0</v>
      </c>
      <c r="O1061" s="6">
        <v>747377385</v>
      </c>
      <c r="P1061" s="6">
        <v>100300876</v>
      </c>
      <c r="Q1061" s="6">
        <v>0</v>
      </c>
      <c r="R1061" s="6">
        <v>176266471</v>
      </c>
      <c r="S1061" s="6">
        <v>1023944732</v>
      </c>
      <c r="U1061">
        <f t="shared" si="23"/>
        <v>0</v>
      </c>
    </row>
    <row r="1062" spans="1:21" x14ac:dyDescent="0.35">
      <c r="A1062">
        <v>2020</v>
      </c>
      <c r="B1062" t="s">
        <v>3</v>
      </c>
      <c r="C1062" t="s">
        <v>69</v>
      </c>
      <c r="D1062" t="s">
        <v>17</v>
      </c>
      <c r="E1062" t="s">
        <v>129</v>
      </c>
      <c r="F1062" t="s">
        <v>35</v>
      </c>
      <c r="G1062">
        <v>3</v>
      </c>
      <c r="H1062" t="s">
        <v>9</v>
      </c>
      <c r="I1062" s="6">
        <v>53</v>
      </c>
      <c r="J1062" s="6">
        <v>32651.040000000001</v>
      </c>
      <c r="K1062" s="6">
        <v>18259.34</v>
      </c>
      <c r="L1062" s="7"/>
      <c r="M1062" s="6">
        <v>56973.7</v>
      </c>
      <c r="N1062" s="6">
        <v>0</v>
      </c>
      <c r="O1062" s="6">
        <v>244900000</v>
      </c>
      <c r="P1062" s="6">
        <v>30790000</v>
      </c>
      <c r="Q1062" s="6">
        <v>0</v>
      </c>
      <c r="R1062" s="6">
        <v>46100000</v>
      </c>
      <c r="S1062" s="6">
        <v>321790000</v>
      </c>
      <c r="U1062">
        <f t="shared" si="23"/>
        <v>0</v>
      </c>
    </row>
    <row r="1063" spans="1:21" x14ac:dyDescent="0.35">
      <c r="A1063">
        <v>2020</v>
      </c>
      <c r="B1063" t="s">
        <v>3</v>
      </c>
      <c r="C1063" t="s">
        <v>69</v>
      </c>
      <c r="D1063" t="s">
        <v>17</v>
      </c>
      <c r="E1063" t="s">
        <v>129</v>
      </c>
      <c r="F1063" t="s">
        <v>35</v>
      </c>
      <c r="G1063">
        <v>4</v>
      </c>
      <c r="H1063" t="s">
        <v>9</v>
      </c>
      <c r="I1063" s="6">
        <v>33</v>
      </c>
      <c r="J1063" s="6">
        <v>211063.87</v>
      </c>
      <c r="K1063" s="6">
        <v>83554.399999999994</v>
      </c>
      <c r="L1063" s="7"/>
      <c r="M1063" s="6">
        <v>191008.71</v>
      </c>
      <c r="N1063" s="6">
        <v>0</v>
      </c>
      <c r="O1063" s="6">
        <v>750415046</v>
      </c>
      <c r="P1063" s="6">
        <v>96517953</v>
      </c>
      <c r="Q1063" s="6">
        <v>0</v>
      </c>
      <c r="R1063" s="6">
        <v>342482404</v>
      </c>
      <c r="S1063" s="6">
        <v>1189415403</v>
      </c>
      <c r="U1063">
        <f t="shared" si="23"/>
        <v>0</v>
      </c>
    </row>
    <row r="1064" spans="1:21" x14ac:dyDescent="0.35">
      <c r="A1064">
        <v>2020</v>
      </c>
      <c r="B1064" t="s">
        <v>3</v>
      </c>
      <c r="C1064" t="s">
        <v>69</v>
      </c>
      <c r="D1064" t="s">
        <v>17</v>
      </c>
      <c r="E1064" t="s">
        <v>129</v>
      </c>
      <c r="F1064" t="s">
        <v>35</v>
      </c>
      <c r="G1064">
        <v>5</v>
      </c>
      <c r="H1064" t="s">
        <v>9</v>
      </c>
      <c r="I1064" s="6">
        <v>47</v>
      </c>
      <c r="J1064" s="6">
        <v>6967872.2599999998</v>
      </c>
      <c r="K1064" s="6">
        <v>93739.99</v>
      </c>
      <c r="L1064" s="7"/>
      <c r="M1064" s="6">
        <v>7414066.4900000002</v>
      </c>
      <c r="N1064" s="6">
        <v>0</v>
      </c>
      <c r="O1064" s="6">
        <v>3138922961</v>
      </c>
      <c r="P1064" s="6">
        <v>49712048</v>
      </c>
      <c r="Q1064" s="6">
        <v>0</v>
      </c>
      <c r="R1064" s="6">
        <v>180971285</v>
      </c>
      <c r="S1064" s="6">
        <v>3369606294</v>
      </c>
      <c r="U1064">
        <f t="shared" si="23"/>
        <v>0</v>
      </c>
    </row>
    <row r="1065" spans="1:21" x14ac:dyDescent="0.35">
      <c r="A1065">
        <v>2020</v>
      </c>
      <c r="B1065" t="s">
        <v>3</v>
      </c>
      <c r="C1065" t="s">
        <v>69</v>
      </c>
      <c r="D1065" t="s">
        <v>17</v>
      </c>
      <c r="E1065" t="s">
        <v>129</v>
      </c>
      <c r="F1065" t="s">
        <v>35</v>
      </c>
      <c r="G1065">
        <v>6</v>
      </c>
      <c r="H1065" t="s">
        <v>9</v>
      </c>
      <c r="I1065" s="6">
        <v>15</v>
      </c>
      <c r="J1065" s="6">
        <v>36120.980000000003</v>
      </c>
      <c r="K1065" s="6">
        <v>15937.9</v>
      </c>
      <c r="L1065" s="7"/>
      <c r="M1065" s="6">
        <v>51711.15</v>
      </c>
      <c r="N1065" s="6">
        <v>0</v>
      </c>
      <c r="O1065" s="6">
        <v>231900000</v>
      </c>
      <c r="P1065" s="6">
        <v>7090000</v>
      </c>
      <c r="Q1065" s="6">
        <v>0</v>
      </c>
      <c r="R1065" s="6">
        <v>14650000</v>
      </c>
      <c r="S1065" s="6">
        <v>253640000</v>
      </c>
      <c r="U1065">
        <f t="shared" si="23"/>
        <v>0</v>
      </c>
    </row>
    <row r="1066" spans="1:21" x14ac:dyDescent="0.35">
      <c r="A1066">
        <v>2020</v>
      </c>
      <c r="B1066" t="s">
        <v>3</v>
      </c>
      <c r="C1066" t="s">
        <v>69</v>
      </c>
      <c r="D1066" t="s">
        <v>17</v>
      </c>
      <c r="E1066" t="s">
        <v>129</v>
      </c>
      <c r="F1066" t="s">
        <v>35</v>
      </c>
      <c r="G1066">
        <v>7</v>
      </c>
      <c r="H1066" t="s">
        <v>9</v>
      </c>
      <c r="I1066" s="6">
        <v>8</v>
      </c>
      <c r="J1066" s="6">
        <v>44475.4</v>
      </c>
      <c r="K1066" s="6">
        <v>21133.119999999999</v>
      </c>
      <c r="L1066" s="7"/>
      <c r="M1066" s="6">
        <v>40448.68</v>
      </c>
      <c r="N1066" s="6">
        <v>0</v>
      </c>
      <c r="O1066" s="6">
        <v>161771780</v>
      </c>
      <c r="P1066" s="6">
        <v>29225265</v>
      </c>
      <c r="Q1066" s="6">
        <v>0</v>
      </c>
      <c r="R1066" s="6">
        <v>8562054</v>
      </c>
      <c r="S1066" s="6">
        <v>199559099</v>
      </c>
      <c r="U1066">
        <f t="shared" si="23"/>
        <v>0</v>
      </c>
    </row>
    <row r="1067" spans="1:21" x14ac:dyDescent="0.35">
      <c r="A1067">
        <v>2020</v>
      </c>
      <c r="B1067" t="s">
        <v>3</v>
      </c>
      <c r="C1067" t="s">
        <v>69</v>
      </c>
      <c r="D1067" t="s">
        <v>17</v>
      </c>
      <c r="E1067" t="s">
        <v>129</v>
      </c>
      <c r="F1067" t="s">
        <v>35</v>
      </c>
      <c r="G1067">
        <v>8</v>
      </c>
      <c r="H1067" t="s">
        <v>9</v>
      </c>
      <c r="I1067" s="6">
        <v>5</v>
      </c>
      <c r="J1067" s="6">
        <v>6049.8</v>
      </c>
      <c r="K1067" s="6">
        <v>3629.89</v>
      </c>
      <c r="L1067" s="7"/>
      <c r="M1067" s="6">
        <v>27211.86</v>
      </c>
      <c r="N1067" s="6">
        <v>0</v>
      </c>
      <c r="O1067" s="6">
        <v>39903267</v>
      </c>
      <c r="P1067" s="6">
        <v>900000</v>
      </c>
      <c r="Q1067" s="6">
        <v>0</v>
      </c>
      <c r="R1067" s="6">
        <v>5052200</v>
      </c>
      <c r="S1067" s="6">
        <v>45855467</v>
      </c>
      <c r="U1067">
        <f t="shared" si="23"/>
        <v>0</v>
      </c>
    </row>
    <row r="1068" spans="1:21" x14ac:dyDescent="0.35">
      <c r="A1068">
        <v>2020</v>
      </c>
      <c r="B1068" t="s">
        <v>3</v>
      </c>
      <c r="C1068" t="s">
        <v>69</v>
      </c>
      <c r="D1068" t="s">
        <v>17</v>
      </c>
      <c r="E1068" t="s">
        <v>129</v>
      </c>
      <c r="F1068" t="s">
        <v>35</v>
      </c>
      <c r="G1068">
        <v>9</v>
      </c>
      <c r="H1068" t="s">
        <v>9</v>
      </c>
      <c r="I1068" s="6">
        <v>1</v>
      </c>
      <c r="J1068" s="6">
        <v>-1090.75</v>
      </c>
      <c r="K1068" s="6">
        <v>-545.38</v>
      </c>
      <c r="L1068" s="7"/>
      <c r="M1068" s="6">
        <v>173</v>
      </c>
      <c r="N1068" s="6">
        <v>0</v>
      </c>
      <c r="O1068" s="6">
        <v>2000000</v>
      </c>
      <c r="P1068" s="6">
        <v>300000</v>
      </c>
      <c r="Q1068" s="6">
        <v>0</v>
      </c>
      <c r="R1068" s="6">
        <v>600000</v>
      </c>
      <c r="S1068" s="6">
        <v>2900000</v>
      </c>
      <c r="U1068">
        <f t="shared" si="23"/>
        <v>0</v>
      </c>
    </row>
    <row r="1069" spans="1:21" x14ac:dyDescent="0.35">
      <c r="A1069">
        <v>2020</v>
      </c>
      <c r="B1069" t="s">
        <v>3</v>
      </c>
      <c r="C1069" t="s">
        <v>69</v>
      </c>
      <c r="D1069" t="s">
        <v>17</v>
      </c>
      <c r="E1069" t="s">
        <v>129</v>
      </c>
      <c r="F1069" t="s">
        <v>35</v>
      </c>
      <c r="G1069">
        <v>10</v>
      </c>
      <c r="H1069" t="s">
        <v>9</v>
      </c>
      <c r="I1069" s="6">
        <v>11</v>
      </c>
      <c r="J1069" s="6">
        <v>25333.83</v>
      </c>
      <c r="K1069" s="6">
        <v>11007.89</v>
      </c>
      <c r="L1069" s="7"/>
      <c r="M1069" s="6">
        <v>26692.12</v>
      </c>
      <c r="N1069" s="6">
        <v>0</v>
      </c>
      <c r="O1069" s="6">
        <v>137686162</v>
      </c>
      <c r="P1069" s="6">
        <v>21224026</v>
      </c>
      <c r="Q1069" s="6">
        <v>0</v>
      </c>
      <c r="R1069" s="6">
        <v>4200000</v>
      </c>
      <c r="S1069" s="6">
        <v>163110188</v>
      </c>
      <c r="U1069">
        <f t="shared" si="23"/>
        <v>0</v>
      </c>
    </row>
    <row r="1070" spans="1:21" x14ac:dyDescent="0.35">
      <c r="A1070">
        <v>2020</v>
      </c>
      <c r="B1070" t="s">
        <v>3</v>
      </c>
      <c r="C1070" t="s">
        <v>69</v>
      </c>
      <c r="D1070" t="s">
        <v>17</v>
      </c>
      <c r="E1070" t="s">
        <v>130</v>
      </c>
      <c r="F1070" t="s">
        <v>35</v>
      </c>
      <c r="G1070">
        <v>1</v>
      </c>
      <c r="H1070" t="s">
        <v>9</v>
      </c>
      <c r="I1070" s="6">
        <v>32</v>
      </c>
      <c r="J1070" s="6">
        <v>-6630.42</v>
      </c>
      <c r="K1070" s="6">
        <v>-2508.48</v>
      </c>
      <c r="L1070" s="7"/>
      <c r="M1070" s="6">
        <v>12248.62</v>
      </c>
      <c r="N1070" s="6">
        <v>0</v>
      </c>
      <c r="O1070" s="6">
        <v>55384000</v>
      </c>
      <c r="P1070" s="6">
        <v>32756118</v>
      </c>
      <c r="Q1070" s="6">
        <v>0</v>
      </c>
      <c r="R1070" s="6">
        <v>14400000</v>
      </c>
      <c r="S1070" s="6">
        <v>102540118</v>
      </c>
      <c r="U1070">
        <f t="shared" si="23"/>
        <v>0</v>
      </c>
    </row>
    <row r="1071" spans="1:21" x14ac:dyDescent="0.35">
      <c r="A1071">
        <v>2020</v>
      </c>
      <c r="B1071" t="s">
        <v>3</v>
      </c>
      <c r="C1071" t="s">
        <v>69</v>
      </c>
      <c r="D1071" t="s">
        <v>17</v>
      </c>
      <c r="E1071" t="s">
        <v>130</v>
      </c>
      <c r="F1071" t="s">
        <v>35</v>
      </c>
      <c r="G1071">
        <v>2</v>
      </c>
      <c r="H1071" t="s">
        <v>9</v>
      </c>
      <c r="I1071" s="6">
        <v>12</v>
      </c>
      <c r="J1071" s="6">
        <v>6411.76</v>
      </c>
      <c r="K1071" s="6">
        <v>3541.44</v>
      </c>
      <c r="L1071" s="7"/>
      <c r="M1071" s="6">
        <v>7800.1</v>
      </c>
      <c r="N1071" s="6">
        <v>0</v>
      </c>
      <c r="O1071" s="6">
        <v>22770000</v>
      </c>
      <c r="P1071" s="6">
        <v>4450000</v>
      </c>
      <c r="Q1071" s="6">
        <v>0</v>
      </c>
      <c r="R1071" s="6">
        <v>6490000</v>
      </c>
      <c r="S1071" s="6">
        <v>33710000</v>
      </c>
      <c r="U1071">
        <f t="shared" si="23"/>
        <v>0</v>
      </c>
    </row>
    <row r="1072" spans="1:21" x14ac:dyDescent="0.35">
      <c r="A1072">
        <v>2020</v>
      </c>
      <c r="B1072" t="s">
        <v>3</v>
      </c>
      <c r="C1072" t="s">
        <v>69</v>
      </c>
      <c r="D1072" t="s">
        <v>17</v>
      </c>
      <c r="E1072" t="s">
        <v>130</v>
      </c>
      <c r="F1072" t="s">
        <v>35</v>
      </c>
      <c r="G1072">
        <v>5</v>
      </c>
      <c r="H1072" t="s">
        <v>9</v>
      </c>
      <c r="I1072" s="6">
        <v>1</v>
      </c>
      <c r="J1072" s="6">
        <v>0</v>
      </c>
      <c r="K1072" s="6">
        <v>0</v>
      </c>
      <c r="L1072" s="7"/>
      <c r="M1072" s="6">
        <v>205.97</v>
      </c>
      <c r="N1072" s="6">
        <v>0</v>
      </c>
      <c r="O1072" s="6">
        <v>492922</v>
      </c>
      <c r="P1072" s="6">
        <v>385000</v>
      </c>
      <c r="Q1072" s="6">
        <v>0</v>
      </c>
      <c r="R1072" s="6">
        <v>0</v>
      </c>
      <c r="S1072" s="6">
        <v>877922</v>
      </c>
      <c r="U1072">
        <f t="shared" si="23"/>
        <v>0</v>
      </c>
    </row>
    <row r="1073" spans="1:21" x14ac:dyDescent="0.35">
      <c r="A1073">
        <v>2020</v>
      </c>
      <c r="B1073" t="s">
        <v>3</v>
      </c>
      <c r="C1073" t="s">
        <v>69</v>
      </c>
      <c r="D1073" t="s">
        <v>17</v>
      </c>
      <c r="E1073" t="s">
        <v>131</v>
      </c>
      <c r="F1073" t="s">
        <v>35</v>
      </c>
      <c r="G1073">
        <v>1</v>
      </c>
      <c r="H1073" t="s">
        <v>9</v>
      </c>
      <c r="I1073" s="6">
        <v>51</v>
      </c>
      <c r="J1073" s="6">
        <v>41559.480000000003</v>
      </c>
      <c r="K1073" s="6">
        <v>21470.52</v>
      </c>
      <c r="L1073" s="7"/>
      <c r="M1073" s="6">
        <v>39375.24</v>
      </c>
      <c r="N1073" s="6">
        <v>0</v>
      </c>
      <c r="O1073" s="6">
        <v>115678690</v>
      </c>
      <c r="P1073" s="6">
        <v>55468857</v>
      </c>
      <c r="Q1073" s="6">
        <v>0</v>
      </c>
      <c r="R1073" s="6">
        <v>34689367</v>
      </c>
      <c r="S1073" s="6">
        <v>205836914</v>
      </c>
      <c r="U1073">
        <f t="shared" si="23"/>
        <v>0</v>
      </c>
    </row>
    <row r="1074" spans="1:21" x14ac:dyDescent="0.35">
      <c r="A1074">
        <v>2020</v>
      </c>
      <c r="B1074" t="s">
        <v>3</v>
      </c>
      <c r="C1074" t="s">
        <v>69</v>
      </c>
      <c r="D1074" t="s">
        <v>17</v>
      </c>
      <c r="E1074" t="s">
        <v>131</v>
      </c>
      <c r="F1074" t="s">
        <v>35</v>
      </c>
      <c r="G1074">
        <v>2</v>
      </c>
      <c r="H1074" t="s">
        <v>9</v>
      </c>
      <c r="I1074" s="6">
        <v>39</v>
      </c>
      <c r="J1074" s="6">
        <v>27873.200000000001</v>
      </c>
      <c r="K1074" s="6">
        <v>15844.16</v>
      </c>
      <c r="L1074" s="7"/>
      <c r="M1074" s="6">
        <v>24504.47</v>
      </c>
      <c r="N1074" s="6">
        <v>0</v>
      </c>
      <c r="O1074" s="6">
        <v>72410000</v>
      </c>
      <c r="P1074" s="6">
        <v>13490000</v>
      </c>
      <c r="Q1074" s="6">
        <v>0</v>
      </c>
      <c r="R1074" s="6">
        <v>21320000</v>
      </c>
      <c r="S1074" s="6">
        <v>107220000</v>
      </c>
      <c r="U1074">
        <f t="shared" si="23"/>
        <v>0</v>
      </c>
    </row>
    <row r="1075" spans="1:21" x14ac:dyDescent="0.35">
      <c r="A1075">
        <v>2020</v>
      </c>
      <c r="B1075" t="s">
        <v>3</v>
      </c>
      <c r="C1075" t="s">
        <v>69</v>
      </c>
      <c r="D1075" t="s">
        <v>17</v>
      </c>
      <c r="E1075" t="s">
        <v>131</v>
      </c>
      <c r="F1075" t="s">
        <v>35</v>
      </c>
      <c r="G1075">
        <v>3</v>
      </c>
      <c r="H1075" t="s">
        <v>9</v>
      </c>
      <c r="I1075" s="6">
        <v>9</v>
      </c>
      <c r="J1075" s="6">
        <v>5953.82</v>
      </c>
      <c r="K1075" s="6">
        <v>3515.13</v>
      </c>
      <c r="L1075" s="7"/>
      <c r="M1075" s="6">
        <v>13804.12</v>
      </c>
      <c r="N1075" s="6">
        <v>0</v>
      </c>
      <c r="O1075" s="6">
        <v>44700000</v>
      </c>
      <c r="P1075" s="6">
        <v>7550016</v>
      </c>
      <c r="Q1075" s="6">
        <v>0</v>
      </c>
      <c r="R1075" s="6">
        <v>10450000</v>
      </c>
      <c r="S1075" s="6">
        <v>62700016</v>
      </c>
      <c r="U1075">
        <f t="shared" si="23"/>
        <v>0</v>
      </c>
    </row>
    <row r="1076" spans="1:21" x14ac:dyDescent="0.35">
      <c r="A1076">
        <v>2020</v>
      </c>
      <c r="B1076" t="s">
        <v>3</v>
      </c>
      <c r="C1076" t="s">
        <v>69</v>
      </c>
      <c r="D1076" t="s">
        <v>17</v>
      </c>
      <c r="E1076" t="s">
        <v>131</v>
      </c>
      <c r="F1076" t="s">
        <v>35</v>
      </c>
      <c r="G1076">
        <v>5</v>
      </c>
      <c r="H1076" t="s">
        <v>9</v>
      </c>
      <c r="I1076" s="6">
        <v>2</v>
      </c>
      <c r="J1076" s="6">
        <v>0</v>
      </c>
      <c r="K1076" s="6">
        <v>0</v>
      </c>
      <c r="L1076" s="7"/>
      <c r="M1076" s="6">
        <v>411.94</v>
      </c>
      <c r="N1076" s="6">
        <v>0</v>
      </c>
      <c r="O1076" s="6">
        <v>985844</v>
      </c>
      <c r="P1076" s="6">
        <v>770000</v>
      </c>
      <c r="Q1076" s="6">
        <v>0</v>
      </c>
      <c r="R1076" s="6">
        <v>0</v>
      </c>
      <c r="S1076" s="6">
        <v>1755844</v>
      </c>
      <c r="U1076">
        <f t="shared" si="23"/>
        <v>0</v>
      </c>
    </row>
    <row r="1077" spans="1:21" x14ac:dyDescent="0.35">
      <c r="A1077">
        <v>2020</v>
      </c>
      <c r="B1077" t="s">
        <v>3</v>
      </c>
      <c r="C1077" t="s">
        <v>69</v>
      </c>
      <c r="D1077" t="s">
        <v>17</v>
      </c>
      <c r="E1077" t="s">
        <v>132</v>
      </c>
      <c r="F1077" t="s">
        <v>35</v>
      </c>
      <c r="G1077">
        <v>1</v>
      </c>
      <c r="H1077" t="s">
        <v>9</v>
      </c>
      <c r="I1077" s="6">
        <v>39</v>
      </c>
      <c r="J1077" s="6">
        <v>23113.23</v>
      </c>
      <c r="K1077" s="6">
        <v>11738.01</v>
      </c>
      <c r="L1077" s="7"/>
      <c r="M1077" s="6">
        <v>23824.74</v>
      </c>
      <c r="N1077" s="6">
        <v>0</v>
      </c>
      <c r="O1077" s="6">
        <v>37906580</v>
      </c>
      <c r="P1077" s="6">
        <v>17863926</v>
      </c>
      <c r="Q1077" s="6">
        <v>0</v>
      </c>
      <c r="R1077" s="6">
        <v>4488810</v>
      </c>
      <c r="S1077" s="6">
        <v>60259316</v>
      </c>
      <c r="U1077">
        <f t="shared" si="23"/>
        <v>0</v>
      </c>
    </row>
    <row r="1078" spans="1:21" x14ac:dyDescent="0.35">
      <c r="A1078">
        <v>2020</v>
      </c>
      <c r="B1078" t="s">
        <v>3</v>
      </c>
      <c r="C1078" t="s">
        <v>69</v>
      </c>
      <c r="D1078" t="s">
        <v>17</v>
      </c>
      <c r="E1078" t="s">
        <v>132</v>
      </c>
      <c r="F1078" t="s">
        <v>35</v>
      </c>
      <c r="G1078">
        <v>2</v>
      </c>
      <c r="H1078" t="s">
        <v>9</v>
      </c>
      <c r="I1078" s="6">
        <v>2</v>
      </c>
      <c r="J1078" s="6">
        <v>68.650000000000006</v>
      </c>
      <c r="K1078" s="6">
        <v>44.62</v>
      </c>
      <c r="L1078" s="7"/>
      <c r="M1078" s="6">
        <v>68.67</v>
      </c>
      <c r="N1078" s="6">
        <v>0</v>
      </c>
      <c r="O1078" s="6">
        <v>0</v>
      </c>
      <c r="P1078" s="6">
        <v>770000</v>
      </c>
      <c r="Q1078" s="6">
        <v>0</v>
      </c>
      <c r="R1078" s="6">
        <v>0</v>
      </c>
      <c r="S1078" s="6">
        <v>770000</v>
      </c>
      <c r="U1078">
        <f t="shared" si="23"/>
        <v>0</v>
      </c>
    </row>
    <row r="1079" spans="1:21" x14ac:dyDescent="0.35">
      <c r="A1079">
        <v>2020</v>
      </c>
      <c r="B1079" t="s">
        <v>3</v>
      </c>
      <c r="C1079" t="s">
        <v>69</v>
      </c>
      <c r="D1079" t="s">
        <v>17</v>
      </c>
      <c r="E1079" t="s">
        <v>132</v>
      </c>
      <c r="F1079" t="s">
        <v>35</v>
      </c>
      <c r="G1079">
        <v>3</v>
      </c>
      <c r="H1079" t="s">
        <v>9</v>
      </c>
      <c r="I1079" s="6">
        <v>2</v>
      </c>
      <c r="J1079" s="6">
        <v>282.19</v>
      </c>
      <c r="K1079" s="6">
        <v>169.33</v>
      </c>
      <c r="L1079" s="7"/>
      <c r="M1079" s="6">
        <v>4197</v>
      </c>
      <c r="N1079" s="6">
        <v>0</v>
      </c>
      <c r="O1079" s="6">
        <v>8000000</v>
      </c>
      <c r="P1079" s="6">
        <v>1200000</v>
      </c>
      <c r="Q1079" s="6">
        <v>0</v>
      </c>
      <c r="R1079" s="6">
        <v>2400000</v>
      </c>
      <c r="S1079" s="6">
        <v>11600000</v>
      </c>
      <c r="U1079">
        <f t="shared" si="23"/>
        <v>0</v>
      </c>
    </row>
    <row r="1080" spans="1:21" x14ac:dyDescent="0.35">
      <c r="A1080">
        <v>2020</v>
      </c>
      <c r="B1080" t="s">
        <v>3</v>
      </c>
      <c r="C1080" t="s">
        <v>69</v>
      </c>
      <c r="D1080" t="s">
        <v>17</v>
      </c>
      <c r="E1080" t="s">
        <v>132</v>
      </c>
      <c r="F1080" t="s">
        <v>35</v>
      </c>
      <c r="G1080">
        <v>5</v>
      </c>
      <c r="H1080" t="s">
        <v>9</v>
      </c>
      <c r="I1080" s="6">
        <v>1</v>
      </c>
      <c r="J1080" s="6">
        <v>0</v>
      </c>
      <c r="K1080" s="6">
        <v>0</v>
      </c>
      <c r="L1080" s="7"/>
      <c r="M1080" s="6">
        <v>205.97</v>
      </c>
      <c r="N1080" s="6">
        <v>0</v>
      </c>
      <c r="O1080" s="6">
        <v>492922</v>
      </c>
      <c r="P1080" s="6">
        <v>385000</v>
      </c>
      <c r="Q1080" s="6">
        <v>0</v>
      </c>
      <c r="R1080" s="6">
        <v>0</v>
      </c>
      <c r="S1080" s="6">
        <v>877922</v>
      </c>
      <c r="U1080">
        <f t="shared" si="23"/>
        <v>0</v>
      </c>
    </row>
    <row r="1081" spans="1:21" x14ac:dyDescent="0.35">
      <c r="A1081">
        <v>2020</v>
      </c>
      <c r="B1081" t="s">
        <v>3</v>
      </c>
      <c r="C1081" t="s">
        <v>69</v>
      </c>
      <c r="D1081" t="s">
        <v>17</v>
      </c>
      <c r="E1081" t="s">
        <v>133</v>
      </c>
      <c r="F1081" t="s">
        <v>35</v>
      </c>
      <c r="G1081">
        <v>1</v>
      </c>
      <c r="H1081" t="s">
        <v>9</v>
      </c>
      <c r="I1081" s="6">
        <v>17</v>
      </c>
      <c r="J1081" s="6">
        <v>-454.98</v>
      </c>
      <c r="K1081" s="6">
        <v>-150.46</v>
      </c>
      <c r="L1081" s="7"/>
      <c r="M1081" s="6">
        <v>484.78</v>
      </c>
      <c r="N1081" s="6">
        <v>0</v>
      </c>
      <c r="O1081" s="6">
        <v>3400000</v>
      </c>
      <c r="P1081" s="6">
        <v>3705520</v>
      </c>
      <c r="Q1081" s="6">
        <v>0</v>
      </c>
      <c r="R1081" s="6">
        <v>510000</v>
      </c>
      <c r="S1081" s="6">
        <v>7615520</v>
      </c>
      <c r="U1081">
        <f t="shared" si="23"/>
        <v>0</v>
      </c>
    </row>
    <row r="1082" spans="1:21" x14ac:dyDescent="0.35">
      <c r="A1082">
        <v>2020</v>
      </c>
      <c r="B1082" t="s">
        <v>3</v>
      </c>
      <c r="C1082" t="s">
        <v>69</v>
      </c>
      <c r="D1082" t="s">
        <v>17</v>
      </c>
      <c r="E1082" t="s">
        <v>133</v>
      </c>
      <c r="F1082" t="s">
        <v>35</v>
      </c>
      <c r="G1082">
        <v>2</v>
      </c>
      <c r="H1082" t="s">
        <v>9</v>
      </c>
      <c r="I1082" s="6">
        <v>7</v>
      </c>
      <c r="J1082" s="6">
        <v>-1223.92</v>
      </c>
      <c r="K1082" s="6">
        <v>-612.45000000000005</v>
      </c>
      <c r="L1082" s="7"/>
      <c r="M1082" s="6">
        <v>1584.19</v>
      </c>
      <c r="N1082" s="6">
        <v>0</v>
      </c>
      <c r="O1082" s="6">
        <v>8900000</v>
      </c>
      <c r="P1082" s="6">
        <v>1335000</v>
      </c>
      <c r="Q1082" s="6">
        <v>0</v>
      </c>
      <c r="R1082" s="6">
        <v>2815000</v>
      </c>
      <c r="S1082" s="6">
        <v>13050000</v>
      </c>
      <c r="U1082">
        <f t="shared" si="23"/>
        <v>0</v>
      </c>
    </row>
    <row r="1083" spans="1:21" x14ac:dyDescent="0.35">
      <c r="A1083">
        <v>2020</v>
      </c>
      <c r="B1083" t="s">
        <v>3</v>
      </c>
      <c r="C1083" t="s">
        <v>69</v>
      </c>
      <c r="D1083" t="s">
        <v>17</v>
      </c>
      <c r="E1083" t="s">
        <v>133</v>
      </c>
      <c r="F1083" t="s">
        <v>35</v>
      </c>
      <c r="G1083">
        <v>5</v>
      </c>
      <c r="H1083" t="s">
        <v>9</v>
      </c>
      <c r="I1083" s="6">
        <v>1</v>
      </c>
      <c r="J1083" s="6">
        <v>0</v>
      </c>
      <c r="K1083" s="6">
        <v>0</v>
      </c>
      <c r="L1083" s="7"/>
      <c r="M1083" s="6">
        <v>205.97</v>
      </c>
      <c r="N1083" s="6">
        <v>0</v>
      </c>
      <c r="O1083" s="6">
        <v>492922</v>
      </c>
      <c r="P1083" s="6">
        <v>385000</v>
      </c>
      <c r="Q1083" s="6">
        <v>0</v>
      </c>
      <c r="R1083" s="6">
        <v>0</v>
      </c>
      <c r="S1083" s="6">
        <v>877922</v>
      </c>
      <c r="U1083">
        <f t="shared" si="23"/>
        <v>0</v>
      </c>
    </row>
    <row r="1084" spans="1:21" x14ac:dyDescent="0.35">
      <c r="A1084">
        <v>2020</v>
      </c>
      <c r="B1084" t="s">
        <v>3</v>
      </c>
      <c r="C1084" t="s">
        <v>69</v>
      </c>
      <c r="D1084" t="s">
        <v>17</v>
      </c>
      <c r="E1084" t="s">
        <v>134</v>
      </c>
      <c r="F1084" t="s">
        <v>35</v>
      </c>
      <c r="G1084">
        <v>1</v>
      </c>
      <c r="H1084" t="s">
        <v>9</v>
      </c>
      <c r="I1084" s="6">
        <v>168</v>
      </c>
      <c r="J1084" s="6">
        <v>103649.93</v>
      </c>
      <c r="K1084" s="6">
        <v>56974.080000000002</v>
      </c>
      <c r="L1084" s="7"/>
      <c r="M1084" s="6">
        <v>146878.10999999999</v>
      </c>
      <c r="N1084" s="6">
        <v>0</v>
      </c>
      <c r="O1084" s="6">
        <v>532409758</v>
      </c>
      <c r="P1084" s="6">
        <v>174255736</v>
      </c>
      <c r="Q1084" s="6">
        <v>0</v>
      </c>
      <c r="R1084" s="6">
        <v>178595536</v>
      </c>
      <c r="S1084" s="6">
        <v>885261030</v>
      </c>
      <c r="U1084">
        <f t="shared" si="23"/>
        <v>0</v>
      </c>
    </row>
    <row r="1085" spans="1:21" x14ac:dyDescent="0.35">
      <c r="A1085">
        <v>2020</v>
      </c>
      <c r="B1085" t="s">
        <v>3</v>
      </c>
      <c r="C1085" t="s">
        <v>69</v>
      </c>
      <c r="D1085" t="s">
        <v>17</v>
      </c>
      <c r="E1085" t="s">
        <v>134</v>
      </c>
      <c r="F1085" t="s">
        <v>35</v>
      </c>
      <c r="G1085">
        <v>2</v>
      </c>
      <c r="H1085" t="s">
        <v>9</v>
      </c>
      <c r="I1085" s="6">
        <v>264</v>
      </c>
      <c r="J1085" s="6">
        <v>430307.23</v>
      </c>
      <c r="K1085" s="6">
        <v>249253.1</v>
      </c>
      <c r="L1085" s="7"/>
      <c r="M1085" s="6">
        <v>374604.98</v>
      </c>
      <c r="N1085" s="6">
        <v>0</v>
      </c>
      <c r="O1085" s="6">
        <v>1297456048</v>
      </c>
      <c r="P1085" s="6">
        <v>201999000</v>
      </c>
      <c r="Q1085" s="6">
        <v>0</v>
      </c>
      <c r="R1085" s="6">
        <v>384244500</v>
      </c>
      <c r="S1085" s="6">
        <v>1883699548</v>
      </c>
      <c r="U1085">
        <f t="shared" si="23"/>
        <v>0</v>
      </c>
    </row>
    <row r="1086" spans="1:21" x14ac:dyDescent="0.35">
      <c r="A1086">
        <v>2020</v>
      </c>
      <c r="B1086" t="s">
        <v>3</v>
      </c>
      <c r="C1086" t="s">
        <v>69</v>
      </c>
      <c r="D1086" t="s">
        <v>17</v>
      </c>
      <c r="E1086" t="s">
        <v>134</v>
      </c>
      <c r="F1086" t="s">
        <v>35</v>
      </c>
      <c r="G1086">
        <v>3</v>
      </c>
      <c r="H1086" t="s">
        <v>9</v>
      </c>
      <c r="I1086" s="6">
        <v>4</v>
      </c>
      <c r="J1086" s="6">
        <v>615.92999999999995</v>
      </c>
      <c r="K1086" s="6">
        <v>308.14</v>
      </c>
      <c r="L1086" s="7"/>
      <c r="M1086" s="6">
        <v>813.93</v>
      </c>
      <c r="N1086" s="6">
        <v>0</v>
      </c>
      <c r="O1086" s="6">
        <v>21950000</v>
      </c>
      <c r="P1086" s="6">
        <v>10410000</v>
      </c>
      <c r="Q1086" s="6">
        <v>0</v>
      </c>
      <c r="R1086" s="6">
        <v>11834399</v>
      </c>
      <c r="S1086" s="6">
        <v>44194399</v>
      </c>
      <c r="U1086">
        <f t="shared" si="23"/>
        <v>0</v>
      </c>
    </row>
    <row r="1087" spans="1:21" x14ac:dyDescent="0.35">
      <c r="A1087">
        <v>2020</v>
      </c>
      <c r="B1087" t="s">
        <v>3</v>
      </c>
      <c r="C1087" t="s">
        <v>69</v>
      </c>
      <c r="D1087" t="s">
        <v>17</v>
      </c>
      <c r="E1087" t="s">
        <v>134</v>
      </c>
      <c r="F1087" t="s">
        <v>35</v>
      </c>
      <c r="G1087">
        <v>4</v>
      </c>
      <c r="H1087" t="s">
        <v>9</v>
      </c>
      <c r="I1087" s="6">
        <v>1</v>
      </c>
      <c r="J1087" s="6">
        <v>-403.36</v>
      </c>
      <c r="K1087" s="6">
        <v>-201.68</v>
      </c>
      <c r="L1087" s="7"/>
      <c r="M1087" s="6">
        <v>419</v>
      </c>
      <c r="N1087" s="6">
        <v>0</v>
      </c>
      <c r="O1087" s="6">
        <v>2000000</v>
      </c>
      <c r="P1087" s="6">
        <v>300000</v>
      </c>
      <c r="Q1087" s="6">
        <v>0</v>
      </c>
      <c r="R1087" s="6">
        <v>600000</v>
      </c>
      <c r="S1087" s="6">
        <v>2900000</v>
      </c>
      <c r="U1087">
        <f t="shared" si="23"/>
        <v>0</v>
      </c>
    </row>
    <row r="1088" spans="1:21" x14ac:dyDescent="0.35">
      <c r="A1088">
        <v>2020</v>
      </c>
      <c r="B1088" t="s">
        <v>3</v>
      </c>
      <c r="C1088" t="s">
        <v>69</v>
      </c>
      <c r="D1088" t="s">
        <v>17</v>
      </c>
      <c r="E1088" t="s">
        <v>134</v>
      </c>
      <c r="F1088" t="s">
        <v>35</v>
      </c>
      <c r="G1088">
        <v>5</v>
      </c>
      <c r="H1088" t="s">
        <v>9</v>
      </c>
      <c r="I1088" s="6">
        <v>5</v>
      </c>
      <c r="J1088" s="6">
        <v>8256.4500000000007</v>
      </c>
      <c r="K1088" s="6">
        <v>4016.34</v>
      </c>
      <c r="L1088" s="7"/>
      <c r="M1088" s="6">
        <v>6823.31</v>
      </c>
      <c r="N1088" s="6">
        <v>0</v>
      </c>
      <c r="O1088" s="6">
        <v>44812746</v>
      </c>
      <c r="P1088" s="6">
        <v>685000</v>
      </c>
      <c r="Q1088" s="6">
        <v>0</v>
      </c>
      <c r="R1088" s="6">
        <v>921541</v>
      </c>
      <c r="S1088" s="6">
        <v>46419287</v>
      </c>
      <c r="U1088">
        <f t="shared" si="23"/>
        <v>0</v>
      </c>
    </row>
    <row r="1089" spans="1:21" x14ac:dyDescent="0.35">
      <c r="A1089">
        <v>2020</v>
      </c>
      <c r="B1089" t="s">
        <v>3</v>
      </c>
      <c r="C1089" t="s">
        <v>69</v>
      </c>
      <c r="D1089" t="s">
        <v>17</v>
      </c>
      <c r="E1089" t="s">
        <v>134</v>
      </c>
      <c r="F1089" t="s">
        <v>35</v>
      </c>
      <c r="G1089">
        <v>6</v>
      </c>
      <c r="H1089" t="s">
        <v>9</v>
      </c>
      <c r="I1089" s="6">
        <v>2</v>
      </c>
      <c r="J1089" s="6">
        <v>85.98</v>
      </c>
      <c r="K1089" s="6">
        <v>55.89</v>
      </c>
      <c r="L1089" s="7"/>
      <c r="M1089" s="6">
        <v>86.1</v>
      </c>
      <c r="N1089" s="6">
        <v>0</v>
      </c>
      <c r="O1089" s="6">
        <v>0</v>
      </c>
      <c r="P1089" s="6">
        <v>770000</v>
      </c>
      <c r="Q1089" s="6">
        <v>0</v>
      </c>
      <c r="R1089" s="6">
        <v>0</v>
      </c>
      <c r="S1089" s="6">
        <v>770000</v>
      </c>
      <c r="U1089">
        <f t="shared" si="23"/>
        <v>0</v>
      </c>
    </row>
    <row r="1090" spans="1:21" x14ac:dyDescent="0.35">
      <c r="A1090">
        <v>2020</v>
      </c>
      <c r="B1090" t="s">
        <v>3</v>
      </c>
      <c r="C1090" t="s">
        <v>69</v>
      </c>
      <c r="D1090" t="s">
        <v>17</v>
      </c>
      <c r="E1090" t="s">
        <v>135</v>
      </c>
      <c r="F1090" t="s">
        <v>35</v>
      </c>
      <c r="G1090">
        <v>1</v>
      </c>
      <c r="H1090" t="s">
        <v>9</v>
      </c>
      <c r="I1090" s="6">
        <v>265</v>
      </c>
      <c r="J1090" s="6">
        <v>-136002.26</v>
      </c>
      <c r="K1090" s="6">
        <v>577312.12</v>
      </c>
      <c r="L1090" s="7"/>
      <c r="M1090" s="6">
        <v>831280.94</v>
      </c>
      <c r="N1090" s="6">
        <v>0</v>
      </c>
      <c r="O1090" s="6">
        <v>1681111754</v>
      </c>
      <c r="P1090" s="6">
        <v>1930420936</v>
      </c>
      <c r="Q1090" s="6">
        <v>0</v>
      </c>
      <c r="R1090" s="6">
        <v>387804662</v>
      </c>
      <c r="S1090" s="6">
        <v>3999337352</v>
      </c>
      <c r="U1090">
        <f t="shared" si="23"/>
        <v>0</v>
      </c>
    </row>
    <row r="1091" spans="1:21" x14ac:dyDescent="0.35">
      <c r="A1091">
        <v>2020</v>
      </c>
      <c r="B1091" t="s">
        <v>3</v>
      </c>
      <c r="C1091" t="s">
        <v>69</v>
      </c>
      <c r="D1091" t="s">
        <v>17</v>
      </c>
      <c r="E1091" t="s">
        <v>135</v>
      </c>
      <c r="F1091" t="s">
        <v>35</v>
      </c>
      <c r="G1091">
        <v>2</v>
      </c>
      <c r="H1091" t="s">
        <v>9</v>
      </c>
      <c r="I1091" s="6">
        <v>166</v>
      </c>
      <c r="J1091" s="6">
        <v>149996.54</v>
      </c>
      <c r="K1091" s="6">
        <v>87773.35</v>
      </c>
      <c r="L1091" s="7"/>
      <c r="M1091" s="6">
        <v>155163.44</v>
      </c>
      <c r="N1091" s="6">
        <v>0</v>
      </c>
      <c r="O1091" s="6">
        <v>535046415</v>
      </c>
      <c r="P1091" s="6">
        <v>110789660</v>
      </c>
      <c r="Q1091" s="6">
        <v>0</v>
      </c>
      <c r="R1091" s="6">
        <v>162500000</v>
      </c>
      <c r="S1091" s="6">
        <v>808336075</v>
      </c>
      <c r="U1091">
        <f t="shared" si="23"/>
        <v>0</v>
      </c>
    </row>
    <row r="1092" spans="1:21" x14ac:dyDescent="0.35">
      <c r="A1092">
        <v>2020</v>
      </c>
      <c r="B1092" t="s">
        <v>3</v>
      </c>
      <c r="C1092" t="s">
        <v>69</v>
      </c>
      <c r="D1092" t="s">
        <v>17</v>
      </c>
      <c r="E1092" t="s">
        <v>135</v>
      </c>
      <c r="F1092" t="s">
        <v>35</v>
      </c>
      <c r="G1092">
        <v>3</v>
      </c>
      <c r="H1092" t="s">
        <v>9</v>
      </c>
      <c r="I1092" s="6">
        <v>22</v>
      </c>
      <c r="J1092" s="6">
        <v>16374.3</v>
      </c>
      <c r="K1092" s="6">
        <v>8759.7199999999993</v>
      </c>
      <c r="L1092" s="7"/>
      <c r="M1092" s="6">
        <v>28608.86</v>
      </c>
      <c r="N1092" s="6">
        <v>0</v>
      </c>
      <c r="O1092" s="6">
        <v>85950000</v>
      </c>
      <c r="P1092" s="6">
        <v>11800000</v>
      </c>
      <c r="Q1092" s="6">
        <v>0</v>
      </c>
      <c r="R1092" s="6">
        <v>21357162</v>
      </c>
      <c r="S1092" s="6">
        <v>119107162</v>
      </c>
      <c r="U1092">
        <f t="shared" si="23"/>
        <v>0</v>
      </c>
    </row>
    <row r="1093" spans="1:21" x14ac:dyDescent="0.35">
      <c r="A1093">
        <v>2020</v>
      </c>
      <c r="B1093" t="s">
        <v>3</v>
      </c>
      <c r="C1093" t="s">
        <v>69</v>
      </c>
      <c r="D1093" t="s">
        <v>17</v>
      </c>
      <c r="E1093" t="s">
        <v>135</v>
      </c>
      <c r="F1093" t="s">
        <v>35</v>
      </c>
      <c r="G1093">
        <v>4</v>
      </c>
      <c r="H1093" t="s">
        <v>9</v>
      </c>
      <c r="I1093" s="6">
        <v>8</v>
      </c>
      <c r="J1093" s="6">
        <v>6497.78</v>
      </c>
      <c r="K1093" s="6">
        <v>4235.32</v>
      </c>
      <c r="L1093" s="7"/>
      <c r="M1093" s="6">
        <v>8111.8</v>
      </c>
      <c r="N1093" s="6">
        <v>0</v>
      </c>
      <c r="O1093" s="6">
        <v>62037500</v>
      </c>
      <c r="P1093" s="6">
        <v>17130000</v>
      </c>
      <c r="Q1093" s="6">
        <v>0</v>
      </c>
      <c r="R1093" s="6">
        <v>24452200</v>
      </c>
      <c r="S1093" s="6">
        <v>103619700</v>
      </c>
      <c r="U1093">
        <f t="shared" si="23"/>
        <v>0</v>
      </c>
    </row>
    <row r="1094" spans="1:21" x14ac:dyDescent="0.35">
      <c r="A1094">
        <v>2020</v>
      </c>
      <c r="B1094" t="s">
        <v>3</v>
      </c>
      <c r="C1094" t="s">
        <v>69</v>
      </c>
      <c r="D1094" t="s">
        <v>17</v>
      </c>
      <c r="E1094" t="s">
        <v>135</v>
      </c>
      <c r="F1094" t="s">
        <v>35</v>
      </c>
      <c r="G1094">
        <v>5</v>
      </c>
      <c r="H1094" t="s">
        <v>9</v>
      </c>
      <c r="I1094" s="6">
        <v>4</v>
      </c>
      <c r="J1094" s="6">
        <v>630.23</v>
      </c>
      <c r="K1094" s="6">
        <v>315.11</v>
      </c>
      <c r="L1094" s="7"/>
      <c r="M1094" s="6">
        <v>1424.94</v>
      </c>
      <c r="N1094" s="6">
        <v>0</v>
      </c>
      <c r="O1094" s="6">
        <v>4985844</v>
      </c>
      <c r="P1094" s="6">
        <v>770000</v>
      </c>
      <c r="Q1094" s="6">
        <v>0</v>
      </c>
      <c r="R1094" s="6">
        <v>1200000</v>
      </c>
      <c r="S1094" s="6">
        <v>6955844</v>
      </c>
      <c r="U1094">
        <f t="shared" si="23"/>
        <v>0</v>
      </c>
    </row>
    <row r="1095" spans="1:21" x14ac:dyDescent="0.35">
      <c r="A1095">
        <v>2020</v>
      </c>
      <c r="B1095" t="s">
        <v>3</v>
      </c>
      <c r="C1095" t="s">
        <v>69</v>
      </c>
      <c r="D1095" t="s">
        <v>17</v>
      </c>
      <c r="E1095" t="s">
        <v>135</v>
      </c>
      <c r="F1095" t="s">
        <v>35</v>
      </c>
      <c r="G1095">
        <v>6</v>
      </c>
      <c r="H1095" t="s">
        <v>9</v>
      </c>
      <c r="I1095" s="6">
        <v>4</v>
      </c>
      <c r="J1095" s="6">
        <v>171.96</v>
      </c>
      <c r="K1095" s="6">
        <v>111.78</v>
      </c>
      <c r="L1095" s="7"/>
      <c r="M1095" s="6">
        <v>172.2</v>
      </c>
      <c r="N1095" s="6">
        <v>0</v>
      </c>
      <c r="O1095" s="6">
        <v>0</v>
      </c>
      <c r="P1095" s="6">
        <v>1540000</v>
      </c>
      <c r="Q1095" s="6">
        <v>0</v>
      </c>
      <c r="R1095" s="6">
        <v>0</v>
      </c>
      <c r="S1095" s="6">
        <v>1540000</v>
      </c>
      <c r="U1095">
        <f t="shared" si="23"/>
        <v>0</v>
      </c>
    </row>
    <row r="1096" spans="1:21" x14ac:dyDescent="0.35">
      <c r="A1096">
        <v>2020</v>
      </c>
      <c r="B1096" t="s">
        <v>3</v>
      </c>
      <c r="C1096" t="s">
        <v>69</v>
      </c>
      <c r="D1096" t="s">
        <v>17</v>
      </c>
      <c r="E1096" t="s">
        <v>136</v>
      </c>
      <c r="F1096" t="s">
        <v>35</v>
      </c>
      <c r="G1096">
        <v>1</v>
      </c>
      <c r="H1096" t="s">
        <v>9</v>
      </c>
      <c r="I1096" s="6">
        <v>95</v>
      </c>
      <c r="J1096" s="6">
        <v>33449.379999999997</v>
      </c>
      <c r="K1096" s="6">
        <v>17687.11</v>
      </c>
      <c r="L1096" s="7"/>
      <c r="M1096" s="6">
        <v>38860.94</v>
      </c>
      <c r="N1096" s="6">
        <v>0</v>
      </c>
      <c r="O1096" s="6">
        <v>70745098</v>
      </c>
      <c r="P1096" s="6">
        <v>36220720</v>
      </c>
      <c r="Q1096" s="6">
        <v>0</v>
      </c>
      <c r="R1096" s="6">
        <v>11847751</v>
      </c>
      <c r="S1096" s="6">
        <v>118813569</v>
      </c>
      <c r="U1096">
        <f t="shared" si="23"/>
        <v>0</v>
      </c>
    </row>
    <row r="1097" spans="1:21" x14ac:dyDescent="0.35">
      <c r="A1097">
        <v>2020</v>
      </c>
      <c r="B1097" t="s">
        <v>3</v>
      </c>
      <c r="C1097" t="s">
        <v>69</v>
      </c>
      <c r="D1097" t="s">
        <v>17</v>
      </c>
      <c r="E1097" t="s">
        <v>136</v>
      </c>
      <c r="F1097" t="s">
        <v>35</v>
      </c>
      <c r="G1097">
        <v>2</v>
      </c>
      <c r="H1097" t="s">
        <v>9</v>
      </c>
      <c r="I1097" s="6">
        <v>18</v>
      </c>
      <c r="J1097" s="6">
        <v>14140.13</v>
      </c>
      <c r="K1097" s="6">
        <v>7931.17</v>
      </c>
      <c r="L1097" s="7"/>
      <c r="M1097" s="6">
        <v>12201.21</v>
      </c>
      <c r="N1097" s="6">
        <v>0</v>
      </c>
      <c r="O1097" s="6">
        <v>23310000</v>
      </c>
      <c r="P1097" s="6">
        <v>5250000</v>
      </c>
      <c r="Q1097" s="6">
        <v>0</v>
      </c>
      <c r="R1097" s="6">
        <v>6000000</v>
      </c>
      <c r="S1097" s="6">
        <v>34560000</v>
      </c>
      <c r="U1097">
        <f t="shared" si="23"/>
        <v>0</v>
      </c>
    </row>
    <row r="1098" spans="1:21" x14ac:dyDescent="0.35">
      <c r="A1098">
        <v>2020</v>
      </c>
      <c r="B1098" t="s">
        <v>3</v>
      </c>
      <c r="C1098" t="s">
        <v>69</v>
      </c>
      <c r="D1098" t="s">
        <v>17</v>
      </c>
      <c r="E1098" t="s">
        <v>136</v>
      </c>
      <c r="F1098" t="s">
        <v>35</v>
      </c>
      <c r="G1098">
        <v>3</v>
      </c>
      <c r="H1098" t="s">
        <v>9</v>
      </c>
      <c r="I1098" s="6">
        <v>2</v>
      </c>
      <c r="J1098" s="6">
        <v>1548.89</v>
      </c>
      <c r="K1098" s="6">
        <v>774.45</v>
      </c>
      <c r="L1098" s="7"/>
      <c r="M1098" s="6">
        <v>1554</v>
      </c>
      <c r="N1098" s="6">
        <v>0</v>
      </c>
      <c r="O1098" s="6">
        <v>4000000</v>
      </c>
      <c r="P1098" s="6">
        <v>200000</v>
      </c>
      <c r="Q1098" s="6">
        <v>0</v>
      </c>
      <c r="R1098" s="6">
        <v>800000</v>
      </c>
      <c r="S1098" s="6">
        <v>5000000</v>
      </c>
      <c r="U1098">
        <f t="shared" si="23"/>
        <v>0</v>
      </c>
    </row>
    <row r="1099" spans="1:21" x14ac:dyDescent="0.35">
      <c r="A1099">
        <v>2020</v>
      </c>
      <c r="B1099" t="s">
        <v>3</v>
      </c>
      <c r="C1099" t="s">
        <v>69</v>
      </c>
      <c r="D1099" t="s">
        <v>17</v>
      </c>
      <c r="E1099" t="s">
        <v>136</v>
      </c>
      <c r="F1099" t="s">
        <v>35</v>
      </c>
      <c r="G1099">
        <v>4</v>
      </c>
      <c r="H1099" t="s">
        <v>9</v>
      </c>
      <c r="I1099" s="6">
        <v>2</v>
      </c>
      <c r="J1099" s="6">
        <v>2108.4699999999998</v>
      </c>
      <c r="K1099" s="6">
        <v>1265.08</v>
      </c>
      <c r="L1099" s="7"/>
      <c r="M1099" s="6">
        <v>2115</v>
      </c>
      <c r="N1099" s="6">
        <v>0</v>
      </c>
      <c r="O1099" s="6">
        <v>4000000</v>
      </c>
      <c r="P1099" s="6">
        <v>600000</v>
      </c>
      <c r="Q1099" s="6">
        <v>0</v>
      </c>
      <c r="R1099" s="6">
        <v>1200000</v>
      </c>
      <c r="S1099" s="6">
        <v>5800000</v>
      </c>
      <c r="U1099">
        <f t="shared" si="23"/>
        <v>0</v>
      </c>
    </row>
    <row r="1100" spans="1:21" x14ac:dyDescent="0.35">
      <c r="A1100">
        <v>2020</v>
      </c>
      <c r="B1100" t="s">
        <v>3</v>
      </c>
      <c r="C1100" t="s">
        <v>69</v>
      </c>
      <c r="D1100" t="s">
        <v>17</v>
      </c>
      <c r="E1100" t="s">
        <v>136</v>
      </c>
      <c r="F1100" t="s">
        <v>35</v>
      </c>
      <c r="G1100">
        <v>5</v>
      </c>
      <c r="H1100" t="s">
        <v>9</v>
      </c>
      <c r="I1100" s="6">
        <v>1</v>
      </c>
      <c r="J1100" s="6">
        <v>0</v>
      </c>
      <c r="K1100" s="6">
        <v>0</v>
      </c>
      <c r="L1100" s="7"/>
      <c r="M1100" s="6">
        <v>205.97</v>
      </c>
      <c r="N1100" s="6">
        <v>0</v>
      </c>
      <c r="O1100" s="6">
        <v>492922</v>
      </c>
      <c r="P1100" s="6">
        <v>385000</v>
      </c>
      <c r="Q1100" s="6">
        <v>0</v>
      </c>
      <c r="R1100" s="6">
        <v>0</v>
      </c>
      <c r="S1100" s="6">
        <v>877922</v>
      </c>
      <c r="U1100">
        <f t="shared" si="23"/>
        <v>0</v>
      </c>
    </row>
    <row r="1101" spans="1:21" x14ac:dyDescent="0.35">
      <c r="A1101">
        <v>2020</v>
      </c>
      <c r="B1101" t="s">
        <v>3</v>
      </c>
      <c r="C1101" t="s">
        <v>69</v>
      </c>
      <c r="D1101" t="s">
        <v>17</v>
      </c>
      <c r="E1101" t="s">
        <v>137</v>
      </c>
      <c r="F1101" t="s">
        <v>35</v>
      </c>
      <c r="G1101">
        <v>1</v>
      </c>
      <c r="H1101" t="s">
        <v>9</v>
      </c>
      <c r="I1101" s="6">
        <v>33</v>
      </c>
      <c r="J1101" s="6">
        <v>-567.14</v>
      </c>
      <c r="K1101" s="6">
        <v>555.16999999999996</v>
      </c>
      <c r="L1101" s="7"/>
      <c r="M1101" s="6">
        <v>9986.36</v>
      </c>
      <c r="N1101" s="6">
        <v>0</v>
      </c>
      <c r="O1101" s="6">
        <v>39007800</v>
      </c>
      <c r="P1101" s="6">
        <v>13369772</v>
      </c>
      <c r="Q1101" s="6">
        <v>0</v>
      </c>
      <c r="R1101" s="6">
        <v>9520846</v>
      </c>
      <c r="S1101" s="6">
        <v>61898418</v>
      </c>
      <c r="U1101">
        <f t="shared" si="23"/>
        <v>0</v>
      </c>
    </row>
    <row r="1102" spans="1:21" x14ac:dyDescent="0.35">
      <c r="A1102">
        <v>2020</v>
      </c>
      <c r="B1102" t="s">
        <v>3</v>
      </c>
      <c r="C1102" t="s">
        <v>69</v>
      </c>
      <c r="D1102" t="s">
        <v>17</v>
      </c>
      <c r="E1102" t="s">
        <v>137</v>
      </c>
      <c r="F1102" t="s">
        <v>35</v>
      </c>
      <c r="G1102">
        <v>2</v>
      </c>
      <c r="H1102" t="s">
        <v>9</v>
      </c>
      <c r="I1102" s="6">
        <v>12</v>
      </c>
      <c r="J1102" s="6">
        <v>4443.67</v>
      </c>
      <c r="K1102" s="6">
        <v>2501.38</v>
      </c>
      <c r="L1102" s="7"/>
      <c r="M1102" s="6">
        <v>4502.8500000000004</v>
      </c>
      <c r="N1102" s="6">
        <v>0</v>
      </c>
      <c r="O1102" s="6">
        <v>32000000</v>
      </c>
      <c r="P1102" s="6">
        <v>3770000</v>
      </c>
      <c r="Q1102" s="6">
        <v>0</v>
      </c>
      <c r="R1102" s="6">
        <v>6000000</v>
      </c>
      <c r="S1102" s="6">
        <v>41770000</v>
      </c>
      <c r="U1102">
        <f t="shared" si="23"/>
        <v>0</v>
      </c>
    </row>
    <row r="1103" spans="1:21" x14ac:dyDescent="0.35">
      <c r="A1103">
        <v>2020</v>
      </c>
      <c r="B1103" t="s">
        <v>3</v>
      </c>
      <c r="C1103" t="s">
        <v>69</v>
      </c>
      <c r="D1103" t="s">
        <v>17</v>
      </c>
      <c r="E1103" t="s">
        <v>137</v>
      </c>
      <c r="F1103" t="s">
        <v>35</v>
      </c>
      <c r="G1103">
        <v>3</v>
      </c>
      <c r="H1103" t="s">
        <v>9</v>
      </c>
      <c r="I1103" s="6">
        <v>4</v>
      </c>
      <c r="J1103" s="6">
        <v>4969.43</v>
      </c>
      <c r="K1103" s="6">
        <v>2981.66</v>
      </c>
      <c r="L1103" s="7"/>
      <c r="M1103" s="6">
        <v>4983</v>
      </c>
      <c r="N1103" s="6">
        <v>0</v>
      </c>
      <c r="O1103" s="6">
        <v>12000000</v>
      </c>
      <c r="P1103" s="6">
        <v>1800000</v>
      </c>
      <c r="Q1103" s="6">
        <v>0</v>
      </c>
      <c r="R1103" s="6">
        <v>3640000</v>
      </c>
      <c r="S1103" s="6">
        <v>17440000</v>
      </c>
      <c r="U1103">
        <f t="shared" si="23"/>
        <v>0</v>
      </c>
    </row>
    <row r="1104" spans="1:21" x14ac:dyDescent="0.35">
      <c r="A1104">
        <v>2020</v>
      </c>
      <c r="B1104" t="s">
        <v>3</v>
      </c>
      <c r="C1104" t="s">
        <v>69</v>
      </c>
      <c r="D1104" t="s">
        <v>17</v>
      </c>
      <c r="E1104" t="s">
        <v>137</v>
      </c>
      <c r="F1104" t="s">
        <v>35</v>
      </c>
      <c r="G1104">
        <v>5</v>
      </c>
      <c r="H1104" t="s">
        <v>9</v>
      </c>
      <c r="I1104" s="6">
        <v>1</v>
      </c>
      <c r="J1104" s="6">
        <v>0</v>
      </c>
      <c r="K1104" s="6">
        <v>0</v>
      </c>
      <c r="L1104" s="7"/>
      <c r="M1104" s="6">
        <v>205.97</v>
      </c>
      <c r="N1104" s="6">
        <v>0</v>
      </c>
      <c r="O1104" s="6">
        <v>492922</v>
      </c>
      <c r="P1104" s="6">
        <v>385000</v>
      </c>
      <c r="Q1104" s="6">
        <v>0</v>
      </c>
      <c r="R1104" s="6">
        <v>0</v>
      </c>
      <c r="S1104" s="6">
        <v>877922</v>
      </c>
      <c r="U1104">
        <f t="shared" si="23"/>
        <v>0</v>
      </c>
    </row>
    <row r="1105" spans="1:21" x14ac:dyDescent="0.35">
      <c r="A1105">
        <v>2020</v>
      </c>
      <c r="B1105" t="s">
        <v>3</v>
      </c>
      <c r="C1105" t="s">
        <v>69</v>
      </c>
      <c r="D1105" t="s">
        <v>17</v>
      </c>
      <c r="E1105" t="s">
        <v>137</v>
      </c>
      <c r="F1105" t="s">
        <v>35</v>
      </c>
      <c r="G1105">
        <v>10</v>
      </c>
      <c r="H1105" t="s">
        <v>9</v>
      </c>
      <c r="I1105" s="6">
        <v>1</v>
      </c>
      <c r="J1105" s="6">
        <v>3272.25</v>
      </c>
      <c r="K1105" s="6">
        <v>1963.35</v>
      </c>
      <c r="L1105" s="7"/>
      <c r="M1105" s="6">
        <v>583</v>
      </c>
      <c r="N1105" s="6">
        <v>0</v>
      </c>
      <c r="O1105" s="6">
        <v>4000000</v>
      </c>
      <c r="P1105" s="6">
        <v>600000</v>
      </c>
      <c r="Q1105" s="6">
        <v>0</v>
      </c>
      <c r="R1105" s="6">
        <v>1200000</v>
      </c>
      <c r="S1105" s="6">
        <v>5800000</v>
      </c>
      <c r="U1105">
        <f t="shared" si="23"/>
        <v>0</v>
      </c>
    </row>
    <row r="1106" spans="1:21" x14ac:dyDescent="0.35">
      <c r="A1106">
        <v>2020</v>
      </c>
      <c r="B1106" t="s">
        <v>3</v>
      </c>
      <c r="C1106" t="s">
        <v>69</v>
      </c>
      <c r="D1106" t="s">
        <v>17</v>
      </c>
      <c r="E1106" t="s">
        <v>138</v>
      </c>
      <c r="F1106" t="s">
        <v>35</v>
      </c>
      <c r="G1106">
        <v>1</v>
      </c>
      <c r="H1106" t="s">
        <v>9</v>
      </c>
      <c r="I1106" s="6">
        <v>8</v>
      </c>
      <c r="J1106" s="6">
        <v>461.67</v>
      </c>
      <c r="K1106" s="6">
        <v>230.88</v>
      </c>
      <c r="L1106" s="7"/>
      <c r="M1106" s="6">
        <v>2392.04</v>
      </c>
      <c r="N1106" s="6">
        <v>0</v>
      </c>
      <c r="O1106" s="6">
        <v>9256052</v>
      </c>
      <c r="P1106" s="6">
        <v>1295118</v>
      </c>
      <c r="Q1106" s="6">
        <v>0</v>
      </c>
      <c r="R1106" s="6">
        <v>972806</v>
      </c>
      <c r="S1106" s="6">
        <v>11523976</v>
      </c>
      <c r="U1106">
        <f t="shared" si="23"/>
        <v>0</v>
      </c>
    </row>
    <row r="1107" spans="1:21" x14ac:dyDescent="0.35">
      <c r="A1107">
        <v>2020</v>
      </c>
      <c r="B1107" t="s">
        <v>3</v>
      </c>
      <c r="C1107" t="s">
        <v>69</v>
      </c>
      <c r="D1107" t="s">
        <v>17</v>
      </c>
      <c r="E1107" t="s">
        <v>138</v>
      </c>
      <c r="F1107" t="s">
        <v>35</v>
      </c>
      <c r="G1107">
        <v>2</v>
      </c>
      <c r="H1107" t="s">
        <v>9</v>
      </c>
      <c r="I1107" s="6">
        <v>2</v>
      </c>
      <c r="J1107" s="6">
        <v>290.81</v>
      </c>
      <c r="K1107" s="6">
        <v>189.03</v>
      </c>
      <c r="L1107" s="7"/>
      <c r="M1107" s="6">
        <v>291.07</v>
      </c>
      <c r="N1107" s="6">
        <v>0</v>
      </c>
      <c r="O1107" s="6">
        <v>770000</v>
      </c>
      <c r="P1107" s="6">
        <v>700000</v>
      </c>
      <c r="Q1107" s="6">
        <v>0</v>
      </c>
      <c r="R1107" s="6">
        <v>0</v>
      </c>
      <c r="S1107" s="6">
        <v>1470000</v>
      </c>
      <c r="U1107">
        <f t="shared" si="23"/>
        <v>0</v>
      </c>
    </row>
    <row r="1108" spans="1:21" x14ac:dyDescent="0.35">
      <c r="A1108">
        <v>2020</v>
      </c>
      <c r="B1108" t="s">
        <v>3</v>
      </c>
      <c r="C1108" t="s">
        <v>69</v>
      </c>
      <c r="D1108" t="s">
        <v>17</v>
      </c>
      <c r="E1108" t="s">
        <v>139</v>
      </c>
      <c r="F1108" t="s">
        <v>35</v>
      </c>
      <c r="G1108">
        <v>1</v>
      </c>
      <c r="H1108" t="s">
        <v>9</v>
      </c>
      <c r="I1108" s="6">
        <v>1516</v>
      </c>
      <c r="J1108" s="6">
        <v>1545353.87</v>
      </c>
      <c r="K1108" s="6">
        <v>784580.64</v>
      </c>
      <c r="L1108" s="7"/>
      <c r="M1108" s="6">
        <v>1420568</v>
      </c>
      <c r="N1108" s="6">
        <v>0</v>
      </c>
      <c r="O1108" s="6">
        <v>4756959788</v>
      </c>
      <c r="P1108" s="6">
        <v>1323759640</v>
      </c>
      <c r="Q1108" s="6">
        <v>0</v>
      </c>
      <c r="R1108" s="6">
        <v>1278264329</v>
      </c>
      <c r="S1108" s="6">
        <v>7358983757</v>
      </c>
      <c r="U1108">
        <f t="shared" si="23"/>
        <v>0</v>
      </c>
    </row>
    <row r="1109" spans="1:21" x14ac:dyDescent="0.35">
      <c r="A1109">
        <v>2020</v>
      </c>
      <c r="B1109" t="s">
        <v>3</v>
      </c>
      <c r="C1109" t="s">
        <v>69</v>
      </c>
      <c r="D1109" t="s">
        <v>17</v>
      </c>
      <c r="E1109" t="s">
        <v>139</v>
      </c>
      <c r="F1109" t="s">
        <v>35</v>
      </c>
      <c r="G1109">
        <v>2</v>
      </c>
      <c r="H1109" t="s">
        <v>9</v>
      </c>
      <c r="I1109" s="6">
        <v>589</v>
      </c>
      <c r="J1109" s="6">
        <v>639194.06999999995</v>
      </c>
      <c r="K1109" s="6">
        <v>365658.72</v>
      </c>
      <c r="L1109" s="7"/>
      <c r="M1109" s="6">
        <v>524971.43999999994</v>
      </c>
      <c r="N1109" s="6">
        <v>0</v>
      </c>
      <c r="O1109" s="6">
        <v>1952557000</v>
      </c>
      <c r="P1109" s="6">
        <v>329567913</v>
      </c>
      <c r="Q1109" s="6">
        <v>0</v>
      </c>
      <c r="R1109" s="6">
        <v>535174790</v>
      </c>
      <c r="S1109" s="6">
        <v>2817299703</v>
      </c>
      <c r="U1109">
        <f t="shared" si="23"/>
        <v>0</v>
      </c>
    </row>
    <row r="1110" spans="1:21" x14ac:dyDescent="0.35">
      <c r="A1110">
        <v>2020</v>
      </c>
      <c r="B1110" t="s">
        <v>3</v>
      </c>
      <c r="C1110" t="s">
        <v>69</v>
      </c>
      <c r="D1110" t="s">
        <v>17</v>
      </c>
      <c r="E1110" t="s">
        <v>139</v>
      </c>
      <c r="F1110" t="s">
        <v>35</v>
      </c>
      <c r="G1110">
        <v>3</v>
      </c>
      <c r="H1110" t="s">
        <v>9</v>
      </c>
      <c r="I1110" s="6">
        <v>20</v>
      </c>
      <c r="J1110" s="6">
        <v>39605.870000000003</v>
      </c>
      <c r="K1110" s="6">
        <v>21646.13</v>
      </c>
      <c r="L1110" s="7"/>
      <c r="M1110" s="6">
        <v>26433</v>
      </c>
      <c r="N1110" s="6">
        <v>0</v>
      </c>
      <c r="O1110" s="6">
        <v>76600000</v>
      </c>
      <c r="P1110" s="6">
        <v>9090000</v>
      </c>
      <c r="Q1110" s="6">
        <v>0</v>
      </c>
      <c r="R1110" s="6">
        <v>18450000</v>
      </c>
      <c r="S1110" s="6">
        <v>104140000</v>
      </c>
      <c r="U1110">
        <f t="shared" si="23"/>
        <v>0</v>
      </c>
    </row>
    <row r="1111" spans="1:21" x14ac:dyDescent="0.35">
      <c r="A1111">
        <v>2020</v>
      </c>
      <c r="B1111" t="s">
        <v>3</v>
      </c>
      <c r="C1111" t="s">
        <v>69</v>
      </c>
      <c r="D1111" t="s">
        <v>17</v>
      </c>
      <c r="E1111" t="s">
        <v>139</v>
      </c>
      <c r="F1111" t="s">
        <v>35</v>
      </c>
      <c r="G1111">
        <v>4</v>
      </c>
      <c r="H1111" t="s">
        <v>9</v>
      </c>
      <c r="I1111" s="6">
        <v>11</v>
      </c>
      <c r="J1111" s="6">
        <v>35010.76</v>
      </c>
      <c r="K1111" s="6">
        <v>16575.43</v>
      </c>
      <c r="L1111" s="7"/>
      <c r="M1111" s="6">
        <v>31658.799999999999</v>
      </c>
      <c r="N1111" s="6">
        <v>0</v>
      </c>
      <c r="O1111" s="6">
        <v>194500000</v>
      </c>
      <c r="P1111" s="6">
        <v>6250000</v>
      </c>
      <c r="Q1111" s="6">
        <v>0</v>
      </c>
      <c r="R1111" s="6">
        <v>26554264</v>
      </c>
      <c r="S1111" s="6">
        <v>227304264</v>
      </c>
      <c r="U1111">
        <f t="shared" ref="U1111:U1174" si="24">IFERROR(N1111/J1111,0)</f>
        <v>0</v>
      </c>
    </row>
    <row r="1112" spans="1:21" x14ac:dyDescent="0.35">
      <c r="A1112">
        <v>2020</v>
      </c>
      <c r="B1112" t="s">
        <v>3</v>
      </c>
      <c r="C1112" t="s">
        <v>69</v>
      </c>
      <c r="D1112" t="s">
        <v>17</v>
      </c>
      <c r="E1112" t="s">
        <v>139</v>
      </c>
      <c r="F1112" t="s">
        <v>35</v>
      </c>
      <c r="G1112">
        <v>5</v>
      </c>
      <c r="H1112" t="s">
        <v>9</v>
      </c>
      <c r="I1112" s="6">
        <v>7</v>
      </c>
      <c r="J1112" s="6">
        <v>3472.07</v>
      </c>
      <c r="K1112" s="6">
        <v>2110.96</v>
      </c>
      <c r="L1112" s="7"/>
      <c r="M1112" s="6">
        <v>2840.97</v>
      </c>
      <c r="N1112" s="6">
        <v>0</v>
      </c>
      <c r="O1112" s="6">
        <v>6492922</v>
      </c>
      <c r="P1112" s="6">
        <v>11045000</v>
      </c>
      <c r="Q1112" s="6">
        <v>0</v>
      </c>
      <c r="R1112" s="6">
        <v>2776000</v>
      </c>
      <c r="S1112" s="6">
        <v>20313922</v>
      </c>
      <c r="U1112">
        <f t="shared" si="24"/>
        <v>0</v>
      </c>
    </row>
    <row r="1113" spans="1:21" x14ac:dyDescent="0.35">
      <c r="A1113">
        <v>2020</v>
      </c>
      <c r="B1113" t="s">
        <v>3</v>
      </c>
      <c r="C1113" t="s">
        <v>69</v>
      </c>
      <c r="D1113" t="s">
        <v>17</v>
      </c>
      <c r="E1113" t="s">
        <v>139</v>
      </c>
      <c r="F1113" t="s">
        <v>35</v>
      </c>
      <c r="G1113">
        <v>6</v>
      </c>
      <c r="H1113" t="s">
        <v>9</v>
      </c>
      <c r="I1113" s="6">
        <v>6</v>
      </c>
      <c r="J1113" s="6">
        <v>65542.28</v>
      </c>
      <c r="K1113" s="6">
        <v>16643.41</v>
      </c>
      <c r="L1113" s="7"/>
      <c r="M1113" s="6">
        <v>57578.1</v>
      </c>
      <c r="N1113" s="6">
        <v>0</v>
      </c>
      <c r="O1113" s="6">
        <v>263508014</v>
      </c>
      <c r="P1113" s="6">
        <v>990000</v>
      </c>
      <c r="Q1113" s="6">
        <v>0</v>
      </c>
      <c r="R1113" s="6">
        <v>25170802</v>
      </c>
      <c r="S1113" s="6">
        <v>289668816</v>
      </c>
      <c r="U1113">
        <f t="shared" si="24"/>
        <v>0</v>
      </c>
    </row>
    <row r="1114" spans="1:21" x14ac:dyDescent="0.35">
      <c r="A1114">
        <v>2020</v>
      </c>
      <c r="B1114" t="s">
        <v>3</v>
      </c>
      <c r="C1114" t="s">
        <v>69</v>
      </c>
      <c r="D1114" t="s">
        <v>17</v>
      </c>
      <c r="E1114" t="s">
        <v>139</v>
      </c>
      <c r="F1114" t="s">
        <v>35</v>
      </c>
      <c r="G1114">
        <v>7</v>
      </c>
      <c r="H1114" t="s">
        <v>9</v>
      </c>
      <c r="I1114" s="6">
        <v>2</v>
      </c>
      <c r="J1114" s="6">
        <v>1192.82</v>
      </c>
      <c r="K1114" s="6">
        <v>755.61</v>
      </c>
      <c r="L1114" s="7"/>
      <c r="M1114" s="6">
        <v>1197</v>
      </c>
      <c r="N1114" s="6">
        <v>0</v>
      </c>
      <c r="O1114" s="6">
        <v>4000000</v>
      </c>
      <c r="P1114" s="6">
        <v>200000</v>
      </c>
      <c r="Q1114" s="6">
        <v>0</v>
      </c>
      <c r="R1114" s="6">
        <v>1200000</v>
      </c>
      <c r="S1114" s="6">
        <v>5400000</v>
      </c>
      <c r="U1114">
        <f t="shared" si="24"/>
        <v>0</v>
      </c>
    </row>
    <row r="1115" spans="1:21" x14ac:dyDescent="0.35">
      <c r="A1115">
        <v>2020</v>
      </c>
      <c r="B1115" t="s">
        <v>3</v>
      </c>
      <c r="C1115" t="s">
        <v>69</v>
      </c>
      <c r="D1115" t="s">
        <v>17</v>
      </c>
      <c r="E1115" t="s">
        <v>139</v>
      </c>
      <c r="F1115" t="s">
        <v>35</v>
      </c>
      <c r="G1115">
        <v>8</v>
      </c>
      <c r="H1115" t="s">
        <v>9</v>
      </c>
      <c r="I1115" s="6">
        <v>2</v>
      </c>
      <c r="J1115" s="6">
        <v>14575.86</v>
      </c>
      <c r="K1115" s="6">
        <v>8745.5300000000007</v>
      </c>
      <c r="L1115" s="7"/>
      <c r="M1115" s="6">
        <v>1605</v>
      </c>
      <c r="N1115" s="6">
        <v>0</v>
      </c>
      <c r="O1115" s="6">
        <v>33900000</v>
      </c>
      <c r="P1115" s="6">
        <v>300000</v>
      </c>
      <c r="Q1115" s="6">
        <v>0</v>
      </c>
      <c r="R1115" s="6">
        <v>3500000</v>
      </c>
      <c r="S1115" s="6">
        <v>37700000</v>
      </c>
      <c r="U1115">
        <f t="shared" si="24"/>
        <v>0</v>
      </c>
    </row>
    <row r="1116" spans="1:21" x14ac:dyDescent="0.35">
      <c r="A1116">
        <v>2020</v>
      </c>
      <c r="B1116" t="s">
        <v>3</v>
      </c>
      <c r="C1116" t="s">
        <v>69</v>
      </c>
      <c r="D1116" t="s">
        <v>17</v>
      </c>
      <c r="E1116" t="s">
        <v>139</v>
      </c>
      <c r="F1116" t="s">
        <v>35</v>
      </c>
      <c r="G1116">
        <v>9</v>
      </c>
      <c r="H1116" t="s">
        <v>9</v>
      </c>
      <c r="I1116" s="6">
        <v>2</v>
      </c>
      <c r="J1116" s="6">
        <v>18117.04</v>
      </c>
      <c r="K1116" s="6">
        <v>9058.52</v>
      </c>
      <c r="L1116" s="7"/>
      <c r="M1116" s="6">
        <v>30616.26</v>
      </c>
      <c r="N1116" s="6">
        <v>0</v>
      </c>
      <c r="O1116" s="6">
        <v>27700000</v>
      </c>
      <c r="P1116" s="6">
        <v>8000000</v>
      </c>
      <c r="Q1116" s="6">
        <v>0</v>
      </c>
      <c r="R1116" s="6">
        <v>0</v>
      </c>
      <c r="S1116" s="6">
        <v>35700000</v>
      </c>
      <c r="U1116">
        <f t="shared" si="24"/>
        <v>0</v>
      </c>
    </row>
    <row r="1117" spans="1:21" x14ac:dyDescent="0.35">
      <c r="A1117">
        <v>2020</v>
      </c>
      <c r="B1117" t="s">
        <v>3</v>
      </c>
      <c r="C1117" t="s">
        <v>69</v>
      </c>
      <c r="D1117" t="s">
        <v>17</v>
      </c>
      <c r="E1117" t="s">
        <v>139</v>
      </c>
      <c r="F1117" t="s">
        <v>35</v>
      </c>
      <c r="G1117">
        <v>10</v>
      </c>
      <c r="H1117" t="s">
        <v>9</v>
      </c>
      <c r="I1117" s="6">
        <v>1</v>
      </c>
      <c r="J1117" s="6">
        <v>3226.75</v>
      </c>
      <c r="K1117" s="6">
        <v>1613.38</v>
      </c>
      <c r="L1117" s="7"/>
      <c r="M1117" s="6">
        <v>2802</v>
      </c>
      <c r="N1117" s="6">
        <v>0</v>
      </c>
      <c r="O1117" s="6">
        <v>4000000</v>
      </c>
      <c r="P1117" s="6">
        <v>600000</v>
      </c>
      <c r="Q1117" s="6">
        <v>0</v>
      </c>
      <c r="R1117" s="6">
        <v>1200000</v>
      </c>
      <c r="S1117" s="6">
        <v>5800000</v>
      </c>
      <c r="U1117">
        <f t="shared" si="24"/>
        <v>0</v>
      </c>
    </row>
    <row r="1118" spans="1:21" x14ac:dyDescent="0.35">
      <c r="A1118">
        <v>2020</v>
      </c>
      <c r="B1118" t="s">
        <v>3</v>
      </c>
      <c r="C1118" t="s">
        <v>69</v>
      </c>
      <c r="D1118" t="s">
        <v>17</v>
      </c>
      <c r="E1118" t="s">
        <v>140</v>
      </c>
      <c r="F1118" t="s">
        <v>35</v>
      </c>
      <c r="G1118">
        <v>1</v>
      </c>
      <c r="H1118" t="s">
        <v>9</v>
      </c>
      <c r="I1118" s="6">
        <v>24</v>
      </c>
      <c r="J1118" s="6">
        <v>9672.6200000000008</v>
      </c>
      <c r="K1118" s="6">
        <v>5298.76</v>
      </c>
      <c r="L1118" s="7"/>
      <c r="M1118" s="6">
        <v>7918.51</v>
      </c>
      <c r="N1118" s="6">
        <v>0</v>
      </c>
      <c r="O1118" s="6">
        <v>33075326</v>
      </c>
      <c r="P1118" s="6">
        <v>6456118</v>
      </c>
      <c r="Q1118" s="6">
        <v>0</v>
      </c>
      <c r="R1118" s="6">
        <v>4800000</v>
      </c>
      <c r="S1118" s="6">
        <v>44331444</v>
      </c>
      <c r="U1118">
        <f t="shared" si="24"/>
        <v>0</v>
      </c>
    </row>
    <row r="1119" spans="1:21" x14ac:dyDescent="0.35">
      <c r="A1119">
        <v>2020</v>
      </c>
      <c r="B1119" t="s">
        <v>3</v>
      </c>
      <c r="C1119" t="s">
        <v>69</v>
      </c>
      <c r="D1119" t="s">
        <v>17</v>
      </c>
      <c r="E1119" t="s">
        <v>140</v>
      </c>
      <c r="F1119" t="s">
        <v>35</v>
      </c>
      <c r="G1119">
        <v>2</v>
      </c>
      <c r="H1119" t="s">
        <v>9</v>
      </c>
      <c r="I1119" s="6">
        <v>6</v>
      </c>
      <c r="J1119" s="6">
        <v>4908.3900000000003</v>
      </c>
      <c r="K1119" s="6">
        <v>2781.43</v>
      </c>
      <c r="L1119" s="7"/>
      <c r="M1119" s="6">
        <v>4910</v>
      </c>
      <c r="N1119" s="6">
        <v>0</v>
      </c>
      <c r="O1119" s="6">
        <v>12800000</v>
      </c>
      <c r="P1119" s="6">
        <v>2160000</v>
      </c>
      <c r="Q1119" s="6">
        <v>0</v>
      </c>
      <c r="R1119" s="6">
        <v>3600000</v>
      </c>
      <c r="S1119" s="6">
        <v>18560000</v>
      </c>
      <c r="U1119">
        <f t="shared" si="24"/>
        <v>0</v>
      </c>
    </row>
    <row r="1120" spans="1:21" x14ac:dyDescent="0.35">
      <c r="A1120">
        <v>2020</v>
      </c>
      <c r="B1120" t="s">
        <v>3</v>
      </c>
      <c r="C1120" t="s">
        <v>69</v>
      </c>
      <c r="D1120" t="s">
        <v>17</v>
      </c>
      <c r="E1120" t="s">
        <v>140</v>
      </c>
      <c r="F1120" t="s">
        <v>35</v>
      </c>
      <c r="G1120">
        <v>5</v>
      </c>
      <c r="H1120" t="s">
        <v>9</v>
      </c>
      <c r="I1120" s="6">
        <v>1</v>
      </c>
      <c r="J1120" s="6">
        <v>0</v>
      </c>
      <c r="K1120" s="6">
        <v>0</v>
      </c>
      <c r="L1120" s="7"/>
      <c r="M1120" s="6">
        <v>205.97</v>
      </c>
      <c r="N1120" s="6">
        <v>0</v>
      </c>
      <c r="O1120" s="6">
        <v>492922</v>
      </c>
      <c r="P1120" s="6">
        <v>385000</v>
      </c>
      <c r="Q1120" s="6">
        <v>0</v>
      </c>
      <c r="R1120" s="6">
        <v>0</v>
      </c>
      <c r="S1120" s="6">
        <v>877922</v>
      </c>
      <c r="U1120">
        <f t="shared" si="24"/>
        <v>0</v>
      </c>
    </row>
    <row r="1121" spans="1:21" x14ac:dyDescent="0.35">
      <c r="A1121">
        <v>2020</v>
      </c>
      <c r="B1121" t="s">
        <v>3</v>
      </c>
      <c r="C1121" t="s">
        <v>69</v>
      </c>
      <c r="D1121" t="s">
        <v>17</v>
      </c>
      <c r="E1121" t="s">
        <v>141</v>
      </c>
      <c r="F1121" t="s">
        <v>35</v>
      </c>
      <c r="G1121">
        <v>1</v>
      </c>
      <c r="H1121" t="s">
        <v>9</v>
      </c>
      <c r="I1121" s="6">
        <v>168</v>
      </c>
      <c r="J1121" s="6">
        <v>30527.09</v>
      </c>
      <c r="K1121" s="6">
        <v>17317.57</v>
      </c>
      <c r="L1121" s="7"/>
      <c r="M1121" s="6">
        <v>135264.5</v>
      </c>
      <c r="N1121" s="6">
        <v>0</v>
      </c>
      <c r="O1121" s="6">
        <v>346830146</v>
      </c>
      <c r="P1121" s="6">
        <v>92852711</v>
      </c>
      <c r="Q1121" s="6">
        <v>0</v>
      </c>
      <c r="R1121" s="6">
        <v>55385440</v>
      </c>
      <c r="S1121" s="6">
        <v>495068297</v>
      </c>
      <c r="U1121">
        <f t="shared" si="24"/>
        <v>0</v>
      </c>
    </row>
    <row r="1122" spans="1:21" x14ac:dyDescent="0.35">
      <c r="A1122">
        <v>2020</v>
      </c>
      <c r="B1122" t="s">
        <v>3</v>
      </c>
      <c r="C1122" t="s">
        <v>69</v>
      </c>
      <c r="D1122" t="s">
        <v>17</v>
      </c>
      <c r="E1122" t="s">
        <v>141</v>
      </c>
      <c r="F1122" t="s">
        <v>35</v>
      </c>
      <c r="G1122">
        <v>2</v>
      </c>
      <c r="H1122" t="s">
        <v>9</v>
      </c>
      <c r="I1122" s="6">
        <v>53</v>
      </c>
      <c r="J1122" s="6">
        <v>26482.85</v>
      </c>
      <c r="K1122" s="6">
        <v>5654.81</v>
      </c>
      <c r="L1122" s="7"/>
      <c r="M1122" s="6">
        <v>16561.54</v>
      </c>
      <c r="N1122" s="6">
        <v>0</v>
      </c>
      <c r="O1122" s="6">
        <v>128316100</v>
      </c>
      <c r="P1122" s="6">
        <v>272914193</v>
      </c>
      <c r="Q1122" s="6">
        <v>0</v>
      </c>
      <c r="R1122" s="6">
        <v>26470000</v>
      </c>
      <c r="S1122" s="6">
        <v>427700293</v>
      </c>
      <c r="U1122">
        <f t="shared" si="24"/>
        <v>0</v>
      </c>
    </row>
    <row r="1123" spans="1:21" x14ac:dyDescent="0.35">
      <c r="A1123">
        <v>2020</v>
      </c>
      <c r="B1123" t="s">
        <v>3</v>
      </c>
      <c r="C1123" t="s">
        <v>69</v>
      </c>
      <c r="D1123" t="s">
        <v>17</v>
      </c>
      <c r="E1123" t="s">
        <v>141</v>
      </c>
      <c r="F1123" t="s">
        <v>35</v>
      </c>
      <c r="G1123">
        <v>3</v>
      </c>
      <c r="H1123" t="s">
        <v>9</v>
      </c>
      <c r="I1123" s="6">
        <v>6</v>
      </c>
      <c r="J1123" s="6">
        <v>6160.18</v>
      </c>
      <c r="K1123" s="6">
        <v>1790.17</v>
      </c>
      <c r="L1123" s="7"/>
      <c r="M1123" s="6">
        <v>7385.38</v>
      </c>
      <c r="N1123" s="6">
        <v>0</v>
      </c>
      <c r="O1123" s="6">
        <v>30000000</v>
      </c>
      <c r="P1123" s="6">
        <v>2800000</v>
      </c>
      <c r="Q1123" s="6">
        <v>0</v>
      </c>
      <c r="R1123" s="6">
        <v>6521120</v>
      </c>
      <c r="S1123" s="6">
        <v>39321120</v>
      </c>
      <c r="U1123">
        <f t="shared" si="24"/>
        <v>0</v>
      </c>
    </row>
    <row r="1124" spans="1:21" x14ac:dyDescent="0.35">
      <c r="A1124">
        <v>2020</v>
      </c>
      <c r="B1124" t="s">
        <v>3</v>
      </c>
      <c r="C1124" t="s">
        <v>69</v>
      </c>
      <c r="D1124" t="s">
        <v>17</v>
      </c>
      <c r="E1124" t="s">
        <v>141</v>
      </c>
      <c r="F1124" t="s">
        <v>35</v>
      </c>
      <c r="G1124">
        <v>5</v>
      </c>
      <c r="H1124" t="s">
        <v>9</v>
      </c>
      <c r="I1124" s="6">
        <v>3</v>
      </c>
      <c r="J1124" s="6">
        <v>31608.400000000001</v>
      </c>
      <c r="K1124" s="6">
        <v>2867.69</v>
      </c>
      <c r="L1124" s="7"/>
      <c r="M1124" s="6">
        <v>36576.97</v>
      </c>
      <c r="N1124" s="6">
        <v>0</v>
      </c>
      <c r="O1124" s="6">
        <v>169761458</v>
      </c>
      <c r="P1124" s="6">
        <v>63142271</v>
      </c>
      <c r="Q1124" s="6">
        <v>0</v>
      </c>
      <c r="R1124" s="6">
        <v>1100000</v>
      </c>
      <c r="S1124" s="6">
        <v>234003729</v>
      </c>
      <c r="U1124">
        <f t="shared" si="24"/>
        <v>0</v>
      </c>
    </row>
    <row r="1125" spans="1:21" x14ac:dyDescent="0.35">
      <c r="A1125">
        <v>2020</v>
      </c>
      <c r="B1125" t="s">
        <v>3</v>
      </c>
      <c r="C1125" t="s">
        <v>69</v>
      </c>
      <c r="D1125" t="s">
        <v>17</v>
      </c>
      <c r="E1125" t="s">
        <v>142</v>
      </c>
      <c r="F1125" t="s">
        <v>35</v>
      </c>
      <c r="G1125">
        <v>1</v>
      </c>
      <c r="H1125" t="s">
        <v>9</v>
      </c>
      <c r="I1125" s="6">
        <v>62</v>
      </c>
      <c r="J1125" s="6">
        <v>71065.45</v>
      </c>
      <c r="K1125" s="6">
        <v>41646.51</v>
      </c>
      <c r="L1125" s="7"/>
      <c r="M1125" s="6">
        <v>36152.04</v>
      </c>
      <c r="N1125" s="6">
        <v>0</v>
      </c>
      <c r="O1125" s="6">
        <v>118481818</v>
      </c>
      <c r="P1125" s="6">
        <v>31070704</v>
      </c>
      <c r="Q1125" s="6">
        <v>0</v>
      </c>
      <c r="R1125" s="6">
        <v>31181040</v>
      </c>
      <c r="S1125" s="6">
        <v>180733562</v>
      </c>
      <c r="U1125">
        <f t="shared" si="24"/>
        <v>0</v>
      </c>
    </row>
    <row r="1126" spans="1:21" x14ac:dyDescent="0.35">
      <c r="A1126">
        <v>2020</v>
      </c>
      <c r="B1126" t="s">
        <v>3</v>
      </c>
      <c r="C1126" t="s">
        <v>69</v>
      </c>
      <c r="D1126" t="s">
        <v>17</v>
      </c>
      <c r="E1126" t="s">
        <v>142</v>
      </c>
      <c r="F1126" t="s">
        <v>35</v>
      </c>
      <c r="G1126">
        <v>2</v>
      </c>
      <c r="H1126" t="s">
        <v>9</v>
      </c>
      <c r="I1126" s="6">
        <v>22</v>
      </c>
      <c r="J1126" s="6">
        <v>19228.34</v>
      </c>
      <c r="K1126" s="6">
        <v>11641.83</v>
      </c>
      <c r="L1126" s="7"/>
      <c r="M1126" s="6">
        <v>7515.43</v>
      </c>
      <c r="N1126" s="6">
        <v>0</v>
      </c>
      <c r="O1126" s="6">
        <v>53010000</v>
      </c>
      <c r="P1126" s="6">
        <v>7540000</v>
      </c>
      <c r="Q1126" s="6">
        <v>0</v>
      </c>
      <c r="R1126" s="6">
        <v>11424000</v>
      </c>
      <c r="S1126" s="6">
        <v>71974000</v>
      </c>
      <c r="U1126">
        <f t="shared" si="24"/>
        <v>0</v>
      </c>
    </row>
    <row r="1127" spans="1:21" x14ac:dyDescent="0.35">
      <c r="A1127">
        <v>2020</v>
      </c>
      <c r="B1127" t="s">
        <v>3</v>
      </c>
      <c r="C1127" t="s">
        <v>69</v>
      </c>
      <c r="D1127" t="s">
        <v>17</v>
      </c>
      <c r="E1127" t="s">
        <v>142</v>
      </c>
      <c r="F1127" t="s">
        <v>35</v>
      </c>
      <c r="G1127">
        <v>3</v>
      </c>
      <c r="H1127" t="s">
        <v>9</v>
      </c>
      <c r="I1127" s="6">
        <v>6</v>
      </c>
      <c r="J1127" s="6">
        <v>3717.13</v>
      </c>
      <c r="K1127" s="6">
        <v>2211.21</v>
      </c>
      <c r="L1127" s="7"/>
      <c r="M1127" s="6">
        <v>1026.3599999999999</v>
      </c>
      <c r="N1127" s="6">
        <v>0</v>
      </c>
      <c r="O1127" s="6">
        <v>9800000</v>
      </c>
      <c r="P1127" s="6">
        <v>1050000</v>
      </c>
      <c r="Q1127" s="6">
        <v>0</v>
      </c>
      <c r="R1127" s="6">
        <v>2720000</v>
      </c>
      <c r="S1127" s="6">
        <v>13570000</v>
      </c>
      <c r="U1127">
        <f t="shared" si="24"/>
        <v>0</v>
      </c>
    </row>
    <row r="1128" spans="1:21" x14ac:dyDescent="0.35">
      <c r="A1128">
        <v>2020</v>
      </c>
      <c r="B1128" t="s">
        <v>3</v>
      </c>
      <c r="C1128" t="s">
        <v>69</v>
      </c>
      <c r="D1128" t="s">
        <v>17</v>
      </c>
      <c r="E1128" t="s">
        <v>142</v>
      </c>
      <c r="F1128" t="s">
        <v>35</v>
      </c>
      <c r="G1128">
        <v>5</v>
      </c>
      <c r="H1128" t="s">
        <v>9</v>
      </c>
      <c r="I1128" s="6">
        <v>1</v>
      </c>
      <c r="J1128" s="6">
        <v>0</v>
      </c>
      <c r="K1128" s="6">
        <v>0</v>
      </c>
      <c r="L1128" s="7"/>
      <c r="M1128" s="6">
        <v>205.97</v>
      </c>
      <c r="N1128" s="6">
        <v>0</v>
      </c>
      <c r="O1128" s="6">
        <v>492922</v>
      </c>
      <c r="P1128" s="6">
        <v>385000</v>
      </c>
      <c r="Q1128" s="6">
        <v>0</v>
      </c>
      <c r="R1128" s="6">
        <v>0</v>
      </c>
      <c r="S1128" s="6">
        <v>877922</v>
      </c>
      <c r="U1128">
        <f t="shared" si="24"/>
        <v>0</v>
      </c>
    </row>
    <row r="1129" spans="1:21" x14ac:dyDescent="0.35">
      <c r="A1129">
        <v>2020</v>
      </c>
      <c r="B1129" t="s">
        <v>3</v>
      </c>
      <c r="C1129" t="s">
        <v>69</v>
      </c>
      <c r="D1129" t="s">
        <v>17</v>
      </c>
      <c r="E1129" t="s">
        <v>143</v>
      </c>
      <c r="F1129" t="s">
        <v>35</v>
      </c>
      <c r="G1129">
        <v>1</v>
      </c>
      <c r="H1129" t="s">
        <v>9</v>
      </c>
      <c r="I1129" s="6">
        <v>24</v>
      </c>
      <c r="J1129" s="6">
        <v>5855.74</v>
      </c>
      <c r="K1129" s="6">
        <v>2941.75</v>
      </c>
      <c r="L1129" s="7"/>
      <c r="M1129" s="6">
        <v>6194.57</v>
      </c>
      <c r="N1129" s="6">
        <v>0</v>
      </c>
      <c r="O1129" s="6">
        <v>22749300</v>
      </c>
      <c r="P1129" s="6">
        <v>25364048</v>
      </c>
      <c r="Q1129" s="6">
        <v>0</v>
      </c>
      <c r="R1129" s="6">
        <v>1989830</v>
      </c>
      <c r="S1129" s="6">
        <v>50103178</v>
      </c>
      <c r="U1129">
        <f t="shared" si="24"/>
        <v>0</v>
      </c>
    </row>
    <row r="1130" spans="1:21" x14ac:dyDescent="0.35">
      <c r="A1130">
        <v>2020</v>
      </c>
      <c r="B1130" t="s">
        <v>3</v>
      </c>
      <c r="C1130" t="s">
        <v>69</v>
      </c>
      <c r="D1130" t="s">
        <v>17</v>
      </c>
      <c r="E1130" t="s">
        <v>143</v>
      </c>
      <c r="F1130" t="s">
        <v>35</v>
      </c>
      <c r="G1130">
        <v>2</v>
      </c>
      <c r="H1130" t="s">
        <v>9</v>
      </c>
      <c r="I1130" s="6">
        <v>2</v>
      </c>
      <c r="J1130" s="6">
        <v>32749.35</v>
      </c>
      <c r="K1130" s="6">
        <v>13099.74</v>
      </c>
      <c r="L1130" s="7"/>
      <c r="M1130" s="6">
        <v>32749.35</v>
      </c>
      <c r="N1130" s="6">
        <v>0</v>
      </c>
      <c r="O1130" s="6">
        <v>32815126</v>
      </c>
      <c r="P1130" s="6">
        <v>0</v>
      </c>
      <c r="Q1130" s="6">
        <v>0</v>
      </c>
      <c r="R1130" s="6">
        <v>1838846</v>
      </c>
      <c r="S1130" s="6">
        <v>34653972</v>
      </c>
      <c r="U1130">
        <f t="shared" si="24"/>
        <v>0</v>
      </c>
    </row>
    <row r="1131" spans="1:21" x14ac:dyDescent="0.35">
      <c r="A1131">
        <v>2020</v>
      </c>
      <c r="B1131" t="s">
        <v>3</v>
      </c>
      <c r="C1131" t="s">
        <v>69</v>
      </c>
      <c r="D1131" t="s">
        <v>17</v>
      </c>
      <c r="E1131" t="s">
        <v>143</v>
      </c>
      <c r="F1131" t="s">
        <v>35</v>
      </c>
      <c r="G1131">
        <v>3</v>
      </c>
      <c r="H1131" t="s">
        <v>9</v>
      </c>
      <c r="I1131" s="6">
        <v>1</v>
      </c>
      <c r="J1131" s="6">
        <v>-190.38</v>
      </c>
      <c r="K1131" s="6">
        <v>-95.18</v>
      </c>
      <c r="L1131" s="7"/>
      <c r="M1131" s="6">
        <v>71</v>
      </c>
      <c r="N1131" s="6">
        <v>0</v>
      </c>
      <c r="O1131" s="6">
        <v>12000000</v>
      </c>
      <c r="P1131" s="6">
        <v>2400000</v>
      </c>
      <c r="Q1131" s="6">
        <v>0</v>
      </c>
      <c r="R1131" s="6">
        <v>1200000</v>
      </c>
      <c r="S1131" s="6">
        <v>15600000</v>
      </c>
      <c r="U1131">
        <f t="shared" si="24"/>
        <v>0</v>
      </c>
    </row>
    <row r="1132" spans="1:21" x14ac:dyDescent="0.35">
      <c r="A1132">
        <v>2020</v>
      </c>
      <c r="B1132" t="s">
        <v>3</v>
      </c>
      <c r="C1132" t="s">
        <v>69</v>
      </c>
      <c r="D1132" t="s">
        <v>17</v>
      </c>
      <c r="E1132" t="s">
        <v>143</v>
      </c>
      <c r="F1132" t="s">
        <v>35</v>
      </c>
      <c r="G1132">
        <v>5</v>
      </c>
      <c r="H1132" t="s">
        <v>9</v>
      </c>
      <c r="I1132" s="6">
        <v>1</v>
      </c>
      <c r="J1132" s="6">
        <v>0</v>
      </c>
      <c r="K1132" s="6">
        <v>0</v>
      </c>
      <c r="L1132" s="7"/>
      <c r="M1132" s="6">
        <v>205.97</v>
      </c>
      <c r="N1132" s="6">
        <v>0</v>
      </c>
      <c r="O1132" s="6">
        <v>492922</v>
      </c>
      <c r="P1132" s="6">
        <v>385000</v>
      </c>
      <c r="Q1132" s="6">
        <v>0</v>
      </c>
      <c r="R1132" s="6">
        <v>0</v>
      </c>
      <c r="S1132" s="6">
        <v>877922</v>
      </c>
      <c r="U1132">
        <f t="shared" si="24"/>
        <v>0</v>
      </c>
    </row>
    <row r="1133" spans="1:21" x14ac:dyDescent="0.35">
      <c r="A1133">
        <v>2020</v>
      </c>
      <c r="B1133" t="s">
        <v>3</v>
      </c>
      <c r="C1133" t="s">
        <v>69</v>
      </c>
      <c r="D1133" t="s">
        <v>17</v>
      </c>
      <c r="E1133" t="s">
        <v>143</v>
      </c>
      <c r="F1133" t="s">
        <v>35</v>
      </c>
      <c r="G1133">
        <v>6</v>
      </c>
      <c r="H1133" t="s">
        <v>9</v>
      </c>
      <c r="I1133" s="6">
        <v>2</v>
      </c>
      <c r="J1133" s="6">
        <v>85.98</v>
      </c>
      <c r="K1133" s="6">
        <v>55.89</v>
      </c>
      <c r="L1133" s="7"/>
      <c r="M1133" s="6">
        <v>86.1</v>
      </c>
      <c r="N1133" s="6">
        <v>0</v>
      </c>
      <c r="O1133" s="6">
        <v>0</v>
      </c>
      <c r="P1133" s="6">
        <v>770000</v>
      </c>
      <c r="Q1133" s="6">
        <v>0</v>
      </c>
      <c r="R1133" s="6">
        <v>0</v>
      </c>
      <c r="S1133" s="6">
        <v>770000</v>
      </c>
      <c r="U1133">
        <f t="shared" si="24"/>
        <v>0</v>
      </c>
    </row>
    <row r="1134" spans="1:21" x14ac:dyDescent="0.35">
      <c r="A1134">
        <v>2020</v>
      </c>
      <c r="B1134" t="s">
        <v>3</v>
      </c>
      <c r="C1134" t="s">
        <v>69</v>
      </c>
      <c r="D1134" t="s">
        <v>17</v>
      </c>
      <c r="E1134" t="s">
        <v>144</v>
      </c>
      <c r="F1134" t="s">
        <v>35</v>
      </c>
      <c r="G1134">
        <v>1</v>
      </c>
      <c r="H1134" t="s">
        <v>9</v>
      </c>
      <c r="I1134" s="6">
        <v>30</v>
      </c>
      <c r="J1134" s="6">
        <v>14370.98</v>
      </c>
      <c r="K1134" s="6">
        <v>7993.02</v>
      </c>
      <c r="L1134" s="7"/>
      <c r="M1134" s="6">
        <v>12664.72</v>
      </c>
      <c r="N1134" s="6">
        <v>0</v>
      </c>
      <c r="O1134" s="6">
        <v>29090046</v>
      </c>
      <c r="P1134" s="6">
        <v>13224360</v>
      </c>
      <c r="Q1134" s="6">
        <v>0</v>
      </c>
      <c r="R1134" s="6">
        <v>5352529</v>
      </c>
      <c r="S1134" s="6">
        <v>47666935</v>
      </c>
      <c r="U1134">
        <f t="shared" si="24"/>
        <v>0</v>
      </c>
    </row>
    <row r="1135" spans="1:21" x14ac:dyDescent="0.35">
      <c r="A1135">
        <v>2020</v>
      </c>
      <c r="B1135" t="s">
        <v>3</v>
      </c>
      <c r="C1135" t="s">
        <v>69</v>
      </c>
      <c r="D1135" t="s">
        <v>17</v>
      </c>
      <c r="E1135" t="s">
        <v>144</v>
      </c>
      <c r="F1135" t="s">
        <v>35</v>
      </c>
      <c r="G1135">
        <v>2</v>
      </c>
      <c r="H1135" t="s">
        <v>9</v>
      </c>
      <c r="I1135" s="6">
        <v>6</v>
      </c>
      <c r="J1135" s="6">
        <v>1904.21</v>
      </c>
      <c r="K1135" s="6">
        <v>1157.0899999999999</v>
      </c>
      <c r="L1135" s="7"/>
      <c r="M1135" s="6">
        <v>1909.07</v>
      </c>
      <c r="N1135" s="6">
        <v>0</v>
      </c>
      <c r="O1135" s="6">
        <v>4770000</v>
      </c>
      <c r="P1135" s="6">
        <v>1300000</v>
      </c>
      <c r="Q1135" s="6">
        <v>0</v>
      </c>
      <c r="R1135" s="6">
        <v>1200000</v>
      </c>
      <c r="S1135" s="6">
        <v>7270000</v>
      </c>
      <c r="U1135">
        <f t="shared" si="24"/>
        <v>0</v>
      </c>
    </row>
    <row r="1136" spans="1:21" x14ac:dyDescent="0.35">
      <c r="A1136">
        <v>2020</v>
      </c>
      <c r="B1136" t="s">
        <v>3</v>
      </c>
      <c r="C1136" t="s">
        <v>69</v>
      </c>
      <c r="D1136" t="s">
        <v>17</v>
      </c>
      <c r="E1136" t="s">
        <v>144</v>
      </c>
      <c r="F1136" t="s">
        <v>35</v>
      </c>
      <c r="G1136">
        <v>5</v>
      </c>
      <c r="H1136" t="s">
        <v>9</v>
      </c>
      <c r="I1136" s="6">
        <v>1</v>
      </c>
      <c r="J1136" s="6">
        <v>0</v>
      </c>
      <c r="K1136" s="6">
        <v>0</v>
      </c>
      <c r="L1136" s="7"/>
      <c r="M1136" s="6">
        <v>205.97</v>
      </c>
      <c r="N1136" s="6">
        <v>0</v>
      </c>
      <c r="O1136" s="6">
        <v>492922</v>
      </c>
      <c r="P1136" s="6">
        <v>385000</v>
      </c>
      <c r="Q1136" s="6">
        <v>0</v>
      </c>
      <c r="R1136" s="6">
        <v>0</v>
      </c>
      <c r="S1136" s="6">
        <v>877922</v>
      </c>
      <c r="U1136">
        <f t="shared" si="24"/>
        <v>0</v>
      </c>
    </row>
    <row r="1137" spans="1:21" x14ac:dyDescent="0.35">
      <c r="A1137">
        <v>2020</v>
      </c>
      <c r="B1137" t="s">
        <v>3</v>
      </c>
      <c r="C1137" t="s">
        <v>69</v>
      </c>
      <c r="D1137" t="s">
        <v>17</v>
      </c>
      <c r="E1137" t="s">
        <v>144</v>
      </c>
      <c r="F1137" t="s">
        <v>35</v>
      </c>
      <c r="G1137">
        <v>6</v>
      </c>
      <c r="H1137" t="s">
        <v>9</v>
      </c>
      <c r="I1137" s="6">
        <v>2</v>
      </c>
      <c r="J1137" s="6">
        <v>85.98</v>
      </c>
      <c r="K1137" s="6">
        <v>55.89</v>
      </c>
      <c r="L1137" s="7"/>
      <c r="M1137" s="6">
        <v>86.1</v>
      </c>
      <c r="N1137" s="6">
        <v>0</v>
      </c>
      <c r="O1137" s="6">
        <v>0</v>
      </c>
      <c r="P1137" s="6">
        <v>770000</v>
      </c>
      <c r="Q1137" s="6">
        <v>0</v>
      </c>
      <c r="R1137" s="6">
        <v>0</v>
      </c>
      <c r="S1137" s="6">
        <v>770000</v>
      </c>
      <c r="U1137">
        <f t="shared" si="24"/>
        <v>0</v>
      </c>
    </row>
    <row r="1138" spans="1:21" x14ac:dyDescent="0.35">
      <c r="A1138">
        <v>2020</v>
      </c>
      <c r="B1138" t="s">
        <v>3</v>
      </c>
      <c r="C1138" t="s">
        <v>69</v>
      </c>
      <c r="D1138" t="s">
        <v>17</v>
      </c>
      <c r="E1138" t="s">
        <v>145</v>
      </c>
      <c r="F1138" t="s">
        <v>35</v>
      </c>
      <c r="G1138">
        <v>1</v>
      </c>
      <c r="H1138" t="s">
        <v>9</v>
      </c>
      <c r="I1138" s="6">
        <v>56</v>
      </c>
      <c r="J1138" s="6">
        <v>32521.7</v>
      </c>
      <c r="K1138" s="6">
        <v>15411.11</v>
      </c>
      <c r="L1138" s="7"/>
      <c r="M1138" s="6">
        <v>52810.94</v>
      </c>
      <c r="N1138" s="6">
        <v>0</v>
      </c>
      <c r="O1138" s="6">
        <v>128509886</v>
      </c>
      <c r="P1138" s="6">
        <v>25845726</v>
      </c>
      <c r="Q1138" s="6">
        <v>0</v>
      </c>
      <c r="R1138" s="6">
        <v>29077394</v>
      </c>
      <c r="S1138" s="6">
        <v>183433006</v>
      </c>
      <c r="U1138">
        <f t="shared" si="24"/>
        <v>0</v>
      </c>
    </row>
    <row r="1139" spans="1:21" x14ac:dyDescent="0.35">
      <c r="A1139">
        <v>2020</v>
      </c>
      <c r="B1139" t="s">
        <v>3</v>
      </c>
      <c r="C1139" t="s">
        <v>69</v>
      </c>
      <c r="D1139" t="s">
        <v>17</v>
      </c>
      <c r="E1139" t="s">
        <v>145</v>
      </c>
      <c r="F1139" t="s">
        <v>35</v>
      </c>
      <c r="G1139">
        <v>2</v>
      </c>
      <c r="H1139" t="s">
        <v>9</v>
      </c>
      <c r="I1139" s="6">
        <v>18</v>
      </c>
      <c r="J1139" s="6">
        <v>10539.77</v>
      </c>
      <c r="K1139" s="6">
        <v>6234.53</v>
      </c>
      <c r="L1139" s="7"/>
      <c r="M1139" s="6">
        <v>12908.28</v>
      </c>
      <c r="N1139" s="6">
        <v>0</v>
      </c>
      <c r="O1139" s="6">
        <v>37080000</v>
      </c>
      <c r="P1139" s="6">
        <v>8690000</v>
      </c>
      <c r="Q1139" s="6">
        <v>0</v>
      </c>
      <c r="R1139" s="6">
        <v>9000000</v>
      </c>
      <c r="S1139" s="6">
        <v>54770000</v>
      </c>
      <c r="U1139">
        <f t="shared" si="24"/>
        <v>0</v>
      </c>
    </row>
    <row r="1140" spans="1:21" x14ac:dyDescent="0.35">
      <c r="A1140">
        <v>2020</v>
      </c>
      <c r="B1140" t="s">
        <v>3</v>
      </c>
      <c r="C1140" t="s">
        <v>69</v>
      </c>
      <c r="D1140" t="s">
        <v>17</v>
      </c>
      <c r="E1140" t="s">
        <v>145</v>
      </c>
      <c r="F1140" t="s">
        <v>35</v>
      </c>
      <c r="G1140">
        <v>3</v>
      </c>
      <c r="H1140" t="s">
        <v>9</v>
      </c>
      <c r="I1140" s="6">
        <v>2</v>
      </c>
      <c r="J1140" s="6">
        <v>-1405.65</v>
      </c>
      <c r="K1140" s="6">
        <v>-491.97</v>
      </c>
      <c r="L1140" s="7"/>
      <c r="M1140" s="6">
        <v>435.98</v>
      </c>
      <c r="N1140" s="6">
        <v>0</v>
      </c>
      <c r="O1140" s="6">
        <v>6000000</v>
      </c>
      <c r="P1140" s="6">
        <v>900000</v>
      </c>
      <c r="Q1140" s="6">
        <v>0</v>
      </c>
      <c r="R1140" s="6">
        <v>1800000</v>
      </c>
      <c r="S1140" s="6">
        <v>8700000</v>
      </c>
      <c r="U1140">
        <f t="shared" si="24"/>
        <v>0</v>
      </c>
    </row>
    <row r="1141" spans="1:21" x14ac:dyDescent="0.35">
      <c r="A1141">
        <v>2020</v>
      </c>
      <c r="B1141" t="s">
        <v>3</v>
      </c>
      <c r="C1141" t="s">
        <v>69</v>
      </c>
      <c r="D1141" t="s">
        <v>17</v>
      </c>
      <c r="E1141" t="s">
        <v>145</v>
      </c>
      <c r="F1141" t="s">
        <v>35</v>
      </c>
      <c r="G1141">
        <v>5</v>
      </c>
      <c r="H1141" t="s">
        <v>9</v>
      </c>
      <c r="I1141" s="6">
        <v>2</v>
      </c>
      <c r="J1141" s="6">
        <v>0</v>
      </c>
      <c r="K1141" s="6">
        <v>0</v>
      </c>
      <c r="L1141" s="7"/>
      <c r="M1141" s="6">
        <v>411.94</v>
      </c>
      <c r="N1141" s="6">
        <v>0</v>
      </c>
      <c r="O1141" s="6">
        <v>985844</v>
      </c>
      <c r="P1141" s="6">
        <v>770000</v>
      </c>
      <c r="Q1141" s="6">
        <v>0</v>
      </c>
      <c r="R1141" s="6">
        <v>0</v>
      </c>
      <c r="S1141" s="6">
        <v>1755844</v>
      </c>
      <c r="U1141">
        <f t="shared" si="24"/>
        <v>0</v>
      </c>
    </row>
    <row r="1142" spans="1:21" x14ac:dyDescent="0.35">
      <c r="A1142">
        <v>2020</v>
      </c>
      <c r="B1142" t="s">
        <v>3</v>
      </c>
      <c r="C1142" t="s">
        <v>69</v>
      </c>
      <c r="D1142" t="s">
        <v>17</v>
      </c>
      <c r="E1142" t="s">
        <v>146</v>
      </c>
      <c r="F1142" t="s">
        <v>35</v>
      </c>
      <c r="G1142">
        <v>1</v>
      </c>
      <c r="H1142" t="s">
        <v>9</v>
      </c>
      <c r="I1142" s="6">
        <v>101</v>
      </c>
      <c r="J1142" s="6">
        <v>53045.03</v>
      </c>
      <c r="K1142" s="6">
        <v>30080.57</v>
      </c>
      <c r="L1142" s="7"/>
      <c r="M1142" s="6">
        <v>56321.66</v>
      </c>
      <c r="N1142" s="6">
        <v>0</v>
      </c>
      <c r="O1142" s="6">
        <v>163998744</v>
      </c>
      <c r="P1142" s="6">
        <v>27169012</v>
      </c>
      <c r="Q1142" s="6">
        <v>0</v>
      </c>
      <c r="R1142" s="6">
        <v>41467214</v>
      </c>
      <c r="S1142" s="6">
        <v>232634970</v>
      </c>
      <c r="U1142">
        <f t="shared" si="24"/>
        <v>0</v>
      </c>
    </row>
    <row r="1143" spans="1:21" x14ac:dyDescent="0.35">
      <c r="A1143">
        <v>2020</v>
      </c>
      <c r="B1143" t="s">
        <v>3</v>
      </c>
      <c r="C1143" t="s">
        <v>69</v>
      </c>
      <c r="D1143" t="s">
        <v>17</v>
      </c>
      <c r="E1143" t="s">
        <v>146</v>
      </c>
      <c r="F1143" t="s">
        <v>35</v>
      </c>
      <c r="G1143">
        <v>2</v>
      </c>
      <c r="H1143" t="s">
        <v>9</v>
      </c>
      <c r="I1143" s="6">
        <v>37</v>
      </c>
      <c r="J1143" s="6">
        <v>18951.21</v>
      </c>
      <c r="K1143" s="6">
        <v>10892.79</v>
      </c>
      <c r="L1143" s="7"/>
      <c r="M1143" s="6">
        <v>18766.03</v>
      </c>
      <c r="N1143" s="6">
        <v>0</v>
      </c>
      <c r="O1143" s="6">
        <v>46220000</v>
      </c>
      <c r="P1143" s="6">
        <v>10400000</v>
      </c>
      <c r="Q1143" s="6">
        <v>0</v>
      </c>
      <c r="R1143" s="6">
        <v>12100000</v>
      </c>
      <c r="S1143" s="6">
        <v>68720000</v>
      </c>
      <c r="U1143">
        <f t="shared" si="24"/>
        <v>0</v>
      </c>
    </row>
    <row r="1144" spans="1:21" x14ac:dyDescent="0.35">
      <c r="A1144">
        <v>2020</v>
      </c>
      <c r="B1144" t="s">
        <v>3</v>
      </c>
      <c r="C1144" t="s">
        <v>69</v>
      </c>
      <c r="D1144" t="s">
        <v>17</v>
      </c>
      <c r="E1144" t="s">
        <v>146</v>
      </c>
      <c r="F1144" t="s">
        <v>35</v>
      </c>
      <c r="G1144">
        <v>5</v>
      </c>
      <c r="H1144" t="s">
        <v>9</v>
      </c>
      <c r="I1144" s="6">
        <v>6</v>
      </c>
      <c r="J1144" s="6">
        <v>818.06</v>
      </c>
      <c r="K1144" s="6">
        <v>490.84</v>
      </c>
      <c r="L1144" s="7"/>
      <c r="M1144" s="6">
        <v>1437.91</v>
      </c>
      <c r="N1144" s="6">
        <v>0</v>
      </c>
      <c r="O1144" s="6">
        <v>4478766</v>
      </c>
      <c r="P1144" s="6">
        <v>1605000</v>
      </c>
      <c r="Q1144" s="6">
        <v>0</v>
      </c>
      <c r="R1144" s="6">
        <v>900000</v>
      </c>
      <c r="S1144" s="6">
        <v>6983766</v>
      </c>
      <c r="U1144">
        <f t="shared" si="24"/>
        <v>0</v>
      </c>
    </row>
    <row r="1145" spans="1:21" x14ac:dyDescent="0.35">
      <c r="A1145">
        <v>2020</v>
      </c>
      <c r="B1145" t="s">
        <v>3</v>
      </c>
      <c r="C1145" t="s">
        <v>69</v>
      </c>
      <c r="D1145" t="s">
        <v>17</v>
      </c>
      <c r="E1145" t="s">
        <v>147</v>
      </c>
      <c r="F1145" t="s">
        <v>35</v>
      </c>
      <c r="G1145">
        <v>1</v>
      </c>
      <c r="H1145" t="s">
        <v>9</v>
      </c>
      <c r="I1145" s="6">
        <v>8</v>
      </c>
      <c r="J1145" s="6">
        <v>470.66</v>
      </c>
      <c r="K1145" s="6">
        <v>293.08999999999997</v>
      </c>
      <c r="L1145" s="7"/>
      <c r="M1145" s="6">
        <v>280.77</v>
      </c>
      <c r="N1145" s="6">
        <v>0</v>
      </c>
      <c r="O1145" s="6">
        <v>200000</v>
      </c>
      <c r="P1145" s="6">
        <v>2281118</v>
      </c>
      <c r="Q1145" s="6">
        <v>0</v>
      </c>
      <c r="R1145" s="6">
        <v>0</v>
      </c>
      <c r="S1145" s="6">
        <v>2481118</v>
      </c>
      <c r="U1145">
        <f t="shared" si="24"/>
        <v>0</v>
      </c>
    </row>
    <row r="1146" spans="1:21" x14ac:dyDescent="0.35">
      <c r="A1146">
        <v>2020</v>
      </c>
      <c r="B1146" t="s">
        <v>3</v>
      </c>
      <c r="C1146" t="s">
        <v>69</v>
      </c>
      <c r="D1146" t="s">
        <v>17</v>
      </c>
      <c r="E1146" t="s">
        <v>147</v>
      </c>
      <c r="F1146" t="s">
        <v>35</v>
      </c>
      <c r="G1146">
        <v>2</v>
      </c>
      <c r="H1146" t="s">
        <v>9</v>
      </c>
      <c r="I1146" s="6">
        <v>4</v>
      </c>
      <c r="J1146" s="6">
        <v>-2555.7199999999998</v>
      </c>
      <c r="K1146" s="6">
        <v>-1226.49</v>
      </c>
      <c r="L1146" s="7"/>
      <c r="M1146" s="6">
        <v>2299.1999999999998</v>
      </c>
      <c r="N1146" s="6">
        <v>0</v>
      </c>
      <c r="O1146" s="6">
        <v>6385000</v>
      </c>
      <c r="P1146" s="6">
        <v>2055000</v>
      </c>
      <c r="Q1146" s="6">
        <v>0</v>
      </c>
      <c r="R1146" s="6">
        <v>1200000</v>
      </c>
      <c r="S1146" s="6">
        <v>9640000</v>
      </c>
      <c r="U1146">
        <f t="shared" si="24"/>
        <v>0</v>
      </c>
    </row>
    <row r="1147" spans="1:21" x14ac:dyDescent="0.35">
      <c r="A1147">
        <v>2020</v>
      </c>
      <c r="B1147" t="s">
        <v>3</v>
      </c>
      <c r="C1147" t="s">
        <v>69</v>
      </c>
      <c r="D1147" t="s">
        <v>17</v>
      </c>
      <c r="E1147" t="s">
        <v>147</v>
      </c>
      <c r="F1147" t="s">
        <v>35</v>
      </c>
      <c r="G1147">
        <v>5</v>
      </c>
      <c r="H1147" t="s">
        <v>9</v>
      </c>
      <c r="I1147" s="6">
        <v>1</v>
      </c>
      <c r="J1147" s="6">
        <v>0</v>
      </c>
      <c r="K1147" s="6">
        <v>0</v>
      </c>
      <c r="L1147" s="7"/>
      <c r="M1147" s="6">
        <v>205.97</v>
      </c>
      <c r="N1147" s="6">
        <v>0</v>
      </c>
      <c r="O1147" s="6">
        <v>492922</v>
      </c>
      <c r="P1147" s="6">
        <v>385000</v>
      </c>
      <c r="Q1147" s="6">
        <v>0</v>
      </c>
      <c r="R1147" s="6">
        <v>0</v>
      </c>
      <c r="S1147" s="6">
        <v>877922</v>
      </c>
      <c r="U1147">
        <f t="shared" si="24"/>
        <v>0</v>
      </c>
    </row>
    <row r="1148" spans="1:21" x14ac:dyDescent="0.35">
      <c r="A1148">
        <v>2020</v>
      </c>
      <c r="B1148" t="s">
        <v>3</v>
      </c>
      <c r="C1148" t="s">
        <v>69</v>
      </c>
      <c r="D1148" t="s">
        <v>17</v>
      </c>
      <c r="E1148" t="s">
        <v>148</v>
      </c>
      <c r="F1148" t="s">
        <v>35</v>
      </c>
      <c r="G1148">
        <v>1</v>
      </c>
      <c r="H1148" t="s">
        <v>9</v>
      </c>
      <c r="I1148" s="6">
        <v>89</v>
      </c>
      <c r="J1148" s="6">
        <v>39210.17</v>
      </c>
      <c r="K1148" s="6">
        <v>20374.150000000001</v>
      </c>
      <c r="L1148" s="7"/>
      <c r="M1148" s="6">
        <v>38210.629999999997</v>
      </c>
      <c r="N1148" s="6">
        <v>0</v>
      </c>
      <c r="O1148" s="6">
        <v>79811132</v>
      </c>
      <c r="P1148" s="6">
        <v>37158320</v>
      </c>
      <c r="Q1148" s="6">
        <v>0</v>
      </c>
      <c r="R1148" s="6">
        <v>10093727</v>
      </c>
      <c r="S1148" s="6">
        <v>127063179</v>
      </c>
      <c r="U1148">
        <f t="shared" si="24"/>
        <v>0</v>
      </c>
    </row>
    <row r="1149" spans="1:21" x14ac:dyDescent="0.35">
      <c r="A1149">
        <v>2020</v>
      </c>
      <c r="B1149" t="s">
        <v>3</v>
      </c>
      <c r="C1149" t="s">
        <v>69</v>
      </c>
      <c r="D1149" t="s">
        <v>17</v>
      </c>
      <c r="E1149" t="s">
        <v>148</v>
      </c>
      <c r="F1149" t="s">
        <v>35</v>
      </c>
      <c r="G1149">
        <v>2</v>
      </c>
      <c r="H1149" t="s">
        <v>9</v>
      </c>
      <c r="I1149" s="6">
        <v>35</v>
      </c>
      <c r="J1149" s="6">
        <v>32258.799999999999</v>
      </c>
      <c r="K1149" s="6">
        <v>19152.03</v>
      </c>
      <c r="L1149" s="7"/>
      <c r="M1149" s="6">
        <v>22054.31</v>
      </c>
      <c r="N1149" s="6">
        <v>0</v>
      </c>
      <c r="O1149" s="6">
        <v>78218952</v>
      </c>
      <c r="P1149" s="6">
        <v>7980000</v>
      </c>
      <c r="Q1149" s="6">
        <v>0</v>
      </c>
      <c r="R1149" s="6">
        <v>13238996</v>
      </c>
      <c r="S1149" s="6">
        <v>99437948</v>
      </c>
      <c r="U1149">
        <f t="shared" si="24"/>
        <v>0</v>
      </c>
    </row>
    <row r="1150" spans="1:21" x14ac:dyDescent="0.35">
      <c r="A1150">
        <v>2020</v>
      </c>
      <c r="B1150" t="s">
        <v>3</v>
      </c>
      <c r="C1150" t="s">
        <v>69</v>
      </c>
      <c r="D1150" t="s">
        <v>17</v>
      </c>
      <c r="E1150" t="s">
        <v>148</v>
      </c>
      <c r="F1150" t="s">
        <v>35</v>
      </c>
      <c r="G1150">
        <v>3</v>
      </c>
      <c r="H1150" t="s">
        <v>9</v>
      </c>
      <c r="I1150" s="6">
        <v>3</v>
      </c>
      <c r="J1150" s="6">
        <v>6013.99</v>
      </c>
      <c r="K1150" s="6">
        <v>3158.33</v>
      </c>
      <c r="L1150" s="7"/>
      <c r="M1150" s="6">
        <v>4872</v>
      </c>
      <c r="N1150" s="6">
        <v>0</v>
      </c>
      <c r="O1150" s="6">
        <v>7000000</v>
      </c>
      <c r="P1150" s="6">
        <v>1050000</v>
      </c>
      <c r="Q1150" s="6">
        <v>0</v>
      </c>
      <c r="R1150" s="6">
        <v>1800000</v>
      </c>
      <c r="S1150" s="6">
        <v>9850000</v>
      </c>
      <c r="U1150">
        <f t="shared" si="24"/>
        <v>0</v>
      </c>
    </row>
    <row r="1151" spans="1:21" x14ac:dyDescent="0.35">
      <c r="A1151">
        <v>2020</v>
      </c>
      <c r="B1151" t="s">
        <v>3</v>
      </c>
      <c r="C1151" t="s">
        <v>69</v>
      </c>
      <c r="D1151" t="s">
        <v>17</v>
      </c>
      <c r="E1151" t="s">
        <v>148</v>
      </c>
      <c r="F1151" t="s">
        <v>35</v>
      </c>
      <c r="G1151">
        <v>5</v>
      </c>
      <c r="H1151" t="s">
        <v>9</v>
      </c>
      <c r="I1151" s="6">
        <v>5</v>
      </c>
      <c r="J1151" s="6">
        <v>0</v>
      </c>
      <c r="K1151" s="6">
        <v>0</v>
      </c>
      <c r="L1151" s="7"/>
      <c r="M1151" s="6">
        <v>1029.8499999999999</v>
      </c>
      <c r="N1151" s="6">
        <v>0</v>
      </c>
      <c r="O1151" s="6">
        <v>2464610</v>
      </c>
      <c r="P1151" s="6">
        <v>1925000</v>
      </c>
      <c r="Q1151" s="6">
        <v>0</v>
      </c>
      <c r="R1151" s="6">
        <v>0</v>
      </c>
      <c r="S1151" s="6">
        <v>4389610</v>
      </c>
      <c r="U1151">
        <f t="shared" si="24"/>
        <v>0</v>
      </c>
    </row>
    <row r="1152" spans="1:21" x14ac:dyDescent="0.35">
      <c r="A1152">
        <v>2020</v>
      </c>
      <c r="B1152" t="s">
        <v>3</v>
      </c>
      <c r="C1152" t="s">
        <v>69</v>
      </c>
      <c r="D1152" t="s">
        <v>17</v>
      </c>
      <c r="E1152" t="s">
        <v>149</v>
      </c>
      <c r="F1152" t="s">
        <v>35</v>
      </c>
      <c r="G1152">
        <v>1</v>
      </c>
      <c r="H1152" t="s">
        <v>9</v>
      </c>
      <c r="I1152" s="6">
        <v>25</v>
      </c>
      <c r="J1152" s="6">
        <v>2848.7</v>
      </c>
      <c r="K1152" s="6">
        <v>1544.64</v>
      </c>
      <c r="L1152" s="7"/>
      <c r="M1152" s="6">
        <v>2939.05</v>
      </c>
      <c r="N1152" s="6">
        <v>0</v>
      </c>
      <c r="O1152" s="6">
        <v>15920000</v>
      </c>
      <c r="P1152" s="6">
        <v>2329118</v>
      </c>
      <c r="Q1152" s="6">
        <v>0</v>
      </c>
      <c r="R1152" s="6">
        <v>2400000</v>
      </c>
      <c r="S1152" s="6">
        <v>20649118</v>
      </c>
      <c r="U1152">
        <f t="shared" si="24"/>
        <v>0</v>
      </c>
    </row>
    <row r="1153" spans="1:21" x14ac:dyDescent="0.35">
      <c r="A1153">
        <v>2020</v>
      </c>
      <c r="B1153" t="s">
        <v>3</v>
      </c>
      <c r="C1153" t="s">
        <v>69</v>
      </c>
      <c r="D1153" t="s">
        <v>17</v>
      </c>
      <c r="E1153" t="s">
        <v>149</v>
      </c>
      <c r="F1153" t="s">
        <v>35</v>
      </c>
      <c r="G1153">
        <v>2</v>
      </c>
      <c r="H1153" t="s">
        <v>9</v>
      </c>
      <c r="I1153" s="6">
        <v>5</v>
      </c>
      <c r="J1153" s="6">
        <v>2770.92</v>
      </c>
      <c r="K1153" s="6">
        <v>1549.09</v>
      </c>
      <c r="L1153" s="7"/>
      <c r="M1153" s="6">
        <v>1889</v>
      </c>
      <c r="N1153" s="6">
        <v>0</v>
      </c>
      <c r="O1153" s="6">
        <v>8000000</v>
      </c>
      <c r="P1153" s="6">
        <v>900000</v>
      </c>
      <c r="Q1153" s="6">
        <v>0</v>
      </c>
      <c r="R1153" s="6">
        <v>2000000</v>
      </c>
      <c r="S1153" s="6">
        <v>10900000</v>
      </c>
      <c r="U1153">
        <f t="shared" si="24"/>
        <v>0</v>
      </c>
    </row>
    <row r="1154" spans="1:21" x14ac:dyDescent="0.35">
      <c r="A1154">
        <v>2020</v>
      </c>
      <c r="B1154" t="s">
        <v>3</v>
      </c>
      <c r="C1154" t="s">
        <v>69</v>
      </c>
      <c r="D1154" t="s">
        <v>17</v>
      </c>
      <c r="E1154" t="s">
        <v>150</v>
      </c>
      <c r="F1154" t="s">
        <v>35</v>
      </c>
      <c r="G1154">
        <v>1</v>
      </c>
      <c r="H1154" t="s">
        <v>9</v>
      </c>
      <c r="I1154" s="6">
        <v>47</v>
      </c>
      <c r="J1154" s="6">
        <v>9694.92</v>
      </c>
      <c r="K1154" s="6">
        <v>4172.18</v>
      </c>
      <c r="L1154" s="7"/>
      <c r="M1154" s="6">
        <v>14946.11</v>
      </c>
      <c r="N1154" s="6">
        <v>0</v>
      </c>
      <c r="O1154" s="6">
        <v>6953000</v>
      </c>
      <c r="P1154" s="6">
        <v>39825344</v>
      </c>
      <c r="Q1154" s="6">
        <v>0</v>
      </c>
      <c r="R1154" s="6">
        <v>3160772</v>
      </c>
      <c r="S1154" s="6">
        <v>49939116</v>
      </c>
      <c r="U1154">
        <f t="shared" si="24"/>
        <v>0</v>
      </c>
    </row>
    <row r="1155" spans="1:21" x14ac:dyDescent="0.35">
      <c r="A1155">
        <v>2020</v>
      </c>
      <c r="B1155" t="s">
        <v>3</v>
      </c>
      <c r="C1155" t="s">
        <v>69</v>
      </c>
      <c r="D1155" t="s">
        <v>17</v>
      </c>
      <c r="E1155" t="s">
        <v>150</v>
      </c>
      <c r="F1155" t="s">
        <v>35</v>
      </c>
      <c r="G1155">
        <v>2</v>
      </c>
      <c r="H1155" t="s">
        <v>9</v>
      </c>
      <c r="I1155" s="6">
        <v>9</v>
      </c>
      <c r="J1155" s="6">
        <v>4120.7299999999996</v>
      </c>
      <c r="K1155" s="6">
        <v>1976.66</v>
      </c>
      <c r="L1155" s="7"/>
      <c r="M1155" s="6">
        <v>4427.53</v>
      </c>
      <c r="N1155" s="6">
        <v>0</v>
      </c>
      <c r="O1155" s="6">
        <v>17163118</v>
      </c>
      <c r="P1155" s="6">
        <v>1970000</v>
      </c>
      <c r="Q1155" s="6">
        <v>0</v>
      </c>
      <c r="R1155" s="6">
        <v>705569</v>
      </c>
      <c r="S1155" s="6">
        <v>19838687</v>
      </c>
      <c r="U1155">
        <f t="shared" si="24"/>
        <v>0</v>
      </c>
    </row>
    <row r="1156" spans="1:21" x14ac:dyDescent="0.35">
      <c r="A1156">
        <v>2020</v>
      </c>
      <c r="B1156" t="s">
        <v>3</v>
      </c>
      <c r="C1156" t="s">
        <v>69</v>
      </c>
      <c r="D1156" t="s">
        <v>17</v>
      </c>
      <c r="E1156" t="s">
        <v>150</v>
      </c>
      <c r="F1156" t="s">
        <v>35</v>
      </c>
      <c r="G1156">
        <v>3</v>
      </c>
      <c r="H1156" t="s">
        <v>9</v>
      </c>
      <c r="I1156" s="6">
        <v>1</v>
      </c>
      <c r="J1156" s="6">
        <v>0</v>
      </c>
      <c r="K1156" s="6">
        <v>0</v>
      </c>
      <c r="L1156" s="7"/>
      <c r="M1156" s="6">
        <v>2815.57</v>
      </c>
      <c r="N1156" s="6">
        <v>0</v>
      </c>
      <c r="O1156" s="6">
        <v>4994387</v>
      </c>
      <c r="P1156" s="6">
        <v>0</v>
      </c>
      <c r="Q1156" s="6">
        <v>0</v>
      </c>
      <c r="R1156" s="6">
        <v>0</v>
      </c>
      <c r="S1156" s="6">
        <v>4994387</v>
      </c>
      <c r="U1156">
        <f t="shared" si="24"/>
        <v>0</v>
      </c>
    </row>
    <row r="1157" spans="1:21" x14ac:dyDescent="0.35">
      <c r="A1157">
        <v>2020</v>
      </c>
      <c r="B1157" t="s">
        <v>3</v>
      </c>
      <c r="C1157" t="s">
        <v>69</v>
      </c>
      <c r="D1157" t="s">
        <v>17</v>
      </c>
      <c r="E1157" t="s">
        <v>150</v>
      </c>
      <c r="F1157" t="s">
        <v>35</v>
      </c>
      <c r="G1157">
        <v>4</v>
      </c>
      <c r="H1157" t="s">
        <v>9</v>
      </c>
      <c r="I1157" s="6">
        <v>1</v>
      </c>
      <c r="J1157" s="6">
        <v>-885.15</v>
      </c>
      <c r="K1157" s="6">
        <v>-442.56</v>
      </c>
      <c r="L1157" s="7"/>
      <c r="M1157" s="6">
        <v>325</v>
      </c>
      <c r="N1157" s="6">
        <v>0</v>
      </c>
      <c r="O1157" s="6">
        <v>1500000</v>
      </c>
      <c r="P1157" s="6">
        <v>225000</v>
      </c>
      <c r="Q1157" s="6">
        <v>0</v>
      </c>
      <c r="R1157" s="6">
        <v>300000</v>
      </c>
      <c r="S1157" s="6">
        <v>2025000</v>
      </c>
      <c r="U1157">
        <f t="shared" si="24"/>
        <v>0</v>
      </c>
    </row>
    <row r="1158" spans="1:21" x14ac:dyDescent="0.35">
      <c r="A1158">
        <v>2020</v>
      </c>
      <c r="B1158" t="s">
        <v>3</v>
      </c>
      <c r="C1158" t="s">
        <v>69</v>
      </c>
      <c r="D1158" t="s">
        <v>17</v>
      </c>
      <c r="E1158" t="s">
        <v>150</v>
      </c>
      <c r="F1158" t="s">
        <v>35</v>
      </c>
      <c r="G1158">
        <v>5</v>
      </c>
      <c r="H1158" t="s">
        <v>9</v>
      </c>
      <c r="I1158" s="6">
        <v>3</v>
      </c>
      <c r="J1158" s="6">
        <v>0</v>
      </c>
      <c r="K1158" s="6">
        <v>0</v>
      </c>
      <c r="L1158" s="7"/>
      <c r="M1158" s="6">
        <v>617.91</v>
      </c>
      <c r="N1158" s="6">
        <v>0</v>
      </c>
      <c r="O1158" s="6">
        <v>1478766</v>
      </c>
      <c r="P1158" s="6">
        <v>1155000</v>
      </c>
      <c r="Q1158" s="6">
        <v>0</v>
      </c>
      <c r="R1158" s="6">
        <v>0</v>
      </c>
      <c r="S1158" s="6">
        <v>2633766</v>
      </c>
      <c r="U1158">
        <f t="shared" si="24"/>
        <v>0</v>
      </c>
    </row>
    <row r="1159" spans="1:21" x14ac:dyDescent="0.35">
      <c r="A1159">
        <v>2020</v>
      </c>
      <c r="B1159" t="s">
        <v>3</v>
      </c>
      <c r="C1159" t="s">
        <v>69</v>
      </c>
      <c r="D1159" t="s">
        <v>17</v>
      </c>
      <c r="E1159" t="s">
        <v>150</v>
      </c>
      <c r="F1159" t="s">
        <v>35</v>
      </c>
      <c r="G1159">
        <v>6</v>
      </c>
      <c r="H1159" t="s">
        <v>9</v>
      </c>
      <c r="I1159" s="6">
        <v>4</v>
      </c>
      <c r="J1159" s="6">
        <v>171.96</v>
      </c>
      <c r="K1159" s="6">
        <v>111.78</v>
      </c>
      <c r="L1159" s="7"/>
      <c r="M1159" s="6">
        <v>172.2</v>
      </c>
      <c r="N1159" s="6">
        <v>0</v>
      </c>
      <c r="O1159" s="6">
        <v>0</v>
      </c>
      <c r="P1159" s="6">
        <v>1540000</v>
      </c>
      <c r="Q1159" s="6">
        <v>0</v>
      </c>
      <c r="R1159" s="6">
        <v>0</v>
      </c>
      <c r="S1159" s="6">
        <v>1540000</v>
      </c>
      <c r="U1159">
        <f t="shared" si="24"/>
        <v>0</v>
      </c>
    </row>
    <row r="1160" spans="1:21" x14ac:dyDescent="0.35">
      <c r="A1160">
        <v>2020</v>
      </c>
      <c r="B1160" t="s">
        <v>3</v>
      </c>
      <c r="C1160" t="s">
        <v>69</v>
      </c>
      <c r="D1160" t="s">
        <v>17</v>
      </c>
      <c r="E1160" t="s">
        <v>151</v>
      </c>
      <c r="F1160" t="s">
        <v>35</v>
      </c>
      <c r="G1160">
        <v>1</v>
      </c>
      <c r="H1160" t="s">
        <v>9</v>
      </c>
      <c r="I1160" s="6">
        <v>20</v>
      </c>
      <c r="J1160" s="6">
        <v>1603.77</v>
      </c>
      <c r="K1160" s="6">
        <v>859.63</v>
      </c>
      <c r="L1160" s="7"/>
      <c r="M1160" s="6">
        <v>1345.75</v>
      </c>
      <c r="N1160" s="6">
        <v>0</v>
      </c>
      <c r="O1160" s="6">
        <v>16247500</v>
      </c>
      <c r="P1160" s="6">
        <v>13438812</v>
      </c>
      <c r="Q1160" s="6">
        <v>0</v>
      </c>
      <c r="R1160" s="6">
        <v>9052200</v>
      </c>
      <c r="S1160" s="6">
        <v>38738512</v>
      </c>
      <c r="U1160">
        <f t="shared" si="24"/>
        <v>0</v>
      </c>
    </row>
    <row r="1161" spans="1:21" x14ac:dyDescent="0.35">
      <c r="A1161">
        <v>2020</v>
      </c>
      <c r="B1161" t="s">
        <v>3</v>
      </c>
      <c r="C1161" t="s">
        <v>69</v>
      </c>
      <c r="D1161" t="s">
        <v>17</v>
      </c>
      <c r="E1161" t="s">
        <v>151</v>
      </c>
      <c r="F1161" t="s">
        <v>35</v>
      </c>
      <c r="G1161">
        <v>5</v>
      </c>
      <c r="H1161" t="s">
        <v>9</v>
      </c>
      <c r="I1161" s="6">
        <v>1</v>
      </c>
      <c r="J1161" s="6">
        <v>0</v>
      </c>
      <c r="K1161" s="6">
        <v>0</v>
      </c>
      <c r="L1161" s="7"/>
      <c r="M1161" s="6">
        <v>205.97</v>
      </c>
      <c r="N1161" s="6">
        <v>0</v>
      </c>
      <c r="O1161" s="6">
        <v>492922</v>
      </c>
      <c r="P1161" s="6">
        <v>385000</v>
      </c>
      <c r="Q1161" s="6">
        <v>0</v>
      </c>
      <c r="R1161" s="6">
        <v>0</v>
      </c>
      <c r="S1161" s="6">
        <v>877922</v>
      </c>
      <c r="U1161">
        <f t="shared" si="24"/>
        <v>0</v>
      </c>
    </row>
    <row r="1162" spans="1:21" x14ac:dyDescent="0.35">
      <c r="A1162">
        <v>2020</v>
      </c>
      <c r="B1162" t="s">
        <v>3</v>
      </c>
      <c r="C1162" t="s">
        <v>69</v>
      </c>
      <c r="D1162" t="s">
        <v>17</v>
      </c>
      <c r="E1162" t="s">
        <v>151</v>
      </c>
      <c r="F1162" t="s">
        <v>35</v>
      </c>
      <c r="G1162">
        <v>6</v>
      </c>
      <c r="H1162" t="s">
        <v>9</v>
      </c>
      <c r="I1162" s="6">
        <v>2</v>
      </c>
      <c r="J1162" s="6">
        <v>85.98</v>
      </c>
      <c r="K1162" s="6">
        <v>55.89</v>
      </c>
      <c r="L1162" s="7"/>
      <c r="M1162" s="6">
        <v>86.1</v>
      </c>
      <c r="N1162" s="6">
        <v>0</v>
      </c>
      <c r="O1162" s="6">
        <v>0</v>
      </c>
      <c r="P1162" s="6">
        <v>770000</v>
      </c>
      <c r="Q1162" s="6">
        <v>0</v>
      </c>
      <c r="R1162" s="6">
        <v>0</v>
      </c>
      <c r="S1162" s="6">
        <v>770000</v>
      </c>
      <c r="U1162">
        <f t="shared" si="24"/>
        <v>0</v>
      </c>
    </row>
    <row r="1163" spans="1:21" x14ac:dyDescent="0.35">
      <c r="A1163">
        <v>2020</v>
      </c>
      <c r="B1163" t="s">
        <v>3</v>
      </c>
      <c r="C1163" t="s">
        <v>69</v>
      </c>
      <c r="D1163" t="s">
        <v>17</v>
      </c>
      <c r="E1163" t="s">
        <v>152</v>
      </c>
      <c r="F1163" t="s">
        <v>35</v>
      </c>
      <c r="G1163">
        <v>1</v>
      </c>
      <c r="H1163" t="s">
        <v>9</v>
      </c>
      <c r="I1163" s="6">
        <v>3</v>
      </c>
      <c r="J1163" s="6">
        <v>85.7</v>
      </c>
      <c r="K1163" s="6">
        <v>42.89</v>
      </c>
      <c r="L1163" s="7"/>
      <c r="M1163" s="6">
        <v>84.04</v>
      </c>
      <c r="N1163" s="6">
        <v>0</v>
      </c>
      <c r="O1163" s="6">
        <v>400000</v>
      </c>
      <c r="P1163" s="6">
        <v>281118</v>
      </c>
      <c r="Q1163" s="6">
        <v>0</v>
      </c>
      <c r="R1163" s="6">
        <v>0</v>
      </c>
      <c r="S1163" s="6">
        <v>681118</v>
      </c>
      <c r="U1163">
        <f t="shared" si="24"/>
        <v>0</v>
      </c>
    </row>
    <row r="1164" spans="1:21" x14ac:dyDescent="0.35">
      <c r="A1164">
        <v>2020</v>
      </c>
      <c r="B1164" t="s">
        <v>3</v>
      </c>
      <c r="C1164" t="s">
        <v>69</v>
      </c>
      <c r="D1164" t="s">
        <v>17</v>
      </c>
      <c r="E1164" t="s">
        <v>152</v>
      </c>
      <c r="F1164" t="s">
        <v>35</v>
      </c>
      <c r="G1164">
        <v>2</v>
      </c>
      <c r="H1164" t="s">
        <v>9</v>
      </c>
      <c r="I1164" s="6">
        <v>2</v>
      </c>
      <c r="J1164" s="6">
        <v>290.81</v>
      </c>
      <c r="K1164" s="6">
        <v>189.03</v>
      </c>
      <c r="L1164" s="7"/>
      <c r="M1164" s="6">
        <v>291.07</v>
      </c>
      <c r="N1164" s="6">
        <v>0</v>
      </c>
      <c r="O1164" s="6">
        <v>770000</v>
      </c>
      <c r="P1164" s="6">
        <v>700000</v>
      </c>
      <c r="Q1164" s="6">
        <v>0</v>
      </c>
      <c r="R1164" s="6">
        <v>0</v>
      </c>
      <c r="S1164" s="6">
        <v>1470000</v>
      </c>
      <c r="U1164">
        <f t="shared" si="24"/>
        <v>0</v>
      </c>
    </row>
    <row r="1165" spans="1:21" x14ac:dyDescent="0.35">
      <c r="A1165">
        <v>2020</v>
      </c>
      <c r="B1165" t="s">
        <v>3</v>
      </c>
      <c r="C1165" t="s">
        <v>69</v>
      </c>
      <c r="D1165" t="s">
        <v>17</v>
      </c>
      <c r="E1165" t="s">
        <v>152</v>
      </c>
      <c r="F1165" t="s">
        <v>35</v>
      </c>
      <c r="G1165">
        <v>5</v>
      </c>
      <c r="H1165" t="s">
        <v>9</v>
      </c>
      <c r="I1165" s="6">
        <v>1</v>
      </c>
      <c r="J1165" s="6">
        <v>0</v>
      </c>
      <c r="K1165" s="6">
        <v>0</v>
      </c>
      <c r="L1165" s="7"/>
      <c r="M1165" s="6">
        <v>205.97</v>
      </c>
      <c r="N1165" s="6">
        <v>0</v>
      </c>
      <c r="O1165" s="6">
        <v>492922</v>
      </c>
      <c r="P1165" s="6">
        <v>385000</v>
      </c>
      <c r="Q1165" s="6">
        <v>0</v>
      </c>
      <c r="R1165" s="6">
        <v>0</v>
      </c>
      <c r="S1165" s="6">
        <v>877922</v>
      </c>
      <c r="U1165">
        <f t="shared" si="24"/>
        <v>0</v>
      </c>
    </row>
    <row r="1166" spans="1:21" x14ac:dyDescent="0.35">
      <c r="A1166">
        <v>2020</v>
      </c>
      <c r="B1166" t="s">
        <v>3</v>
      </c>
      <c r="C1166" t="s">
        <v>70</v>
      </c>
      <c r="D1166" t="s">
        <v>17</v>
      </c>
      <c r="E1166" t="s">
        <v>125</v>
      </c>
      <c r="F1166" t="s">
        <v>35</v>
      </c>
      <c r="G1166">
        <v>2</v>
      </c>
      <c r="H1166" t="s">
        <v>9</v>
      </c>
      <c r="I1166" s="6">
        <v>1</v>
      </c>
      <c r="J1166" s="6">
        <v>0</v>
      </c>
      <c r="K1166" s="6">
        <v>0</v>
      </c>
      <c r="L1166" s="7"/>
      <c r="M1166" s="6">
        <v>714.39</v>
      </c>
      <c r="N1166" s="6">
        <v>0</v>
      </c>
      <c r="O1166" s="6">
        <v>6000000</v>
      </c>
      <c r="P1166" s="6">
        <v>0</v>
      </c>
      <c r="Q1166" s="6">
        <v>0</v>
      </c>
      <c r="R1166" s="6">
        <v>0</v>
      </c>
      <c r="S1166" s="6">
        <v>6000000</v>
      </c>
      <c r="U1166">
        <f t="shared" si="24"/>
        <v>0</v>
      </c>
    </row>
    <row r="1167" spans="1:21" x14ac:dyDescent="0.35">
      <c r="A1167">
        <v>2021</v>
      </c>
      <c r="B1167" t="s">
        <v>3</v>
      </c>
      <c r="C1167" t="s">
        <v>33</v>
      </c>
      <c r="D1167" t="s">
        <v>17</v>
      </c>
      <c r="E1167" t="s">
        <v>121</v>
      </c>
      <c r="F1167" t="s">
        <v>35</v>
      </c>
      <c r="G1167">
        <v>1</v>
      </c>
      <c r="H1167" t="s">
        <v>9</v>
      </c>
      <c r="I1167" s="6">
        <v>103</v>
      </c>
      <c r="J1167" s="6">
        <v>63909.41</v>
      </c>
      <c r="K1167" s="6">
        <v>40495.75</v>
      </c>
      <c r="L1167" s="6">
        <v>63759.839999999997</v>
      </c>
      <c r="M1167" s="6">
        <v>104229.31</v>
      </c>
      <c r="N1167" s="6">
        <v>16270</v>
      </c>
      <c r="O1167" s="6">
        <v>214837282</v>
      </c>
      <c r="P1167" s="6">
        <v>50189218</v>
      </c>
      <c r="Q1167" s="6">
        <v>0</v>
      </c>
      <c r="R1167" s="6">
        <v>25851948</v>
      </c>
      <c r="S1167" s="6">
        <v>290878448</v>
      </c>
      <c r="U1167">
        <f t="shared" si="24"/>
        <v>0.25457909875869611</v>
      </c>
    </row>
    <row r="1168" spans="1:21" x14ac:dyDescent="0.35">
      <c r="A1168">
        <v>2021</v>
      </c>
      <c r="B1168" t="s">
        <v>3</v>
      </c>
      <c r="C1168" t="s">
        <v>33</v>
      </c>
      <c r="D1168" t="s">
        <v>17</v>
      </c>
      <c r="E1168" t="s">
        <v>121</v>
      </c>
      <c r="F1168" t="s">
        <v>35</v>
      </c>
      <c r="G1168">
        <v>2</v>
      </c>
      <c r="H1168" t="s">
        <v>9</v>
      </c>
      <c r="I1168" s="6">
        <v>18</v>
      </c>
      <c r="J1168" s="6">
        <v>5750.89</v>
      </c>
      <c r="K1168" s="6">
        <v>3825.06</v>
      </c>
      <c r="L1168" s="6">
        <v>4094.98</v>
      </c>
      <c r="M1168" s="6">
        <v>4811.34</v>
      </c>
      <c r="N1168" s="6">
        <v>1370</v>
      </c>
      <c r="O1168" s="6">
        <v>6060000</v>
      </c>
      <c r="P1168" s="6">
        <v>6432792</v>
      </c>
      <c r="Q1168" s="6">
        <v>0</v>
      </c>
      <c r="R1168" s="6">
        <v>6508920</v>
      </c>
      <c r="S1168" s="6">
        <v>19001712</v>
      </c>
      <c r="U1168">
        <f t="shared" si="24"/>
        <v>0.23822399663356453</v>
      </c>
    </row>
    <row r="1169" spans="1:21" x14ac:dyDescent="0.35">
      <c r="A1169">
        <v>2021</v>
      </c>
      <c r="B1169" t="s">
        <v>3</v>
      </c>
      <c r="C1169" t="s">
        <v>33</v>
      </c>
      <c r="D1169" t="s">
        <v>17</v>
      </c>
      <c r="E1169" t="s">
        <v>121</v>
      </c>
      <c r="F1169" t="s">
        <v>35</v>
      </c>
      <c r="G1169">
        <v>3</v>
      </c>
      <c r="H1169" t="s">
        <v>9</v>
      </c>
      <c r="I1169" s="6">
        <v>20</v>
      </c>
      <c r="J1169" s="6">
        <v>39295.410000000003</v>
      </c>
      <c r="K1169" s="6">
        <v>22105.82</v>
      </c>
      <c r="L1169" s="6">
        <v>39966.339999999997</v>
      </c>
      <c r="M1169" s="6">
        <v>64361.07</v>
      </c>
      <c r="N1169" s="6">
        <v>9813</v>
      </c>
      <c r="O1169" s="6">
        <v>146310310</v>
      </c>
      <c r="P1169" s="6">
        <v>6327774</v>
      </c>
      <c r="Q1169" s="6">
        <v>0</v>
      </c>
      <c r="R1169" s="6">
        <v>16023000</v>
      </c>
      <c r="S1169" s="6">
        <v>168661084</v>
      </c>
      <c r="U1169">
        <f t="shared" si="24"/>
        <v>0.24972382270601068</v>
      </c>
    </row>
    <row r="1170" spans="1:21" x14ac:dyDescent="0.35">
      <c r="A1170">
        <v>2021</v>
      </c>
      <c r="B1170" t="s">
        <v>3</v>
      </c>
      <c r="C1170" t="s">
        <v>33</v>
      </c>
      <c r="D1170" t="s">
        <v>17</v>
      </c>
      <c r="E1170" t="s">
        <v>121</v>
      </c>
      <c r="F1170" t="s">
        <v>35</v>
      </c>
      <c r="G1170">
        <v>4</v>
      </c>
      <c r="H1170" t="s">
        <v>9</v>
      </c>
      <c r="I1170" s="6">
        <v>4</v>
      </c>
      <c r="J1170" s="6">
        <v>8943.19</v>
      </c>
      <c r="K1170" s="6">
        <v>4733.8599999999997</v>
      </c>
      <c r="L1170" s="6">
        <v>7007.62</v>
      </c>
      <c r="M1170" s="6">
        <v>7907.59</v>
      </c>
      <c r="N1170" s="6">
        <v>2236</v>
      </c>
      <c r="O1170" s="6">
        <v>22525000</v>
      </c>
      <c r="P1170" s="6">
        <v>7290000</v>
      </c>
      <c r="Q1170" s="6">
        <v>0</v>
      </c>
      <c r="R1170" s="6">
        <v>3940000</v>
      </c>
      <c r="S1170" s="6">
        <v>33755000</v>
      </c>
      <c r="U1170">
        <f t="shared" si="24"/>
        <v>0.25002264292718818</v>
      </c>
    </row>
    <row r="1171" spans="1:21" x14ac:dyDescent="0.35">
      <c r="A1171">
        <v>2021</v>
      </c>
      <c r="B1171" t="s">
        <v>3</v>
      </c>
      <c r="C1171" t="s">
        <v>33</v>
      </c>
      <c r="D1171" t="s">
        <v>17</v>
      </c>
      <c r="E1171" t="s">
        <v>121</v>
      </c>
      <c r="F1171" t="s">
        <v>35</v>
      </c>
      <c r="G1171">
        <v>5</v>
      </c>
      <c r="H1171" t="s">
        <v>9</v>
      </c>
      <c r="I1171" s="6">
        <v>28</v>
      </c>
      <c r="J1171" s="6">
        <v>4753.84</v>
      </c>
      <c r="K1171" s="6">
        <v>3670.32</v>
      </c>
      <c r="L1171" s="6">
        <v>7092.87</v>
      </c>
      <c r="M1171" s="6">
        <v>21444.98</v>
      </c>
      <c r="N1171" s="6">
        <v>1676</v>
      </c>
      <c r="O1171" s="6">
        <v>91485229</v>
      </c>
      <c r="P1171" s="6">
        <v>36401565</v>
      </c>
      <c r="Q1171" s="6">
        <v>0</v>
      </c>
      <c r="R1171" s="6">
        <v>4524843</v>
      </c>
      <c r="S1171" s="6">
        <v>132411637</v>
      </c>
      <c r="U1171">
        <f t="shared" si="24"/>
        <v>0.35255709068879054</v>
      </c>
    </row>
    <row r="1172" spans="1:21" x14ac:dyDescent="0.35">
      <c r="A1172">
        <v>2021</v>
      </c>
      <c r="B1172" t="s">
        <v>3</v>
      </c>
      <c r="C1172" t="s">
        <v>33</v>
      </c>
      <c r="D1172" t="s">
        <v>17</v>
      </c>
      <c r="E1172" t="s">
        <v>121</v>
      </c>
      <c r="F1172" t="s">
        <v>35</v>
      </c>
      <c r="G1172">
        <v>6</v>
      </c>
      <c r="H1172" t="s">
        <v>9</v>
      </c>
      <c r="I1172" s="6">
        <v>12</v>
      </c>
      <c r="J1172" s="6">
        <v>38452.42</v>
      </c>
      <c r="K1172" s="6">
        <v>19388.23</v>
      </c>
      <c r="L1172" s="6">
        <v>15260.77</v>
      </c>
      <c r="M1172" s="6">
        <v>17650.25</v>
      </c>
      <c r="N1172" s="6">
        <v>20981</v>
      </c>
      <c r="O1172" s="6">
        <v>129989700</v>
      </c>
      <c r="P1172" s="6">
        <v>84250000</v>
      </c>
      <c r="Q1172" s="6">
        <v>0</v>
      </c>
      <c r="R1172" s="6">
        <v>21423970</v>
      </c>
      <c r="S1172" s="6">
        <v>235663670</v>
      </c>
      <c r="U1172">
        <f t="shared" si="24"/>
        <v>0.54563535923096651</v>
      </c>
    </row>
    <row r="1173" spans="1:21" x14ac:dyDescent="0.35">
      <c r="A1173">
        <v>2021</v>
      </c>
      <c r="B1173" t="s">
        <v>3</v>
      </c>
      <c r="C1173" t="s">
        <v>33</v>
      </c>
      <c r="D1173" t="s">
        <v>17</v>
      </c>
      <c r="E1173" t="s">
        <v>121</v>
      </c>
      <c r="F1173" t="s">
        <v>35</v>
      </c>
      <c r="G1173">
        <v>8</v>
      </c>
      <c r="H1173" t="s">
        <v>9</v>
      </c>
      <c r="I1173" s="6">
        <v>1</v>
      </c>
      <c r="J1173" s="6">
        <v>158</v>
      </c>
      <c r="K1173" s="6">
        <v>158</v>
      </c>
      <c r="L1173" s="6">
        <v>44.62</v>
      </c>
      <c r="M1173" s="6">
        <v>44.62</v>
      </c>
      <c r="N1173" s="6">
        <v>39</v>
      </c>
      <c r="O1173" s="6">
        <v>0</v>
      </c>
      <c r="P1173" s="6">
        <v>500000</v>
      </c>
      <c r="Q1173" s="6">
        <v>0</v>
      </c>
      <c r="R1173" s="6">
        <v>0</v>
      </c>
      <c r="S1173" s="6">
        <v>500000</v>
      </c>
      <c r="U1173">
        <f t="shared" si="24"/>
        <v>0.24683544303797469</v>
      </c>
    </row>
    <row r="1174" spans="1:21" x14ac:dyDescent="0.35">
      <c r="A1174">
        <v>2021</v>
      </c>
      <c r="B1174" t="s">
        <v>3</v>
      </c>
      <c r="C1174" t="s">
        <v>33</v>
      </c>
      <c r="D1174" t="s">
        <v>17</v>
      </c>
      <c r="E1174" t="s">
        <v>122</v>
      </c>
      <c r="F1174" t="s">
        <v>35</v>
      </c>
      <c r="G1174">
        <v>1</v>
      </c>
      <c r="H1174" t="s">
        <v>9</v>
      </c>
      <c r="I1174" s="6">
        <v>512</v>
      </c>
      <c r="J1174" s="6">
        <v>265972.18</v>
      </c>
      <c r="K1174" s="6">
        <v>167228.38</v>
      </c>
      <c r="L1174" s="6">
        <v>315372.53000000003</v>
      </c>
      <c r="M1174" s="6">
        <v>492722.08</v>
      </c>
      <c r="N1174" s="6">
        <v>65141</v>
      </c>
      <c r="O1174" s="6">
        <v>1378912766</v>
      </c>
      <c r="P1174" s="6">
        <v>515207987</v>
      </c>
      <c r="Q1174" s="6">
        <v>0</v>
      </c>
      <c r="R1174" s="6">
        <v>152988947</v>
      </c>
      <c r="S1174" s="6">
        <v>2047109700</v>
      </c>
      <c r="U1174">
        <f t="shared" si="24"/>
        <v>0.24491659240451388</v>
      </c>
    </row>
    <row r="1175" spans="1:21" x14ac:dyDescent="0.35">
      <c r="A1175">
        <v>2021</v>
      </c>
      <c r="B1175" t="s">
        <v>3</v>
      </c>
      <c r="C1175" t="s">
        <v>33</v>
      </c>
      <c r="D1175" t="s">
        <v>17</v>
      </c>
      <c r="E1175" t="s">
        <v>122</v>
      </c>
      <c r="F1175" t="s">
        <v>35</v>
      </c>
      <c r="G1175">
        <v>2</v>
      </c>
      <c r="H1175" t="s">
        <v>9</v>
      </c>
      <c r="I1175" s="6">
        <v>147</v>
      </c>
      <c r="J1175" s="6">
        <v>80714.03</v>
      </c>
      <c r="K1175" s="6">
        <v>57505.05</v>
      </c>
      <c r="L1175" s="6">
        <v>77597.440000000002</v>
      </c>
      <c r="M1175" s="6">
        <v>131255.66</v>
      </c>
      <c r="N1175" s="6">
        <v>20869</v>
      </c>
      <c r="O1175" s="6">
        <v>252657618</v>
      </c>
      <c r="P1175" s="6">
        <v>135718331</v>
      </c>
      <c r="Q1175" s="6">
        <v>0</v>
      </c>
      <c r="R1175" s="6">
        <v>51219598</v>
      </c>
      <c r="S1175" s="6">
        <v>439595547</v>
      </c>
      <c r="U1175">
        <f t="shared" ref="U1175:U1238" si="25">IFERROR(N1175/J1175,0)</f>
        <v>0.25855480143910547</v>
      </c>
    </row>
    <row r="1176" spans="1:21" x14ac:dyDescent="0.35">
      <c r="A1176">
        <v>2021</v>
      </c>
      <c r="B1176" t="s">
        <v>3</v>
      </c>
      <c r="C1176" t="s">
        <v>33</v>
      </c>
      <c r="D1176" t="s">
        <v>17</v>
      </c>
      <c r="E1176" t="s">
        <v>122</v>
      </c>
      <c r="F1176" t="s">
        <v>35</v>
      </c>
      <c r="G1176">
        <v>3</v>
      </c>
      <c r="H1176" t="s">
        <v>9</v>
      </c>
      <c r="I1176" s="6">
        <v>34</v>
      </c>
      <c r="J1176" s="6">
        <v>37961.199999999997</v>
      </c>
      <c r="K1176" s="6">
        <v>26462.75</v>
      </c>
      <c r="L1176" s="6">
        <v>45453.120000000003</v>
      </c>
      <c r="M1176" s="6">
        <v>71075.72</v>
      </c>
      <c r="N1176" s="6">
        <v>12532</v>
      </c>
      <c r="O1176" s="6">
        <v>164815800</v>
      </c>
      <c r="P1176" s="6">
        <v>50392400</v>
      </c>
      <c r="Q1176" s="6">
        <v>0</v>
      </c>
      <c r="R1176" s="6">
        <v>56738820</v>
      </c>
      <c r="S1176" s="6">
        <v>271947020</v>
      </c>
      <c r="U1176">
        <f t="shared" si="25"/>
        <v>0.33012655026711485</v>
      </c>
    </row>
    <row r="1177" spans="1:21" x14ac:dyDescent="0.35">
      <c r="A1177">
        <v>2021</v>
      </c>
      <c r="B1177" t="s">
        <v>3</v>
      </c>
      <c r="C1177" t="s">
        <v>33</v>
      </c>
      <c r="D1177" t="s">
        <v>17</v>
      </c>
      <c r="E1177" t="s">
        <v>122</v>
      </c>
      <c r="F1177" t="s">
        <v>35</v>
      </c>
      <c r="G1177">
        <v>4</v>
      </c>
      <c r="H1177" t="s">
        <v>9</v>
      </c>
      <c r="I1177" s="6">
        <v>7</v>
      </c>
      <c r="J1177" s="6">
        <v>25915.8</v>
      </c>
      <c r="K1177" s="6">
        <v>9613.1200000000008</v>
      </c>
      <c r="L1177" s="6">
        <v>7119.87</v>
      </c>
      <c r="M1177" s="6">
        <v>7119.89</v>
      </c>
      <c r="N1177" s="6">
        <v>13784</v>
      </c>
      <c r="O1177" s="6">
        <v>86738848</v>
      </c>
      <c r="P1177" s="6">
        <v>11137000</v>
      </c>
      <c r="Q1177" s="6">
        <v>0</v>
      </c>
      <c r="R1177" s="6">
        <v>45011404</v>
      </c>
      <c r="S1177" s="6">
        <v>142887252</v>
      </c>
      <c r="U1177">
        <f t="shared" si="25"/>
        <v>0.53187630711766565</v>
      </c>
    </row>
    <row r="1178" spans="1:21" x14ac:dyDescent="0.35">
      <c r="A1178">
        <v>2021</v>
      </c>
      <c r="B1178" t="s">
        <v>3</v>
      </c>
      <c r="C1178" t="s">
        <v>33</v>
      </c>
      <c r="D1178" t="s">
        <v>17</v>
      </c>
      <c r="E1178" t="s">
        <v>122</v>
      </c>
      <c r="F1178" t="s">
        <v>35</v>
      </c>
      <c r="G1178">
        <v>5</v>
      </c>
      <c r="H1178" t="s">
        <v>9</v>
      </c>
      <c r="I1178" s="6">
        <v>64</v>
      </c>
      <c r="J1178" s="6">
        <v>32680.2</v>
      </c>
      <c r="K1178" s="6">
        <v>14090.55</v>
      </c>
      <c r="L1178" s="6">
        <v>34989.449999999997</v>
      </c>
      <c r="M1178" s="6">
        <v>36127.17</v>
      </c>
      <c r="N1178" s="6">
        <v>8168</v>
      </c>
      <c r="O1178" s="6">
        <v>2219806134</v>
      </c>
      <c r="P1178" s="6">
        <v>277123549</v>
      </c>
      <c r="Q1178" s="6">
        <v>0</v>
      </c>
      <c r="R1178" s="6">
        <v>172117108</v>
      </c>
      <c r="S1178" s="6">
        <v>2669046791</v>
      </c>
      <c r="U1178">
        <f t="shared" si="25"/>
        <v>0.24993727088573509</v>
      </c>
    </row>
    <row r="1179" spans="1:21" x14ac:dyDescent="0.35">
      <c r="A1179">
        <v>2021</v>
      </c>
      <c r="B1179" t="s">
        <v>3</v>
      </c>
      <c r="C1179" t="s">
        <v>33</v>
      </c>
      <c r="D1179" t="s">
        <v>17</v>
      </c>
      <c r="E1179" t="s">
        <v>122</v>
      </c>
      <c r="F1179" t="s">
        <v>35</v>
      </c>
      <c r="G1179">
        <v>6</v>
      </c>
      <c r="H1179" t="s">
        <v>9</v>
      </c>
      <c r="I1179" s="6">
        <v>14</v>
      </c>
      <c r="J1179" s="6">
        <v>11154.91</v>
      </c>
      <c r="K1179" s="6">
        <v>3625.09</v>
      </c>
      <c r="L1179" s="6">
        <v>11661.01</v>
      </c>
      <c r="M1179" s="6">
        <v>14196.5</v>
      </c>
      <c r="N1179" s="6">
        <v>2787</v>
      </c>
      <c r="O1179" s="6">
        <v>604167500</v>
      </c>
      <c r="P1179" s="6">
        <v>2000000</v>
      </c>
      <c r="Q1179" s="6">
        <v>0</v>
      </c>
      <c r="R1179" s="6">
        <v>66105000</v>
      </c>
      <c r="S1179" s="6">
        <v>672272500</v>
      </c>
      <c r="U1179">
        <f t="shared" si="25"/>
        <v>0.24984513546052814</v>
      </c>
    </row>
    <row r="1180" spans="1:21" x14ac:dyDescent="0.35">
      <c r="A1180">
        <v>2021</v>
      </c>
      <c r="B1180" t="s">
        <v>3</v>
      </c>
      <c r="C1180" t="s">
        <v>33</v>
      </c>
      <c r="D1180" t="s">
        <v>17</v>
      </c>
      <c r="E1180" t="s">
        <v>122</v>
      </c>
      <c r="F1180" t="s">
        <v>35</v>
      </c>
      <c r="G1180">
        <v>8</v>
      </c>
      <c r="H1180" t="s">
        <v>9</v>
      </c>
      <c r="I1180" s="6">
        <v>2</v>
      </c>
      <c r="J1180" s="6">
        <v>1434.24</v>
      </c>
      <c r="K1180" s="6">
        <v>860.55</v>
      </c>
      <c r="L1180" s="6">
        <v>956.16</v>
      </c>
      <c r="M1180" s="6">
        <v>1558.67</v>
      </c>
      <c r="N1180" s="6">
        <v>359</v>
      </c>
      <c r="O1180" s="6">
        <v>0</v>
      </c>
      <c r="P1180" s="6">
        <v>2400000</v>
      </c>
      <c r="Q1180" s="6">
        <v>0</v>
      </c>
      <c r="R1180" s="6">
        <v>0</v>
      </c>
      <c r="S1180" s="6">
        <v>2400000</v>
      </c>
      <c r="U1180">
        <f t="shared" si="25"/>
        <v>0.25030678268630074</v>
      </c>
    </row>
    <row r="1181" spans="1:21" x14ac:dyDescent="0.35">
      <c r="A1181">
        <v>2021</v>
      </c>
      <c r="B1181" t="s">
        <v>3</v>
      </c>
      <c r="C1181" t="s">
        <v>33</v>
      </c>
      <c r="D1181" t="s">
        <v>17</v>
      </c>
      <c r="E1181" t="s">
        <v>122</v>
      </c>
      <c r="F1181" t="s">
        <v>35</v>
      </c>
      <c r="G1181">
        <v>10</v>
      </c>
      <c r="H1181" t="s">
        <v>9</v>
      </c>
      <c r="I1181" s="6">
        <v>2</v>
      </c>
      <c r="J1181" s="6">
        <v>0</v>
      </c>
      <c r="K1181" s="6">
        <v>0</v>
      </c>
      <c r="L1181" s="6">
        <v>205.95</v>
      </c>
      <c r="M1181" s="6">
        <v>205.96</v>
      </c>
      <c r="N1181" s="6">
        <v>0</v>
      </c>
      <c r="O1181" s="6">
        <v>0</v>
      </c>
      <c r="P1181" s="6">
        <v>2880000</v>
      </c>
      <c r="Q1181" s="6">
        <v>0</v>
      </c>
      <c r="R1181" s="6">
        <v>1511820</v>
      </c>
      <c r="S1181" s="6">
        <v>4391820</v>
      </c>
      <c r="U1181">
        <f t="shared" si="25"/>
        <v>0</v>
      </c>
    </row>
    <row r="1182" spans="1:21" x14ac:dyDescent="0.35">
      <c r="A1182">
        <v>2021</v>
      </c>
      <c r="B1182" t="s">
        <v>3</v>
      </c>
      <c r="C1182" t="s">
        <v>33</v>
      </c>
      <c r="D1182" t="s">
        <v>17</v>
      </c>
      <c r="E1182" t="s">
        <v>123</v>
      </c>
      <c r="F1182" t="s">
        <v>35</v>
      </c>
      <c r="G1182">
        <v>1</v>
      </c>
      <c r="H1182" t="s">
        <v>9</v>
      </c>
      <c r="I1182" s="6">
        <v>101</v>
      </c>
      <c r="J1182" s="6">
        <v>29648.799999999999</v>
      </c>
      <c r="K1182" s="6">
        <v>16605.2</v>
      </c>
      <c r="L1182" s="6">
        <v>35749.4</v>
      </c>
      <c r="M1182" s="6">
        <v>52943.74</v>
      </c>
      <c r="N1182" s="6">
        <v>7436</v>
      </c>
      <c r="O1182" s="6">
        <v>116217692</v>
      </c>
      <c r="P1182" s="6">
        <v>92461121</v>
      </c>
      <c r="Q1182" s="6">
        <v>0</v>
      </c>
      <c r="R1182" s="6">
        <v>17985642</v>
      </c>
      <c r="S1182" s="6">
        <v>226664455</v>
      </c>
      <c r="U1182">
        <f t="shared" si="25"/>
        <v>0.25080273063328029</v>
      </c>
    </row>
    <row r="1183" spans="1:21" x14ac:dyDescent="0.35">
      <c r="A1183">
        <v>2021</v>
      </c>
      <c r="B1183" t="s">
        <v>3</v>
      </c>
      <c r="C1183" t="s">
        <v>33</v>
      </c>
      <c r="D1183" t="s">
        <v>17</v>
      </c>
      <c r="E1183" t="s">
        <v>123</v>
      </c>
      <c r="F1183" t="s">
        <v>35</v>
      </c>
      <c r="G1183">
        <v>2</v>
      </c>
      <c r="H1183" t="s">
        <v>9</v>
      </c>
      <c r="I1183" s="6">
        <v>34</v>
      </c>
      <c r="J1183" s="6">
        <v>15819.14</v>
      </c>
      <c r="K1183" s="6">
        <v>7814.01</v>
      </c>
      <c r="L1183" s="6">
        <v>16510.009999999998</v>
      </c>
      <c r="M1183" s="6">
        <v>24986.12</v>
      </c>
      <c r="N1183" s="6">
        <v>3723</v>
      </c>
      <c r="O1183" s="6">
        <v>39482000</v>
      </c>
      <c r="P1183" s="6">
        <v>16184564</v>
      </c>
      <c r="Q1183" s="6">
        <v>0</v>
      </c>
      <c r="R1183" s="6">
        <v>3537000</v>
      </c>
      <c r="S1183" s="6">
        <v>59203564</v>
      </c>
      <c r="U1183">
        <f t="shared" si="25"/>
        <v>0.23534781283938319</v>
      </c>
    </row>
    <row r="1184" spans="1:21" x14ac:dyDescent="0.35">
      <c r="A1184">
        <v>2021</v>
      </c>
      <c r="B1184" t="s">
        <v>3</v>
      </c>
      <c r="C1184" t="s">
        <v>33</v>
      </c>
      <c r="D1184" t="s">
        <v>17</v>
      </c>
      <c r="E1184" t="s">
        <v>123</v>
      </c>
      <c r="F1184" t="s">
        <v>35</v>
      </c>
      <c r="G1184">
        <v>3</v>
      </c>
      <c r="H1184" t="s">
        <v>9</v>
      </c>
      <c r="I1184" s="6">
        <v>13</v>
      </c>
      <c r="J1184" s="6">
        <v>4649.8</v>
      </c>
      <c r="K1184" s="6">
        <v>2824.61</v>
      </c>
      <c r="L1184" s="6">
        <v>4705.0600000000004</v>
      </c>
      <c r="M1184" s="6">
        <v>7087.51</v>
      </c>
      <c r="N1184" s="6">
        <v>1163</v>
      </c>
      <c r="O1184" s="6">
        <v>8708000</v>
      </c>
      <c r="P1184" s="6">
        <v>8199000</v>
      </c>
      <c r="Q1184" s="6">
        <v>0</v>
      </c>
      <c r="R1184" s="6">
        <v>1539000</v>
      </c>
      <c r="S1184" s="6">
        <v>18446000</v>
      </c>
      <c r="U1184">
        <f t="shared" si="25"/>
        <v>0.2501182846574046</v>
      </c>
    </row>
    <row r="1185" spans="1:21" x14ac:dyDescent="0.35">
      <c r="A1185">
        <v>2021</v>
      </c>
      <c r="B1185" t="s">
        <v>3</v>
      </c>
      <c r="C1185" t="s">
        <v>33</v>
      </c>
      <c r="D1185" t="s">
        <v>17</v>
      </c>
      <c r="E1185" t="s">
        <v>123</v>
      </c>
      <c r="F1185" t="s">
        <v>35</v>
      </c>
      <c r="G1185">
        <v>4</v>
      </c>
      <c r="H1185" t="s">
        <v>9</v>
      </c>
      <c r="I1185" s="6">
        <v>1</v>
      </c>
      <c r="J1185" s="6">
        <v>0</v>
      </c>
      <c r="K1185" s="6">
        <v>0</v>
      </c>
      <c r="L1185" s="6">
        <v>530.45000000000005</v>
      </c>
      <c r="M1185" s="6">
        <v>537.82000000000005</v>
      </c>
      <c r="N1185" s="6">
        <v>0</v>
      </c>
      <c r="O1185" s="6">
        <v>55000</v>
      </c>
      <c r="P1185" s="6">
        <v>550000</v>
      </c>
      <c r="Q1185" s="6">
        <v>0</v>
      </c>
      <c r="R1185" s="6">
        <v>50000</v>
      </c>
      <c r="S1185" s="6">
        <v>655000</v>
      </c>
      <c r="U1185">
        <f t="shared" si="25"/>
        <v>0</v>
      </c>
    </row>
    <row r="1186" spans="1:21" x14ac:dyDescent="0.35">
      <c r="A1186">
        <v>2021</v>
      </c>
      <c r="B1186" t="s">
        <v>3</v>
      </c>
      <c r="C1186" t="s">
        <v>33</v>
      </c>
      <c r="D1186" t="s">
        <v>17</v>
      </c>
      <c r="E1186" t="s">
        <v>123</v>
      </c>
      <c r="F1186" t="s">
        <v>35</v>
      </c>
      <c r="G1186">
        <v>5</v>
      </c>
      <c r="H1186" t="s">
        <v>9</v>
      </c>
      <c r="I1186" s="6">
        <v>5</v>
      </c>
      <c r="J1186" s="6">
        <v>32254.28</v>
      </c>
      <c r="K1186" s="6">
        <v>12901.71</v>
      </c>
      <c r="L1186" s="6">
        <v>32349.06</v>
      </c>
      <c r="M1186" s="6">
        <v>64752.18</v>
      </c>
      <c r="N1186" s="6">
        <v>6451</v>
      </c>
      <c r="O1186" s="6">
        <v>135000000</v>
      </c>
      <c r="P1186" s="6">
        <v>305167</v>
      </c>
      <c r="Q1186" s="6">
        <v>0</v>
      </c>
      <c r="R1186" s="6">
        <v>3200000</v>
      </c>
      <c r="S1186" s="6">
        <v>138505167</v>
      </c>
      <c r="U1186">
        <f t="shared" si="25"/>
        <v>0.20000446452377793</v>
      </c>
    </row>
    <row r="1187" spans="1:21" x14ac:dyDescent="0.35">
      <c r="A1187">
        <v>2021</v>
      </c>
      <c r="B1187" t="s">
        <v>3</v>
      </c>
      <c r="C1187" t="s">
        <v>33</v>
      </c>
      <c r="D1187" t="s">
        <v>17</v>
      </c>
      <c r="E1187" t="s">
        <v>124</v>
      </c>
      <c r="F1187" t="s">
        <v>35</v>
      </c>
      <c r="G1187">
        <v>1</v>
      </c>
      <c r="H1187" t="s">
        <v>9</v>
      </c>
      <c r="I1187" s="6">
        <v>123</v>
      </c>
      <c r="J1187" s="6">
        <v>178463.09</v>
      </c>
      <c r="K1187" s="6">
        <v>85416.79</v>
      </c>
      <c r="L1187" s="6">
        <v>162630.44</v>
      </c>
      <c r="M1187" s="6">
        <v>225938.48</v>
      </c>
      <c r="N1187" s="6">
        <v>37088</v>
      </c>
      <c r="O1187" s="6">
        <v>281313161</v>
      </c>
      <c r="P1187" s="6">
        <v>93320632</v>
      </c>
      <c r="Q1187" s="6">
        <v>0</v>
      </c>
      <c r="R1187" s="6">
        <v>22683412</v>
      </c>
      <c r="S1187" s="6">
        <v>427317210</v>
      </c>
      <c r="U1187">
        <f t="shared" si="25"/>
        <v>0.20781888288497077</v>
      </c>
    </row>
    <row r="1188" spans="1:21" x14ac:dyDescent="0.35">
      <c r="A1188">
        <v>2021</v>
      </c>
      <c r="B1188" t="s">
        <v>3</v>
      </c>
      <c r="C1188" t="s">
        <v>33</v>
      </c>
      <c r="D1188" t="s">
        <v>17</v>
      </c>
      <c r="E1188" t="s">
        <v>124</v>
      </c>
      <c r="F1188" t="s">
        <v>35</v>
      </c>
      <c r="G1188">
        <v>2</v>
      </c>
      <c r="H1188" t="s">
        <v>9</v>
      </c>
      <c r="I1188" s="6">
        <v>36</v>
      </c>
      <c r="J1188" s="6">
        <v>210690.43</v>
      </c>
      <c r="K1188" s="6">
        <v>93321.55</v>
      </c>
      <c r="L1188" s="6">
        <v>223879.5</v>
      </c>
      <c r="M1188" s="6">
        <v>412716.35</v>
      </c>
      <c r="N1188" s="6">
        <v>25681</v>
      </c>
      <c r="O1188" s="6">
        <v>181131540</v>
      </c>
      <c r="P1188" s="6">
        <v>132134192</v>
      </c>
      <c r="Q1188" s="6">
        <v>0</v>
      </c>
      <c r="R1188" s="6">
        <v>9569760</v>
      </c>
      <c r="S1188" s="6">
        <v>323735493</v>
      </c>
      <c r="U1188">
        <f t="shared" si="25"/>
        <v>0.12188973177376874</v>
      </c>
    </row>
    <row r="1189" spans="1:21" x14ac:dyDescent="0.35">
      <c r="A1189">
        <v>2021</v>
      </c>
      <c r="B1189" t="s">
        <v>3</v>
      </c>
      <c r="C1189" t="s">
        <v>33</v>
      </c>
      <c r="D1189" t="s">
        <v>17</v>
      </c>
      <c r="E1189" t="s">
        <v>124</v>
      </c>
      <c r="F1189" t="s">
        <v>35</v>
      </c>
      <c r="G1189">
        <v>3</v>
      </c>
      <c r="H1189" t="s">
        <v>9</v>
      </c>
      <c r="I1189" s="6">
        <v>7</v>
      </c>
      <c r="J1189" s="6">
        <v>18807.91</v>
      </c>
      <c r="K1189" s="6">
        <v>8256.14</v>
      </c>
      <c r="L1189" s="6">
        <v>19540.29</v>
      </c>
      <c r="M1189" s="6">
        <v>23083.94</v>
      </c>
      <c r="N1189" s="6">
        <v>4836</v>
      </c>
      <c r="O1189" s="6">
        <v>95400000</v>
      </c>
      <c r="P1189" s="6">
        <v>5300000</v>
      </c>
      <c r="Q1189" s="6">
        <v>0</v>
      </c>
      <c r="R1189" s="6">
        <v>1911818</v>
      </c>
      <c r="S1189" s="6">
        <v>102611818</v>
      </c>
      <c r="U1189">
        <f t="shared" si="25"/>
        <v>0.25712585821603784</v>
      </c>
    </row>
    <row r="1190" spans="1:21" x14ac:dyDescent="0.35">
      <c r="A1190">
        <v>2021</v>
      </c>
      <c r="B1190" t="s">
        <v>3</v>
      </c>
      <c r="C1190" t="s">
        <v>33</v>
      </c>
      <c r="D1190" t="s">
        <v>17</v>
      </c>
      <c r="E1190" t="s">
        <v>124</v>
      </c>
      <c r="F1190" t="s">
        <v>35</v>
      </c>
      <c r="G1190">
        <v>5</v>
      </c>
      <c r="H1190" t="s">
        <v>9</v>
      </c>
      <c r="I1190" s="6">
        <v>5</v>
      </c>
      <c r="J1190" s="6">
        <v>25486.38</v>
      </c>
      <c r="K1190" s="6">
        <v>2657.68</v>
      </c>
      <c r="L1190" s="6">
        <v>29246</v>
      </c>
      <c r="M1190" s="6">
        <v>63218.45</v>
      </c>
      <c r="N1190" s="6">
        <v>6372</v>
      </c>
      <c r="O1190" s="6">
        <v>362718192</v>
      </c>
      <c r="P1190" s="6">
        <v>56709695</v>
      </c>
      <c r="Q1190" s="6">
        <v>0</v>
      </c>
      <c r="R1190" s="6">
        <v>73384476</v>
      </c>
      <c r="S1190" s="6">
        <v>492812363</v>
      </c>
      <c r="U1190">
        <f t="shared" si="25"/>
        <v>0.25001589084051951</v>
      </c>
    </row>
    <row r="1191" spans="1:21" x14ac:dyDescent="0.35">
      <c r="A1191">
        <v>2021</v>
      </c>
      <c r="B1191" t="s">
        <v>3</v>
      </c>
      <c r="C1191" t="s">
        <v>33</v>
      </c>
      <c r="D1191" t="s">
        <v>17</v>
      </c>
      <c r="E1191" t="s">
        <v>125</v>
      </c>
      <c r="F1191" t="s">
        <v>35</v>
      </c>
      <c r="G1191">
        <v>1</v>
      </c>
      <c r="H1191" t="s">
        <v>9</v>
      </c>
      <c r="I1191" s="6">
        <v>374</v>
      </c>
      <c r="J1191" s="6">
        <v>230747.64</v>
      </c>
      <c r="K1191" s="6">
        <v>130688.31</v>
      </c>
      <c r="L1191" s="6">
        <v>262463.68</v>
      </c>
      <c r="M1191" s="6">
        <v>331069.57</v>
      </c>
      <c r="N1191" s="6">
        <v>68870</v>
      </c>
      <c r="O1191" s="6">
        <v>1257339739</v>
      </c>
      <c r="P1191" s="6">
        <v>571056333</v>
      </c>
      <c r="Q1191" s="6">
        <v>0</v>
      </c>
      <c r="R1191" s="6">
        <v>137594690</v>
      </c>
      <c r="S1191" s="6">
        <v>1965990762</v>
      </c>
      <c r="U1191">
        <f t="shared" si="25"/>
        <v>0.29846459101380191</v>
      </c>
    </row>
    <row r="1192" spans="1:21" x14ac:dyDescent="0.35">
      <c r="A1192">
        <v>2021</v>
      </c>
      <c r="B1192" t="s">
        <v>3</v>
      </c>
      <c r="C1192" t="s">
        <v>33</v>
      </c>
      <c r="D1192" t="s">
        <v>17</v>
      </c>
      <c r="E1192" t="s">
        <v>125</v>
      </c>
      <c r="F1192" t="s">
        <v>35</v>
      </c>
      <c r="G1192">
        <v>2</v>
      </c>
      <c r="H1192" t="s">
        <v>9</v>
      </c>
      <c r="I1192" s="6">
        <v>96</v>
      </c>
      <c r="J1192" s="6">
        <v>63552.17</v>
      </c>
      <c r="K1192" s="6">
        <v>30405.1</v>
      </c>
      <c r="L1192" s="6">
        <v>106093.28</v>
      </c>
      <c r="M1192" s="6">
        <v>70322.16</v>
      </c>
      <c r="N1192" s="6">
        <v>17058</v>
      </c>
      <c r="O1192" s="6">
        <v>359351387</v>
      </c>
      <c r="P1192" s="6">
        <v>120421203</v>
      </c>
      <c r="Q1192" s="6">
        <v>0</v>
      </c>
      <c r="R1192" s="6">
        <v>89997471</v>
      </c>
      <c r="S1192" s="6">
        <v>569770061</v>
      </c>
      <c r="U1192">
        <f t="shared" si="25"/>
        <v>0.26840940285752635</v>
      </c>
    </row>
    <row r="1193" spans="1:21" x14ac:dyDescent="0.35">
      <c r="A1193">
        <v>2021</v>
      </c>
      <c r="B1193" t="s">
        <v>3</v>
      </c>
      <c r="C1193" t="s">
        <v>33</v>
      </c>
      <c r="D1193" t="s">
        <v>17</v>
      </c>
      <c r="E1193" t="s">
        <v>125</v>
      </c>
      <c r="F1193" t="s">
        <v>35</v>
      </c>
      <c r="G1193">
        <v>3</v>
      </c>
      <c r="H1193" t="s">
        <v>9</v>
      </c>
      <c r="I1193" s="6">
        <v>24</v>
      </c>
      <c r="J1193" s="6">
        <v>31645.02</v>
      </c>
      <c r="K1193" s="6">
        <v>13593.66</v>
      </c>
      <c r="L1193" s="6">
        <v>27847.119999999999</v>
      </c>
      <c r="M1193" s="6">
        <v>40090.01</v>
      </c>
      <c r="N1193" s="6">
        <v>7877</v>
      </c>
      <c r="O1193" s="6">
        <v>142715000</v>
      </c>
      <c r="P1193" s="6">
        <v>40646000</v>
      </c>
      <c r="Q1193" s="6">
        <v>0</v>
      </c>
      <c r="R1193" s="6">
        <v>32964400</v>
      </c>
      <c r="S1193" s="6">
        <v>216325400</v>
      </c>
      <c r="U1193">
        <f t="shared" si="25"/>
        <v>0.24891752319954294</v>
      </c>
    </row>
    <row r="1194" spans="1:21" x14ac:dyDescent="0.35">
      <c r="A1194">
        <v>2021</v>
      </c>
      <c r="B1194" t="s">
        <v>3</v>
      </c>
      <c r="C1194" t="s">
        <v>33</v>
      </c>
      <c r="D1194" t="s">
        <v>17</v>
      </c>
      <c r="E1194" t="s">
        <v>125</v>
      </c>
      <c r="F1194" t="s">
        <v>35</v>
      </c>
      <c r="G1194">
        <v>4</v>
      </c>
      <c r="H1194" t="s">
        <v>9</v>
      </c>
      <c r="I1194" s="6">
        <v>21</v>
      </c>
      <c r="J1194" s="6">
        <v>46176.79</v>
      </c>
      <c r="K1194" s="6">
        <v>23683.83</v>
      </c>
      <c r="L1194" s="6">
        <v>46499.64</v>
      </c>
      <c r="M1194" s="6">
        <v>65614.899999999994</v>
      </c>
      <c r="N1194" s="6">
        <v>11545</v>
      </c>
      <c r="O1194" s="6">
        <v>294287000</v>
      </c>
      <c r="P1194" s="6">
        <v>83229684</v>
      </c>
      <c r="Q1194" s="6">
        <v>0</v>
      </c>
      <c r="R1194" s="6">
        <v>28185640</v>
      </c>
      <c r="S1194" s="6">
        <v>405702324</v>
      </c>
      <c r="U1194">
        <f t="shared" si="25"/>
        <v>0.25001737886067871</v>
      </c>
    </row>
    <row r="1195" spans="1:21" x14ac:dyDescent="0.35">
      <c r="A1195">
        <v>2021</v>
      </c>
      <c r="B1195" t="s">
        <v>3</v>
      </c>
      <c r="C1195" t="s">
        <v>33</v>
      </c>
      <c r="D1195" t="s">
        <v>17</v>
      </c>
      <c r="E1195" t="s">
        <v>125</v>
      </c>
      <c r="F1195" t="s">
        <v>35</v>
      </c>
      <c r="G1195">
        <v>5</v>
      </c>
      <c r="H1195" t="s">
        <v>9</v>
      </c>
      <c r="I1195" s="6">
        <v>47</v>
      </c>
      <c r="J1195" s="6">
        <v>8125.52</v>
      </c>
      <c r="K1195" s="6">
        <v>4669.0200000000004</v>
      </c>
      <c r="L1195" s="6">
        <v>16280.22</v>
      </c>
      <c r="M1195" s="6">
        <v>30477.05</v>
      </c>
      <c r="N1195" s="6">
        <v>2519</v>
      </c>
      <c r="O1195" s="6">
        <v>84295867</v>
      </c>
      <c r="P1195" s="6">
        <v>27379576</v>
      </c>
      <c r="Q1195" s="6">
        <v>0</v>
      </c>
      <c r="R1195" s="6">
        <v>14271546</v>
      </c>
      <c r="S1195" s="6">
        <v>125946989</v>
      </c>
      <c r="U1195">
        <f t="shared" si="25"/>
        <v>0.31001092853134321</v>
      </c>
    </row>
    <row r="1196" spans="1:21" x14ac:dyDescent="0.35">
      <c r="A1196">
        <v>2021</v>
      </c>
      <c r="B1196" t="s">
        <v>3</v>
      </c>
      <c r="C1196" t="s">
        <v>33</v>
      </c>
      <c r="D1196" t="s">
        <v>17</v>
      </c>
      <c r="E1196" t="s">
        <v>125</v>
      </c>
      <c r="F1196" t="s">
        <v>35</v>
      </c>
      <c r="G1196">
        <v>6</v>
      </c>
      <c r="H1196" t="s">
        <v>9</v>
      </c>
      <c r="I1196" s="6">
        <v>10</v>
      </c>
      <c r="J1196" s="6">
        <v>8756.5499999999993</v>
      </c>
      <c r="K1196" s="6">
        <v>5253.91</v>
      </c>
      <c r="L1196" s="6">
        <v>5917.92</v>
      </c>
      <c r="M1196" s="6">
        <v>9013.4500000000007</v>
      </c>
      <c r="N1196" s="6">
        <v>4640</v>
      </c>
      <c r="O1196" s="6">
        <v>66626669</v>
      </c>
      <c r="P1196" s="6">
        <v>7814812</v>
      </c>
      <c r="Q1196" s="6">
        <v>0</v>
      </c>
      <c r="R1196" s="6">
        <v>6972862</v>
      </c>
      <c r="S1196" s="6">
        <v>81414343</v>
      </c>
      <c r="U1196">
        <f t="shared" si="25"/>
        <v>0.52988905447921841</v>
      </c>
    </row>
    <row r="1197" spans="1:21" x14ac:dyDescent="0.35">
      <c r="A1197">
        <v>2021</v>
      </c>
      <c r="B1197" t="s">
        <v>3</v>
      </c>
      <c r="C1197" t="s">
        <v>33</v>
      </c>
      <c r="D1197" t="s">
        <v>17</v>
      </c>
      <c r="E1197" t="s">
        <v>125</v>
      </c>
      <c r="F1197" t="s">
        <v>35</v>
      </c>
      <c r="G1197">
        <v>8</v>
      </c>
      <c r="H1197" t="s">
        <v>9</v>
      </c>
      <c r="I1197" s="6">
        <v>2</v>
      </c>
      <c r="J1197" s="6">
        <v>4635</v>
      </c>
      <c r="K1197" s="6">
        <v>4635</v>
      </c>
      <c r="L1197" s="6">
        <v>398.07</v>
      </c>
      <c r="M1197" s="6">
        <v>398.07</v>
      </c>
      <c r="N1197" s="6">
        <v>695</v>
      </c>
      <c r="O1197" s="6">
        <v>130800000</v>
      </c>
      <c r="P1197" s="6">
        <v>52093353</v>
      </c>
      <c r="Q1197" s="6">
        <v>0</v>
      </c>
      <c r="R1197" s="6">
        <v>29698670</v>
      </c>
      <c r="S1197" s="6">
        <v>212592023</v>
      </c>
      <c r="U1197">
        <f t="shared" si="25"/>
        <v>0.1499460625674218</v>
      </c>
    </row>
    <row r="1198" spans="1:21" x14ac:dyDescent="0.35">
      <c r="A1198">
        <v>2021</v>
      </c>
      <c r="B1198" t="s">
        <v>3</v>
      </c>
      <c r="C1198" t="s">
        <v>33</v>
      </c>
      <c r="D1198" t="s">
        <v>17</v>
      </c>
      <c r="E1198" t="s">
        <v>125</v>
      </c>
      <c r="F1198" t="s">
        <v>35</v>
      </c>
      <c r="G1198">
        <v>10</v>
      </c>
      <c r="H1198" t="s">
        <v>9</v>
      </c>
      <c r="I1198" s="6">
        <v>3</v>
      </c>
      <c r="J1198" s="6">
        <v>15622.65</v>
      </c>
      <c r="K1198" s="6">
        <v>9373.59</v>
      </c>
      <c r="L1198" s="6">
        <v>15579.97</v>
      </c>
      <c r="M1198" s="6">
        <v>15579.85</v>
      </c>
      <c r="N1198" s="6">
        <v>3906</v>
      </c>
      <c r="O1198" s="6">
        <v>40000000</v>
      </c>
      <c r="P1198" s="6">
        <v>10100000</v>
      </c>
      <c r="Q1198" s="6">
        <v>0</v>
      </c>
      <c r="R1198" s="6">
        <v>10020000</v>
      </c>
      <c r="S1198" s="6">
        <v>60120000</v>
      </c>
      <c r="U1198">
        <f t="shared" si="25"/>
        <v>0.2500216032491287</v>
      </c>
    </row>
    <row r="1199" spans="1:21" x14ac:dyDescent="0.35">
      <c r="A1199">
        <v>2021</v>
      </c>
      <c r="B1199" t="s">
        <v>3</v>
      </c>
      <c r="C1199" t="s">
        <v>33</v>
      </c>
      <c r="D1199" t="s">
        <v>17</v>
      </c>
      <c r="E1199" t="s">
        <v>126</v>
      </c>
      <c r="F1199" t="s">
        <v>35</v>
      </c>
      <c r="G1199">
        <v>1</v>
      </c>
      <c r="H1199" t="s">
        <v>9</v>
      </c>
      <c r="I1199" s="6">
        <v>60</v>
      </c>
      <c r="J1199" s="6">
        <v>7203.99</v>
      </c>
      <c r="K1199" s="6">
        <v>3765.65</v>
      </c>
      <c r="L1199" s="6">
        <v>21788.57</v>
      </c>
      <c r="M1199" s="6">
        <v>28180.799999999999</v>
      </c>
      <c r="N1199" s="6">
        <v>2150</v>
      </c>
      <c r="O1199" s="6">
        <v>94495000</v>
      </c>
      <c r="P1199" s="6">
        <v>48322359</v>
      </c>
      <c r="Q1199" s="6">
        <v>0</v>
      </c>
      <c r="R1199" s="6">
        <v>18845858</v>
      </c>
      <c r="S1199" s="6">
        <v>161663217</v>
      </c>
      <c r="U1199">
        <f t="shared" si="25"/>
        <v>0.29844572243992568</v>
      </c>
    </row>
    <row r="1200" spans="1:21" x14ac:dyDescent="0.35">
      <c r="A1200">
        <v>2021</v>
      </c>
      <c r="B1200" t="s">
        <v>3</v>
      </c>
      <c r="C1200" t="s">
        <v>33</v>
      </c>
      <c r="D1200" t="s">
        <v>17</v>
      </c>
      <c r="E1200" t="s">
        <v>126</v>
      </c>
      <c r="F1200" t="s">
        <v>35</v>
      </c>
      <c r="G1200">
        <v>2</v>
      </c>
      <c r="H1200" t="s">
        <v>9</v>
      </c>
      <c r="I1200" s="6">
        <v>26</v>
      </c>
      <c r="J1200" s="6">
        <v>13773.26</v>
      </c>
      <c r="K1200" s="6">
        <v>7195.81</v>
      </c>
      <c r="L1200" s="6">
        <v>11294.09</v>
      </c>
      <c r="M1200" s="6">
        <v>16831.87</v>
      </c>
      <c r="N1200" s="6">
        <v>3446</v>
      </c>
      <c r="O1200" s="6">
        <v>93285000</v>
      </c>
      <c r="P1200" s="6">
        <v>15081829</v>
      </c>
      <c r="Q1200" s="6">
        <v>0</v>
      </c>
      <c r="R1200" s="6">
        <v>12939996</v>
      </c>
      <c r="S1200" s="6">
        <v>121306825</v>
      </c>
      <c r="U1200">
        <f t="shared" si="25"/>
        <v>0.25019494295468175</v>
      </c>
    </row>
    <row r="1201" spans="1:21" x14ac:dyDescent="0.35">
      <c r="A1201">
        <v>2021</v>
      </c>
      <c r="B1201" t="s">
        <v>3</v>
      </c>
      <c r="C1201" t="s">
        <v>33</v>
      </c>
      <c r="D1201" t="s">
        <v>17</v>
      </c>
      <c r="E1201" t="s">
        <v>126</v>
      </c>
      <c r="F1201" t="s">
        <v>35</v>
      </c>
      <c r="G1201">
        <v>3</v>
      </c>
      <c r="H1201" t="s">
        <v>9</v>
      </c>
      <c r="I1201" s="6">
        <v>12</v>
      </c>
      <c r="J1201" s="6">
        <v>7393.97</v>
      </c>
      <c r="K1201" s="6">
        <v>4436.38</v>
      </c>
      <c r="L1201" s="6">
        <v>7914.36</v>
      </c>
      <c r="M1201" s="6">
        <v>9178.7199999999993</v>
      </c>
      <c r="N1201" s="6">
        <v>1832</v>
      </c>
      <c r="O1201" s="6">
        <v>53500000</v>
      </c>
      <c r="P1201" s="6">
        <v>3750000</v>
      </c>
      <c r="Q1201" s="6">
        <v>0</v>
      </c>
      <c r="R1201" s="6">
        <v>12650000</v>
      </c>
      <c r="S1201" s="6">
        <v>69900000</v>
      </c>
      <c r="U1201">
        <f t="shared" si="25"/>
        <v>0.24776946620016038</v>
      </c>
    </row>
    <row r="1202" spans="1:21" x14ac:dyDescent="0.35">
      <c r="A1202">
        <v>2021</v>
      </c>
      <c r="B1202" t="s">
        <v>3</v>
      </c>
      <c r="C1202" t="s">
        <v>33</v>
      </c>
      <c r="D1202" t="s">
        <v>17</v>
      </c>
      <c r="E1202" t="s">
        <v>126</v>
      </c>
      <c r="F1202" t="s">
        <v>35</v>
      </c>
      <c r="G1202">
        <v>4</v>
      </c>
      <c r="H1202" t="s">
        <v>9</v>
      </c>
      <c r="I1202" s="6">
        <v>3</v>
      </c>
      <c r="J1202" s="6">
        <v>10067</v>
      </c>
      <c r="K1202" s="6">
        <v>4259.3100000000004</v>
      </c>
      <c r="L1202" s="6">
        <v>9700.09</v>
      </c>
      <c r="M1202" s="6">
        <v>10250.81</v>
      </c>
      <c r="N1202" s="6">
        <v>2528</v>
      </c>
      <c r="O1202" s="6">
        <v>33200000</v>
      </c>
      <c r="P1202" s="6">
        <v>3600000</v>
      </c>
      <c r="Q1202" s="6">
        <v>0</v>
      </c>
      <c r="R1202" s="6">
        <v>2000000</v>
      </c>
      <c r="S1202" s="6">
        <v>38800000</v>
      </c>
      <c r="U1202">
        <f t="shared" si="25"/>
        <v>0.25111751266514354</v>
      </c>
    </row>
    <row r="1203" spans="1:21" x14ac:dyDescent="0.35">
      <c r="A1203">
        <v>2021</v>
      </c>
      <c r="B1203" t="s">
        <v>3</v>
      </c>
      <c r="C1203" t="s">
        <v>33</v>
      </c>
      <c r="D1203" t="s">
        <v>17</v>
      </c>
      <c r="E1203" t="s">
        <v>127</v>
      </c>
      <c r="F1203" t="s">
        <v>35</v>
      </c>
      <c r="G1203">
        <v>1</v>
      </c>
      <c r="H1203" t="s">
        <v>9</v>
      </c>
      <c r="I1203" s="6">
        <v>154</v>
      </c>
      <c r="J1203" s="6">
        <v>48645.79</v>
      </c>
      <c r="K1203" s="6">
        <v>29756.98</v>
      </c>
      <c r="L1203" s="6">
        <v>42631.37</v>
      </c>
      <c r="M1203" s="6">
        <v>57380.53</v>
      </c>
      <c r="N1203" s="6">
        <v>18073</v>
      </c>
      <c r="O1203" s="6">
        <v>142653404</v>
      </c>
      <c r="P1203" s="6">
        <v>55050563</v>
      </c>
      <c r="Q1203" s="6">
        <v>0</v>
      </c>
      <c r="R1203" s="6">
        <v>36271491</v>
      </c>
      <c r="S1203" s="6">
        <v>233975458</v>
      </c>
      <c r="U1203">
        <f t="shared" si="25"/>
        <v>0.37152238662379622</v>
      </c>
    </row>
    <row r="1204" spans="1:21" x14ac:dyDescent="0.35">
      <c r="A1204">
        <v>2021</v>
      </c>
      <c r="B1204" t="s">
        <v>3</v>
      </c>
      <c r="C1204" t="s">
        <v>33</v>
      </c>
      <c r="D1204" t="s">
        <v>17</v>
      </c>
      <c r="E1204" t="s">
        <v>127</v>
      </c>
      <c r="F1204" t="s">
        <v>35</v>
      </c>
      <c r="G1204">
        <v>2</v>
      </c>
      <c r="H1204" t="s">
        <v>9</v>
      </c>
      <c r="I1204" s="6">
        <v>32</v>
      </c>
      <c r="J1204" s="6">
        <v>196365.47</v>
      </c>
      <c r="K1204" s="6">
        <v>91144.8</v>
      </c>
      <c r="L1204" s="6">
        <v>143724.63</v>
      </c>
      <c r="M1204" s="6">
        <v>207842.86</v>
      </c>
      <c r="N1204" s="6">
        <v>48461</v>
      </c>
      <c r="O1204" s="6">
        <v>217682193</v>
      </c>
      <c r="P1204" s="6">
        <v>29741853</v>
      </c>
      <c r="Q1204" s="6">
        <v>0</v>
      </c>
      <c r="R1204" s="6">
        <v>2552042</v>
      </c>
      <c r="S1204" s="6">
        <v>249976088</v>
      </c>
      <c r="U1204">
        <f t="shared" si="25"/>
        <v>0.24678982511538305</v>
      </c>
    </row>
    <row r="1205" spans="1:21" x14ac:dyDescent="0.35">
      <c r="A1205">
        <v>2021</v>
      </c>
      <c r="B1205" t="s">
        <v>3</v>
      </c>
      <c r="C1205" t="s">
        <v>33</v>
      </c>
      <c r="D1205" t="s">
        <v>17</v>
      </c>
      <c r="E1205" t="s">
        <v>127</v>
      </c>
      <c r="F1205" t="s">
        <v>35</v>
      </c>
      <c r="G1205">
        <v>3</v>
      </c>
      <c r="H1205" t="s">
        <v>9</v>
      </c>
      <c r="I1205" s="6">
        <v>10</v>
      </c>
      <c r="J1205" s="6">
        <v>2768.15</v>
      </c>
      <c r="K1205" s="6">
        <v>1613.08</v>
      </c>
      <c r="L1205" s="6">
        <v>3345.35</v>
      </c>
      <c r="M1205" s="6">
        <v>5560.89</v>
      </c>
      <c r="N1205" s="6">
        <v>1033</v>
      </c>
      <c r="O1205" s="6">
        <v>23920000</v>
      </c>
      <c r="P1205" s="6">
        <v>1920000</v>
      </c>
      <c r="Q1205" s="6">
        <v>0</v>
      </c>
      <c r="R1205" s="6">
        <v>1580000</v>
      </c>
      <c r="S1205" s="6">
        <v>27420000</v>
      </c>
      <c r="U1205">
        <f t="shared" si="25"/>
        <v>0.37317341907049834</v>
      </c>
    </row>
    <row r="1206" spans="1:21" x14ac:dyDescent="0.35">
      <c r="A1206">
        <v>2021</v>
      </c>
      <c r="B1206" t="s">
        <v>3</v>
      </c>
      <c r="C1206" t="s">
        <v>33</v>
      </c>
      <c r="D1206" t="s">
        <v>17</v>
      </c>
      <c r="E1206" t="s">
        <v>127</v>
      </c>
      <c r="F1206" t="s">
        <v>35</v>
      </c>
      <c r="G1206">
        <v>4</v>
      </c>
      <c r="H1206" t="s">
        <v>9</v>
      </c>
      <c r="I1206" s="6">
        <v>6</v>
      </c>
      <c r="J1206" s="6">
        <v>6891.36</v>
      </c>
      <c r="K1206" s="6">
        <v>2756.54</v>
      </c>
      <c r="L1206" s="6">
        <v>7282.83</v>
      </c>
      <c r="M1206" s="6">
        <v>8312.26</v>
      </c>
      <c r="N1206" s="6">
        <v>1723</v>
      </c>
      <c r="O1206" s="6">
        <v>22000000</v>
      </c>
      <c r="P1206" s="6">
        <v>3900000</v>
      </c>
      <c r="Q1206" s="6">
        <v>0</v>
      </c>
      <c r="R1206" s="6">
        <v>4551818</v>
      </c>
      <c r="S1206" s="6">
        <v>30451818</v>
      </c>
      <c r="U1206">
        <f t="shared" si="25"/>
        <v>0.25002321747811757</v>
      </c>
    </row>
    <row r="1207" spans="1:21" x14ac:dyDescent="0.35">
      <c r="A1207">
        <v>2021</v>
      </c>
      <c r="B1207" t="s">
        <v>3</v>
      </c>
      <c r="C1207" t="s">
        <v>33</v>
      </c>
      <c r="D1207" t="s">
        <v>17</v>
      </c>
      <c r="E1207" t="s">
        <v>127</v>
      </c>
      <c r="F1207" t="s">
        <v>35</v>
      </c>
      <c r="G1207">
        <v>5</v>
      </c>
      <c r="H1207" t="s">
        <v>9</v>
      </c>
      <c r="I1207" s="6">
        <v>6</v>
      </c>
      <c r="J1207" s="6">
        <v>31.85</v>
      </c>
      <c r="K1207" s="6">
        <v>25.49</v>
      </c>
      <c r="L1207" s="6">
        <v>484.75</v>
      </c>
      <c r="M1207" s="6">
        <v>1426.36</v>
      </c>
      <c r="N1207" s="6">
        <v>8</v>
      </c>
      <c r="O1207" s="6">
        <v>6900000</v>
      </c>
      <c r="P1207" s="6">
        <v>1950000</v>
      </c>
      <c r="Q1207" s="6">
        <v>0</v>
      </c>
      <c r="R1207" s="6">
        <v>1460000</v>
      </c>
      <c r="S1207" s="6">
        <v>10310000</v>
      </c>
      <c r="U1207">
        <f t="shared" si="25"/>
        <v>0.25117739403453687</v>
      </c>
    </row>
    <row r="1208" spans="1:21" x14ac:dyDescent="0.35">
      <c r="A1208">
        <v>2021</v>
      </c>
      <c r="B1208" t="s">
        <v>3</v>
      </c>
      <c r="C1208" t="s">
        <v>33</v>
      </c>
      <c r="D1208" t="s">
        <v>17</v>
      </c>
      <c r="E1208" t="s">
        <v>127</v>
      </c>
      <c r="F1208" t="s">
        <v>35</v>
      </c>
      <c r="G1208">
        <v>10</v>
      </c>
      <c r="H1208" t="s">
        <v>9</v>
      </c>
      <c r="I1208" s="6">
        <v>2</v>
      </c>
      <c r="J1208" s="6">
        <v>0</v>
      </c>
      <c r="K1208" s="6">
        <v>0</v>
      </c>
      <c r="L1208" s="6">
        <v>206.95</v>
      </c>
      <c r="M1208" s="6">
        <v>206.96</v>
      </c>
      <c r="N1208" s="6">
        <v>0</v>
      </c>
      <c r="O1208" s="6">
        <v>0</v>
      </c>
      <c r="P1208" s="6">
        <v>2900000</v>
      </c>
      <c r="Q1208" s="6">
        <v>0</v>
      </c>
      <c r="R1208" s="6">
        <v>1511818</v>
      </c>
      <c r="S1208" s="6">
        <v>4411818</v>
      </c>
      <c r="U1208">
        <f t="shared" si="25"/>
        <v>0</v>
      </c>
    </row>
    <row r="1209" spans="1:21" x14ac:dyDescent="0.35">
      <c r="A1209">
        <v>2021</v>
      </c>
      <c r="B1209" t="s">
        <v>3</v>
      </c>
      <c r="C1209" t="s">
        <v>33</v>
      </c>
      <c r="D1209" t="s">
        <v>17</v>
      </c>
      <c r="E1209" t="s">
        <v>128</v>
      </c>
      <c r="F1209" t="s">
        <v>35</v>
      </c>
      <c r="G1209">
        <v>1</v>
      </c>
      <c r="H1209" t="s">
        <v>9</v>
      </c>
      <c r="I1209" s="6">
        <v>892</v>
      </c>
      <c r="J1209" s="6">
        <v>571036.78</v>
      </c>
      <c r="K1209" s="6">
        <v>448342.4</v>
      </c>
      <c r="L1209" s="6">
        <v>743471.31</v>
      </c>
      <c r="M1209" s="6">
        <v>1023720.35</v>
      </c>
      <c r="N1209" s="6">
        <v>269358</v>
      </c>
      <c r="O1209" s="6">
        <v>5910636403</v>
      </c>
      <c r="P1209" s="6">
        <v>1845590793</v>
      </c>
      <c r="Q1209" s="6">
        <v>0</v>
      </c>
      <c r="R1209" s="6">
        <v>536316289</v>
      </c>
      <c r="S1209" s="6">
        <v>8292543485</v>
      </c>
      <c r="U1209">
        <f t="shared" si="25"/>
        <v>0.47169991397051514</v>
      </c>
    </row>
    <row r="1210" spans="1:21" x14ac:dyDescent="0.35">
      <c r="A1210">
        <v>2021</v>
      </c>
      <c r="B1210" t="s">
        <v>3</v>
      </c>
      <c r="C1210" t="s">
        <v>33</v>
      </c>
      <c r="D1210" t="s">
        <v>17</v>
      </c>
      <c r="E1210" t="s">
        <v>128</v>
      </c>
      <c r="F1210" t="s">
        <v>35</v>
      </c>
      <c r="G1210">
        <v>2</v>
      </c>
      <c r="H1210" t="s">
        <v>9</v>
      </c>
      <c r="I1210" s="6">
        <v>196</v>
      </c>
      <c r="J1210" s="6">
        <v>199417.19</v>
      </c>
      <c r="K1210" s="6">
        <v>111864.69</v>
      </c>
      <c r="L1210" s="6">
        <v>177231.34</v>
      </c>
      <c r="M1210" s="6">
        <v>239223.82</v>
      </c>
      <c r="N1210" s="6">
        <v>60140</v>
      </c>
      <c r="O1210" s="6">
        <v>812081457</v>
      </c>
      <c r="P1210" s="6">
        <v>224753667</v>
      </c>
      <c r="Q1210" s="6">
        <v>0</v>
      </c>
      <c r="R1210" s="6">
        <v>112863716</v>
      </c>
      <c r="S1210" s="6">
        <v>1149698840</v>
      </c>
      <c r="U1210">
        <f t="shared" si="25"/>
        <v>0.30157881574803053</v>
      </c>
    </row>
    <row r="1211" spans="1:21" x14ac:dyDescent="0.35">
      <c r="A1211">
        <v>2021</v>
      </c>
      <c r="B1211" t="s">
        <v>3</v>
      </c>
      <c r="C1211" t="s">
        <v>33</v>
      </c>
      <c r="D1211" t="s">
        <v>17</v>
      </c>
      <c r="E1211" t="s">
        <v>128</v>
      </c>
      <c r="F1211" t="s">
        <v>35</v>
      </c>
      <c r="G1211">
        <v>3</v>
      </c>
      <c r="H1211" t="s">
        <v>9</v>
      </c>
      <c r="I1211" s="6">
        <v>47</v>
      </c>
      <c r="J1211" s="6">
        <v>75939.89</v>
      </c>
      <c r="K1211" s="6">
        <v>44950.33</v>
      </c>
      <c r="L1211" s="6">
        <v>66211.63</v>
      </c>
      <c r="M1211" s="6">
        <v>82514.2</v>
      </c>
      <c r="N1211" s="6">
        <v>20749</v>
      </c>
      <c r="O1211" s="6">
        <v>242848732</v>
      </c>
      <c r="P1211" s="6">
        <v>70363562</v>
      </c>
      <c r="Q1211" s="6">
        <v>0</v>
      </c>
      <c r="R1211" s="6">
        <v>40664820</v>
      </c>
      <c r="S1211" s="6">
        <v>353877114</v>
      </c>
      <c r="U1211">
        <f t="shared" si="25"/>
        <v>0.27322926066919506</v>
      </c>
    </row>
    <row r="1212" spans="1:21" x14ac:dyDescent="0.35">
      <c r="A1212">
        <v>2021</v>
      </c>
      <c r="B1212" t="s">
        <v>3</v>
      </c>
      <c r="C1212" t="s">
        <v>33</v>
      </c>
      <c r="D1212" t="s">
        <v>17</v>
      </c>
      <c r="E1212" t="s">
        <v>128</v>
      </c>
      <c r="F1212" t="s">
        <v>35</v>
      </c>
      <c r="G1212">
        <v>4</v>
      </c>
      <c r="H1212" t="s">
        <v>9</v>
      </c>
      <c r="I1212" s="6">
        <v>14</v>
      </c>
      <c r="J1212" s="6">
        <v>73039.570000000007</v>
      </c>
      <c r="K1212" s="6">
        <v>31946.82</v>
      </c>
      <c r="L1212" s="6">
        <v>61661.17</v>
      </c>
      <c r="M1212" s="6">
        <v>64368.58</v>
      </c>
      <c r="N1212" s="6">
        <v>27035</v>
      </c>
      <c r="O1212" s="6">
        <v>130628398</v>
      </c>
      <c r="P1212" s="6">
        <v>43052265</v>
      </c>
      <c r="Q1212" s="6">
        <v>0</v>
      </c>
      <c r="R1212" s="6">
        <v>22254800</v>
      </c>
      <c r="S1212" s="6">
        <v>195935463</v>
      </c>
      <c r="U1212">
        <f t="shared" si="25"/>
        <v>0.37014182860057909</v>
      </c>
    </row>
    <row r="1213" spans="1:21" x14ac:dyDescent="0.35">
      <c r="A1213">
        <v>2021</v>
      </c>
      <c r="B1213" t="s">
        <v>3</v>
      </c>
      <c r="C1213" t="s">
        <v>33</v>
      </c>
      <c r="D1213" t="s">
        <v>17</v>
      </c>
      <c r="E1213" t="s">
        <v>128</v>
      </c>
      <c r="F1213" t="s">
        <v>35</v>
      </c>
      <c r="G1213">
        <v>5</v>
      </c>
      <c r="H1213" t="s">
        <v>9</v>
      </c>
      <c r="I1213" s="6">
        <v>86</v>
      </c>
      <c r="J1213" s="6">
        <v>23509.39</v>
      </c>
      <c r="K1213" s="6">
        <v>13058.38</v>
      </c>
      <c r="L1213" s="6">
        <v>72144.27</v>
      </c>
      <c r="M1213" s="6">
        <v>321875.46000000002</v>
      </c>
      <c r="N1213" s="6">
        <v>6511</v>
      </c>
      <c r="O1213" s="6">
        <v>506017691</v>
      </c>
      <c r="P1213" s="6">
        <v>524481634</v>
      </c>
      <c r="Q1213" s="6">
        <v>0</v>
      </c>
      <c r="R1213" s="6">
        <v>69568000</v>
      </c>
      <c r="S1213" s="6">
        <v>1100067325</v>
      </c>
      <c r="U1213">
        <f t="shared" si="25"/>
        <v>0.27695316637309603</v>
      </c>
    </row>
    <row r="1214" spans="1:21" x14ac:dyDescent="0.35">
      <c r="A1214">
        <v>2021</v>
      </c>
      <c r="B1214" t="s">
        <v>3</v>
      </c>
      <c r="C1214" t="s">
        <v>33</v>
      </c>
      <c r="D1214" t="s">
        <v>17</v>
      </c>
      <c r="E1214" t="s">
        <v>128</v>
      </c>
      <c r="F1214" t="s">
        <v>35</v>
      </c>
      <c r="G1214">
        <v>6</v>
      </c>
      <c r="H1214" t="s">
        <v>9</v>
      </c>
      <c r="I1214" s="6">
        <v>24</v>
      </c>
      <c r="J1214" s="6">
        <v>24921.59</v>
      </c>
      <c r="K1214" s="6">
        <v>7374.41</v>
      </c>
      <c r="L1214" s="6">
        <v>12048.2</v>
      </c>
      <c r="M1214" s="6">
        <v>16125.88</v>
      </c>
      <c r="N1214" s="6">
        <v>12129</v>
      </c>
      <c r="O1214" s="6">
        <v>259789794</v>
      </c>
      <c r="P1214" s="6">
        <v>39000000</v>
      </c>
      <c r="Q1214" s="6">
        <v>0</v>
      </c>
      <c r="R1214" s="6">
        <v>50097236</v>
      </c>
      <c r="S1214" s="6">
        <v>348887030</v>
      </c>
      <c r="U1214">
        <f t="shared" si="25"/>
        <v>0.48668644336095729</v>
      </c>
    </row>
    <row r="1215" spans="1:21" x14ac:dyDescent="0.35">
      <c r="A1215">
        <v>2021</v>
      </c>
      <c r="B1215" t="s">
        <v>3</v>
      </c>
      <c r="C1215" t="s">
        <v>33</v>
      </c>
      <c r="D1215" t="s">
        <v>17</v>
      </c>
      <c r="E1215" t="s">
        <v>128</v>
      </c>
      <c r="F1215" t="s">
        <v>35</v>
      </c>
      <c r="G1215">
        <v>7</v>
      </c>
      <c r="H1215" t="s">
        <v>9</v>
      </c>
      <c r="I1215" s="6">
        <v>1</v>
      </c>
      <c r="J1215" s="6">
        <v>11685.34</v>
      </c>
      <c r="K1215" s="6">
        <v>3606.33</v>
      </c>
      <c r="L1215" s="6">
        <v>11685.34</v>
      </c>
      <c r="M1215" s="6">
        <v>11685.34</v>
      </c>
      <c r="N1215" s="6">
        <v>3213</v>
      </c>
      <c r="O1215" s="6">
        <v>34946344</v>
      </c>
      <c r="P1215" s="6">
        <v>29819155</v>
      </c>
      <c r="Q1215" s="6">
        <v>0</v>
      </c>
      <c r="R1215" s="6">
        <v>13000000</v>
      </c>
      <c r="S1215" s="6">
        <v>77765499</v>
      </c>
      <c r="U1215">
        <f t="shared" si="25"/>
        <v>0.27495990702880702</v>
      </c>
    </row>
    <row r="1216" spans="1:21" x14ac:dyDescent="0.35">
      <c r="A1216">
        <v>2021</v>
      </c>
      <c r="B1216" t="s">
        <v>3</v>
      </c>
      <c r="C1216" t="s">
        <v>33</v>
      </c>
      <c r="D1216" t="s">
        <v>17</v>
      </c>
      <c r="E1216" t="s">
        <v>128</v>
      </c>
      <c r="F1216" t="s">
        <v>35</v>
      </c>
      <c r="G1216">
        <v>8</v>
      </c>
      <c r="H1216" t="s">
        <v>9</v>
      </c>
      <c r="I1216" s="6">
        <v>3</v>
      </c>
      <c r="J1216" s="6">
        <v>13314.88</v>
      </c>
      <c r="K1216" s="6">
        <v>7850.18</v>
      </c>
      <c r="L1216" s="6">
        <v>14530.17</v>
      </c>
      <c r="M1216" s="6">
        <v>25988.13</v>
      </c>
      <c r="N1216" s="6">
        <v>2644</v>
      </c>
      <c r="O1216" s="6">
        <v>147798344</v>
      </c>
      <c r="P1216" s="6">
        <v>30383609</v>
      </c>
      <c r="Q1216" s="6">
        <v>0</v>
      </c>
      <c r="R1216" s="6">
        <v>35636388</v>
      </c>
      <c r="S1216" s="6">
        <v>213818341</v>
      </c>
      <c r="U1216">
        <f t="shared" si="25"/>
        <v>0.19857482756134492</v>
      </c>
    </row>
    <row r="1217" spans="1:21" x14ac:dyDescent="0.35">
      <c r="A1217">
        <v>2021</v>
      </c>
      <c r="B1217" t="s">
        <v>3</v>
      </c>
      <c r="C1217" t="s">
        <v>33</v>
      </c>
      <c r="D1217" t="s">
        <v>17</v>
      </c>
      <c r="E1217" t="s">
        <v>128</v>
      </c>
      <c r="F1217" t="s">
        <v>35</v>
      </c>
      <c r="G1217">
        <v>9</v>
      </c>
      <c r="H1217" t="s">
        <v>9</v>
      </c>
      <c r="I1217" s="6">
        <v>3</v>
      </c>
      <c r="J1217" s="6">
        <v>418.32</v>
      </c>
      <c r="K1217" s="6">
        <v>250.99</v>
      </c>
      <c r="L1217" s="6">
        <v>591.77</v>
      </c>
      <c r="M1217" s="6">
        <v>1058.8699999999999</v>
      </c>
      <c r="N1217" s="6">
        <v>105</v>
      </c>
      <c r="O1217" s="6">
        <v>4600000</v>
      </c>
      <c r="P1217" s="6">
        <v>2050000</v>
      </c>
      <c r="Q1217" s="6">
        <v>0</v>
      </c>
      <c r="R1217" s="6">
        <v>215000</v>
      </c>
      <c r="S1217" s="6">
        <v>6865000</v>
      </c>
      <c r="U1217">
        <f t="shared" si="25"/>
        <v>0.25100401606425704</v>
      </c>
    </row>
    <row r="1218" spans="1:21" x14ac:dyDescent="0.35">
      <c r="A1218">
        <v>2021</v>
      </c>
      <c r="B1218" t="s">
        <v>3</v>
      </c>
      <c r="C1218" t="s">
        <v>33</v>
      </c>
      <c r="D1218" t="s">
        <v>17</v>
      </c>
      <c r="E1218" t="s">
        <v>128</v>
      </c>
      <c r="F1218" t="s">
        <v>35</v>
      </c>
      <c r="G1218">
        <v>10</v>
      </c>
      <c r="H1218" t="s">
        <v>9</v>
      </c>
      <c r="I1218" s="6">
        <v>1</v>
      </c>
      <c r="J1218" s="6">
        <v>48068.5</v>
      </c>
      <c r="K1218" s="6">
        <v>1855</v>
      </c>
      <c r="L1218" s="6">
        <v>5636.91</v>
      </c>
      <c r="M1218" s="6">
        <v>5636.91</v>
      </c>
      <c r="N1218" s="6">
        <v>26791</v>
      </c>
      <c r="O1218" s="6">
        <v>402224900</v>
      </c>
      <c r="P1218" s="6">
        <v>24813522</v>
      </c>
      <c r="Q1218" s="6">
        <v>0</v>
      </c>
      <c r="R1218" s="6">
        <v>43821675</v>
      </c>
      <c r="S1218" s="6">
        <v>470860097</v>
      </c>
      <c r="U1218">
        <f t="shared" si="25"/>
        <v>0.55735044779845433</v>
      </c>
    </row>
    <row r="1219" spans="1:21" x14ac:dyDescent="0.35">
      <c r="A1219">
        <v>2021</v>
      </c>
      <c r="B1219" t="s">
        <v>3</v>
      </c>
      <c r="C1219" t="s">
        <v>33</v>
      </c>
      <c r="D1219" t="s">
        <v>17</v>
      </c>
      <c r="E1219" t="s">
        <v>129</v>
      </c>
      <c r="F1219" t="s">
        <v>35</v>
      </c>
      <c r="G1219">
        <v>1</v>
      </c>
      <c r="H1219" t="s">
        <v>9</v>
      </c>
      <c r="I1219" s="6">
        <v>1404</v>
      </c>
      <c r="J1219" s="6">
        <v>2405782.39</v>
      </c>
      <c r="K1219" s="6">
        <v>1406407.48</v>
      </c>
      <c r="L1219" s="6">
        <v>2189150.14</v>
      </c>
      <c r="M1219" s="6">
        <v>3212548.51</v>
      </c>
      <c r="N1219" s="6">
        <v>604664</v>
      </c>
      <c r="O1219" s="6">
        <v>10895564247</v>
      </c>
      <c r="P1219" s="6">
        <v>2638924683</v>
      </c>
      <c r="Q1219" s="6">
        <v>25856000</v>
      </c>
      <c r="R1219" s="6">
        <v>2310870794</v>
      </c>
      <c r="S1219" s="6">
        <v>15890115724</v>
      </c>
      <c r="U1219">
        <f t="shared" si="25"/>
        <v>0.25133777789436723</v>
      </c>
    </row>
    <row r="1220" spans="1:21" x14ac:dyDescent="0.35">
      <c r="A1220">
        <v>2021</v>
      </c>
      <c r="B1220" t="s">
        <v>3</v>
      </c>
      <c r="C1220" t="s">
        <v>33</v>
      </c>
      <c r="D1220" t="s">
        <v>17</v>
      </c>
      <c r="E1220" t="s">
        <v>129</v>
      </c>
      <c r="F1220" t="s">
        <v>35</v>
      </c>
      <c r="G1220">
        <v>2</v>
      </c>
      <c r="H1220" t="s">
        <v>9</v>
      </c>
      <c r="I1220" s="6">
        <v>744</v>
      </c>
      <c r="J1220" s="6">
        <v>909720.62</v>
      </c>
      <c r="K1220" s="6">
        <v>439832.92</v>
      </c>
      <c r="L1220" s="6">
        <v>837629.16</v>
      </c>
      <c r="M1220" s="6">
        <v>1321805.28</v>
      </c>
      <c r="N1220" s="6">
        <v>229981</v>
      </c>
      <c r="O1220" s="6">
        <v>3660124068</v>
      </c>
      <c r="P1220" s="6">
        <v>1084432548</v>
      </c>
      <c r="Q1220" s="6">
        <v>330000</v>
      </c>
      <c r="R1220" s="6">
        <v>586821089</v>
      </c>
      <c r="S1220" s="6">
        <v>5357961705</v>
      </c>
      <c r="U1220">
        <f t="shared" si="25"/>
        <v>0.2528039872285186</v>
      </c>
    </row>
    <row r="1221" spans="1:21" x14ac:dyDescent="0.35">
      <c r="A1221">
        <v>2021</v>
      </c>
      <c r="B1221" t="s">
        <v>3</v>
      </c>
      <c r="C1221" t="s">
        <v>33</v>
      </c>
      <c r="D1221" t="s">
        <v>17</v>
      </c>
      <c r="E1221" t="s">
        <v>129</v>
      </c>
      <c r="F1221" t="s">
        <v>35</v>
      </c>
      <c r="G1221">
        <v>3</v>
      </c>
      <c r="H1221" t="s">
        <v>9</v>
      </c>
      <c r="I1221" s="6">
        <v>466</v>
      </c>
      <c r="J1221" s="6">
        <v>718815.97</v>
      </c>
      <c r="K1221" s="6">
        <v>394188.41</v>
      </c>
      <c r="L1221" s="6">
        <v>723200.91</v>
      </c>
      <c r="M1221" s="6">
        <v>1139606.6000000001</v>
      </c>
      <c r="N1221" s="6">
        <v>182737</v>
      </c>
      <c r="O1221" s="6">
        <v>3312842446</v>
      </c>
      <c r="P1221" s="6">
        <v>476096085</v>
      </c>
      <c r="Q1221" s="6">
        <v>5615175</v>
      </c>
      <c r="R1221" s="6">
        <v>563217502</v>
      </c>
      <c r="S1221" s="6">
        <v>4375671208</v>
      </c>
      <c r="U1221">
        <f t="shared" si="25"/>
        <v>0.25421944924234224</v>
      </c>
    </row>
    <row r="1222" spans="1:21" x14ac:dyDescent="0.35">
      <c r="A1222">
        <v>2021</v>
      </c>
      <c r="B1222" t="s">
        <v>3</v>
      </c>
      <c r="C1222" t="s">
        <v>33</v>
      </c>
      <c r="D1222" t="s">
        <v>17</v>
      </c>
      <c r="E1222" t="s">
        <v>129</v>
      </c>
      <c r="F1222" t="s">
        <v>35</v>
      </c>
      <c r="G1222">
        <v>4</v>
      </c>
      <c r="H1222" t="s">
        <v>9</v>
      </c>
      <c r="I1222" s="6">
        <v>296</v>
      </c>
      <c r="J1222" s="6">
        <v>478507.61</v>
      </c>
      <c r="K1222" s="6">
        <v>276770.77</v>
      </c>
      <c r="L1222" s="6">
        <v>427125.58</v>
      </c>
      <c r="M1222" s="6">
        <v>647276.93999999994</v>
      </c>
      <c r="N1222" s="6">
        <v>139520</v>
      </c>
      <c r="O1222" s="6">
        <v>2312618402</v>
      </c>
      <c r="P1222" s="6">
        <v>417744795</v>
      </c>
      <c r="Q1222" s="6">
        <v>0</v>
      </c>
      <c r="R1222" s="6">
        <v>339202540</v>
      </c>
      <c r="S1222" s="6">
        <v>3082265737</v>
      </c>
      <c r="U1222">
        <f t="shared" si="25"/>
        <v>0.29157321029857813</v>
      </c>
    </row>
    <row r="1223" spans="1:21" x14ac:dyDescent="0.35">
      <c r="A1223">
        <v>2021</v>
      </c>
      <c r="B1223" t="s">
        <v>3</v>
      </c>
      <c r="C1223" t="s">
        <v>33</v>
      </c>
      <c r="D1223" t="s">
        <v>17</v>
      </c>
      <c r="E1223" t="s">
        <v>129</v>
      </c>
      <c r="F1223" t="s">
        <v>35</v>
      </c>
      <c r="G1223">
        <v>5</v>
      </c>
      <c r="H1223" t="s">
        <v>9</v>
      </c>
      <c r="I1223" s="6">
        <v>369</v>
      </c>
      <c r="J1223" s="6">
        <v>1191722.1299999999</v>
      </c>
      <c r="K1223" s="6">
        <v>365184.78</v>
      </c>
      <c r="L1223" s="6">
        <v>1128408.03</v>
      </c>
      <c r="M1223" s="6">
        <v>1894157.88</v>
      </c>
      <c r="N1223" s="6">
        <v>510021</v>
      </c>
      <c r="O1223" s="6">
        <v>3406975780</v>
      </c>
      <c r="P1223" s="6">
        <v>1536445473</v>
      </c>
      <c r="Q1223" s="6">
        <v>0</v>
      </c>
      <c r="R1223" s="6">
        <v>468665793</v>
      </c>
      <c r="S1223" s="6">
        <v>5412087046</v>
      </c>
      <c r="U1223">
        <f t="shared" si="25"/>
        <v>0.42796973150108408</v>
      </c>
    </row>
    <row r="1224" spans="1:21" x14ac:dyDescent="0.35">
      <c r="A1224">
        <v>2021</v>
      </c>
      <c r="B1224" t="s">
        <v>3</v>
      </c>
      <c r="C1224" t="s">
        <v>33</v>
      </c>
      <c r="D1224" t="s">
        <v>17</v>
      </c>
      <c r="E1224" t="s">
        <v>129</v>
      </c>
      <c r="F1224" t="s">
        <v>35</v>
      </c>
      <c r="G1224">
        <v>6</v>
      </c>
      <c r="H1224" t="s">
        <v>9</v>
      </c>
      <c r="I1224" s="6">
        <v>195</v>
      </c>
      <c r="J1224" s="6">
        <v>277319.3</v>
      </c>
      <c r="K1224" s="6">
        <v>206451.20000000001</v>
      </c>
      <c r="L1224" s="6">
        <v>333464.46000000002</v>
      </c>
      <c r="M1224" s="6">
        <v>511541.11</v>
      </c>
      <c r="N1224" s="6">
        <v>87015</v>
      </c>
      <c r="O1224" s="6">
        <v>2212026320</v>
      </c>
      <c r="P1224" s="6">
        <v>588410505</v>
      </c>
      <c r="Q1224" s="6">
        <v>0</v>
      </c>
      <c r="R1224" s="6">
        <v>476502278</v>
      </c>
      <c r="S1224" s="6">
        <v>3276939103</v>
      </c>
      <c r="U1224">
        <f t="shared" si="25"/>
        <v>0.31377188677455914</v>
      </c>
    </row>
    <row r="1225" spans="1:21" x14ac:dyDescent="0.35">
      <c r="A1225">
        <v>2021</v>
      </c>
      <c r="B1225" t="s">
        <v>3</v>
      </c>
      <c r="C1225" t="s">
        <v>33</v>
      </c>
      <c r="D1225" t="s">
        <v>17</v>
      </c>
      <c r="E1225" t="s">
        <v>129</v>
      </c>
      <c r="F1225" t="s">
        <v>35</v>
      </c>
      <c r="G1225">
        <v>7</v>
      </c>
      <c r="H1225" t="s">
        <v>9</v>
      </c>
      <c r="I1225" s="6">
        <v>140</v>
      </c>
      <c r="J1225" s="6">
        <v>409723.42</v>
      </c>
      <c r="K1225" s="6">
        <v>277473.21999999997</v>
      </c>
      <c r="L1225" s="6">
        <v>446562.31</v>
      </c>
      <c r="M1225" s="6">
        <v>679424.01</v>
      </c>
      <c r="N1225" s="6">
        <v>115362</v>
      </c>
      <c r="O1225" s="6">
        <v>4052574522</v>
      </c>
      <c r="P1225" s="6">
        <v>173060117</v>
      </c>
      <c r="Q1225" s="6">
        <v>0</v>
      </c>
      <c r="R1225" s="6">
        <v>394842685</v>
      </c>
      <c r="S1225" s="6">
        <v>4620477324</v>
      </c>
      <c r="U1225">
        <f t="shared" si="25"/>
        <v>0.28156066841382904</v>
      </c>
    </row>
    <row r="1226" spans="1:21" x14ac:dyDescent="0.35">
      <c r="A1226">
        <v>2021</v>
      </c>
      <c r="B1226" t="s">
        <v>3</v>
      </c>
      <c r="C1226" t="s">
        <v>33</v>
      </c>
      <c r="D1226" t="s">
        <v>17</v>
      </c>
      <c r="E1226" t="s">
        <v>129</v>
      </c>
      <c r="F1226" t="s">
        <v>35</v>
      </c>
      <c r="G1226">
        <v>8</v>
      </c>
      <c r="H1226" t="s">
        <v>9</v>
      </c>
      <c r="I1226" s="6">
        <v>126</v>
      </c>
      <c r="J1226" s="6">
        <v>511005.49</v>
      </c>
      <c r="K1226" s="6">
        <v>302428.90000000002</v>
      </c>
      <c r="L1226" s="6">
        <v>549964.31000000006</v>
      </c>
      <c r="M1226" s="6">
        <v>755071.5</v>
      </c>
      <c r="N1226" s="6">
        <v>122485</v>
      </c>
      <c r="O1226" s="6">
        <v>2389791230</v>
      </c>
      <c r="P1226" s="6">
        <v>258664025</v>
      </c>
      <c r="Q1226" s="6">
        <v>0</v>
      </c>
      <c r="R1226" s="6">
        <v>666228335</v>
      </c>
      <c r="S1226" s="6">
        <v>3320683590</v>
      </c>
      <c r="U1226">
        <f t="shared" si="25"/>
        <v>0.23969409800274358</v>
      </c>
    </row>
    <row r="1227" spans="1:21" x14ac:dyDescent="0.35">
      <c r="A1227">
        <v>2021</v>
      </c>
      <c r="B1227" t="s">
        <v>3</v>
      </c>
      <c r="C1227" t="s">
        <v>33</v>
      </c>
      <c r="D1227" t="s">
        <v>17</v>
      </c>
      <c r="E1227" t="s">
        <v>129</v>
      </c>
      <c r="F1227" t="s">
        <v>35</v>
      </c>
      <c r="G1227">
        <v>9</v>
      </c>
      <c r="H1227" t="s">
        <v>9</v>
      </c>
      <c r="I1227" s="6">
        <v>95</v>
      </c>
      <c r="J1227" s="6">
        <v>280554.17</v>
      </c>
      <c r="K1227" s="6">
        <v>165243.04</v>
      </c>
      <c r="L1227" s="6">
        <v>285371.05</v>
      </c>
      <c r="M1227" s="6">
        <v>379715.22</v>
      </c>
      <c r="N1227" s="6">
        <v>53657</v>
      </c>
      <c r="O1227" s="6">
        <v>906996177</v>
      </c>
      <c r="P1227" s="6">
        <v>107502706</v>
      </c>
      <c r="Q1227" s="6">
        <v>0</v>
      </c>
      <c r="R1227" s="6">
        <v>158095757</v>
      </c>
      <c r="S1227" s="6">
        <v>1172594640</v>
      </c>
      <c r="U1227">
        <f t="shared" si="25"/>
        <v>0.19125361779509462</v>
      </c>
    </row>
    <row r="1228" spans="1:21" x14ac:dyDescent="0.35">
      <c r="A1228">
        <v>2021</v>
      </c>
      <c r="B1228" t="s">
        <v>3</v>
      </c>
      <c r="C1228" t="s">
        <v>33</v>
      </c>
      <c r="D1228" t="s">
        <v>17</v>
      </c>
      <c r="E1228" t="s">
        <v>129</v>
      </c>
      <c r="F1228" t="s">
        <v>35</v>
      </c>
      <c r="G1228">
        <v>10</v>
      </c>
      <c r="H1228" t="s">
        <v>9</v>
      </c>
      <c r="I1228" s="6">
        <v>85</v>
      </c>
      <c r="J1228" s="6">
        <v>459335.48</v>
      </c>
      <c r="K1228" s="6">
        <v>91608.639999999999</v>
      </c>
      <c r="L1228" s="6">
        <v>444819.72</v>
      </c>
      <c r="M1228" s="6">
        <v>660862.04</v>
      </c>
      <c r="N1228" s="6">
        <v>101073</v>
      </c>
      <c r="O1228" s="6">
        <v>3857851337</v>
      </c>
      <c r="P1228" s="6">
        <v>303573610</v>
      </c>
      <c r="Q1228" s="6">
        <v>0</v>
      </c>
      <c r="R1228" s="6">
        <v>201153644</v>
      </c>
      <c r="S1228" s="6">
        <v>4362578591</v>
      </c>
      <c r="U1228">
        <f t="shared" si="25"/>
        <v>0.22004178732285171</v>
      </c>
    </row>
    <row r="1229" spans="1:21" x14ac:dyDescent="0.35">
      <c r="A1229">
        <v>2021</v>
      </c>
      <c r="B1229" t="s">
        <v>3</v>
      </c>
      <c r="C1229" t="s">
        <v>33</v>
      </c>
      <c r="D1229" t="s">
        <v>17</v>
      </c>
      <c r="E1229" t="s">
        <v>130</v>
      </c>
      <c r="F1229" t="s">
        <v>35</v>
      </c>
      <c r="G1229">
        <v>1</v>
      </c>
      <c r="H1229" t="s">
        <v>9</v>
      </c>
      <c r="I1229" s="6">
        <v>72</v>
      </c>
      <c r="J1229" s="6">
        <v>122383.61</v>
      </c>
      <c r="K1229" s="6">
        <v>58615.83</v>
      </c>
      <c r="L1229" s="6">
        <v>104205.48</v>
      </c>
      <c r="M1229" s="6">
        <v>140591.5</v>
      </c>
      <c r="N1229" s="6">
        <v>41789</v>
      </c>
      <c r="O1229" s="6">
        <v>253413725</v>
      </c>
      <c r="P1229" s="6">
        <v>80284525</v>
      </c>
      <c r="Q1229" s="6">
        <v>0</v>
      </c>
      <c r="R1229" s="6">
        <v>11802554</v>
      </c>
      <c r="S1229" s="6">
        <v>345500804</v>
      </c>
      <c r="U1229">
        <f t="shared" si="25"/>
        <v>0.34145912185463395</v>
      </c>
    </row>
    <row r="1230" spans="1:21" x14ac:dyDescent="0.35">
      <c r="A1230">
        <v>2021</v>
      </c>
      <c r="B1230" t="s">
        <v>3</v>
      </c>
      <c r="C1230" t="s">
        <v>33</v>
      </c>
      <c r="D1230" t="s">
        <v>17</v>
      </c>
      <c r="E1230" t="s">
        <v>130</v>
      </c>
      <c r="F1230" t="s">
        <v>35</v>
      </c>
      <c r="G1230">
        <v>2</v>
      </c>
      <c r="H1230" t="s">
        <v>9</v>
      </c>
      <c r="I1230" s="6">
        <v>14</v>
      </c>
      <c r="J1230" s="6">
        <v>9144.0400000000009</v>
      </c>
      <c r="K1230" s="6">
        <v>3762.03</v>
      </c>
      <c r="L1230" s="6">
        <v>9734.4500000000007</v>
      </c>
      <c r="M1230" s="6">
        <v>16791.18</v>
      </c>
      <c r="N1230" s="6">
        <v>2272</v>
      </c>
      <c r="O1230" s="6">
        <v>34400000</v>
      </c>
      <c r="P1230" s="6">
        <v>10761549</v>
      </c>
      <c r="Q1230" s="6">
        <v>0</v>
      </c>
      <c r="R1230" s="6">
        <v>3519820</v>
      </c>
      <c r="S1230" s="6">
        <v>48681369</v>
      </c>
      <c r="U1230">
        <f t="shared" si="25"/>
        <v>0.24846785447132774</v>
      </c>
    </row>
    <row r="1231" spans="1:21" x14ac:dyDescent="0.35">
      <c r="A1231">
        <v>2021</v>
      </c>
      <c r="B1231" t="s">
        <v>3</v>
      </c>
      <c r="C1231" t="s">
        <v>33</v>
      </c>
      <c r="D1231" t="s">
        <v>17</v>
      </c>
      <c r="E1231" t="s">
        <v>130</v>
      </c>
      <c r="F1231" t="s">
        <v>35</v>
      </c>
      <c r="G1231">
        <v>3</v>
      </c>
      <c r="H1231" t="s">
        <v>9</v>
      </c>
      <c r="I1231" s="6">
        <v>2</v>
      </c>
      <c r="J1231" s="6">
        <v>879.58</v>
      </c>
      <c r="K1231" s="6">
        <v>527.75</v>
      </c>
      <c r="L1231" s="6">
        <v>879.57</v>
      </c>
      <c r="M1231" s="6">
        <v>932.59</v>
      </c>
      <c r="N1231" s="6">
        <v>203</v>
      </c>
      <c r="O1231" s="6">
        <v>2000000</v>
      </c>
      <c r="P1231" s="6">
        <v>600000</v>
      </c>
      <c r="Q1231" s="6">
        <v>0</v>
      </c>
      <c r="R1231" s="6">
        <v>720000</v>
      </c>
      <c r="S1231" s="6">
        <v>3320000</v>
      </c>
      <c r="U1231">
        <f t="shared" si="25"/>
        <v>0.23079196889424497</v>
      </c>
    </row>
    <row r="1232" spans="1:21" x14ac:dyDescent="0.35">
      <c r="A1232">
        <v>2021</v>
      </c>
      <c r="B1232" t="s">
        <v>3</v>
      </c>
      <c r="C1232" t="s">
        <v>33</v>
      </c>
      <c r="D1232" t="s">
        <v>17</v>
      </c>
      <c r="E1232" t="s">
        <v>130</v>
      </c>
      <c r="F1232" t="s">
        <v>35</v>
      </c>
      <c r="G1232">
        <v>5</v>
      </c>
      <c r="H1232" t="s">
        <v>9</v>
      </c>
      <c r="I1232" s="6">
        <v>76</v>
      </c>
      <c r="J1232" s="6">
        <v>134.68</v>
      </c>
      <c r="K1232" s="6">
        <v>106.05</v>
      </c>
      <c r="L1232" s="6">
        <v>5518.81</v>
      </c>
      <c r="M1232" s="6">
        <v>29182.05</v>
      </c>
      <c r="N1232" s="6">
        <v>37</v>
      </c>
      <c r="O1232" s="6">
        <v>31383199</v>
      </c>
      <c r="P1232" s="6">
        <v>80257304</v>
      </c>
      <c r="Q1232" s="6">
        <v>0</v>
      </c>
      <c r="R1232" s="6">
        <v>3971818</v>
      </c>
      <c r="S1232" s="6">
        <v>115612321</v>
      </c>
      <c r="U1232">
        <f t="shared" si="25"/>
        <v>0.27472527472527469</v>
      </c>
    </row>
    <row r="1233" spans="1:21" x14ac:dyDescent="0.35">
      <c r="A1233">
        <v>2021</v>
      </c>
      <c r="B1233" t="s">
        <v>3</v>
      </c>
      <c r="C1233" t="s">
        <v>33</v>
      </c>
      <c r="D1233" t="s">
        <v>17</v>
      </c>
      <c r="E1233" t="s">
        <v>130</v>
      </c>
      <c r="F1233" t="s">
        <v>35</v>
      </c>
      <c r="G1233">
        <v>6</v>
      </c>
      <c r="H1233" t="s">
        <v>9</v>
      </c>
      <c r="I1233" s="6">
        <v>7</v>
      </c>
      <c r="J1233" s="6">
        <v>404.74</v>
      </c>
      <c r="K1233" s="6">
        <v>242.76</v>
      </c>
      <c r="L1233" s="6">
        <v>95.83</v>
      </c>
      <c r="M1233" s="6">
        <v>95.83</v>
      </c>
      <c r="N1233" s="6">
        <v>217</v>
      </c>
      <c r="O1233" s="6">
        <v>0</v>
      </c>
      <c r="P1233" s="6">
        <v>1400000</v>
      </c>
      <c r="Q1233" s="6">
        <v>0</v>
      </c>
      <c r="R1233" s="6">
        <v>140000</v>
      </c>
      <c r="S1233" s="6">
        <v>1540000</v>
      </c>
      <c r="U1233">
        <f t="shared" si="25"/>
        <v>0.53614666205465233</v>
      </c>
    </row>
    <row r="1234" spans="1:21" x14ac:dyDescent="0.35">
      <c r="A1234">
        <v>2021</v>
      </c>
      <c r="B1234" t="s">
        <v>3</v>
      </c>
      <c r="C1234" t="s">
        <v>33</v>
      </c>
      <c r="D1234" t="s">
        <v>17</v>
      </c>
      <c r="E1234" t="s">
        <v>131</v>
      </c>
      <c r="F1234" t="s">
        <v>35</v>
      </c>
      <c r="G1234">
        <v>1</v>
      </c>
      <c r="H1234" t="s">
        <v>9</v>
      </c>
      <c r="I1234" s="6">
        <v>384</v>
      </c>
      <c r="J1234" s="6">
        <v>316641.12</v>
      </c>
      <c r="K1234" s="6">
        <v>150059.15</v>
      </c>
      <c r="L1234" s="6">
        <v>330970.83</v>
      </c>
      <c r="M1234" s="6">
        <v>465857.01</v>
      </c>
      <c r="N1234" s="6">
        <v>77101</v>
      </c>
      <c r="O1234" s="6">
        <v>1553156903</v>
      </c>
      <c r="P1234" s="6">
        <v>459660658</v>
      </c>
      <c r="Q1234" s="6">
        <v>0</v>
      </c>
      <c r="R1234" s="6">
        <v>348456549</v>
      </c>
      <c r="S1234" s="6">
        <v>2361274110</v>
      </c>
      <c r="U1234">
        <f t="shared" si="25"/>
        <v>0.24349648586387013</v>
      </c>
    </row>
    <row r="1235" spans="1:21" x14ac:dyDescent="0.35">
      <c r="A1235">
        <v>2021</v>
      </c>
      <c r="B1235" t="s">
        <v>3</v>
      </c>
      <c r="C1235" t="s">
        <v>33</v>
      </c>
      <c r="D1235" t="s">
        <v>17</v>
      </c>
      <c r="E1235" t="s">
        <v>131</v>
      </c>
      <c r="F1235" t="s">
        <v>35</v>
      </c>
      <c r="G1235">
        <v>2</v>
      </c>
      <c r="H1235" t="s">
        <v>9</v>
      </c>
      <c r="I1235" s="6">
        <v>199</v>
      </c>
      <c r="J1235" s="6">
        <v>160479.72</v>
      </c>
      <c r="K1235" s="6">
        <v>83963.02</v>
      </c>
      <c r="L1235" s="6">
        <v>176334.02</v>
      </c>
      <c r="M1235" s="6">
        <v>318345.38</v>
      </c>
      <c r="N1235" s="6">
        <v>41899</v>
      </c>
      <c r="O1235" s="6">
        <v>924799787</v>
      </c>
      <c r="P1235" s="6">
        <v>301384613</v>
      </c>
      <c r="Q1235" s="6">
        <v>0</v>
      </c>
      <c r="R1235" s="6">
        <v>320637209</v>
      </c>
      <c r="S1235" s="6">
        <v>1546821609</v>
      </c>
      <c r="U1235">
        <f t="shared" si="25"/>
        <v>0.26108594905325111</v>
      </c>
    </row>
    <row r="1236" spans="1:21" x14ac:dyDescent="0.35">
      <c r="A1236">
        <v>2021</v>
      </c>
      <c r="B1236" t="s">
        <v>3</v>
      </c>
      <c r="C1236" t="s">
        <v>33</v>
      </c>
      <c r="D1236" t="s">
        <v>17</v>
      </c>
      <c r="E1236" t="s">
        <v>131</v>
      </c>
      <c r="F1236" t="s">
        <v>35</v>
      </c>
      <c r="G1236">
        <v>3</v>
      </c>
      <c r="H1236" t="s">
        <v>9</v>
      </c>
      <c r="I1236" s="6">
        <v>96</v>
      </c>
      <c r="J1236" s="6">
        <v>104305.3</v>
      </c>
      <c r="K1236" s="6">
        <v>69071.199999999997</v>
      </c>
      <c r="L1236" s="6">
        <v>86723.199999999997</v>
      </c>
      <c r="M1236" s="6">
        <v>135579.95000000001</v>
      </c>
      <c r="N1236" s="6">
        <v>26499</v>
      </c>
      <c r="O1236" s="6">
        <v>373038288</v>
      </c>
      <c r="P1236" s="6">
        <v>130703720</v>
      </c>
      <c r="Q1236" s="6">
        <v>0</v>
      </c>
      <c r="R1236" s="6">
        <v>81928616</v>
      </c>
      <c r="S1236" s="6">
        <v>585670624</v>
      </c>
      <c r="U1236">
        <f t="shared" si="25"/>
        <v>0.2540522868924206</v>
      </c>
    </row>
    <row r="1237" spans="1:21" x14ac:dyDescent="0.35">
      <c r="A1237">
        <v>2021</v>
      </c>
      <c r="B1237" t="s">
        <v>3</v>
      </c>
      <c r="C1237" t="s">
        <v>33</v>
      </c>
      <c r="D1237" t="s">
        <v>17</v>
      </c>
      <c r="E1237" t="s">
        <v>131</v>
      </c>
      <c r="F1237" t="s">
        <v>35</v>
      </c>
      <c r="G1237">
        <v>4</v>
      </c>
      <c r="H1237" t="s">
        <v>9</v>
      </c>
      <c r="I1237" s="6">
        <v>27</v>
      </c>
      <c r="J1237" s="6">
        <v>91779.12</v>
      </c>
      <c r="K1237" s="6">
        <v>31636.13</v>
      </c>
      <c r="L1237" s="6">
        <v>58742.86</v>
      </c>
      <c r="M1237" s="6">
        <v>67596.28</v>
      </c>
      <c r="N1237" s="6">
        <v>22911</v>
      </c>
      <c r="O1237" s="6">
        <v>501985000</v>
      </c>
      <c r="P1237" s="6">
        <v>30300210</v>
      </c>
      <c r="Q1237" s="6">
        <v>0</v>
      </c>
      <c r="R1237" s="6">
        <v>5600000</v>
      </c>
      <c r="S1237" s="6">
        <v>537885210</v>
      </c>
      <c r="U1237">
        <f t="shared" si="25"/>
        <v>0.24963194242873543</v>
      </c>
    </row>
    <row r="1238" spans="1:21" x14ac:dyDescent="0.35">
      <c r="A1238">
        <v>2021</v>
      </c>
      <c r="B1238" t="s">
        <v>3</v>
      </c>
      <c r="C1238" t="s">
        <v>33</v>
      </c>
      <c r="D1238" t="s">
        <v>17</v>
      </c>
      <c r="E1238" t="s">
        <v>131</v>
      </c>
      <c r="F1238" t="s">
        <v>35</v>
      </c>
      <c r="G1238">
        <v>5</v>
      </c>
      <c r="H1238" t="s">
        <v>9</v>
      </c>
      <c r="I1238" s="6">
        <v>52</v>
      </c>
      <c r="J1238" s="6">
        <v>46776.78</v>
      </c>
      <c r="K1238" s="6">
        <v>22189.58</v>
      </c>
      <c r="L1238" s="6">
        <v>34432.94</v>
      </c>
      <c r="M1238" s="6">
        <v>67759.03</v>
      </c>
      <c r="N1238" s="6">
        <v>11712</v>
      </c>
      <c r="O1238" s="6">
        <v>323462070</v>
      </c>
      <c r="P1238" s="6">
        <v>51298560</v>
      </c>
      <c r="Q1238" s="6">
        <v>0</v>
      </c>
      <c r="R1238" s="6">
        <v>65155046</v>
      </c>
      <c r="S1238" s="6">
        <v>439915676</v>
      </c>
      <c r="U1238">
        <f t="shared" si="25"/>
        <v>0.25038063757274442</v>
      </c>
    </row>
    <row r="1239" spans="1:21" x14ac:dyDescent="0.35">
      <c r="A1239">
        <v>2021</v>
      </c>
      <c r="B1239" t="s">
        <v>3</v>
      </c>
      <c r="C1239" t="s">
        <v>33</v>
      </c>
      <c r="D1239" t="s">
        <v>17</v>
      </c>
      <c r="E1239" t="s">
        <v>131</v>
      </c>
      <c r="F1239" t="s">
        <v>35</v>
      </c>
      <c r="G1239">
        <v>6</v>
      </c>
      <c r="H1239" t="s">
        <v>9</v>
      </c>
      <c r="I1239" s="6">
        <v>15</v>
      </c>
      <c r="J1239" s="6">
        <v>51091.58</v>
      </c>
      <c r="K1239" s="6">
        <v>21908.39</v>
      </c>
      <c r="L1239" s="6">
        <v>45719.02</v>
      </c>
      <c r="M1239" s="6">
        <v>50039.22</v>
      </c>
      <c r="N1239" s="6">
        <v>13201</v>
      </c>
      <c r="O1239" s="6">
        <v>217200000</v>
      </c>
      <c r="P1239" s="6">
        <v>20200000</v>
      </c>
      <c r="Q1239" s="6">
        <v>0</v>
      </c>
      <c r="R1239" s="6">
        <v>20990000</v>
      </c>
      <c r="S1239" s="6">
        <v>258390000</v>
      </c>
      <c r="U1239">
        <f t="shared" ref="U1239:U1302" si="26">IFERROR(N1239/J1239,0)</f>
        <v>0.25837916932692234</v>
      </c>
    </row>
    <row r="1240" spans="1:21" x14ac:dyDescent="0.35">
      <c r="A1240">
        <v>2021</v>
      </c>
      <c r="B1240" t="s">
        <v>3</v>
      </c>
      <c r="C1240" t="s">
        <v>33</v>
      </c>
      <c r="D1240" t="s">
        <v>17</v>
      </c>
      <c r="E1240" t="s">
        <v>131</v>
      </c>
      <c r="F1240" t="s">
        <v>35</v>
      </c>
      <c r="G1240">
        <v>7</v>
      </c>
      <c r="H1240" t="s">
        <v>9</v>
      </c>
      <c r="I1240" s="6">
        <v>10</v>
      </c>
      <c r="J1240" s="6">
        <v>18322.34</v>
      </c>
      <c r="K1240" s="6">
        <v>11009.12</v>
      </c>
      <c r="L1240" s="6">
        <v>17702.16</v>
      </c>
      <c r="M1240" s="6">
        <v>28440.7</v>
      </c>
      <c r="N1240" s="6">
        <v>4581</v>
      </c>
      <c r="O1240" s="6">
        <v>149760000</v>
      </c>
      <c r="P1240" s="6">
        <v>25640000</v>
      </c>
      <c r="Q1240" s="6">
        <v>0</v>
      </c>
      <c r="R1240" s="6">
        <v>21998007</v>
      </c>
      <c r="S1240" s="6">
        <v>197398007</v>
      </c>
      <c r="U1240">
        <f t="shared" si="26"/>
        <v>0.25002264994536721</v>
      </c>
    </row>
    <row r="1241" spans="1:21" x14ac:dyDescent="0.35">
      <c r="A1241">
        <v>2021</v>
      </c>
      <c r="B1241" t="s">
        <v>3</v>
      </c>
      <c r="C1241" t="s">
        <v>33</v>
      </c>
      <c r="D1241" t="s">
        <v>17</v>
      </c>
      <c r="E1241" t="s">
        <v>131</v>
      </c>
      <c r="F1241" t="s">
        <v>35</v>
      </c>
      <c r="G1241">
        <v>8</v>
      </c>
      <c r="H1241" t="s">
        <v>9</v>
      </c>
      <c r="I1241" s="6">
        <v>4</v>
      </c>
      <c r="J1241" s="6">
        <v>-814.66</v>
      </c>
      <c r="K1241" s="6">
        <v>-489.93</v>
      </c>
      <c r="L1241" s="6">
        <v>608.59</v>
      </c>
      <c r="M1241" s="6">
        <v>1641.01</v>
      </c>
      <c r="N1241" s="6">
        <v>-204</v>
      </c>
      <c r="O1241" s="6">
        <v>0</v>
      </c>
      <c r="P1241" s="6">
        <v>5071384</v>
      </c>
      <c r="Q1241" s="6">
        <v>0</v>
      </c>
      <c r="R1241" s="6">
        <v>5262625</v>
      </c>
      <c r="S1241" s="6">
        <v>10334009</v>
      </c>
      <c r="U1241">
        <f t="shared" si="26"/>
        <v>0.2504112144943903</v>
      </c>
    </row>
    <row r="1242" spans="1:21" x14ac:dyDescent="0.35">
      <c r="A1242">
        <v>2021</v>
      </c>
      <c r="B1242" t="s">
        <v>3</v>
      </c>
      <c r="C1242" t="s">
        <v>33</v>
      </c>
      <c r="D1242" t="s">
        <v>17</v>
      </c>
      <c r="E1242" t="s">
        <v>131</v>
      </c>
      <c r="F1242" t="s">
        <v>35</v>
      </c>
      <c r="G1242">
        <v>9</v>
      </c>
      <c r="H1242" t="s">
        <v>9</v>
      </c>
      <c r="I1242" s="6">
        <v>2</v>
      </c>
      <c r="J1242" s="6">
        <v>884.19</v>
      </c>
      <c r="K1242" s="6">
        <v>530.52</v>
      </c>
      <c r="L1242" s="6">
        <v>1652.41</v>
      </c>
      <c r="M1242" s="6">
        <v>2654.66</v>
      </c>
      <c r="N1242" s="6">
        <v>221</v>
      </c>
      <c r="O1242" s="6">
        <v>0</v>
      </c>
      <c r="P1242" s="6">
        <v>2100000</v>
      </c>
      <c r="Q1242" s="6">
        <v>0</v>
      </c>
      <c r="R1242" s="6">
        <v>250000</v>
      </c>
      <c r="S1242" s="6">
        <v>2350000</v>
      </c>
      <c r="U1242">
        <f t="shared" si="26"/>
        <v>0.24994627851479884</v>
      </c>
    </row>
    <row r="1243" spans="1:21" x14ac:dyDescent="0.35">
      <c r="A1243">
        <v>2021</v>
      </c>
      <c r="B1243" t="s">
        <v>3</v>
      </c>
      <c r="C1243" t="s">
        <v>33</v>
      </c>
      <c r="D1243" t="s">
        <v>17</v>
      </c>
      <c r="E1243" t="s">
        <v>131</v>
      </c>
      <c r="F1243" t="s">
        <v>35</v>
      </c>
      <c r="G1243">
        <v>10</v>
      </c>
      <c r="H1243" t="s">
        <v>9</v>
      </c>
      <c r="I1243" s="6">
        <v>5</v>
      </c>
      <c r="J1243" s="6">
        <v>11563.47</v>
      </c>
      <c r="K1243" s="6">
        <v>5100.0200000000004</v>
      </c>
      <c r="L1243" s="6">
        <v>11563.31</v>
      </c>
      <c r="M1243" s="6">
        <v>17966.7</v>
      </c>
      <c r="N1243" s="6">
        <v>2891</v>
      </c>
      <c r="O1243" s="6">
        <v>386000000</v>
      </c>
      <c r="P1243" s="6">
        <v>45000000</v>
      </c>
      <c r="Q1243" s="6">
        <v>0</v>
      </c>
      <c r="R1243" s="6">
        <v>32200000</v>
      </c>
      <c r="S1243" s="6">
        <v>783200000</v>
      </c>
      <c r="U1243">
        <f t="shared" si="26"/>
        <v>0.2500114584981844</v>
      </c>
    </row>
    <row r="1244" spans="1:21" x14ac:dyDescent="0.35">
      <c r="A1244">
        <v>2021</v>
      </c>
      <c r="B1244" t="s">
        <v>3</v>
      </c>
      <c r="C1244" t="s">
        <v>33</v>
      </c>
      <c r="D1244" t="s">
        <v>17</v>
      </c>
      <c r="E1244" t="s">
        <v>132</v>
      </c>
      <c r="F1244" t="s">
        <v>35</v>
      </c>
      <c r="G1244">
        <v>1</v>
      </c>
      <c r="H1244" t="s">
        <v>9</v>
      </c>
      <c r="I1244" s="6">
        <v>66</v>
      </c>
      <c r="J1244" s="6">
        <v>143264.60999999999</v>
      </c>
      <c r="K1244" s="6">
        <v>33173.83</v>
      </c>
      <c r="L1244" s="6">
        <v>144633.14000000001</v>
      </c>
      <c r="M1244" s="6">
        <v>239348.67</v>
      </c>
      <c r="N1244" s="6">
        <v>34278</v>
      </c>
      <c r="O1244" s="6">
        <v>416034272</v>
      </c>
      <c r="P1244" s="6">
        <v>142565732</v>
      </c>
      <c r="Q1244" s="6">
        <v>0</v>
      </c>
      <c r="R1244" s="6">
        <v>10274826</v>
      </c>
      <c r="S1244" s="6">
        <v>568874830</v>
      </c>
      <c r="U1244">
        <f t="shared" si="26"/>
        <v>0.23926355573787556</v>
      </c>
    </row>
    <row r="1245" spans="1:21" x14ac:dyDescent="0.35">
      <c r="A1245">
        <v>2021</v>
      </c>
      <c r="B1245" t="s">
        <v>3</v>
      </c>
      <c r="C1245" t="s">
        <v>33</v>
      </c>
      <c r="D1245" t="s">
        <v>17</v>
      </c>
      <c r="E1245" t="s">
        <v>132</v>
      </c>
      <c r="F1245" t="s">
        <v>35</v>
      </c>
      <c r="G1245">
        <v>2</v>
      </c>
      <c r="H1245" t="s">
        <v>9</v>
      </c>
      <c r="I1245" s="6">
        <v>18</v>
      </c>
      <c r="J1245" s="6">
        <v>38265.300000000003</v>
      </c>
      <c r="K1245" s="6">
        <v>9210.43</v>
      </c>
      <c r="L1245" s="6">
        <v>33346.35</v>
      </c>
      <c r="M1245" s="6">
        <v>43248.07</v>
      </c>
      <c r="N1245" s="6">
        <v>9317</v>
      </c>
      <c r="O1245" s="6">
        <v>233980514</v>
      </c>
      <c r="P1245" s="6">
        <v>6212380</v>
      </c>
      <c r="Q1245" s="6">
        <v>0</v>
      </c>
      <c r="R1245" s="6">
        <v>7106000</v>
      </c>
      <c r="S1245" s="6">
        <v>247298894</v>
      </c>
      <c r="U1245">
        <f t="shared" si="26"/>
        <v>0.24348430562415554</v>
      </c>
    </row>
    <row r="1246" spans="1:21" x14ac:dyDescent="0.35">
      <c r="A1246">
        <v>2021</v>
      </c>
      <c r="B1246" t="s">
        <v>3</v>
      </c>
      <c r="C1246" t="s">
        <v>33</v>
      </c>
      <c r="D1246" t="s">
        <v>17</v>
      </c>
      <c r="E1246" t="s">
        <v>132</v>
      </c>
      <c r="F1246" t="s">
        <v>35</v>
      </c>
      <c r="G1246">
        <v>3</v>
      </c>
      <c r="H1246" t="s">
        <v>9</v>
      </c>
      <c r="I1246" s="6">
        <v>11</v>
      </c>
      <c r="J1246" s="6">
        <v>12086.43</v>
      </c>
      <c r="K1246" s="6">
        <v>4851.6400000000003</v>
      </c>
      <c r="L1246" s="6">
        <v>10359.799999999999</v>
      </c>
      <c r="M1246" s="6">
        <v>13232.47</v>
      </c>
      <c r="N1246" s="6">
        <v>3021</v>
      </c>
      <c r="O1246" s="6">
        <v>54257528</v>
      </c>
      <c r="P1246" s="6">
        <v>2269266</v>
      </c>
      <c r="Q1246" s="6">
        <v>0</v>
      </c>
      <c r="R1246" s="6">
        <v>4364105</v>
      </c>
      <c r="S1246" s="6">
        <v>60890899</v>
      </c>
      <c r="U1246">
        <f t="shared" si="26"/>
        <v>0.24994973701911979</v>
      </c>
    </row>
    <row r="1247" spans="1:21" x14ac:dyDescent="0.35">
      <c r="A1247">
        <v>2021</v>
      </c>
      <c r="B1247" t="s">
        <v>3</v>
      </c>
      <c r="C1247" t="s">
        <v>33</v>
      </c>
      <c r="D1247" t="s">
        <v>17</v>
      </c>
      <c r="E1247" t="s">
        <v>132</v>
      </c>
      <c r="F1247" t="s">
        <v>35</v>
      </c>
      <c r="G1247">
        <v>4</v>
      </c>
      <c r="H1247" t="s">
        <v>9</v>
      </c>
      <c r="I1247" s="6">
        <v>4</v>
      </c>
      <c r="J1247" s="6">
        <v>4724.16</v>
      </c>
      <c r="K1247" s="6">
        <v>1889.66</v>
      </c>
      <c r="L1247" s="6">
        <v>8421.2000000000007</v>
      </c>
      <c r="M1247" s="6">
        <v>9608.6200000000008</v>
      </c>
      <c r="N1247" s="6">
        <v>1258</v>
      </c>
      <c r="O1247" s="6">
        <v>31200000</v>
      </c>
      <c r="P1247" s="6">
        <v>3950000</v>
      </c>
      <c r="Q1247" s="6">
        <v>0</v>
      </c>
      <c r="R1247" s="6">
        <v>7680000</v>
      </c>
      <c r="S1247" s="6">
        <v>42830000</v>
      </c>
      <c r="U1247">
        <f t="shared" si="26"/>
        <v>0.26629072681704263</v>
      </c>
    </row>
    <row r="1248" spans="1:21" x14ac:dyDescent="0.35">
      <c r="A1248">
        <v>2021</v>
      </c>
      <c r="B1248" t="s">
        <v>3</v>
      </c>
      <c r="C1248" t="s">
        <v>33</v>
      </c>
      <c r="D1248" t="s">
        <v>17</v>
      </c>
      <c r="E1248" t="s">
        <v>132</v>
      </c>
      <c r="F1248" t="s">
        <v>35</v>
      </c>
      <c r="G1248">
        <v>5</v>
      </c>
      <c r="H1248" t="s">
        <v>9</v>
      </c>
      <c r="I1248" s="6">
        <v>4</v>
      </c>
      <c r="J1248" s="6">
        <v>-42.63</v>
      </c>
      <c r="K1248" s="6">
        <v>-34.090000000000003</v>
      </c>
      <c r="L1248" s="6">
        <v>994.26</v>
      </c>
      <c r="M1248" s="6">
        <v>1397.15</v>
      </c>
      <c r="N1248" s="6">
        <v>0</v>
      </c>
      <c r="O1248" s="6">
        <v>7000000</v>
      </c>
      <c r="P1248" s="6">
        <v>381122</v>
      </c>
      <c r="Q1248" s="6">
        <v>0</v>
      </c>
      <c r="R1248" s="6">
        <v>350000</v>
      </c>
      <c r="S1248" s="6">
        <v>7731122</v>
      </c>
      <c r="U1248">
        <f t="shared" si="26"/>
        <v>0</v>
      </c>
    </row>
    <row r="1249" spans="1:21" x14ac:dyDescent="0.35">
      <c r="A1249">
        <v>2021</v>
      </c>
      <c r="B1249" t="s">
        <v>3</v>
      </c>
      <c r="C1249" t="s">
        <v>33</v>
      </c>
      <c r="D1249" t="s">
        <v>17</v>
      </c>
      <c r="E1249" t="s">
        <v>132</v>
      </c>
      <c r="F1249" t="s">
        <v>35</v>
      </c>
      <c r="G1249">
        <v>6</v>
      </c>
      <c r="H1249" t="s">
        <v>9</v>
      </c>
      <c r="I1249" s="6">
        <v>3</v>
      </c>
      <c r="J1249" s="6">
        <v>57.82</v>
      </c>
      <c r="K1249" s="6">
        <v>34.68</v>
      </c>
      <c r="L1249" s="6">
        <v>113</v>
      </c>
      <c r="M1249" s="6">
        <v>113</v>
      </c>
      <c r="N1249" s="6">
        <v>31</v>
      </c>
      <c r="O1249" s="6">
        <v>0</v>
      </c>
      <c r="P1249" s="6">
        <v>3100000</v>
      </c>
      <c r="Q1249" s="6">
        <v>0</v>
      </c>
      <c r="R1249" s="6">
        <v>1531818</v>
      </c>
      <c r="S1249" s="6">
        <v>4631818</v>
      </c>
      <c r="U1249">
        <f t="shared" si="26"/>
        <v>0.53614666205465233</v>
      </c>
    </row>
    <row r="1250" spans="1:21" x14ac:dyDescent="0.35">
      <c r="A1250">
        <v>2021</v>
      </c>
      <c r="B1250" t="s">
        <v>3</v>
      </c>
      <c r="C1250" t="s">
        <v>33</v>
      </c>
      <c r="D1250" t="s">
        <v>17</v>
      </c>
      <c r="E1250" t="s">
        <v>132</v>
      </c>
      <c r="F1250" t="s">
        <v>35</v>
      </c>
      <c r="G1250">
        <v>7</v>
      </c>
      <c r="H1250" t="s">
        <v>9</v>
      </c>
      <c r="I1250" s="6">
        <v>2</v>
      </c>
      <c r="J1250" s="6">
        <v>15724.8</v>
      </c>
      <c r="K1250" s="6">
        <v>7862.4</v>
      </c>
      <c r="L1250" s="6">
        <v>14540.06</v>
      </c>
      <c r="M1250" s="6">
        <v>21720.33</v>
      </c>
      <c r="N1250" s="6">
        <v>3145</v>
      </c>
      <c r="O1250" s="6">
        <v>100000000</v>
      </c>
      <c r="P1250" s="6">
        <v>0</v>
      </c>
      <c r="Q1250" s="6">
        <v>0</v>
      </c>
      <c r="R1250" s="6">
        <v>24000000</v>
      </c>
      <c r="S1250" s="6">
        <v>124000000</v>
      </c>
      <c r="U1250">
        <f t="shared" si="26"/>
        <v>0.20000254375254375</v>
      </c>
    </row>
    <row r="1251" spans="1:21" x14ac:dyDescent="0.35">
      <c r="A1251">
        <v>2021</v>
      </c>
      <c r="B1251" t="s">
        <v>3</v>
      </c>
      <c r="C1251" t="s">
        <v>33</v>
      </c>
      <c r="D1251" t="s">
        <v>17</v>
      </c>
      <c r="E1251" t="s">
        <v>133</v>
      </c>
      <c r="F1251" t="s">
        <v>35</v>
      </c>
      <c r="G1251">
        <v>1</v>
      </c>
      <c r="H1251" t="s">
        <v>9</v>
      </c>
      <c r="I1251" s="6">
        <v>77</v>
      </c>
      <c r="J1251" s="6">
        <v>94873.71</v>
      </c>
      <c r="K1251" s="6">
        <v>45911</v>
      </c>
      <c r="L1251" s="6">
        <v>112660.5</v>
      </c>
      <c r="M1251" s="6">
        <v>134432.1</v>
      </c>
      <c r="N1251" s="6">
        <v>23141</v>
      </c>
      <c r="O1251" s="6">
        <v>328100052</v>
      </c>
      <c r="P1251" s="6">
        <v>204976169</v>
      </c>
      <c r="Q1251" s="6">
        <v>0</v>
      </c>
      <c r="R1251" s="6">
        <v>181540430</v>
      </c>
      <c r="S1251" s="6">
        <v>714616651</v>
      </c>
      <c r="U1251">
        <f t="shared" si="26"/>
        <v>0.24391372488753732</v>
      </c>
    </row>
    <row r="1252" spans="1:21" x14ac:dyDescent="0.35">
      <c r="A1252">
        <v>2021</v>
      </c>
      <c r="B1252" t="s">
        <v>3</v>
      </c>
      <c r="C1252" t="s">
        <v>33</v>
      </c>
      <c r="D1252" t="s">
        <v>17</v>
      </c>
      <c r="E1252" t="s">
        <v>133</v>
      </c>
      <c r="F1252" t="s">
        <v>35</v>
      </c>
      <c r="G1252">
        <v>2</v>
      </c>
      <c r="H1252" t="s">
        <v>9</v>
      </c>
      <c r="I1252" s="6">
        <v>42</v>
      </c>
      <c r="J1252" s="6">
        <v>41457.39</v>
      </c>
      <c r="K1252" s="6">
        <v>14298.27</v>
      </c>
      <c r="L1252" s="6">
        <v>56034.44</v>
      </c>
      <c r="M1252" s="6">
        <v>82593.960000000006</v>
      </c>
      <c r="N1252" s="6">
        <v>14549</v>
      </c>
      <c r="O1252" s="6">
        <v>175597026</v>
      </c>
      <c r="P1252" s="6">
        <v>62765614</v>
      </c>
      <c r="Q1252" s="6">
        <v>0</v>
      </c>
      <c r="R1252" s="6">
        <v>40752688</v>
      </c>
      <c r="S1252" s="6">
        <v>279115328</v>
      </c>
      <c r="U1252">
        <f t="shared" si="26"/>
        <v>0.35093863844298928</v>
      </c>
    </row>
    <row r="1253" spans="1:21" x14ac:dyDescent="0.35">
      <c r="A1253">
        <v>2021</v>
      </c>
      <c r="B1253" t="s">
        <v>3</v>
      </c>
      <c r="C1253" t="s">
        <v>33</v>
      </c>
      <c r="D1253" t="s">
        <v>17</v>
      </c>
      <c r="E1253" t="s">
        <v>133</v>
      </c>
      <c r="F1253" t="s">
        <v>35</v>
      </c>
      <c r="G1253">
        <v>3</v>
      </c>
      <c r="H1253" t="s">
        <v>9</v>
      </c>
      <c r="I1253" s="6">
        <v>13</v>
      </c>
      <c r="J1253" s="6">
        <v>25120.39</v>
      </c>
      <c r="K1253" s="6">
        <v>13923.37</v>
      </c>
      <c r="L1253" s="6">
        <v>20625.16</v>
      </c>
      <c r="M1253" s="6">
        <v>32995.83</v>
      </c>
      <c r="N1253" s="6">
        <v>3120</v>
      </c>
      <c r="O1253" s="6">
        <v>75740008</v>
      </c>
      <c r="P1253" s="6">
        <v>2400008</v>
      </c>
      <c r="Q1253" s="6">
        <v>0</v>
      </c>
      <c r="R1253" s="6">
        <v>300000</v>
      </c>
      <c r="S1253" s="6">
        <v>78440016</v>
      </c>
      <c r="U1253">
        <f t="shared" si="26"/>
        <v>0.1242018933623244</v>
      </c>
    </row>
    <row r="1254" spans="1:21" x14ac:dyDescent="0.35">
      <c r="A1254">
        <v>2021</v>
      </c>
      <c r="B1254" t="s">
        <v>3</v>
      </c>
      <c r="C1254" t="s">
        <v>33</v>
      </c>
      <c r="D1254" t="s">
        <v>17</v>
      </c>
      <c r="E1254" t="s">
        <v>133</v>
      </c>
      <c r="F1254" t="s">
        <v>35</v>
      </c>
      <c r="G1254">
        <v>4</v>
      </c>
      <c r="H1254" t="s">
        <v>9</v>
      </c>
      <c r="I1254" s="6">
        <v>11</v>
      </c>
      <c r="J1254" s="6">
        <v>5711.76</v>
      </c>
      <c r="K1254" s="6">
        <v>2820.75</v>
      </c>
      <c r="L1254" s="6">
        <v>7659.43</v>
      </c>
      <c r="M1254" s="6">
        <v>12464.44</v>
      </c>
      <c r="N1254" s="6">
        <v>2151</v>
      </c>
      <c r="O1254" s="6">
        <v>23147240</v>
      </c>
      <c r="P1254" s="6">
        <v>6921000</v>
      </c>
      <c r="Q1254" s="6">
        <v>0</v>
      </c>
      <c r="R1254" s="6">
        <v>15292000</v>
      </c>
      <c r="S1254" s="6">
        <v>45360240</v>
      </c>
      <c r="U1254">
        <f t="shared" si="26"/>
        <v>0.37659145342241268</v>
      </c>
    </row>
    <row r="1255" spans="1:21" x14ac:dyDescent="0.35">
      <c r="A1255">
        <v>2021</v>
      </c>
      <c r="B1255" t="s">
        <v>3</v>
      </c>
      <c r="C1255" t="s">
        <v>33</v>
      </c>
      <c r="D1255" t="s">
        <v>17</v>
      </c>
      <c r="E1255" t="s">
        <v>133</v>
      </c>
      <c r="F1255" t="s">
        <v>35</v>
      </c>
      <c r="G1255">
        <v>5</v>
      </c>
      <c r="H1255" t="s">
        <v>9</v>
      </c>
      <c r="I1255" s="6">
        <v>33</v>
      </c>
      <c r="J1255" s="6">
        <v>99958.29</v>
      </c>
      <c r="K1255" s="6">
        <v>50252.35</v>
      </c>
      <c r="L1255" s="6">
        <v>98327.16</v>
      </c>
      <c r="M1255" s="6">
        <v>174287.06</v>
      </c>
      <c r="N1255" s="6">
        <v>24873</v>
      </c>
      <c r="O1255" s="6">
        <v>1212832125</v>
      </c>
      <c r="P1255" s="6">
        <v>44534589</v>
      </c>
      <c r="Q1255" s="6">
        <v>0</v>
      </c>
      <c r="R1255" s="6">
        <v>115300000</v>
      </c>
      <c r="S1255" s="6">
        <v>1372666714</v>
      </c>
      <c r="U1255">
        <f t="shared" si="26"/>
        <v>0.24883378857321389</v>
      </c>
    </row>
    <row r="1256" spans="1:21" x14ac:dyDescent="0.35">
      <c r="A1256">
        <v>2021</v>
      </c>
      <c r="B1256" t="s">
        <v>3</v>
      </c>
      <c r="C1256" t="s">
        <v>33</v>
      </c>
      <c r="D1256" t="s">
        <v>17</v>
      </c>
      <c r="E1256" t="s">
        <v>133</v>
      </c>
      <c r="F1256" t="s">
        <v>35</v>
      </c>
      <c r="G1256">
        <v>6</v>
      </c>
      <c r="H1256" t="s">
        <v>9</v>
      </c>
      <c r="I1256" s="6">
        <v>1</v>
      </c>
      <c r="J1256" s="6">
        <v>57.82</v>
      </c>
      <c r="K1256" s="6">
        <v>34.68</v>
      </c>
      <c r="L1256" s="6">
        <v>13.69</v>
      </c>
      <c r="M1256" s="6">
        <v>13.69</v>
      </c>
      <c r="N1256" s="6">
        <v>31</v>
      </c>
      <c r="O1256" s="6">
        <v>0</v>
      </c>
      <c r="P1256" s="6">
        <v>200000</v>
      </c>
      <c r="Q1256" s="6">
        <v>0</v>
      </c>
      <c r="R1256" s="6">
        <v>20000</v>
      </c>
      <c r="S1256" s="6">
        <v>220000</v>
      </c>
      <c r="U1256">
        <f t="shared" si="26"/>
        <v>0.53614666205465233</v>
      </c>
    </row>
    <row r="1257" spans="1:21" x14ac:dyDescent="0.35">
      <c r="A1257">
        <v>2021</v>
      </c>
      <c r="B1257" t="s">
        <v>3</v>
      </c>
      <c r="C1257" t="s">
        <v>33</v>
      </c>
      <c r="D1257" t="s">
        <v>17</v>
      </c>
      <c r="E1257" t="s">
        <v>134</v>
      </c>
      <c r="F1257" t="s">
        <v>35</v>
      </c>
      <c r="G1257">
        <v>1</v>
      </c>
      <c r="H1257" t="s">
        <v>9</v>
      </c>
      <c r="I1257" s="6">
        <v>684</v>
      </c>
      <c r="J1257" s="6">
        <v>474374.87</v>
      </c>
      <c r="K1257" s="6">
        <v>238357.69</v>
      </c>
      <c r="L1257" s="6">
        <v>531188.1</v>
      </c>
      <c r="M1257" s="6">
        <v>985614.4</v>
      </c>
      <c r="N1257" s="6">
        <v>154317</v>
      </c>
      <c r="O1257" s="6">
        <v>2270855237</v>
      </c>
      <c r="P1257" s="6">
        <v>893948546</v>
      </c>
      <c r="Q1257" s="6">
        <v>2000002</v>
      </c>
      <c r="R1257" s="6">
        <v>438031326</v>
      </c>
      <c r="S1257" s="6">
        <v>3604835111</v>
      </c>
      <c r="U1257">
        <f t="shared" si="26"/>
        <v>0.32530601800217623</v>
      </c>
    </row>
    <row r="1258" spans="1:21" x14ac:dyDescent="0.35">
      <c r="A1258">
        <v>2021</v>
      </c>
      <c r="B1258" t="s">
        <v>3</v>
      </c>
      <c r="C1258" t="s">
        <v>33</v>
      </c>
      <c r="D1258" t="s">
        <v>17</v>
      </c>
      <c r="E1258" t="s">
        <v>134</v>
      </c>
      <c r="F1258" t="s">
        <v>35</v>
      </c>
      <c r="G1258">
        <v>2</v>
      </c>
      <c r="H1258" t="s">
        <v>9</v>
      </c>
      <c r="I1258" s="6">
        <v>312</v>
      </c>
      <c r="J1258" s="6">
        <v>173664.68</v>
      </c>
      <c r="K1258" s="6">
        <v>83570.31</v>
      </c>
      <c r="L1258" s="6">
        <v>178622.79</v>
      </c>
      <c r="M1258" s="6">
        <v>288299.77</v>
      </c>
      <c r="N1258" s="6">
        <v>49419</v>
      </c>
      <c r="O1258" s="6">
        <v>862143120</v>
      </c>
      <c r="P1258" s="6">
        <v>452485129</v>
      </c>
      <c r="Q1258" s="6">
        <v>50000</v>
      </c>
      <c r="R1258" s="6">
        <v>201430578</v>
      </c>
      <c r="S1258" s="6">
        <v>1516108827</v>
      </c>
      <c r="U1258">
        <f t="shared" si="26"/>
        <v>0.28456563533817009</v>
      </c>
    </row>
    <row r="1259" spans="1:21" x14ac:dyDescent="0.35">
      <c r="A1259">
        <v>2021</v>
      </c>
      <c r="B1259" t="s">
        <v>3</v>
      </c>
      <c r="C1259" t="s">
        <v>33</v>
      </c>
      <c r="D1259" t="s">
        <v>17</v>
      </c>
      <c r="E1259" t="s">
        <v>134</v>
      </c>
      <c r="F1259" t="s">
        <v>35</v>
      </c>
      <c r="G1259">
        <v>3</v>
      </c>
      <c r="H1259" t="s">
        <v>9</v>
      </c>
      <c r="I1259" s="6">
        <v>134</v>
      </c>
      <c r="J1259" s="6">
        <v>181605.18</v>
      </c>
      <c r="K1259" s="6">
        <v>82448.23</v>
      </c>
      <c r="L1259" s="6">
        <v>157161.26</v>
      </c>
      <c r="M1259" s="6">
        <v>218247.3</v>
      </c>
      <c r="N1259" s="6">
        <v>47830</v>
      </c>
      <c r="O1259" s="6">
        <v>686163367</v>
      </c>
      <c r="P1259" s="6">
        <v>139160398</v>
      </c>
      <c r="Q1259" s="6">
        <v>0</v>
      </c>
      <c r="R1259" s="6">
        <v>125728452</v>
      </c>
      <c r="S1259" s="6">
        <v>951052217</v>
      </c>
      <c r="U1259">
        <f t="shared" si="26"/>
        <v>0.26337354474140001</v>
      </c>
    </row>
    <row r="1260" spans="1:21" x14ac:dyDescent="0.35">
      <c r="A1260">
        <v>2021</v>
      </c>
      <c r="B1260" t="s">
        <v>3</v>
      </c>
      <c r="C1260" t="s">
        <v>33</v>
      </c>
      <c r="D1260" t="s">
        <v>17</v>
      </c>
      <c r="E1260" t="s">
        <v>134</v>
      </c>
      <c r="F1260" t="s">
        <v>35</v>
      </c>
      <c r="G1260">
        <v>4</v>
      </c>
      <c r="H1260" t="s">
        <v>9</v>
      </c>
      <c r="I1260" s="6">
        <v>46</v>
      </c>
      <c r="J1260" s="6">
        <v>17383.18</v>
      </c>
      <c r="K1260" s="6">
        <v>12693.17</v>
      </c>
      <c r="L1260" s="6">
        <v>38572.67</v>
      </c>
      <c r="M1260" s="6">
        <v>60448.94</v>
      </c>
      <c r="N1260" s="6">
        <v>4266</v>
      </c>
      <c r="O1260" s="6">
        <v>347881200</v>
      </c>
      <c r="P1260" s="6">
        <v>126291843</v>
      </c>
      <c r="Q1260" s="6">
        <v>0</v>
      </c>
      <c r="R1260" s="6">
        <v>43921452</v>
      </c>
      <c r="S1260" s="6">
        <v>518094495</v>
      </c>
      <c r="U1260">
        <f t="shared" si="26"/>
        <v>0.24540964311478106</v>
      </c>
    </row>
    <row r="1261" spans="1:21" x14ac:dyDescent="0.35">
      <c r="A1261">
        <v>2021</v>
      </c>
      <c r="B1261" t="s">
        <v>3</v>
      </c>
      <c r="C1261" t="s">
        <v>33</v>
      </c>
      <c r="D1261" t="s">
        <v>17</v>
      </c>
      <c r="E1261" t="s">
        <v>134</v>
      </c>
      <c r="F1261" t="s">
        <v>35</v>
      </c>
      <c r="G1261">
        <v>5</v>
      </c>
      <c r="H1261" t="s">
        <v>9</v>
      </c>
      <c r="I1261" s="6">
        <v>86</v>
      </c>
      <c r="J1261" s="6">
        <v>33197.11</v>
      </c>
      <c r="K1261" s="6">
        <v>19716.8</v>
      </c>
      <c r="L1261" s="6">
        <v>102208.2</v>
      </c>
      <c r="M1261" s="6">
        <v>178630.66</v>
      </c>
      <c r="N1261" s="6">
        <v>12441</v>
      </c>
      <c r="O1261" s="6">
        <v>890029999</v>
      </c>
      <c r="P1261" s="6">
        <v>471765316</v>
      </c>
      <c r="Q1261" s="6">
        <v>0</v>
      </c>
      <c r="R1261" s="6">
        <v>111726000</v>
      </c>
      <c r="S1261" s="6">
        <v>1473521315</v>
      </c>
      <c r="U1261">
        <f t="shared" si="26"/>
        <v>0.37476153797725165</v>
      </c>
    </row>
    <row r="1262" spans="1:21" x14ac:dyDescent="0.35">
      <c r="A1262">
        <v>2021</v>
      </c>
      <c r="B1262" t="s">
        <v>3</v>
      </c>
      <c r="C1262" t="s">
        <v>33</v>
      </c>
      <c r="D1262" t="s">
        <v>17</v>
      </c>
      <c r="E1262" t="s">
        <v>134</v>
      </c>
      <c r="F1262" t="s">
        <v>35</v>
      </c>
      <c r="G1262">
        <v>6</v>
      </c>
      <c r="H1262" t="s">
        <v>9</v>
      </c>
      <c r="I1262" s="6">
        <v>38</v>
      </c>
      <c r="J1262" s="6">
        <v>39000.21</v>
      </c>
      <c r="K1262" s="6">
        <v>21923.71</v>
      </c>
      <c r="L1262" s="6">
        <v>38778.26</v>
      </c>
      <c r="M1262" s="6">
        <v>53134.22</v>
      </c>
      <c r="N1262" s="6">
        <v>13201</v>
      </c>
      <c r="O1262" s="6">
        <v>200233463</v>
      </c>
      <c r="P1262" s="6">
        <v>71194484</v>
      </c>
      <c r="Q1262" s="6">
        <v>0</v>
      </c>
      <c r="R1262" s="6">
        <v>24223193</v>
      </c>
      <c r="S1262" s="6">
        <v>295651140</v>
      </c>
      <c r="U1262">
        <f t="shared" si="26"/>
        <v>0.33848535687371939</v>
      </c>
    </row>
    <row r="1263" spans="1:21" x14ac:dyDescent="0.35">
      <c r="A1263">
        <v>2021</v>
      </c>
      <c r="B1263" t="s">
        <v>3</v>
      </c>
      <c r="C1263" t="s">
        <v>33</v>
      </c>
      <c r="D1263" t="s">
        <v>17</v>
      </c>
      <c r="E1263" t="s">
        <v>134</v>
      </c>
      <c r="F1263" t="s">
        <v>35</v>
      </c>
      <c r="G1263">
        <v>7</v>
      </c>
      <c r="H1263" t="s">
        <v>9</v>
      </c>
      <c r="I1263" s="6">
        <v>9</v>
      </c>
      <c r="J1263" s="6">
        <v>23757.26</v>
      </c>
      <c r="K1263" s="6">
        <v>18067.060000000001</v>
      </c>
      <c r="L1263" s="6">
        <v>21744.61</v>
      </c>
      <c r="M1263" s="6">
        <v>31736.59</v>
      </c>
      <c r="N1263" s="6">
        <v>8263</v>
      </c>
      <c r="O1263" s="6">
        <v>134214400</v>
      </c>
      <c r="P1263" s="6">
        <v>9371200</v>
      </c>
      <c r="Q1263" s="6">
        <v>0</v>
      </c>
      <c r="R1263" s="6">
        <v>20258400</v>
      </c>
      <c r="S1263" s="6">
        <v>163844000</v>
      </c>
      <c r="U1263">
        <f t="shared" si="26"/>
        <v>0.34780946961055276</v>
      </c>
    </row>
    <row r="1264" spans="1:21" x14ac:dyDescent="0.35">
      <c r="A1264">
        <v>2021</v>
      </c>
      <c r="B1264" t="s">
        <v>3</v>
      </c>
      <c r="C1264" t="s">
        <v>33</v>
      </c>
      <c r="D1264" t="s">
        <v>17</v>
      </c>
      <c r="E1264" t="s">
        <v>134</v>
      </c>
      <c r="F1264" t="s">
        <v>35</v>
      </c>
      <c r="G1264">
        <v>8</v>
      </c>
      <c r="H1264" t="s">
        <v>9</v>
      </c>
      <c r="I1264" s="6">
        <v>8</v>
      </c>
      <c r="J1264" s="6">
        <v>12159.17</v>
      </c>
      <c r="K1264" s="6">
        <v>9707.73</v>
      </c>
      <c r="L1264" s="6">
        <v>3027.17</v>
      </c>
      <c r="M1264" s="6">
        <v>4627.82</v>
      </c>
      <c r="N1264" s="6">
        <v>2867</v>
      </c>
      <c r="O1264" s="6">
        <v>27632000</v>
      </c>
      <c r="P1264" s="6">
        <v>8790636</v>
      </c>
      <c r="Q1264" s="6">
        <v>0</v>
      </c>
      <c r="R1264" s="6">
        <v>5900000</v>
      </c>
      <c r="S1264" s="6">
        <v>42322636</v>
      </c>
      <c r="U1264">
        <f t="shared" si="26"/>
        <v>0.23578912047450606</v>
      </c>
    </row>
    <row r="1265" spans="1:21" x14ac:dyDescent="0.35">
      <c r="A1265">
        <v>2021</v>
      </c>
      <c r="B1265" t="s">
        <v>3</v>
      </c>
      <c r="C1265" t="s">
        <v>33</v>
      </c>
      <c r="D1265" t="s">
        <v>17</v>
      </c>
      <c r="E1265" t="s">
        <v>134</v>
      </c>
      <c r="F1265" t="s">
        <v>35</v>
      </c>
      <c r="G1265">
        <v>9</v>
      </c>
      <c r="H1265" t="s">
        <v>9</v>
      </c>
      <c r="I1265" s="6">
        <v>7</v>
      </c>
      <c r="J1265" s="6">
        <v>41057.5</v>
      </c>
      <c r="K1265" s="6">
        <v>21767.919999999998</v>
      </c>
      <c r="L1265" s="6">
        <v>41967.67</v>
      </c>
      <c r="M1265" s="6">
        <v>48991.05</v>
      </c>
      <c r="N1265" s="6">
        <v>10465</v>
      </c>
      <c r="O1265" s="6">
        <v>105000000</v>
      </c>
      <c r="P1265" s="6">
        <v>11100000</v>
      </c>
      <c r="Q1265" s="6">
        <v>0</v>
      </c>
      <c r="R1265" s="6">
        <v>1320000</v>
      </c>
      <c r="S1265" s="6">
        <v>117420000</v>
      </c>
      <c r="U1265">
        <f t="shared" si="26"/>
        <v>0.25488643974913233</v>
      </c>
    </row>
    <row r="1266" spans="1:21" x14ac:dyDescent="0.35">
      <c r="A1266">
        <v>2021</v>
      </c>
      <c r="B1266" t="s">
        <v>3</v>
      </c>
      <c r="C1266" t="s">
        <v>33</v>
      </c>
      <c r="D1266" t="s">
        <v>17</v>
      </c>
      <c r="E1266" t="s">
        <v>134</v>
      </c>
      <c r="F1266" t="s">
        <v>35</v>
      </c>
      <c r="G1266">
        <v>10</v>
      </c>
      <c r="H1266" t="s">
        <v>9</v>
      </c>
      <c r="I1266" s="6">
        <v>7</v>
      </c>
      <c r="J1266" s="6">
        <v>64330.31</v>
      </c>
      <c r="K1266" s="6">
        <v>25732.12</v>
      </c>
      <c r="L1266" s="6">
        <v>65446.22</v>
      </c>
      <c r="M1266" s="6">
        <v>97996.04</v>
      </c>
      <c r="N1266" s="6">
        <v>15308</v>
      </c>
      <c r="O1266" s="6">
        <v>473000000</v>
      </c>
      <c r="P1266" s="6">
        <v>7400000</v>
      </c>
      <c r="Q1266" s="6">
        <v>0</v>
      </c>
      <c r="R1266" s="6">
        <v>102011818</v>
      </c>
      <c r="S1266" s="6">
        <v>582411818</v>
      </c>
      <c r="U1266">
        <f t="shared" si="26"/>
        <v>0.23795936938590845</v>
      </c>
    </row>
    <row r="1267" spans="1:21" x14ac:dyDescent="0.35">
      <c r="A1267">
        <v>2021</v>
      </c>
      <c r="B1267" t="s">
        <v>3</v>
      </c>
      <c r="C1267" t="s">
        <v>33</v>
      </c>
      <c r="D1267" t="s">
        <v>17</v>
      </c>
      <c r="E1267" t="s">
        <v>135</v>
      </c>
      <c r="F1267" t="s">
        <v>35</v>
      </c>
      <c r="G1267">
        <v>1</v>
      </c>
      <c r="H1267" t="s">
        <v>9</v>
      </c>
      <c r="I1267" s="6">
        <v>624</v>
      </c>
      <c r="J1267" s="6">
        <v>844779.5</v>
      </c>
      <c r="K1267" s="6">
        <v>503869.27</v>
      </c>
      <c r="L1267" s="6">
        <v>1204516.46</v>
      </c>
      <c r="M1267" s="6">
        <v>1938951.38</v>
      </c>
      <c r="N1267" s="6">
        <v>231045</v>
      </c>
      <c r="O1267" s="6">
        <v>5356875082</v>
      </c>
      <c r="P1267" s="6">
        <v>3400570719</v>
      </c>
      <c r="Q1267" s="6">
        <v>100001</v>
      </c>
      <c r="R1267" s="6">
        <v>657497065</v>
      </c>
      <c r="S1267" s="6">
        <v>9415042867</v>
      </c>
      <c r="U1267">
        <f t="shared" si="26"/>
        <v>0.27349740376038956</v>
      </c>
    </row>
    <row r="1268" spans="1:21" x14ac:dyDescent="0.35">
      <c r="A1268">
        <v>2021</v>
      </c>
      <c r="B1268" t="s">
        <v>3</v>
      </c>
      <c r="C1268" t="s">
        <v>33</v>
      </c>
      <c r="D1268" t="s">
        <v>17</v>
      </c>
      <c r="E1268" t="s">
        <v>135</v>
      </c>
      <c r="F1268" t="s">
        <v>35</v>
      </c>
      <c r="G1268">
        <v>2</v>
      </c>
      <c r="H1268" t="s">
        <v>9</v>
      </c>
      <c r="I1268" s="6">
        <v>220</v>
      </c>
      <c r="J1268" s="6">
        <v>450774.48</v>
      </c>
      <c r="K1268" s="6">
        <v>220613.74</v>
      </c>
      <c r="L1268" s="6">
        <v>399104.68</v>
      </c>
      <c r="M1268" s="6">
        <v>490426.81</v>
      </c>
      <c r="N1268" s="6">
        <v>154369</v>
      </c>
      <c r="O1268" s="6">
        <v>876070781</v>
      </c>
      <c r="P1268" s="6">
        <v>335112575</v>
      </c>
      <c r="Q1268" s="6">
        <v>36000000</v>
      </c>
      <c r="R1268" s="6">
        <v>156477740</v>
      </c>
      <c r="S1268" s="6">
        <v>1403661096</v>
      </c>
      <c r="U1268">
        <f t="shared" si="26"/>
        <v>0.34245283805773569</v>
      </c>
    </row>
    <row r="1269" spans="1:21" x14ac:dyDescent="0.35">
      <c r="A1269">
        <v>2021</v>
      </c>
      <c r="B1269" t="s">
        <v>3</v>
      </c>
      <c r="C1269" t="s">
        <v>33</v>
      </c>
      <c r="D1269" t="s">
        <v>17</v>
      </c>
      <c r="E1269" t="s">
        <v>135</v>
      </c>
      <c r="F1269" t="s">
        <v>35</v>
      </c>
      <c r="G1269">
        <v>3</v>
      </c>
      <c r="H1269" t="s">
        <v>9</v>
      </c>
      <c r="I1269" s="6">
        <v>143</v>
      </c>
      <c r="J1269" s="6">
        <v>243795.32</v>
      </c>
      <c r="K1269" s="6">
        <v>107924.26</v>
      </c>
      <c r="L1269" s="6">
        <v>190812.11</v>
      </c>
      <c r="M1269" s="6">
        <v>340706.86</v>
      </c>
      <c r="N1269" s="6">
        <v>79515</v>
      </c>
      <c r="O1269" s="6">
        <v>940934945</v>
      </c>
      <c r="P1269" s="6">
        <v>158323157</v>
      </c>
      <c r="Q1269" s="6">
        <v>0</v>
      </c>
      <c r="R1269" s="6">
        <v>250411468</v>
      </c>
      <c r="S1269" s="6">
        <v>1353169570</v>
      </c>
      <c r="U1269">
        <f t="shared" si="26"/>
        <v>0.32615474324937821</v>
      </c>
    </row>
    <row r="1270" spans="1:21" x14ac:dyDescent="0.35">
      <c r="A1270">
        <v>2021</v>
      </c>
      <c r="B1270" t="s">
        <v>3</v>
      </c>
      <c r="C1270" t="s">
        <v>33</v>
      </c>
      <c r="D1270" t="s">
        <v>17</v>
      </c>
      <c r="E1270" t="s">
        <v>135</v>
      </c>
      <c r="F1270" t="s">
        <v>35</v>
      </c>
      <c r="G1270">
        <v>4</v>
      </c>
      <c r="H1270" t="s">
        <v>9</v>
      </c>
      <c r="I1270" s="6">
        <v>57</v>
      </c>
      <c r="J1270" s="6">
        <v>121800.2</v>
      </c>
      <c r="K1270" s="6">
        <v>74898.97</v>
      </c>
      <c r="L1270" s="6">
        <v>143401.9</v>
      </c>
      <c r="M1270" s="6">
        <v>215732.44</v>
      </c>
      <c r="N1270" s="6">
        <v>27251</v>
      </c>
      <c r="O1270" s="6">
        <v>507411073</v>
      </c>
      <c r="P1270" s="6">
        <v>91625548</v>
      </c>
      <c r="Q1270" s="6">
        <v>0</v>
      </c>
      <c r="R1270" s="6">
        <v>76590029</v>
      </c>
      <c r="S1270" s="6">
        <v>675626650</v>
      </c>
      <c r="U1270">
        <f t="shared" si="26"/>
        <v>0.22373526480252084</v>
      </c>
    </row>
    <row r="1271" spans="1:21" x14ac:dyDescent="0.35">
      <c r="A1271">
        <v>2021</v>
      </c>
      <c r="B1271" t="s">
        <v>3</v>
      </c>
      <c r="C1271" t="s">
        <v>33</v>
      </c>
      <c r="D1271" t="s">
        <v>17</v>
      </c>
      <c r="E1271" t="s">
        <v>135</v>
      </c>
      <c r="F1271" t="s">
        <v>35</v>
      </c>
      <c r="G1271">
        <v>5</v>
      </c>
      <c r="H1271" t="s">
        <v>9</v>
      </c>
      <c r="I1271" s="6">
        <v>57</v>
      </c>
      <c r="J1271" s="6">
        <v>44596.04</v>
      </c>
      <c r="K1271" s="6">
        <v>24275.69</v>
      </c>
      <c r="L1271" s="6">
        <v>39096.43</v>
      </c>
      <c r="M1271" s="6">
        <v>66387.88</v>
      </c>
      <c r="N1271" s="6">
        <v>14424</v>
      </c>
      <c r="O1271" s="6">
        <v>245497966</v>
      </c>
      <c r="P1271" s="6">
        <v>62278931</v>
      </c>
      <c r="Q1271" s="6">
        <v>0</v>
      </c>
      <c r="R1271" s="6">
        <v>57197018</v>
      </c>
      <c r="S1271" s="6">
        <v>364973915</v>
      </c>
      <c r="U1271">
        <f t="shared" si="26"/>
        <v>0.32343678945484844</v>
      </c>
    </row>
    <row r="1272" spans="1:21" x14ac:dyDescent="0.35">
      <c r="A1272">
        <v>2021</v>
      </c>
      <c r="B1272" t="s">
        <v>3</v>
      </c>
      <c r="C1272" t="s">
        <v>33</v>
      </c>
      <c r="D1272" t="s">
        <v>17</v>
      </c>
      <c r="E1272" t="s">
        <v>135</v>
      </c>
      <c r="F1272" t="s">
        <v>35</v>
      </c>
      <c r="G1272">
        <v>6</v>
      </c>
      <c r="H1272" t="s">
        <v>9</v>
      </c>
      <c r="I1272" s="6">
        <v>27</v>
      </c>
      <c r="J1272" s="6">
        <v>70094.61</v>
      </c>
      <c r="K1272" s="6">
        <v>36094.85</v>
      </c>
      <c r="L1272" s="6">
        <v>65356.34</v>
      </c>
      <c r="M1272" s="6">
        <v>92416.6</v>
      </c>
      <c r="N1272" s="6">
        <v>16247</v>
      </c>
      <c r="O1272" s="6">
        <v>262573938</v>
      </c>
      <c r="P1272" s="6">
        <v>98886408</v>
      </c>
      <c r="Q1272" s="6">
        <v>0</v>
      </c>
      <c r="R1272" s="6">
        <v>12360588</v>
      </c>
      <c r="S1272" s="6">
        <v>373820934</v>
      </c>
      <c r="U1272">
        <f t="shared" si="26"/>
        <v>0.23178672368674283</v>
      </c>
    </row>
    <row r="1273" spans="1:21" x14ac:dyDescent="0.35">
      <c r="A1273">
        <v>2021</v>
      </c>
      <c r="B1273" t="s">
        <v>3</v>
      </c>
      <c r="C1273" t="s">
        <v>33</v>
      </c>
      <c r="D1273" t="s">
        <v>17</v>
      </c>
      <c r="E1273" t="s">
        <v>135</v>
      </c>
      <c r="F1273" t="s">
        <v>35</v>
      </c>
      <c r="G1273">
        <v>7</v>
      </c>
      <c r="H1273" t="s">
        <v>9</v>
      </c>
      <c r="I1273" s="6">
        <v>5</v>
      </c>
      <c r="J1273" s="6">
        <v>16711.599999999999</v>
      </c>
      <c r="K1273" s="6">
        <v>6851.32</v>
      </c>
      <c r="L1273" s="6">
        <v>16703.3</v>
      </c>
      <c r="M1273" s="6">
        <v>30343.37</v>
      </c>
      <c r="N1273" s="6">
        <v>2366</v>
      </c>
      <c r="O1273" s="6">
        <v>220000000</v>
      </c>
      <c r="P1273" s="6">
        <v>1800000</v>
      </c>
      <c r="Q1273" s="6">
        <v>0</v>
      </c>
      <c r="R1273" s="6">
        <v>0</v>
      </c>
      <c r="S1273" s="6">
        <v>221800000</v>
      </c>
      <c r="U1273">
        <f t="shared" si="26"/>
        <v>0.14157830489001652</v>
      </c>
    </row>
    <row r="1274" spans="1:21" x14ac:dyDescent="0.35">
      <c r="A1274">
        <v>2021</v>
      </c>
      <c r="B1274" t="s">
        <v>3</v>
      </c>
      <c r="C1274" t="s">
        <v>33</v>
      </c>
      <c r="D1274" t="s">
        <v>17</v>
      </c>
      <c r="E1274" t="s">
        <v>135</v>
      </c>
      <c r="F1274" t="s">
        <v>35</v>
      </c>
      <c r="G1274">
        <v>8</v>
      </c>
      <c r="H1274" t="s">
        <v>9</v>
      </c>
      <c r="I1274" s="6">
        <v>5</v>
      </c>
      <c r="J1274" s="6">
        <v>32805.15</v>
      </c>
      <c r="K1274" s="6">
        <v>11564.84</v>
      </c>
      <c r="L1274" s="6">
        <v>32760.51</v>
      </c>
      <c r="M1274" s="6">
        <v>60495.76</v>
      </c>
      <c r="N1274" s="6">
        <v>4507</v>
      </c>
      <c r="O1274" s="6">
        <v>444000000</v>
      </c>
      <c r="P1274" s="6">
        <v>7290000</v>
      </c>
      <c r="Q1274" s="6">
        <v>0</v>
      </c>
      <c r="R1274" s="6">
        <v>4290000</v>
      </c>
      <c r="S1274" s="6">
        <v>455580000</v>
      </c>
      <c r="U1274">
        <f t="shared" si="26"/>
        <v>0.13738696515638549</v>
      </c>
    </row>
    <row r="1275" spans="1:21" x14ac:dyDescent="0.35">
      <c r="A1275">
        <v>2021</v>
      </c>
      <c r="B1275" t="s">
        <v>3</v>
      </c>
      <c r="C1275" t="s">
        <v>33</v>
      </c>
      <c r="D1275" t="s">
        <v>17</v>
      </c>
      <c r="E1275" t="s">
        <v>135</v>
      </c>
      <c r="F1275" t="s">
        <v>35</v>
      </c>
      <c r="G1275">
        <v>9</v>
      </c>
      <c r="H1275" t="s">
        <v>9</v>
      </c>
      <c r="I1275" s="6">
        <v>5</v>
      </c>
      <c r="J1275" s="6">
        <v>17588.57</v>
      </c>
      <c r="K1275" s="6">
        <v>10267.49</v>
      </c>
      <c r="L1275" s="6">
        <v>17588.57</v>
      </c>
      <c r="M1275" s="6">
        <v>20383.419999999998</v>
      </c>
      <c r="N1275" s="6">
        <v>4491</v>
      </c>
      <c r="O1275" s="6">
        <v>105180000</v>
      </c>
      <c r="P1275" s="6">
        <v>4460000</v>
      </c>
      <c r="Q1275" s="6">
        <v>0</v>
      </c>
      <c r="R1275" s="6">
        <v>14060000</v>
      </c>
      <c r="S1275" s="6">
        <v>123700000</v>
      </c>
      <c r="U1275">
        <f t="shared" si="26"/>
        <v>0.25533627804875553</v>
      </c>
    </row>
    <row r="1276" spans="1:21" x14ac:dyDescent="0.35">
      <c r="A1276">
        <v>2021</v>
      </c>
      <c r="B1276" t="s">
        <v>3</v>
      </c>
      <c r="C1276" t="s">
        <v>33</v>
      </c>
      <c r="D1276" t="s">
        <v>17</v>
      </c>
      <c r="E1276" t="s">
        <v>135</v>
      </c>
      <c r="F1276" t="s">
        <v>35</v>
      </c>
      <c r="G1276">
        <v>10</v>
      </c>
      <c r="H1276" t="s">
        <v>9</v>
      </c>
      <c r="I1276" s="6">
        <v>3</v>
      </c>
      <c r="J1276" s="6">
        <v>31764</v>
      </c>
      <c r="K1276" s="6">
        <v>31764</v>
      </c>
      <c r="L1276" s="6">
        <v>18201.990000000002</v>
      </c>
      <c r="M1276" s="6">
        <v>19240.22</v>
      </c>
      <c r="N1276" s="6">
        <v>7941</v>
      </c>
      <c r="O1276" s="6">
        <v>172589000</v>
      </c>
      <c r="P1276" s="6">
        <v>24138900</v>
      </c>
      <c r="Q1276" s="6">
        <v>0</v>
      </c>
      <c r="R1276" s="6">
        <v>84310005</v>
      </c>
      <c r="S1276" s="6">
        <v>281037905</v>
      </c>
      <c r="U1276">
        <f t="shared" si="26"/>
        <v>0.25</v>
      </c>
    </row>
    <row r="1277" spans="1:21" x14ac:dyDescent="0.35">
      <c r="A1277">
        <v>2021</v>
      </c>
      <c r="B1277" t="s">
        <v>3</v>
      </c>
      <c r="C1277" t="s">
        <v>33</v>
      </c>
      <c r="D1277" t="s">
        <v>17</v>
      </c>
      <c r="E1277" t="s">
        <v>136</v>
      </c>
      <c r="F1277" t="s">
        <v>35</v>
      </c>
      <c r="G1277">
        <v>1</v>
      </c>
      <c r="H1277" t="s">
        <v>9</v>
      </c>
      <c r="I1277" s="6">
        <v>130</v>
      </c>
      <c r="J1277" s="6">
        <v>-419580.94</v>
      </c>
      <c r="K1277" s="6">
        <v>-11384.2</v>
      </c>
      <c r="L1277" s="6">
        <v>134631.29999999999</v>
      </c>
      <c r="M1277" s="6">
        <v>707207.19</v>
      </c>
      <c r="N1277" s="6">
        <v>-104156</v>
      </c>
      <c r="O1277" s="6">
        <v>2015648390</v>
      </c>
      <c r="P1277" s="6">
        <v>94806495</v>
      </c>
      <c r="Q1277" s="6">
        <v>0</v>
      </c>
      <c r="R1277" s="6">
        <v>952406200</v>
      </c>
      <c r="S1277" s="6">
        <v>3062861085</v>
      </c>
      <c r="U1277">
        <f t="shared" si="26"/>
        <v>0.24823815876860375</v>
      </c>
    </row>
    <row r="1278" spans="1:21" x14ac:dyDescent="0.35">
      <c r="A1278">
        <v>2021</v>
      </c>
      <c r="B1278" t="s">
        <v>3</v>
      </c>
      <c r="C1278" t="s">
        <v>33</v>
      </c>
      <c r="D1278" t="s">
        <v>17</v>
      </c>
      <c r="E1278" t="s">
        <v>136</v>
      </c>
      <c r="F1278" t="s">
        <v>35</v>
      </c>
      <c r="G1278">
        <v>2</v>
      </c>
      <c r="H1278" t="s">
        <v>9</v>
      </c>
      <c r="I1278" s="6">
        <v>54</v>
      </c>
      <c r="J1278" s="6">
        <v>259599.84</v>
      </c>
      <c r="K1278" s="6">
        <v>24450.69</v>
      </c>
      <c r="L1278" s="6">
        <v>256729.48</v>
      </c>
      <c r="M1278" s="6">
        <v>308837.21999999997</v>
      </c>
      <c r="N1278" s="6">
        <v>30025</v>
      </c>
      <c r="O1278" s="6">
        <v>897009916</v>
      </c>
      <c r="P1278" s="6">
        <v>32932254</v>
      </c>
      <c r="Q1278" s="6">
        <v>0</v>
      </c>
      <c r="R1278" s="6">
        <v>17940828</v>
      </c>
      <c r="S1278" s="6">
        <v>947882998</v>
      </c>
      <c r="U1278">
        <f t="shared" si="26"/>
        <v>0.11565877698537873</v>
      </c>
    </row>
    <row r="1279" spans="1:21" x14ac:dyDescent="0.35">
      <c r="A1279">
        <v>2021</v>
      </c>
      <c r="B1279" t="s">
        <v>3</v>
      </c>
      <c r="C1279" t="s">
        <v>33</v>
      </c>
      <c r="D1279" t="s">
        <v>17</v>
      </c>
      <c r="E1279" t="s">
        <v>136</v>
      </c>
      <c r="F1279" t="s">
        <v>35</v>
      </c>
      <c r="G1279">
        <v>3</v>
      </c>
      <c r="H1279" t="s">
        <v>9</v>
      </c>
      <c r="I1279" s="6">
        <v>23</v>
      </c>
      <c r="J1279" s="6">
        <v>54145.82</v>
      </c>
      <c r="K1279" s="6">
        <v>28876.65</v>
      </c>
      <c r="L1279" s="6">
        <v>50215.360000000001</v>
      </c>
      <c r="M1279" s="6">
        <v>78857.42</v>
      </c>
      <c r="N1279" s="6">
        <v>13158</v>
      </c>
      <c r="O1279" s="6">
        <v>123905020</v>
      </c>
      <c r="P1279" s="6">
        <v>41812156</v>
      </c>
      <c r="Q1279" s="6">
        <v>0</v>
      </c>
      <c r="R1279" s="6">
        <v>11153200</v>
      </c>
      <c r="S1279" s="6">
        <v>176870376</v>
      </c>
      <c r="U1279">
        <f t="shared" si="26"/>
        <v>0.24301044845197653</v>
      </c>
    </row>
    <row r="1280" spans="1:21" x14ac:dyDescent="0.35">
      <c r="A1280">
        <v>2021</v>
      </c>
      <c r="B1280" t="s">
        <v>3</v>
      </c>
      <c r="C1280" t="s">
        <v>33</v>
      </c>
      <c r="D1280" t="s">
        <v>17</v>
      </c>
      <c r="E1280" t="s">
        <v>136</v>
      </c>
      <c r="F1280" t="s">
        <v>35</v>
      </c>
      <c r="G1280">
        <v>4</v>
      </c>
      <c r="H1280" t="s">
        <v>9</v>
      </c>
      <c r="I1280" s="6">
        <v>21</v>
      </c>
      <c r="J1280" s="6">
        <v>36068.660000000003</v>
      </c>
      <c r="K1280" s="6">
        <v>19102.240000000002</v>
      </c>
      <c r="L1280" s="6">
        <v>37877.980000000003</v>
      </c>
      <c r="M1280" s="6">
        <v>59580.87</v>
      </c>
      <c r="N1280" s="6">
        <v>9017</v>
      </c>
      <c r="O1280" s="6">
        <v>125703710</v>
      </c>
      <c r="P1280" s="6">
        <v>23930685</v>
      </c>
      <c r="Q1280" s="6">
        <v>0</v>
      </c>
      <c r="R1280" s="6">
        <v>24449144</v>
      </c>
      <c r="S1280" s="6">
        <v>174083539</v>
      </c>
      <c r="U1280">
        <f t="shared" si="26"/>
        <v>0.24999542539146172</v>
      </c>
    </row>
    <row r="1281" spans="1:21" x14ac:dyDescent="0.35">
      <c r="A1281">
        <v>2021</v>
      </c>
      <c r="B1281" t="s">
        <v>3</v>
      </c>
      <c r="C1281" t="s">
        <v>33</v>
      </c>
      <c r="D1281" t="s">
        <v>17</v>
      </c>
      <c r="E1281" t="s">
        <v>136</v>
      </c>
      <c r="F1281" t="s">
        <v>35</v>
      </c>
      <c r="G1281">
        <v>5</v>
      </c>
      <c r="H1281" t="s">
        <v>9</v>
      </c>
      <c r="I1281" s="6">
        <v>3</v>
      </c>
      <c r="J1281" s="6">
        <v>-15.01</v>
      </c>
      <c r="K1281" s="6">
        <v>-12</v>
      </c>
      <c r="L1281" s="6">
        <v>22.9</v>
      </c>
      <c r="M1281" s="6">
        <v>154.1</v>
      </c>
      <c r="N1281" s="6">
        <v>0</v>
      </c>
      <c r="O1281" s="6">
        <v>150000</v>
      </c>
      <c r="P1281" s="6">
        <v>329543</v>
      </c>
      <c r="Q1281" s="6">
        <v>0</v>
      </c>
      <c r="R1281" s="6">
        <v>0</v>
      </c>
      <c r="S1281" s="6">
        <v>479543</v>
      </c>
      <c r="U1281">
        <f t="shared" si="26"/>
        <v>0</v>
      </c>
    </row>
    <row r="1282" spans="1:21" x14ac:dyDescent="0.35">
      <c r="A1282">
        <v>2021</v>
      </c>
      <c r="B1282" t="s">
        <v>3</v>
      </c>
      <c r="C1282" t="s">
        <v>33</v>
      </c>
      <c r="D1282" t="s">
        <v>17</v>
      </c>
      <c r="E1282" t="s">
        <v>136</v>
      </c>
      <c r="F1282" t="s">
        <v>35</v>
      </c>
      <c r="G1282">
        <v>6</v>
      </c>
      <c r="H1282" t="s">
        <v>9</v>
      </c>
      <c r="I1282" s="6">
        <v>5</v>
      </c>
      <c r="J1282" s="6">
        <v>289.10000000000002</v>
      </c>
      <c r="K1282" s="6">
        <v>173.4</v>
      </c>
      <c r="L1282" s="6">
        <v>68.45</v>
      </c>
      <c r="M1282" s="6">
        <v>68.45</v>
      </c>
      <c r="N1282" s="6">
        <v>155</v>
      </c>
      <c r="O1282" s="6">
        <v>0</v>
      </c>
      <c r="P1282" s="6">
        <v>1000000</v>
      </c>
      <c r="Q1282" s="6">
        <v>0</v>
      </c>
      <c r="R1282" s="6">
        <v>100000</v>
      </c>
      <c r="S1282" s="6">
        <v>1100000</v>
      </c>
      <c r="U1282">
        <f t="shared" si="26"/>
        <v>0.53614666205465233</v>
      </c>
    </row>
    <row r="1283" spans="1:21" x14ac:dyDescent="0.35">
      <c r="A1283">
        <v>2021</v>
      </c>
      <c r="B1283" t="s">
        <v>3</v>
      </c>
      <c r="C1283" t="s">
        <v>33</v>
      </c>
      <c r="D1283" t="s">
        <v>17</v>
      </c>
      <c r="E1283" t="s">
        <v>137</v>
      </c>
      <c r="F1283" t="s">
        <v>35</v>
      </c>
      <c r="G1283">
        <v>1</v>
      </c>
      <c r="H1283" t="s">
        <v>9</v>
      </c>
      <c r="I1283" s="6">
        <v>80</v>
      </c>
      <c r="J1283" s="6">
        <v>162954.54</v>
      </c>
      <c r="K1283" s="6">
        <v>83095.210000000006</v>
      </c>
      <c r="L1283" s="6">
        <v>166685.07999999999</v>
      </c>
      <c r="M1283" s="6">
        <v>211613.38</v>
      </c>
      <c r="N1283" s="6">
        <v>41642</v>
      </c>
      <c r="O1283" s="6">
        <v>641840964</v>
      </c>
      <c r="P1283" s="6">
        <v>65133577</v>
      </c>
      <c r="Q1283" s="6">
        <v>0</v>
      </c>
      <c r="R1283" s="6">
        <v>58592176</v>
      </c>
      <c r="S1283" s="6">
        <v>765566717</v>
      </c>
      <c r="U1283">
        <f t="shared" si="26"/>
        <v>0.25554366266812817</v>
      </c>
    </row>
    <row r="1284" spans="1:21" x14ac:dyDescent="0.35">
      <c r="A1284">
        <v>2021</v>
      </c>
      <c r="B1284" t="s">
        <v>3</v>
      </c>
      <c r="C1284" t="s">
        <v>33</v>
      </c>
      <c r="D1284" t="s">
        <v>17</v>
      </c>
      <c r="E1284" t="s">
        <v>137</v>
      </c>
      <c r="F1284" t="s">
        <v>35</v>
      </c>
      <c r="G1284">
        <v>2</v>
      </c>
      <c r="H1284" t="s">
        <v>9</v>
      </c>
      <c r="I1284" s="6">
        <v>40</v>
      </c>
      <c r="J1284" s="6">
        <v>80219.63</v>
      </c>
      <c r="K1284" s="6">
        <v>72650.66</v>
      </c>
      <c r="L1284" s="6">
        <v>80843.56</v>
      </c>
      <c r="M1284" s="6">
        <v>108076</v>
      </c>
      <c r="N1284" s="6">
        <v>16277</v>
      </c>
      <c r="O1284" s="6">
        <v>229856154</v>
      </c>
      <c r="P1284" s="6">
        <v>5228156</v>
      </c>
      <c r="Q1284" s="6">
        <v>0</v>
      </c>
      <c r="R1284" s="6">
        <v>17045916</v>
      </c>
      <c r="S1284" s="6">
        <v>252130226</v>
      </c>
      <c r="U1284">
        <f t="shared" si="26"/>
        <v>0.20290544845444936</v>
      </c>
    </row>
    <row r="1285" spans="1:21" x14ac:dyDescent="0.35">
      <c r="A1285">
        <v>2021</v>
      </c>
      <c r="B1285" t="s">
        <v>3</v>
      </c>
      <c r="C1285" t="s">
        <v>33</v>
      </c>
      <c r="D1285" t="s">
        <v>17</v>
      </c>
      <c r="E1285" t="s">
        <v>137</v>
      </c>
      <c r="F1285" t="s">
        <v>35</v>
      </c>
      <c r="G1285">
        <v>3</v>
      </c>
      <c r="H1285" t="s">
        <v>9</v>
      </c>
      <c r="I1285" s="6">
        <v>10</v>
      </c>
      <c r="J1285" s="6">
        <v>1699.74</v>
      </c>
      <c r="K1285" s="6">
        <v>1580</v>
      </c>
      <c r="L1285" s="6">
        <v>3212.35</v>
      </c>
      <c r="M1285" s="6">
        <v>4114.13</v>
      </c>
      <c r="N1285" s="6">
        <v>467</v>
      </c>
      <c r="O1285" s="6">
        <v>3250000</v>
      </c>
      <c r="P1285" s="6">
        <v>1997000</v>
      </c>
      <c r="Q1285" s="6">
        <v>0</v>
      </c>
      <c r="R1285" s="6">
        <v>849000</v>
      </c>
      <c r="S1285" s="6">
        <v>6096000</v>
      </c>
      <c r="U1285">
        <f t="shared" si="26"/>
        <v>0.27474790262040077</v>
      </c>
    </row>
    <row r="1286" spans="1:21" x14ac:dyDescent="0.35">
      <c r="A1286">
        <v>2021</v>
      </c>
      <c r="B1286" t="s">
        <v>3</v>
      </c>
      <c r="C1286" t="s">
        <v>33</v>
      </c>
      <c r="D1286" t="s">
        <v>17</v>
      </c>
      <c r="E1286" t="s">
        <v>137</v>
      </c>
      <c r="F1286" t="s">
        <v>35</v>
      </c>
      <c r="G1286">
        <v>4</v>
      </c>
      <c r="H1286" t="s">
        <v>9</v>
      </c>
      <c r="I1286" s="6">
        <v>5</v>
      </c>
      <c r="J1286" s="6">
        <v>692.09</v>
      </c>
      <c r="K1286" s="6">
        <v>415.25</v>
      </c>
      <c r="L1286" s="6">
        <v>2660.48</v>
      </c>
      <c r="M1286" s="6">
        <v>2662.04</v>
      </c>
      <c r="N1286" s="6">
        <v>156</v>
      </c>
      <c r="O1286" s="6">
        <v>69000000</v>
      </c>
      <c r="P1286" s="6">
        <v>11050000</v>
      </c>
      <c r="Q1286" s="6">
        <v>0</v>
      </c>
      <c r="R1286" s="6">
        <v>6051818</v>
      </c>
      <c r="S1286" s="6">
        <v>86101818</v>
      </c>
      <c r="U1286">
        <f t="shared" si="26"/>
        <v>0.22540421043505901</v>
      </c>
    </row>
    <row r="1287" spans="1:21" x14ac:dyDescent="0.35">
      <c r="A1287">
        <v>2021</v>
      </c>
      <c r="B1287" t="s">
        <v>3</v>
      </c>
      <c r="C1287" t="s">
        <v>33</v>
      </c>
      <c r="D1287" t="s">
        <v>17</v>
      </c>
      <c r="E1287" t="s">
        <v>137</v>
      </c>
      <c r="F1287" t="s">
        <v>35</v>
      </c>
      <c r="G1287">
        <v>5</v>
      </c>
      <c r="H1287" t="s">
        <v>9</v>
      </c>
      <c r="I1287" s="6">
        <v>9</v>
      </c>
      <c r="J1287" s="6">
        <v>2350.87</v>
      </c>
      <c r="K1287" s="6">
        <v>1827.64</v>
      </c>
      <c r="L1287" s="6">
        <v>805.46</v>
      </c>
      <c r="M1287" s="6">
        <v>1054.73</v>
      </c>
      <c r="N1287" s="6">
        <v>607</v>
      </c>
      <c r="O1287" s="6">
        <v>19335784</v>
      </c>
      <c r="P1287" s="6">
        <v>3348209</v>
      </c>
      <c r="Q1287" s="6">
        <v>0</v>
      </c>
      <c r="R1287" s="6">
        <v>2100000</v>
      </c>
      <c r="S1287" s="6">
        <v>24783993</v>
      </c>
      <c r="U1287">
        <f t="shared" si="26"/>
        <v>0.25820228255922278</v>
      </c>
    </row>
    <row r="1288" spans="1:21" x14ac:dyDescent="0.35">
      <c r="A1288">
        <v>2021</v>
      </c>
      <c r="B1288" t="s">
        <v>3</v>
      </c>
      <c r="C1288" t="s">
        <v>33</v>
      </c>
      <c r="D1288" t="s">
        <v>17</v>
      </c>
      <c r="E1288" t="s">
        <v>137</v>
      </c>
      <c r="F1288" t="s">
        <v>35</v>
      </c>
      <c r="G1288">
        <v>6</v>
      </c>
      <c r="H1288" t="s">
        <v>9</v>
      </c>
      <c r="I1288" s="6">
        <v>2</v>
      </c>
      <c r="J1288" s="6">
        <v>7560.29</v>
      </c>
      <c r="K1288" s="6">
        <v>4112.3</v>
      </c>
      <c r="L1288" s="6">
        <v>2761.84</v>
      </c>
      <c r="M1288" s="6">
        <v>2825.31</v>
      </c>
      <c r="N1288" s="6">
        <v>4125</v>
      </c>
      <c r="O1288" s="6">
        <v>22500000</v>
      </c>
      <c r="P1288" s="6">
        <v>10500000</v>
      </c>
      <c r="Q1288" s="6">
        <v>0</v>
      </c>
      <c r="R1288" s="6">
        <v>3300000</v>
      </c>
      <c r="S1288" s="6">
        <v>36300000</v>
      </c>
      <c r="U1288">
        <f t="shared" si="26"/>
        <v>0.5456139909976998</v>
      </c>
    </row>
    <row r="1289" spans="1:21" x14ac:dyDescent="0.35">
      <c r="A1289">
        <v>2021</v>
      </c>
      <c r="B1289" t="s">
        <v>3</v>
      </c>
      <c r="C1289" t="s">
        <v>33</v>
      </c>
      <c r="D1289" t="s">
        <v>17</v>
      </c>
      <c r="E1289" t="s">
        <v>138</v>
      </c>
      <c r="F1289" t="s">
        <v>35</v>
      </c>
      <c r="G1289">
        <v>1</v>
      </c>
      <c r="H1289" t="s">
        <v>9</v>
      </c>
      <c r="I1289" s="6">
        <v>44</v>
      </c>
      <c r="J1289" s="6">
        <v>21097.8</v>
      </c>
      <c r="K1289" s="6">
        <v>12212.89</v>
      </c>
      <c r="L1289" s="6">
        <v>10548.42</v>
      </c>
      <c r="M1289" s="6">
        <v>15336.79</v>
      </c>
      <c r="N1289" s="6">
        <v>6104</v>
      </c>
      <c r="O1289" s="6">
        <v>36278320</v>
      </c>
      <c r="P1289" s="6">
        <v>26598902</v>
      </c>
      <c r="Q1289" s="6">
        <v>0</v>
      </c>
      <c r="R1289" s="6">
        <v>997226</v>
      </c>
      <c r="S1289" s="6">
        <v>63874448</v>
      </c>
      <c r="U1289">
        <f t="shared" si="26"/>
        <v>0.28931926551583581</v>
      </c>
    </row>
    <row r="1290" spans="1:21" x14ac:dyDescent="0.35">
      <c r="A1290">
        <v>2021</v>
      </c>
      <c r="B1290" t="s">
        <v>3</v>
      </c>
      <c r="C1290" t="s">
        <v>33</v>
      </c>
      <c r="D1290" t="s">
        <v>17</v>
      </c>
      <c r="E1290" t="s">
        <v>138</v>
      </c>
      <c r="F1290" t="s">
        <v>35</v>
      </c>
      <c r="G1290">
        <v>2</v>
      </c>
      <c r="H1290" t="s">
        <v>9</v>
      </c>
      <c r="I1290" s="6">
        <v>16</v>
      </c>
      <c r="J1290" s="6">
        <v>1949.72</v>
      </c>
      <c r="K1290" s="6">
        <v>588.08000000000004</v>
      </c>
      <c r="L1290" s="6">
        <v>5228.17</v>
      </c>
      <c r="M1290" s="6">
        <v>21835.4</v>
      </c>
      <c r="N1290" s="6">
        <v>438</v>
      </c>
      <c r="O1290" s="6">
        <v>49293046</v>
      </c>
      <c r="P1290" s="6">
        <v>5237117</v>
      </c>
      <c r="Q1290" s="6">
        <v>0</v>
      </c>
      <c r="R1290" s="6">
        <v>9321110</v>
      </c>
      <c r="S1290" s="6">
        <v>63851273</v>
      </c>
      <c r="U1290">
        <f t="shared" si="26"/>
        <v>0.22464764171265617</v>
      </c>
    </row>
    <row r="1291" spans="1:21" x14ac:dyDescent="0.35">
      <c r="A1291">
        <v>2021</v>
      </c>
      <c r="B1291" t="s">
        <v>3</v>
      </c>
      <c r="C1291" t="s">
        <v>33</v>
      </c>
      <c r="D1291" t="s">
        <v>17</v>
      </c>
      <c r="E1291" t="s">
        <v>138</v>
      </c>
      <c r="F1291" t="s">
        <v>35</v>
      </c>
      <c r="G1291">
        <v>3</v>
      </c>
      <c r="H1291" t="s">
        <v>9</v>
      </c>
      <c r="I1291" s="6">
        <v>5</v>
      </c>
      <c r="J1291" s="6">
        <v>2438.15</v>
      </c>
      <c r="K1291" s="6">
        <v>1462.89</v>
      </c>
      <c r="L1291" s="6">
        <v>2537.4699999999998</v>
      </c>
      <c r="M1291" s="6">
        <v>4187.4399999999996</v>
      </c>
      <c r="N1291" s="6">
        <v>610</v>
      </c>
      <c r="O1291" s="6">
        <v>10000000</v>
      </c>
      <c r="P1291" s="6">
        <v>3950000</v>
      </c>
      <c r="Q1291" s="6">
        <v>0</v>
      </c>
      <c r="R1291" s="6">
        <v>1586818</v>
      </c>
      <c r="S1291" s="6">
        <v>15536818</v>
      </c>
      <c r="U1291">
        <f t="shared" si="26"/>
        <v>0.25018969300494226</v>
      </c>
    </row>
    <row r="1292" spans="1:21" x14ac:dyDescent="0.35">
      <c r="A1292">
        <v>2021</v>
      </c>
      <c r="B1292" t="s">
        <v>3</v>
      </c>
      <c r="C1292" t="s">
        <v>33</v>
      </c>
      <c r="D1292" t="s">
        <v>17</v>
      </c>
      <c r="E1292" t="s">
        <v>138</v>
      </c>
      <c r="F1292" t="s">
        <v>35</v>
      </c>
      <c r="G1292">
        <v>4</v>
      </c>
      <c r="H1292" t="s">
        <v>9</v>
      </c>
      <c r="I1292" s="6">
        <v>1</v>
      </c>
      <c r="J1292" s="6">
        <v>0</v>
      </c>
      <c r="K1292" s="6">
        <v>0</v>
      </c>
      <c r="L1292" s="6">
        <v>234.75</v>
      </c>
      <c r="M1292" s="6">
        <v>5727.79</v>
      </c>
      <c r="N1292" s="6">
        <v>0</v>
      </c>
      <c r="O1292" s="6">
        <v>505000</v>
      </c>
      <c r="P1292" s="6">
        <v>5000000</v>
      </c>
      <c r="Q1292" s="6">
        <v>0</v>
      </c>
      <c r="R1292" s="6">
        <v>1100000</v>
      </c>
      <c r="S1292" s="6">
        <v>6605000</v>
      </c>
      <c r="U1292">
        <f t="shared" si="26"/>
        <v>0</v>
      </c>
    </row>
    <row r="1293" spans="1:21" x14ac:dyDescent="0.35">
      <c r="A1293">
        <v>2021</v>
      </c>
      <c r="B1293" t="s">
        <v>3</v>
      </c>
      <c r="C1293" t="s">
        <v>33</v>
      </c>
      <c r="D1293" t="s">
        <v>17</v>
      </c>
      <c r="E1293" t="s">
        <v>138</v>
      </c>
      <c r="F1293" t="s">
        <v>35</v>
      </c>
      <c r="G1293">
        <v>5</v>
      </c>
      <c r="H1293" t="s">
        <v>9</v>
      </c>
      <c r="I1293" s="6">
        <v>2</v>
      </c>
      <c r="J1293" s="6">
        <v>1589.15</v>
      </c>
      <c r="K1293" s="6">
        <v>953.49</v>
      </c>
      <c r="L1293" s="6">
        <v>2095.58</v>
      </c>
      <c r="M1293" s="6">
        <v>1589.15</v>
      </c>
      <c r="N1293" s="6">
        <v>397</v>
      </c>
      <c r="O1293" s="6">
        <v>0</v>
      </c>
      <c r="P1293" s="6">
        <v>10250000</v>
      </c>
      <c r="Q1293" s="6">
        <v>0</v>
      </c>
      <c r="R1293" s="6">
        <v>0</v>
      </c>
      <c r="S1293" s="6">
        <v>10250000</v>
      </c>
      <c r="U1293">
        <f t="shared" si="26"/>
        <v>0.24981908567473177</v>
      </c>
    </row>
    <row r="1294" spans="1:21" x14ac:dyDescent="0.35">
      <c r="A1294">
        <v>2021</v>
      </c>
      <c r="B1294" t="s">
        <v>3</v>
      </c>
      <c r="C1294" t="s">
        <v>33</v>
      </c>
      <c r="D1294" t="s">
        <v>17</v>
      </c>
      <c r="E1294" t="s">
        <v>138</v>
      </c>
      <c r="F1294" t="s">
        <v>35</v>
      </c>
      <c r="G1294">
        <v>6</v>
      </c>
      <c r="H1294" t="s">
        <v>9</v>
      </c>
      <c r="I1294" s="6">
        <v>7</v>
      </c>
      <c r="J1294" s="6">
        <v>4069.26</v>
      </c>
      <c r="K1294" s="6">
        <v>2441.5100000000002</v>
      </c>
      <c r="L1294" s="6">
        <v>1438.28</v>
      </c>
      <c r="M1294" s="6">
        <v>1450.2</v>
      </c>
      <c r="N1294" s="6">
        <v>2216</v>
      </c>
      <c r="O1294" s="6">
        <v>10150000</v>
      </c>
      <c r="P1294" s="6">
        <v>6150000</v>
      </c>
      <c r="Q1294" s="6">
        <v>0</v>
      </c>
      <c r="R1294" s="6">
        <v>1630000</v>
      </c>
      <c r="S1294" s="6">
        <v>17930000</v>
      </c>
      <c r="U1294">
        <f t="shared" si="26"/>
        <v>0.54457075733671478</v>
      </c>
    </row>
    <row r="1295" spans="1:21" x14ac:dyDescent="0.35">
      <c r="A1295">
        <v>2021</v>
      </c>
      <c r="B1295" t="s">
        <v>3</v>
      </c>
      <c r="C1295" t="s">
        <v>33</v>
      </c>
      <c r="D1295" t="s">
        <v>17</v>
      </c>
      <c r="E1295" t="s">
        <v>139</v>
      </c>
      <c r="F1295" t="s">
        <v>35</v>
      </c>
      <c r="G1295">
        <v>1</v>
      </c>
      <c r="H1295" t="s">
        <v>9</v>
      </c>
      <c r="I1295" s="6">
        <v>1144</v>
      </c>
      <c r="J1295" s="6">
        <v>1129215.29</v>
      </c>
      <c r="K1295" s="6">
        <v>610893.16</v>
      </c>
      <c r="L1295" s="6">
        <v>1547880.34</v>
      </c>
      <c r="M1295" s="6">
        <v>1516801.36</v>
      </c>
      <c r="N1295" s="6">
        <v>472261</v>
      </c>
      <c r="O1295" s="6">
        <v>5245325417</v>
      </c>
      <c r="P1295" s="6">
        <v>2865730318</v>
      </c>
      <c r="Q1295" s="6">
        <v>13115080</v>
      </c>
      <c r="R1295" s="6">
        <v>1344205117</v>
      </c>
      <c r="S1295" s="6">
        <v>9468375932</v>
      </c>
      <c r="U1295">
        <f t="shared" si="26"/>
        <v>0.41822051488516415</v>
      </c>
    </row>
    <row r="1296" spans="1:21" x14ac:dyDescent="0.35">
      <c r="A1296">
        <v>2021</v>
      </c>
      <c r="B1296" t="s">
        <v>3</v>
      </c>
      <c r="C1296" t="s">
        <v>33</v>
      </c>
      <c r="D1296" t="s">
        <v>17</v>
      </c>
      <c r="E1296" t="s">
        <v>139</v>
      </c>
      <c r="F1296" t="s">
        <v>35</v>
      </c>
      <c r="G1296">
        <v>2</v>
      </c>
      <c r="H1296" t="s">
        <v>9</v>
      </c>
      <c r="I1296" s="6">
        <v>281</v>
      </c>
      <c r="J1296" s="6">
        <v>293094.53000000003</v>
      </c>
      <c r="K1296" s="6">
        <v>164598.82</v>
      </c>
      <c r="L1296" s="6">
        <v>590708.11</v>
      </c>
      <c r="M1296" s="6">
        <v>409853.24</v>
      </c>
      <c r="N1296" s="6">
        <v>108383</v>
      </c>
      <c r="O1296" s="6">
        <v>1620653731</v>
      </c>
      <c r="P1296" s="6">
        <v>740107066</v>
      </c>
      <c r="Q1296" s="6">
        <v>8300000</v>
      </c>
      <c r="R1296" s="6">
        <v>583292062</v>
      </c>
      <c r="S1296" s="6">
        <v>2952352859</v>
      </c>
      <c r="U1296">
        <f t="shared" si="26"/>
        <v>0.36978854569547914</v>
      </c>
    </row>
    <row r="1297" spans="1:21" x14ac:dyDescent="0.35">
      <c r="A1297">
        <v>2021</v>
      </c>
      <c r="B1297" t="s">
        <v>3</v>
      </c>
      <c r="C1297" t="s">
        <v>33</v>
      </c>
      <c r="D1297" t="s">
        <v>17</v>
      </c>
      <c r="E1297" t="s">
        <v>139</v>
      </c>
      <c r="F1297" t="s">
        <v>35</v>
      </c>
      <c r="G1297">
        <v>3</v>
      </c>
      <c r="H1297" t="s">
        <v>9</v>
      </c>
      <c r="I1297" s="6">
        <v>111</v>
      </c>
      <c r="J1297" s="6">
        <v>162243.35</v>
      </c>
      <c r="K1297" s="6">
        <v>100452.53</v>
      </c>
      <c r="L1297" s="6">
        <v>162312.79</v>
      </c>
      <c r="M1297" s="6">
        <v>250964</v>
      </c>
      <c r="N1297" s="6">
        <v>48775</v>
      </c>
      <c r="O1297" s="6">
        <v>646378000</v>
      </c>
      <c r="P1297" s="6">
        <v>238242554</v>
      </c>
      <c r="Q1297" s="6">
        <v>0</v>
      </c>
      <c r="R1297" s="6">
        <v>184111681</v>
      </c>
      <c r="S1297" s="6">
        <v>1068732235</v>
      </c>
      <c r="U1297">
        <f t="shared" si="26"/>
        <v>0.30062865442558967</v>
      </c>
    </row>
    <row r="1298" spans="1:21" x14ac:dyDescent="0.35">
      <c r="A1298">
        <v>2021</v>
      </c>
      <c r="B1298" t="s">
        <v>3</v>
      </c>
      <c r="C1298" t="s">
        <v>33</v>
      </c>
      <c r="D1298" t="s">
        <v>17</v>
      </c>
      <c r="E1298" t="s">
        <v>139</v>
      </c>
      <c r="F1298" t="s">
        <v>35</v>
      </c>
      <c r="G1298">
        <v>4</v>
      </c>
      <c r="H1298" t="s">
        <v>9</v>
      </c>
      <c r="I1298" s="6">
        <v>27</v>
      </c>
      <c r="J1298" s="6">
        <v>43214.29</v>
      </c>
      <c r="K1298" s="6">
        <v>19088.419999999998</v>
      </c>
      <c r="L1298" s="6">
        <v>25439.91</v>
      </c>
      <c r="M1298" s="6">
        <v>31409.72</v>
      </c>
      <c r="N1298" s="6">
        <v>16886</v>
      </c>
      <c r="O1298" s="6">
        <v>119993000</v>
      </c>
      <c r="P1298" s="6">
        <v>54370032</v>
      </c>
      <c r="Q1298" s="6">
        <v>0</v>
      </c>
      <c r="R1298" s="6">
        <v>52813762</v>
      </c>
      <c r="S1298" s="6">
        <v>227176794</v>
      </c>
      <c r="U1298">
        <f t="shared" si="26"/>
        <v>0.39075037447103722</v>
      </c>
    </row>
    <row r="1299" spans="1:21" x14ac:dyDescent="0.35">
      <c r="A1299">
        <v>2021</v>
      </c>
      <c r="B1299" t="s">
        <v>3</v>
      </c>
      <c r="C1299" t="s">
        <v>33</v>
      </c>
      <c r="D1299" t="s">
        <v>17</v>
      </c>
      <c r="E1299" t="s">
        <v>139</v>
      </c>
      <c r="F1299" t="s">
        <v>35</v>
      </c>
      <c r="G1299">
        <v>5</v>
      </c>
      <c r="H1299" t="s">
        <v>9</v>
      </c>
      <c r="I1299" s="6">
        <v>75</v>
      </c>
      <c r="J1299" s="6">
        <v>21040.07</v>
      </c>
      <c r="K1299" s="6">
        <v>15330.86</v>
      </c>
      <c r="L1299" s="6">
        <v>131726.76</v>
      </c>
      <c r="M1299" s="6">
        <v>147269.82</v>
      </c>
      <c r="N1299" s="6">
        <v>7242</v>
      </c>
      <c r="O1299" s="6">
        <v>185228486</v>
      </c>
      <c r="P1299" s="6">
        <v>150560228</v>
      </c>
      <c r="Q1299" s="6">
        <v>0</v>
      </c>
      <c r="R1299" s="6">
        <v>48692546</v>
      </c>
      <c r="S1299" s="6">
        <v>384481260</v>
      </c>
      <c r="U1299">
        <f t="shared" si="26"/>
        <v>0.34420037575920615</v>
      </c>
    </row>
    <row r="1300" spans="1:21" x14ac:dyDescent="0.35">
      <c r="A1300">
        <v>2021</v>
      </c>
      <c r="B1300" t="s">
        <v>3</v>
      </c>
      <c r="C1300" t="s">
        <v>33</v>
      </c>
      <c r="D1300" t="s">
        <v>17</v>
      </c>
      <c r="E1300" t="s">
        <v>139</v>
      </c>
      <c r="F1300" t="s">
        <v>35</v>
      </c>
      <c r="G1300">
        <v>6</v>
      </c>
      <c r="H1300" t="s">
        <v>9</v>
      </c>
      <c r="I1300" s="6">
        <v>90</v>
      </c>
      <c r="J1300" s="6">
        <v>98645.86</v>
      </c>
      <c r="K1300" s="6">
        <v>37604.980000000003</v>
      </c>
      <c r="L1300" s="6">
        <v>116293.62</v>
      </c>
      <c r="M1300" s="6">
        <v>188964.55</v>
      </c>
      <c r="N1300" s="6">
        <v>32742</v>
      </c>
      <c r="O1300" s="6">
        <v>965839800</v>
      </c>
      <c r="P1300" s="6">
        <v>252982300</v>
      </c>
      <c r="Q1300" s="6">
        <v>0</v>
      </c>
      <c r="R1300" s="6">
        <v>159589569</v>
      </c>
      <c r="S1300" s="6">
        <v>1378411669</v>
      </c>
      <c r="U1300">
        <f t="shared" si="26"/>
        <v>0.33191458820471531</v>
      </c>
    </row>
    <row r="1301" spans="1:21" x14ac:dyDescent="0.35">
      <c r="A1301">
        <v>2021</v>
      </c>
      <c r="B1301" t="s">
        <v>3</v>
      </c>
      <c r="C1301" t="s">
        <v>33</v>
      </c>
      <c r="D1301" t="s">
        <v>17</v>
      </c>
      <c r="E1301" t="s">
        <v>139</v>
      </c>
      <c r="F1301" t="s">
        <v>35</v>
      </c>
      <c r="G1301">
        <v>7</v>
      </c>
      <c r="H1301" t="s">
        <v>9</v>
      </c>
      <c r="I1301" s="6">
        <v>13</v>
      </c>
      <c r="J1301" s="6">
        <v>12412.93</v>
      </c>
      <c r="K1301" s="6">
        <v>3677.43</v>
      </c>
      <c r="L1301" s="6">
        <v>26680.11</v>
      </c>
      <c r="M1301" s="6">
        <v>13169.3</v>
      </c>
      <c r="N1301" s="6">
        <v>3085</v>
      </c>
      <c r="O1301" s="6">
        <v>147018034</v>
      </c>
      <c r="P1301" s="6">
        <v>19658624</v>
      </c>
      <c r="Q1301" s="6">
        <v>0</v>
      </c>
      <c r="R1301" s="6">
        <v>9095500</v>
      </c>
      <c r="S1301" s="6">
        <v>175772158</v>
      </c>
      <c r="U1301">
        <f t="shared" si="26"/>
        <v>0.24853116870875772</v>
      </c>
    </row>
    <row r="1302" spans="1:21" x14ac:dyDescent="0.35">
      <c r="A1302">
        <v>2021</v>
      </c>
      <c r="B1302" t="s">
        <v>3</v>
      </c>
      <c r="C1302" t="s">
        <v>33</v>
      </c>
      <c r="D1302" t="s">
        <v>17</v>
      </c>
      <c r="E1302" t="s">
        <v>139</v>
      </c>
      <c r="F1302" t="s">
        <v>35</v>
      </c>
      <c r="G1302">
        <v>8</v>
      </c>
      <c r="H1302" t="s">
        <v>9</v>
      </c>
      <c r="I1302" s="6">
        <v>9</v>
      </c>
      <c r="J1302" s="6">
        <v>8417.52</v>
      </c>
      <c r="K1302" s="6">
        <v>4888.3500000000004</v>
      </c>
      <c r="L1302" s="6">
        <v>19872.689999999999</v>
      </c>
      <c r="M1302" s="6">
        <v>21377.1</v>
      </c>
      <c r="N1302" s="6">
        <v>2432</v>
      </c>
      <c r="O1302" s="6">
        <v>126000000</v>
      </c>
      <c r="P1302" s="6">
        <v>2650000</v>
      </c>
      <c r="Q1302" s="6">
        <v>0</v>
      </c>
      <c r="R1302" s="6">
        <v>20760000</v>
      </c>
      <c r="S1302" s="6">
        <v>149410000</v>
      </c>
      <c r="U1302">
        <f t="shared" si="26"/>
        <v>0.28892120244442543</v>
      </c>
    </row>
    <row r="1303" spans="1:21" x14ac:dyDescent="0.35">
      <c r="A1303">
        <v>2021</v>
      </c>
      <c r="B1303" t="s">
        <v>3</v>
      </c>
      <c r="C1303" t="s">
        <v>33</v>
      </c>
      <c r="D1303" t="s">
        <v>17</v>
      </c>
      <c r="E1303" t="s">
        <v>139</v>
      </c>
      <c r="F1303" t="s">
        <v>35</v>
      </c>
      <c r="G1303">
        <v>9</v>
      </c>
      <c r="H1303" t="s">
        <v>9</v>
      </c>
      <c r="I1303" s="6">
        <v>6</v>
      </c>
      <c r="J1303" s="6">
        <v>19038.490000000002</v>
      </c>
      <c r="K1303" s="6">
        <v>4363.66</v>
      </c>
      <c r="L1303" s="6">
        <v>13122.02</v>
      </c>
      <c r="M1303" s="6">
        <v>20547.04</v>
      </c>
      <c r="N1303" s="6">
        <v>10573</v>
      </c>
      <c r="O1303" s="6">
        <v>147306000</v>
      </c>
      <c r="P1303" s="6">
        <v>8300000</v>
      </c>
      <c r="Q1303" s="6">
        <v>0</v>
      </c>
      <c r="R1303" s="6">
        <v>15850000</v>
      </c>
      <c r="S1303" s="6">
        <v>171456000</v>
      </c>
      <c r="U1303">
        <f t="shared" ref="U1303:U1366" si="27">IFERROR(N1303/J1303,0)</f>
        <v>0.55534866473128908</v>
      </c>
    </row>
    <row r="1304" spans="1:21" x14ac:dyDescent="0.35">
      <c r="A1304">
        <v>2021</v>
      </c>
      <c r="B1304" t="s">
        <v>3</v>
      </c>
      <c r="C1304" t="s">
        <v>33</v>
      </c>
      <c r="D1304" t="s">
        <v>17</v>
      </c>
      <c r="E1304" t="s">
        <v>139</v>
      </c>
      <c r="F1304" t="s">
        <v>35</v>
      </c>
      <c r="G1304">
        <v>10</v>
      </c>
      <c r="H1304" t="s">
        <v>9</v>
      </c>
      <c r="I1304" s="6">
        <v>8</v>
      </c>
      <c r="J1304" s="6">
        <v>16290.83</v>
      </c>
      <c r="K1304" s="6">
        <v>7557.17</v>
      </c>
      <c r="L1304" s="6">
        <v>1419.3</v>
      </c>
      <c r="M1304" s="6">
        <v>2799.41</v>
      </c>
      <c r="N1304" s="6">
        <v>4071</v>
      </c>
      <c r="O1304" s="6">
        <v>51159000</v>
      </c>
      <c r="P1304" s="6">
        <v>11200000</v>
      </c>
      <c r="Q1304" s="6">
        <v>0</v>
      </c>
      <c r="R1304" s="6">
        <v>5670000</v>
      </c>
      <c r="S1304" s="6">
        <v>68029000</v>
      </c>
      <c r="U1304">
        <f t="shared" si="27"/>
        <v>0.24989518643310377</v>
      </c>
    </row>
    <row r="1305" spans="1:21" x14ac:dyDescent="0.35">
      <c r="A1305">
        <v>2021</v>
      </c>
      <c r="B1305" t="s">
        <v>3</v>
      </c>
      <c r="C1305" t="s">
        <v>33</v>
      </c>
      <c r="D1305" t="s">
        <v>17</v>
      </c>
      <c r="E1305" t="s">
        <v>140</v>
      </c>
      <c r="F1305" t="s">
        <v>35</v>
      </c>
      <c r="G1305">
        <v>1</v>
      </c>
      <c r="H1305" t="s">
        <v>9</v>
      </c>
      <c r="I1305" s="6">
        <v>223</v>
      </c>
      <c r="J1305" s="6">
        <v>72923.75</v>
      </c>
      <c r="K1305" s="6">
        <v>42730.89</v>
      </c>
      <c r="L1305" s="6">
        <v>60229.97</v>
      </c>
      <c r="M1305" s="6">
        <v>99024.58</v>
      </c>
      <c r="N1305" s="6">
        <v>18778</v>
      </c>
      <c r="O1305" s="6">
        <v>244807402</v>
      </c>
      <c r="P1305" s="6">
        <v>108502624</v>
      </c>
      <c r="Q1305" s="6">
        <v>0</v>
      </c>
      <c r="R1305" s="6">
        <v>14096820</v>
      </c>
      <c r="S1305" s="6">
        <v>367406846</v>
      </c>
      <c r="U1305">
        <f t="shared" si="27"/>
        <v>0.25750184267813986</v>
      </c>
    </row>
    <row r="1306" spans="1:21" x14ac:dyDescent="0.35">
      <c r="A1306">
        <v>2021</v>
      </c>
      <c r="B1306" t="s">
        <v>3</v>
      </c>
      <c r="C1306" t="s">
        <v>33</v>
      </c>
      <c r="D1306" t="s">
        <v>17</v>
      </c>
      <c r="E1306" t="s">
        <v>140</v>
      </c>
      <c r="F1306" t="s">
        <v>35</v>
      </c>
      <c r="G1306">
        <v>2</v>
      </c>
      <c r="H1306" t="s">
        <v>9</v>
      </c>
      <c r="I1306" s="6">
        <v>27</v>
      </c>
      <c r="J1306" s="6">
        <v>11691.23</v>
      </c>
      <c r="K1306" s="6">
        <v>8840.42</v>
      </c>
      <c r="L1306" s="6">
        <v>10540.97</v>
      </c>
      <c r="M1306" s="6">
        <v>24698.560000000001</v>
      </c>
      <c r="N1306" s="6">
        <v>3345</v>
      </c>
      <c r="O1306" s="6">
        <v>16455450</v>
      </c>
      <c r="P1306" s="6">
        <v>14634772</v>
      </c>
      <c r="Q1306" s="6">
        <v>0</v>
      </c>
      <c r="R1306" s="6">
        <v>2657000</v>
      </c>
      <c r="S1306" s="6">
        <v>33747222</v>
      </c>
      <c r="U1306">
        <f t="shared" si="27"/>
        <v>0.28611189755055716</v>
      </c>
    </row>
    <row r="1307" spans="1:21" x14ac:dyDescent="0.35">
      <c r="A1307">
        <v>2021</v>
      </c>
      <c r="B1307" t="s">
        <v>3</v>
      </c>
      <c r="C1307" t="s">
        <v>33</v>
      </c>
      <c r="D1307" t="s">
        <v>17</v>
      </c>
      <c r="E1307" t="s">
        <v>140</v>
      </c>
      <c r="F1307" t="s">
        <v>35</v>
      </c>
      <c r="G1307">
        <v>5</v>
      </c>
      <c r="H1307" t="s">
        <v>9</v>
      </c>
      <c r="I1307" s="6">
        <v>11</v>
      </c>
      <c r="J1307" s="6">
        <v>15649.32</v>
      </c>
      <c r="K1307" s="6">
        <v>9380.66</v>
      </c>
      <c r="L1307" s="6">
        <v>133.03</v>
      </c>
      <c r="M1307" s="6">
        <v>2274.1999999999998</v>
      </c>
      <c r="N1307" s="6">
        <v>3924</v>
      </c>
      <c r="O1307" s="6">
        <v>37780000</v>
      </c>
      <c r="P1307" s="6">
        <v>571557</v>
      </c>
      <c r="Q1307" s="6">
        <v>0</v>
      </c>
      <c r="R1307" s="6">
        <v>300000</v>
      </c>
      <c r="S1307" s="6">
        <v>38651557</v>
      </c>
      <c r="U1307">
        <f t="shared" si="27"/>
        <v>0.25074571930281953</v>
      </c>
    </row>
    <row r="1308" spans="1:21" x14ac:dyDescent="0.35">
      <c r="A1308">
        <v>2021</v>
      </c>
      <c r="B1308" t="s">
        <v>3</v>
      </c>
      <c r="C1308" t="s">
        <v>33</v>
      </c>
      <c r="D1308" t="s">
        <v>17</v>
      </c>
      <c r="E1308" t="s">
        <v>141</v>
      </c>
      <c r="F1308" t="s">
        <v>35</v>
      </c>
      <c r="G1308">
        <v>1</v>
      </c>
      <c r="H1308" t="s">
        <v>9</v>
      </c>
      <c r="I1308" s="6">
        <v>394</v>
      </c>
      <c r="J1308" s="6">
        <v>378107.36</v>
      </c>
      <c r="K1308" s="6">
        <v>191006.37</v>
      </c>
      <c r="L1308" s="6">
        <v>527702.43000000005</v>
      </c>
      <c r="M1308" s="6">
        <v>726879.15</v>
      </c>
      <c r="N1308" s="6">
        <v>97363</v>
      </c>
      <c r="O1308" s="6">
        <v>1792634509</v>
      </c>
      <c r="P1308" s="6">
        <v>680261019</v>
      </c>
      <c r="Q1308" s="6">
        <v>1000000</v>
      </c>
      <c r="R1308" s="6">
        <v>202770471</v>
      </c>
      <c r="S1308" s="6">
        <v>2676665999</v>
      </c>
      <c r="U1308">
        <f t="shared" si="27"/>
        <v>0.25750093835782517</v>
      </c>
    </row>
    <row r="1309" spans="1:21" x14ac:dyDescent="0.35">
      <c r="A1309">
        <v>2021</v>
      </c>
      <c r="B1309" t="s">
        <v>3</v>
      </c>
      <c r="C1309" t="s">
        <v>33</v>
      </c>
      <c r="D1309" t="s">
        <v>17</v>
      </c>
      <c r="E1309" t="s">
        <v>141</v>
      </c>
      <c r="F1309" t="s">
        <v>35</v>
      </c>
      <c r="G1309">
        <v>2</v>
      </c>
      <c r="H1309" t="s">
        <v>9</v>
      </c>
      <c r="I1309" s="6">
        <v>90</v>
      </c>
      <c r="J1309" s="6">
        <v>90721.67</v>
      </c>
      <c r="K1309" s="6">
        <v>54181.55</v>
      </c>
      <c r="L1309" s="6">
        <v>110654.88</v>
      </c>
      <c r="M1309" s="6">
        <v>134611.22</v>
      </c>
      <c r="N1309" s="6">
        <v>18323</v>
      </c>
      <c r="O1309" s="6">
        <v>466829786</v>
      </c>
      <c r="P1309" s="6">
        <v>203802564</v>
      </c>
      <c r="Q1309" s="6">
        <v>0</v>
      </c>
      <c r="R1309" s="6">
        <v>57659024</v>
      </c>
      <c r="S1309" s="6">
        <v>728291374</v>
      </c>
      <c r="U1309">
        <f t="shared" si="27"/>
        <v>0.20196938614555926</v>
      </c>
    </row>
    <row r="1310" spans="1:21" x14ac:dyDescent="0.35">
      <c r="A1310">
        <v>2021</v>
      </c>
      <c r="B1310" t="s">
        <v>3</v>
      </c>
      <c r="C1310" t="s">
        <v>33</v>
      </c>
      <c r="D1310" t="s">
        <v>17</v>
      </c>
      <c r="E1310" t="s">
        <v>141</v>
      </c>
      <c r="F1310" t="s">
        <v>35</v>
      </c>
      <c r="G1310">
        <v>3</v>
      </c>
      <c r="H1310" t="s">
        <v>9</v>
      </c>
      <c r="I1310" s="6">
        <v>31</v>
      </c>
      <c r="J1310" s="6">
        <v>26786.400000000001</v>
      </c>
      <c r="K1310" s="6">
        <v>19703.34</v>
      </c>
      <c r="L1310" s="6">
        <v>30243.97</v>
      </c>
      <c r="M1310" s="6">
        <v>48203.9</v>
      </c>
      <c r="N1310" s="6">
        <v>6683</v>
      </c>
      <c r="O1310" s="6">
        <v>196694000</v>
      </c>
      <c r="P1310" s="6">
        <v>22897001</v>
      </c>
      <c r="Q1310" s="6">
        <v>0</v>
      </c>
      <c r="R1310" s="6">
        <v>42943000</v>
      </c>
      <c r="S1310" s="6">
        <v>262534001</v>
      </c>
      <c r="U1310">
        <f t="shared" si="27"/>
        <v>0.24949227966430726</v>
      </c>
    </row>
    <row r="1311" spans="1:21" x14ac:dyDescent="0.35">
      <c r="A1311">
        <v>2021</v>
      </c>
      <c r="B1311" t="s">
        <v>3</v>
      </c>
      <c r="C1311" t="s">
        <v>33</v>
      </c>
      <c r="D1311" t="s">
        <v>17</v>
      </c>
      <c r="E1311" t="s">
        <v>141</v>
      </c>
      <c r="F1311" t="s">
        <v>35</v>
      </c>
      <c r="G1311">
        <v>4</v>
      </c>
      <c r="H1311" t="s">
        <v>9</v>
      </c>
      <c r="I1311" s="6">
        <v>26</v>
      </c>
      <c r="J1311" s="6">
        <v>27450.32</v>
      </c>
      <c r="K1311" s="6">
        <v>13575.2</v>
      </c>
      <c r="L1311" s="6">
        <v>20242.43</v>
      </c>
      <c r="M1311" s="6">
        <v>24626.080000000002</v>
      </c>
      <c r="N1311" s="6">
        <v>7192</v>
      </c>
      <c r="O1311" s="6">
        <v>54446600</v>
      </c>
      <c r="P1311" s="6">
        <v>20311872</v>
      </c>
      <c r="Q1311" s="6">
        <v>0</v>
      </c>
      <c r="R1311" s="6">
        <v>6721014</v>
      </c>
      <c r="S1311" s="6">
        <v>81479486</v>
      </c>
      <c r="U1311">
        <f t="shared" si="27"/>
        <v>0.26200058869987675</v>
      </c>
    </row>
    <row r="1312" spans="1:21" x14ac:dyDescent="0.35">
      <c r="A1312">
        <v>2021</v>
      </c>
      <c r="B1312" t="s">
        <v>3</v>
      </c>
      <c r="C1312" t="s">
        <v>33</v>
      </c>
      <c r="D1312" t="s">
        <v>17</v>
      </c>
      <c r="E1312" t="s">
        <v>141</v>
      </c>
      <c r="F1312" t="s">
        <v>35</v>
      </c>
      <c r="G1312">
        <v>5</v>
      </c>
      <c r="H1312" t="s">
        <v>9</v>
      </c>
      <c r="I1312" s="6">
        <v>52</v>
      </c>
      <c r="J1312" s="6">
        <v>38860.04</v>
      </c>
      <c r="K1312" s="6">
        <v>32578.21</v>
      </c>
      <c r="L1312" s="6">
        <v>40174.43</v>
      </c>
      <c r="M1312" s="6">
        <v>76387.25</v>
      </c>
      <c r="N1312" s="6">
        <v>8364</v>
      </c>
      <c r="O1312" s="6">
        <v>347035410</v>
      </c>
      <c r="P1312" s="6">
        <v>69117662</v>
      </c>
      <c r="Q1312" s="6">
        <v>0</v>
      </c>
      <c r="R1312" s="6">
        <v>24005392</v>
      </c>
      <c r="S1312" s="6">
        <v>440158464</v>
      </c>
      <c r="U1312">
        <f t="shared" si="27"/>
        <v>0.21523395240972473</v>
      </c>
    </row>
    <row r="1313" spans="1:21" x14ac:dyDescent="0.35">
      <c r="A1313">
        <v>2021</v>
      </c>
      <c r="B1313" t="s">
        <v>3</v>
      </c>
      <c r="C1313" t="s">
        <v>33</v>
      </c>
      <c r="D1313" t="s">
        <v>17</v>
      </c>
      <c r="E1313" t="s">
        <v>141</v>
      </c>
      <c r="F1313" t="s">
        <v>35</v>
      </c>
      <c r="G1313">
        <v>6</v>
      </c>
      <c r="H1313" t="s">
        <v>9</v>
      </c>
      <c r="I1313" s="6">
        <v>6</v>
      </c>
      <c r="J1313" s="6">
        <v>11400.3</v>
      </c>
      <c r="K1313" s="6">
        <v>10857.59</v>
      </c>
      <c r="L1313" s="6">
        <v>10669.18</v>
      </c>
      <c r="M1313" s="6">
        <v>19130.099999999999</v>
      </c>
      <c r="N1313" s="6">
        <v>2930</v>
      </c>
      <c r="O1313" s="6">
        <v>98800000</v>
      </c>
      <c r="P1313" s="6">
        <v>10696966</v>
      </c>
      <c r="Q1313" s="6">
        <v>0</v>
      </c>
      <c r="R1313" s="6">
        <v>37000000</v>
      </c>
      <c r="S1313" s="6">
        <v>146496966</v>
      </c>
      <c r="U1313">
        <f t="shared" si="27"/>
        <v>0.25701078041805919</v>
      </c>
    </row>
    <row r="1314" spans="1:21" x14ac:dyDescent="0.35">
      <c r="A1314">
        <v>2021</v>
      </c>
      <c r="B1314" t="s">
        <v>3</v>
      </c>
      <c r="C1314" t="s">
        <v>33</v>
      </c>
      <c r="D1314" t="s">
        <v>17</v>
      </c>
      <c r="E1314" t="s">
        <v>141</v>
      </c>
      <c r="F1314" t="s">
        <v>35</v>
      </c>
      <c r="G1314">
        <v>7</v>
      </c>
      <c r="H1314" t="s">
        <v>9</v>
      </c>
      <c r="I1314" s="6">
        <v>7</v>
      </c>
      <c r="J1314" s="6">
        <v>17150.310000000001</v>
      </c>
      <c r="K1314" s="6">
        <v>17015.12</v>
      </c>
      <c r="L1314" s="6">
        <v>25814.54</v>
      </c>
      <c r="M1314" s="6">
        <v>41350.22</v>
      </c>
      <c r="N1314" s="6">
        <v>3345</v>
      </c>
      <c r="O1314" s="6">
        <v>197700000</v>
      </c>
      <c r="P1314" s="6">
        <v>50000</v>
      </c>
      <c r="Q1314" s="6">
        <v>0</v>
      </c>
      <c r="R1314" s="6">
        <v>35280000</v>
      </c>
      <c r="S1314" s="6">
        <v>233030000</v>
      </c>
      <c r="U1314">
        <f t="shared" si="27"/>
        <v>0.19504020627032395</v>
      </c>
    </row>
    <row r="1315" spans="1:21" x14ac:dyDescent="0.35">
      <c r="A1315">
        <v>2021</v>
      </c>
      <c r="B1315" t="s">
        <v>3</v>
      </c>
      <c r="C1315" t="s">
        <v>33</v>
      </c>
      <c r="D1315" t="s">
        <v>17</v>
      </c>
      <c r="E1315" t="s">
        <v>141</v>
      </c>
      <c r="F1315" t="s">
        <v>35</v>
      </c>
      <c r="G1315">
        <v>9</v>
      </c>
      <c r="H1315" t="s">
        <v>9</v>
      </c>
      <c r="I1315" s="6">
        <v>4</v>
      </c>
      <c r="J1315" s="6">
        <v>45.12</v>
      </c>
      <c r="K1315" s="6">
        <v>18.05</v>
      </c>
      <c r="L1315" s="6">
        <v>7375.03</v>
      </c>
      <c r="M1315" s="6">
        <v>7515.02</v>
      </c>
      <c r="N1315" s="6">
        <v>11</v>
      </c>
      <c r="O1315" s="6">
        <v>3065763</v>
      </c>
      <c r="P1315" s="6">
        <v>272223</v>
      </c>
      <c r="Q1315" s="6">
        <v>0</v>
      </c>
      <c r="R1315" s="6">
        <v>4840000</v>
      </c>
      <c r="S1315" s="6">
        <v>8177986</v>
      </c>
      <c r="U1315">
        <f t="shared" si="27"/>
        <v>0.24379432624113476</v>
      </c>
    </row>
    <row r="1316" spans="1:21" x14ac:dyDescent="0.35">
      <c r="A1316">
        <v>2021</v>
      </c>
      <c r="B1316" t="s">
        <v>3</v>
      </c>
      <c r="C1316" t="s">
        <v>33</v>
      </c>
      <c r="D1316" t="s">
        <v>17</v>
      </c>
      <c r="E1316" t="s">
        <v>141</v>
      </c>
      <c r="F1316" t="s">
        <v>35</v>
      </c>
      <c r="G1316">
        <v>10</v>
      </c>
      <c r="H1316" t="s">
        <v>9</v>
      </c>
      <c r="I1316" s="6">
        <v>2</v>
      </c>
      <c r="J1316" s="6">
        <v>4169.2</v>
      </c>
      <c r="K1316" s="6">
        <v>2709.98</v>
      </c>
      <c r="L1316" s="6">
        <v>4169.2</v>
      </c>
      <c r="M1316" s="6">
        <v>7184.74</v>
      </c>
      <c r="N1316" s="6">
        <v>1042</v>
      </c>
      <c r="O1316" s="6">
        <v>29480000</v>
      </c>
      <c r="P1316" s="6">
        <v>4400000</v>
      </c>
      <c r="Q1316" s="6">
        <v>0</v>
      </c>
      <c r="R1316" s="6">
        <v>4200000</v>
      </c>
      <c r="S1316" s="6">
        <v>38080000</v>
      </c>
      <c r="U1316">
        <f t="shared" si="27"/>
        <v>0.24992804374940036</v>
      </c>
    </row>
    <row r="1317" spans="1:21" x14ac:dyDescent="0.35">
      <c r="A1317">
        <v>2021</v>
      </c>
      <c r="B1317" t="s">
        <v>3</v>
      </c>
      <c r="C1317" t="s">
        <v>33</v>
      </c>
      <c r="D1317" t="s">
        <v>17</v>
      </c>
      <c r="E1317" t="s">
        <v>142</v>
      </c>
      <c r="F1317" t="s">
        <v>35</v>
      </c>
      <c r="G1317">
        <v>1</v>
      </c>
      <c r="H1317" t="s">
        <v>9</v>
      </c>
      <c r="I1317" s="6">
        <v>298</v>
      </c>
      <c r="J1317" s="6">
        <v>256400.16</v>
      </c>
      <c r="K1317" s="6">
        <v>135880.59</v>
      </c>
      <c r="L1317" s="6">
        <v>261792.86</v>
      </c>
      <c r="M1317" s="6">
        <v>337624.64</v>
      </c>
      <c r="N1317" s="6">
        <v>64062</v>
      </c>
      <c r="O1317" s="6">
        <v>1087328015</v>
      </c>
      <c r="P1317" s="6">
        <v>536642795</v>
      </c>
      <c r="Q1317" s="6">
        <v>36839729</v>
      </c>
      <c r="R1317" s="6">
        <v>139172922</v>
      </c>
      <c r="S1317" s="6">
        <v>1799983461</v>
      </c>
      <c r="U1317">
        <f t="shared" si="27"/>
        <v>0.2498516381581041</v>
      </c>
    </row>
    <row r="1318" spans="1:21" x14ac:dyDescent="0.35">
      <c r="A1318">
        <v>2021</v>
      </c>
      <c r="B1318" t="s">
        <v>3</v>
      </c>
      <c r="C1318" t="s">
        <v>33</v>
      </c>
      <c r="D1318" t="s">
        <v>17</v>
      </c>
      <c r="E1318" t="s">
        <v>142</v>
      </c>
      <c r="F1318" t="s">
        <v>35</v>
      </c>
      <c r="G1318">
        <v>2</v>
      </c>
      <c r="H1318" t="s">
        <v>9</v>
      </c>
      <c r="I1318" s="6">
        <v>110</v>
      </c>
      <c r="J1318" s="6">
        <v>119850.59</v>
      </c>
      <c r="K1318" s="6">
        <v>47871.839999999997</v>
      </c>
      <c r="L1318" s="6">
        <v>100067.14</v>
      </c>
      <c r="M1318" s="6">
        <v>179995.46</v>
      </c>
      <c r="N1318" s="6">
        <v>27612</v>
      </c>
      <c r="O1318" s="6">
        <v>504152156</v>
      </c>
      <c r="P1318" s="6">
        <v>80195579</v>
      </c>
      <c r="Q1318" s="6">
        <v>0</v>
      </c>
      <c r="R1318" s="6">
        <v>39295621</v>
      </c>
      <c r="S1318" s="6">
        <v>623643356</v>
      </c>
      <c r="U1318">
        <f t="shared" si="27"/>
        <v>0.23038685082818533</v>
      </c>
    </row>
    <row r="1319" spans="1:21" x14ac:dyDescent="0.35">
      <c r="A1319">
        <v>2021</v>
      </c>
      <c r="B1319" t="s">
        <v>3</v>
      </c>
      <c r="C1319" t="s">
        <v>33</v>
      </c>
      <c r="D1319" t="s">
        <v>17</v>
      </c>
      <c r="E1319" t="s">
        <v>142</v>
      </c>
      <c r="F1319" t="s">
        <v>35</v>
      </c>
      <c r="G1319">
        <v>3</v>
      </c>
      <c r="H1319" t="s">
        <v>9</v>
      </c>
      <c r="I1319" s="6">
        <v>54</v>
      </c>
      <c r="J1319" s="6">
        <v>58377.4</v>
      </c>
      <c r="K1319" s="6">
        <v>32334.32</v>
      </c>
      <c r="L1319" s="6">
        <v>75895.78</v>
      </c>
      <c r="M1319" s="6">
        <v>131840.39000000001</v>
      </c>
      <c r="N1319" s="6">
        <v>14558</v>
      </c>
      <c r="O1319" s="6">
        <v>330572002</v>
      </c>
      <c r="P1319" s="6">
        <v>47933836</v>
      </c>
      <c r="Q1319" s="6">
        <v>0</v>
      </c>
      <c r="R1319" s="6">
        <v>22425028</v>
      </c>
      <c r="S1319" s="6">
        <v>400930866</v>
      </c>
      <c r="U1319">
        <f t="shared" si="27"/>
        <v>0.24937732752743355</v>
      </c>
    </row>
    <row r="1320" spans="1:21" x14ac:dyDescent="0.35">
      <c r="A1320">
        <v>2021</v>
      </c>
      <c r="B1320" t="s">
        <v>3</v>
      </c>
      <c r="C1320" t="s">
        <v>33</v>
      </c>
      <c r="D1320" t="s">
        <v>17</v>
      </c>
      <c r="E1320" t="s">
        <v>142</v>
      </c>
      <c r="F1320" t="s">
        <v>35</v>
      </c>
      <c r="G1320">
        <v>4</v>
      </c>
      <c r="H1320" t="s">
        <v>9</v>
      </c>
      <c r="I1320" s="6">
        <v>20</v>
      </c>
      <c r="J1320" s="6">
        <v>41122.93</v>
      </c>
      <c r="K1320" s="6">
        <v>22336.74</v>
      </c>
      <c r="L1320" s="6">
        <v>33531.56</v>
      </c>
      <c r="M1320" s="6">
        <v>48745.59</v>
      </c>
      <c r="N1320" s="6">
        <v>10306</v>
      </c>
      <c r="O1320" s="6">
        <v>192848644</v>
      </c>
      <c r="P1320" s="6">
        <v>22190188</v>
      </c>
      <c r="Q1320" s="6">
        <v>0</v>
      </c>
      <c r="R1320" s="6">
        <v>60630000</v>
      </c>
      <c r="S1320" s="6">
        <v>275668832</v>
      </c>
      <c r="U1320">
        <f t="shared" si="27"/>
        <v>0.25061443822217921</v>
      </c>
    </row>
    <row r="1321" spans="1:21" x14ac:dyDescent="0.35">
      <c r="A1321">
        <v>2021</v>
      </c>
      <c r="B1321" t="s">
        <v>3</v>
      </c>
      <c r="C1321" t="s">
        <v>33</v>
      </c>
      <c r="D1321" t="s">
        <v>17</v>
      </c>
      <c r="E1321" t="s">
        <v>142</v>
      </c>
      <c r="F1321" t="s">
        <v>35</v>
      </c>
      <c r="G1321">
        <v>5</v>
      </c>
      <c r="H1321" t="s">
        <v>9</v>
      </c>
      <c r="I1321" s="6">
        <v>31</v>
      </c>
      <c r="J1321" s="6">
        <v>46206.63</v>
      </c>
      <c r="K1321" s="6">
        <v>25391.72</v>
      </c>
      <c r="L1321" s="6">
        <v>48052.05</v>
      </c>
      <c r="M1321" s="6">
        <v>73804.66</v>
      </c>
      <c r="N1321" s="6">
        <v>11984</v>
      </c>
      <c r="O1321" s="6">
        <v>218754801</v>
      </c>
      <c r="P1321" s="6">
        <v>47040832</v>
      </c>
      <c r="Q1321" s="6">
        <v>0</v>
      </c>
      <c r="R1321" s="6">
        <v>17985586</v>
      </c>
      <c r="S1321" s="6">
        <v>283781219</v>
      </c>
      <c r="U1321">
        <f t="shared" si="27"/>
        <v>0.25935672002048193</v>
      </c>
    </row>
    <row r="1322" spans="1:21" x14ac:dyDescent="0.35">
      <c r="A1322">
        <v>2021</v>
      </c>
      <c r="B1322" t="s">
        <v>3</v>
      </c>
      <c r="C1322" t="s">
        <v>33</v>
      </c>
      <c r="D1322" t="s">
        <v>17</v>
      </c>
      <c r="E1322" t="s">
        <v>142</v>
      </c>
      <c r="F1322" t="s">
        <v>35</v>
      </c>
      <c r="G1322">
        <v>6</v>
      </c>
      <c r="H1322" t="s">
        <v>9</v>
      </c>
      <c r="I1322" s="6">
        <v>19</v>
      </c>
      <c r="J1322" s="6">
        <v>29491.62</v>
      </c>
      <c r="K1322" s="6">
        <v>17953.3</v>
      </c>
      <c r="L1322" s="6">
        <v>23280.48</v>
      </c>
      <c r="M1322" s="6">
        <v>38084.57</v>
      </c>
      <c r="N1322" s="6">
        <v>9720</v>
      </c>
      <c r="O1322" s="6">
        <v>88652837</v>
      </c>
      <c r="P1322" s="6">
        <v>14701606</v>
      </c>
      <c r="Q1322" s="6">
        <v>0</v>
      </c>
      <c r="R1322" s="6">
        <v>2519594</v>
      </c>
      <c r="S1322" s="6">
        <v>105874037</v>
      </c>
      <c r="U1322">
        <f t="shared" si="27"/>
        <v>0.32958514995107085</v>
      </c>
    </row>
    <row r="1323" spans="1:21" x14ac:dyDescent="0.35">
      <c r="A1323">
        <v>2021</v>
      </c>
      <c r="B1323" t="s">
        <v>3</v>
      </c>
      <c r="C1323" t="s">
        <v>33</v>
      </c>
      <c r="D1323" t="s">
        <v>17</v>
      </c>
      <c r="E1323" t="s">
        <v>142</v>
      </c>
      <c r="F1323" t="s">
        <v>35</v>
      </c>
      <c r="G1323">
        <v>7</v>
      </c>
      <c r="H1323" t="s">
        <v>9</v>
      </c>
      <c r="I1323" s="6">
        <v>11</v>
      </c>
      <c r="J1323" s="6">
        <v>40300.370000000003</v>
      </c>
      <c r="K1323" s="6">
        <v>20177.18</v>
      </c>
      <c r="L1323" s="6">
        <v>36187.94</v>
      </c>
      <c r="M1323" s="6">
        <v>50494.400000000001</v>
      </c>
      <c r="N1323" s="6">
        <v>9200</v>
      </c>
      <c r="O1323" s="6">
        <v>177286066</v>
      </c>
      <c r="P1323" s="6">
        <v>5094320</v>
      </c>
      <c r="Q1323" s="6">
        <v>0</v>
      </c>
      <c r="R1323" s="6">
        <v>14508000</v>
      </c>
      <c r="S1323" s="6">
        <v>196888386</v>
      </c>
      <c r="U1323">
        <f t="shared" si="27"/>
        <v>0.22828574526735113</v>
      </c>
    </row>
    <row r="1324" spans="1:21" x14ac:dyDescent="0.35">
      <c r="A1324">
        <v>2021</v>
      </c>
      <c r="B1324" t="s">
        <v>3</v>
      </c>
      <c r="C1324" t="s">
        <v>33</v>
      </c>
      <c r="D1324" t="s">
        <v>17</v>
      </c>
      <c r="E1324" t="s">
        <v>142</v>
      </c>
      <c r="F1324" t="s">
        <v>35</v>
      </c>
      <c r="G1324">
        <v>8</v>
      </c>
      <c r="H1324" t="s">
        <v>9</v>
      </c>
      <c r="I1324" s="6">
        <v>11</v>
      </c>
      <c r="J1324" s="6">
        <v>43713.8</v>
      </c>
      <c r="K1324" s="6">
        <v>18171.97</v>
      </c>
      <c r="L1324" s="6">
        <v>40146.01</v>
      </c>
      <c r="M1324" s="6">
        <v>58478.32</v>
      </c>
      <c r="N1324" s="6">
        <v>8766</v>
      </c>
      <c r="O1324" s="6">
        <v>210863000</v>
      </c>
      <c r="P1324" s="6">
        <v>2300000</v>
      </c>
      <c r="Q1324" s="6">
        <v>0</v>
      </c>
      <c r="R1324" s="6">
        <v>29340800</v>
      </c>
      <c r="S1324" s="6">
        <v>242503800</v>
      </c>
      <c r="U1324">
        <f t="shared" si="27"/>
        <v>0.20053163989403802</v>
      </c>
    </row>
    <row r="1325" spans="1:21" x14ac:dyDescent="0.35">
      <c r="A1325">
        <v>2021</v>
      </c>
      <c r="B1325" t="s">
        <v>3</v>
      </c>
      <c r="C1325" t="s">
        <v>33</v>
      </c>
      <c r="D1325" t="s">
        <v>17</v>
      </c>
      <c r="E1325" t="s">
        <v>142</v>
      </c>
      <c r="F1325" t="s">
        <v>35</v>
      </c>
      <c r="G1325">
        <v>9</v>
      </c>
      <c r="H1325" t="s">
        <v>9</v>
      </c>
      <c r="I1325" s="6">
        <v>2</v>
      </c>
      <c r="J1325" s="6">
        <v>415.8</v>
      </c>
      <c r="K1325" s="6">
        <v>249.48</v>
      </c>
      <c r="L1325" s="6">
        <v>415.62</v>
      </c>
      <c r="M1325" s="6">
        <v>767.81</v>
      </c>
      <c r="N1325" s="6">
        <v>104</v>
      </c>
      <c r="O1325" s="6">
        <v>2000000</v>
      </c>
      <c r="P1325" s="6">
        <v>200000</v>
      </c>
      <c r="Q1325" s="6">
        <v>0</v>
      </c>
      <c r="R1325" s="6">
        <v>0</v>
      </c>
      <c r="S1325" s="6">
        <v>2200000</v>
      </c>
      <c r="U1325">
        <f t="shared" si="27"/>
        <v>0.25012025012025013</v>
      </c>
    </row>
    <row r="1326" spans="1:21" x14ac:dyDescent="0.35">
      <c r="A1326">
        <v>2021</v>
      </c>
      <c r="B1326" t="s">
        <v>3</v>
      </c>
      <c r="C1326" t="s">
        <v>33</v>
      </c>
      <c r="D1326" t="s">
        <v>17</v>
      </c>
      <c r="E1326" t="s">
        <v>142</v>
      </c>
      <c r="F1326" t="s">
        <v>35</v>
      </c>
      <c r="G1326">
        <v>10</v>
      </c>
      <c r="H1326" t="s">
        <v>9</v>
      </c>
      <c r="I1326" s="6">
        <v>6</v>
      </c>
      <c r="J1326" s="6">
        <v>12368.98</v>
      </c>
      <c r="K1326" s="6">
        <v>11825.13</v>
      </c>
      <c r="L1326" s="6">
        <v>10029.61</v>
      </c>
      <c r="M1326" s="6">
        <v>14230.53</v>
      </c>
      <c r="N1326" s="6">
        <v>3093</v>
      </c>
      <c r="O1326" s="6">
        <v>14000000</v>
      </c>
      <c r="P1326" s="6">
        <v>40167786</v>
      </c>
      <c r="Q1326" s="6">
        <v>0</v>
      </c>
      <c r="R1326" s="6">
        <v>3866778</v>
      </c>
      <c r="S1326" s="6">
        <v>58034564</v>
      </c>
      <c r="U1326">
        <f t="shared" si="27"/>
        <v>0.25006103979471228</v>
      </c>
    </row>
    <row r="1327" spans="1:21" x14ac:dyDescent="0.35">
      <c r="A1327">
        <v>2021</v>
      </c>
      <c r="B1327" t="s">
        <v>3</v>
      </c>
      <c r="C1327" t="s">
        <v>33</v>
      </c>
      <c r="D1327" t="s">
        <v>17</v>
      </c>
      <c r="E1327" t="s">
        <v>143</v>
      </c>
      <c r="F1327" t="s">
        <v>35</v>
      </c>
      <c r="G1327">
        <v>1</v>
      </c>
      <c r="H1327" t="s">
        <v>9</v>
      </c>
      <c r="I1327" s="6">
        <v>226</v>
      </c>
      <c r="J1327" s="6">
        <v>183616.56</v>
      </c>
      <c r="K1327" s="6">
        <v>103290.52</v>
      </c>
      <c r="L1327" s="6">
        <v>195056.54</v>
      </c>
      <c r="M1327" s="6">
        <v>333443.81</v>
      </c>
      <c r="N1327" s="6">
        <v>55300</v>
      </c>
      <c r="O1327" s="6">
        <v>415562375</v>
      </c>
      <c r="P1327" s="6">
        <v>117615484</v>
      </c>
      <c r="Q1327" s="6">
        <v>0</v>
      </c>
      <c r="R1327" s="6">
        <v>126748618</v>
      </c>
      <c r="S1327" s="6">
        <v>743776477</v>
      </c>
      <c r="U1327">
        <f t="shared" si="27"/>
        <v>0.30117109262911801</v>
      </c>
    </row>
    <row r="1328" spans="1:21" x14ac:dyDescent="0.35">
      <c r="A1328">
        <v>2021</v>
      </c>
      <c r="B1328" t="s">
        <v>3</v>
      </c>
      <c r="C1328" t="s">
        <v>33</v>
      </c>
      <c r="D1328" t="s">
        <v>17</v>
      </c>
      <c r="E1328" t="s">
        <v>143</v>
      </c>
      <c r="F1328" t="s">
        <v>35</v>
      </c>
      <c r="G1328">
        <v>2</v>
      </c>
      <c r="H1328" t="s">
        <v>9</v>
      </c>
      <c r="I1328" s="6">
        <v>75</v>
      </c>
      <c r="J1328" s="6">
        <v>83065.17</v>
      </c>
      <c r="K1328" s="6">
        <v>35042.36</v>
      </c>
      <c r="L1328" s="6">
        <v>67791.740000000005</v>
      </c>
      <c r="M1328" s="6">
        <v>98559.44</v>
      </c>
      <c r="N1328" s="6">
        <v>35878</v>
      </c>
      <c r="O1328" s="6">
        <v>219965710</v>
      </c>
      <c r="P1328" s="6">
        <v>47989003</v>
      </c>
      <c r="Q1328" s="6">
        <v>0</v>
      </c>
      <c r="R1328" s="6">
        <v>18868896</v>
      </c>
      <c r="S1328" s="6">
        <v>306073609</v>
      </c>
      <c r="U1328">
        <f t="shared" si="27"/>
        <v>0.43192592033459992</v>
      </c>
    </row>
    <row r="1329" spans="1:21" x14ac:dyDescent="0.35">
      <c r="A1329">
        <v>2021</v>
      </c>
      <c r="B1329" t="s">
        <v>3</v>
      </c>
      <c r="C1329" t="s">
        <v>33</v>
      </c>
      <c r="D1329" t="s">
        <v>17</v>
      </c>
      <c r="E1329" t="s">
        <v>143</v>
      </c>
      <c r="F1329" t="s">
        <v>35</v>
      </c>
      <c r="G1329">
        <v>3</v>
      </c>
      <c r="H1329" t="s">
        <v>9</v>
      </c>
      <c r="I1329" s="6">
        <v>37</v>
      </c>
      <c r="J1329" s="6">
        <v>15659.05</v>
      </c>
      <c r="K1329" s="6">
        <v>9728.0499999999993</v>
      </c>
      <c r="L1329" s="6">
        <v>15291.52</v>
      </c>
      <c r="M1329" s="6">
        <v>23704.959999999999</v>
      </c>
      <c r="N1329" s="6">
        <v>3789</v>
      </c>
      <c r="O1329" s="6">
        <v>70850000</v>
      </c>
      <c r="P1329" s="6">
        <v>41647000</v>
      </c>
      <c r="Q1329" s="6">
        <v>0</v>
      </c>
      <c r="R1329" s="6">
        <v>5405080</v>
      </c>
      <c r="S1329" s="6">
        <v>117902080</v>
      </c>
      <c r="U1329">
        <f t="shared" si="27"/>
        <v>0.2419687018050265</v>
      </c>
    </row>
    <row r="1330" spans="1:21" x14ac:dyDescent="0.35">
      <c r="A1330">
        <v>2021</v>
      </c>
      <c r="B1330" t="s">
        <v>3</v>
      </c>
      <c r="C1330" t="s">
        <v>33</v>
      </c>
      <c r="D1330" t="s">
        <v>17</v>
      </c>
      <c r="E1330" t="s">
        <v>143</v>
      </c>
      <c r="F1330" t="s">
        <v>35</v>
      </c>
      <c r="G1330">
        <v>4</v>
      </c>
      <c r="H1330" t="s">
        <v>9</v>
      </c>
      <c r="I1330" s="6">
        <v>15</v>
      </c>
      <c r="J1330" s="6">
        <v>145858.25</v>
      </c>
      <c r="K1330" s="6">
        <v>58823.96</v>
      </c>
      <c r="L1330" s="6">
        <v>32585.29</v>
      </c>
      <c r="M1330" s="6">
        <v>39778.129999999997</v>
      </c>
      <c r="N1330" s="6">
        <v>36445</v>
      </c>
      <c r="O1330" s="6">
        <v>104957394</v>
      </c>
      <c r="P1330" s="6">
        <v>9840000</v>
      </c>
      <c r="Q1330" s="6">
        <v>0</v>
      </c>
      <c r="R1330" s="6">
        <v>18274465</v>
      </c>
      <c r="S1330" s="6">
        <v>273071859</v>
      </c>
      <c r="U1330">
        <f t="shared" si="27"/>
        <v>0.2498658800582072</v>
      </c>
    </row>
    <row r="1331" spans="1:21" x14ac:dyDescent="0.35">
      <c r="A1331">
        <v>2021</v>
      </c>
      <c r="B1331" t="s">
        <v>3</v>
      </c>
      <c r="C1331" t="s">
        <v>33</v>
      </c>
      <c r="D1331" t="s">
        <v>17</v>
      </c>
      <c r="E1331" t="s">
        <v>143</v>
      </c>
      <c r="F1331" t="s">
        <v>35</v>
      </c>
      <c r="G1331">
        <v>5</v>
      </c>
      <c r="H1331" t="s">
        <v>9</v>
      </c>
      <c r="I1331" s="6">
        <v>17</v>
      </c>
      <c r="J1331" s="6">
        <v>32782.17</v>
      </c>
      <c r="K1331" s="6">
        <v>13983.78</v>
      </c>
      <c r="L1331" s="6">
        <v>7034.29</v>
      </c>
      <c r="M1331" s="6">
        <v>27600.62</v>
      </c>
      <c r="N1331" s="6">
        <v>7877</v>
      </c>
      <c r="O1331" s="6">
        <v>47800000</v>
      </c>
      <c r="P1331" s="6">
        <v>30537807</v>
      </c>
      <c r="Q1331" s="6">
        <v>0</v>
      </c>
      <c r="R1331" s="6">
        <v>15542281</v>
      </c>
      <c r="S1331" s="6">
        <v>93880088</v>
      </c>
      <c r="U1331">
        <f t="shared" si="27"/>
        <v>0.24028305630774291</v>
      </c>
    </row>
    <row r="1332" spans="1:21" x14ac:dyDescent="0.35">
      <c r="A1332">
        <v>2021</v>
      </c>
      <c r="B1332" t="s">
        <v>3</v>
      </c>
      <c r="C1332" t="s">
        <v>33</v>
      </c>
      <c r="D1332" t="s">
        <v>17</v>
      </c>
      <c r="E1332" t="s">
        <v>143</v>
      </c>
      <c r="F1332" t="s">
        <v>35</v>
      </c>
      <c r="G1332">
        <v>6</v>
      </c>
      <c r="H1332" t="s">
        <v>9</v>
      </c>
      <c r="I1332" s="6">
        <v>4</v>
      </c>
      <c r="J1332" s="6">
        <v>1380.46</v>
      </c>
      <c r="K1332" s="6">
        <v>828.27</v>
      </c>
      <c r="L1332" s="6">
        <v>2004.31</v>
      </c>
      <c r="M1332" s="6">
        <v>2868.74</v>
      </c>
      <c r="N1332" s="6">
        <v>345</v>
      </c>
      <c r="O1332" s="6">
        <v>5300000</v>
      </c>
      <c r="P1332" s="6">
        <v>2980000</v>
      </c>
      <c r="Q1332" s="6">
        <v>0</v>
      </c>
      <c r="R1332" s="6">
        <v>1100000</v>
      </c>
      <c r="S1332" s="6">
        <v>9380000</v>
      </c>
      <c r="U1332">
        <f t="shared" si="27"/>
        <v>0.24991669443518827</v>
      </c>
    </row>
    <row r="1333" spans="1:21" x14ac:dyDescent="0.35">
      <c r="A1333">
        <v>2021</v>
      </c>
      <c r="B1333" t="s">
        <v>3</v>
      </c>
      <c r="C1333" t="s">
        <v>33</v>
      </c>
      <c r="D1333" t="s">
        <v>17</v>
      </c>
      <c r="E1333" t="s">
        <v>143</v>
      </c>
      <c r="F1333" t="s">
        <v>35</v>
      </c>
      <c r="G1333">
        <v>7</v>
      </c>
      <c r="H1333" t="s">
        <v>9</v>
      </c>
      <c r="I1333" s="6">
        <v>1</v>
      </c>
      <c r="J1333" s="6">
        <v>7863</v>
      </c>
      <c r="K1333" s="6">
        <v>7863</v>
      </c>
      <c r="L1333" s="6">
        <v>3847.61</v>
      </c>
      <c r="M1333" s="6">
        <v>3847.61</v>
      </c>
      <c r="N1333" s="6">
        <v>1966</v>
      </c>
      <c r="O1333" s="6">
        <v>12000000</v>
      </c>
      <c r="P1333" s="6">
        <v>200000</v>
      </c>
      <c r="Q1333" s="6">
        <v>0</v>
      </c>
      <c r="R1333" s="6">
        <v>1830000</v>
      </c>
      <c r="S1333" s="6">
        <v>14030000</v>
      </c>
      <c r="U1333">
        <f t="shared" si="27"/>
        <v>0.25003179448047819</v>
      </c>
    </row>
    <row r="1334" spans="1:21" x14ac:dyDescent="0.35">
      <c r="A1334">
        <v>2021</v>
      </c>
      <c r="B1334" t="s">
        <v>3</v>
      </c>
      <c r="C1334" t="s">
        <v>33</v>
      </c>
      <c r="D1334" t="s">
        <v>17</v>
      </c>
      <c r="E1334" t="s">
        <v>143</v>
      </c>
      <c r="F1334" t="s">
        <v>35</v>
      </c>
      <c r="G1334">
        <v>8</v>
      </c>
      <c r="H1334" t="s">
        <v>9</v>
      </c>
      <c r="I1334" s="6">
        <v>10</v>
      </c>
      <c r="J1334" s="6">
        <v>1322.98</v>
      </c>
      <c r="K1334" s="6">
        <v>798.4</v>
      </c>
      <c r="L1334" s="6">
        <v>3028.03</v>
      </c>
      <c r="M1334" s="6">
        <v>5232.38</v>
      </c>
      <c r="N1334" s="6">
        <v>331</v>
      </c>
      <c r="O1334" s="6">
        <v>5000000</v>
      </c>
      <c r="P1334" s="6">
        <v>7082500</v>
      </c>
      <c r="Q1334" s="6">
        <v>0</v>
      </c>
      <c r="R1334" s="6">
        <v>360000</v>
      </c>
      <c r="S1334" s="6">
        <v>12442500</v>
      </c>
      <c r="U1334">
        <f t="shared" si="27"/>
        <v>0.25019274667795433</v>
      </c>
    </row>
    <row r="1335" spans="1:21" x14ac:dyDescent="0.35">
      <c r="A1335">
        <v>2021</v>
      </c>
      <c r="B1335" t="s">
        <v>3</v>
      </c>
      <c r="C1335" t="s">
        <v>33</v>
      </c>
      <c r="D1335" t="s">
        <v>17</v>
      </c>
      <c r="E1335" t="s">
        <v>143</v>
      </c>
      <c r="F1335" t="s">
        <v>35</v>
      </c>
      <c r="G1335">
        <v>9</v>
      </c>
      <c r="H1335" t="s">
        <v>9</v>
      </c>
      <c r="I1335" s="6">
        <v>45</v>
      </c>
      <c r="J1335" s="6">
        <v>6043.85</v>
      </c>
      <c r="K1335" s="6">
        <v>3626.06</v>
      </c>
      <c r="L1335" s="6">
        <v>4658.47</v>
      </c>
      <c r="M1335" s="6">
        <v>5943.75</v>
      </c>
      <c r="N1335" s="6">
        <v>1508</v>
      </c>
      <c r="O1335" s="6">
        <v>13420000</v>
      </c>
      <c r="P1335" s="6">
        <v>5300000</v>
      </c>
      <c r="Q1335" s="6">
        <v>0</v>
      </c>
      <c r="R1335" s="6">
        <v>3636000</v>
      </c>
      <c r="S1335" s="6">
        <v>22356000</v>
      </c>
      <c r="U1335">
        <f t="shared" si="27"/>
        <v>0.24950983230887594</v>
      </c>
    </row>
    <row r="1336" spans="1:21" x14ac:dyDescent="0.35">
      <c r="A1336">
        <v>2021</v>
      </c>
      <c r="B1336" t="s">
        <v>3</v>
      </c>
      <c r="C1336" t="s">
        <v>33</v>
      </c>
      <c r="D1336" t="s">
        <v>17</v>
      </c>
      <c r="E1336" t="s">
        <v>143</v>
      </c>
      <c r="F1336" t="s">
        <v>35</v>
      </c>
      <c r="G1336">
        <v>10</v>
      </c>
      <c r="H1336" t="s">
        <v>9</v>
      </c>
      <c r="I1336" s="6">
        <v>2</v>
      </c>
      <c r="J1336" s="6">
        <v>8588.32</v>
      </c>
      <c r="K1336" s="6">
        <v>8588.32</v>
      </c>
      <c r="L1336" s="6">
        <v>5832.5</v>
      </c>
      <c r="M1336" s="6">
        <v>7190.18</v>
      </c>
      <c r="N1336" s="6">
        <v>2405</v>
      </c>
      <c r="O1336" s="6">
        <v>0</v>
      </c>
      <c r="P1336" s="6">
        <v>4000000</v>
      </c>
      <c r="Q1336" s="6">
        <v>0</v>
      </c>
      <c r="R1336" s="6">
        <v>0</v>
      </c>
      <c r="S1336" s="6">
        <v>4000000</v>
      </c>
      <c r="U1336">
        <f t="shared" si="27"/>
        <v>0.2800314846209736</v>
      </c>
    </row>
    <row r="1337" spans="1:21" x14ac:dyDescent="0.35">
      <c r="A1337">
        <v>2021</v>
      </c>
      <c r="B1337" t="s">
        <v>3</v>
      </c>
      <c r="C1337" t="s">
        <v>33</v>
      </c>
      <c r="D1337" t="s">
        <v>17</v>
      </c>
      <c r="E1337" t="s">
        <v>144</v>
      </c>
      <c r="F1337" t="s">
        <v>35</v>
      </c>
      <c r="G1337">
        <v>1</v>
      </c>
      <c r="H1337" t="s">
        <v>9</v>
      </c>
      <c r="I1337" s="6">
        <v>66</v>
      </c>
      <c r="J1337" s="6">
        <v>48230.06</v>
      </c>
      <c r="K1337" s="6">
        <v>28146.33</v>
      </c>
      <c r="L1337" s="6">
        <v>45159.26</v>
      </c>
      <c r="M1337" s="6">
        <v>57583.58</v>
      </c>
      <c r="N1337" s="6">
        <v>15684</v>
      </c>
      <c r="O1337" s="6">
        <v>100098612</v>
      </c>
      <c r="P1337" s="6">
        <v>89847473</v>
      </c>
      <c r="Q1337" s="6">
        <v>0</v>
      </c>
      <c r="R1337" s="6">
        <v>17642630</v>
      </c>
      <c r="S1337" s="6">
        <v>207588715</v>
      </c>
      <c r="U1337">
        <f t="shared" si="27"/>
        <v>0.32519138479197413</v>
      </c>
    </row>
    <row r="1338" spans="1:21" x14ac:dyDescent="0.35">
      <c r="A1338">
        <v>2021</v>
      </c>
      <c r="B1338" t="s">
        <v>3</v>
      </c>
      <c r="C1338" t="s">
        <v>33</v>
      </c>
      <c r="D1338" t="s">
        <v>17</v>
      </c>
      <c r="E1338" t="s">
        <v>144</v>
      </c>
      <c r="F1338" t="s">
        <v>35</v>
      </c>
      <c r="G1338">
        <v>2</v>
      </c>
      <c r="H1338" t="s">
        <v>9</v>
      </c>
      <c r="I1338" s="6">
        <v>27</v>
      </c>
      <c r="J1338" s="6">
        <v>20974.36</v>
      </c>
      <c r="K1338" s="6">
        <v>15805.84</v>
      </c>
      <c r="L1338" s="6">
        <v>2978219.36</v>
      </c>
      <c r="M1338" s="6">
        <v>3486462.24</v>
      </c>
      <c r="N1338" s="6">
        <v>3402</v>
      </c>
      <c r="O1338" s="6">
        <v>451896167</v>
      </c>
      <c r="P1338" s="6">
        <v>2924823506</v>
      </c>
      <c r="Q1338" s="6">
        <v>0</v>
      </c>
      <c r="R1338" s="6">
        <v>1168797455</v>
      </c>
      <c r="S1338" s="6">
        <v>4545517128</v>
      </c>
      <c r="U1338">
        <f t="shared" si="27"/>
        <v>0.16219803607833563</v>
      </c>
    </row>
    <row r="1339" spans="1:21" x14ac:dyDescent="0.35">
      <c r="A1339">
        <v>2021</v>
      </c>
      <c r="B1339" t="s">
        <v>3</v>
      </c>
      <c r="C1339" t="s">
        <v>33</v>
      </c>
      <c r="D1339" t="s">
        <v>17</v>
      </c>
      <c r="E1339" t="s">
        <v>144</v>
      </c>
      <c r="F1339" t="s">
        <v>35</v>
      </c>
      <c r="G1339">
        <v>3</v>
      </c>
      <c r="H1339" t="s">
        <v>9</v>
      </c>
      <c r="I1339" s="6">
        <v>11</v>
      </c>
      <c r="J1339" s="6">
        <v>-2902.08</v>
      </c>
      <c r="K1339" s="6">
        <v>1174.71</v>
      </c>
      <c r="L1339" s="6">
        <v>10497.03</v>
      </c>
      <c r="M1339" s="6">
        <v>14833.96</v>
      </c>
      <c r="N1339" s="6">
        <v>-724</v>
      </c>
      <c r="O1339" s="6">
        <v>156000000</v>
      </c>
      <c r="P1339" s="6">
        <v>9718014</v>
      </c>
      <c r="Q1339" s="6">
        <v>0</v>
      </c>
      <c r="R1339" s="6">
        <v>8232464</v>
      </c>
      <c r="S1339" s="6">
        <v>173950478</v>
      </c>
      <c r="U1339">
        <f t="shared" si="27"/>
        <v>0.2494762377329364</v>
      </c>
    </row>
    <row r="1340" spans="1:21" x14ac:dyDescent="0.35">
      <c r="A1340">
        <v>2021</v>
      </c>
      <c r="B1340" t="s">
        <v>3</v>
      </c>
      <c r="C1340" t="s">
        <v>33</v>
      </c>
      <c r="D1340" t="s">
        <v>17</v>
      </c>
      <c r="E1340" t="s">
        <v>144</v>
      </c>
      <c r="F1340" t="s">
        <v>35</v>
      </c>
      <c r="G1340">
        <v>4</v>
      </c>
      <c r="H1340" t="s">
        <v>9</v>
      </c>
      <c r="I1340" s="6">
        <v>2</v>
      </c>
      <c r="J1340" s="6">
        <v>5340.1</v>
      </c>
      <c r="K1340" s="6">
        <v>3204.06</v>
      </c>
      <c r="L1340" s="6">
        <v>5340.1</v>
      </c>
      <c r="M1340" s="6">
        <v>8295.4599999999991</v>
      </c>
      <c r="N1340" s="6">
        <v>1335</v>
      </c>
      <c r="O1340" s="6">
        <v>14000000</v>
      </c>
      <c r="P1340" s="6">
        <v>3000000</v>
      </c>
      <c r="Q1340" s="6">
        <v>0</v>
      </c>
      <c r="R1340" s="6">
        <v>3600000</v>
      </c>
      <c r="S1340" s="6">
        <v>20600000</v>
      </c>
      <c r="U1340">
        <f t="shared" si="27"/>
        <v>0.24999531843972958</v>
      </c>
    </row>
    <row r="1341" spans="1:21" x14ac:dyDescent="0.35">
      <c r="A1341">
        <v>2021</v>
      </c>
      <c r="B1341" t="s">
        <v>3</v>
      </c>
      <c r="C1341" t="s">
        <v>33</v>
      </c>
      <c r="D1341" t="s">
        <v>17</v>
      </c>
      <c r="E1341" t="s">
        <v>144</v>
      </c>
      <c r="F1341" t="s">
        <v>35</v>
      </c>
      <c r="G1341">
        <v>5</v>
      </c>
      <c r="H1341" t="s">
        <v>9</v>
      </c>
      <c r="I1341" s="6">
        <v>15</v>
      </c>
      <c r="J1341" s="6">
        <v>-1472.57</v>
      </c>
      <c r="K1341" s="6">
        <v>-1158.8699999999999</v>
      </c>
      <c r="L1341" s="6">
        <v>1468.13</v>
      </c>
      <c r="M1341" s="6">
        <v>9048.1</v>
      </c>
      <c r="N1341" s="6">
        <v>2</v>
      </c>
      <c r="O1341" s="6">
        <v>13703000</v>
      </c>
      <c r="P1341" s="6">
        <v>9421368</v>
      </c>
      <c r="Q1341" s="6">
        <v>0</v>
      </c>
      <c r="R1341" s="6">
        <v>1938212</v>
      </c>
      <c r="S1341" s="6">
        <v>25062580</v>
      </c>
      <c r="U1341">
        <f t="shared" si="27"/>
        <v>-1.3581697304712172E-3</v>
      </c>
    </row>
    <row r="1342" spans="1:21" x14ac:dyDescent="0.35">
      <c r="A1342">
        <v>2021</v>
      </c>
      <c r="B1342" t="s">
        <v>3</v>
      </c>
      <c r="C1342" t="s">
        <v>33</v>
      </c>
      <c r="D1342" t="s">
        <v>17</v>
      </c>
      <c r="E1342" t="s">
        <v>144</v>
      </c>
      <c r="F1342" t="s">
        <v>35</v>
      </c>
      <c r="G1342">
        <v>6</v>
      </c>
      <c r="H1342" t="s">
        <v>9</v>
      </c>
      <c r="I1342" s="6">
        <v>10</v>
      </c>
      <c r="J1342" s="6">
        <v>436.89</v>
      </c>
      <c r="K1342" s="6">
        <v>262.08999999999997</v>
      </c>
      <c r="L1342" s="6">
        <v>6802.17</v>
      </c>
      <c r="M1342" s="6">
        <v>7613.14</v>
      </c>
      <c r="N1342" s="6">
        <v>176</v>
      </c>
      <c r="O1342" s="6">
        <v>63619332</v>
      </c>
      <c r="P1342" s="6">
        <v>1910000</v>
      </c>
      <c r="Q1342" s="6">
        <v>0</v>
      </c>
      <c r="R1342" s="6">
        <v>541000</v>
      </c>
      <c r="S1342" s="6">
        <v>66070332</v>
      </c>
      <c r="U1342">
        <f t="shared" si="27"/>
        <v>0.40284739865870128</v>
      </c>
    </row>
    <row r="1343" spans="1:21" x14ac:dyDescent="0.35">
      <c r="A1343">
        <v>2021</v>
      </c>
      <c r="B1343" t="s">
        <v>3</v>
      </c>
      <c r="C1343" t="s">
        <v>33</v>
      </c>
      <c r="D1343" t="s">
        <v>17</v>
      </c>
      <c r="E1343" t="s">
        <v>144</v>
      </c>
      <c r="F1343" t="s">
        <v>35</v>
      </c>
      <c r="G1343">
        <v>9</v>
      </c>
      <c r="H1343" t="s">
        <v>9</v>
      </c>
      <c r="I1343" s="6">
        <v>2</v>
      </c>
      <c r="J1343" s="6">
        <v>110.34</v>
      </c>
      <c r="K1343" s="6">
        <v>44.14</v>
      </c>
      <c r="L1343" s="6">
        <v>110.34</v>
      </c>
      <c r="M1343" s="6">
        <v>120.01</v>
      </c>
      <c r="N1343" s="6">
        <v>28</v>
      </c>
      <c r="O1343" s="6">
        <v>0</v>
      </c>
      <c r="P1343" s="6">
        <v>200016</v>
      </c>
      <c r="Q1343" s="6">
        <v>0</v>
      </c>
      <c r="R1343" s="6">
        <v>0</v>
      </c>
      <c r="S1343" s="6">
        <v>200016</v>
      </c>
      <c r="U1343">
        <f t="shared" si="27"/>
        <v>0.25376110204821462</v>
      </c>
    </row>
    <row r="1344" spans="1:21" x14ac:dyDescent="0.35">
      <c r="A1344">
        <v>2021</v>
      </c>
      <c r="B1344" t="s">
        <v>3</v>
      </c>
      <c r="C1344" t="s">
        <v>33</v>
      </c>
      <c r="D1344" t="s">
        <v>17</v>
      </c>
      <c r="E1344" t="s">
        <v>145</v>
      </c>
      <c r="F1344" t="s">
        <v>35</v>
      </c>
      <c r="G1344">
        <v>1</v>
      </c>
      <c r="H1344" t="s">
        <v>9</v>
      </c>
      <c r="I1344" s="6">
        <v>317</v>
      </c>
      <c r="J1344" s="6">
        <v>253850.21</v>
      </c>
      <c r="K1344" s="6">
        <v>122259.6</v>
      </c>
      <c r="L1344" s="6">
        <v>434895.63</v>
      </c>
      <c r="M1344" s="6">
        <v>576121.14</v>
      </c>
      <c r="N1344" s="6">
        <v>62486</v>
      </c>
      <c r="O1344" s="6">
        <v>906177938</v>
      </c>
      <c r="P1344" s="6">
        <v>536165110</v>
      </c>
      <c r="Q1344" s="6">
        <v>0</v>
      </c>
      <c r="R1344" s="6">
        <v>139146487</v>
      </c>
      <c r="S1344" s="6">
        <v>1581489535</v>
      </c>
      <c r="U1344">
        <f t="shared" si="27"/>
        <v>0.24615303646981423</v>
      </c>
    </row>
    <row r="1345" spans="1:21" x14ac:dyDescent="0.35">
      <c r="A1345">
        <v>2021</v>
      </c>
      <c r="B1345" t="s">
        <v>3</v>
      </c>
      <c r="C1345" t="s">
        <v>33</v>
      </c>
      <c r="D1345" t="s">
        <v>17</v>
      </c>
      <c r="E1345" t="s">
        <v>145</v>
      </c>
      <c r="F1345" t="s">
        <v>35</v>
      </c>
      <c r="G1345">
        <v>2</v>
      </c>
      <c r="H1345" t="s">
        <v>9</v>
      </c>
      <c r="I1345" s="6">
        <v>78</v>
      </c>
      <c r="J1345" s="6">
        <v>39352.339999999997</v>
      </c>
      <c r="K1345" s="6">
        <v>19792.53</v>
      </c>
      <c r="L1345" s="6">
        <v>45958.879999999997</v>
      </c>
      <c r="M1345" s="6">
        <v>70171.92</v>
      </c>
      <c r="N1345" s="6">
        <v>9711</v>
      </c>
      <c r="O1345" s="6">
        <v>180299214</v>
      </c>
      <c r="P1345" s="6">
        <v>44887150</v>
      </c>
      <c r="Q1345" s="6">
        <v>0</v>
      </c>
      <c r="R1345" s="6">
        <v>13154678</v>
      </c>
      <c r="S1345" s="6">
        <v>238341042</v>
      </c>
      <c r="U1345">
        <f t="shared" si="27"/>
        <v>0.24677058594228451</v>
      </c>
    </row>
    <row r="1346" spans="1:21" x14ac:dyDescent="0.35">
      <c r="A1346">
        <v>2021</v>
      </c>
      <c r="B1346" t="s">
        <v>3</v>
      </c>
      <c r="C1346" t="s">
        <v>33</v>
      </c>
      <c r="D1346" t="s">
        <v>17</v>
      </c>
      <c r="E1346" t="s">
        <v>145</v>
      </c>
      <c r="F1346" t="s">
        <v>35</v>
      </c>
      <c r="G1346">
        <v>3</v>
      </c>
      <c r="H1346" t="s">
        <v>9</v>
      </c>
      <c r="I1346" s="6">
        <v>54</v>
      </c>
      <c r="J1346" s="6">
        <v>37508.43</v>
      </c>
      <c r="K1346" s="6">
        <v>19381.45</v>
      </c>
      <c r="L1346" s="6">
        <v>94409.37</v>
      </c>
      <c r="M1346" s="6">
        <v>55252.84</v>
      </c>
      <c r="N1346" s="6">
        <v>9187</v>
      </c>
      <c r="O1346" s="6">
        <v>156183660</v>
      </c>
      <c r="P1346" s="6">
        <v>50722624</v>
      </c>
      <c r="Q1346" s="6">
        <v>0</v>
      </c>
      <c r="R1346" s="6">
        <v>27797268</v>
      </c>
      <c r="S1346" s="6">
        <v>234703552</v>
      </c>
      <c r="U1346">
        <f t="shared" si="27"/>
        <v>0.2449316060416285</v>
      </c>
    </row>
    <row r="1347" spans="1:21" x14ac:dyDescent="0.35">
      <c r="A1347">
        <v>2021</v>
      </c>
      <c r="B1347" t="s">
        <v>3</v>
      </c>
      <c r="C1347" t="s">
        <v>33</v>
      </c>
      <c r="D1347" t="s">
        <v>17</v>
      </c>
      <c r="E1347" t="s">
        <v>145</v>
      </c>
      <c r="F1347" t="s">
        <v>35</v>
      </c>
      <c r="G1347">
        <v>4</v>
      </c>
      <c r="H1347" t="s">
        <v>9</v>
      </c>
      <c r="I1347" s="6">
        <v>16</v>
      </c>
      <c r="J1347" s="6">
        <v>34904.639999999999</v>
      </c>
      <c r="K1347" s="6">
        <v>15408.57</v>
      </c>
      <c r="L1347" s="6">
        <v>40766.839999999997</v>
      </c>
      <c r="M1347" s="6">
        <v>60845.2</v>
      </c>
      <c r="N1347" s="6">
        <v>7925</v>
      </c>
      <c r="O1347" s="6">
        <v>155841094</v>
      </c>
      <c r="P1347" s="6">
        <v>22896697</v>
      </c>
      <c r="Q1347" s="6">
        <v>0</v>
      </c>
      <c r="R1347" s="6">
        <v>21092244</v>
      </c>
      <c r="S1347" s="6">
        <v>199830035</v>
      </c>
      <c r="U1347">
        <f t="shared" si="27"/>
        <v>0.22704717768182112</v>
      </c>
    </row>
    <row r="1348" spans="1:21" x14ac:dyDescent="0.35">
      <c r="A1348">
        <v>2021</v>
      </c>
      <c r="B1348" t="s">
        <v>3</v>
      </c>
      <c r="C1348" t="s">
        <v>33</v>
      </c>
      <c r="D1348" t="s">
        <v>17</v>
      </c>
      <c r="E1348" t="s">
        <v>145</v>
      </c>
      <c r="F1348" t="s">
        <v>35</v>
      </c>
      <c r="G1348">
        <v>5</v>
      </c>
      <c r="H1348" t="s">
        <v>9</v>
      </c>
      <c r="I1348" s="6">
        <v>20</v>
      </c>
      <c r="J1348" s="6">
        <v>7059.83</v>
      </c>
      <c r="K1348" s="6">
        <v>4341.5200000000004</v>
      </c>
      <c r="L1348" s="6">
        <v>9494.7000000000007</v>
      </c>
      <c r="M1348" s="6">
        <v>26207.55</v>
      </c>
      <c r="N1348" s="6">
        <v>1762</v>
      </c>
      <c r="O1348" s="6">
        <v>92461020</v>
      </c>
      <c r="P1348" s="6">
        <v>16505000</v>
      </c>
      <c r="Q1348" s="6">
        <v>0</v>
      </c>
      <c r="R1348" s="6">
        <v>17447852</v>
      </c>
      <c r="S1348" s="6">
        <v>126413872</v>
      </c>
      <c r="U1348">
        <f t="shared" si="27"/>
        <v>0.24958108056426287</v>
      </c>
    </row>
    <row r="1349" spans="1:21" x14ac:dyDescent="0.35">
      <c r="A1349">
        <v>2021</v>
      </c>
      <c r="B1349" t="s">
        <v>3</v>
      </c>
      <c r="C1349" t="s">
        <v>33</v>
      </c>
      <c r="D1349" t="s">
        <v>17</v>
      </c>
      <c r="E1349" t="s">
        <v>145</v>
      </c>
      <c r="F1349" t="s">
        <v>35</v>
      </c>
      <c r="G1349">
        <v>7</v>
      </c>
      <c r="H1349" t="s">
        <v>9</v>
      </c>
      <c r="I1349" s="6">
        <v>2</v>
      </c>
      <c r="J1349" s="6">
        <v>-6024.65</v>
      </c>
      <c r="K1349" s="6">
        <v>-3614.79</v>
      </c>
      <c r="L1349" s="6">
        <v>88.81</v>
      </c>
      <c r="M1349" s="6">
        <v>8836.2800000000007</v>
      </c>
      <c r="N1349" s="6">
        <v>-1506</v>
      </c>
      <c r="O1349" s="6">
        <v>10300000</v>
      </c>
      <c r="P1349" s="6">
        <v>20050000</v>
      </c>
      <c r="Q1349" s="6">
        <v>0</v>
      </c>
      <c r="R1349" s="6">
        <v>2510000</v>
      </c>
      <c r="S1349" s="6">
        <v>32860000</v>
      </c>
      <c r="U1349">
        <f t="shared" si="27"/>
        <v>0.24997302747877473</v>
      </c>
    </row>
    <row r="1350" spans="1:21" x14ac:dyDescent="0.35">
      <c r="A1350">
        <v>2021</v>
      </c>
      <c r="B1350" t="s">
        <v>3</v>
      </c>
      <c r="C1350" t="s">
        <v>33</v>
      </c>
      <c r="D1350" t="s">
        <v>17</v>
      </c>
      <c r="E1350" t="s">
        <v>145</v>
      </c>
      <c r="F1350" t="s">
        <v>35</v>
      </c>
      <c r="G1350">
        <v>8</v>
      </c>
      <c r="H1350" t="s">
        <v>9</v>
      </c>
      <c r="I1350" s="6">
        <v>2</v>
      </c>
      <c r="J1350" s="6">
        <v>630.36</v>
      </c>
      <c r="K1350" s="6">
        <v>409.73</v>
      </c>
      <c r="L1350" s="6">
        <v>630.29999999999995</v>
      </c>
      <c r="M1350" s="6">
        <v>1167.1300000000001</v>
      </c>
      <c r="N1350" s="6">
        <v>158</v>
      </c>
      <c r="O1350" s="6">
        <v>4400000</v>
      </c>
      <c r="P1350" s="6">
        <v>0</v>
      </c>
      <c r="Q1350" s="6">
        <v>0</v>
      </c>
      <c r="R1350" s="6">
        <v>0</v>
      </c>
      <c r="S1350" s="6">
        <v>4400000</v>
      </c>
      <c r="U1350">
        <f t="shared" si="27"/>
        <v>0.25065042198109017</v>
      </c>
    </row>
    <row r="1351" spans="1:21" x14ac:dyDescent="0.35">
      <c r="A1351">
        <v>2021</v>
      </c>
      <c r="B1351" t="s">
        <v>3</v>
      </c>
      <c r="C1351" t="s">
        <v>33</v>
      </c>
      <c r="D1351" t="s">
        <v>17</v>
      </c>
      <c r="E1351" t="s">
        <v>146</v>
      </c>
      <c r="F1351" t="s">
        <v>35</v>
      </c>
      <c r="G1351">
        <v>1</v>
      </c>
      <c r="H1351" t="s">
        <v>9</v>
      </c>
      <c r="I1351" s="6">
        <v>751</v>
      </c>
      <c r="J1351" s="6">
        <v>552134.55000000005</v>
      </c>
      <c r="K1351" s="6">
        <v>335200.53000000003</v>
      </c>
      <c r="L1351" s="6">
        <v>563655.69999999995</v>
      </c>
      <c r="M1351" s="6">
        <v>789233.23</v>
      </c>
      <c r="N1351" s="6">
        <v>129729</v>
      </c>
      <c r="O1351" s="6">
        <v>1720451209</v>
      </c>
      <c r="P1351" s="6">
        <v>414782689</v>
      </c>
      <c r="Q1351" s="6">
        <v>0</v>
      </c>
      <c r="R1351" s="6">
        <v>205207373</v>
      </c>
      <c r="S1351" s="6">
        <v>2340441271</v>
      </c>
      <c r="U1351">
        <f t="shared" si="27"/>
        <v>0.23495903308351196</v>
      </c>
    </row>
    <row r="1352" spans="1:21" x14ac:dyDescent="0.35">
      <c r="A1352">
        <v>2021</v>
      </c>
      <c r="B1352" t="s">
        <v>3</v>
      </c>
      <c r="C1352" t="s">
        <v>33</v>
      </c>
      <c r="D1352" t="s">
        <v>17</v>
      </c>
      <c r="E1352" t="s">
        <v>146</v>
      </c>
      <c r="F1352" t="s">
        <v>35</v>
      </c>
      <c r="G1352">
        <v>2</v>
      </c>
      <c r="H1352" t="s">
        <v>9</v>
      </c>
      <c r="I1352" s="6">
        <v>189</v>
      </c>
      <c r="J1352" s="6">
        <v>225788.09</v>
      </c>
      <c r="K1352" s="6">
        <v>88882.6</v>
      </c>
      <c r="L1352" s="6">
        <v>531529.6</v>
      </c>
      <c r="M1352" s="6">
        <v>246350.96</v>
      </c>
      <c r="N1352" s="6">
        <v>56873</v>
      </c>
      <c r="O1352" s="6">
        <v>533937805</v>
      </c>
      <c r="P1352" s="6">
        <v>165421147</v>
      </c>
      <c r="Q1352" s="6">
        <v>0</v>
      </c>
      <c r="R1352" s="6">
        <v>103346283</v>
      </c>
      <c r="S1352" s="6">
        <v>802705235</v>
      </c>
      <c r="U1352">
        <f t="shared" si="27"/>
        <v>0.25188662519798988</v>
      </c>
    </row>
    <row r="1353" spans="1:21" x14ac:dyDescent="0.35">
      <c r="A1353">
        <v>2021</v>
      </c>
      <c r="B1353" t="s">
        <v>3</v>
      </c>
      <c r="C1353" t="s">
        <v>33</v>
      </c>
      <c r="D1353" t="s">
        <v>17</v>
      </c>
      <c r="E1353" t="s">
        <v>146</v>
      </c>
      <c r="F1353" t="s">
        <v>35</v>
      </c>
      <c r="G1353">
        <v>3</v>
      </c>
      <c r="H1353" t="s">
        <v>9</v>
      </c>
      <c r="I1353" s="6">
        <v>17</v>
      </c>
      <c r="J1353" s="6">
        <v>9983.2000000000007</v>
      </c>
      <c r="K1353" s="6">
        <v>4615.37</v>
      </c>
      <c r="L1353" s="6">
        <v>27040.98</v>
      </c>
      <c r="M1353" s="6">
        <v>57089.4</v>
      </c>
      <c r="N1353" s="6">
        <v>2478</v>
      </c>
      <c r="O1353" s="6">
        <v>228831185</v>
      </c>
      <c r="P1353" s="6">
        <v>108119815</v>
      </c>
      <c r="Q1353" s="6">
        <v>0</v>
      </c>
      <c r="R1353" s="6">
        <v>10280000</v>
      </c>
      <c r="S1353" s="6">
        <v>347231000</v>
      </c>
      <c r="U1353">
        <f t="shared" si="27"/>
        <v>0.24821700456767368</v>
      </c>
    </row>
    <row r="1354" spans="1:21" x14ac:dyDescent="0.35">
      <c r="A1354">
        <v>2021</v>
      </c>
      <c r="B1354" t="s">
        <v>3</v>
      </c>
      <c r="C1354" t="s">
        <v>33</v>
      </c>
      <c r="D1354" t="s">
        <v>17</v>
      </c>
      <c r="E1354" t="s">
        <v>146</v>
      </c>
      <c r="F1354" t="s">
        <v>35</v>
      </c>
      <c r="G1354">
        <v>4</v>
      </c>
      <c r="H1354" t="s">
        <v>9</v>
      </c>
      <c r="I1354" s="6">
        <v>11</v>
      </c>
      <c r="J1354" s="6">
        <v>59773.68</v>
      </c>
      <c r="K1354" s="6">
        <v>26090.63</v>
      </c>
      <c r="L1354" s="6">
        <v>59907.27</v>
      </c>
      <c r="M1354" s="6">
        <v>89297.79</v>
      </c>
      <c r="N1354" s="6">
        <v>12601</v>
      </c>
      <c r="O1354" s="6">
        <v>218412500</v>
      </c>
      <c r="P1354" s="6">
        <v>26928069</v>
      </c>
      <c r="Q1354" s="6">
        <v>0</v>
      </c>
      <c r="R1354" s="6">
        <v>29851820</v>
      </c>
      <c r="S1354" s="6">
        <v>275192389</v>
      </c>
      <c r="U1354">
        <f t="shared" si="27"/>
        <v>0.21081184896094735</v>
      </c>
    </row>
    <row r="1355" spans="1:21" x14ac:dyDescent="0.35">
      <c r="A1355">
        <v>2021</v>
      </c>
      <c r="B1355" t="s">
        <v>3</v>
      </c>
      <c r="C1355" t="s">
        <v>33</v>
      </c>
      <c r="D1355" t="s">
        <v>17</v>
      </c>
      <c r="E1355" t="s">
        <v>146</v>
      </c>
      <c r="F1355" t="s">
        <v>35</v>
      </c>
      <c r="G1355">
        <v>5</v>
      </c>
      <c r="H1355" t="s">
        <v>9</v>
      </c>
      <c r="I1355" s="6">
        <v>7</v>
      </c>
      <c r="J1355" s="6">
        <v>15105.82</v>
      </c>
      <c r="K1355" s="6">
        <v>7325.89</v>
      </c>
      <c r="L1355" s="6">
        <v>19331.54</v>
      </c>
      <c r="M1355" s="6">
        <v>26523.47</v>
      </c>
      <c r="N1355" s="6">
        <v>3776</v>
      </c>
      <c r="O1355" s="6">
        <v>191580000</v>
      </c>
      <c r="P1355" s="6">
        <v>14890000</v>
      </c>
      <c r="Q1355" s="6">
        <v>0</v>
      </c>
      <c r="R1355" s="6">
        <v>58294000</v>
      </c>
      <c r="S1355" s="6">
        <v>264764000</v>
      </c>
      <c r="U1355">
        <f t="shared" si="27"/>
        <v>0.24996987915915853</v>
      </c>
    </row>
    <row r="1356" spans="1:21" x14ac:dyDescent="0.35">
      <c r="A1356">
        <v>2021</v>
      </c>
      <c r="B1356" t="s">
        <v>3</v>
      </c>
      <c r="C1356" t="s">
        <v>33</v>
      </c>
      <c r="D1356" t="s">
        <v>17</v>
      </c>
      <c r="E1356" t="s">
        <v>146</v>
      </c>
      <c r="F1356" t="s">
        <v>35</v>
      </c>
      <c r="G1356">
        <v>6</v>
      </c>
      <c r="H1356" t="s">
        <v>9</v>
      </c>
      <c r="I1356" s="6">
        <v>5</v>
      </c>
      <c r="J1356" s="6">
        <v>173.46</v>
      </c>
      <c r="K1356" s="6">
        <v>104.04</v>
      </c>
      <c r="L1356" s="6">
        <v>964.75</v>
      </c>
      <c r="M1356" s="6">
        <v>2241.13</v>
      </c>
      <c r="N1356" s="6">
        <v>93</v>
      </c>
      <c r="O1356" s="6">
        <v>0</v>
      </c>
      <c r="P1356" s="6">
        <v>2100000</v>
      </c>
      <c r="Q1356" s="6">
        <v>0</v>
      </c>
      <c r="R1356" s="6">
        <v>160000</v>
      </c>
      <c r="S1356" s="6">
        <v>2260000</v>
      </c>
      <c r="U1356">
        <f t="shared" si="27"/>
        <v>0.53614666205465233</v>
      </c>
    </row>
    <row r="1357" spans="1:21" x14ac:dyDescent="0.35">
      <c r="A1357">
        <v>2021</v>
      </c>
      <c r="B1357" t="s">
        <v>3</v>
      </c>
      <c r="C1357" t="s">
        <v>33</v>
      </c>
      <c r="D1357" t="s">
        <v>17</v>
      </c>
      <c r="E1357" t="s">
        <v>146</v>
      </c>
      <c r="F1357" t="s">
        <v>35</v>
      </c>
      <c r="G1357">
        <v>8</v>
      </c>
      <c r="H1357" t="s">
        <v>9</v>
      </c>
      <c r="I1357" s="6">
        <v>4</v>
      </c>
      <c r="J1357" s="6">
        <v>1595.07</v>
      </c>
      <c r="K1357" s="6">
        <v>957.05</v>
      </c>
      <c r="L1357" s="6">
        <v>854.74</v>
      </c>
      <c r="M1357" s="6">
        <v>1893.42</v>
      </c>
      <c r="N1357" s="6">
        <v>399</v>
      </c>
      <c r="O1357" s="6">
        <v>3650000</v>
      </c>
      <c r="P1357" s="6">
        <v>700000</v>
      </c>
      <c r="Q1357" s="6">
        <v>0</v>
      </c>
      <c r="R1357" s="6">
        <v>350000</v>
      </c>
      <c r="S1357" s="6">
        <v>4700000</v>
      </c>
      <c r="U1357">
        <f t="shared" si="27"/>
        <v>0.25014576162801633</v>
      </c>
    </row>
    <row r="1358" spans="1:21" x14ac:dyDescent="0.35">
      <c r="A1358">
        <v>2021</v>
      </c>
      <c r="B1358" t="s">
        <v>3</v>
      </c>
      <c r="C1358" t="s">
        <v>33</v>
      </c>
      <c r="D1358" t="s">
        <v>17</v>
      </c>
      <c r="E1358" t="s">
        <v>146</v>
      </c>
      <c r="F1358" t="s">
        <v>35</v>
      </c>
      <c r="G1358">
        <v>10</v>
      </c>
      <c r="H1358" t="s">
        <v>9</v>
      </c>
      <c r="I1358" s="6">
        <v>1</v>
      </c>
      <c r="J1358" s="6">
        <v>133.94999999999999</v>
      </c>
      <c r="K1358" s="6">
        <v>80.37</v>
      </c>
      <c r="L1358" s="6">
        <v>5.86</v>
      </c>
      <c r="M1358" s="6">
        <v>5.87</v>
      </c>
      <c r="N1358" s="6">
        <v>33</v>
      </c>
      <c r="O1358" s="6">
        <v>550000</v>
      </c>
      <c r="P1358" s="6">
        <v>30000</v>
      </c>
      <c r="Q1358" s="6">
        <v>0</v>
      </c>
      <c r="R1358" s="6">
        <v>5000</v>
      </c>
      <c r="S1358" s="6">
        <v>585000</v>
      </c>
      <c r="U1358">
        <f t="shared" si="27"/>
        <v>0.24636058230683092</v>
      </c>
    </row>
    <row r="1359" spans="1:21" x14ac:dyDescent="0.35">
      <c r="A1359">
        <v>2021</v>
      </c>
      <c r="B1359" t="s">
        <v>3</v>
      </c>
      <c r="C1359" t="s">
        <v>33</v>
      </c>
      <c r="D1359" t="s">
        <v>17</v>
      </c>
      <c r="E1359" t="s">
        <v>147</v>
      </c>
      <c r="F1359" t="s">
        <v>35</v>
      </c>
      <c r="G1359">
        <v>1</v>
      </c>
      <c r="H1359" t="s">
        <v>9</v>
      </c>
      <c r="I1359" s="6">
        <v>77</v>
      </c>
      <c r="J1359" s="6">
        <v>140120.14000000001</v>
      </c>
      <c r="K1359" s="6">
        <v>70747.88</v>
      </c>
      <c r="L1359" s="6">
        <v>199059.93</v>
      </c>
      <c r="M1359" s="6">
        <v>304485.36</v>
      </c>
      <c r="N1359" s="6">
        <v>27695</v>
      </c>
      <c r="O1359" s="6">
        <v>648534499</v>
      </c>
      <c r="P1359" s="6">
        <v>768132463</v>
      </c>
      <c r="Q1359" s="6">
        <v>0</v>
      </c>
      <c r="R1359" s="6">
        <v>315230917</v>
      </c>
      <c r="S1359" s="6">
        <v>1731897879</v>
      </c>
      <c r="U1359">
        <f t="shared" si="27"/>
        <v>0.19765181507811794</v>
      </c>
    </row>
    <row r="1360" spans="1:21" x14ac:dyDescent="0.35">
      <c r="A1360">
        <v>2021</v>
      </c>
      <c r="B1360" t="s">
        <v>3</v>
      </c>
      <c r="C1360" t="s">
        <v>33</v>
      </c>
      <c r="D1360" t="s">
        <v>17</v>
      </c>
      <c r="E1360" t="s">
        <v>147</v>
      </c>
      <c r="F1360" t="s">
        <v>35</v>
      </c>
      <c r="G1360">
        <v>2</v>
      </c>
      <c r="H1360" t="s">
        <v>9</v>
      </c>
      <c r="I1360" s="6">
        <v>38</v>
      </c>
      <c r="J1360" s="6">
        <v>23199.94</v>
      </c>
      <c r="K1360" s="6">
        <v>16675.61</v>
      </c>
      <c r="L1360" s="6">
        <v>20958.62</v>
      </c>
      <c r="M1360" s="6">
        <v>26222.67</v>
      </c>
      <c r="N1360" s="6">
        <v>8419</v>
      </c>
      <c r="O1360" s="6">
        <v>42752920</v>
      </c>
      <c r="P1360" s="6">
        <v>56144560</v>
      </c>
      <c r="Q1360" s="6">
        <v>0</v>
      </c>
      <c r="R1360" s="6">
        <v>20939000</v>
      </c>
      <c r="S1360" s="6">
        <v>119836480</v>
      </c>
      <c r="U1360">
        <f t="shared" si="27"/>
        <v>0.36288886954017985</v>
      </c>
    </row>
    <row r="1361" spans="1:21" x14ac:dyDescent="0.35">
      <c r="A1361">
        <v>2021</v>
      </c>
      <c r="B1361" t="s">
        <v>3</v>
      </c>
      <c r="C1361" t="s">
        <v>33</v>
      </c>
      <c r="D1361" t="s">
        <v>17</v>
      </c>
      <c r="E1361" t="s">
        <v>147</v>
      </c>
      <c r="F1361" t="s">
        <v>35</v>
      </c>
      <c r="G1361">
        <v>3</v>
      </c>
      <c r="H1361" t="s">
        <v>9</v>
      </c>
      <c r="I1361" s="6">
        <v>18</v>
      </c>
      <c r="J1361" s="6">
        <v>11236.95</v>
      </c>
      <c r="K1361" s="6">
        <v>6579.96</v>
      </c>
      <c r="L1361" s="6">
        <v>24177.21</v>
      </c>
      <c r="M1361" s="6">
        <v>41471.68</v>
      </c>
      <c r="N1361" s="6">
        <v>2775</v>
      </c>
      <c r="O1361" s="6">
        <v>273834624</v>
      </c>
      <c r="P1361" s="6">
        <v>63463733</v>
      </c>
      <c r="Q1361" s="6">
        <v>0</v>
      </c>
      <c r="R1361" s="6">
        <v>50098324</v>
      </c>
      <c r="S1361" s="6">
        <v>387396681</v>
      </c>
      <c r="U1361">
        <f t="shared" si="27"/>
        <v>0.2469531323001348</v>
      </c>
    </row>
    <row r="1362" spans="1:21" x14ac:dyDescent="0.35">
      <c r="A1362">
        <v>2021</v>
      </c>
      <c r="B1362" t="s">
        <v>3</v>
      </c>
      <c r="C1362" t="s">
        <v>33</v>
      </c>
      <c r="D1362" t="s">
        <v>17</v>
      </c>
      <c r="E1362" t="s">
        <v>147</v>
      </c>
      <c r="F1362" t="s">
        <v>35</v>
      </c>
      <c r="G1362">
        <v>4</v>
      </c>
      <c r="H1362" t="s">
        <v>9</v>
      </c>
      <c r="I1362" s="6">
        <v>8</v>
      </c>
      <c r="J1362" s="6">
        <v>6845.84</v>
      </c>
      <c r="K1362" s="6">
        <v>4768.7</v>
      </c>
      <c r="L1362" s="6">
        <v>9973.1</v>
      </c>
      <c r="M1362" s="6">
        <v>16378.3</v>
      </c>
      <c r="N1362" s="6">
        <v>1467</v>
      </c>
      <c r="O1362" s="6">
        <v>66000000</v>
      </c>
      <c r="P1362" s="6">
        <v>5000000</v>
      </c>
      <c r="Q1362" s="6">
        <v>0</v>
      </c>
      <c r="R1362" s="6">
        <v>1600000</v>
      </c>
      <c r="S1362" s="6">
        <v>72600000</v>
      </c>
      <c r="U1362">
        <f t="shared" si="27"/>
        <v>0.21429072254098838</v>
      </c>
    </row>
    <row r="1363" spans="1:21" x14ac:dyDescent="0.35">
      <c r="A1363">
        <v>2021</v>
      </c>
      <c r="B1363" t="s">
        <v>3</v>
      </c>
      <c r="C1363" t="s">
        <v>33</v>
      </c>
      <c r="D1363" t="s">
        <v>17</v>
      </c>
      <c r="E1363" t="s">
        <v>147</v>
      </c>
      <c r="F1363" t="s">
        <v>35</v>
      </c>
      <c r="G1363">
        <v>5</v>
      </c>
      <c r="H1363" t="s">
        <v>9</v>
      </c>
      <c r="I1363" s="6">
        <v>11</v>
      </c>
      <c r="J1363" s="6">
        <v>8282.2000000000007</v>
      </c>
      <c r="K1363" s="6">
        <v>5126.8599999999997</v>
      </c>
      <c r="L1363" s="6">
        <v>7603.28</v>
      </c>
      <c r="M1363" s="6">
        <v>16753.96</v>
      </c>
      <c r="N1363" s="6">
        <v>1429</v>
      </c>
      <c r="O1363" s="6">
        <v>141722000</v>
      </c>
      <c r="P1363" s="6">
        <v>14268000</v>
      </c>
      <c r="Q1363" s="6">
        <v>0</v>
      </c>
      <c r="R1363" s="6">
        <v>37850000</v>
      </c>
      <c r="S1363" s="6">
        <v>193840000</v>
      </c>
      <c r="U1363">
        <f t="shared" si="27"/>
        <v>0.17253869744753808</v>
      </c>
    </row>
    <row r="1364" spans="1:21" x14ac:dyDescent="0.35">
      <c r="A1364">
        <v>2021</v>
      </c>
      <c r="B1364" t="s">
        <v>3</v>
      </c>
      <c r="C1364" t="s">
        <v>33</v>
      </c>
      <c r="D1364" t="s">
        <v>17</v>
      </c>
      <c r="E1364" t="s">
        <v>147</v>
      </c>
      <c r="F1364" t="s">
        <v>35</v>
      </c>
      <c r="G1364">
        <v>6</v>
      </c>
      <c r="H1364" t="s">
        <v>9</v>
      </c>
      <c r="I1364" s="6">
        <v>2</v>
      </c>
      <c r="J1364" s="6">
        <v>5419.97</v>
      </c>
      <c r="K1364" s="6">
        <v>2589.85</v>
      </c>
      <c r="L1364" s="6">
        <v>2814.7</v>
      </c>
      <c r="M1364" s="6">
        <v>2816.76</v>
      </c>
      <c r="N1364" s="6">
        <v>926</v>
      </c>
      <c r="O1364" s="6">
        <v>8000000</v>
      </c>
      <c r="P1364" s="6">
        <v>26500000</v>
      </c>
      <c r="Q1364" s="6">
        <v>0</v>
      </c>
      <c r="R1364" s="6">
        <v>13543212</v>
      </c>
      <c r="S1364" s="6">
        <v>48043212</v>
      </c>
      <c r="U1364">
        <f t="shared" si="27"/>
        <v>0.17084965414937719</v>
      </c>
    </row>
    <row r="1365" spans="1:21" x14ac:dyDescent="0.35">
      <c r="A1365">
        <v>2021</v>
      </c>
      <c r="B1365" t="s">
        <v>3</v>
      </c>
      <c r="C1365" t="s">
        <v>33</v>
      </c>
      <c r="D1365" t="s">
        <v>17</v>
      </c>
      <c r="E1365" t="s">
        <v>148</v>
      </c>
      <c r="F1365" t="s">
        <v>35</v>
      </c>
      <c r="G1365">
        <v>1</v>
      </c>
      <c r="H1365" t="s">
        <v>9</v>
      </c>
      <c r="I1365" s="6">
        <v>206</v>
      </c>
      <c r="J1365" s="6">
        <v>126039.92</v>
      </c>
      <c r="K1365" s="6">
        <v>71559.5</v>
      </c>
      <c r="L1365" s="6">
        <v>121008.93</v>
      </c>
      <c r="M1365" s="6">
        <v>193347.29</v>
      </c>
      <c r="N1365" s="6">
        <v>48612</v>
      </c>
      <c r="O1365" s="6">
        <v>518299758</v>
      </c>
      <c r="P1365" s="6">
        <v>432398911</v>
      </c>
      <c r="Q1365" s="6">
        <v>25000000</v>
      </c>
      <c r="R1365" s="6">
        <v>98608690</v>
      </c>
      <c r="S1365" s="6">
        <v>1074307359</v>
      </c>
      <c r="U1365">
        <f t="shared" si="27"/>
        <v>0.38568732826869456</v>
      </c>
    </row>
    <row r="1366" spans="1:21" x14ac:dyDescent="0.35">
      <c r="A1366">
        <v>2021</v>
      </c>
      <c r="B1366" t="s">
        <v>3</v>
      </c>
      <c r="C1366" t="s">
        <v>33</v>
      </c>
      <c r="D1366" t="s">
        <v>17</v>
      </c>
      <c r="E1366" t="s">
        <v>148</v>
      </c>
      <c r="F1366" t="s">
        <v>35</v>
      </c>
      <c r="G1366">
        <v>2</v>
      </c>
      <c r="H1366" t="s">
        <v>9</v>
      </c>
      <c r="I1366" s="6">
        <v>71</v>
      </c>
      <c r="J1366" s="6">
        <v>73231.570000000007</v>
      </c>
      <c r="K1366" s="6">
        <v>36552.69</v>
      </c>
      <c r="L1366" s="6">
        <v>116483.42</v>
      </c>
      <c r="M1366" s="6">
        <v>94797.440000000002</v>
      </c>
      <c r="N1366" s="6">
        <v>26627</v>
      </c>
      <c r="O1366" s="6">
        <v>995559874</v>
      </c>
      <c r="P1366" s="6">
        <v>1179838966</v>
      </c>
      <c r="Q1366" s="6">
        <v>0</v>
      </c>
      <c r="R1366" s="6">
        <v>212130620</v>
      </c>
      <c r="S1366" s="6">
        <v>2387529460</v>
      </c>
      <c r="U1366">
        <f t="shared" si="27"/>
        <v>0.36360001567629913</v>
      </c>
    </row>
    <row r="1367" spans="1:21" x14ac:dyDescent="0.35">
      <c r="A1367">
        <v>2021</v>
      </c>
      <c r="B1367" t="s">
        <v>3</v>
      </c>
      <c r="C1367" t="s">
        <v>33</v>
      </c>
      <c r="D1367" t="s">
        <v>17</v>
      </c>
      <c r="E1367" t="s">
        <v>148</v>
      </c>
      <c r="F1367" t="s">
        <v>35</v>
      </c>
      <c r="G1367">
        <v>3</v>
      </c>
      <c r="H1367" t="s">
        <v>9</v>
      </c>
      <c r="I1367" s="6">
        <v>22</v>
      </c>
      <c r="J1367" s="6">
        <v>39204.75</v>
      </c>
      <c r="K1367" s="6">
        <v>23522.87</v>
      </c>
      <c r="L1367" s="6">
        <v>23186.76</v>
      </c>
      <c r="M1367" s="6">
        <v>26784.28</v>
      </c>
      <c r="N1367" s="6">
        <v>13227</v>
      </c>
      <c r="O1367" s="6">
        <v>85691250</v>
      </c>
      <c r="P1367" s="6">
        <v>24502500</v>
      </c>
      <c r="Q1367" s="6">
        <v>0</v>
      </c>
      <c r="R1367" s="6">
        <v>23823000</v>
      </c>
      <c r="S1367" s="6">
        <v>134016750</v>
      </c>
      <c r="U1367">
        <f t="shared" ref="U1367:U1430" si="28">IFERROR(N1367/J1367,0)</f>
        <v>0.33738258756910833</v>
      </c>
    </row>
    <row r="1368" spans="1:21" x14ac:dyDescent="0.35">
      <c r="A1368">
        <v>2021</v>
      </c>
      <c r="B1368" t="s">
        <v>3</v>
      </c>
      <c r="C1368" t="s">
        <v>33</v>
      </c>
      <c r="D1368" t="s">
        <v>17</v>
      </c>
      <c r="E1368" t="s">
        <v>148</v>
      </c>
      <c r="F1368" t="s">
        <v>35</v>
      </c>
      <c r="G1368">
        <v>4</v>
      </c>
      <c r="H1368" t="s">
        <v>9</v>
      </c>
      <c r="I1368" s="6">
        <v>3</v>
      </c>
      <c r="J1368" s="6">
        <v>0</v>
      </c>
      <c r="K1368" s="6">
        <v>0</v>
      </c>
      <c r="L1368" s="6">
        <v>226.23</v>
      </c>
      <c r="M1368" s="6">
        <v>231.66</v>
      </c>
      <c r="N1368" s="6">
        <v>0</v>
      </c>
      <c r="O1368" s="6">
        <v>0</v>
      </c>
      <c r="P1368" s="6">
        <v>2980000</v>
      </c>
      <c r="Q1368" s="6">
        <v>0</v>
      </c>
      <c r="R1368" s="6">
        <v>1511820</v>
      </c>
      <c r="S1368" s="6">
        <v>4491820</v>
      </c>
      <c r="U1368">
        <f t="shared" si="28"/>
        <v>0</v>
      </c>
    </row>
    <row r="1369" spans="1:21" x14ac:dyDescent="0.35">
      <c r="A1369">
        <v>2021</v>
      </c>
      <c r="B1369" t="s">
        <v>3</v>
      </c>
      <c r="C1369" t="s">
        <v>33</v>
      </c>
      <c r="D1369" t="s">
        <v>17</v>
      </c>
      <c r="E1369" t="s">
        <v>148</v>
      </c>
      <c r="F1369" t="s">
        <v>35</v>
      </c>
      <c r="G1369">
        <v>5</v>
      </c>
      <c r="H1369" t="s">
        <v>9</v>
      </c>
      <c r="I1369" s="6">
        <v>33</v>
      </c>
      <c r="J1369" s="6">
        <v>51934.28</v>
      </c>
      <c r="K1369" s="6">
        <v>25950.04</v>
      </c>
      <c r="L1369" s="6">
        <v>68789.5</v>
      </c>
      <c r="M1369" s="6">
        <v>150305.10999999999</v>
      </c>
      <c r="N1369" s="6">
        <v>23562</v>
      </c>
      <c r="O1369" s="6">
        <v>460449199</v>
      </c>
      <c r="P1369" s="6">
        <v>87650000</v>
      </c>
      <c r="Q1369" s="6">
        <v>0</v>
      </c>
      <c r="R1369" s="6">
        <v>90316418</v>
      </c>
      <c r="S1369" s="6">
        <v>638415617</v>
      </c>
      <c r="U1369">
        <f t="shared" si="28"/>
        <v>0.45368877743178493</v>
      </c>
    </row>
    <row r="1370" spans="1:21" x14ac:dyDescent="0.35">
      <c r="A1370">
        <v>2021</v>
      </c>
      <c r="B1370" t="s">
        <v>3</v>
      </c>
      <c r="C1370" t="s">
        <v>33</v>
      </c>
      <c r="D1370" t="s">
        <v>17</v>
      </c>
      <c r="E1370" t="s">
        <v>148</v>
      </c>
      <c r="F1370" t="s">
        <v>35</v>
      </c>
      <c r="G1370">
        <v>6</v>
      </c>
      <c r="H1370" t="s">
        <v>9</v>
      </c>
      <c r="I1370" s="6">
        <v>55</v>
      </c>
      <c r="J1370" s="6">
        <v>34763.26</v>
      </c>
      <c r="K1370" s="6">
        <v>20348.490000000002</v>
      </c>
      <c r="L1370" s="6">
        <v>35605.03</v>
      </c>
      <c r="M1370" s="6">
        <v>52499.95</v>
      </c>
      <c r="N1370" s="6">
        <v>18585</v>
      </c>
      <c r="O1370" s="6">
        <v>78508932</v>
      </c>
      <c r="P1370" s="6">
        <v>83366000</v>
      </c>
      <c r="Q1370" s="6">
        <v>0</v>
      </c>
      <c r="R1370" s="6">
        <v>16103494</v>
      </c>
      <c r="S1370" s="6">
        <v>177978426</v>
      </c>
      <c r="U1370">
        <f t="shared" si="28"/>
        <v>0.53461614359527843</v>
      </c>
    </row>
    <row r="1371" spans="1:21" x14ac:dyDescent="0.35">
      <c r="A1371">
        <v>2021</v>
      </c>
      <c r="B1371" t="s">
        <v>3</v>
      </c>
      <c r="C1371" t="s">
        <v>33</v>
      </c>
      <c r="D1371" t="s">
        <v>17</v>
      </c>
      <c r="E1371" t="s">
        <v>148</v>
      </c>
      <c r="F1371" t="s">
        <v>35</v>
      </c>
      <c r="G1371">
        <v>7</v>
      </c>
      <c r="H1371" t="s">
        <v>9</v>
      </c>
      <c r="I1371" s="6">
        <v>1</v>
      </c>
      <c r="J1371" s="6">
        <v>0</v>
      </c>
      <c r="K1371" s="6">
        <v>0</v>
      </c>
      <c r="L1371" s="6">
        <v>1082.3699999999999</v>
      </c>
      <c r="M1371" s="6">
        <v>1197.17</v>
      </c>
      <c r="N1371" s="6">
        <v>0</v>
      </c>
      <c r="O1371" s="6">
        <v>7932000</v>
      </c>
      <c r="P1371" s="6">
        <v>743625</v>
      </c>
      <c r="Q1371" s="6">
        <v>0</v>
      </c>
      <c r="R1371" s="6">
        <v>198300</v>
      </c>
      <c r="S1371" s="6">
        <v>8873925</v>
      </c>
      <c r="U1371">
        <f t="shared" si="28"/>
        <v>0</v>
      </c>
    </row>
    <row r="1372" spans="1:21" x14ac:dyDescent="0.35">
      <c r="A1372">
        <v>2021</v>
      </c>
      <c r="B1372" t="s">
        <v>3</v>
      </c>
      <c r="C1372" t="s">
        <v>33</v>
      </c>
      <c r="D1372" t="s">
        <v>17</v>
      </c>
      <c r="E1372" t="s">
        <v>148</v>
      </c>
      <c r="F1372" t="s">
        <v>35</v>
      </c>
      <c r="G1372">
        <v>9</v>
      </c>
      <c r="H1372" t="s">
        <v>9</v>
      </c>
      <c r="I1372" s="6">
        <v>1</v>
      </c>
      <c r="J1372" s="6">
        <v>954.39</v>
      </c>
      <c r="K1372" s="6">
        <v>572.63</v>
      </c>
      <c r="L1372" s="6">
        <v>127.78</v>
      </c>
      <c r="M1372" s="6">
        <v>128.13</v>
      </c>
      <c r="N1372" s="6">
        <v>239</v>
      </c>
      <c r="O1372" s="6">
        <v>1400000</v>
      </c>
      <c r="P1372" s="6">
        <v>50000</v>
      </c>
      <c r="Q1372" s="6">
        <v>0</v>
      </c>
      <c r="R1372" s="6">
        <v>460000</v>
      </c>
      <c r="S1372" s="6">
        <v>1910000</v>
      </c>
      <c r="U1372">
        <f t="shared" si="28"/>
        <v>0.25042173534928069</v>
      </c>
    </row>
    <row r="1373" spans="1:21" x14ac:dyDescent="0.35">
      <c r="A1373">
        <v>2021</v>
      </c>
      <c r="B1373" t="s">
        <v>3</v>
      </c>
      <c r="C1373" t="s">
        <v>33</v>
      </c>
      <c r="D1373" t="s">
        <v>17</v>
      </c>
      <c r="E1373" t="s">
        <v>149</v>
      </c>
      <c r="F1373" t="s">
        <v>35</v>
      </c>
      <c r="G1373">
        <v>1</v>
      </c>
      <c r="H1373" t="s">
        <v>9</v>
      </c>
      <c r="I1373" s="6">
        <v>40</v>
      </c>
      <c r="J1373" s="6">
        <v>49447.37</v>
      </c>
      <c r="K1373" s="6">
        <v>28185.84</v>
      </c>
      <c r="L1373" s="6">
        <v>98128.5</v>
      </c>
      <c r="M1373" s="6">
        <v>104743.47</v>
      </c>
      <c r="N1373" s="6">
        <v>12593</v>
      </c>
      <c r="O1373" s="6">
        <v>86404887</v>
      </c>
      <c r="P1373" s="6">
        <v>52177880</v>
      </c>
      <c r="Q1373" s="6">
        <v>0</v>
      </c>
      <c r="R1373" s="6">
        <v>8867821</v>
      </c>
      <c r="S1373" s="6">
        <v>147450588</v>
      </c>
      <c r="U1373">
        <f t="shared" si="28"/>
        <v>0.25467481890341181</v>
      </c>
    </row>
    <row r="1374" spans="1:21" x14ac:dyDescent="0.35">
      <c r="A1374">
        <v>2021</v>
      </c>
      <c r="B1374" t="s">
        <v>3</v>
      </c>
      <c r="C1374" t="s">
        <v>33</v>
      </c>
      <c r="D1374" t="s">
        <v>17</v>
      </c>
      <c r="E1374" t="s">
        <v>149</v>
      </c>
      <c r="F1374" t="s">
        <v>35</v>
      </c>
      <c r="G1374">
        <v>2</v>
      </c>
      <c r="H1374" t="s">
        <v>9</v>
      </c>
      <c r="I1374" s="6">
        <v>14</v>
      </c>
      <c r="J1374" s="6">
        <v>5061.66</v>
      </c>
      <c r="K1374" s="6">
        <v>3974.45</v>
      </c>
      <c r="L1374" s="6">
        <v>27083.69</v>
      </c>
      <c r="M1374" s="6">
        <v>547853.69999999995</v>
      </c>
      <c r="N1374" s="6">
        <v>1298</v>
      </c>
      <c r="O1374" s="6">
        <v>3101585972</v>
      </c>
      <c r="P1374" s="6">
        <v>20288924</v>
      </c>
      <c r="Q1374" s="6">
        <v>0</v>
      </c>
      <c r="R1374" s="6">
        <v>303580000</v>
      </c>
      <c r="S1374" s="6">
        <v>3425454896</v>
      </c>
      <c r="U1374">
        <f t="shared" si="28"/>
        <v>0.25643761137650495</v>
      </c>
    </row>
    <row r="1375" spans="1:21" x14ac:dyDescent="0.35">
      <c r="A1375">
        <v>2021</v>
      </c>
      <c r="B1375" t="s">
        <v>3</v>
      </c>
      <c r="C1375" t="s">
        <v>33</v>
      </c>
      <c r="D1375" t="s">
        <v>17</v>
      </c>
      <c r="E1375" t="s">
        <v>149</v>
      </c>
      <c r="F1375" t="s">
        <v>35</v>
      </c>
      <c r="G1375">
        <v>3</v>
      </c>
      <c r="H1375" t="s">
        <v>9</v>
      </c>
      <c r="I1375" s="6">
        <v>4</v>
      </c>
      <c r="J1375" s="6">
        <v>4597.3999999999996</v>
      </c>
      <c r="K1375" s="6">
        <v>2012.52</v>
      </c>
      <c r="L1375" s="6">
        <v>4597.41</v>
      </c>
      <c r="M1375" s="6">
        <v>6569.19</v>
      </c>
      <c r="N1375" s="6">
        <v>1210</v>
      </c>
      <c r="O1375" s="6">
        <v>15500000</v>
      </c>
      <c r="P1375" s="6">
        <v>6000000</v>
      </c>
      <c r="Q1375" s="6">
        <v>0</v>
      </c>
      <c r="R1375" s="6">
        <v>1000000</v>
      </c>
      <c r="S1375" s="6">
        <v>22500000</v>
      </c>
      <c r="U1375">
        <f t="shared" si="28"/>
        <v>0.26319223909166051</v>
      </c>
    </row>
    <row r="1376" spans="1:21" x14ac:dyDescent="0.35">
      <c r="A1376">
        <v>2021</v>
      </c>
      <c r="B1376" t="s">
        <v>3</v>
      </c>
      <c r="C1376" t="s">
        <v>33</v>
      </c>
      <c r="D1376" t="s">
        <v>17</v>
      </c>
      <c r="E1376" t="s">
        <v>149</v>
      </c>
      <c r="F1376" t="s">
        <v>35</v>
      </c>
      <c r="G1376">
        <v>5</v>
      </c>
      <c r="H1376" t="s">
        <v>9</v>
      </c>
      <c r="I1376" s="6">
        <v>20</v>
      </c>
      <c r="J1376" s="6">
        <v>7049.4</v>
      </c>
      <c r="K1376" s="6">
        <v>5640.32</v>
      </c>
      <c r="L1376" s="6">
        <v>1605.32</v>
      </c>
      <c r="M1376" s="6">
        <v>3918.79</v>
      </c>
      <c r="N1376" s="6">
        <v>1785</v>
      </c>
      <c r="O1376" s="6">
        <v>42000000</v>
      </c>
      <c r="P1376" s="6">
        <v>3622672</v>
      </c>
      <c r="Q1376" s="6">
        <v>0</v>
      </c>
      <c r="R1376" s="6">
        <v>500000</v>
      </c>
      <c r="S1376" s="6">
        <v>46122672</v>
      </c>
      <c r="U1376">
        <f t="shared" si="28"/>
        <v>0.2532130394076092</v>
      </c>
    </row>
    <row r="1377" spans="1:21" x14ac:dyDescent="0.35">
      <c r="A1377">
        <v>2021</v>
      </c>
      <c r="B1377" t="s">
        <v>3</v>
      </c>
      <c r="C1377" t="s">
        <v>33</v>
      </c>
      <c r="D1377" t="s">
        <v>17</v>
      </c>
      <c r="E1377" t="s">
        <v>150</v>
      </c>
      <c r="F1377" t="s">
        <v>35</v>
      </c>
      <c r="G1377">
        <v>1</v>
      </c>
      <c r="H1377" t="s">
        <v>9</v>
      </c>
      <c r="I1377" s="6">
        <v>256</v>
      </c>
      <c r="J1377" s="6">
        <v>559491.01</v>
      </c>
      <c r="K1377" s="6">
        <v>392522.98</v>
      </c>
      <c r="L1377" s="6">
        <v>875052.06</v>
      </c>
      <c r="M1377" s="6">
        <v>1191572.27</v>
      </c>
      <c r="N1377" s="6">
        <v>140366</v>
      </c>
      <c r="O1377" s="6">
        <v>1636914857</v>
      </c>
      <c r="P1377" s="6">
        <v>575459952</v>
      </c>
      <c r="Q1377" s="6">
        <v>0</v>
      </c>
      <c r="R1377" s="6">
        <v>127671780</v>
      </c>
      <c r="S1377" s="6">
        <v>2340246589</v>
      </c>
      <c r="U1377">
        <f t="shared" si="28"/>
        <v>0.25088160040319502</v>
      </c>
    </row>
    <row r="1378" spans="1:21" x14ac:dyDescent="0.35">
      <c r="A1378">
        <v>2021</v>
      </c>
      <c r="B1378" t="s">
        <v>3</v>
      </c>
      <c r="C1378" t="s">
        <v>33</v>
      </c>
      <c r="D1378" t="s">
        <v>17</v>
      </c>
      <c r="E1378" t="s">
        <v>150</v>
      </c>
      <c r="F1378" t="s">
        <v>35</v>
      </c>
      <c r="G1378">
        <v>2</v>
      </c>
      <c r="H1378" t="s">
        <v>9</v>
      </c>
      <c r="I1378" s="6">
        <v>93</v>
      </c>
      <c r="J1378" s="6">
        <v>46527.8</v>
      </c>
      <c r="K1378" s="6">
        <v>27327.96</v>
      </c>
      <c r="L1378" s="6">
        <v>91254.51</v>
      </c>
      <c r="M1378" s="6">
        <v>126606.58</v>
      </c>
      <c r="N1378" s="6">
        <v>13673</v>
      </c>
      <c r="O1378" s="6">
        <v>287246924</v>
      </c>
      <c r="P1378" s="6">
        <v>62074085</v>
      </c>
      <c r="Q1378" s="6">
        <v>1284430</v>
      </c>
      <c r="R1378" s="6">
        <v>326886628</v>
      </c>
      <c r="S1378" s="6">
        <v>677492067</v>
      </c>
      <c r="U1378">
        <f t="shared" si="28"/>
        <v>0.29386732233202512</v>
      </c>
    </row>
    <row r="1379" spans="1:21" x14ac:dyDescent="0.35">
      <c r="A1379">
        <v>2021</v>
      </c>
      <c r="B1379" t="s">
        <v>3</v>
      </c>
      <c r="C1379" t="s">
        <v>33</v>
      </c>
      <c r="D1379" t="s">
        <v>17</v>
      </c>
      <c r="E1379" t="s">
        <v>150</v>
      </c>
      <c r="F1379" t="s">
        <v>35</v>
      </c>
      <c r="G1379">
        <v>3</v>
      </c>
      <c r="H1379" t="s">
        <v>9</v>
      </c>
      <c r="I1379" s="6">
        <v>49</v>
      </c>
      <c r="J1379" s="6">
        <v>70922.539999999994</v>
      </c>
      <c r="K1379" s="6">
        <v>32449.49</v>
      </c>
      <c r="L1379" s="6">
        <v>48927.85</v>
      </c>
      <c r="M1379" s="6">
        <v>61450.720000000001</v>
      </c>
      <c r="N1379" s="6">
        <v>17666</v>
      </c>
      <c r="O1379" s="6">
        <v>736886982</v>
      </c>
      <c r="P1379" s="6">
        <v>108561086</v>
      </c>
      <c r="Q1379" s="6">
        <v>0</v>
      </c>
      <c r="R1379" s="6">
        <v>26479266</v>
      </c>
      <c r="S1379" s="6">
        <v>871927334</v>
      </c>
      <c r="U1379">
        <f t="shared" si="28"/>
        <v>0.24908865362126062</v>
      </c>
    </row>
    <row r="1380" spans="1:21" x14ac:dyDescent="0.35">
      <c r="A1380">
        <v>2021</v>
      </c>
      <c r="B1380" t="s">
        <v>3</v>
      </c>
      <c r="C1380" t="s">
        <v>33</v>
      </c>
      <c r="D1380" t="s">
        <v>17</v>
      </c>
      <c r="E1380" t="s">
        <v>150</v>
      </c>
      <c r="F1380" t="s">
        <v>35</v>
      </c>
      <c r="G1380">
        <v>4</v>
      </c>
      <c r="H1380" t="s">
        <v>9</v>
      </c>
      <c r="I1380" s="6">
        <v>22</v>
      </c>
      <c r="J1380" s="6">
        <v>38306.22</v>
      </c>
      <c r="K1380" s="6">
        <v>46700.639999999999</v>
      </c>
      <c r="L1380" s="6">
        <v>54353.8</v>
      </c>
      <c r="M1380" s="6">
        <v>66781.48</v>
      </c>
      <c r="N1380" s="6">
        <v>16139</v>
      </c>
      <c r="O1380" s="6">
        <v>242317316</v>
      </c>
      <c r="P1380" s="6">
        <v>43551266</v>
      </c>
      <c r="Q1380" s="6">
        <v>0</v>
      </c>
      <c r="R1380" s="6">
        <v>39412220</v>
      </c>
      <c r="S1380" s="6">
        <v>325280802</v>
      </c>
      <c r="U1380">
        <f t="shared" si="28"/>
        <v>0.4213153895111551</v>
      </c>
    </row>
    <row r="1381" spans="1:21" x14ac:dyDescent="0.35">
      <c r="A1381">
        <v>2021</v>
      </c>
      <c r="B1381" t="s">
        <v>3</v>
      </c>
      <c r="C1381" t="s">
        <v>33</v>
      </c>
      <c r="D1381" t="s">
        <v>17</v>
      </c>
      <c r="E1381" t="s">
        <v>150</v>
      </c>
      <c r="F1381" t="s">
        <v>35</v>
      </c>
      <c r="G1381">
        <v>5</v>
      </c>
      <c r="H1381" t="s">
        <v>9</v>
      </c>
      <c r="I1381" s="6">
        <v>35</v>
      </c>
      <c r="J1381" s="6">
        <v>81921.7</v>
      </c>
      <c r="K1381" s="6">
        <v>16202.4</v>
      </c>
      <c r="L1381" s="6">
        <v>69221.899999999994</v>
      </c>
      <c r="M1381" s="6">
        <v>128400.39</v>
      </c>
      <c r="N1381" s="6">
        <v>36589</v>
      </c>
      <c r="O1381" s="6">
        <v>687495229</v>
      </c>
      <c r="P1381" s="6">
        <v>57231257</v>
      </c>
      <c r="Q1381" s="6">
        <v>0</v>
      </c>
      <c r="R1381" s="6">
        <v>30044090</v>
      </c>
      <c r="S1381" s="6">
        <v>774770576</v>
      </c>
      <c r="U1381">
        <f t="shared" si="28"/>
        <v>0.44663379788261232</v>
      </c>
    </row>
    <row r="1382" spans="1:21" x14ac:dyDescent="0.35">
      <c r="A1382">
        <v>2021</v>
      </c>
      <c r="B1382" t="s">
        <v>3</v>
      </c>
      <c r="C1382" t="s">
        <v>33</v>
      </c>
      <c r="D1382" t="s">
        <v>17</v>
      </c>
      <c r="E1382" t="s">
        <v>150</v>
      </c>
      <c r="F1382" t="s">
        <v>35</v>
      </c>
      <c r="G1382">
        <v>6</v>
      </c>
      <c r="H1382" t="s">
        <v>9</v>
      </c>
      <c r="I1382" s="6">
        <v>10</v>
      </c>
      <c r="J1382" s="6">
        <v>25107.47</v>
      </c>
      <c r="K1382" s="6">
        <v>10394.56</v>
      </c>
      <c r="L1382" s="6">
        <v>16759.099999999999</v>
      </c>
      <c r="M1382" s="6">
        <v>17532.95</v>
      </c>
      <c r="N1382" s="6">
        <v>5176</v>
      </c>
      <c r="O1382" s="6">
        <v>13000000</v>
      </c>
      <c r="P1382" s="6">
        <v>31800000</v>
      </c>
      <c r="Q1382" s="6">
        <v>0</v>
      </c>
      <c r="R1382" s="6">
        <v>1340000</v>
      </c>
      <c r="S1382" s="6">
        <v>46140000</v>
      </c>
      <c r="U1382">
        <f t="shared" si="28"/>
        <v>0.20615378610429486</v>
      </c>
    </row>
    <row r="1383" spans="1:21" x14ac:dyDescent="0.35">
      <c r="A1383">
        <v>2021</v>
      </c>
      <c r="B1383" t="s">
        <v>3</v>
      </c>
      <c r="C1383" t="s">
        <v>33</v>
      </c>
      <c r="D1383" t="s">
        <v>17</v>
      </c>
      <c r="E1383" t="s">
        <v>150</v>
      </c>
      <c r="F1383" t="s">
        <v>35</v>
      </c>
      <c r="G1383">
        <v>8</v>
      </c>
      <c r="H1383" t="s">
        <v>9</v>
      </c>
      <c r="I1383" s="6">
        <v>5</v>
      </c>
      <c r="J1383" s="6">
        <v>11680.4</v>
      </c>
      <c r="K1383" s="6">
        <v>4531.09</v>
      </c>
      <c r="L1383" s="6">
        <v>10387.5</v>
      </c>
      <c r="M1383" s="6">
        <v>12211.82</v>
      </c>
      <c r="N1383" s="6">
        <v>3042</v>
      </c>
      <c r="O1383" s="6">
        <v>160450620</v>
      </c>
      <c r="P1383" s="6">
        <v>15214000</v>
      </c>
      <c r="Q1383" s="6">
        <v>0</v>
      </c>
      <c r="R1383" s="6">
        <v>51400</v>
      </c>
      <c r="S1383" s="6">
        <v>175716020</v>
      </c>
      <c r="U1383">
        <f t="shared" si="28"/>
        <v>0.26043628642854699</v>
      </c>
    </row>
    <row r="1384" spans="1:21" x14ac:dyDescent="0.35">
      <c r="A1384">
        <v>2021</v>
      </c>
      <c r="B1384" t="s">
        <v>3</v>
      </c>
      <c r="C1384" t="s">
        <v>33</v>
      </c>
      <c r="D1384" t="s">
        <v>17</v>
      </c>
      <c r="E1384" t="s">
        <v>151</v>
      </c>
      <c r="F1384" t="s">
        <v>35</v>
      </c>
      <c r="G1384">
        <v>1</v>
      </c>
      <c r="H1384" t="s">
        <v>9</v>
      </c>
      <c r="I1384" s="6">
        <v>218</v>
      </c>
      <c r="J1384" s="6">
        <v>93929.600000000006</v>
      </c>
      <c r="K1384" s="6">
        <v>52082.53</v>
      </c>
      <c r="L1384" s="6">
        <v>100987.55</v>
      </c>
      <c r="M1384" s="6">
        <v>165784.95999999999</v>
      </c>
      <c r="N1384" s="6">
        <v>29747</v>
      </c>
      <c r="O1384" s="6">
        <v>218983400</v>
      </c>
      <c r="P1384" s="6">
        <v>138876896</v>
      </c>
      <c r="Q1384" s="6">
        <v>0</v>
      </c>
      <c r="R1384" s="6">
        <v>57775686</v>
      </c>
      <c r="S1384" s="6">
        <v>471152701</v>
      </c>
      <c r="U1384">
        <f t="shared" si="28"/>
        <v>0.31669463087248323</v>
      </c>
    </row>
    <row r="1385" spans="1:21" x14ac:dyDescent="0.35">
      <c r="A1385">
        <v>2021</v>
      </c>
      <c r="B1385" t="s">
        <v>3</v>
      </c>
      <c r="C1385" t="s">
        <v>33</v>
      </c>
      <c r="D1385" t="s">
        <v>17</v>
      </c>
      <c r="E1385" t="s">
        <v>151</v>
      </c>
      <c r="F1385" t="s">
        <v>35</v>
      </c>
      <c r="G1385">
        <v>2</v>
      </c>
      <c r="H1385" t="s">
        <v>9</v>
      </c>
      <c r="I1385" s="6">
        <v>82</v>
      </c>
      <c r="J1385" s="6">
        <v>28625.759999999998</v>
      </c>
      <c r="K1385" s="6">
        <v>26080.78</v>
      </c>
      <c r="L1385" s="6">
        <v>47186.82</v>
      </c>
      <c r="M1385" s="6">
        <v>99798.97</v>
      </c>
      <c r="N1385" s="6">
        <v>4422</v>
      </c>
      <c r="O1385" s="6">
        <v>205230919</v>
      </c>
      <c r="P1385" s="6">
        <v>103921446</v>
      </c>
      <c r="Q1385" s="6">
        <v>0</v>
      </c>
      <c r="R1385" s="6">
        <v>50139371</v>
      </c>
      <c r="S1385" s="6">
        <v>367244136</v>
      </c>
      <c r="U1385">
        <f t="shared" si="28"/>
        <v>0.15447624796686621</v>
      </c>
    </row>
    <row r="1386" spans="1:21" x14ac:dyDescent="0.35">
      <c r="A1386">
        <v>2021</v>
      </c>
      <c r="B1386" t="s">
        <v>3</v>
      </c>
      <c r="C1386" t="s">
        <v>33</v>
      </c>
      <c r="D1386" t="s">
        <v>17</v>
      </c>
      <c r="E1386" t="s">
        <v>151</v>
      </c>
      <c r="F1386" t="s">
        <v>35</v>
      </c>
      <c r="G1386">
        <v>3</v>
      </c>
      <c r="H1386" t="s">
        <v>9</v>
      </c>
      <c r="I1386" s="6">
        <v>12</v>
      </c>
      <c r="J1386" s="6">
        <v>9713.56</v>
      </c>
      <c r="K1386" s="6">
        <v>5899.81</v>
      </c>
      <c r="L1386" s="6">
        <v>4826.8100000000004</v>
      </c>
      <c r="M1386" s="6">
        <v>6513.45</v>
      </c>
      <c r="N1386" s="6">
        <v>3088</v>
      </c>
      <c r="O1386" s="6">
        <v>30635000</v>
      </c>
      <c r="P1386" s="6">
        <v>15825000</v>
      </c>
      <c r="Q1386" s="6">
        <v>0</v>
      </c>
      <c r="R1386" s="6">
        <v>6315000</v>
      </c>
      <c r="S1386" s="6">
        <v>52775000</v>
      </c>
      <c r="U1386">
        <f t="shared" si="28"/>
        <v>0.31790610239706146</v>
      </c>
    </row>
    <row r="1387" spans="1:21" x14ac:dyDescent="0.35">
      <c r="A1387">
        <v>2021</v>
      </c>
      <c r="B1387" t="s">
        <v>3</v>
      </c>
      <c r="C1387" t="s">
        <v>33</v>
      </c>
      <c r="D1387" t="s">
        <v>17</v>
      </c>
      <c r="E1387" t="s">
        <v>151</v>
      </c>
      <c r="F1387" t="s">
        <v>35</v>
      </c>
      <c r="G1387">
        <v>5</v>
      </c>
      <c r="H1387" t="s">
        <v>9</v>
      </c>
      <c r="I1387" s="6">
        <v>41</v>
      </c>
      <c r="J1387" s="6">
        <v>7955.59</v>
      </c>
      <c r="K1387" s="6">
        <v>3446.51</v>
      </c>
      <c r="L1387" s="6">
        <v>10564.16</v>
      </c>
      <c r="M1387" s="6">
        <v>21664.21</v>
      </c>
      <c r="N1387" s="6">
        <v>2097</v>
      </c>
      <c r="O1387" s="6">
        <v>56155554</v>
      </c>
      <c r="P1387" s="6">
        <v>38836734</v>
      </c>
      <c r="Q1387" s="6">
        <v>0</v>
      </c>
      <c r="R1387" s="6">
        <v>1586684</v>
      </c>
      <c r="S1387" s="6">
        <v>96578972</v>
      </c>
      <c r="U1387">
        <f t="shared" si="28"/>
        <v>0.26358824424084198</v>
      </c>
    </row>
    <row r="1388" spans="1:21" x14ac:dyDescent="0.35">
      <c r="A1388">
        <v>2021</v>
      </c>
      <c r="B1388" t="s">
        <v>3</v>
      </c>
      <c r="C1388" t="s">
        <v>33</v>
      </c>
      <c r="D1388" t="s">
        <v>17</v>
      </c>
      <c r="E1388" t="s">
        <v>151</v>
      </c>
      <c r="F1388" t="s">
        <v>35</v>
      </c>
      <c r="G1388">
        <v>6</v>
      </c>
      <c r="H1388" t="s">
        <v>9</v>
      </c>
      <c r="I1388" s="6">
        <v>1</v>
      </c>
      <c r="J1388" s="6">
        <v>0</v>
      </c>
      <c r="K1388" s="6">
        <v>0</v>
      </c>
      <c r="L1388" s="6">
        <v>9.65</v>
      </c>
      <c r="M1388" s="6">
        <v>392.6</v>
      </c>
      <c r="N1388" s="6">
        <v>0</v>
      </c>
      <c r="O1388" s="6">
        <v>30000</v>
      </c>
      <c r="P1388" s="6">
        <v>250000</v>
      </c>
      <c r="Q1388" s="6">
        <v>0</v>
      </c>
      <c r="R1388" s="6">
        <v>75000</v>
      </c>
      <c r="S1388" s="6">
        <v>355000</v>
      </c>
      <c r="U1388">
        <f t="shared" si="28"/>
        <v>0</v>
      </c>
    </row>
    <row r="1389" spans="1:21" x14ac:dyDescent="0.35">
      <c r="A1389">
        <v>2021</v>
      </c>
      <c r="B1389" t="s">
        <v>3</v>
      </c>
      <c r="C1389" t="s">
        <v>33</v>
      </c>
      <c r="D1389" t="s">
        <v>17</v>
      </c>
      <c r="E1389" t="s">
        <v>151</v>
      </c>
      <c r="F1389" t="s">
        <v>35</v>
      </c>
      <c r="G1389">
        <v>8</v>
      </c>
      <c r="H1389" t="s">
        <v>9</v>
      </c>
      <c r="I1389" s="6">
        <v>3</v>
      </c>
      <c r="J1389" s="6">
        <v>749.9</v>
      </c>
      <c r="K1389" s="6">
        <v>449.95</v>
      </c>
      <c r="L1389" s="6">
        <v>749.88</v>
      </c>
      <c r="M1389" s="6">
        <v>869.05</v>
      </c>
      <c r="N1389" s="6">
        <v>187</v>
      </c>
      <c r="O1389" s="6">
        <v>0</v>
      </c>
      <c r="P1389" s="6">
        <v>9000000</v>
      </c>
      <c r="Q1389" s="6">
        <v>0</v>
      </c>
      <c r="R1389" s="6">
        <v>1800000</v>
      </c>
      <c r="S1389" s="6">
        <v>10800000</v>
      </c>
      <c r="U1389">
        <f t="shared" si="28"/>
        <v>0.24936658221096147</v>
      </c>
    </row>
    <row r="1390" spans="1:21" x14ac:dyDescent="0.35">
      <c r="A1390">
        <v>2021</v>
      </c>
      <c r="B1390" t="s">
        <v>3</v>
      </c>
      <c r="C1390" t="s">
        <v>33</v>
      </c>
      <c r="D1390" t="s">
        <v>17</v>
      </c>
      <c r="E1390" t="s">
        <v>151</v>
      </c>
      <c r="F1390" t="s">
        <v>35</v>
      </c>
      <c r="G1390">
        <v>9</v>
      </c>
      <c r="H1390" t="s">
        <v>9</v>
      </c>
      <c r="I1390" s="6">
        <v>2</v>
      </c>
      <c r="J1390" s="6">
        <v>4264.21</v>
      </c>
      <c r="K1390" s="6">
        <v>2771.74</v>
      </c>
      <c r="L1390" s="6">
        <v>4264.21</v>
      </c>
      <c r="M1390" s="6">
        <v>5187.1400000000003</v>
      </c>
      <c r="N1390" s="6">
        <v>1066</v>
      </c>
      <c r="O1390" s="6">
        <v>0</v>
      </c>
      <c r="P1390" s="6">
        <v>42568000</v>
      </c>
      <c r="Q1390" s="6">
        <v>0</v>
      </c>
      <c r="R1390" s="6">
        <v>0</v>
      </c>
      <c r="S1390" s="6">
        <v>42568000</v>
      </c>
      <c r="U1390">
        <f t="shared" si="28"/>
        <v>0.24998768822361001</v>
      </c>
    </row>
    <row r="1391" spans="1:21" x14ac:dyDescent="0.35">
      <c r="A1391">
        <v>2021</v>
      </c>
      <c r="B1391" t="s">
        <v>3</v>
      </c>
      <c r="C1391" t="s">
        <v>33</v>
      </c>
      <c r="D1391" t="s">
        <v>17</v>
      </c>
      <c r="E1391" t="s">
        <v>152</v>
      </c>
      <c r="F1391" t="s">
        <v>35</v>
      </c>
      <c r="G1391">
        <v>1</v>
      </c>
      <c r="H1391" t="s">
        <v>9</v>
      </c>
      <c r="I1391" s="6">
        <v>23</v>
      </c>
      <c r="J1391" s="6">
        <v>9037.61</v>
      </c>
      <c r="K1391" s="6">
        <v>5422.57</v>
      </c>
      <c r="L1391" s="6">
        <v>19844</v>
      </c>
      <c r="M1391" s="6">
        <v>30473.68</v>
      </c>
      <c r="N1391" s="6">
        <v>2579</v>
      </c>
      <c r="O1391" s="6">
        <v>153107200</v>
      </c>
      <c r="P1391" s="6">
        <v>10753960</v>
      </c>
      <c r="Q1391" s="6">
        <v>0</v>
      </c>
      <c r="R1391" s="6">
        <v>13904618</v>
      </c>
      <c r="S1391" s="6">
        <v>177765778</v>
      </c>
      <c r="U1391">
        <f t="shared" si="28"/>
        <v>0.28536305505548476</v>
      </c>
    </row>
    <row r="1392" spans="1:21" x14ac:dyDescent="0.35">
      <c r="A1392">
        <v>2021</v>
      </c>
      <c r="B1392" t="s">
        <v>3</v>
      </c>
      <c r="C1392" t="s">
        <v>33</v>
      </c>
      <c r="D1392" t="s">
        <v>17</v>
      </c>
      <c r="E1392" t="s">
        <v>152</v>
      </c>
      <c r="F1392" t="s">
        <v>35</v>
      </c>
      <c r="G1392">
        <v>2</v>
      </c>
      <c r="H1392" t="s">
        <v>9</v>
      </c>
      <c r="I1392" s="6">
        <v>3</v>
      </c>
      <c r="J1392" s="6">
        <v>1589.15</v>
      </c>
      <c r="K1392" s="6">
        <v>1031.51</v>
      </c>
      <c r="L1392" s="6">
        <v>500.54</v>
      </c>
      <c r="M1392" s="6">
        <v>503.23</v>
      </c>
      <c r="N1392" s="6">
        <v>397</v>
      </c>
      <c r="O1392" s="6">
        <v>4061000</v>
      </c>
      <c r="P1392" s="6">
        <v>170034</v>
      </c>
      <c r="Q1392" s="6">
        <v>0</v>
      </c>
      <c r="R1392" s="6">
        <v>10000</v>
      </c>
      <c r="S1392" s="6">
        <v>4241034</v>
      </c>
      <c r="U1392">
        <f t="shared" si="28"/>
        <v>0.24981908567473177</v>
      </c>
    </row>
    <row r="1393" spans="1:21" x14ac:dyDescent="0.35">
      <c r="A1393">
        <v>2021</v>
      </c>
      <c r="B1393" t="s">
        <v>3</v>
      </c>
      <c r="C1393" t="s">
        <v>33</v>
      </c>
      <c r="D1393" t="s">
        <v>17</v>
      </c>
      <c r="E1393" t="s">
        <v>152</v>
      </c>
      <c r="F1393" t="s">
        <v>35</v>
      </c>
      <c r="G1393">
        <v>4</v>
      </c>
      <c r="H1393" t="s">
        <v>9</v>
      </c>
      <c r="I1393" s="6">
        <v>7</v>
      </c>
      <c r="J1393" s="6">
        <v>9784.51</v>
      </c>
      <c r="K1393" s="6">
        <v>5735.61</v>
      </c>
      <c r="L1393" s="6">
        <v>13367.09</v>
      </c>
      <c r="M1393" s="6">
        <v>15867.5</v>
      </c>
      <c r="N1393" s="6">
        <v>2446</v>
      </c>
      <c r="O1393" s="6">
        <v>104000000</v>
      </c>
      <c r="P1393" s="6">
        <v>1200000</v>
      </c>
      <c r="Q1393" s="6">
        <v>0</v>
      </c>
      <c r="R1393" s="6">
        <v>3600000</v>
      </c>
      <c r="S1393" s="6">
        <v>108800000</v>
      </c>
      <c r="U1393">
        <f t="shared" si="28"/>
        <v>0.24998696919927518</v>
      </c>
    </row>
    <row r="1394" spans="1:21" x14ac:dyDescent="0.35">
      <c r="A1394">
        <v>2021</v>
      </c>
      <c r="B1394" t="s">
        <v>3</v>
      </c>
      <c r="C1394" t="s">
        <v>33</v>
      </c>
      <c r="D1394" t="s">
        <v>17</v>
      </c>
      <c r="E1394" t="s">
        <v>152</v>
      </c>
      <c r="F1394" t="s">
        <v>35</v>
      </c>
      <c r="G1394">
        <v>5</v>
      </c>
      <c r="H1394" t="s">
        <v>9</v>
      </c>
      <c r="I1394" s="6">
        <v>24</v>
      </c>
      <c r="J1394" s="6">
        <v>6694.18</v>
      </c>
      <c r="K1394" s="6">
        <v>4026.72</v>
      </c>
      <c r="L1394" s="6">
        <v>3608.62</v>
      </c>
      <c r="M1394" s="6">
        <v>13143.39</v>
      </c>
      <c r="N1394" s="6">
        <v>1660</v>
      </c>
      <c r="O1394" s="6">
        <v>37774964</v>
      </c>
      <c r="P1394" s="6">
        <v>7780108</v>
      </c>
      <c r="Q1394" s="6">
        <v>0</v>
      </c>
      <c r="R1394" s="6">
        <v>2620000</v>
      </c>
      <c r="S1394" s="6">
        <v>48175072</v>
      </c>
      <c r="U1394">
        <f t="shared" si="28"/>
        <v>0.24797660056944987</v>
      </c>
    </row>
    <row r="1395" spans="1:21" x14ac:dyDescent="0.35">
      <c r="A1395">
        <v>2021</v>
      </c>
      <c r="B1395" t="s">
        <v>3</v>
      </c>
      <c r="C1395" t="s">
        <v>33</v>
      </c>
      <c r="D1395" t="s">
        <v>17</v>
      </c>
      <c r="E1395" t="s">
        <v>152</v>
      </c>
      <c r="F1395" t="s">
        <v>35</v>
      </c>
      <c r="G1395">
        <v>6</v>
      </c>
      <c r="H1395" t="s">
        <v>9</v>
      </c>
      <c r="I1395" s="6">
        <v>13</v>
      </c>
      <c r="J1395" s="6">
        <v>809.48</v>
      </c>
      <c r="K1395" s="6">
        <v>485.52</v>
      </c>
      <c r="L1395" s="6">
        <v>177.97</v>
      </c>
      <c r="M1395" s="6">
        <v>177.97</v>
      </c>
      <c r="N1395" s="6">
        <v>435</v>
      </c>
      <c r="O1395" s="6">
        <v>0</v>
      </c>
      <c r="P1395" s="6">
        <v>2800000</v>
      </c>
      <c r="Q1395" s="6">
        <v>0</v>
      </c>
      <c r="R1395" s="6">
        <v>280000</v>
      </c>
      <c r="S1395" s="6">
        <v>3080000</v>
      </c>
      <c r="U1395">
        <f t="shared" si="28"/>
        <v>0.53738202302712856</v>
      </c>
    </row>
    <row r="1396" spans="1:21" x14ac:dyDescent="0.35">
      <c r="A1396">
        <v>2021</v>
      </c>
      <c r="B1396" t="s">
        <v>3</v>
      </c>
      <c r="C1396" t="s">
        <v>67</v>
      </c>
      <c r="D1396" t="s">
        <v>17</v>
      </c>
      <c r="E1396" t="s">
        <v>121</v>
      </c>
      <c r="F1396" t="s">
        <v>35</v>
      </c>
      <c r="G1396">
        <v>1</v>
      </c>
      <c r="H1396" t="s">
        <v>9</v>
      </c>
      <c r="I1396" s="6">
        <v>84</v>
      </c>
      <c r="J1396" s="6">
        <v>17066.98</v>
      </c>
      <c r="K1396" s="6">
        <v>6735.78</v>
      </c>
      <c r="L1396" s="6">
        <v>31921.3</v>
      </c>
      <c r="M1396" s="6">
        <v>54372.639999999999</v>
      </c>
      <c r="N1396" s="6">
        <v>6097</v>
      </c>
      <c r="O1396" s="6">
        <v>107222793</v>
      </c>
      <c r="P1396" s="6">
        <v>78287330</v>
      </c>
      <c r="Q1396" s="6">
        <v>0</v>
      </c>
      <c r="R1396" s="6">
        <v>32423127</v>
      </c>
      <c r="S1396" s="6">
        <v>217933250</v>
      </c>
      <c r="U1396">
        <f t="shared" si="28"/>
        <v>0.35723953505541112</v>
      </c>
    </row>
    <row r="1397" spans="1:21" x14ac:dyDescent="0.35">
      <c r="A1397">
        <v>2021</v>
      </c>
      <c r="B1397" t="s">
        <v>3</v>
      </c>
      <c r="C1397" t="s">
        <v>67</v>
      </c>
      <c r="D1397" t="s">
        <v>17</v>
      </c>
      <c r="E1397" t="s">
        <v>121</v>
      </c>
      <c r="F1397" t="s">
        <v>35</v>
      </c>
      <c r="G1397">
        <v>2</v>
      </c>
      <c r="H1397" t="s">
        <v>9</v>
      </c>
      <c r="I1397" s="6">
        <v>20</v>
      </c>
      <c r="J1397" s="6">
        <v>19048.62</v>
      </c>
      <c r="K1397" s="6">
        <v>10239.64</v>
      </c>
      <c r="L1397" s="6">
        <v>87067.43</v>
      </c>
      <c r="M1397" s="6">
        <v>23607.8</v>
      </c>
      <c r="N1397" s="6">
        <v>2811</v>
      </c>
      <c r="O1397" s="6">
        <v>52750000</v>
      </c>
      <c r="P1397" s="6">
        <v>15965000</v>
      </c>
      <c r="Q1397" s="6">
        <v>0</v>
      </c>
      <c r="R1397" s="6">
        <v>10141359</v>
      </c>
      <c r="S1397" s="6">
        <v>78856359</v>
      </c>
      <c r="U1397">
        <f t="shared" si="28"/>
        <v>0.14756974520988922</v>
      </c>
    </row>
    <row r="1398" spans="1:21" x14ac:dyDescent="0.35">
      <c r="A1398">
        <v>2021</v>
      </c>
      <c r="B1398" t="s">
        <v>3</v>
      </c>
      <c r="C1398" t="s">
        <v>67</v>
      </c>
      <c r="D1398" t="s">
        <v>17</v>
      </c>
      <c r="E1398" t="s">
        <v>121</v>
      </c>
      <c r="F1398" t="s">
        <v>35</v>
      </c>
      <c r="G1398">
        <v>3</v>
      </c>
      <c r="H1398" t="s">
        <v>9</v>
      </c>
      <c r="I1398" s="6">
        <v>8</v>
      </c>
      <c r="J1398" s="6">
        <v>11369.29</v>
      </c>
      <c r="K1398" s="6">
        <v>3902.22</v>
      </c>
      <c r="L1398" s="6">
        <v>11140.7</v>
      </c>
      <c r="M1398" s="6">
        <v>14487.21</v>
      </c>
      <c r="N1398" s="6">
        <v>2534</v>
      </c>
      <c r="O1398" s="6">
        <v>28815067</v>
      </c>
      <c r="P1398" s="6">
        <v>13532713</v>
      </c>
      <c r="Q1398" s="6">
        <v>0</v>
      </c>
      <c r="R1398" s="6">
        <v>934700</v>
      </c>
      <c r="S1398" s="6">
        <v>43282480</v>
      </c>
      <c r="U1398">
        <f t="shared" si="28"/>
        <v>0.22288111218906367</v>
      </c>
    </row>
    <row r="1399" spans="1:21" x14ac:dyDescent="0.35">
      <c r="A1399">
        <v>2021</v>
      </c>
      <c r="B1399" t="s">
        <v>3</v>
      </c>
      <c r="C1399" t="s">
        <v>67</v>
      </c>
      <c r="D1399" t="s">
        <v>17</v>
      </c>
      <c r="E1399" t="s">
        <v>121</v>
      </c>
      <c r="F1399" t="s">
        <v>35</v>
      </c>
      <c r="G1399">
        <v>4</v>
      </c>
      <c r="H1399" t="s">
        <v>9</v>
      </c>
      <c r="I1399" s="6">
        <v>3</v>
      </c>
      <c r="J1399" s="6">
        <v>822.35</v>
      </c>
      <c r="K1399" s="6">
        <v>822.35</v>
      </c>
      <c r="L1399" s="6">
        <v>389.76</v>
      </c>
      <c r="M1399" s="6">
        <v>389.76</v>
      </c>
      <c r="N1399" s="6">
        <v>155</v>
      </c>
      <c r="O1399" s="6">
        <v>2882457</v>
      </c>
      <c r="P1399" s="6">
        <v>629287</v>
      </c>
      <c r="Q1399" s="6">
        <v>0</v>
      </c>
      <c r="R1399" s="6">
        <v>758598</v>
      </c>
      <c r="S1399" s="6">
        <v>4270342</v>
      </c>
      <c r="U1399">
        <f t="shared" si="28"/>
        <v>0.18848422204657383</v>
      </c>
    </row>
    <row r="1400" spans="1:21" x14ac:dyDescent="0.35">
      <c r="A1400">
        <v>2021</v>
      </c>
      <c r="B1400" t="s">
        <v>3</v>
      </c>
      <c r="C1400" t="s">
        <v>67</v>
      </c>
      <c r="D1400" t="s">
        <v>17</v>
      </c>
      <c r="E1400" t="s">
        <v>121</v>
      </c>
      <c r="F1400" t="s">
        <v>35</v>
      </c>
      <c r="G1400">
        <v>5</v>
      </c>
      <c r="H1400" t="s">
        <v>9</v>
      </c>
      <c r="I1400" s="6">
        <v>2</v>
      </c>
      <c r="J1400" s="6">
        <v>376.61</v>
      </c>
      <c r="K1400" s="6">
        <v>301.29000000000002</v>
      </c>
      <c r="L1400" s="6">
        <v>93.9</v>
      </c>
      <c r="M1400" s="6">
        <v>93.9</v>
      </c>
      <c r="N1400" s="6">
        <v>63</v>
      </c>
      <c r="O1400" s="6">
        <v>0</v>
      </c>
      <c r="P1400" s="6">
        <v>2000000</v>
      </c>
      <c r="Q1400" s="6">
        <v>0</v>
      </c>
      <c r="R1400" s="6">
        <v>0</v>
      </c>
      <c r="S1400" s="6">
        <v>2000000</v>
      </c>
      <c r="U1400">
        <f t="shared" si="28"/>
        <v>0.16728180345715726</v>
      </c>
    </row>
    <row r="1401" spans="1:21" x14ac:dyDescent="0.35">
      <c r="A1401">
        <v>2021</v>
      </c>
      <c r="B1401" t="s">
        <v>3</v>
      </c>
      <c r="C1401" t="s">
        <v>67</v>
      </c>
      <c r="D1401" t="s">
        <v>17</v>
      </c>
      <c r="E1401" t="s">
        <v>121</v>
      </c>
      <c r="F1401" t="s">
        <v>35</v>
      </c>
      <c r="G1401">
        <v>6</v>
      </c>
      <c r="H1401" t="s">
        <v>9</v>
      </c>
      <c r="I1401" s="6">
        <v>6</v>
      </c>
      <c r="J1401" s="6">
        <v>3715.87</v>
      </c>
      <c r="K1401" s="6">
        <v>2230.15</v>
      </c>
      <c r="L1401" s="6">
        <v>382.74</v>
      </c>
      <c r="M1401" s="6">
        <v>391.46</v>
      </c>
      <c r="N1401" s="6">
        <v>954</v>
      </c>
      <c r="O1401" s="6">
        <v>6737000</v>
      </c>
      <c r="P1401" s="6">
        <v>4952038</v>
      </c>
      <c r="Q1401" s="6">
        <v>0</v>
      </c>
      <c r="R1401" s="6">
        <v>325779</v>
      </c>
      <c r="S1401" s="6">
        <v>12014817</v>
      </c>
      <c r="U1401">
        <f t="shared" si="28"/>
        <v>0.25673664579223709</v>
      </c>
    </row>
    <row r="1402" spans="1:21" x14ac:dyDescent="0.35">
      <c r="A1402">
        <v>2021</v>
      </c>
      <c r="B1402" t="s">
        <v>3</v>
      </c>
      <c r="C1402" t="s">
        <v>67</v>
      </c>
      <c r="D1402" t="s">
        <v>17</v>
      </c>
      <c r="E1402" t="s">
        <v>122</v>
      </c>
      <c r="F1402" t="s">
        <v>35</v>
      </c>
      <c r="G1402">
        <v>1</v>
      </c>
      <c r="H1402" t="s">
        <v>9</v>
      </c>
      <c r="I1402" s="6">
        <v>219</v>
      </c>
      <c r="J1402" s="6">
        <v>38683.120000000003</v>
      </c>
      <c r="K1402" s="6">
        <v>28382.99</v>
      </c>
      <c r="L1402" s="6">
        <v>152119.89000000001</v>
      </c>
      <c r="M1402" s="6">
        <v>206121.37</v>
      </c>
      <c r="N1402" s="6">
        <v>30478</v>
      </c>
      <c r="O1402" s="6">
        <v>727548114</v>
      </c>
      <c r="P1402" s="6">
        <v>208345300</v>
      </c>
      <c r="Q1402" s="6">
        <v>0</v>
      </c>
      <c r="R1402" s="6">
        <v>150898905</v>
      </c>
      <c r="S1402" s="6">
        <v>1086792319</v>
      </c>
      <c r="U1402">
        <f t="shared" si="28"/>
        <v>0.78788887762931215</v>
      </c>
    </row>
    <row r="1403" spans="1:21" x14ac:dyDescent="0.35">
      <c r="A1403">
        <v>2021</v>
      </c>
      <c r="B1403" t="s">
        <v>3</v>
      </c>
      <c r="C1403" t="s">
        <v>67</v>
      </c>
      <c r="D1403" t="s">
        <v>17</v>
      </c>
      <c r="E1403" t="s">
        <v>122</v>
      </c>
      <c r="F1403" t="s">
        <v>35</v>
      </c>
      <c r="G1403">
        <v>2</v>
      </c>
      <c r="H1403" t="s">
        <v>9</v>
      </c>
      <c r="I1403" s="6">
        <v>44</v>
      </c>
      <c r="J1403" s="6">
        <v>35877.379999999997</v>
      </c>
      <c r="K1403" s="6">
        <v>17975.34</v>
      </c>
      <c r="L1403" s="6">
        <v>33728.69</v>
      </c>
      <c r="M1403" s="6">
        <v>43183.27</v>
      </c>
      <c r="N1403" s="6">
        <v>7695</v>
      </c>
      <c r="O1403" s="6">
        <v>104531063</v>
      </c>
      <c r="P1403" s="6">
        <v>55576639</v>
      </c>
      <c r="Q1403" s="6">
        <v>0</v>
      </c>
      <c r="R1403" s="6">
        <v>22955461</v>
      </c>
      <c r="S1403" s="6">
        <v>205253163</v>
      </c>
      <c r="U1403">
        <f t="shared" si="28"/>
        <v>0.2144805445659633</v>
      </c>
    </row>
    <row r="1404" spans="1:21" x14ac:dyDescent="0.35">
      <c r="A1404">
        <v>2021</v>
      </c>
      <c r="B1404" t="s">
        <v>3</v>
      </c>
      <c r="C1404" t="s">
        <v>67</v>
      </c>
      <c r="D1404" t="s">
        <v>17</v>
      </c>
      <c r="E1404" t="s">
        <v>122</v>
      </c>
      <c r="F1404" t="s">
        <v>35</v>
      </c>
      <c r="G1404">
        <v>3</v>
      </c>
      <c r="H1404" t="s">
        <v>9</v>
      </c>
      <c r="I1404" s="6">
        <v>47</v>
      </c>
      <c r="J1404" s="6">
        <v>59362.55</v>
      </c>
      <c r="K1404" s="6">
        <v>15362.39</v>
      </c>
      <c r="L1404" s="6">
        <v>52422.5</v>
      </c>
      <c r="M1404" s="6">
        <v>56901.07</v>
      </c>
      <c r="N1404" s="6">
        <v>14756</v>
      </c>
      <c r="O1404" s="6">
        <v>210382026</v>
      </c>
      <c r="P1404" s="6">
        <v>57844948</v>
      </c>
      <c r="Q1404" s="6">
        <v>0</v>
      </c>
      <c r="R1404" s="6">
        <v>104382538</v>
      </c>
      <c r="S1404" s="6">
        <v>372609512</v>
      </c>
      <c r="U1404">
        <f t="shared" si="28"/>
        <v>0.24857422735377774</v>
      </c>
    </row>
    <row r="1405" spans="1:21" x14ac:dyDescent="0.35">
      <c r="A1405">
        <v>2021</v>
      </c>
      <c r="B1405" t="s">
        <v>3</v>
      </c>
      <c r="C1405" t="s">
        <v>67</v>
      </c>
      <c r="D1405" t="s">
        <v>17</v>
      </c>
      <c r="E1405" t="s">
        <v>122</v>
      </c>
      <c r="F1405" t="s">
        <v>35</v>
      </c>
      <c r="G1405">
        <v>4</v>
      </c>
      <c r="H1405" t="s">
        <v>9</v>
      </c>
      <c r="I1405" s="6">
        <v>4</v>
      </c>
      <c r="J1405" s="6">
        <v>-1951.18</v>
      </c>
      <c r="K1405" s="6">
        <v>-1170.71</v>
      </c>
      <c r="L1405" s="6">
        <v>1404.9</v>
      </c>
      <c r="M1405" s="6">
        <v>1404.9</v>
      </c>
      <c r="N1405" s="6">
        <v>-1837</v>
      </c>
      <c r="O1405" s="6">
        <v>10000000</v>
      </c>
      <c r="P1405" s="6">
        <v>13750000</v>
      </c>
      <c r="Q1405" s="6">
        <v>0</v>
      </c>
      <c r="R1405" s="6">
        <v>5973682</v>
      </c>
      <c r="S1405" s="6">
        <v>29723682</v>
      </c>
      <c r="U1405">
        <f t="shared" si="28"/>
        <v>0.94148156500169122</v>
      </c>
    </row>
    <row r="1406" spans="1:21" x14ac:dyDescent="0.35">
      <c r="A1406">
        <v>2021</v>
      </c>
      <c r="B1406" t="s">
        <v>3</v>
      </c>
      <c r="C1406" t="s">
        <v>67</v>
      </c>
      <c r="D1406" t="s">
        <v>17</v>
      </c>
      <c r="E1406" t="s">
        <v>122</v>
      </c>
      <c r="F1406" t="s">
        <v>35</v>
      </c>
      <c r="G1406">
        <v>5</v>
      </c>
      <c r="H1406" t="s">
        <v>9</v>
      </c>
      <c r="I1406" s="6">
        <v>5</v>
      </c>
      <c r="J1406" s="6">
        <v>-3027.28</v>
      </c>
      <c r="K1406" s="6">
        <v>61.77</v>
      </c>
      <c r="L1406" s="6">
        <v>2287.12</v>
      </c>
      <c r="M1406" s="6">
        <v>4206.71</v>
      </c>
      <c r="N1406" s="6">
        <v>-757</v>
      </c>
      <c r="O1406" s="6">
        <v>20280000</v>
      </c>
      <c r="P1406" s="6">
        <v>10676740</v>
      </c>
      <c r="Q1406" s="6">
        <v>0</v>
      </c>
      <c r="R1406" s="6">
        <v>783794</v>
      </c>
      <c r="S1406" s="6">
        <v>31740534</v>
      </c>
      <c r="U1406">
        <f t="shared" si="28"/>
        <v>0.25005945931661422</v>
      </c>
    </row>
    <row r="1407" spans="1:21" x14ac:dyDescent="0.35">
      <c r="A1407">
        <v>2021</v>
      </c>
      <c r="B1407" t="s">
        <v>3</v>
      </c>
      <c r="C1407" t="s">
        <v>67</v>
      </c>
      <c r="D1407" t="s">
        <v>17</v>
      </c>
      <c r="E1407" t="s">
        <v>122</v>
      </c>
      <c r="F1407" t="s">
        <v>35</v>
      </c>
      <c r="G1407">
        <v>6</v>
      </c>
      <c r="H1407" t="s">
        <v>9</v>
      </c>
      <c r="I1407" s="6">
        <v>4</v>
      </c>
      <c r="J1407" s="6">
        <v>6412.8</v>
      </c>
      <c r="K1407" s="6">
        <v>3847.68</v>
      </c>
      <c r="L1407" s="6">
        <v>1743.27</v>
      </c>
      <c r="M1407" s="6">
        <v>1751.8</v>
      </c>
      <c r="N1407" s="6">
        <v>3144</v>
      </c>
      <c r="O1407" s="6">
        <v>16198900</v>
      </c>
      <c r="P1407" s="6">
        <v>5793219</v>
      </c>
      <c r="Q1407" s="6">
        <v>0</v>
      </c>
      <c r="R1407" s="6">
        <v>10639102</v>
      </c>
      <c r="S1407" s="6">
        <v>32631221</v>
      </c>
      <c r="U1407">
        <f t="shared" si="28"/>
        <v>0.4902694610778443</v>
      </c>
    </row>
    <row r="1408" spans="1:21" x14ac:dyDescent="0.35">
      <c r="A1408">
        <v>2021</v>
      </c>
      <c r="B1408" t="s">
        <v>3</v>
      </c>
      <c r="C1408" t="s">
        <v>67</v>
      </c>
      <c r="D1408" t="s">
        <v>17</v>
      </c>
      <c r="E1408" t="s">
        <v>122</v>
      </c>
      <c r="F1408" t="s">
        <v>35</v>
      </c>
      <c r="G1408">
        <v>8</v>
      </c>
      <c r="H1408" t="s">
        <v>9</v>
      </c>
      <c r="I1408" s="6">
        <v>1</v>
      </c>
      <c r="J1408" s="6">
        <v>241.64</v>
      </c>
      <c r="K1408" s="6">
        <v>144.99</v>
      </c>
      <c r="L1408" s="6">
        <v>167.03</v>
      </c>
      <c r="M1408" s="6">
        <v>167.49</v>
      </c>
      <c r="N1408" s="6">
        <v>66</v>
      </c>
      <c r="O1408" s="6">
        <v>0</v>
      </c>
      <c r="P1408" s="6">
        <v>300000</v>
      </c>
      <c r="Q1408" s="6">
        <v>0</v>
      </c>
      <c r="R1408" s="6">
        <v>30000</v>
      </c>
      <c r="S1408" s="6">
        <v>330000</v>
      </c>
      <c r="U1408">
        <f t="shared" si="28"/>
        <v>0.27313358715444463</v>
      </c>
    </row>
    <row r="1409" spans="1:21" x14ac:dyDescent="0.35">
      <c r="A1409">
        <v>2021</v>
      </c>
      <c r="B1409" t="s">
        <v>3</v>
      </c>
      <c r="C1409" t="s">
        <v>67</v>
      </c>
      <c r="D1409" t="s">
        <v>17</v>
      </c>
      <c r="E1409" t="s">
        <v>122</v>
      </c>
      <c r="F1409" t="s">
        <v>35</v>
      </c>
      <c r="G1409">
        <v>10</v>
      </c>
      <c r="H1409" t="s">
        <v>9</v>
      </c>
      <c r="I1409" s="6">
        <v>3</v>
      </c>
      <c r="J1409" s="6">
        <v>1568.22</v>
      </c>
      <c r="K1409" s="6">
        <v>940.93</v>
      </c>
      <c r="L1409" s="6">
        <v>1404.9</v>
      </c>
      <c r="M1409" s="6">
        <v>1404.9</v>
      </c>
      <c r="N1409" s="6">
        <v>0</v>
      </c>
      <c r="O1409" s="6">
        <v>0</v>
      </c>
      <c r="P1409" s="6">
        <v>3750000</v>
      </c>
      <c r="Q1409" s="6">
        <v>0</v>
      </c>
      <c r="R1409" s="6">
        <v>1973682</v>
      </c>
      <c r="S1409" s="6">
        <v>5723682</v>
      </c>
      <c r="U1409">
        <f t="shared" si="28"/>
        <v>0</v>
      </c>
    </row>
    <row r="1410" spans="1:21" x14ac:dyDescent="0.35">
      <c r="A1410">
        <v>2021</v>
      </c>
      <c r="B1410" t="s">
        <v>3</v>
      </c>
      <c r="C1410" t="s">
        <v>67</v>
      </c>
      <c r="D1410" t="s">
        <v>17</v>
      </c>
      <c r="E1410" t="s">
        <v>123</v>
      </c>
      <c r="F1410" t="s">
        <v>35</v>
      </c>
      <c r="G1410">
        <v>1</v>
      </c>
      <c r="H1410" t="s">
        <v>9</v>
      </c>
      <c r="I1410" s="6">
        <v>74</v>
      </c>
      <c r="J1410" s="6">
        <v>34928.120000000003</v>
      </c>
      <c r="K1410" s="6">
        <v>15468.3</v>
      </c>
      <c r="L1410" s="6">
        <v>37239.800000000003</v>
      </c>
      <c r="M1410" s="6">
        <v>66581.259999999995</v>
      </c>
      <c r="N1410" s="6">
        <v>8000</v>
      </c>
      <c r="O1410" s="6">
        <v>58529859</v>
      </c>
      <c r="P1410" s="6">
        <v>61556422</v>
      </c>
      <c r="Q1410" s="6">
        <v>0</v>
      </c>
      <c r="R1410" s="6">
        <v>31483234</v>
      </c>
      <c r="S1410" s="6">
        <v>151569515</v>
      </c>
      <c r="U1410">
        <f t="shared" si="28"/>
        <v>0.22904181501895893</v>
      </c>
    </row>
    <row r="1411" spans="1:21" x14ac:dyDescent="0.35">
      <c r="A1411">
        <v>2021</v>
      </c>
      <c r="B1411" t="s">
        <v>3</v>
      </c>
      <c r="C1411" t="s">
        <v>67</v>
      </c>
      <c r="D1411" t="s">
        <v>17</v>
      </c>
      <c r="E1411" t="s">
        <v>123</v>
      </c>
      <c r="F1411" t="s">
        <v>35</v>
      </c>
      <c r="G1411">
        <v>2</v>
      </c>
      <c r="H1411" t="s">
        <v>9</v>
      </c>
      <c r="I1411" s="6">
        <v>24</v>
      </c>
      <c r="J1411" s="6">
        <v>2936.78</v>
      </c>
      <c r="K1411" s="6">
        <v>1667.38</v>
      </c>
      <c r="L1411" s="6">
        <v>2627.93</v>
      </c>
      <c r="M1411" s="6">
        <v>3743.44</v>
      </c>
      <c r="N1411" s="6">
        <v>277</v>
      </c>
      <c r="O1411" s="6">
        <v>3165000</v>
      </c>
      <c r="P1411" s="6">
        <v>17951105</v>
      </c>
      <c r="Q1411" s="6">
        <v>0</v>
      </c>
      <c r="R1411" s="6">
        <v>16404718</v>
      </c>
      <c r="S1411" s="6">
        <v>37520823</v>
      </c>
      <c r="U1411">
        <f t="shared" si="28"/>
        <v>9.4320991017372763E-2</v>
      </c>
    </row>
    <row r="1412" spans="1:21" x14ac:dyDescent="0.35">
      <c r="A1412">
        <v>2021</v>
      </c>
      <c r="B1412" t="s">
        <v>3</v>
      </c>
      <c r="C1412" t="s">
        <v>67</v>
      </c>
      <c r="D1412" t="s">
        <v>17</v>
      </c>
      <c r="E1412" t="s">
        <v>123</v>
      </c>
      <c r="F1412" t="s">
        <v>35</v>
      </c>
      <c r="G1412">
        <v>3</v>
      </c>
      <c r="H1412" t="s">
        <v>9</v>
      </c>
      <c r="I1412" s="6">
        <v>1</v>
      </c>
      <c r="J1412" s="6">
        <v>3263.56</v>
      </c>
      <c r="K1412" s="6">
        <v>480.38</v>
      </c>
      <c r="L1412" s="6">
        <v>3263.56</v>
      </c>
      <c r="M1412" s="6">
        <v>3263.56</v>
      </c>
      <c r="N1412" s="6">
        <v>616</v>
      </c>
      <c r="O1412" s="6">
        <v>0</v>
      </c>
      <c r="P1412" s="6">
        <v>5913339</v>
      </c>
      <c r="Q1412" s="6">
        <v>0</v>
      </c>
      <c r="R1412" s="6">
        <v>0</v>
      </c>
      <c r="S1412" s="6">
        <v>5913339</v>
      </c>
      <c r="U1412">
        <f t="shared" si="28"/>
        <v>0.18875093456225717</v>
      </c>
    </row>
    <row r="1413" spans="1:21" x14ac:dyDescent="0.35">
      <c r="A1413">
        <v>2021</v>
      </c>
      <c r="B1413" t="s">
        <v>3</v>
      </c>
      <c r="C1413" t="s">
        <v>67</v>
      </c>
      <c r="D1413" t="s">
        <v>17</v>
      </c>
      <c r="E1413" t="s">
        <v>123</v>
      </c>
      <c r="F1413" t="s">
        <v>35</v>
      </c>
      <c r="G1413">
        <v>5</v>
      </c>
      <c r="H1413" t="s">
        <v>9</v>
      </c>
      <c r="I1413" s="6">
        <v>1</v>
      </c>
      <c r="J1413" s="6">
        <v>0</v>
      </c>
      <c r="K1413" s="6">
        <v>0</v>
      </c>
      <c r="L1413" s="6">
        <v>881.02</v>
      </c>
      <c r="M1413" s="6">
        <v>1156.74</v>
      </c>
      <c r="N1413" s="6">
        <v>0</v>
      </c>
      <c r="O1413" s="6">
        <v>5550000</v>
      </c>
      <c r="P1413" s="6">
        <v>500000</v>
      </c>
      <c r="Q1413" s="6">
        <v>0</v>
      </c>
      <c r="R1413" s="6">
        <v>132240</v>
      </c>
      <c r="S1413" s="6">
        <v>6182240</v>
      </c>
      <c r="U1413">
        <f t="shared" si="28"/>
        <v>0</v>
      </c>
    </row>
    <row r="1414" spans="1:21" x14ac:dyDescent="0.35">
      <c r="A1414">
        <v>2021</v>
      </c>
      <c r="B1414" t="s">
        <v>3</v>
      </c>
      <c r="C1414" t="s">
        <v>67</v>
      </c>
      <c r="D1414" t="s">
        <v>17</v>
      </c>
      <c r="E1414" t="s">
        <v>123</v>
      </c>
      <c r="F1414" t="s">
        <v>35</v>
      </c>
      <c r="G1414">
        <v>6</v>
      </c>
      <c r="H1414" t="s">
        <v>9</v>
      </c>
      <c r="I1414" s="6">
        <v>4</v>
      </c>
      <c r="J1414" s="6">
        <v>68091.77</v>
      </c>
      <c r="K1414" s="6">
        <v>34097.410000000003</v>
      </c>
      <c r="L1414" s="6">
        <v>68062.17</v>
      </c>
      <c r="M1414" s="6">
        <v>124837.57</v>
      </c>
      <c r="N1414" s="6">
        <v>7497</v>
      </c>
      <c r="O1414" s="6">
        <v>231393443</v>
      </c>
      <c r="P1414" s="6">
        <v>19467114</v>
      </c>
      <c r="Q1414" s="6">
        <v>0</v>
      </c>
      <c r="R1414" s="6">
        <v>22421711</v>
      </c>
      <c r="S1414" s="6">
        <v>273282268</v>
      </c>
      <c r="U1414">
        <f t="shared" si="28"/>
        <v>0.11010141166839986</v>
      </c>
    </row>
    <row r="1415" spans="1:21" x14ac:dyDescent="0.35">
      <c r="A1415">
        <v>2021</v>
      </c>
      <c r="B1415" t="s">
        <v>3</v>
      </c>
      <c r="C1415" t="s">
        <v>67</v>
      </c>
      <c r="D1415" t="s">
        <v>17</v>
      </c>
      <c r="E1415" t="s">
        <v>124</v>
      </c>
      <c r="F1415" t="s">
        <v>35</v>
      </c>
      <c r="G1415">
        <v>1</v>
      </c>
      <c r="H1415" t="s">
        <v>9</v>
      </c>
      <c r="I1415" s="6">
        <v>58</v>
      </c>
      <c r="J1415" s="6">
        <v>48921.95</v>
      </c>
      <c r="K1415" s="6">
        <v>22778.95</v>
      </c>
      <c r="L1415" s="6">
        <v>55886.9</v>
      </c>
      <c r="M1415" s="6">
        <v>72993.73</v>
      </c>
      <c r="N1415" s="6">
        <v>9134</v>
      </c>
      <c r="O1415" s="6">
        <v>185271155</v>
      </c>
      <c r="P1415" s="6">
        <v>97089580</v>
      </c>
      <c r="Q1415" s="6">
        <v>0</v>
      </c>
      <c r="R1415" s="6">
        <v>68133234</v>
      </c>
      <c r="S1415" s="6">
        <v>350493969</v>
      </c>
      <c r="U1415">
        <f t="shared" si="28"/>
        <v>0.1867055585478502</v>
      </c>
    </row>
    <row r="1416" spans="1:21" x14ac:dyDescent="0.35">
      <c r="A1416">
        <v>2021</v>
      </c>
      <c r="B1416" t="s">
        <v>3</v>
      </c>
      <c r="C1416" t="s">
        <v>67</v>
      </c>
      <c r="D1416" t="s">
        <v>17</v>
      </c>
      <c r="E1416" t="s">
        <v>124</v>
      </c>
      <c r="F1416" t="s">
        <v>35</v>
      </c>
      <c r="G1416">
        <v>2</v>
      </c>
      <c r="H1416" t="s">
        <v>9</v>
      </c>
      <c r="I1416" s="6">
        <v>13</v>
      </c>
      <c r="J1416" s="6">
        <v>10934.35</v>
      </c>
      <c r="K1416" s="6">
        <v>4385.34</v>
      </c>
      <c r="L1416" s="6">
        <v>20937.759999999998</v>
      </c>
      <c r="M1416" s="6">
        <v>9528.82</v>
      </c>
      <c r="N1416" s="6">
        <v>2576</v>
      </c>
      <c r="O1416" s="6">
        <v>19297112</v>
      </c>
      <c r="P1416" s="6">
        <v>21750000</v>
      </c>
      <c r="Q1416" s="6">
        <v>0</v>
      </c>
      <c r="R1416" s="6">
        <v>6854138</v>
      </c>
      <c r="S1416" s="6">
        <v>47901250</v>
      </c>
      <c r="U1416">
        <f t="shared" si="28"/>
        <v>0.23558784930059856</v>
      </c>
    </row>
    <row r="1417" spans="1:21" x14ac:dyDescent="0.35">
      <c r="A1417">
        <v>2021</v>
      </c>
      <c r="B1417" t="s">
        <v>3</v>
      </c>
      <c r="C1417" t="s">
        <v>67</v>
      </c>
      <c r="D1417" t="s">
        <v>17</v>
      </c>
      <c r="E1417" t="s">
        <v>124</v>
      </c>
      <c r="F1417" t="s">
        <v>35</v>
      </c>
      <c r="G1417">
        <v>3</v>
      </c>
      <c r="H1417" t="s">
        <v>9</v>
      </c>
      <c r="I1417" s="6">
        <v>23</v>
      </c>
      <c r="J1417" s="6">
        <v>33164.57</v>
      </c>
      <c r="K1417" s="6">
        <v>13456.47</v>
      </c>
      <c r="L1417" s="6">
        <v>34755.379999999997</v>
      </c>
      <c r="M1417" s="6">
        <v>54272.32</v>
      </c>
      <c r="N1417" s="6">
        <v>6423</v>
      </c>
      <c r="O1417" s="6">
        <v>80000000</v>
      </c>
      <c r="P1417" s="6">
        <v>37350000</v>
      </c>
      <c r="Q1417" s="6">
        <v>0</v>
      </c>
      <c r="R1417" s="6">
        <v>28179832</v>
      </c>
      <c r="S1417" s="6">
        <v>145529832</v>
      </c>
      <c r="U1417">
        <f t="shared" si="28"/>
        <v>0.19367053454937</v>
      </c>
    </row>
    <row r="1418" spans="1:21" x14ac:dyDescent="0.35">
      <c r="A1418">
        <v>2021</v>
      </c>
      <c r="B1418" t="s">
        <v>3</v>
      </c>
      <c r="C1418" t="s">
        <v>67</v>
      </c>
      <c r="D1418" t="s">
        <v>17</v>
      </c>
      <c r="E1418" t="s">
        <v>124</v>
      </c>
      <c r="F1418" t="s">
        <v>35</v>
      </c>
      <c r="G1418">
        <v>6</v>
      </c>
      <c r="H1418" t="s">
        <v>9</v>
      </c>
      <c r="I1418" s="6">
        <v>4</v>
      </c>
      <c r="J1418" s="6">
        <v>222.79</v>
      </c>
      <c r="K1418" s="6">
        <v>133.66999999999999</v>
      </c>
      <c r="L1418" s="6">
        <v>222.79</v>
      </c>
      <c r="M1418" s="6">
        <v>222.79</v>
      </c>
      <c r="N1418" s="6">
        <v>0</v>
      </c>
      <c r="O1418" s="6">
        <v>0</v>
      </c>
      <c r="P1418" s="6">
        <v>3059306</v>
      </c>
      <c r="Q1418" s="6">
        <v>0</v>
      </c>
      <c r="R1418" s="6">
        <v>305931</v>
      </c>
      <c r="S1418" s="6">
        <v>3365237</v>
      </c>
      <c r="U1418">
        <f t="shared" si="28"/>
        <v>0</v>
      </c>
    </row>
    <row r="1419" spans="1:21" x14ac:dyDescent="0.35">
      <c r="A1419">
        <v>2021</v>
      </c>
      <c r="B1419" t="s">
        <v>3</v>
      </c>
      <c r="C1419" t="s">
        <v>67</v>
      </c>
      <c r="D1419" t="s">
        <v>17</v>
      </c>
      <c r="E1419" t="s">
        <v>125</v>
      </c>
      <c r="F1419" t="s">
        <v>35</v>
      </c>
      <c r="G1419">
        <v>1</v>
      </c>
      <c r="H1419" t="s">
        <v>9</v>
      </c>
      <c r="I1419" s="6">
        <v>276</v>
      </c>
      <c r="J1419" s="6">
        <v>99291.9</v>
      </c>
      <c r="K1419" s="6">
        <v>42512.47</v>
      </c>
      <c r="L1419" s="6">
        <v>317756.18</v>
      </c>
      <c r="M1419" s="6">
        <v>386905.54</v>
      </c>
      <c r="N1419" s="6">
        <v>37350</v>
      </c>
      <c r="O1419" s="6">
        <v>990905423</v>
      </c>
      <c r="P1419" s="6">
        <v>264331220</v>
      </c>
      <c r="Q1419" s="6">
        <v>0</v>
      </c>
      <c r="R1419" s="6">
        <v>267803401</v>
      </c>
      <c r="S1419" s="6">
        <v>1538847044</v>
      </c>
      <c r="U1419">
        <f t="shared" si="28"/>
        <v>0.37616361455466157</v>
      </c>
    </row>
    <row r="1420" spans="1:21" x14ac:dyDescent="0.35">
      <c r="A1420">
        <v>2021</v>
      </c>
      <c r="B1420" t="s">
        <v>3</v>
      </c>
      <c r="C1420" t="s">
        <v>67</v>
      </c>
      <c r="D1420" t="s">
        <v>17</v>
      </c>
      <c r="E1420" t="s">
        <v>125</v>
      </c>
      <c r="F1420" t="s">
        <v>35</v>
      </c>
      <c r="G1420">
        <v>2</v>
      </c>
      <c r="H1420" t="s">
        <v>9</v>
      </c>
      <c r="I1420" s="6">
        <v>61</v>
      </c>
      <c r="J1420" s="6">
        <v>46910.239999999998</v>
      </c>
      <c r="K1420" s="6">
        <v>26915.19</v>
      </c>
      <c r="L1420" s="6">
        <v>41498.39</v>
      </c>
      <c r="M1420" s="6">
        <v>58033.19</v>
      </c>
      <c r="N1420" s="6">
        <v>14234</v>
      </c>
      <c r="O1420" s="6">
        <v>253394866</v>
      </c>
      <c r="P1420" s="6">
        <v>153152993</v>
      </c>
      <c r="Q1420" s="6">
        <v>0</v>
      </c>
      <c r="R1420" s="6">
        <v>58606149</v>
      </c>
      <c r="S1420" s="6">
        <v>465154008</v>
      </c>
      <c r="U1420">
        <f t="shared" si="28"/>
        <v>0.3034305516236967</v>
      </c>
    </row>
    <row r="1421" spans="1:21" x14ac:dyDescent="0.35">
      <c r="A1421">
        <v>2021</v>
      </c>
      <c r="B1421" t="s">
        <v>3</v>
      </c>
      <c r="C1421" t="s">
        <v>67</v>
      </c>
      <c r="D1421" t="s">
        <v>17</v>
      </c>
      <c r="E1421" t="s">
        <v>125</v>
      </c>
      <c r="F1421" t="s">
        <v>35</v>
      </c>
      <c r="G1421">
        <v>3</v>
      </c>
      <c r="H1421" t="s">
        <v>9</v>
      </c>
      <c r="I1421" s="6">
        <v>38</v>
      </c>
      <c r="J1421" s="6">
        <v>33677.21</v>
      </c>
      <c r="K1421" s="6">
        <v>13621.18</v>
      </c>
      <c r="L1421" s="6">
        <v>33702.9</v>
      </c>
      <c r="M1421" s="6">
        <v>42574.58</v>
      </c>
      <c r="N1421" s="6">
        <v>8289</v>
      </c>
      <c r="O1421" s="6">
        <v>79756455</v>
      </c>
      <c r="P1421" s="6">
        <v>47065953</v>
      </c>
      <c r="Q1421" s="6">
        <v>0</v>
      </c>
      <c r="R1421" s="6">
        <v>24650927</v>
      </c>
      <c r="S1421" s="6">
        <v>151473335</v>
      </c>
      <c r="U1421">
        <f t="shared" si="28"/>
        <v>0.24613084041106731</v>
      </c>
    </row>
    <row r="1422" spans="1:21" x14ac:dyDescent="0.35">
      <c r="A1422">
        <v>2021</v>
      </c>
      <c r="B1422" t="s">
        <v>3</v>
      </c>
      <c r="C1422" t="s">
        <v>67</v>
      </c>
      <c r="D1422" t="s">
        <v>17</v>
      </c>
      <c r="E1422" t="s">
        <v>125</v>
      </c>
      <c r="F1422" t="s">
        <v>35</v>
      </c>
      <c r="G1422">
        <v>4</v>
      </c>
      <c r="H1422" t="s">
        <v>9</v>
      </c>
      <c r="I1422" s="6">
        <v>6</v>
      </c>
      <c r="J1422" s="6">
        <v>3136.44</v>
      </c>
      <c r="K1422" s="6">
        <v>1881.86</v>
      </c>
      <c r="L1422" s="6">
        <v>2809.8</v>
      </c>
      <c r="M1422" s="6">
        <v>2809.8</v>
      </c>
      <c r="N1422" s="6">
        <v>0</v>
      </c>
      <c r="O1422" s="6">
        <v>0</v>
      </c>
      <c r="P1422" s="6">
        <v>7500000</v>
      </c>
      <c r="Q1422" s="6">
        <v>0</v>
      </c>
      <c r="R1422" s="6">
        <v>3947364</v>
      </c>
      <c r="S1422" s="6">
        <v>11447364</v>
      </c>
      <c r="U1422">
        <f t="shared" si="28"/>
        <v>0</v>
      </c>
    </row>
    <row r="1423" spans="1:21" x14ac:dyDescent="0.35">
      <c r="A1423">
        <v>2021</v>
      </c>
      <c r="B1423" t="s">
        <v>3</v>
      </c>
      <c r="C1423" t="s">
        <v>67</v>
      </c>
      <c r="D1423" t="s">
        <v>17</v>
      </c>
      <c r="E1423" t="s">
        <v>125</v>
      </c>
      <c r="F1423" t="s">
        <v>35</v>
      </c>
      <c r="G1423">
        <v>5</v>
      </c>
      <c r="H1423" t="s">
        <v>9</v>
      </c>
      <c r="I1423" s="6">
        <v>3</v>
      </c>
      <c r="J1423" s="6">
        <v>18711.43</v>
      </c>
      <c r="K1423" s="6">
        <v>12085.81</v>
      </c>
      <c r="L1423" s="6">
        <v>13511.3</v>
      </c>
      <c r="M1423" s="6">
        <v>19411.53</v>
      </c>
      <c r="N1423" s="6">
        <v>4091</v>
      </c>
      <c r="O1423" s="6">
        <v>84000000</v>
      </c>
      <c r="P1423" s="6">
        <v>2000000</v>
      </c>
      <c r="Q1423" s="6">
        <v>0</v>
      </c>
      <c r="R1423" s="6">
        <v>19167212</v>
      </c>
      <c r="S1423" s="6">
        <v>105167212</v>
      </c>
      <c r="U1423">
        <f t="shared" si="28"/>
        <v>0.21863641635086148</v>
      </c>
    </row>
    <row r="1424" spans="1:21" x14ac:dyDescent="0.35">
      <c r="A1424">
        <v>2021</v>
      </c>
      <c r="B1424" t="s">
        <v>3</v>
      </c>
      <c r="C1424" t="s">
        <v>67</v>
      </c>
      <c r="D1424" t="s">
        <v>17</v>
      </c>
      <c r="E1424" t="s">
        <v>125</v>
      </c>
      <c r="F1424" t="s">
        <v>35</v>
      </c>
      <c r="G1424">
        <v>6</v>
      </c>
      <c r="H1424" t="s">
        <v>9</v>
      </c>
      <c r="I1424" s="6">
        <v>19</v>
      </c>
      <c r="J1424" s="6">
        <v>28222.1</v>
      </c>
      <c r="K1424" s="6">
        <v>13496.22</v>
      </c>
      <c r="L1424" s="6">
        <v>14750.85</v>
      </c>
      <c r="M1424" s="6">
        <v>21049.96</v>
      </c>
      <c r="N1424" s="6">
        <v>7627</v>
      </c>
      <c r="O1424" s="6">
        <v>147250000</v>
      </c>
      <c r="P1424" s="6">
        <v>19937560</v>
      </c>
      <c r="Q1424" s="6">
        <v>0</v>
      </c>
      <c r="R1424" s="6">
        <v>16135947</v>
      </c>
      <c r="S1424" s="6">
        <v>183323507</v>
      </c>
      <c r="U1424">
        <f t="shared" si="28"/>
        <v>0.27024920186662227</v>
      </c>
    </row>
    <row r="1425" spans="1:21" x14ac:dyDescent="0.35">
      <c r="A1425">
        <v>2021</v>
      </c>
      <c r="B1425" t="s">
        <v>3</v>
      </c>
      <c r="C1425" t="s">
        <v>67</v>
      </c>
      <c r="D1425" t="s">
        <v>17</v>
      </c>
      <c r="E1425" t="s">
        <v>125</v>
      </c>
      <c r="F1425" t="s">
        <v>35</v>
      </c>
      <c r="G1425">
        <v>10</v>
      </c>
      <c r="H1425" t="s">
        <v>9</v>
      </c>
      <c r="I1425" s="6">
        <v>2</v>
      </c>
      <c r="J1425" s="6">
        <v>17996.64</v>
      </c>
      <c r="K1425" s="6">
        <v>8452.43</v>
      </c>
      <c r="L1425" s="6">
        <v>17996.64</v>
      </c>
      <c r="M1425" s="6">
        <v>20708.46</v>
      </c>
      <c r="N1425" s="6">
        <v>4949</v>
      </c>
      <c r="O1425" s="6">
        <v>60000000</v>
      </c>
      <c r="P1425" s="6">
        <v>34000000</v>
      </c>
      <c r="Q1425" s="6">
        <v>0</v>
      </c>
      <c r="R1425" s="6">
        <v>8200000</v>
      </c>
      <c r="S1425" s="6">
        <v>102200000</v>
      </c>
      <c r="U1425">
        <f t="shared" si="28"/>
        <v>0.27499577698948247</v>
      </c>
    </row>
    <row r="1426" spans="1:21" x14ac:dyDescent="0.35">
      <c r="A1426">
        <v>2021</v>
      </c>
      <c r="B1426" t="s">
        <v>3</v>
      </c>
      <c r="C1426" t="s">
        <v>67</v>
      </c>
      <c r="D1426" t="s">
        <v>17</v>
      </c>
      <c r="E1426" t="s">
        <v>126</v>
      </c>
      <c r="F1426" t="s">
        <v>35</v>
      </c>
      <c r="G1426">
        <v>1</v>
      </c>
      <c r="H1426" t="s">
        <v>9</v>
      </c>
      <c r="I1426" s="6">
        <v>143</v>
      </c>
      <c r="J1426" s="6">
        <v>-19583.75</v>
      </c>
      <c r="K1426" s="6">
        <v>-118.76</v>
      </c>
      <c r="L1426" s="6">
        <v>92144.31</v>
      </c>
      <c r="M1426" s="6">
        <v>150723.21</v>
      </c>
      <c r="N1426" s="6">
        <v>913</v>
      </c>
      <c r="O1426" s="6">
        <v>73902500</v>
      </c>
      <c r="P1426" s="6">
        <v>43751933</v>
      </c>
      <c r="Q1426" s="6">
        <v>0</v>
      </c>
      <c r="R1426" s="6">
        <v>55672477</v>
      </c>
      <c r="S1426" s="6">
        <v>173326910</v>
      </c>
      <c r="U1426">
        <f t="shared" si="28"/>
        <v>-4.6620284674794156E-2</v>
      </c>
    </row>
    <row r="1427" spans="1:21" x14ac:dyDescent="0.35">
      <c r="A1427">
        <v>2021</v>
      </c>
      <c r="B1427" t="s">
        <v>3</v>
      </c>
      <c r="C1427" t="s">
        <v>67</v>
      </c>
      <c r="D1427" t="s">
        <v>17</v>
      </c>
      <c r="E1427" t="s">
        <v>126</v>
      </c>
      <c r="F1427" t="s">
        <v>35</v>
      </c>
      <c r="G1427">
        <v>2</v>
      </c>
      <c r="H1427" t="s">
        <v>9</v>
      </c>
      <c r="I1427" s="6">
        <v>19</v>
      </c>
      <c r="J1427" s="6">
        <v>6149.55</v>
      </c>
      <c r="K1427" s="6">
        <v>3098.52</v>
      </c>
      <c r="L1427" s="6">
        <v>9349.1299999999992</v>
      </c>
      <c r="M1427" s="6">
        <v>12639.89</v>
      </c>
      <c r="N1427" s="6">
        <v>2840</v>
      </c>
      <c r="O1427" s="6">
        <v>33928050</v>
      </c>
      <c r="P1427" s="6">
        <v>13660500</v>
      </c>
      <c r="Q1427" s="6">
        <v>0</v>
      </c>
      <c r="R1427" s="6">
        <v>14303074</v>
      </c>
      <c r="S1427" s="6">
        <v>61891624</v>
      </c>
      <c r="U1427">
        <f t="shared" si="28"/>
        <v>0.46182240976982053</v>
      </c>
    </row>
    <row r="1428" spans="1:21" x14ac:dyDescent="0.35">
      <c r="A1428">
        <v>2021</v>
      </c>
      <c r="B1428" t="s">
        <v>3</v>
      </c>
      <c r="C1428" t="s">
        <v>67</v>
      </c>
      <c r="D1428" t="s">
        <v>17</v>
      </c>
      <c r="E1428" t="s">
        <v>126</v>
      </c>
      <c r="F1428" t="s">
        <v>35</v>
      </c>
      <c r="G1428">
        <v>3</v>
      </c>
      <c r="H1428" t="s">
        <v>9</v>
      </c>
      <c r="I1428" s="6">
        <v>13</v>
      </c>
      <c r="J1428" s="6">
        <v>7727.74</v>
      </c>
      <c r="K1428" s="6">
        <v>1250.5999999999999</v>
      </c>
      <c r="L1428" s="6">
        <v>16842.71</v>
      </c>
      <c r="M1428" s="6">
        <v>20930.189999999999</v>
      </c>
      <c r="N1428" s="6">
        <v>1475</v>
      </c>
      <c r="O1428" s="6">
        <v>79625914</v>
      </c>
      <c r="P1428" s="6">
        <v>58584108</v>
      </c>
      <c r="Q1428" s="6">
        <v>0</v>
      </c>
      <c r="R1428" s="6">
        <v>38484362</v>
      </c>
      <c r="S1428" s="6">
        <v>176694384</v>
      </c>
      <c r="U1428">
        <f t="shared" si="28"/>
        <v>0.19087081087096616</v>
      </c>
    </row>
    <row r="1429" spans="1:21" x14ac:dyDescent="0.35">
      <c r="A1429">
        <v>2021</v>
      </c>
      <c r="B1429" t="s">
        <v>3</v>
      </c>
      <c r="C1429" t="s">
        <v>67</v>
      </c>
      <c r="D1429" t="s">
        <v>17</v>
      </c>
      <c r="E1429" t="s">
        <v>126</v>
      </c>
      <c r="F1429" t="s">
        <v>35</v>
      </c>
      <c r="G1429">
        <v>4</v>
      </c>
      <c r="H1429" t="s">
        <v>9</v>
      </c>
      <c r="I1429" s="6">
        <v>9</v>
      </c>
      <c r="J1429" s="6">
        <v>5941.74</v>
      </c>
      <c r="K1429" s="6">
        <v>2453.46</v>
      </c>
      <c r="L1429" s="6">
        <v>7395.13</v>
      </c>
      <c r="M1429" s="6">
        <v>23056.27</v>
      </c>
      <c r="N1429" s="6">
        <v>1130</v>
      </c>
      <c r="O1429" s="6">
        <v>58197174</v>
      </c>
      <c r="P1429" s="6">
        <v>17010349</v>
      </c>
      <c r="Q1429" s="6">
        <v>0</v>
      </c>
      <c r="R1429" s="6">
        <v>25415356</v>
      </c>
      <c r="S1429" s="6">
        <v>100622879</v>
      </c>
      <c r="U1429">
        <f t="shared" si="28"/>
        <v>0.19017998094834174</v>
      </c>
    </row>
    <row r="1430" spans="1:21" x14ac:dyDescent="0.35">
      <c r="A1430">
        <v>2021</v>
      </c>
      <c r="B1430" t="s">
        <v>3</v>
      </c>
      <c r="C1430" t="s">
        <v>67</v>
      </c>
      <c r="D1430" t="s">
        <v>17</v>
      </c>
      <c r="E1430" t="s">
        <v>126</v>
      </c>
      <c r="F1430" t="s">
        <v>35</v>
      </c>
      <c r="G1430">
        <v>5</v>
      </c>
      <c r="H1430" t="s">
        <v>9</v>
      </c>
      <c r="I1430" s="6">
        <v>5</v>
      </c>
      <c r="J1430" s="6">
        <v>2489.4</v>
      </c>
      <c r="K1430" s="6">
        <v>1402.6</v>
      </c>
      <c r="L1430" s="6">
        <v>1893.3</v>
      </c>
      <c r="M1430" s="6">
        <v>2401.14</v>
      </c>
      <c r="N1430" s="6">
        <v>771</v>
      </c>
      <c r="O1430" s="6">
        <v>0</v>
      </c>
      <c r="P1430" s="6">
        <v>36497110</v>
      </c>
      <c r="Q1430" s="6">
        <v>0</v>
      </c>
      <c r="R1430" s="6">
        <v>3068920</v>
      </c>
      <c r="S1430" s="6">
        <v>39566030</v>
      </c>
      <c r="U1430">
        <f t="shared" si="28"/>
        <v>0.30971318389973485</v>
      </c>
    </row>
    <row r="1431" spans="1:21" x14ac:dyDescent="0.35">
      <c r="A1431">
        <v>2021</v>
      </c>
      <c r="B1431" t="s">
        <v>3</v>
      </c>
      <c r="C1431" t="s">
        <v>67</v>
      </c>
      <c r="D1431" t="s">
        <v>17</v>
      </c>
      <c r="E1431" t="s">
        <v>126</v>
      </c>
      <c r="F1431" t="s">
        <v>35</v>
      </c>
      <c r="G1431">
        <v>6</v>
      </c>
      <c r="H1431" t="s">
        <v>9</v>
      </c>
      <c r="I1431" s="6">
        <v>2</v>
      </c>
      <c r="J1431" s="6">
        <v>308.32</v>
      </c>
      <c r="K1431" s="6">
        <v>184.99</v>
      </c>
      <c r="L1431" s="6">
        <v>308.31</v>
      </c>
      <c r="M1431" s="6">
        <v>308.32</v>
      </c>
      <c r="N1431" s="6">
        <v>0</v>
      </c>
      <c r="O1431" s="6">
        <v>0</v>
      </c>
      <c r="P1431" s="6">
        <v>4233838</v>
      </c>
      <c r="Q1431" s="6">
        <v>0</v>
      </c>
      <c r="R1431" s="6">
        <v>423384</v>
      </c>
      <c r="S1431" s="6">
        <v>4657222</v>
      </c>
      <c r="U1431">
        <f t="shared" ref="U1431:U1494" si="29">IFERROR(N1431/J1431,0)</f>
        <v>0</v>
      </c>
    </row>
    <row r="1432" spans="1:21" x14ac:dyDescent="0.35">
      <c r="A1432">
        <v>2021</v>
      </c>
      <c r="B1432" t="s">
        <v>3</v>
      </c>
      <c r="C1432" t="s">
        <v>67</v>
      </c>
      <c r="D1432" t="s">
        <v>17</v>
      </c>
      <c r="E1432" t="s">
        <v>126</v>
      </c>
      <c r="F1432" t="s">
        <v>35</v>
      </c>
      <c r="G1432">
        <v>7</v>
      </c>
      <c r="H1432" t="s">
        <v>9</v>
      </c>
      <c r="I1432" s="6">
        <v>2</v>
      </c>
      <c r="J1432" s="6">
        <v>138.49</v>
      </c>
      <c r="K1432" s="6">
        <v>55.4</v>
      </c>
      <c r="L1432" s="6">
        <v>139.38999999999999</v>
      </c>
      <c r="M1432" s="6">
        <v>143.97</v>
      </c>
      <c r="N1432" s="6">
        <v>17</v>
      </c>
      <c r="O1432" s="6">
        <v>0</v>
      </c>
      <c r="P1432" s="6">
        <v>1000000</v>
      </c>
      <c r="Q1432" s="6">
        <v>0</v>
      </c>
      <c r="R1432" s="6">
        <v>1000000</v>
      </c>
      <c r="S1432" s="6">
        <v>2000000</v>
      </c>
      <c r="U1432">
        <f t="shared" si="29"/>
        <v>0.12275254531013069</v>
      </c>
    </row>
    <row r="1433" spans="1:21" x14ac:dyDescent="0.35">
      <c r="A1433">
        <v>2021</v>
      </c>
      <c r="B1433" t="s">
        <v>3</v>
      </c>
      <c r="C1433" t="s">
        <v>67</v>
      </c>
      <c r="D1433" t="s">
        <v>17</v>
      </c>
      <c r="E1433" t="s">
        <v>127</v>
      </c>
      <c r="F1433" t="s">
        <v>35</v>
      </c>
      <c r="G1433">
        <v>1</v>
      </c>
      <c r="H1433" t="s">
        <v>9</v>
      </c>
      <c r="I1433" s="6">
        <v>261</v>
      </c>
      <c r="J1433" s="6">
        <v>-53611.5</v>
      </c>
      <c r="K1433" s="6">
        <v>3655.27</v>
      </c>
      <c r="L1433" s="6">
        <v>81052.19</v>
      </c>
      <c r="M1433" s="6">
        <v>123807.56</v>
      </c>
      <c r="N1433" s="6">
        <v>5949</v>
      </c>
      <c r="O1433" s="6">
        <v>149511798</v>
      </c>
      <c r="P1433" s="6">
        <v>72751123</v>
      </c>
      <c r="Q1433" s="6">
        <v>100000</v>
      </c>
      <c r="R1433" s="6">
        <v>80542468</v>
      </c>
      <c r="S1433" s="6">
        <v>302905389</v>
      </c>
      <c r="U1433">
        <f t="shared" si="29"/>
        <v>-0.11096499818136034</v>
      </c>
    </row>
    <row r="1434" spans="1:21" x14ac:dyDescent="0.35">
      <c r="A1434">
        <v>2021</v>
      </c>
      <c r="B1434" t="s">
        <v>3</v>
      </c>
      <c r="C1434" t="s">
        <v>67</v>
      </c>
      <c r="D1434" t="s">
        <v>17</v>
      </c>
      <c r="E1434" t="s">
        <v>127</v>
      </c>
      <c r="F1434" t="s">
        <v>35</v>
      </c>
      <c r="G1434">
        <v>2</v>
      </c>
      <c r="H1434" t="s">
        <v>9</v>
      </c>
      <c r="I1434" s="6">
        <v>28</v>
      </c>
      <c r="J1434" s="6">
        <v>5386.73</v>
      </c>
      <c r="K1434" s="6">
        <v>3355.37</v>
      </c>
      <c r="L1434" s="6">
        <v>5543.26</v>
      </c>
      <c r="M1434" s="6">
        <v>8275</v>
      </c>
      <c r="N1434" s="6">
        <v>946</v>
      </c>
      <c r="O1434" s="6">
        <v>53080624</v>
      </c>
      <c r="P1434" s="6">
        <v>23284200</v>
      </c>
      <c r="Q1434" s="6">
        <v>0</v>
      </c>
      <c r="R1434" s="6">
        <v>8311578</v>
      </c>
      <c r="S1434" s="6">
        <v>84676402</v>
      </c>
      <c r="U1434">
        <f t="shared" si="29"/>
        <v>0.17561674708032518</v>
      </c>
    </row>
    <row r="1435" spans="1:21" x14ac:dyDescent="0.35">
      <c r="A1435">
        <v>2021</v>
      </c>
      <c r="B1435" t="s">
        <v>3</v>
      </c>
      <c r="C1435" t="s">
        <v>67</v>
      </c>
      <c r="D1435" t="s">
        <v>17</v>
      </c>
      <c r="E1435" t="s">
        <v>127</v>
      </c>
      <c r="F1435" t="s">
        <v>35</v>
      </c>
      <c r="G1435">
        <v>3</v>
      </c>
      <c r="H1435" t="s">
        <v>9</v>
      </c>
      <c r="I1435" s="6">
        <v>138</v>
      </c>
      <c r="J1435" s="6">
        <v>20118.060000000001</v>
      </c>
      <c r="K1435" s="6">
        <v>3661.94</v>
      </c>
      <c r="L1435" s="6">
        <v>32599.66</v>
      </c>
      <c r="M1435" s="6">
        <v>52214.05</v>
      </c>
      <c r="N1435" s="6">
        <v>4310</v>
      </c>
      <c r="O1435" s="6">
        <v>41894986</v>
      </c>
      <c r="P1435" s="6">
        <v>77659821</v>
      </c>
      <c r="Q1435" s="6">
        <v>0</v>
      </c>
      <c r="R1435" s="6">
        <v>270191744</v>
      </c>
      <c r="S1435" s="6">
        <v>389746551</v>
      </c>
      <c r="U1435">
        <f t="shared" si="29"/>
        <v>0.21423536861904177</v>
      </c>
    </row>
    <row r="1436" spans="1:21" x14ac:dyDescent="0.35">
      <c r="A1436">
        <v>2021</v>
      </c>
      <c r="B1436" t="s">
        <v>3</v>
      </c>
      <c r="C1436" t="s">
        <v>67</v>
      </c>
      <c r="D1436" t="s">
        <v>17</v>
      </c>
      <c r="E1436" t="s">
        <v>127</v>
      </c>
      <c r="F1436" t="s">
        <v>35</v>
      </c>
      <c r="G1436">
        <v>4</v>
      </c>
      <c r="H1436" t="s">
        <v>9</v>
      </c>
      <c r="I1436" s="6">
        <v>7</v>
      </c>
      <c r="J1436" s="6">
        <v>4958.2700000000004</v>
      </c>
      <c r="K1436" s="6">
        <v>2843.54</v>
      </c>
      <c r="L1436" s="6">
        <v>4794.6499999999996</v>
      </c>
      <c r="M1436" s="6">
        <v>7738.92</v>
      </c>
      <c r="N1436" s="6">
        <v>1026</v>
      </c>
      <c r="O1436" s="6">
        <v>20800000</v>
      </c>
      <c r="P1436" s="6">
        <v>9950000</v>
      </c>
      <c r="Q1436" s="6">
        <v>0</v>
      </c>
      <c r="R1436" s="6">
        <v>2173682</v>
      </c>
      <c r="S1436" s="6">
        <v>32923682</v>
      </c>
      <c r="U1436">
        <f t="shared" si="29"/>
        <v>0.20692701284923973</v>
      </c>
    </row>
    <row r="1437" spans="1:21" x14ac:dyDescent="0.35">
      <c r="A1437">
        <v>2021</v>
      </c>
      <c r="B1437" t="s">
        <v>3</v>
      </c>
      <c r="C1437" t="s">
        <v>67</v>
      </c>
      <c r="D1437" t="s">
        <v>17</v>
      </c>
      <c r="E1437" t="s">
        <v>127</v>
      </c>
      <c r="F1437" t="s">
        <v>35</v>
      </c>
      <c r="G1437">
        <v>5</v>
      </c>
      <c r="H1437" t="s">
        <v>9</v>
      </c>
      <c r="I1437" s="6">
        <v>3</v>
      </c>
      <c r="J1437" s="6">
        <v>1195.24</v>
      </c>
      <c r="K1437" s="6">
        <v>956.16</v>
      </c>
      <c r="L1437" s="6">
        <v>766.91</v>
      </c>
      <c r="M1437" s="6">
        <v>766.91</v>
      </c>
      <c r="N1437" s="6">
        <v>197</v>
      </c>
      <c r="O1437" s="6">
        <v>4248063</v>
      </c>
      <c r="P1437" s="6">
        <v>2330000</v>
      </c>
      <c r="Q1437" s="6">
        <v>0</v>
      </c>
      <c r="R1437" s="6">
        <v>248063</v>
      </c>
      <c r="S1437" s="6">
        <v>6826126</v>
      </c>
      <c r="U1437">
        <f t="shared" si="29"/>
        <v>0.16482045446939528</v>
      </c>
    </row>
    <row r="1438" spans="1:21" x14ac:dyDescent="0.35">
      <c r="A1438">
        <v>2021</v>
      </c>
      <c r="B1438" t="s">
        <v>3</v>
      </c>
      <c r="C1438" t="s">
        <v>67</v>
      </c>
      <c r="D1438" t="s">
        <v>17</v>
      </c>
      <c r="E1438" t="s">
        <v>127</v>
      </c>
      <c r="F1438" t="s">
        <v>35</v>
      </c>
      <c r="G1438">
        <v>6</v>
      </c>
      <c r="H1438" t="s">
        <v>9</v>
      </c>
      <c r="I1438" s="6">
        <v>8</v>
      </c>
      <c r="J1438" s="6">
        <v>3770.24</v>
      </c>
      <c r="K1438" s="6">
        <v>2262.13</v>
      </c>
      <c r="L1438" s="6">
        <v>2793.79</v>
      </c>
      <c r="M1438" s="6">
        <v>2799.08</v>
      </c>
      <c r="N1438" s="6">
        <v>799</v>
      </c>
      <c r="O1438" s="6">
        <v>1846000</v>
      </c>
      <c r="P1438" s="6">
        <v>12873693</v>
      </c>
      <c r="Q1438" s="6">
        <v>0</v>
      </c>
      <c r="R1438" s="6">
        <v>1187368</v>
      </c>
      <c r="S1438" s="6">
        <v>15907061</v>
      </c>
      <c r="U1438">
        <f t="shared" si="29"/>
        <v>0.21192284841283315</v>
      </c>
    </row>
    <row r="1439" spans="1:21" x14ac:dyDescent="0.35">
      <c r="A1439">
        <v>2021</v>
      </c>
      <c r="B1439" t="s">
        <v>3</v>
      </c>
      <c r="C1439" t="s">
        <v>67</v>
      </c>
      <c r="D1439" t="s">
        <v>17</v>
      </c>
      <c r="E1439" t="s">
        <v>127</v>
      </c>
      <c r="F1439" t="s">
        <v>35</v>
      </c>
      <c r="G1439">
        <v>8</v>
      </c>
      <c r="H1439" t="s">
        <v>9</v>
      </c>
      <c r="I1439" s="6">
        <v>1</v>
      </c>
      <c r="J1439" s="6">
        <v>0</v>
      </c>
      <c r="K1439" s="6">
        <v>0</v>
      </c>
      <c r="L1439" s="6">
        <v>3039.21</v>
      </c>
      <c r="M1439" s="6">
        <v>4693.47</v>
      </c>
      <c r="N1439" s="6">
        <v>0</v>
      </c>
      <c r="O1439" s="6">
        <v>35000000</v>
      </c>
      <c r="P1439" s="6">
        <v>300000</v>
      </c>
      <c r="Q1439" s="6">
        <v>0</v>
      </c>
      <c r="R1439" s="6">
        <v>3030000</v>
      </c>
      <c r="S1439" s="6">
        <v>38330000</v>
      </c>
      <c r="U1439">
        <f t="shared" si="29"/>
        <v>0</v>
      </c>
    </row>
    <row r="1440" spans="1:21" x14ac:dyDescent="0.35">
      <c r="A1440">
        <v>2021</v>
      </c>
      <c r="B1440" t="s">
        <v>3</v>
      </c>
      <c r="C1440" t="s">
        <v>67</v>
      </c>
      <c r="D1440" t="s">
        <v>17</v>
      </c>
      <c r="E1440" t="s">
        <v>128</v>
      </c>
      <c r="F1440" t="s">
        <v>35</v>
      </c>
      <c r="G1440">
        <v>1</v>
      </c>
      <c r="H1440" t="s">
        <v>9</v>
      </c>
      <c r="I1440" s="6">
        <v>441</v>
      </c>
      <c r="J1440" s="6">
        <v>229105.82</v>
      </c>
      <c r="K1440" s="6">
        <v>112844.73</v>
      </c>
      <c r="L1440" s="6">
        <v>284752.15999999997</v>
      </c>
      <c r="M1440" s="6">
        <v>405574.28</v>
      </c>
      <c r="N1440" s="6">
        <v>54719</v>
      </c>
      <c r="O1440" s="6">
        <v>713561131</v>
      </c>
      <c r="P1440" s="6">
        <v>245055787</v>
      </c>
      <c r="Q1440" s="6">
        <v>0</v>
      </c>
      <c r="R1440" s="6">
        <v>175574690</v>
      </c>
      <c r="S1440" s="6">
        <v>1153191608</v>
      </c>
      <c r="U1440">
        <f t="shared" si="29"/>
        <v>0.23883723250679531</v>
      </c>
    </row>
    <row r="1441" spans="1:21" x14ac:dyDescent="0.35">
      <c r="A1441">
        <v>2021</v>
      </c>
      <c r="B1441" t="s">
        <v>3</v>
      </c>
      <c r="C1441" t="s">
        <v>67</v>
      </c>
      <c r="D1441" t="s">
        <v>17</v>
      </c>
      <c r="E1441" t="s">
        <v>128</v>
      </c>
      <c r="F1441" t="s">
        <v>35</v>
      </c>
      <c r="G1441">
        <v>2</v>
      </c>
      <c r="H1441" t="s">
        <v>9</v>
      </c>
      <c r="I1441" s="6">
        <v>87</v>
      </c>
      <c r="J1441" s="6">
        <v>62990.25</v>
      </c>
      <c r="K1441" s="6">
        <v>31166.97</v>
      </c>
      <c r="L1441" s="6">
        <v>51796.36</v>
      </c>
      <c r="M1441" s="6">
        <v>69375.44</v>
      </c>
      <c r="N1441" s="6">
        <v>21240</v>
      </c>
      <c r="O1441" s="6">
        <v>243774462</v>
      </c>
      <c r="P1441" s="6">
        <v>141030668</v>
      </c>
      <c r="Q1441" s="6">
        <v>0</v>
      </c>
      <c r="R1441" s="6">
        <v>61609494</v>
      </c>
      <c r="S1441" s="6">
        <v>446414624</v>
      </c>
      <c r="U1441">
        <f t="shared" si="29"/>
        <v>0.33719504208984724</v>
      </c>
    </row>
    <row r="1442" spans="1:21" x14ac:dyDescent="0.35">
      <c r="A1442">
        <v>2021</v>
      </c>
      <c r="B1442" t="s">
        <v>3</v>
      </c>
      <c r="C1442" t="s">
        <v>67</v>
      </c>
      <c r="D1442" t="s">
        <v>17</v>
      </c>
      <c r="E1442" t="s">
        <v>128</v>
      </c>
      <c r="F1442" t="s">
        <v>35</v>
      </c>
      <c r="G1442">
        <v>3</v>
      </c>
      <c r="H1442" t="s">
        <v>9</v>
      </c>
      <c r="I1442" s="6">
        <v>37</v>
      </c>
      <c r="J1442" s="6">
        <v>50625.120000000003</v>
      </c>
      <c r="K1442" s="6">
        <v>15997.29</v>
      </c>
      <c r="L1442" s="6">
        <v>39850.89</v>
      </c>
      <c r="M1442" s="6">
        <v>44902.94</v>
      </c>
      <c r="N1442" s="6">
        <v>15749</v>
      </c>
      <c r="O1442" s="6">
        <v>151883350</v>
      </c>
      <c r="P1442" s="6">
        <v>44840320</v>
      </c>
      <c r="Q1442" s="6">
        <v>0</v>
      </c>
      <c r="R1442" s="6">
        <v>49788928</v>
      </c>
      <c r="S1442" s="6">
        <v>246512598</v>
      </c>
      <c r="U1442">
        <f t="shared" si="29"/>
        <v>0.31109062062470172</v>
      </c>
    </row>
    <row r="1443" spans="1:21" x14ac:dyDescent="0.35">
      <c r="A1443">
        <v>2021</v>
      </c>
      <c r="B1443" t="s">
        <v>3</v>
      </c>
      <c r="C1443" t="s">
        <v>67</v>
      </c>
      <c r="D1443" t="s">
        <v>17</v>
      </c>
      <c r="E1443" t="s">
        <v>128</v>
      </c>
      <c r="F1443" t="s">
        <v>35</v>
      </c>
      <c r="G1443">
        <v>4</v>
      </c>
      <c r="H1443" t="s">
        <v>9</v>
      </c>
      <c r="I1443" s="6">
        <v>7</v>
      </c>
      <c r="J1443" s="6">
        <v>16798.09</v>
      </c>
      <c r="K1443" s="6">
        <v>10078.870000000001</v>
      </c>
      <c r="L1443" s="6">
        <v>18753.330000000002</v>
      </c>
      <c r="M1443" s="6">
        <v>25098.18</v>
      </c>
      <c r="N1443" s="6">
        <v>4540</v>
      </c>
      <c r="O1443" s="6">
        <v>74116503</v>
      </c>
      <c r="P1443" s="6">
        <v>9800000</v>
      </c>
      <c r="Q1443" s="6">
        <v>0</v>
      </c>
      <c r="R1443" s="6">
        <v>7435300</v>
      </c>
      <c r="S1443" s="6">
        <v>91351803</v>
      </c>
      <c r="U1443">
        <f t="shared" si="29"/>
        <v>0.27026882222919391</v>
      </c>
    </row>
    <row r="1444" spans="1:21" x14ac:dyDescent="0.35">
      <c r="A1444">
        <v>2021</v>
      </c>
      <c r="B1444" t="s">
        <v>3</v>
      </c>
      <c r="C1444" t="s">
        <v>67</v>
      </c>
      <c r="D1444" t="s">
        <v>17</v>
      </c>
      <c r="E1444" t="s">
        <v>128</v>
      </c>
      <c r="F1444" t="s">
        <v>35</v>
      </c>
      <c r="G1444">
        <v>5</v>
      </c>
      <c r="H1444" t="s">
        <v>9</v>
      </c>
      <c r="I1444" s="6">
        <v>5</v>
      </c>
      <c r="J1444" s="6">
        <v>2184.31</v>
      </c>
      <c r="K1444" s="6">
        <v>1701.87</v>
      </c>
      <c r="L1444" s="6">
        <v>1245.33</v>
      </c>
      <c r="M1444" s="6">
        <v>1299.6500000000001</v>
      </c>
      <c r="N1444" s="6">
        <v>423</v>
      </c>
      <c r="O1444" s="6">
        <v>4565000</v>
      </c>
      <c r="P1444" s="6">
        <v>11065000</v>
      </c>
      <c r="Q1444" s="6">
        <v>0</v>
      </c>
      <c r="R1444" s="6">
        <v>1600000</v>
      </c>
      <c r="S1444" s="6">
        <v>17230000</v>
      </c>
      <c r="U1444">
        <f t="shared" si="29"/>
        <v>0.19365383118696522</v>
      </c>
    </row>
    <row r="1445" spans="1:21" x14ac:dyDescent="0.35">
      <c r="A1445">
        <v>2021</v>
      </c>
      <c r="B1445" t="s">
        <v>3</v>
      </c>
      <c r="C1445" t="s">
        <v>67</v>
      </c>
      <c r="D1445" t="s">
        <v>17</v>
      </c>
      <c r="E1445" t="s">
        <v>128</v>
      </c>
      <c r="F1445" t="s">
        <v>35</v>
      </c>
      <c r="G1445">
        <v>6</v>
      </c>
      <c r="H1445" t="s">
        <v>9</v>
      </c>
      <c r="I1445" s="6">
        <v>9</v>
      </c>
      <c r="J1445" s="6">
        <v>8994.57</v>
      </c>
      <c r="K1445" s="6">
        <v>5396.73</v>
      </c>
      <c r="L1445" s="6">
        <v>4037</v>
      </c>
      <c r="M1445" s="6">
        <v>4590.9399999999996</v>
      </c>
      <c r="N1445" s="6">
        <v>1265</v>
      </c>
      <c r="O1445" s="6">
        <v>20907884</v>
      </c>
      <c r="P1445" s="6">
        <v>10882869</v>
      </c>
      <c r="Q1445" s="6">
        <v>0</v>
      </c>
      <c r="R1445" s="6">
        <v>3086991</v>
      </c>
      <c r="S1445" s="6">
        <v>34877744</v>
      </c>
      <c r="U1445">
        <f t="shared" si="29"/>
        <v>0.14064040860207883</v>
      </c>
    </row>
    <row r="1446" spans="1:21" x14ac:dyDescent="0.35">
      <c r="A1446">
        <v>2021</v>
      </c>
      <c r="B1446" t="s">
        <v>3</v>
      </c>
      <c r="C1446" t="s">
        <v>67</v>
      </c>
      <c r="D1446" t="s">
        <v>17</v>
      </c>
      <c r="E1446" t="s">
        <v>128</v>
      </c>
      <c r="F1446" t="s">
        <v>35</v>
      </c>
      <c r="G1446">
        <v>7</v>
      </c>
      <c r="H1446" t="s">
        <v>9</v>
      </c>
      <c r="I1446" s="6">
        <v>5</v>
      </c>
      <c r="J1446" s="6">
        <v>6276.04</v>
      </c>
      <c r="K1446" s="6">
        <v>3765.63</v>
      </c>
      <c r="L1446" s="6">
        <v>1899.56</v>
      </c>
      <c r="M1446" s="6">
        <v>2367.5500000000002</v>
      </c>
      <c r="N1446" s="6">
        <v>1720</v>
      </c>
      <c r="O1446" s="6">
        <v>9000000</v>
      </c>
      <c r="P1446" s="6">
        <v>13500000</v>
      </c>
      <c r="Q1446" s="6">
        <v>0</v>
      </c>
      <c r="R1446" s="6">
        <v>3350000</v>
      </c>
      <c r="S1446" s="6">
        <v>25850000</v>
      </c>
      <c r="U1446">
        <f t="shared" si="29"/>
        <v>0.27405816406523859</v>
      </c>
    </row>
    <row r="1447" spans="1:21" x14ac:dyDescent="0.35">
      <c r="A1447">
        <v>2021</v>
      </c>
      <c r="B1447" t="s">
        <v>3</v>
      </c>
      <c r="C1447" t="s">
        <v>67</v>
      </c>
      <c r="D1447" t="s">
        <v>17</v>
      </c>
      <c r="E1447" t="s">
        <v>129</v>
      </c>
      <c r="F1447" t="s">
        <v>35</v>
      </c>
      <c r="G1447">
        <v>1</v>
      </c>
      <c r="H1447" t="s">
        <v>9</v>
      </c>
      <c r="I1447" s="6">
        <v>1671</v>
      </c>
      <c r="J1447" s="6">
        <v>8712629</v>
      </c>
      <c r="K1447" s="6">
        <v>1451543.58</v>
      </c>
      <c r="L1447" s="6">
        <v>7844083.21</v>
      </c>
      <c r="M1447" s="6">
        <v>9634098.3499999996</v>
      </c>
      <c r="N1447" s="6">
        <v>934833</v>
      </c>
      <c r="O1447" s="6">
        <v>19105344002</v>
      </c>
      <c r="P1447" s="6">
        <v>7738865741</v>
      </c>
      <c r="Q1447" s="6">
        <v>167156</v>
      </c>
      <c r="R1447" s="6">
        <v>5723903622</v>
      </c>
      <c r="S1447" s="6">
        <v>32622766525</v>
      </c>
      <c r="U1447">
        <f t="shared" si="29"/>
        <v>0.10729631664564163</v>
      </c>
    </row>
    <row r="1448" spans="1:21" x14ac:dyDescent="0.35">
      <c r="A1448">
        <v>2021</v>
      </c>
      <c r="B1448" t="s">
        <v>3</v>
      </c>
      <c r="C1448" t="s">
        <v>67</v>
      </c>
      <c r="D1448" t="s">
        <v>17</v>
      </c>
      <c r="E1448" t="s">
        <v>129</v>
      </c>
      <c r="F1448" t="s">
        <v>35</v>
      </c>
      <c r="G1448">
        <v>2</v>
      </c>
      <c r="H1448" t="s">
        <v>9</v>
      </c>
      <c r="I1448" s="6">
        <v>448</v>
      </c>
      <c r="J1448" s="6">
        <v>1698188.22</v>
      </c>
      <c r="K1448" s="6">
        <v>335402.3</v>
      </c>
      <c r="L1448" s="6">
        <v>1611211.73</v>
      </c>
      <c r="M1448" s="6">
        <v>2101981</v>
      </c>
      <c r="N1448" s="6">
        <v>338369</v>
      </c>
      <c r="O1448" s="6">
        <v>3954044737</v>
      </c>
      <c r="P1448" s="6">
        <v>4660272192</v>
      </c>
      <c r="Q1448" s="6">
        <v>0</v>
      </c>
      <c r="R1448" s="6">
        <v>1626712403</v>
      </c>
      <c r="S1448" s="6">
        <v>10241029332</v>
      </c>
      <c r="U1448">
        <f t="shared" si="29"/>
        <v>0.19925294264495605</v>
      </c>
    </row>
    <row r="1449" spans="1:21" x14ac:dyDescent="0.35">
      <c r="A1449">
        <v>2021</v>
      </c>
      <c r="B1449" t="s">
        <v>3</v>
      </c>
      <c r="C1449" t="s">
        <v>67</v>
      </c>
      <c r="D1449" t="s">
        <v>17</v>
      </c>
      <c r="E1449" t="s">
        <v>129</v>
      </c>
      <c r="F1449" t="s">
        <v>35</v>
      </c>
      <c r="G1449">
        <v>3</v>
      </c>
      <c r="H1449" t="s">
        <v>9</v>
      </c>
      <c r="I1449" s="6">
        <v>467</v>
      </c>
      <c r="J1449" s="6">
        <v>1239876.8899999999</v>
      </c>
      <c r="K1449" s="6">
        <v>338373.61</v>
      </c>
      <c r="L1449" s="6">
        <v>1186891.96</v>
      </c>
      <c r="M1449" s="6">
        <v>1419250.64</v>
      </c>
      <c r="N1449" s="6">
        <v>307910</v>
      </c>
      <c r="O1449" s="6">
        <v>6042835475</v>
      </c>
      <c r="P1449" s="6">
        <v>1073982084</v>
      </c>
      <c r="Q1449" s="6">
        <v>0</v>
      </c>
      <c r="R1449" s="6">
        <v>2515464611</v>
      </c>
      <c r="S1449" s="6">
        <v>9640011244</v>
      </c>
      <c r="U1449">
        <f t="shared" si="29"/>
        <v>0.24833917180277473</v>
      </c>
    </row>
    <row r="1450" spans="1:21" x14ac:dyDescent="0.35">
      <c r="A1450">
        <v>2021</v>
      </c>
      <c r="B1450" t="s">
        <v>3</v>
      </c>
      <c r="C1450" t="s">
        <v>67</v>
      </c>
      <c r="D1450" t="s">
        <v>17</v>
      </c>
      <c r="E1450" t="s">
        <v>129</v>
      </c>
      <c r="F1450" t="s">
        <v>35</v>
      </c>
      <c r="G1450">
        <v>4</v>
      </c>
      <c r="H1450" t="s">
        <v>9</v>
      </c>
      <c r="I1450" s="6">
        <v>166</v>
      </c>
      <c r="J1450" s="6">
        <v>251695.09</v>
      </c>
      <c r="K1450" s="6">
        <v>141555.25</v>
      </c>
      <c r="L1450" s="6">
        <v>338356.17</v>
      </c>
      <c r="M1450" s="6">
        <v>523334.40000000002</v>
      </c>
      <c r="N1450" s="6">
        <v>58231</v>
      </c>
      <c r="O1450" s="6">
        <v>2152909345</v>
      </c>
      <c r="P1450" s="6">
        <v>550672480</v>
      </c>
      <c r="Q1450" s="6">
        <v>0</v>
      </c>
      <c r="R1450" s="6">
        <v>600482186</v>
      </c>
      <c r="S1450" s="6">
        <v>3304164011</v>
      </c>
      <c r="U1450">
        <f t="shared" si="29"/>
        <v>0.23135532759101499</v>
      </c>
    </row>
    <row r="1451" spans="1:21" x14ac:dyDescent="0.35">
      <c r="A1451">
        <v>2021</v>
      </c>
      <c r="B1451" t="s">
        <v>3</v>
      </c>
      <c r="C1451" t="s">
        <v>67</v>
      </c>
      <c r="D1451" t="s">
        <v>17</v>
      </c>
      <c r="E1451" t="s">
        <v>129</v>
      </c>
      <c r="F1451" t="s">
        <v>35</v>
      </c>
      <c r="G1451">
        <v>5</v>
      </c>
      <c r="H1451" t="s">
        <v>9</v>
      </c>
      <c r="I1451" s="6">
        <v>289</v>
      </c>
      <c r="J1451" s="6">
        <v>625272.16</v>
      </c>
      <c r="K1451" s="6">
        <v>294474.67</v>
      </c>
      <c r="L1451" s="6">
        <v>478640.51</v>
      </c>
      <c r="M1451" s="6">
        <v>693596.94</v>
      </c>
      <c r="N1451" s="6">
        <v>207866</v>
      </c>
      <c r="O1451" s="6">
        <v>6675161233</v>
      </c>
      <c r="P1451" s="6">
        <v>1475285751</v>
      </c>
      <c r="Q1451" s="6">
        <v>0</v>
      </c>
      <c r="R1451" s="6">
        <v>1022152299</v>
      </c>
      <c r="S1451" s="6">
        <v>9172599283</v>
      </c>
      <c r="U1451">
        <f t="shared" si="29"/>
        <v>0.33244083664303875</v>
      </c>
    </row>
    <row r="1452" spans="1:21" x14ac:dyDescent="0.35">
      <c r="A1452">
        <v>2021</v>
      </c>
      <c r="B1452" t="s">
        <v>3</v>
      </c>
      <c r="C1452" t="s">
        <v>67</v>
      </c>
      <c r="D1452" t="s">
        <v>17</v>
      </c>
      <c r="E1452" t="s">
        <v>129</v>
      </c>
      <c r="F1452" t="s">
        <v>35</v>
      </c>
      <c r="G1452">
        <v>6</v>
      </c>
      <c r="H1452" t="s">
        <v>9</v>
      </c>
      <c r="I1452" s="6">
        <v>190</v>
      </c>
      <c r="J1452" s="6">
        <v>625871.32999999996</v>
      </c>
      <c r="K1452" s="6">
        <v>347761.35</v>
      </c>
      <c r="L1452" s="6">
        <v>443414.5</v>
      </c>
      <c r="M1452" s="6">
        <v>606227.85</v>
      </c>
      <c r="N1452" s="6">
        <v>170852</v>
      </c>
      <c r="O1452" s="6">
        <v>3249601404</v>
      </c>
      <c r="P1452" s="6">
        <v>577029019</v>
      </c>
      <c r="Q1452" s="6">
        <v>0</v>
      </c>
      <c r="R1452" s="6">
        <v>560046736</v>
      </c>
      <c r="S1452" s="6">
        <v>4390107159</v>
      </c>
      <c r="U1452">
        <f t="shared" si="29"/>
        <v>0.27298262727580125</v>
      </c>
    </row>
    <row r="1453" spans="1:21" x14ac:dyDescent="0.35">
      <c r="A1453">
        <v>2021</v>
      </c>
      <c r="B1453" t="s">
        <v>3</v>
      </c>
      <c r="C1453" t="s">
        <v>67</v>
      </c>
      <c r="D1453" t="s">
        <v>17</v>
      </c>
      <c r="E1453" t="s">
        <v>129</v>
      </c>
      <c r="F1453" t="s">
        <v>35</v>
      </c>
      <c r="G1453">
        <v>7</v>
      </c>
      <c r="H1453" t="s">
        <v>9</v>
      </c>
      <c r="I1453" s="6">
        <v>76</v>
      </c>
      <c r="J1453" s="6">
        <v>170412.54</v>
      </c>
      <c r="K1453" s="6">
        <v>72706.47</v>
      </c>
      <c r="L1453" s="6">
        <v>155971.57999999999</v>
      </c>
      <c r="M1453" s="6">
        <v>193907.61</v>
      </c>
      <c r="N1453" s="6">
        <v>28306</v>
      </c>
      <c r="O1453" s="6">
        <v>937564401</v>
      </c>
      <c r="P1453" s="6">
        <v>232653364</v>
      </c>
      <c r="Q1453" s="6">
        <v>0</v>
      </c>
      <c r="R1453" s="6">
        <v>278168775</v>
      </c>
      <c r="S1453" s="6">
        <v>1448386540</v>
      </c>
      <c r="U1453">
        <f t="shared" si="29"/>
        <v>0.16610279971180525</v>
      </c>
    </row>
    <row r="1454" spans="1:21" x14ac:dyDescent="0.35">
      <c r="A1454">
        <v>2021</v>
      </c>
      <c r="B1454" t="s">
        <v>3</v>
      </c>
      <c r="C1454" t="s">
        <v>67</v>
      </c>
      <c r="D1454" t="s">
        <v>17</v>
      </c>
      <c r="E1454" t="s">
        <v>129</v>
      </c>
      <c r="F1454" t="s">
        <v>35</v>
      </c>
      <c r="G1454">
        <v>8</v>
      </c>
      <c r="H1454" t="s">
        <v>9</v>
      </c>
      <c r="I1454" s="6">
        <v>63</v>
      </c>
      <c r="J1454" s="6">
        <v>158121.41</v>
      </c>
      <c r="K1454" s="6">
        <v>58938.97</v>
      </c>
      <c r="L1454" s="6">
        <v>164960.26999999999</v>
      </c>
      <c r="M1454" s="6">
        <v>278212.46999999997</v>
      </c>
      <c r="N1454" s="6">
        <v>62727</v>
      </c>
      <c r="O1454" s="6">
        <v>945678964</v>
      </c>
      <c r="P1454" s="6">
        <v>142275082</v>
      </c>
      <c r="Q1454" s="6">
        <v>0</v>
      </c>
      <c r="R1454" s="6">
        <v>103073536</v>
      </c>
      <c r="S1454" s="6">
        <v>1198227582</v>
      </c>
      <c r="U1454">
        <f t="shared" si="29"/>
        <v>0.39670149665374221</v>
      </c>
    </row>
    <row r="1455" spans="1:21" x14ac:dyDescent="0.35">
      <c r="A1455">
        <v>2021</v>
      </c>
      <c r="B1455" t="s">
        <v>3</v>
      </c>
      <c r="C1455" t="s">
        <v>67</v>
      </c>
      <c r="D1455" t="s">
        <v>17</v>
      </c>
      <c r="E1455" t="s">
        <v>129</v>
      </c>
      <c r="F1455" t="s">
        <v>35</v>
      </c>
      <c r="G1455">
        <v>9</v>
      </c>
      <c r="H1455" t="s">
        <v>9</v>
      </c>
      <c r="I1455" s="6">
        <v>46</v>
      </c>
      <c r="J1455" s="6">
        <v>192702.65</v>
      </c>
      <c r="K1455" s="6">
        <v>42601.91</v>
      </c>
      <c r="L1455" s="6">
        <v>117755.21</v>
      </c>
      <c r="M1455" s="6">
        <v>195590.96</v>
      </c>
      <c r="N1455" s="6">
        <v>89537</v>
      </c>
      <c r="O1455" s="6">
        <v>1538970747</v>
      </c>
      <c r="P1455" s="6">
        <v>134210328</v>
      </c>
      <c r="Q1455" s="6">
        <v>0</v>
      </c>
      <c r="R1455" s="6">
        <v>331490305</v>
      </c>
      <c r="S1455" s="6">
        <v>2005021380</v>
      </c>
      <c r="U1455">
        <f t="shared" si="29"/>
        <v>0.4646381354900932</v>
      </c>
    </row>
    <row r="1456" spans="1:21" x14ac:dyDescent="0.35">
      <c r="A1456">
        <v>2021</v>
      </c>
      <c r="B1456" t="s">
        <v>3</v>
      </c>
      <c r="C1456" t="s">
        <v>67</v>
      </c>
      <c r="D1456" t="s">
        <v>17</v>
      </c>
      <c r="E1456" t="s">
        <v>129</v>
      </c>
      <c r="F1456" t="s">
        <v>35</v>
      </c>
      <c r="G1456">
        <v>10</v>
      </c>
      <c r="H1456" t="s">
        <v>9</v>
      </c>
      <c r="I1456" s="6">
        <v>79</v>
      </c>
      <c r="J1456" s="6">
        <v>294980.64</v>
      </c>
      <c r="K1456" s="6">
        <v>78328.17</v>
      </c>
      <c r="L1456" s="6">
        <v>278353.12</v>
      </c>
      <c r="M1456" s="6">
        <v>397460.93</v>
      </c>
      <c r="N1456" s="6">
        <v>38139</v>
      </c>
      <c r="O1456" s="6">
        <v>2646893218</v>
      </c>
      <c r="P1456" s="6">
        <v>496774320</v>
      </c>
      <c r="Q1456" s="6">
        <v>0</v>
      </c>
      <c r="R1456" s="6">
        <v>276642044</v>
      </c>
      <c r="S1456" s="6">
        <v>3420309582</v>
      </c>
      <c r="U1456">
        <f t="shared" si="29"/>
        <v>0.12929323090491632</v>
      </c>
    </row>
    <row r="1457" spans="1:21" x14ac:dyDescent="0.35">
      <c r="A1457">
        <v>2021</v>
      </c>
      <c r="B1457" t="s">
        <v>3</v>
      </c>
      <c r="C1457" t="s">
        <v>67</v>
      </c>
      <c r="D1457" t="s">
        <v>17</v>
      </c>
      <c r="E1457" t="s">
        <v>130</v>
      </c>
      <c r="F1457" t="s">
        <v>35</v>
      </c>
      <c r="G1457">
        <v>1</v>
      </c>
      <c r="H1457" t="s">
        <v>9</v>
      </c>
      <c r="I1457" s="6">
        <v>77</v>
      </c>
      <c r="J1457" s="6">
        <v>33561.5</v>
      </c>
      <c r="K1457" s="6">
        <v>25967.41</v>
      </c>
      <c r="L1457" s="6">
        <v>29064.9</v>
      </c>
      <c r="M1457" s="6">
        <v>39497.519999999997</v>
      </c>
      <c r="N1457" s="6">
        <v>8529</v>
      </c>
      <c r="O1457" s="6">
        <v>103851906</v>
      </c>
      <c r="P1457" s="6">
        <v>32738084</v>
      </c>
      <c r="Q1457" s="6">
        <v>0</v>
      </c>
      <c r="R1457" s="6">
        <v>20301581</v>
      </c>
      <c r="S1457" s="6">
        <v>156891571</v>
      </c>
      <c r="U1457">
        <f t="shared" si="29"/>
        <v>0.25413047688571727</v>
      </c>
    </row>
    <row r="1458" spans="1:21" x14ac:dyDescent="0.35">
      <c r="A1458">
        <v>2021</v>
      </c>
      <c r="B1458" t="s">
        <v>3</v>
      </c>
      <c r="C1458" t="s">
        <v>67</v>
      </c>
      <c r="D1458" t="s">
        <v>17</v>
      </c>
      <c r="E1458" t="s">
        <v>130</v>
      </c>
      <c r="F1458" t="s">
        <v>35</v>
      </c>
      <c r="G1458">
        <v>2</v>
      </c>
      <c r="H1458" t="s">
        <v>9</v>
      </c>
      <c r="I1458" s="6">
        <v>16</v>
      </c>
      <c r="J1458" s="6">
        <v>9668</v>
      </c>
      <c r="K1458" s="6">
        <v>5800.79</v>
      </c>
      <c r="L1458" s="6">
        <v>8906.94</v>
      </c>
      <c r="M1458" s="6">
        <v>9846.3799999999992</v>
      </c>
      <c r="N1458" s="6">
        <v>4466</v>
      </c>
      <c r="O1458" s="6">
        <v>55944122</v>
      </c>
      <c r="P1458" s="6">
        <v>13587243</v>
      </c>
      <c r="Q1458" s="6">
        <v>0</v>
      </c>
      <c r="R1458" s="6">
        <v>9387074</v>
      </c>
      <c r="S1458" s="6">
        <v>78918439</v>
      </c>
      <c r="U1458">
        <f t="shared" si="29"/>
        <v>0.46193628465039305</v>
      </c>
    </row>
    <row r="1459" spans="1:21" x14ac:dyDescent="0.35">
      <c r="A1459">
        <v>2021</v>
      </c>
      <c r="B1459" t="s">
        <v>3</v>
      </c>
      <c r="C1459" t="s">
        <v>67</v>
      </c>
      <c r="D1459" t="s">
        <v>17</v>
      </c>
      <c r="E1459" t="s">
        <v>130</v>
      </c>
      <c r="F1459" t="s">
        <v>35</v>
      </c>
      <c r="G1459">
        <v>3</v>
      </c>
      <c r="H1459" t="s">
        <v>9</v>
      </c>
      <c r="I1459" s="6">
        <v>11</v>
      </c>
      <c r="J1459" s="6">
        <v>4820.5600000000004</v>
      </c>
      <c r="K1459" s="6">
        <v>2614.88</v>
      </c>
      <c r="L1459" s="6">
        <v>1599.3</v>
      </c>
      <c r="M1459" s="6">
        <v>2374.56</v>
      </c>
      <c r="N1459" s="6">
        <v>2135</v>
      </c>
      <c r="O1459" s="6">
        <v>10211663</v>
      </c>
      <c r="P1459" s="6">
        <v>7371301</v>
      </c>
      <c r="Q1459" s="6">
        <v>0</v>
      </c>
      <c r="R1459" s="6">
        <v>4247286</v>
      </c>
      <c r="S1459" s="6">
        <v>21830250</v>
      </c>
      <c r="U1459">
        <f t="shared" si="29"/>
        <v>0.44289460145709209</v>
      </c>
    </row>
    <row r="1460" spans="1:21" x14ac:dyDescent="0.35">
      <c r="A1460">
        <v>2021</v>
      </c>
      <c r="B1460" t="s">
        <v>3</v>
      </c>
      <c r="C1460" t="s">
        <v>67</v>
      </c>
      <c r="D1460" t="s">
        <v>17</v>
      </c>
      <c r="E1460" t="s">
        <v>130</v>
      </c>
      <c r="F1460" t="s">
        <v>35</v>
      </c>
      <c r="G1460">
        <v>4</v>
      </c>
      <c r="H1460" t="s">
        <v>9</v>
      </c>
      <c r="I1460" s="6">
        <v>6</v>
      </c>
      <c r="J1460" s="6">
        <v>6154.38</v>
      </c>
      <c r="K1460" s="6">
        <v>3692.63</v>
      </c>
      <c r="L1460" s="6">
        <v>4431.9399999999996</v>
      </c>
      <c r="M1460" s="6">
        <v>4660.8</v>
      </c>
      <c r="N1460" s="6">
        <v>3040</v>
      </c>
      <c r="O1460" s="6">
        <v>22466536</v>
      </c>
      <c r="P1460" s="6">
        <v>11279048</v>
      </c>
      <c r="Q1460" s="6">
        <v>0</v>
      </c>
      <c r="R1460" s="6">
        <v>3613974</v>
      </c>
      <c r="S1460" s="6">
        <v>37359558</v>
      </c>
      <c r="U1460">
        <f t="shared" si="29"/>
        <v>0.49395714921730538</v>
      </c>
    </row>
    <row r="1461" spans="1:21" x14ac:dyDescent="0.35">
      <c r="A1461">
        <v>2021</v>
      </c>
      <c r="B1461" t="s">
        <v>3</v>
      </c>
      <c r="C1461" t="s">
        <v>67</v>
      </c>
      <c r="D1461" t="s">
        <v>17</v>
      </c>
      <c r="E1461" t="s">
        <v>130</v>
      </c>
      <c r="F1461" t="s">
        <v>35</v>
      </c>
      <c r="G1461">
        <v>5</v>
      </c>
      <c r="H1461" t="s">
        <v>9</v>
      </c>
      <c r="I1461" s="6">
        <v>5</v>
      </c>
      <c r="J1461" s="6">
        <v>5779.17</v>
      </c>
      <c r="K1461" s="6">
        <v>3467.49</v>
      </c>
      <c r="L1461" s="6">
        <v>3979.67</v>
      </c>
      <c r="M1461" s="6">
        <v>4146.5600000000004</v>
      </c>
      <c r="N1461" s="6">
        <v>2534</v>
      </c>
      <c r="O1461" s="6">
        <v>17224156</v>
      </c>
      <c r="P1461" s="6">
        <v>11869862</v>
      </c>
      <c r="Q1461" s="6">
        <v>0</v>
      </c>
      <c r="R1461" s="6">
        <v>4508083</v>
      </c>
      <c r="S1461" s="6">
        <v>33602101</v>
      </c>
      <c r="U1461">
        <f t="shared" si="29"/>
        <v>0.43847126836552652</v>
      </c>
    </row>
    <row r="1462" spans="1:21" x14ac:dyDescent="0.35">
      <c r="A1462">
        <v>2021</v>
      </c>
      <c r="B1462" t="s">
        <v>3</v>
      </c>
      <c r="C1462" t="s">
        <v>67</v>
      </c>
      <c r="D1462" t="s">
        <v>17</v>
      </c>
      <c r="E1462" t="s">
        <v>130</v>
      </c>
      <c r="F1462" t="s">
        <v>35</v>
      </c>
      <c r="G1462">
        <v>6</v>
      </c>
      <c r="H1462" t="s">
        <v>9</v>
      </c>
      <c r="I1462" s="6">
        <v>3</v>
      </c>
      <c r="J1462" s="6">
        <v>546.5</v>
      </c>
      <c r="K1462" s="6">
        <v>327.9</v>
      </c>
      <c r="L1462" s="6">
        <v>546.49</v>
      </c>
      <c r="M1462" s="6">
        <v>546.5</v>
      </c>
      <c r="N1462" s="6">
        <v>0</v>
      </c>
      <c r="O1462" s="6">
        <v>0</v>
      </c>
      <c r="P1462" s="6">
        <v>7504471</v>
      </c>
      <c r="Q1462" s="6">
        <v>0</v>
      </c>
      <c r="R1462" s="6">
        <v>750446</v>
      </c>
      <c r="S1462" s="6">
        <v>8254917</v>
      </c>
      <c r="U1462">
        <f t="shared" si="29"/>
        <v>0</v>
      </c>
    </row>
    <row r="1463" spans="1:21" x14ac:dyDescent="0.35">
      <c r="A1463">
        <v>2021</v>
      </c>
      <c r="B1463" t="s">
        <v>3</v>
      </c>
      <c r="C1463" t="s">
        <v>67</v>
      </c>
      <c r="D1463" t="s">
        <v>17</v>
      </c>
      <c r="E1463" t="s">
        <v>131</v>
      </c>
      <c r="F1463" t="s">
        <v>35</v>
      </c>
      <c r="G1463">
        <v>1</v>
      </c>
      <c r="H1463" t="s">
        <v>9</v>
      </c>
      <c r="I1463" s="6">
        <v>458</v>
      </c>
      <c r="J1463" s="6">
        <v>305687.65000000002</v>
      </c>
      <c r="K1463" s="6">
        <v>189388.96</v>
      </c>
      <c r="L1463" s="6">
        <v>440865.54</v>
      </c>
      <c r="M1463" s="6">
        <v>623116.64</v>
      </c>
      <c r="N1463" s="6">
        <v>76327</v>
      </c>
      <c r="O1463" s="6">
        <v>830869701</v>
      </c>
      <c r="P1463" s="6">
        <v>640992017</v>
      </c>
      <c r="Q1463" s="6">
        <v>0</v>
      </c>
      <c r="R1463" s="6">
        <v>707825176</v>
      </c>
      <c r="S1463" s="6">
        <v>2169356894</v>
      </c>
      <c r="U1463">
        <f t="shared" si="29"/>
        <v>0.24968951149972854</v>
      </c>
    </row>
    <row r="1464" spans="1:21" x14ac:dyDescent="0.35">
      <c r="A1464">
        <v>2021</v>
      </c>
      <c r="B1464" t="s">
        <v>3</v>
      </c>
      <c r="C1464" t="s">
        <v>67</v>
      </c>
      <c r="D1464" t="s">
        <v>17</v>
      </c>
      <c r="E1464" t="s">
        <v>131</v>
      </c>
      <c r="F1464" t="s">
        <v>35</v>
      </c>
      <c r="G1464">
        <v>2</v>
      </c>
      <c r="H1464" t="s">
        <v>9</v>
      </c>
      <c r="I1464" s="6">
        <v>83</v>
      </c>
      <c r="J1464" s="6">
        <v>6072100.1699999999</v>
      </c>
      <c r="K1464" s="6">
        <v>11706.31</v>
      </c>
      <c r="L1464" s="6">
        <v>2689245.07</v>
      </c>
      <c r="M1464" s="6">
        <v>2706173.24</v>
      </c>
      <c r="N1464" s="6">
        <v>608985</v>
      </c>
      <c r="O1464" s="6">
        <v>1672755723</v>
      </c>
      <c r="P1464" s="6">
        <v>1559899770</v>
      </c>
      <c r="Q1464" s="6">
        <v>0</v>
      </c>
      <c r="R1464" s="6">
        <v>16521331218</v>
      </c>
      <c r="S1464" s="6">
        <v>19753986711</v>
      </c>
      <c r="U1464">
        <f t="shared" si="29"/>
        <v>0.10029231780608125</v>
      </c>
    </row>
    <row r="1465" spans="1:21" x14ac:dyDescent="0.35">
      <c r="A1465">
        <v>2021</v>
      </c>
      <c r="B1465" t="s">
        <v>3</v>
      </c>
      <c r="C1465" t="s">
        <v>67</v>
      </c>
      <c r="D1465" t="s">
        <v>17</v>
      </c>
      <c r="E1465" t="s">
        <v>131</v>
      </c>
      <c r="F1465" t="s">
        <v>35</v>
      </c>
      <c r="G1465">
        <v>3</v>
      </c>
      <c r="H1465" t="s">
        <v>9</v>
      </c>
      <c r="I1465" s="6">
        <v>69</v>
      </c>
      <c r="J1465" s="6">
        <v>65236.83</v>
      </c>
      <c r="K1465" s="6">
        <v>20671.09</v>
      </c>
      <c r="L1465" s="6">
        <v>61022.74</v>
      </c>
      <c r="M1465" s="6">
        <v>69268.42</v>
      </c>
      <c r="N1465" s="6">
        <v>14681</v>
      </c>
      <c r="O1465" s="6">
        <v>228177042</v>
      </c>
      <c r="P1465" s="6">
        <v>89697218</v>
      </c>
      <c r="Q1465" s="6">
        <v>0</v>
      </c>
      <c r="R1465" s="6">
        <v>22224650</v>
      </c>
      <c r="S1465" s="6">
        <v>340098910</v>
      </c>
      <c r="U1465">
        <f t="shared" si="29"/>
        <v>0.22504159077012173</v>
      </c>
    </row>
    <row r="1466" spans="1:21" x14ac:dyDescent="0.35">
      <c r="A1466">
        <v>2021</v>
      </c>
      <c r="B1466" t="s">
        <v>3</v>
      </c>
      <c r="C1466" t="s">
        <v>67</v>
      </c>
      <c r="D1466" t="s">
        <v>17</v>
      </c>
      <c r="E1466" t="s">
        <v>131</v>
      </c>
      <c r="F1466" t="s">
        <v>35</v>
      </c>
      <c r="G1466">
        <v>4</v>
      </c>
      <c r="H1466" t="s">
        <v>9</v>
      </c>
      <c r="I1466" s="6">
        <v>4</v>
      </c>
      <c r="J1466" s="6">
        <v>860.07</v>
      </c>
      <c r="K1466" s="6">
        <v>860.07</v>
      </c>
      <c r="L1466" s="6">
        <v>1415.82</v>
      </c>
      <c r="M1466" s="6">
        <v>1424.17</v>
      </c>
      <c r="N1466" s="6">
        <v>163</v>
      </c>
      <c r="O1466" s="6">
        <v>3700000</v>
      </c>
      <c r="P1466" s="6">
        <v>6047334</v>
      </c>
      <c r="Q1466" s="6">
        <v>0</v>
      </c>
      <c r="R1466" s="6">
        <v>960067</v>
      </c>
      <c r="S1466" s="6">
        <v>10707401</v>
      </c>
      <c r="U1466">
        <f t="shared" si="29"/>
        <v>0.18951945771855777</v>
      </c>
    </row>
    <row r="1467" spans="1:21" x14ac:dyDescent="0.35">
      <c r="A1467">
        <v>2021</v>
      </c>
      <c r="B1467" t="s">
        <v>3</v>
      </c>
      <c r="C1467" t="s">
        <v>67</v>
      </c>
      <c r="D1467" t="s">
        <v>17</v>
      </c>
      <c r="E1467" t="s">
        <v>131</v>
      </c>
      <c r="F1467" t="s">
        <v>35</v>
      </c>
      <c r="G1467">
        <v>5</v>
      </c>
      <c r="H1467" t="s">
        <v>9</v>
      </c>
      <c r="I1467" s="6">
        <v>13</v>
      </c>
      <c r="J1467" s="6">
        <v>216959.48</v>
      </c>
      <c r="K1467" s="6">
        <v>44841.84</v>
      </c>
      <c r="L1467" s="6">
        <v>70175.16</v>
      </c>
      <c r="M1467" s="6">
        <v>71012.44</v>
      </c>
      <c r="N1467" s="6">
        <v>36040</v>
      </c>
      <c r="O1467" s="6">
        <v>384954708</v>
      </c>
      <c r="P1467" s="6">
        <v>298890697</v>
      </c>
      <c r="Q1467" s="6">
        <v>0</v>
      </c>
      <c r="R1467" s="6">
        <v>815644075</v>
      </c>
      <c r="S1467" s="6">
        <v>1499489480</v>
      </c>
      <c r="U1467">
        <f t="shared" si="29"/>
        <v>0.16611396745604293</v>
      </c>
    </row>
    <row r="1468" spans="1:21" x14ac:dyDescent="0.35">
      <c r="A1468">
        <v>2021</v>
      </c>
      <c r="B1468" t="s">
        <v>3</v>
      </c>
      <c r="C1468" t="s">
        <v>67</v>
      </c>
      <c r="D1468" t="s">
        <v>17</v>
      </c>
      <c r="E1468" t="s">
        <v>131</v>
      </c>
      <c r="F1468" t="s">
        <v>35</v>
      </c>
      <c r="G1468">
        <v>6</v>
      </c>
      <c r="H1468" t="s">
        <v>9</v>
      </c>
      <c r="I1468" s="6">
        <v>6</v>
      </c>
      <c r="J1468" s="6">
        <v>522.17999999999995</v>
      </c>
      <c r="K1468" s="6">
        <v>315.61</v>
      </c>
      <c r="L1468" s="6">
        <v>525.5</v>
      </c>
      <c r="M1468" s="6">
        <v>534.45000000000005</v>
      </c>
      <c r="N1468" s="6">
        <v>0</v>
      </c>
      <c r="O1468" s="6">
        <v>944777</v>
      </c>
      <c r="P1468" s="6">
        <v>6337638</v>
      </c>
      <c r="Q1468" s="6">
        <v>0</v>
      </c>
      <c r="R1468" s="6">
        <v>638264</v>
      </c>
      <c r="S1468" s="6">
        <v>7920679</v>
      </c>
      <c r="U1468">
        <f t="shared" si="29"/>
        <v>0</v>
      </c>
    </row>
    <row r="1469" spans="1:21" x14ac:dyDescent="0.35">
      <c r="A1469">
        <v>2021</v>
      </c>
      <c r="B1469" t="s">
        <v>3</v>
      </c>
      <c r="C1469" t="s">
        <v>67</v>
      </c>
      <c r="D1469" t="s">
        <v>17</v>
      </c>
      <c r="E1469" t="s">
        <v>131</v>
      </c>
      <c r="F1469" t="s">
        <v>35</v>
      </c>
      <c r="G1469">
        <v>7</v>
      </c>
      <c r="H1469" t="s">
        <v>9</v>
      </c>
      <c r="I1469" s="6">
        <v>1</v>
      </c>
      <c r="J1469" s="6">
        <v>12757.5</v>
      </c>
      <c r="K1469" s="6">
        <v>5103</v>
      </c>
      <c r="L1469" s="6">
        <v>2796.16</v>
      </c>
      <c r="M1469" s="6">
        <v>2796.16</v>
      </c>
      <c r="N1469" s="6">
        <v>2552</v>
      </c>
      <c r="O1469" s="6">
        <v>30000000</v>
      </c>
      <c r="P1469" s="6">
        <v>10000000</v>
      </c>
      <c r="Q1469" s="6">
        <v>0</v>
      </c>
      <c r="R1469" s="6">
        <v>0</v>
      </c>
      <c r="S1469" s="6">
        <v>40000000</v>
      </c>
      <c r="U1469">
        <f t="shared" si="29"/>
        <v>0.20003919263178521</v>
      </c>
    </row>
    <row r="1470" spans="1:21" x14ac:dyDescent="0.35">
      <c r="A1470">
        <v>2021</v>
      </c>
      <c r="B1470" t="s">
        <v>3</v>
      </c>
      <c r="C1470" t="s">
        <v>67</v>
      </c>
      <c r="D1470" t="s">
        <v>17</v>
      </c>
      <c r="E1470" t="s">
        <v>132</v>
      </c>
      <c r="F1470" t="s">
        <v>35</v>
      </c>
      <c r="G1470">
        <v>1</v>
      </c>
      <c r="H1470" t="s">
        <v>9</v>
      </c>
      <c r="I1470" s="6">
        <v>88</v>
      </c>
      <c r="J1470" s="6">
        <v>112786.6</v>
      </c>
      <c r="K1470" s="6">
        <v>40339.26</v>
      </c>
      <c r="L1470" s="6">
        <v>126654.75</v>
      </c>
      <c r="M1470" s="6">
        <v>177449.33</v>
      </c>
      <c r="N1470" s="6">
        <v>17749</v>
      </c>
      <c r="O1470" s="6">
        <v>467099817</v>
      </c>
      <c r="P1470" s="6">
        <v>63243033</v>
      </c>
      <c r="Q1470" s="6">
        <v>0</v>
      </c>
      <c r="R1470" s="6">
        <v>73697767</v>
      </c>
      <c r="S1470" s="6">
        <v>611190617</v>
      </c>
      <c r="U1470">
        <f t="shared" si="29"/>
        <v>0.15736798520391607</v>
      </c>
    </row>
    <row r="1471" spans="1:21" x14ac:dyDescent="0.35">
      <c r="A1471">
        <v>2021</v>
      </c>
      <c r="B1471" t="s">
        <v>3</v>
      </c>
      <c r="C1471" t="s">
        <v>67</v>
      </c>
      <c r="D1471" t="s">
        <v>17</v>
      </c>
      <c r="E1471" t="s">
        <v>132</v>
      </c>
      <c r="F1471" t="s">
        <v>35</v>
      </c>
      <c r="G1471">
        <v>2</v>
      </c>
      <c r="H1471" t="s">
        <v>9</v>
      </c>
      <c r="I1471" s="6">
        <v>28</v>
      </c>
      <c r="J1471" s="6">
        <v>27537.55</v>
      </c>
      <c r="K1471" s="6">
        <v>7698.77</v>
      </c>
      <c r="L1471" s="6">
        <v>24588.9</v>
      </c>
      <c r="M1471" s="6">
        <v>32457.26</v>
      </c>
      <c r="N1471" s="6">
        <v>4997</v>
      </c>
      <c r="O1471" s="6">
        <v>410353807</v>
      </c>
      <c r="P1471" s="6">
        <v>78984208</v>
      </c>
      <c r="Q1471" s="6">
        <v>0</v>
      </c>
      <c r="R1471" s="6">
        <v>10608764</v>
      </c>
      <c r="S1471" s="6">
        <v>499946779</v>
      </c>
      <c r="U1471">
        <f t="shared" si="29"/>
        <v>0.18146131373342944</v>
      </c>
    </row>
    <row r="1472" spans="1:21" x14ac:dyDescent="0.35">
      <c r="A1472">
        <v>2021</v>
      </c>
      <c r="B1472" t="s">
        <v>3</v>
      </c>
      <c r="C1472" t="s">
        <v>67</v>
      </c>
      <c r="D1472" t="s">
        <v>17</v>
      </c>
      <c r="E1472" t="s">
        <v>132</v>
      </c>
      <c r="F1472" t="s">
        <v>35</v>
      </c>
      <c r="G1472">
        <v>3</v>
      </c>
      <c r="H1472" t="s">
        <v>9</v>
      </c>
      <c r="I1472" s="6">
        <v>47</v>
      </c>
      <c r="J1472" s="6">
        <v>18849.62</v>
      </c>
      <c r="K1472" s="6">
        <v>5890.84</v>
      </c>
      <c r="L1472" s="6">
        <v>20585.98</v>
      </c>
      <c r="M1472" s="6">
        <v>28660.86</v>
      </c>
      <c r="N1472" s="6">
        <v>5664</v>
      </c>
      <c r="O1472" s="6">
        <v>37398536</v>
      </c>
      <c r="P1472" s="6">
        <v>20197720</v>
      </c>
      <c r="Q1472" s="6">
        <v>0</v>
      </c>
      <c r="R1472" s="6">
        <v>7648672</v>
      </c>
      <c r="S1472" s="6">
        <v>65244928</v>
      </c>
      <c r="U1472">
        <f t="shared" si="29"/>
        <v>0.3004835110734328</v>
      </c>
    </row>
    <row r="1473" spans="1:21" x14ac:dyDescent="0.35">
      <c r="A1473">
        <v>2021</v>
      </c>
      <c r="B1473" t="s">
        <v>3</v>
      </c>
      <c r="C1473" t="s">
        <v>67</v>
      </c>
      <c r="D1473" t="s">
        <v>17</v>
      </c>
      <c r="E1473" t="s">
        <v>132</v>
      </c>
      <c r="F1473" t="s">
        <v>35</v>
      </c>
      <c r="G1473">
        <v>4</v>
      </c>
      <c r="H1473" t="s">
        <v>9</v>
      </c>
      <c r="I1473" s="6">
        <v>1</v>
      </c>
      <c r="J1473" s="6">
        <v>77.38</v>
      </c>
      <c r="K1473" s="6">
        <v>38.76</v>
      </c>
      <c r="L1473" s="6">
        <v>69.930000000000007</v>
      </c>
      <c r="M1473" s="6">
        <v>69.930000000000007</v>
      </c>
      <c r="N1473" s="6">
        <v>19</v>
      </c>
      <c r="O1473" s="6">
        <v>0</v>
      </c>
      <c r="P1473" s="6">
        <v>35000</v>
      </c>
      <c r="Q1473" s="6">
        <v>0</v>
      </c>
      <c r="R1473" s="6">
        <v>0</v>
      </c>
      <c r="S1473" s="6">
        <v>35000</v>
      </c>
      <c r="U1473">
        <f t="shared" si="29"/>
        <v>0.24554148358749031</v>
      </c>
    </row>
    <row r="1474" spans="1:21" x14ac:dyDescent="0.35">
      <c r="A1474">
        <v>2021</v>
      </c>
      <c r="B1474" t="s">
        <v>3</v>
      </c>
      <c r="C1474" t="s">
        <v>67</v>
      </c>
      <c r="D1474" t="s">
        <v>17</v>
      </c>
      <c r="E1474" t="s">
        <v>132</v>
      </c>
      <c r="F1474" t="s">
        <v>35</v>
      </c>
      <c r="G1474">
        <v>5</v>
      </c>
      <c r="H1474" t="s">
        <v>9</v>
      </c>
      <c r="I1474" s="6">
        <v>14</v>
      </c>
      <c r="J1474" s="6">
        <v>7603.71</v>
      </c>
      <c r="K1474" s="6">
        <v>5130.2</v>
      </c>
      <c r="L1474" s="6">
        <v>10938.29</v>
      </c>
      <c r="M1474" s="6">
        <v>17247.849999999999</v>
      </c>
      <c r="N1474" s="6">
        <v>1570</v>
      </c>
      <c r="O1474" s="6">
        <v>88157956</v>
      </c>
      <c r="P1474" s="6">
        <v>17840919</v>
      </c>
      <c r="Q1474" s="6">
        <v>0</v>
      </c>
      <c r="R1474" s="6">
        <v>27823513</v>
      </c>
      <c r="S1474" s="6">
        <v>133822388</v>
      </c>
      <c r="U1474">
        <f t="shared" si="29"/>
        <v>0.20647815342773462</v>
      </c>
    </row>
    <row r="1475" spans="1:21" x14ac:dyDescent="0.35">
      <c r="A1475">
        <v>2021</v>
      </c>
      <c r="B1475" t="s">
        <v>3</v>
      </c>
      <c r="C1475" t="s">
        <v>67</v>
      </c>
      <c r="D1475" t="s">
        <v>17</v>
      </c>
      <c r="E1475" t="s">
        <v>132</v>
      </c>
      <c r="F1475" t="s">
        <v>35</v>
      </c>
      <c r="G1475">
        <v>6</v>
      </c>
      <c r="H1475" t="s">
        <v>9</v>
      </c>
      <c r="I1475" s="6">
        <v>12</v>
      </c>
      <c r="J1475" s="6">
        <v>5523.46</v>
      </c>
      <c r="K1475" s="6">
        <v>4437.6499999999996</v>
      </c>
      <c r="L1475" s="6">
        <v>5824.12</v>
      </c>
      <c r="M1475" s="6">
        <v>5827.94</v>
      </c>
      <c r="N1475" s="6">
        <v>3616</v>
      </c>
      <c r="O1475" s="6">
        <v>21000000</v>
      </c>
      <c r="P1475" s="6">
        <v>16024352</v>
      </c>
      <c r="Q1475" s="6">
        <v>0</v>
      </c>
      <c r="R1475" s="6">
        <v>10301118</v>
      </c>
      <c r="S1475" s="6">
        <v>47325470</v>
      </c>
      <c r="U1475">
        <f t="shared" si="29"/>
        <v>0.65466211396479745</v>
      </c>
    </row>
    <row r="1476" spans="1:21" x14ac:dyDescent="0.35">
      <c r="A1476">
        <v>2021</v>
      </c>
      <c r="B1476" t="s">
        <v>3</v>
      </c>
      <c r="C1476" t="s">
        <v>67</v>
      </c>
      <c r="D1476" t="s">
        <v>17</v>
      </c>
      <c r="E1476" t="s">
        <v>132</v>
      </c>
      <c r="F1476" t="s">
        <v>35</v>
      </c>
      <c r="G1476">
        <v>7</v>
      </c>
      <c r="H1476" t="s">
        <v>9</v>
      </c>
      <c r="I1476" s="6">
        <v>3</v>
      </c>
      <c r="J1476" s="6">
        <v>10000.39</v>
      </c>
      <c r="K1476" s="6">
        <v>4000.16</v>
      </c>
      <c r="L1476" s="6">
        <v>10000.39</v>
      </c>
      <c r="M1476" s="6">
        <v>15041.68</v>
      </c>
      <c r="N1476" s="6">
        <v>2500</v>
      </c>
      <c r="O1476" s="6">
        <v>10000000</v>
      </c>
      <c r="P1476" s="6">
        <v>14165000</v>
      </c>
      <c r="Q1476" s="6">
        <v>0</v>
      </c>
      <c r="R1476" s="6">
        <v>2400000</v>
      </c>
      <c r="S1476" s="6">
        <v>26565000</v>
      </c>
      <c r="U1476">
        <f t="shared" si="29"/>
        <v>0.24999025038023517</v>
      </c>
    </row>
    <row r="1477" spans="1:21" x14ac:dyDescent="0.35">
      <c r="A1477">
        <v>2021</v>
      </c>
      <c r="B1477" t="s">
        <v>3</v>
      </c>
      <c r="C1477" t="s">
        <v>67</v>
      </c>
      <c r="D1477" t="s">
        <v>17</v>
      </c>
      <c r="E1477" t="s">
        <v>132</v>
      </c>
      <c r="F1477" t="s">
        <v>35</v>
      </c>
      <c r="G1477">
        <v>9</v>
      </c>
      <c r="H1477" t="s">
        <v>9</v>
      </c>
      <c r="I1477" s="6">
        <v>2</v>
      </c>
      <c r="J1477" s="6">
        <v>15513.7</v>
      </c>
      <c r="K1477" s="6">
        <v>4183.47</v>
      </c>
      <c r="L1477" s="6">
        <v>13521.5</v>
      </c>
      <c r="M1477" s="6">
        <v>13558.55</v>
      </c>
      <c r="N1477" s="6">
        <v>4266</v>
      </c>
      <c r="O1477" s="6">
        <v>140000000</v>
      </c>
      <c r="P1477" s="6">
        <v>34000000</v>
      </c>
      <c r="Q1477" s="6">
        <v>0</v>
      </c>
      <c r="R1477" s="6">
        <v>4000000</v>
      </c>
      <c r="S1477" s="6">
        <v>178000000</v>
      </c>
      <c r="U1477">
        <f t="shared" si="29"/>
        <v>0.27498275717591547</v>
      </c>
    </row>
    <row r="1478" spans="1:21" x14ac:dyDescent="0.35">
      <c r="A1478">
        <v>2021</v>
      </c>
      <c r="B1478" t="s">
        <v>3</v>
      </c>
      <c r="C1478" t="s">
        <v>67</v>
      </c>
      <c r="D1478" t="s">
        <v>17</v>
      </c>
      <c r="E1478" t="s">
        <v>133</v>
      </c>
      <c r="F1478" t="s">
        <v>35</v>
      </c>
      <c r="G1478">
        <v>1</v>
      </c>
      <c r="H1478" t="s">
        <v>9</v>
      </c>
      <c r="I1478" s="6">
        <v>123</v>
      </c>
      <c r="J1478" s="6">
        <v>23649.35</v>
      </c>
      <c r="K1478" s="6">
        <v>20601.29</v>
      </c>
      <c r="L1478" s="6">
        <v>41468.97</v>
      </c>
      <c r="M1478" s="6">
        <v>63475.24</v>
      </c>
      <c r="N1478" s="6">
        <v>6959</v>
      </c>
      <c r="O1478" s="6">
        <v>87930790</v>
      </c>
      <c r="P1478" s="6">
        <v>44127213</v>
      </c>
      <c r="Q1478" s="6">
        <v>0</v>
      </c>
      <c r="R1478" s="6">
        <v>27928674</v>
      </c>
      <c r="S1478" s="6">
        <v>159986677</v>
      </c>
      <c r="U1478">
        <f t="shared" si="29"/>
        <v>0.29425755887582533</v>
      </c>
    </row>
    <row r="1479" spans="1:21" x14ac:dyDescent="0.35">
      <c r="A1479">
        <v>2021</v>
      </c>
      <c r="B1479" t="s">
        <v>3</v>
      </c>
      <c r="C1479" t="s">
        <v>67</v>
      </c>
      <c r="D1479" t="s">
        <v>17</v>
      </c>
      <c r="E1479" t="s">
        <v>133</v>
      </c>
      <c r="F1479" t="s">
        <v>35</v>
      </c>
      <c r="G1479">
        <v>2</v>
      </c>
      <c r="H1479" t="s">
        <v>9</v>
      </c>
      <c r="I1479" s="6">
        <v>22</v>
      </c>
      <c r="J1479" s="6">
        <v>5930.36</v>
      </c>
      <c r="K1479" s="6">
        <v>3366.54</v>
      </c>
      <c r="L1479" s="6">
        <v>4556.4399999999996</v>
      </c>
      <c r="M1479" s="6">
        <v>6358.79</v>
      </c>
      <c r="N1479" s="6">
        <v>2123</v>
      </c>
      <c r="O1479" s="6">
        <v>0</v>
      </c>
      <c r="P1479" s="6">
        <v>33727876</v>
      </c>
      <c r="Q1479" s="6">
        <v>0</v>
      </c>
      <c r="R1479" s="6">
        <v>7718277</v>
      </c>
      <c r="S1479" s="6">
        <v>41446153</v>
      </c>
      <c r="U1479">
        <f t="shared" si="29"/>
        <v>0.35798838519078102</v>
      </c>
    </row>
    <row r="1480" spans="1:21" x14ac:dyDescent="0.35">
      <c r="A1480">
        <v>2021</v>
      </c>
      <c r="B1480" t="s">
        <v>3</v>
      </c>
      <c r="C1480" t="s">
        <v>67</v>
      </c>
      <c r="D1480" t="s">
        <v>17</v>
      </c>
      <c r="E1480" t="s">
        <v>133</v>
      </c>
      <c r="F1480" t="s">
        <v>35</v>
      </c>
      <c r="G1480">
        <v>3</v>
      </c>
      <c r="H1480" t="s">
        <v>9</v>
      </c>
      <c r="I1480" s="6">
        <v>28</v>
      </c>
      <c r="J1480" s="6">
        <v>-2084.37</v>
      </c>
      <c r="K1480" s="6">
        <v>-1337.96</v>
      </c>
      <c r="L1480" s="6">
        <v>3950.89</v>
      </c>
      <c r="M1480" s="6">
        <v>6931.75</v>
      </c>
      <c r="N1480" s="6">
        <v>-563</v>
      </c>
      <c r="O1480" s="6">
        <v>0</v>
      </c>
      <c r="P1480" s="6">
        <v>10094527</v>
      </c>
      <c r="Q1480" s="6">
        <v>0</v>
      </c>
      <c r="R1480" s="6">
        <v>16731150</v>
      </c>
      <c r="S1480" s="6">
        <v>26825677</v>
      </c>
      <c r="U1480">
        <f t="shared" si="29"/>
        <v>0.27010559545570123</v>
      </c>
    </row>
    <row r="1481" spans="1:21" x14ac:dyDescent="0.35">
      <c r="A1481">
        <v>2021</v>
      </c>
      <c r="B1481" t="s">
        <v>3</v>
      </c>
      <c r="C1481" t="s">
        <v>67</v>
      </c>
      <c r="D1481" t="s">
        <v>17</v>
      </c>
      <c r="E1481" t="s">
        <v>133</v>
      </c>
      <c r="F1481" t="s">
        <v>35</v>
      </c>
      <c r="G1481">
        <v>4</v>
      </c>
      <c r="H1481" t="s">
        <v>9</v>
      </c>
      <c r="I1481" s="6">
        <v>2</v>
      </c>
      <c r="J1481" s="6">
        <v>68.86</v>
      </c>
      <c r="K1481" s="6">
        <v>44.76</v>
      </c>
      <c r="L1481" s="6">
        <v>86.96</v>
      </c>
      <c r="M1481" s="6">
        <v>92.63</v>
      </c>
      <c r="N1481" s="6">
        <v>18</v>
      </c>
      <c r="O1481" s="6">
        <v>0</v>
      </c>
      <c r="P1481" s="6">
        <v>900000</v>
      </c>
      <c r="Q1481" s="6">
        <v>0</v>
      </c>
      <c r="R1481" s="6">
        <v>0</v>
      </c>
      <c r="S1481" s="6">
        <v>900000</v>
      </c>
      <c r="U1481">
        <f t="shared" si="29"/>
        <v>0.26139994191112403</v>
      </c>
    </row>
    <row r="1482" spans="1:21" x14ac:dyDescent="0.35">
      <c r="A1482">
        <v>2021</v>
      </c>
      <c r="B1482" t="s">
        <v>3</v>
      </c>
      <c r="C1482" t="s">
        <v>67</v>
      </c>
      <c r="D1482" t="s">
        <v>17</v>
      </c>
      <c r="E1482" t="s">
        <v>133</v>
      </c>
      <c r="F1482" t="s">
        <v>35</v>
      </c>
      <c r="G1482">
        <v>5</v>
      </c>
      <c r="H1482" t="s">
        <v>9</v>
      </c>
      <c r="I1482" s="6">
        <v>1</v>
      </c>
      <c r="J1482" s="6">
        <v>2725.37</v>
      </c>
      <c r="K1482" s="6">
        <v>2180.3000000000002</v>
      </c>
      <c r="L1482" s="6">
        <v>1284.28</v>
      </c>
      <c r="M1482" s="6">
        <v>1284.28</v>
      </c>
      <c r="N1482" s="6">
        <v>449</v>
      </c>
      <c r="O1482" s="6">
        <v>16000000</v>
      </c>
      <c r="P1482" s="6">
        <v>1301722</v>
      </c>
      <c r="Q1482" s="6">
        <v>0</v>
      </c>
      <c r="R1482" s="6">
        <v>210000</v>
      </c>
      <c r="S1482" s="6">
        <v>17511722</v>
      </c>
      <c r="U1482">
        <f t="shared" si="29"/>
        <v>0.16474827271159512</v>
      </c>
    </row>
    <row r="1483" spans="1:21" x14ac:dyDescent="0.35">
      <c r="A1483">
        <v>2021</v>
      </c>
      <c r="B1483" t="s">
        <v>3</v>
      </c>
      <c r="C1483" t="s">
        <v>67</v>
      </c>
      <c r="D1483" t="s">
        <v>17</v>
      </c>
      <c r="E1483" t="s">
        <v>133</v>
      </c>
      <c r="F1483" t="s">
        <v>35</v>
      </c>
      <c r="G1483">
        <v>6</v>
      </c>
      <c r="H1483" t="s">
        <v>9</v>
      </c>
      <c r="I1483" s="6">
        <v>2</v>
      </c>
      <c r="J1483" s="6">
        <v>508.25</v>
      </c>
      <c r="K1483" s="6">
        <v>304.95</v>
      </c>
      <c r="L1483" s="6">
        <v>508.26</v>
      </c>
      <c r="M1483" s="6">
        <v>508.26</v>
      </c>
      <c r="N1483" s="6">
        <v>0</v>
      </c>
      <c r="O1483" s="6">
        <v>0</v>
      </c>
      <c r="P1483" s="6">
        <v>6979546</v>
      </c>
      <c r="Q1483" s="6">
        <v>0</v>
      </c>
      <c r="R1483" s="6">
        <v>697955</v>
      </c>
      <c r="S1483" s="6">
        <v>7677501</v>
      </c>
      <c r="U1483">
        <f t="shared" si="29"/>
        <v>0</v>
      </c>
    </row>
    <row r="1484" spans="1:21" x14ac:dyDescent="0.35">
      <c r="A1484">
        <v>2021</v>
      </c>
      <c r="B1484" t="s">
        <v>3</v>
      </c>
      <c r="C1484" t="s">
        <v>67</v>
      </c>
      <c r="D1484" t="s">
        <v>17</v>
      </c>
      <c r="E1484" t="s">
        <v>133</v>
      </c>
      <c r="F1484" t="s">
        <v>35</v>
      </c>
      <c r="G1484">
        <v>8</v>
      </c>
      <c r="H1484" t="s">
        <v>9</v>
      </c>
      <c r="I1484" s="6">
        <v>2</v>
      </c>
      <c r="J1484" s="6">
        <v>1648.66</v>
      </c>
      <c r="K1484" s="6">
        <v>989.19</v>
      </c>
      <c r="L1484" s="6">
        <v>1648.64</v>
      </c>
      <c r="M1484" s="6">
        <v>2868.1</v>
      </c>
      <c r="N1484" s="6">
        <v>453</v>
      </c>
      <c r="O1484" s="6">
        <v>8000000</v>
      </c>
      <c r="P1484" s="6">
        <v>0</v>
      </c>
      <c r="Q1484" s="6">
        <v>0</v>
      </c>
      <c r="R1484" s="6">
        <v>0</v>
      </c>
      <c r="S1484" s="6">
        <v>8000000</v>
      </c>
      <c r="U1484">
        <f t="shared" si="29"/>
        <v>0.27476859995390196</v>
      </c>
    </row>
    <row r="1485" spans="1:21" x14ac:dyDescent="0.35">
      <c r="A1485">
        <v>2021</v>
      </c>
      <c r="B1485" t="s">
        <v>3</v>
      </c>
      <c r="C1485" t="s">
        <v>67</v>
      </c>
      <c r="D1485" t="s">
        <v>17</v>
      </c>
      <c r="E1485" t="s">
        <v>134</v>
      </c>
      <c r="F1485" t="s">
        <v>35</v>
      </c>
      <c r="G1485">
        <v>1</v>
      </c>
      <c r="H1485" t="s">
        <v>9</v>
      </c>
      <c r="I1485" s="6">
        <v>818</v>
      </c>
      <c r="J1485" s="6">
        <v>622620.04</v>
      </c>
      <c r="K1485" s="6">
        <v>195086.12</v>
      </c>
      <c r="L1485" s="6">
        <v>843821.35</v>
      </c>
      <c r="M1485" s="6">
        <v>1086205.04</v>
      </c>
      <c r="N1485" s="6">
        <v>180605</v>
      </c>
      <c r="O1485" s="6">
        <v>1505962328</v>
      </c>
      <c r="P1485" s="6">
        <v>1028827713</v>
      </c>
      <c r="Q1485" s="6">
        <v>0</v>
      </c>
      <c r="R1485" s="6">
        <v>5484717628</v>
      </c>
      <c r="S1485" s="6">
        <v>8034577669</v>
      </c>
      <c r="U1485">
        <f t="shared" si="29"/>
        <v>0.29007257781166179</v>
      </c>
    </row>
    <row r="1486" spans="1:21" x14ac:dyDescent="0.35">
      <c r="A1486">
        <v>2021</v>
      </c>
      <c r="B1486" t="s">
        <v>3</v>
      </c>
      <c r="C1486" t="s">
        <v>67</v>
      </c>
      <c r="D1486" t="s">
        <v>17</v>
      </c>
      <c r="E1486" t="s">
        <v>134</v>
      </c>
      <c r="F1486" t="s">
        <v>35</v>
      </c>
      <c r="G1486">
        <v>2</v>
      </c>
      <c r="H1486" t="s">
        <v>9</v>
      </c>
      <c r="I1486" s="6">
        <v>158</v>
      </c>
      <c r="J1486" s="6">
        <v>145775.51</v>
      </c>
      <c r="K1486" s="6">
        <v>66752.639999999999</v>
      </c>
      <c r="L1486" s="6">
        <v>130304.58</v>
      </c>
      <c r="M1486" s="6">
        <v>166280.63</v>
      </c>
      <c r="N1486" s="6">
        <v>50518</v>
      </c>
      <c r="O1486" s="6">
        <v>582424853</v>
      </c>
      <c r="P1486" s="6">
        <v>303844300</v>
      </c>
      <c r="Q1486" s="6">
        <v>0</v>
      </c>
      <c r="R1486" s="6">
        <v>229006214</v>
      </c>
      <c r="S1486" s="6">
        <v>1116045367</v>
      </c>
      <c r="U1486">
        <f t="shared" si="29"/>
        <v>0.34654654955417408</v>
      </c>
    </row>
    <row r="1487" spans="1:21" x14ac:dyDescent="0.35">
      <c r="A1487">
        <v>2021</v>
      </c>
      <c r="B1487" t="s">
        <v>3</v>
      </c>
      <c r="C1487" t="s">
        <v>67</v>
      </c>
      <c r="D1487" t="s">
        <v>17</v>
      </c>
      <c r="E1487" t="s">
        <v>134</v>
      </c>
      <c r="F1487" t="s">
        <v>35</v>
      </c>
      <c r="G1487">
        <v>3</v>
      </c>
      <c r="H1487" t="s">
        <v>9</v>
      </c>
      <c r="I1487" s="6">
        <v>110</v>
      </c>
      <c r="J1487" s="6">
        <v>141451.25</v>
      </c>
      <c r="K1487" s="6">
        <v>32857.22</v>
      </c>
      <c r="L1487" s="6">
        <v>144090.59</v>
      </c>
      <c r="M1487" s="6">
        <v>162662.85</v>
      </c>
      <c r="N1487" s="6">
        <v>27886</v>
      </c>
      <c r="O1487" s="6">
        <v>242321224</v>
      </c>
      <c r="P1487" s="6">
        <v>211725272</v>
      </c>
      <c r="Q1487" s="6">
        <v>0</v>
      </c>
      <c r="R1487" s="6">
        <v>58825080</v>
      </c>
      <c r="S1487" s="6">
        <v>534981576</v>
      </c>
      <c r="U1487">
        <f t="shared" si="29"/>
        <v>0.19714212493703662</v>
      </c>
    </row>
    <row r="1488" spans="1:21" x14ac:dyDescent="0.35">
      <c r="A1488">
        <v>2021</v>
      </c>
      <c r="B1488" t="s">
        <v>3</v>
      </c>
      <c r="C1488" t="s">
        <v>67</v>
      </c>
      <c r="D1488" t="s">
        <v>17</v>
      </c>
      <c r="E1488" t="s">
        <v>134</v>
      </c>
      <c r="F1488" t="s">
        <v>35</v>
      </c>
      <c r="G1488">
        <v>4</v>
      </c>
      <c r="H1488" t="s">
        <v>9</v>
      </c>
      <c r="I1488" s="6">
        <v>33</v>
      </c>
      <c r="J1488" s="6">
        <v>48344.89</v>
      </c>
      <c r="K1488" s="6">
        <v>23774.27</v>
      </c>
      <c r="L1488" s="6">
        <v>38800.54</v>
      </c>
      <c r="M1488" s="6">
        <v>52106.57</v>
      </c>
      <c r="N1488" s="6">
        <v>11800</v>
      </c>
      <c r="O1488" s="6">
        <v>256167780</v>
      </c>
      <c r="P1488" s="6">
        <v>55187693</v>
      </c>
      <c r="Q1488" s="6">
        <v>0</v>
      </c>
      <c r="R1488" s="6">
        <v>40689958</v>
      </c>
      <c r="S1488" s="6">
        <v>352045431</v>
      </c>
      <c r="U1488">
        <f t="shared" si="29"/>
        <v>0.24407957076745856</v>
      </c>
    </row>
    <row r="1489" spans="1:21" x14ac:dyDescent="0.35">
      <c r="A1489">
        <v>2021</v>
      </c>
      <c r="B1489" t="s">
        <v>3</v>
      </c>
      <c r="C1489" t="s">
        <v>67</v>
      </c>
      <c r="D1489" t="s">
        <v>17</v>
      </c>
      <c r="E1489" t="s">
        <v>134</v>
      </c>
      <c r="F1489" t="s">
        <v>35</v>
      </c>
      <c r="G1489">
        <v>5</v>
      </c>
      <c r="H1489" t="s">
        <v>9</v>
      </c>
      <c r="I1489" s="6">
        <v>45</v>
      </c>
      <c r="J1489" s="6">
        <v>209445.93</v>
      </c>
      <c r="K1489" s="6">
        <v>89952.7</v>
      </c>
      <c r="L1489" s="6">
        <v>146732.85999999999</v>
      </c>
      <c r="M1489" s="6">
        <v>212612.39</v>
      </c>
      <c r="N1489" s="6">
        <v>47430</v>
      </c>
      <c r="O1489" s="6">
        <v>1290183491</v>
      </c>
      <c r="P1489" s="6">
        <v>308776601</v>
      </c>
      <c r="Q1489" s="6">
        <v>0</v>
      </c>
      <c r="R1489" s="6">
        <v>71761793</v>
      </c>
      <c r="S1489" s="6">
        <v>1670721885</v>
      </c>
      <c r="U1489">
        <f t="shared" si="29"/>
        <v>0.22645462721572102</v>
      </c>
    </row>
    <row r="1490" spans="1:21" x14ac:dyDescent="0.35">
      <c r="A1490">
        <v>2021</v>
      </c>
      <c r="B1490" t="s">
        <v>3</v>
      </c>
      <c r="C1490" t="s">
        <v>67</v>
      </c>
      <c r="D1490" t="s">
        <v>17</v>
      </c>
      <c r="E1490" t="s">
        <v>134</v>
      </c>
      <c r="F1490" t="s">
        <v>35</v>
      </c>
      <c r="G1490">
        <v>6</v>
      </c>
      <c r="H1490" t="s">
        <v>9</v>
      </c>
      <c r="I1490" s="6">
        <v>19</v>
      </c>
      <c r="J1490" s="6">
        <v>70807.73</v>
      </c>
      <c r="K1490" s="6">
        <v>11842.28</v>
      </c>
      <c r="L1490" s="6">
        <v>26742.5</v>
      </c>
      <c r="M1490" s="6">
        <v>71972.52</v>
      </c>
      <c r="N1490" s="6">
        <v>33752</v>
      </c>
      <c r="O1490" s="6">
        <v>359127198</v>
      </c>
      <c r="P1490" s="6">
        <v>54751422</v>
      </c>
      <c r="Q1490" s="6">
        <v>0</v>
      </c>
      <c r="R1490" s="6">
        <v>142687692</v>
      </c>
      <c r="S1490" s="6">
        <v>556566312</v>
      </c>
      <c r="U1490">
        <f t="shared" si="29"/>
        <v>0.47667112051184246</v>
      </c>
    </row>
    <row r="1491" spans="1:21" x14ac:dyDescent="0.35">
      <c r="A1491">
        <v>2021</v>
      </c>
      <c r="B1491" t="s">
        <v>3</v>
      </c>
      <c r="C1491" t="s">
        <v>67</v>
      </c>
      <c r="D1491" t="s">
        <v>17</v>
      </c>
      <c r="E1491" t="s">
        <v>134</v>
      </c>
      <c r="F1491" t="s">
        <v>35</v>
      </c>
      <c r="G1491">
        <v>7</v>
      </c>
      <c r="H1491" t="s">
        <v>9</v>
      </c>
      <c r="I1491" s="6">
        <v>4</v>
      </c>
      <c r="J1491" s="6">
        <v>77793.16</v>
      </c>
      <c r="K1491" s="6">
        <v>4912.5600000000004</v>
      </c>
      <c r="L1491" s="6">
        <v>74250.33</v>
      </c>
      <c r="M1491" s="6">
        <v>74255.679999999993</v>
      </c>
      <c r="N1491" s="6">
        <v>13981</v>
      </c>
      <c r="O1491" s="6">
        <v>448980964</v>
      </c>
      <c r="P1491" s="6">
        <v>12786450</v>
      </c>
      <c r="Q1491" s="6">
        <v>0</v>
      </c>
      <c r="R1491" s="6">
        <v>8386259</v>
      </c>
      <c r="S1491" s="6">
        <v>470153673</v>
      </c>
      <c r="U1491">
        <f t="shared" si="29"/>
        <v>0.17972017077079783</v>
      </c>
    </row>
    <row r="1492" spans="1:21" x14ac:dyDescent="0.35">
      <c r="A1492">
        <v>2021</v>
      </c>
      <c r="B1492" t="s">
        <v>3</v>
      </c>
      <c r="C1492" t="s">
        <v>67</v>
      </c>
      <c r="D1492" t="s">
        <v>17</v>
      </c>
      <c r="E1492" t="s">
        <v>134</v>
      </c>
      <c r="F1492" t="s">
        <v>35</v>
      </c>
      <c r="G1492">
        <v>8</v>
      </c>
      <c r="H1492" t="s">
        <v>9</v>
      </c>
      <c r="I1492" s="6">
        <v>1</v>
      </c>
      <c r="J1492" s="6">
        <v>2110.87</v>
      </c>
      <c r="K1492" s="6">
        <v>106.69</v>
      </c>
      <c r="L1492" s="6">
        <v>484.46</v>
      </c>
      <c r="M1492" s="6">
        <v>484.46</v>
      </c>
      <c r="N1492" s="6">
        <v>317</v>
      </c>
      <c r="O1492" s="6">
        <v>9200000</v>
      </c>
      <c r="P1492" s="6">
        <v>2150000</v>
      </c>
      <c r="Q1492" s="6">
        <v>0</v>
      </c>
      <c r="R1492" s="6">
        <v>1135000</v>
      </c>
      <c r="S1492" s="6">
        <v>12485000</v>
      </c>
      <c r="U1492">
        <f t="shared" si="29"/>
        <v>0.15017504630792045</v>
      </c>
    </row>
    <row r="1493" spans="1:21" x14ac:dyDescent="0.35">
      <c r="A1493">
        <v>2021</v>
      </c>
      <c r="B1493" t="s">
        <v>3</v>
      </c>
      <c r="C1493" t="s">
        <v>67</v>
      </c>
      <c r="D1493" t="s">
        <v>17</v>
      </c>
      <c r="E1493" t="s">
        <v>134</v>
      </c>
      <c r="F1493" t="s">
        <v>35</v>
      </c>
      <c r="G1493">
        <v>10</v>
      </c>
      <c r="H1493" t="s">
        <v>9</v>
      </c>
      <c r="I1493" s="6">
        <v>7</v>
      </c>
      <c r="J1493" s="6">
        <v>11758.93</v>
      </c>
      <c r="K1493" s="6">
        <v>5226.88</v>
      </c>
      <c r="L1493" s="6">
        <v>11595.6</v>
      </c>
      <c r="M1493" s="6">
        <v>17206.82</v>
      </c>
      <c r="N1493" s="6">
        <v>2980</v>
      </c>
      <c r="O1493" s="6">
        <v>200000000</v>
      </c>
      <c r="P1493" s="6">
        <v>8150000</v>
      </c>
      <c r="Q1493" s="6">
        <v>0</v>
      </c>
      <c r="R1493" s="6">
        <v>29243682</v>
      </c>
      <c r="S1493" s="6">
        <v>237393682</v>
      </c>
      <c r="U1493">
        <f t="shared" si="29"/>
        <v>0.25342441871836979</v>
      </c>
    </row>
    <row r="1494" spans="1:21" x14ac:dyDescent="0.35">
      <c r="A1494">
        <v>2021</v>
      </c>
      <c r="B1494" t="s">
        <v>3</v>
      </c>
      <c r="C1494" t="s">
        <v>67</v>
      </c>
      <c r="D1494" t="s">
        <v>17</v>
      </c>
      <c r="E1494" t="s">
        <v>135</v>
      </c>
      <c r="F1494" t="s">
        <v>35</v>
      </c>
      <c r="G1494">
        <v>1</v>
      </c>
      <c r="H1494" t="s">
        <v>9</v>
      </c>
      <c r="I1494" s="6">
        <v>862</v>
      </c>
      <c r="J1494" s="6">
        <v>1155727.57</v>
      </c>
      <c r="K1494" s="6">
        <v>532888.02</v>
      </c>
      <c r="L1494" s="6">
        <v>1150984.74</v>
      </c>
      <c r="M1494" s="6">
        <v>1684469.51</v>
      </c>
      <c r="N1494" s="6">
        <v>201645</v>
      </c>
      <c r="O1494" s="6">
        <v>2254405588</v>
      </c>
      <c r="P1494" s="6">
        <v>2433944312</v>
      </c>
      <c r="Q1494" s="6">
        <v>0</v>
      </c>
      <c r="R1494" s="6">
        <v>885139154</v>
      </c>
      <c r="S1494" s="6">
        <v>5581459054</v>
      </c>
      <c r="U1494">
        <f t="shared" si="29"/>
        <v>0.17447450872873094</v>
      </c>
    </row>
    <row r="1495" spans="1:21" x14ac:dyDescent="0.35">
      <c r="A1495">
        <v>2021</v>
      </c>
      <c r="B1495" t="s">
        <v>3</v>
      </c>
      <c r="C1495" t="s">
        <v>67</v>
      </c>
      <c r="D1495" t="s">
        <v>17</v>
      </c>
      <c r="E1495" t="s">
        <v>135</v>
      </c>
      <c r="F1495" t="s">
        <v>35</v>
      </c>
      <c r="G1495">
        <v>2</v>
      </c>
      <c r="H1495" t="s">
        <v>9</v>
      </c>
      <c r="I1495" s="6">
        <v>161</v>
      </c>
      <c r="J1495" s="6">
        <v>376636.94</v>
      </c>
      <c r="K1495" s="6">
        <v>142260.54</v>
      </c>
      <c r="L1495" s="6">
        <v>260125.82</v>
      </c>
      <c r="M1495" s="6">
        <v>328759.52</v>
      </c>
      <c r="N1495" s="6">
        <v>141238</v>
      </c>
      <c r="O1495" s="6">
        <v>1028520159</v>
      </c>
      <c r="P1495" s="6">
        <v>460952329</v>
      </c>
      <c r="Q1495" s="6">
        <v>0</v>
      </c>
      <c r="R1495" s="6">
        <v>491866042</v>
      </c>
      <c r="S1495" s="6">
        <v>1981338530</v>
      </c>
      <c r="U1495">
        <f t="shared" ref="U1495:U1558" si="30">IFERROR(N1495/J1495,0)</f>
        <v>0.37499773654703122</v>
      </c>
    </row>
    <row r="1496" spans="1:21" x14ac:dyDescent="0.35">
      <c r="A1496">
        <v>2021</v>
      </c>
      <c r="B1496" t="s">
        <v>3</v>
      </c>
      <c r="C1496" t="s">
        <v>67</v>
      </c>
      <c r="D1496" t="s">
        <v>17</v>
      </c>
      <c r="E1496" t="s">
        <v>135</v>
      </c>
      <c r="F1496" t="s">
        <v>35</v>
      </c>
      <c r="G1496">
        <v>3</v>
      </c>
      <c r="H1496" t="s">
        <v>9</v>
      </c>
      <c r="I1496" s="6">
        <v>255</v>
      </c>
      <c r="J1496" s="6">
        <v>288834.39</v>
      </c>
      <c r="K1496" s="6">
        <v>121122.3</v>
      </c>
      <c r="L1496" s="6">
        <v>297214.67</v>
      </c>
      <c r="M1496" s="6">
        <v>433025.95</v>
      </c>
      <c r="N1496" s="6">
        <v>81743</v>
      </c>
      <c r="O1496" s="6">
        <v>1103981398</v>
      </c>
      <c r="P1496" s="6">
        <v>298156134</v>
      </c>
      <c r="Q1496" s="6">
        <v>0</v>
      </c>
      <c r="R1496" s="6">
        <v>216520372</v>
      </c>
      <c r="S1496" s="6">
        <v>1618657904</v>
      </c>
      <c r="U1496">
        <f t="shared" si="30"/>
        <v>0.28300992828450933</v>
      </c>
    </row>
    <row r="1497" spans="1:21" x14ac:dyDescent="0.35">
      <c r="A1497">
        <v>2021</v>
      </c>
      <c r="B1497" t="s">
        <v>3</v>
      </c>
      <c r="C1497" t="s">
        <v>67</v>
      </c>
      <c r="D1497" t="s">
        <v>17</v>
      </c>
      <c r="E1497" t="s">
        <v>135</v>
      </c>
      <c r="F1497" t="s">
        <v>35</v>
      </c>
      <c r="G1497">
        <v>4</v>
      </c>
      <c r="H1497" t="s">
        <v>9</v>
      </c>
      <c r="I1497" s="6">
        <v>58</v>
      </c>
      <c r="J1497" s="6">
        <v>43694.99</v>
      </c>
      <c r="K1497" s="6">
        <v>16890.060000000001</v>
      </c>
      <c r="L1497" s="6">
        <v>32116.92</v>
      </c>
      <c r="M1497" s="6">
        <v>46344.4</v>
      </c>
      <c r="N1497" s="6">
        <v>14722</v>
      </c>
      <c r="O1497" s="6">
        <v>420040123</v>
      </c>
      <c r="P1497" s="6">
        <v>58446480</v>
      </c>
      <c r="Q1497" s="6">
        <v>0</v>
      </c>
      <c r="R1497" s="6">
        <v>84584763</v>
      </c>
      <c r="S1497" s="6">
        <v>563071366</v>
      </c>
      <c r="U1497">
        <f t="shared" si="30"/>
        <v>0.33692649889609771</v>
      </c>
    </row>
    <row r="1498" spans="1:21" x14ac:dyDescent="0.35">
      <c r="A1498">
        <v>2021</v>
      </c>
      <c r="B1498" t="s">
        <v>3</v>
      </c>
      <c r="C1498" t="s">
        <v>67</v>
      </c>
      <c r="D1498" t="s">
        <v>17</v>
      </c>
      <c r="E1498" t="s">
        <v>135</v>
      </c>
      <c r="F1498" t="s">
        <v>35</v>
      </c>
      <c r="G1498">
        <v>5</v>
      </c>
      <c r="H1498" t="s">
        <v>9</v>
      </c>
      <c r="I1498" s="6">
        <v>37</v>
      </c>
      <c r="J1498" s="6">
        <v>29285.79</v>
      </c>
      <c r="K1498" s="6">
        <v>11671.85</v>
      </c>
      <c r="L1498" s="6">
        <v>35293.230000000003</v>
      </c>
      <c r="M1498" s="6">
        <v>56027.61</v>
      </c>
      <c r="N1498" s="6">
        <v>11653</v>
      </c>
      <c r="O1498" s="6">
        <v>566437156</v>
      </c>
      <c r="P1498" s="6">
        <v>99231026</v>
      </c>
      <c r="Q1498" s="6">
        <v>0</v>
      </c>
      <c r="R1498" s="6">
        <v>94323266</v>
      </c>
      <c r="S1498" s="6">
        <v>782101448</v>
      </c>
      <c r="U1498">
        <f t="shared" si="30"/>
        <v>0.39790628833983988</v>
      </c>
    </row>
    <row r="1499" spans="1:21" x14ac:dyDescent="0.35">
      <c r="A1499">
        <v>2021</v>
      </c>
      <c r="B1499" t="s">
        <v>3</v>
      </c>
      <c r="C1499" t="s">
        <v>67</v>
      </c>
      <c r="D1499" t="s">
        <v>17</v>
      </c>
      <c r="E1499" t="s">
        <v>135</v>
      </c>
      <c r="F1499" t="s">
        <v>35</v>
      </c>
      <c r="G1499">
        <v>6</v>
      </c>
      <c r="H1499" t="s">
        <v>9</v>
      </c>
      <c r="I1499" s="6">
        <v>21</v>
      </c>
      <c r="J1499" s="6">
        <v>10969.14</v>
      </c>
      <c r="K1499" s="6">
        <v>4524.3599999999997</v>
      </c>
      <c r="L1499" s="6">
        <v>12134.55</v>
      </c>
      <c r="M1499" s="6">
        <v>15366.67</v>
      </c>
      <c r="N1499" s="6">
        <v>2504</v>
      </c>
      <c r="O1499" s="6">
        <v>125865033</v>
      </c>
      <c r="P1499" s="6">
        <v>31952385</v>
      </c>
      <c r="Q1499" s="6">
        <v>0</v>
      </c>
      <c r="R1499" s="6">
        <v>16151100</v>
      </c>
      <c r="S1499" s="6">
        <v>173968518</v>
      </c>
      <c r="U1499">
        <f t="shared" si="30"/>
        <v>0.22827678377703267</v>
      </c>
    </row>
    <row r="1500" spans="1:21" x14ac:dyDescent="0.35">
      <c r="A1500">
        <v>2021</v>
      </c>
      <c r="B1500" t="s">
        <v>3</v>
      </c>
      <c r="C1500" t="s">
        <v>67</v>
      </c>
      <c r="D1500" t="s">
        <v>17</v>
      </c>
      <c r="E1500" t="s">
        <v>135</v>
      </c>
      <c r="F1500" t="s">
        <v>35</v>
      </c>
      <c r="G1500">
        <v>7</v>
      </c>
      <c r="H1500" t="s">
        <v>9</v>
      </c>
      <c r="I1500" s="6">
        <v>2</v>
      </c>
      <c r="J1500" s="6">
        <v>18715.13</v>
      </c>
      <c r="K1500" s="6">
        <v>7877.14</v>
      </c>
      <c r="L1500" s="6">
        <v>6056.98</v>
      </c>
      <c r="M1500" s="6">
        <v>6056.98</v>
      </c>
      <c r="N1500" s="6">
        <v>4804</v>
      </c>
      <c r="O1500" s="6">
        <v>93563516</v>
      </c>
      <c r="P1500" s="6">
        <v>6500000</v>
      </c>
      <c r="Q1500" s="6">
        <v>0</v>
      </c>
      <c r="R1500" s="6">
        <v>3000000</v>
      </c>
      <c r="S1500" s="6">
        <v>103063516</v>
      </c>
      <c r="U1500">
        <f t="shared" si="30"/>
        <v>0.25669070960233775</v>
      </c>
    </row>
    <row r="1501" spans="1:21" x14ac:dyDescent="0.35">
      <c r="A1501">
        <v>2021</v>
      </c>
      <c r="B1501" t="s">
        <v>3</v>
      </c>
      <c r="C1501" t="s">
        <v>67</v>
      </c>
      <c r="D1501" t="s">
        <v>17</v>
      </c>
      <c r="E1501" t="s">
        <v>135</v>
      </c>
      <c r="F1501" t="s">
        <v>35</v>
      </c>
      <c r="G1501">
        <v>8</v>
      </c>
      <c r="H1501" t="s">
        <v>9</v>
      </c>
      <c r="I1501" s="6">
        <v>6</v>
      </c>
      <c r="J1501" s="6">
        <v>-1703.56</v>
      </c>
      <c r="K1501" s="6">
        <v>-2163.0500000000002</v>
      </c>
      <c r="L1501" s="6">
        <v>4206.42</v>
      </c>
      <c r="M1501" s="6">
        <v>7740.28</v>
      </c>
      <c r="N1501" s="6">
        <v>-226</v>
      </c>
      <c r="O1501" s="6">
        <v>23373000</v>
      </c>
      <c r="P1501" s="6">
        <v>12042936</v>
      </c>
      <c r="Q1501" s="6">
        <v>0</v>
      </c>
      <c r="R1501" s="6">
        <v>5794294</v>
      </c>
      <c r="S1501" s="6">
        <v>41210230</v>
      </c>
      <c r="U1501">
        <f t="shared" si="30"/>
        <v>0.13266336377937965</v>
      </c>
    </row>
    <row r="1502" spans="1:21" x14ac:dyDescent="0.35">
      <c r="A1502">
        <v>2021</v>
      </c>
      <c r="B1502" t="s">
        <v>3</v>
      </c>
      <c r="C1502" t="s">
        <v>67</v>
      </c>
      <c r="D1502" t="s">
        <v>17</v>
      </c>
      <c r="E1502" t="s">
        <v>135</v>
      </c>
      <c r="F1502" t="s">
        <v>35</v>
      </c>
      <c r="G1502">
        <v>9</v>
      </c>
      <c r="H1502" t="s">
        <v>9</v>
      </c>
      <c r="I1502" s="6">
        <v>6</v>
      </c>
      <c r="J1502" s="6">
        <v>84334.01</v>
      </c>
      <c r="K1502" s="6">
        <v>24579.86</v>
      </c>
      <c r="L1502" s="6">
        <v>60669.03</v>
      </c>
      <c r="M1502" s="6">
        <v>80765.31</v>
      </c>
      <c r="N1502" s="6">
        <v>33987</v>
      </c>
      <c r="O1502" s="6">
        <v>884520000</v>
      </c>
      <c r="P1502" s="6">
        <v>61112500</v>
      </c>
      <c r="Q1502" s="6">
        <v>0</v>
      </c>
      <c r="R1502" s="6">
        <v>90776400</v>
      </c>
      <c r="S1502" s="6">
        <v>1036408900</v>
      </c>
      <c r="U1502">
        <f t="shared" si="30"/>
        <v>0.40300467154354458</v>
      </c>
    </row>
    <row r="1503" spans="1:21" x14ac:dyDescent="0.35">
      <c r="A1503">
        <v>2021</v>
      </c>
      <c r="B1503" t="s">
        <v>3</v>
      </c>
      <c r="C1503" t="s">
        <v>67</v>
      </c>
      <c r="D1503" t="s">
        <v>17</v>
      </c>
      <c r="E1503" t="s">
        <v>135</v>
      </c>
      <c r="F1503" t="s">
        <v>35</v>
      </c>
      <c r="G1503">
        <v>10</v>
      </c>
      <c r="H1503" t="s">
        <v>9</v>
      </c>
      <c r="I1503" s="6">
        <v>7</v>
      </c>
      <c r="J1503" s="6">
        <v>8771.9699999999993</v>
      </c>
      <c r="K1503" s="6">
        <v>4417.45</v>
      </c>
      <c r="L1503" s="6">
        <v>8739.5400000000009</v>
      </c>
      <c r="M1503" s="6">
        <v>13999.27</v>
      </c>
      <c r="N1503" s="6">
        <v>1945</v>
      </c>
      <c r="O1503" s="6">
        <v>28008026</v>
      </c>
      <c r="P1503" s="6">
        <v>23708474</v>
      </c>
      <c r="Q1503" s="6">
        <v>0</v>
      </c>
      <c r="R1503" s="6">
        <v>67346359</v>
      </c>
      <c r="S1503" s="6">
        <v>119062859</v>
      </c>
      <c r="U1503">
        <f t="shared" si="30"/>
        <v>0.22172898448125108</v>
      </c>
    </row>
    <row r="1504" spans="1:21" x14ac:dyDescent="0.35">
      <c r="A1504">
        <v>2021</v>
      </c>
      <c r="B1504" t="s">
        <v>3</v>
      </c>
      <c r="C1504" t="s">
        <v>67</v>
      </c>
      <c r="D1504" t="s">
        <v>17</v>
      </c>
      <c r="E1504" t="s">
        <v>136</v>
      </c>
      <c r="F1504" t="s">
        <v>35</v>
      </c>
      <c r="G1504">
        <v>1</v>
      </c>
      <c r="H1504" t="s">
        <v>9</v>
      </c>
      <c r="I1504" s="6">
        <v>338</v>
      </c>
      <c r="J1504" s="6">
        <v>110674.55</v>
      </c>
      <c r="K1504" s="6">
        <v>86239.87</v>
      </c>
      <c r="L1504" s="6">
        <v>329855.06</v>
      </c>
      <c r="M1504" s="6">
        <v>574615.93999999994</v>
      </c>
      <c r="N1504" s="6">
        <v>23212</v>
      </c>
      <c r="O1504" s="6">
        <v>443520443</v>
      </c>
      <c r="P1504" s="6">
        <v>198091673</v>
      </c>
      <c r="Q1504" s="6">
        <v>0</v>
      </c>
      <c r="R1504" s="6">
        <v>80123447</v>
      </c>
      <c r="S1504" s="6">
        <v>721975563</v>
      </c>
      <c r="U1504">
        <f t="shared" si="30"/>
        <v>0.20973204770202364</v>
      </c>
    </row>
    <row r="1505" spans="1:21" x14ac:dyDescent="0.35">
      <c r="A1505">
        <v>2021</v>
      </c>
      <c r="B1505" t="s">
        <v>3</v>
      </c>
      <c r="C1505" t="s">
        <v>67</v>
      </c>
      <c r="D1505" t="s">
        <v>17</v>
      </c>
      <c r="E1505" t="s">
        <v>136</v>
      </c>
      <c r="F1505" t="s">
        <v>35</v>
      </c>
      <c r="G1505">
        <v>2</v>
      </c>
      <c r="H1505" t="s">
        <v>9</v>
      </c>
      <c r="I1505" s="6">
        <v>37</v>
      </c>
      <c r="J1505" s="6">
        <v>8239.02</v>
      </c>
      <c r="K1505" s="6">
        <v>5960.05</v>
      </c>
      <c r="L1505" s="6">
        <v>9114.4699999999993</v>
      </c>
      <c r="M1505" s="6">
        <v>10783.11</v>
      </c>
      <c r="N1505" s="6">
        <v>375</v>
      </c>
      <c r="O1505" s="6">
        <v>10993078</v>
      </c>
      <c r="P1505" s="6">
        <v>33390118</v>
      </c>
      <c r="Q1505" s="6">
        <v>0</v>
      </c>
      <c r="R1505" s="6">
        <v>10568244</v>
      </c>
      <c r="S1505" s="6">
        <v>54951440</v>
      </c>
      <c r="U1505">
        <f t="shared" si="30"/>
        <v>4.5515121944114709E-2</v>
      </c>
    </row>
    <row r="1506" spans="1:21" x14ac:dyDescent="0.35">
      <c r="A1506">
        <v>2021</v>
      </c>
      <c r="B1506" t="s">
        <v>3</v>
      </c>
      <c r="C1506" t="s">
        <v>67</v>
      </c>
      <c r="D1506" t="s">
        <v>17</v>
      </c>
      <c r="E1506" t="s">
        <v>136</v>
      </c>
      <c r="F1506" t="s">
        <v>35</v>
      </c>
      <c r="G1506">
        <v>3</v>
      </c>
      <c r="H1506" t="s">
        <v>9</v>
      </c>
      <c r="I1506" s="6">
        <v>38</v>
      </c>
      <c r="J1506" s="6">
        <v>135297.29</v>
      </c>
      <c r="K1506" s="6">
        <v>25443.85</v>
      </c>
      <c r="L1506" s="6">
        <v>136686.73000000001</v>
      </c>
      <c r="M1506" s="6">
        <v>146949.14000000001</v>
      </c>
      <c r="N1506" s="6">
        <v>26501</v>
      </c>
      <c r="O1506" s="6">
        <v>177679611</v>
      </c>
      <c r="P1506" s="6">
        <v>120707187</v>
      </c>
      <c r="Q1506" s="6">
        <v>0</v>
      </c>
      <c r="R1506" s="6">
        <v>9342900</v>
      </c>
      <c r="S1506" s="6">
        <v>307729698</v>
      </c>
      <c r="U1506">
        <f t="shared" si="30"/>
        <v>0.19587236374061889</v>
      </c>
    </row>
    <row r="1507" spans="1:21" x14ac:dyDescent="0.35">
      <c r="A1507">
        <v>2021</v>
      </c>
      <c r="B1507" t="s">
        <v>3</v>
      </c>
      <c r="C1507" t="s">
        <v>67</v>
      </c>
      <c r="D1507" t="s">
        <v>17</v>
      </c>
      <c r="E1507" t="s">
        <v>136</v>
      </c>
      <c r="F1507" t="s">
        <v>35</v>
      </c>
      <c r="G1507">
        <v>4</v>
      </c>
      <c r="H1507" t="s">
        <v>9</v>
      </c>
      <c r="I1507" s="6">
        <v>2</v>
      </c>
      <c r="J1507" s="6">
        <v>-0.08</v>
      </c>
      <c r="K1507" s="6">
        <v>-0.05</v>
      </c>
      <c r="L1507" s="6">
        <v>3405.57</v>
      </c>
      <c r="M1507" s="6">
        <v>4602.04</v>
      </c>
      <c r="N1507" s="6">
        <v>0</v>
      </c>
      <c r="O1507" s="6">
        <v>2000000</v>
      </c>
      <c r="P1507" s="6">
        <v>3100000</v>
      </c>
      <c r="Q1507" s="6">
        <v>0</v>
      </c>
      <c r="R1507" s="6">
        <v>1030000</v>
      </c>
      <c r="S1507" s="6">
        <v>6130000</v>
      </c>
      <c r="U1507">
        <f t="shared" si="30"/>
        <v>0</v>
      </c>
    </row>
    <row r="1508" spans="1:21" x14ac:dyDescent="0.35">
      <c r="A1508">
        <v>2021</v>
      </c>
      <c r="B1508" t="s">
        <v>3</v>
      </c>
      <c r="C1508" t="s">
        <v>67</v>
      </c>
      <c r="D1508" t="s">
        <v>17</v>
      </c>
      <c r="E1508" t="s">
        <v>136</v>
      </c>
      <c r="F1508" t="s">
        <v>35</v>
      </c>
      <c r="G1508">
        <v>5</v>
      </c>
      <c r="H1508" t="s">
        <v>9</v>
      </c>
      <c r="I1508" s="6">
        <v>2</v>
      </c>
      <c r="J1508" s="6">
        <v>3118.5</v>
      </c>
      <c r="K1508" s="6">
        <v>1871.1</v>
      </c>
      <c r="L1508" s="6">
        <v>3118.5</v>
      </c>
      <c r="M1508" s="6">
        <v>4271.92</v>
      </c>
      <c r="N1508" s="6">
        <v>858</v>
      </c>
      <c r="O1508" s="6">
        <v>30000000</v>
      </c>
      <c r="P1508" s="6">
        <v>0</v>
      </c>
      <c r="Q1508" s="6">
        <v>0</v>
      </c>
      <c r="R1508" s="6">
        <v>0</v>
      </c>
      <c r="S1508" s="6">
        <v>30000000</v>
      </c>
      <c r="U1508">
        <f t="shared" si="30"/>
        <v>0.27513227513227512</v>
      </c>
    </row>
    <row r="1509" spans="1:21" x14ac:dyDescent="0.35">
      <c r="A1509">
        <v>2021</v>
      </c>
      <c r="B1509" t="s">
        <v>3</v>
      </c>
      <c r="C1509" t="s">
        <v>67</v>
      </c>
      <c r="D1509" t="s">
        <v>17</v>
      </c>
      <c r="E1509" t="s">
        <v>136</v>
      </c>
      <c r="F1509" t="s">
        <v>35</v>
      </c>
      <c r="G1509">
        <v>6</v>
      </c>
      <c r="H1509" t="s">
        <v>9</v>
      </c>
      <c r="I1509" s="6">
        <v>3</v>
      </c>
      <c r="J1509" s="6">
        <v>784.91</v>
      </c>
      <c r="K1509" s="6">
        <v>470.95</v>
      </c>
      <c r="L1509" s="6">
        <v>784.9</v>
      </c>
      <c r="M1509" s="6">
        <v>784.91</v>
      </c>
      <c r="N1509" s="6">
        <v>0</v>
      </c>
      <c r="O1509" s="6">
        <v>0</v>
      </c>
      <c r="P1509" s="6">
        <v>10778440</v>
      </c>
      <c r="Q1509" s="6">
        <v>0</v>
      </c>
      <c r="R1509" s="6">
        <v>1077844</v>
      </c>
      <c r="S1509" s="6">
        <v>11856284</v>
      </c>
      <c r="U1509">
        <f t="shared" si="30"/>
        <v>0</v>
      </c>
    </row>
    <row r="1510" spans="1:21" x14ac:dyDescent="0.35">
      <c r="A1510">
        <v>2021</v>
      </c>
      <c r="B1510" t="s">
        <v>3</v>
      </c>
      <c r="C1510" t="s">
        <v>67</v>
      </c>
      <c r="D1510" t="s">
        <v>17</v>
      </c>
      <c r="E1510" t="s">
        <v>136</v>
      </c>
      <c r="F1510" t="s">
        <v>35</v>
      </c>
      <c r="G1510">
        <v>7</v>
      </c>
      <c r="H1510" t="s">
        <v>9</v>
      </c>
      <c r="I1510" s="6">
        <v>2</v>
      </c>
      <c r="J1510" s="6">
        <v>0</v>
      </c>
      <c r="K1510" s="6">
        <v>0</v>
      </c>
      <c r="L1510" s="6">
        <v>1351.35</v>
      </c>
      <c r="M1510" s="6">
        <v>4801.8999999999996</v>
      </c>
      <c r="N1510" s="6">
        <v>0</v>
      </c>
      <c r="O1510" s="6">
        <v>0</v>
      </c>
      <c r="P1510" s="6">
        <v>5424184</v>
      </c>
      <c r="Q1510" s="6">
        <v>0</v>
      </c>
      <c r="R1510" s="6">
        <v>542418</v>
      </c>
      <c r="S1510" s="6">
        <v>5966602</v>
      </c>
      <c r="U1510">
        <f t="shared" si="30"/>
        <v>0</v>
      </c>
    </row>
    <row r="1511" spans="1:21" x14ac:dyDescent="0.35">
      <c r="A1511">
        <v>2021</v>
      </c>
      <c r="B1511" t="s">
        <v>3</v>
      </c>
      <c r="C1511" t="s">
        <v>67</v>
      </c>
      <c r="D1511" t="s">
        <v>17</v>
      </c>
      <c r="E1511" t="s">
        <v>137</v>
      </c>
      <c r="F1511" t="s">
        <v>35</v>
      </c>
      <c r="G1511">
        <v>1</v>
      </c>
      <c r="H1511" t="s">
        <v>9</v>
      </c>
      <c r="I1511" s="6">
        <v>129</v>
      </c>
      <c r="J1511" s="6">
        <v>29499.279999999999</v>
      </c>
      <c r="K1511" s="6">
        <v>24206.94</v>
      </c>
      <c r="L1511" s="6">
        <v>74569.649999999994</v>
      </c>
      <c r="M1511" s="6">
        <v>135630.99</v>
      </c>
      <c r="N1511" s="6">
        <v>4642</v>
      </c>
      <c r="O1511" s="6">
        <v>94893675</v>
      </c>
      <c r="P1511" s="6">
        <v>74770910</v>
      </c>
      <c r="Q1511" s="6">
        <v>0</v>
      </c>
      <c r="R1511" s="6">
        <v>33585727</v>
      </c>
      <c r="S1511" s="6">
        <v>203250312</v>
      </c>
      <c r="U1511">
        <f t="shared" si="30"/>
        <v>0.15735977284869326</v>
      </c>
    </row>
    <row r="1512" spans="1:21" x14ac:dyDescent="0.35">
      <c r="A1512">
        <v>2021</v>
      </c>
      <c r="B1512" t="s">
        <v>3</v>
      </c>
      <c r="C1512" t="s">
        <v>67</v>
      </c>
      <c r="D1512" t="s">
        <v>17</v>
      </c>
      <c r="E1512" t="s">
        <v>137</v>
      </c>
      <c r="F1512" t="s">
        <v>35</v>
      </c>
      <c r="G1512">
        <v>2</v>
      </c>
      <c r="H1512" t="s">
        <v>9</v>
      </c>
      <c r="I1512" s="6">
        <v>46</v>
      </c>
      <c r="J1512" s="6">
        <v>7306.27</v>
      </c>
      <c r="K1512" s="6">
        <v>3917.13</v>
      </c>
      <c r="L1512" s="6">
        <v>10507.41</v>
      </c>
      <c r="M1512" s="6">
        <v>11535.6</v>
      </c>
      <c r="N1512" s="6">
        <v>1664</v>
      </c>
      <c r="O1512" s="6">
        <v>274098148</v>
      </c>
      <c r="P1512" s="6">
        <v>150385022</v>
      </c>
      <c r="Q1512" s="6">
        <v>0</v>
      </c>
      <c r="R1512" s="6">
        <v>186681814</v>
      </c>
      <c r="S1512" s="6">
        <v>611164984</v>
      </c>
      <c r="U1512">
        <f t="shared" si="30"/>
        <v>0.22774959042028284</v>
      </c>
    </row>
    <row r="1513" spans="1:21" x14ac:dyDescent="0.35">
      <c r="A1513">
        <v>2021</v>
      </c>
      <c r="B1513" t="s">
        <v>3</v>
      </c>
      <c r="C1513" t="s">
        <v>67</v>
      </c>
      <c r="D1513" t="s">
        <v>17</v>
      </c>
      <c r="E1513" t="s">
        <v>137</v>
      </c>
      <c r="F1513" t="s">
        <v>35</v>
      </c>
      <c r="G1513">
        <v>3</v>
      </c>
      <c r="H1513" t="s">
        <v>9</v>
      </c>
      <c r="I1513" s="6">
        <v>53</v>
      </c>
      <c r="J1513" s="6">
        <v>34670.239999999998</v>
      </c>
      <c r="K1513" s="6">
        <v>14585.91</v>
      </c>
      <c r="L1513" s="6">
        <v>38494.71</v>
      </c>
      <c r="M1513" s="6">
        <v>62689.77</v>
      </c>
      <c r="N1513" s="6">
        <v>8681</v>
      </c>
      <c r="O1513" s="6">
        <v>474098531</v>
      </c>
      <c r="P1513" s="6">
        <v>132776696</v>
      </c>
      <c r="Q1513" s="6">
        <v>0</v>
      </c>
      <c r="R1513" s="6">
        <v>117881872</v>
      </c>
      <c r="S1513" s="6">
        <v>724757099</v>
      </c>
      <c r="U1513">
        <f t="shared" si="30"/>
        <v>0.25038765234968091</v>
      </c>
    </row>
    <row r="1514" spans="1:21" x14ac:dyDescent="0.35">
      <c r="A1514">
        <v>2021</v>
      </c>
      <c r="B1514" t="s">
        <v>3</v>
      </c>
      <c r="C1514" t="s">
        <v>67</v>
      </c>
      <c r="D1514" t="s">
        <v>17</v>
      </c>
      <c r="E1514" t="s">
        <v>137</v>
      </c>
      <c r="F1514" t="s">
        <v>35</v>
      </c>
      <c r="G1514">
        <v>4</v>
      </c>
      <c r="H1514" t="s">
        <v>9</v>
      </c>
      <c r="I1514" s="6">
        <v>5</v>
      </c>
      <c r="J1514" s="6">
        <v>922.44</v>
      </c>
      <c r="K1514" s="6">
        <v>553.46</v>
      </c>
      <c r="L1514" s="6">
        <v>1204.92</v>
      </c>
      <c r="M1514" s="6">
        <v>1204.92</v>
      </c>
      <c r="N1514" s="6">
        <v>0</v>
      </c>
      <c r="O1514" s="6">
        <v>7859995</v>
      </c>
      <c r="P1514" s="6">
        <v>7178924</v>
      </c>
      <c r="Q1514" s="6">
        <v>0</v>
      </c>
      <c r="R1514" s="6">
        <v>7618141</v>
      </c>
      <c r="S1514" s="6">
        <v>22657060</v>
      </c>
      <c r="U1514">
        <f t="shared" si="30"/>
        <v>0</v>
      </c>
    </row>
    <row r="1515" spans="1:21" x14ac:dyDescent="0.35">
      <c r="A1515">
        <v>2021</v>
      </c>
      <c r="B1515" t="s">
        <v>3</v>
      </c>
      <c r="C1515" t="s">
        <v>67</v>
      </c>
      <c r="D1515" t="s">
        <v>17</v>
      </c>
      <c r="E1515" t="s">
        <v>137</v>
      </c>
      <c r="F1515" t="s">
        <v>35</v>
      </c>
      <c r="G1515">
        <v>5</v>
      </c>
      <c r="H1515" t="s">
        <v>9</v>
      </c>
      <c r="I1515" s="6">
        <v>2</v>
      </c>
      <c r="J1515" s="6">
        <v>0</v>
      </c>
      <c r="K1515" s="6">
        <v>0</v>
      </c>
      <c r="L1515" s="6">
        <v>5096.49</v>
      </c>
      <c r="M1515" s="6">
        <v>8123.23</v>
      </c>
      <c r="N1515" s="6">
        <v>0</v>
      </c>
      <c r="O1515" s="6">
        <v>44000000</v>
      </c>
      <c r="P1515" s="6">
        <v>0</v>
      </c>
      <c r="Q1515" s="6">
        <v>0</v>
      </c>
      <c r="R1515" s="6">
        <v>6000000</v>
      </c>
      <c r="S1515" s="6">
        <v>50000000</v>
      </c>
      <c r="U1515">
        <f t="shared" si="30"/>
        <v>0</v>
      </c>
    </row>
    <row r="1516" spans="1:21" x14ac:dyDescent="0.35">
      <c r="A1516">
        <v>2021</v>
      </c>
      <c r="B1516" t="s">
        <v>3</v>
      </c>
      <c r="C1516" t="s">
        <v>67</v>
      </c>
      <c r="D1516" t="s">
        <v>17</v>
      </c>
      <c r="E1516" t="s">
        <v>137</v>
      </c>
      <c r="F1516" t="s">
        <v>35</v>
      </c>
      <c r="G1516">
        <v>6</v>
      </c>
      <c r="H1516" t="s">
        <v>9</v>
      </c>
      <c r="I1516" s="6">
        <v>9</v>
      </c>
      <c r="J1516" s="6">
        <v>2182.2600000000002</v>
      </c>
      <c r="K1516" s="6">
        <v>1315.11</v>
      </c>
      <c r="L1516" s="6">
        <v>2184.11</v>
      </c>
      <c r="M1516" s="6">
        <v>2539.96</v>
      </c>
      <c r="N1516" s="6">
        <v>533</v>
      </c>
      <c r="O1516" s="6">
        <v>3000000</v>
      </c>
      <c r="P1516" s="6">
        <v>3822828</v>
      </c>
      <c r="Q1516" s="6">
        <v>0</v>
      </c>
      <c r="R1516" s="6">
        <v>749785</v>
      </c>
      <c r="S1516" s="6">
        <v>7572613</v>
      </c>
      <c r="U1516">
        <f t="shared" si="30"/>
        <v>0.24424220761962367</v>
      </c>
    </row>
    <row r="1517" spans="1:21" x14ac:dyDescent="0.35">
      <c r="A1517">
        <v>2021</v>
      </c>
      <c r="B1517" t="s">
        <v>3</v>
      </c>
      <c r="C1517" t="s">
        <v>67</v>
      </c>
      <c r="D1517" t="s">
        <v>17</v>
      </c>
      <c r="E1517" t="s">
        <v>138</v>
      </c>
      <c r="F1517" t="s">
        <v>35</v>
      </c>
      <c r="G1517">
        <v>1</v>
      </c>
      <c r="H1517" t="s">
        <v>9</v>
      </c>
      <c r="I1517" s="6">
        <v>53</v>
      </c>
      <c r="J1517" s="6">
        <v>11574.95</v>
      </c>
      <c r="K1517" s="6">
        <v>13450.82</v>
      </c>
      <c r="L1517" s="6">
        <v>20359.95</v>
      </c>
      <c r="M1517" s="6">
        <v>29285.1</v>
      </c>
      <c r="N1517" s="6">
        <v>2409</v>
      </c>
      <c r="O1517" s="6">
        <v>59564594</v>
      </c>
      <c r="P1517" s="6">
        <v>33044639</v>
      </c>
      <c r="Q1517" s="6">
        <v>0</v>
      </c>
      <c r="R1517" s="6">
        <v>4254888</v>
      </c>
      <c r="S1517" s="6">
        <v>96864121</v>
      </c>
      <c r="U1517">
        <f t="shared" si="30"/>
        <v>0.20812184933844205</v>
      </c>
    </row>
    <row r="1518" spans="1:21" x14ac:dyDescent="0.35">
      <c r="A1518">
        <v>2021</v>
      </c>
      <c r="B1518" t="s">
        <v>3</v>
      </c>
      <c r="C1518" t="s">
        <v>67</v>
      </c>
      <c r="D1518" t="s">
        <v>17</v>
      </c>
      <c r="E1518" t="s">
        <v>138</v>
      </c>
      <c r="F1518" t="s">
        <v>35</v>
      </c>
      <c r="G1518">
        <v>2</v>
      </c>
      <c r="H1518" t="s">
        <v>9</v>
      </c>
      <c r="I1518" s="6">
        <v>11</v>
      </c>
      <c r="J1518" s="6">
        <v>2975.31</v>
      </c>
      <c r="K1518" s="6">
        <v>1229.03</v>
      </c>
      <c r="L1518" s="6">
        <v>1323607.3899999999</v>
      </c>
      <c r="M1518" s="6">
        <v>3176446.68</v>
      </c>
      <c r="N1518" s="6">
        <v>566</v>
      </c>
      <c r="O1518" s="6">
        <v>3254626037</v>
      </c>
      <c r="P1518" s="6">
        <v>12850890227</v>
      </c>
      <c r="Q1518" s="6">
        <v>0</v>
      </c>
      <c r="R1518" s="6">
        <v>4761270138</v>
      </c>
      <c r="S1518" s="6">
        <v>20866786402</v>
      </c>
      <c r="U1518">
        <f t="shared" si="30"/>
        <v>0.19023227831721737</v>
      </c>
    </row>
    <row r="1519" spans="1:21" x14ac:dyDescent="0.35">
      <c r="A1519">
        <v>2021</v>
      </c>
      <c r="B1519" t="s">
        <v>3</v>
      </c>
      <c r="C1519" t="s">
        <v>67</v>
      </c>
      <c r="D1519" t="s">
        <v>17</v>
      </c>
      <c r="E1519" t="s">
        <v>138</v>
      </c>
      <c r="F1519" t="s">
        <v>35</v>
      </c>
      <c r="G1519">
        <v>3</v>
      </c>
      <c r="H1519" t="s">
        <v>9</v>
      </c>
      <c r="I1519" s="6">
        <v>17</v>
      </c>
      <c r="J1519" s="6">
        <v>5918.49</v>
      </c>
      <c r="K1519" s="6">
        <v>1470.76</v>
      </c>
      <c r="L1519" s="6">
        <v>6526.68</v>
      </c>
      <c r="M1519" s="6">
        <v>7638.52</v>
      </c>
      <c r="N1519" s="6">
        <v>868</v>
      </c>
      <c r="O1519" s="6">
        <v>71857521</v>
      </c>
      <c r="P1519" s="6">
        <v>13885358</v>
      </c>
      <c r="Q1519" s="6">
        <v>0</v>
      </c>
      <c r="R1519" s="6">
        <v>90293082</v>
      </c>
      <c r="S1519" s="6">
        <v>176035961</v>
      </c>
      <c r="U1519">
        <f t="shared" si="30"/>
        <v>0.14665902958355934</v>
      </c>
    </row>
    <row r="1520" spans="1:21" x14ac:dyDescent="0.35">
      <c r="A1520">
        <v>2021</v>
      </c>
      <c r="B1520" t="s">
        <v>3</v>
      </c>
      <c r="C1520" t="s">
        <v>67</v>
      </c>
      <c r="D1520" t="s">
        <v>17</v>
      </c>
      <c r="E1520" t="s">
        <v>138</v>
      </c>
      <c r="F1520" t="s">
        <v>35</v>
      </c>
      <c r="G1520">
        <v>5</v>
      </c>
      <c r="H1520" t="s">
        <v>9</v>
      </c>
      <c r="I1520" s="6">
        <v>2</v>
      </c>
      <c r="J1520" s="6">
        <v>1118.04</v>
      </c>
      <c r="K1520" s="6">
        <v>729.53</v>
      </c>
      <c r="L1520" s="6">
        <v>650.15</v>
      </c>
      <c r="M1520" s="6">
        <v>650.15</v>
      </c>
      <c r="N1520" s="6">
        <v>231</v>
      </c>
      <c r="O1520" s="6">
        <v>1302000</v>
      </c>
      <c r="P1520" s="6">
        <v>3194000</v>
      </c>
      <c r="Q1520" s="6">
        <v>0</v>
      </c>
      <c r="R1520" s="6">
        <v>0</v>
      </c>
      <c r="S1520" s="6">
        <v>4496000</v>
      </c>
      <c r="U1520">
        <f t="shared" si="30"/>
        <v>0.20661157024793389</v>
      </c>
    </row>
    <row r="1521" spans="1:21" x14ac:dyDescent="0.35">
      <c r="A1521">
        <v>2021</v>
      </c>
      <c r="B1521" t="s">
        <v>3</v>
      </c>
      <c r="C1521" t="s">
        <v>67</v>
      </c>
      <c r="D1521" t="s">
        <v>17</v>
      </c>
      <c r="E1521" t="s">
        <v>138</v>
      </c>
      <c r="F1521" t="s">
        <v>35</v>
      </c>
      <c r="G1521">
        <v>6</v>
      </c>
      <c r="H1521" t="s">
        <v>9</v>
      </c>
      <c r="I1521" s="6">
        <v>4</v>
      </c>
      <c r="J1521" s="6">
        <v>184.95</v>
      </c>
      <c r="K1521" s="6">
        <v>110.97</v>
      </c>
      <c r="L1521" s="6">
        <v>15656.03</v>
      </c>
      <c r="M1521" s="6">
        <v>16744.900000000001</v>
      </c>
      <c r="N1521" s="6">
        <v>0</v>
      </c>
      <c r="O1521" s="6">
        <v>7500000</v>
      </c>
      <c r="P1521" s="6">
        <v>4039752</v>
      </c>
      <c r="Q1521" s="6">
        <v>0</v>
      </c>
      <c r="R1521" s="6">
        <v>1153976</v>
      </c>
      <c r="S1521" s="6">
        <v>12693728</v>
      </c>
      <c r="U1521">
        <f t="shared" si="30"/>
        <v>0</v>
      </c>
    </row>
    <row r="1522" spans="1:21" x14ac:dyDescent="0.35">
      <c r="A1522">
        <v>2021</v>
      </c>
      <c r="B1522" t="s">
        <v>3</v>
      </c>
      <c r="C1522" t="s">
        <v>67</v>
      </c>
      <c r="D1522" t="s">
        <v>17</v>
      </c>
      <c r="E1522" t="s">
        <v>139</v>
      </c>
      <c r="F1522" t="s">
        <v>35</v>
      </c>
      <c r="G1522">
        <v>1</v>
      </c>
      <c r="H1522" t="s">
        <v>9</v>
      </c>
      <c r="I1522" s="6">
        <v>1204</v>
      </c>
      <c r="J1522" s="6">
        <v>1053310.73</v>
      </c>
      <c r="K1522" s="6">
        <v>326697.78000000003</v>
      </c>
      <c r="L1522" s="6">
        <v>2050020.01</v>
      </c>
      <c r="M1522" s="6">
        <v>1365295.78</v>
      </c>
      <c r="N1522" s="6">
        <v>428968</v>
      </c>
      <c r="O1522" s="6">
        <v>4713595724</v>
      </c>
      <c r="P1522" s="6">
        <v>2201291357</v>
      </c>
      <c r="Q1522" s="6">
        <v>0</v>
      </c>
      <c r="R1522" s="6">
        <v>2256455565</v>
      </c>
      <c r="S1522" s="6">
        <v>9342312646</v>
      </c>
      <c r="U1522">
        <f t="shared" si="30"/>
        <v>0.40725684053365718</v>
      </c>
    </row>
    <row r="1523" spans="1:21" x14ac:dyDescent="0.35">
      <c r="A1523">
        <v>2021</v>
      </c>
      <c r="B1523" t="s">
        <v>3</v>
      </c>
      <c r="C1523" t="s">
        <v>67</v>
      </c>
      <c r="D1523" t="s">
        <v>17</v>
      </c>
      <c r="E1523" t="s">
        <v>139</v>
      </c>
      <c r="F1523" t="s">
        <v>35</v>
      </c>
      <c r="G1523">
        <v>2</v>
      </c>
      <c r="H1523" t="s">
        <v>9</v>
      </c>
      <c r="I1523" s="6">
        <v>237</v>
      </c>
      <c r="J1523" s="6">
        <v>273593.84000000003</v>
      </c>
      <c r="K1523" s="6">
        <v>114303.66</v>
      </c>
      <c r="L1523" s="6">
        <v>1351672.61</v>
      </c>
      <c r="M1523" s="6">
        <v>1364652.14</v>
      </c>
      <c r="N1523" s="6">
        <v>71027</v>
      </c>
      <c r="O1523" s="6">
        <v>1367595021</v>
      </c>
      <c r="P1523" s="6">
        <v>1347709828</v>
      </c>
      <c r="Q1523" s="6">
        <v>0</v>
      </c>
      <c r="R1523" s="6">
        <v>543587141</v>
      </c>
      <c r="S1523" s="6">
        <v>3281001990</v>
      </c>
      <c r="U1523">
        <f t="shared" si="30"/>
        <v>0.25960745315026096</v>
      </c>
    </row>
    <row r="1524" spans="1:21" x14ac:dyDescent="0.35">
      <c r="A1524">
        <v>2021</v>
      </c>
      <c r="B1524" t="s">
        <v>3</v>
      </c>
      <c r="C1524" t="s">
        <v>67</v>
      </c>
      <c r="D1524" t="s">
        <v>17</v>
      </c>
      <c r="E1524" t="s">
        <v>139</v>
      </c>
      <c r="F1524" t="s">
        <v>35</v>
      </c>
      <c r="G1524">
        <v>3</v>
      </c>
      <c r="H1524" t="s">
        <v>9</v>
      </c>
      <c r="I1524" s="6">
        <v>115</v>
      </c>
      <c r="J1524" s="6">
        <v>628606.96</v>
      </c>
      <c r="K1524" s="6">
        <v>185376.21</v>
      </c>
      <c r="L1524" s="6">
        <v>1014197.45</v>
      </c>
      <c r="M1524" s="6">
        <v>712202.94</v>
      </c>
      <c r="N1524" s="6">
        <v>151318</v>
      </c>
      <c r="O1524" s="6">
        <v>1522405718</v>
      </c>
      <c r="P1524" s="6">
        <v>1137853422</v>
      </c>
      <c r="Q1524" s="6">
        <v>0</v>
      </c>
      <c r="R1524" s="6">
        <v>546244351</v>
      </c>
      <c r="S1524" s="6">
        <v>3206503491</v>
      </c>
      <c r="U1524">
        <f t="shared" si="30"/>
        <v>0.24071957459713778</v>
      </c>
    </row>
    <row r="1525" spans="1:21" x14ac:dyDescent="0.35">
      <c r="A1525">
        <v>2021</v>
      </c>
      <c r="B1525" t="s">
        <v>3</v>
      </c>
      <c r="C1525" t="s">
        <v>67</v>
      </c>
      <c r="D1525" t="s">
        <v>17</v>
      </c>
      <c r="E1525" t="s">
        <v>139</v>
      </c>
      <c r="F1525" t="s">
        <v>35</v>
      </c>
      <c r="G1525">
        <v>4</v>
      </c>
      <c r="H1525" t="s">
        <v>9</v>
      </c>
      <c r="I1525" s="6">
        <v>31</v>
      </c>
      <c r="J1525" s="6">
        <v>57264.91</v>
      </c>
      <c r="K1525" s="6">
        <v>21857.360000000001</v>
      </c>
      <c r="L1525" s="6">
        <v>234176.79</v>
      </c>
      <c r="M1525" s="6">
        <v>77229.56</v>
      </c>
      <c r="N1525" s="6">
        <v>18654</v>
      </c>
      <c r="O1525" s="6">
        <v>446140226</v>
      </c>
      <c r="P1525" s="6">
        <v>203274223</v>
      </c>
      <c r="Q1525" s="6">
        <v>0</v>
      </c>
      <c r="R1525" s="6">
        <v>80997184</v>
      </c>
      <c r="S1525" s="6">
        <v>730411633</v>
      </c>
      <c r="U1525">
        <f t="shared" si="30"/>
        <v>0.32574922408853868</v>
      </c>
    </row>
    <row r="1526" spans="1:21" x14ac:dyDescent="0.35">
      <c r="A1526">
        <v>2021</v>
      </c>
      <c r="B1526" t="s">
        <v>3</v>
      </c>
      <c r="C1526" t="s">
        <v>67</v>
      </c>
      <c r="D1526" t="s">
        <v>17</v>
      </c>
      <c r="E1526" t="s">
        <v>139</v>
      </c>
      <c r="F1526" t="s">
        <v>35</v>
      </c>
      <c r="G1526">
        <v>5</v>
      </c>
      <c r="H1526" t="s">
        <v>9</v>
      </c>
      <c r="I1526" s="6">
        <v>52</v>
      </c>
      <c r="J1526" s="6">
        <v>184865.93</v>
      </c>
      <c r="K1526" s="6">
        <v>57344.160000000003</v>
      </c>
      <c r="L1526" s="6">
        <v>188246.39</v>
      </c>
      <c r="M1526" s="6">
        <v>141010.32</v>
      </c>
      <c r="N1526" s="6">
        <v>60891</v>
      </c>
      <c r="O1526" s="6">
        <v>885489061</v>
      </c>
      <c r="P1526" s="6">
        <v>151503363</v>
      </c>
      <c r="Q1526" s="6">
        <v>0</v>
      </c>
      <c r="R1526" s="6">
        <v>103848112</v>
      </c>
      <c r="S1526" s="6">
        <v>1140840536</v>
      </c>
      <c r="U1526">
        <f t="shared" si="30"/>
        <v>0.32937924256784362</v>
      </c>
    </row>
    <row r="1527" spans="1:21" x14ac:dyDescent="0.35">
      <c r="A1527">
        <v>2021</v>
      </c>
      <c r="B1527" t="s">
        <v>3</v>
      </c>
      <c r="C1527" t="s">
        <v>67</v>
      </c>
      <c r="D1527" t="s">
        <v>17</v>
      </c>
      <c r="E1527" t="s">
        <v>139</v>
      </c>
      <c r="F1527" t="s">
        <v>35</v>
      </c>
      <c r="G1527">
        <v>6</v>
      </c>
      <c r="H1527" t="s">
        <v>9</v>
      </c>
      <c r="I1527" s="6">
        <v>14</v>
      </c>
      <c r="J1527" s="6">
        <v>30146.5</v>
      </c>
      <c r="K1527" s="6">
        <v>10816.04</v>
      </c>
      <c r="L1527" s="6">
        <v>35195.61</v>
      </c>
      <c r="M1527" s="6">
        <v>49605.4</v>
      </c>
      <c r="N1527" s="6">
        <v>9964</v>
      </c>
      <c r="O1527" s="6">
        <v>368005000</v>
      </c>
      <c r="P1527" s="6">
        <v>85476317</v>
      </c>
      <c r="Q1527" s="6">
        <v>0</v>
      </c>
      <c r="R1527" s="6">
        <v>62878166</v>
      </c>
      <c r="S1527" s="6">
        <v>516359483</v>
      </c>
      <c r="U1527">
        <f t="shared" si="30"/>
        <v>0.33051929743087921</v>
      </c>
    </row>
    <row r="1528" spans="1:21" x14ac:dyDescent="0.35">
      <c r="A1528">
        <v>2021</v>
      </c>
      <c r="B1528" t="s">
        <v>3</v>
      </c>
      <c r="C1528" t="s">
        <v>67</v>
      </c>
      <c r="D1528" t="s">
        <v>17</v>
      </c>
      <c r="E1528" t="s">
        <v>139</v>
      </c>
      <c r="F1528" t="s">
        <v>35</v>
      </c>
      <c r="G1528">
        <v>7</v>
      </c>
      <c r="H1528" t="s">
        <v>9</v>
      </c>
      <c r="I1528" s="6">
        <v>20</v>
      </c>
      <c r="J1528" s="6">
        <v>122066.68</v>
      </c>
      <c r="K1528" s="6">
        <v>26171.65</v>
      </c>
      <c r="L1528" s="6">
        <v>123964.22</v>
      </c>
      <c r="M1528" s="6">
        <v>182806.43</v>
      </c>
      <c r="N1528" s="6">
        <v>31373</v>
      </c>
      <c r="O1528" s="6">
        <v>1106566000</v>
      </c>
      <c r="P1528" s="6">
        <v>222423166</v>
      </c>
      <c r="Q1528" s="6">
        <v>0</v>
      </c>
      <c r="R1528" s="6">
        <v>148545200</v>
      </c>
      <c r="S1528" s="6">
        <v>1477534366</v>
      </c>
      <c r="U1528">
        <f t="shared" si="30"/>
        <v>0.25701526411630105</v>
      </c>
    </row>
    <row r="1529" spans="1:21" x14ac:dyDescent="0.35">
      <c r="A1529">
        <v>2021</v>
      </c>
      <c r="B1529" t="s">
        <v>3</v>
      </c>
      <c r="C1529" t="s">
        <v>67</v>
      </c>
      <c r="D1529" t="s">
        <v>17</v>
      </c>
      <c r="E1529" t="s">
        <v>139</v>
      </c>
      <c r="F1529" t="s">
        <v>35</v>
      </c>
      <c r="G1529">
        <v>8</v>
      </c>
      <c r="H1529" t="s">
        <v>9</v>
      </c>
      <c r="I1529" s="6">
        <v>3</v>
      </c>
      <c r="J1529" s="6">
        <v>9102.32</v>
      </c>
      <c r="K1529" s="6">
        <v>9023.01</v>
      </c>
      <c r="L1529" s="6">
        <v>8915.4500000000007</v>
      </c>
      <c r="M1529" s="6">
        <v>11663.28</v>
      </c>
      <c r="N1529" s="6">
        <v>1915</v>
      </c>
      <c r="O1529" s="6">
        <v>69493100</v>
      </c>
      <c r="P1529" s="6">
        <v>1997460</v>
      </c>
      <c r="Q1529" s="6">
        <v>0</v>
      </c>
      <c r="R1529" s="6">
        <v>6885906</v>
      </c>
      <c r="S1529" s="6">
        <v>78376466</v>
      </c>
      <c r="U1529">
        <f t="shared" si="30"/>
        <v>0.21038592358871144</v>
      </c>
    </row>
    <row r="1530" spans="1:21" x14ac:dyDescent="0.35">
      <c r="A1530">
        <v>2021</v>
      </c>
      <c r="B1530" t="s">
        <v>3</v>
      </c>
      <c r="C1530" t="s">
        <v>67</v>
      </c>
      <c r="D1530" t="s">
        <v>17</v>
      </c>
      <c r="E1530" t="s">
        <v>139</v>
      </c>
      <c r="F1530" t="s">
        <v>35</v>
      </c>
      <c r="G1530">
        <v>9</v>
      </c>
      <c r="H1530" t="s">
        <v>9</v>
      </c>
      <c r="I1530" s="6">
        <v>5</v>
      </c>
      <c r="J1530" s="6">
        <v>5800.95</v>
      </c>
      <c r="K1530" s="6">
        <v>3540.72</v>
      </c>
      <c r="L1530" s="6">
        <v>3708.5</v>
      </c>
      <c r="M1530" s="6">
        <v>4058.08</v>
      </c>
      <c r="N1530" s="6">
        <v>1475</v>
      </c>
      <c r="O1530" s="6">
        <v>6000000</v>
      </c>
      <c r="P1530" s="6">
        <v>30812806</v>
      </c>
      <c r="Q1530" s="6">
        <v>0</v>
      </c>
      <c r="R1530" s="6">
        <v>2702500</v>
      </c>
      <c r="S1530" s="6">
        <v>39515306</v>
      </c>
      <c r="U1530">
        <f t="shared" si="30"/>
        <v>0.25426869736853447</v>
      </c>
    </row>
    <row r="1531" spans="1:21" x14ac:dyDescent="0.35">
      <c r="A1531">
        <v>2021</v>
      </c>
      <c r="B1531" t="s">
        <v>3</v>
      </c>
      <c r="C1531" t="s">
        <v>67</v>
      </c>
      <c r="D1531" t="s">
        <v>17</v>
      </c>
      <c r="E1531" t="s">
        <v>139</v>
      </c>
      <c r="F1531" t="s">
        <v>35</v>
      </c>
      <c r="G1531">
        <v>10</v>
      </c>
      <c r="H1531" t="s">
        <v>9</v>
      </c>
      <c r="I1531" s="6">
        <v>8</v>
      </c>
      <c r="J1531" s="6">
        <v>1407.85</v>
      </c>
      <c r="K1531" s="6">
        <v>915.1</v>
      </c>
      <c r="L1531" s="6">
        <v>3478.06</v>
      </c>
      <c r="M1531" s="6">
        <v>4887.2</v>
      </c>
      <c r="N1531" s="6">
        <v>352</v>
      </c>
      <c r="O1531" s="6">
        <v>29097000</v>
      </c>
      <c r="P1531" s="6">
        <v>805530</v>
      </c>
      <c r="Q1531" s="6">
        <v>0</v>
      </c>
      <c r="R1531" s="6">
        <v>6419254</v>
      </c>
      <c r="S1531" s="6">
        <v>36321784</v>
      </c>
      <c r="U1531">
        <f t="shared" si="30"/>
        <v>0.25002663636040773</v>
      </c>
    </row>
    <row r="1532" spans="1:21" x14ac:dyDescent="0.35">
      <c r="A1532">
        <v>2021</v>
      </c>
      <c r="B1532" t="s">
        <v>3</v>
      </c>
      <c r="C1532" t="s">
        <v>67</v>
      </c>
      <c r="D1532" t="s">
        <v>17</v>
      </c>
      <c r="E1532" t="s">
        <v>140</v>
      </c>
      <c r="F1532" t="s">
        <v>35</v>
      </c>
      <c r="G1532">
        <v>1</v>
      </c>
      <c r="H1532" t="s">
        <v>9</v>
      </c>
      <c r="I1532" s="6">
        <v>142</v>
      </c>
      <c r="J1532" s="6">
        <v>24811.25</v>
      </c>
      <c r="K1532" s="6">
        <v>12136.79</v>
      </c>
      <c r="L1532" s="6">
        <v>57475.95</v>
      </c>
      <c r="M1532" s="6">
        <v>85988.61</v>
      </c>
      <c r="N1532" s="6">
        <v>14301</v>
      </c>
      <c r="O1532" s="6">
        <v>183800152</v>
      </c>
      <c r="P1532" s="6">
        <v>41941720</v>
      </c>
      <c r="Q1532" s="6">
        <v>0</v>
      </c>
      <c r="R1532" s="6">
        <v>64319821</v>
      </c>
      <c r="S1532" s="6">
        <v>290061693</v>
      </c>
      <c r="U1532">
        <f t="shared" si="30"/>
        <v>0.57639175777117235</v>
      </c>
    </row>
    <row r="1533" spans="1:21" x14ac:dyDescent="0.35">
      <c r="A1533">
        <v>2021</v>
      </c>
      <c r="B1533" t="s">
        <v>3</v>
      </c>
      <c r="C1533" t="s">
        <v>67</v>
      </c>
      <c r="D1533" t="s">
        <v>17</v>
      </c>
      <c r="E1533" t="s">
        <v>140</v>
      </c>
      <c r="F1533" t="s">
        <v>35</v>
      </c>
      <c r="G1533">
        <v>2</v>
      </c>
      <c r="H1533" t="s">
        <v>9</v>
      </c>
      <c r="I1533" s="6">
        <v>15</v>
      </c>
      <c r="J1533" s="6">
        <v>1289.9100000000001</v>
      </c>
      <c r="K1533" s="6">
        <v>599.03</v>
      </c>
      <c r="L1533" s="6">
        <v>1192.06</v>
      </c>
      <c r="M1533" s="6">
        <v>1299.69</v>
      </c>
      <c r="N1533" s="6">
        <v>36</v>
      </c>
      <c r="O1533" s="6">
        <v>0</v>
      </c>
      <c r="P1533" s="6">
        <v>14435000</v>
      </c>
      <c r="Q1533" s="6">
        <v>0</v>
      </c>
      <c r="R1533" s="6">
        <v>5374077</v>
      </c>
      <c r="S1533" s="6">
        <v>19809077</v>
      </c>
      <c r="U1533">
        <f t="shared" si="30"/>
        <v>2.7908923878410121E-2</v>
      </c>
    </row>
    <row r="1534" spans="1:21" x14ac:dyDescent="0.35">
      <c r="A1534">
        <v>2021</v>
      </c>
      <c r="B1534" t="s">
        <v>3</v>
      </c>
      <c r="C1534" t="s">
        <v>67</v>
      </c>
      <c r="D1534" t="s">
        <v>17</v>
      </c>
      <c r="E1534" t="s">
        <v>140</v>
      </c>
      <c r="F1534" t="s">
        <v>35</v>
      </c>
      <c r="G1534">
        <v>3</v>
      </c>
      <c r="H1534" t="s">
        <v>9</v>
      </c>
      <c r="I1534" s="6">
        <v>40</v>
      </c>
      <c r="J1534" s="6">
        <v>84904.48</v>
      </c>
      <c r="K1534" s="6">
        <v>18208.11</v>
      </c>
      <c r="L1534" s="6">
        <v>88302.35</v>
      </c>
      <c r="M1534" s="6">
        <v>97179.54</v>
      </c>
      <c r="N1534" s="6">
        <v>16467</v>
      </c>
      <c r="O1534" s="6">
        <v>99479290</v>
      </c>
      <c r="P1534" s="6">
        <v>96366612</v>
      </c>
      <c r="Q1534" s="6">
        <v>0</v>
      </c>
      <c r="R1534" s="6">
        <v>14453725</v>
      </c>
      <c r="S1534" s="6">
        <v>210299627</v>
      </c>
      <c r="U1534">
        <f t="shared" si="30"/>
        <v>0.19394736296600604</v>
      </c>
    </row>
    <row r="1535" spans="1:21" x14ac:dyDescent="0.35">
      <c r="A1535">
        <v>2021</v>
      </c>
      <c r="B1535" t="s">
        <v>3</v>
      </c>
      <c r="C1535" t="s">
        <v>67</v>
      </c>
      <c r="D1535" t="s">
        <v>17</v>
      </c>
      <c r="E1535" t="s">
        <v>140</v>
      </c>
      <c r="F1535" t="s">
        <v>35</v>
      </c>
      <c r="G1535">
        <v>5</v>
      </c>
      <c r="H1535" t="s">
        <v>9</v>
      </c>
      <c r="I1535" s="6">
        <v>4</v>
      </c>
      <c r="J1535" s="6">
        <v>2220.9499999999998</v>
      </c>
      <c r="K1535" s="6">
        <v>1776.78</v>
      </c>
      <c r="L1535" s="6">
        <v>1608.17</v>
      </c>
      <c r="M1535" s="6">
        <v>1608.17</v>
      </c>
      <c r="N1535" s="6">
        <v>367</v>
      </c>
      <c r="O1535" s="6">
        <v>28100000</v>
      </c>
      <c r="P1535" s="6">
        <v>200000</v>
      </c>
      <c r="Q1535" s="6">
        <v>0</v>
      </c>
      <c r="R1535" s="6">
        <v>0</v>
      </c>
      <c r="S1535" s="6">
        <v>28300000</v>
      </c>
      <c r="U1535">
        <f t="shared" si="30"/>
        <v>0.16524460253495127</v>
      </c>
    </row>
    <row r="1536" spans="1:21" x14ac:dyDescent="0.35">
      <c r="A1536">
        <v>2021</v>
      </c>
      <c r="B1536" t="s">
        <v>3</v>
      </c>
      <c r="C1536" t="s">
        <v>67</v>
      </c>
      <c r="D1536" t="s">
        <v>17</v>
      </c>
      <c r="E1536" t="s">
        <v>140</v>
      </c>
      <c r="F1536" t="s">
        <v>35</v>
      </c>
      <c r="G1536">
        <v>6</v>
      </c>
      <c r="H1536" t="s">
        <v>9</v>
      </c>
      <c r="I1536" s="6">
        <v>6</v>
      </c>
      <c r="J1536" s="6">
        <v>827.72</v>
      </c>
      <c r="K1536" s="6">
        <v>496.65</v>
      </c>
      <c r="L1536" s="6">
        <v>827.73</v>
      </c>
      <c r="M1536" s="6">
        <v>827.73</v>
      </c>
      <c r="N1536" s="6">
        <v>0</v>
      </c>
      <c r="O1536" s="6">
        <v>0</v>
      </c>
      <c r="P1536" s="6">
        <v>11366379</v>
      </c>
      <c r="Q1536" s="6">
        <v>0</v>
      </c>
      <c r="R1536" s="6">
        <v>1136639</v>
      </c>
      <c r="S1536" s="6">
        <v>12503018</v>
      </c>
      <c r="U1536">
        <f t="shared" si="30"/>
        <v>0</v>
      </c>
    </row>
    <row r="1537" spans="1:21" x14ac:dyDescent="0.35">
      <c r="A1537">
        <v>2021</v>
      </c>
      <c r="B1537" t="s">
        <v>3</v>
      </c>
      <c r="C1537" t="s">
        <v>67</v>
      </c>
      <c r="D1537" t="s">
        <v>17</v>
      </c>
      <c r="E1537" t="s">
        <v>141</v>
      </c>
      <c r="F1537" t="s">
        <v>35</v>
      </c>
      <c r="G1537">
        <v>1</v>
      </c>
      <c r="H1537" t="s">
        <v>9</v>
      </c>
      <c r="I1537" s="6">
        <v>296</v>
      </c>
      <c r="J1537" s="6">
        <v>99633.78</v>
      </c>
      <c r="K1537" s="6">
        <v>48545.68</v>
      </c>
      <c r="L1537" s="6">
        <v>157062.51</v>
      </c>
      <c r="M1537" s="6">
        <v>236594.86</v>
      </c>
      <c r="N1537" s="6">
        <v>31995</v>
      </c>
      <c r="O1537" s="6">
        <v>627351540</v>
      </c>
      <c r="P1537" s="6">
        <v>161839172</v>
      </c>
      <c r="Q1537" s="6">
        <v>0</v>
      </c>
      <c r="R1537" s="6">
        <v>102672149</v>
      </c>
      <c r="S1537" s="6">
        <v>892632861</v>
      </c>
      <c r="U1537">
        <f t="shared" si="30"/>
        <v>0.32112602773878496</v>
      </c>
    </row>
    <row r="1538" spans="1:21" x14ac:dyDescent="0.35">
      <c r="A1538">
        <v>2021</v>
      </c>
      <c r="B1538" t="s">
        <v>3</v>
      </c>
      <c r="C1538" t="s">
        <v>67</v>
      </c>
      <c r="D1538" t="s">
        <v>17</v>
      </c>
      <c r="E1538" t="s">
        <v>141</v>
      </c>
      <c r="F1538" t="s">
        <v>35</v>
      </c>
      <c r="G1538">
        <v>2</v>
      </c>
      <c r="H1538" t="s">
        <v>9</v>
      </c>
      <c r="I1538" s="6">
        <v>52</v>
      </c>
      <c r="J1538" s="6">
        <v>31473.200000000001</v>
      </c>
      <c r="K1538" s="6">
        <v>221.08</v>
      </c>
      <c r="L1538" s="6">
        <v>3016371.82</v>
      </c>
      <c r="M1538" s="6">
        <v>5218505.17</v>
      </c>
      <c r="N1538" s="6">
        <v>3433</v>
      </c>
      <c r="O1538" s="6">
        <v>1611384300</v>
      </c>
      <c r="P1538" s="6">
        <v>12652343169</v>
      </c>
      <c r="Q1538" s="6">
        <v>0</v>
      </c>
      <c r="R1538" s="6">
        <v>12808405699</v>
      </c>
      <c r="S1538" s="6">
        <v>27072133168</v>
      </c>
      <c r="U1538">
        <f t="shared" si="30"/>
        <v>0.10907692894271952</v>
      </c>
    </row>
    <row r="1539" spans="1:21" x14ac:dyDescent="0.35">
      <c r="A1539">
        <v>2021</v>
      </c>
      <c r="B1539" t="s">
        <v>3</v>
      </c>
      <c r="C1539" t="s">
        <v>67</v>
      </c>
      <c r="D1539" t="s">
        <v>17</v>
      </c>
      <c r="E1539" t="s">
        <v>141</v>
      </c>
      <c r="F1539" t="s">
        <v>35</v>
      </c>
      <c r="G1539">
        <v>3</v>
      </c>
      <c r="H1539" t="s">
        <v>9</v>
      </c>
      <c r="I1539" s="6">
        <v>83</v>
      </c>
      <c r="J1539" s="6">
        <v>134467.32999999999</v>
      </c>
      <c r="K1539" s="6">
        <v>27446.19</v>
      </c>
      <c r="L1539" s="6">
        <v>132742.59</v>
      </c>
      <c r="M1539" s="6">
        <v>146109.54999999999</v>
      </c>
      <c r="N1539" s="6">
        <v>30034</v>
      </c>
      <c r="O1539" s="6">
        <v>511221018</v>
      </c>
      <c r="P1539" s="6">
        <v>240710685</v>
      </c>
      <c r="Q1539" s="6">
        <v>0</v>
      </c>
      <c r="R1539" s="6">
        <v>162746262</v>
      </c>
      <c r="S1539" s="6">
        <v>914677965</v>
      </c>
      <c r="U1539">
        <f t="shared" si="30"/>
        <v>0.22335536817753429</v>
      </c>
    </row>
    <row r="1540" spans="1:21" x14ac:dyDescent="0.35">
      <c r="A1540">
        <v>2021</v>
      </c>
      <c r="B1540" t="s">
        <v>3</v>
      </c>
      <c r="C1540" t="s">
        <v>67</v>
      </c>
      <c r="D1540" t="s">
        <v>17</v>
      </c>
      <c r="E1540" t="s">
        <v>141</v>
      </c>
      <c r="F1540" t="s">
        <v>35</v>
      </c>
      <c r="G1540">
        <v>4</v>
      </c>
      <c r="H1540" t="s">
        <v>9</v>
      </c>
      <c r="I1540" s="6">
        <v>3</v>
      </c>
      <c r="J1540" s="6">
        <v>2198.6999999999998</v>
      </c>
      <c r="K1540" s="6">
        <v>1319.22</v>
      </c>
      <c r="L1540" s="6">
        <v>2562.63</v>
      </c>
      <c r="M1540" s="6">
        <v>2763.78</v>
      </c>
      <c r="N1540" s="6">
        <v>605</v>
      </c>
      <c r="O1540" s="6">
        <v>20250000</v>
      </c>
      <c r="P1540" s="6">
        <v>3706230</v>
      </c>
      <c r="Q1540" s="6">
        <v>0</v>
      </c>
      <c r="R1540" s="6">
        <v>4203246</v>
      </c>
      <c r="S1540" s="6">
        <v>28159476</v>
      </c>
      <c r="U1540">
        <f t="shared" si="30"/>
        <v>0.27516259607950155</v>
      </c>
    </row>
    <row r="1541" spans="1:21" x14ac:dyDescent="0.35">
      <c r="A1541">
        <v>2021</v>
      </c>
      <c r="B1541" t="s">
        <v>3</v>
      </c>
      <c r="C1541" t="s">
        <v>67</v>
      </c>
      <c r="D1541" t="s">
        <v>17</v>
      </c>
      <c r="E1541" t="s">
        <v>141</v>
      </c>
      <c r="F1541" t="s">
        <v>35</v>
      </c>
      <c r="G1541">
        <v>5</v>
      </c>
      <c r="H1541" t="s">
        <v>9</v>
      </c>
      <c r="I1541" s="6">
        <v>7</v>
      </c>
      <c r="J1541" s="6">
        <v>8066.81</v>
      </c>
      <c r="K1541" s="6">
        <v>5339.16</v>
      </c>
      <c r="L1541" s="6">
        <v>8010.15</v>
      </c>
      <c r="M1541" s="6">
        <v>8158.05</v>
      </c>
      <c r="N1541" s="6">
        <v>1962</v>
      </c>
      <c r="O1541" s="6">
        <v>12780000</v>
      </c>
      <c r="P1541" s="6">
        <v>6246664</v>
      </c>
      <c r="Q1541" s="6">
        <v>0</v>
      </c>
      <c r="R1541" s="6">
        <v>60000</v>
      </c>
      <c r="S1541" s="6">
        <v>19086664</v>
      </c>
      <c r="U1541">
        <f t="shared" si="30"/>
        <v>0.24321881883916938</v>
      </c>
    </row>
    <row r="1542" spans="1:21" x14ac:dyDescent="0.35">
      <c r="A1542">
        <v>2021</v>
      </c>
      <c r="B1542" t="s">
        <v>3</v>
      </c>
      <c r="C1542" t="s">
        <v>67</v>
      </c>
      <c r="D1542" t="s">
        <v>17</v>
      </c>
      <c r="E1542" t="s">
        <v>141</v>
      </c>
      <c r="F1542" t="s">
        <v>35</v>
      </c>
      <c r="G1542">
        <v>6</v>
      </c>
      <c r="H1542" t="s">
        <v>9</v>
      </c>
      <c r="I1542" s="6">
        <v>11</v>
      </c>
      <c r="J1542" s="6">
        <v>34954.160000000003</v>
      </c>
      <c r="K1542" s="6">
        <v>14514.93</v>
      </c>
      <c r="L1542" s="6">
        <v>25393.68</v>
      </c>
      <c r="M1542" s="6">
        <v>42715.26</v>
      </c>
      <c r="N1542" s="6">
        <v>16665</v>
      </c>
      <c r="O1542" s="6">
        <v>107000000</v>
      </c>
      <c r="P1542" s="6">
        <v>16315770</v>
      </c>
      <c r="Q1542" s="6">
        <v>0</v>
      </c>
      <c r="R1542" s="6">
        <v>13237078</v>
      </c>
      <c r="S1542" s="6">
        <v>136552848</v>
      </c>
      <c r="U1542">
        <f t="shared" si="30"/>
        <v>0.47676728606838209</v>
      </c>
    </row>
    <row r="1543" spans="1:21" x14ac:dyDescent="0.35">
      <c r="A1543">
        <v>2021</v>
      </c>
      <c r="B1543" t="s">
        <v>3</v>
      </c>
      <c r="C1543" t="s">
        <v>67</v>
      </c>
      <c r="D1543" t="s">
        <v>17</v>
      </c>
      <c r="E1543" t="s">
        <v>141</v>
      </c>
      <c r="F1543" t="s">
        <v>35</v>
      </c>
      <c r="G1543">
        <v>7</v>
      </c>
      <c r="H1543" t="s">
        <v>9</v>
      </c>
      <c r="I1543" s="6">
        <v>2</v>
      </c>
      <c r="J1543" s="6">
        <v>42</v>
      </c>
      <c r="K1543" s="6">
        <v>21</v>
      </c>
      <c r="L1543" s="6">
        <v>41.99</v>
      </c>
      <c r="M1543" s="6">
        <v>79.86</v>
      </c>
      <c r="N1543" s="6">
        <v>9</v>
      </c>
      <c r="O1543" s="6">
        <v>0</v>
      </c>
      <c r="P1543" s="6">
        <v>200000</v>
      </c>
      <c r="Q1543" s="6">
        <v>0</v>
      </c>
      <c r="R1543" s="6">
        <v>0</v>
      </c>
      <c r="S1543" s="6">
        <v>200000</v>
      </c>
      <c r="U1543">
        <f t="shared" si="30"/>
        <v>0.21428571428571427</v>
      </c>
    </row>
    <row r="1544" spans="1:21" x14ac:dyDescent="0.35">
      <c r="A1544">
        <v>2021</v>
      </c>
      <c r="B1544" t="s">
        <v>3</v>
      </c>
      <c r="C1544" t="s">
        <v>67</v>
      </c>
      <c r="D1544" t="s">
        <v>17</v>
      </c>
      <c r="E1544" t="s">
        <v>141</v>
      </c>
      <c r="F1544" t="s">
        <v>35</v>
      </c>
      <c r="G1544">
        <v>8</v>
      </c>
      <c r="H1544" t="s">
        <v>9</v>
      </c>
      <c r="I1544" s="6">
        <v>3</v>
      </c>
      <c r="J1544" s="6">
        <v>2262.1799999999998</v>
      </c>
      <c r="K1544" s="6">
        <v>1357.31</v>
      </c>
      <c r="L1544" s="6">
        <v>1623.93</v>
      </c>
      <c r="M1544" s="6">
        <v>1665.77</v>
      </c>
      <c r="N1544" s="6">
        <v>568</v>
      </c>
      <c r="O1544" s="6">
        <v>10812673</v>
      </c>
      <c r="P1544" s="6">
        <v>3190460</v>
      </c>
      <c r="Q1544" s="6">
        <v>0</v>
      </c>
      <c r="R1544" s="6">
        <v>4211790</v>
      </c>
      <c r="S1544" s="6">
        <v>18214923</v>
      </c>
      <c r="U1544">
        <f t="shared" si="30"/>
        <v>0.25108523636492236</v>
      </c>
    </row>
    <row r="1545" spans="1:21" x14ac:dyDescent="0.35">
      <c r="A1545">
        <v>2021</v>
      </c>
      <c r="B1545" t="s">
        <v>3</v>
      </c>
      <c r="C1545" t="s">
        <v>67</v>
      </c>
      <c r="D1545" t="s">
        <v>17</v>
      </c>
      <c r="E1545" t="s">
        <v>141</v>
      </c>
      <c r="F1545" t="s">
        <v>35</v>
      </c>
      <c r="G1545">
        <v>9</v>
      </c>
      <c r="H1545" t="s">
        <v>9</v>
      </c>
      <c r="I1545" s="6">
        <v>9</v>
      </c>
      <c r="J1545" s="6">
        <v>11827.4</v>
      </c>
      <c r="K1545" s="6">
        <v>5798.06</v>
      </c>
      <c r="L1545" s="6">
        <v>2285.2399999999998</v>
      </c>
      <c r="M1545" s="6">
        <v>2356.5100000000002</v>
      </c>
      <c r="N1545" s="6">
        <v>3010</v>
      </c>
      <c r="O1545" s="6">
        <v>6446526</v>
      </c>
      <c r="P1545" s="6">
        <v>5016149</v>
      </c>
      <c r="Q1545" s="6">
        <v>0</v>
      </c>
      <c r="R1545" s="6">
        <v>11325000</v>
      </c>
      <c r="S1545" s="6">
        <v>22787675</v>
      </c>
      <c r="U1545">
        <f t="shared" si="30"/>
        <v>0.25449380252633713</v>
      </c>
    </row>
    <row r="1546" spans="1:21" x14ac:dyDescent="0.35">
      <c r="A1546">
        <v>2021</v>
      </c>
      <c r="B1546" t="s">
        <v>3</v>
      </c>
      <c r="C1546" t="s">
        <v>67</v>
      </c>
      <c r="D1546" t="s">
        <v>17</v>
      </c>
      <c r="E1546" t="s">
        <v>142</v>
      </c>
      <c r="F1546" t="s">
        <v>35</v>
      </c>
      <c r="G1546">
        <v>1</v>
      </c>
      <c r="H1546" t="s">
        <v>9</v>
      </c>
      <c r="I1546" s="6">
        <v>337</v>
      </c>
      <c r="J1546" s="6">
        <v>160930.32999999999</v>
      </c>
      <c r="K1546" s="6">
        <v>56667.21</v>
      </c>
      <c r="L1546" s="6">
        <v>214210.2</v>
      </c>
      <c r="M1546" s="6">
        <v>339653.43</v>
      </c>
      <c r="N1546" s="6">
        <v>46980</v>
      </c>
      <c r="O1546" s="6">
        <v>1045896452</v>
      </c>
      <c r="P1546" s="6">
        <v>505898148</v>
      </c>
      <c r="Q1546" s="6">
        <v>0</v>
      </c>
      <c r="R1546" s="6">
        <v>216576633</v>
      </c>
      <c r="S1546" s="6">
        <v>1781681233</v>
      </c>
      <c r="U1546">
        <f t="shared" si="30"/>
        <v>0.29192756890512811</v>
      </c>
    </row>
    <row r="1547" spans="1:21" x14ac:dyDescent="0.35">
      <c r="A1547">
        <v>2021</v>
      </c>
      <c r="B1547" t="s">
        <v>3</v>
      </c>
      <c r="C1547" t="s">
        <v>67</v>
      </c>
      <c r="D1547" t="s">
        <v>17</v>
      </c>
      <c r="E1547" t="s">
        <v>142</v>
      </c>
      <c r="F1547" t="s">
        <v>35</v>
      </c>
      <c r="G1547">
        <v>2</v>
      </c>
      <c r="H1547" t="s">
        <v>9</v>
      </c>
      <c r="I1547" s="6">
        <v>74</v>
      </c>
      <c r="J1547" s="6">
        <v>34867.730000000003</v>
      </c>
      <c r="K1547" s="6">
        <v>21630.23</v>
      </c>
      <c r="L1547" s="6">
        <v>47233.13</v>
      </c>
      <c r="M1547" s="6">
        <v>117648.17</v>
      </c>
      <c r="N1547" s="6">
        <v>8959</v>
      </c>
      <c r="O1547" s="6">
        <v>162457059</v>
      </c>
      <c r="P1547" s="6">
        <v>138155830</v>
      </c>
      <c r="Q1547" s="6">
        <v>0</v>
      </c>
      <c r="R1547" s="6">
        <v>26726418</v>
      </c>
      <c r="S1547" s="6">
        <v>360359307</v>
      </c>
      <c r="U1547">
        <f t="shared" si="30"/>
        <v>0.25694245079906258</v>
      </c>
    </row>
    <row r="1548" spans="1:21" x14ac:dyDescent="0.35">
      <c r="A1548">
        <v>2021</v>
      </c>
      <c r="B1548" t="s">
        <v>3</v>
      </c>
      <c r="C1548" t="s">
        <v>67</v>
      </c>
      <c r="D1548" t="s">
        <v>17</v>
      </c>
      <c r="E1548" t="s">
        <v>142</v>
      </c>
      <c r="F1548" t="s">
        <v>35</v>
      </c>
      <c r="G1548">
        <v>3</v>
      </c>
      <c r="H1548" t="s">
        <v>9</v>
      </c>
      <c r="I1548" s="6">
        <v>29</v>
      </c>
      <c r="J1548" s="6">
        <v>33248.129999999997</v>
      </c>
      <c r="K1548" s="6">
        <v>14349.77</v>
      </c>
      <c r="L1548" s="6">
        <v>31094</v>
      </c>
      <c r="M1548" s="6">
        <v>43221.69</v>
      </c>
      <c r="N1548" s="6">
        <v>9464</v>
      </c>
      <c r="O1548" s="6">
        <v>70791327</v>
      </c>
      <c r="P1548" s="6">
        <v>49768807</v>
      </c>
      <c r="Q1548" s="6">
        <v>0</v>
      </c>
      <c r="R1548" s="6">
        <v>62486450</v>
      </c>
      <c r="S1548" s="6">
        <v>222546584</v>
      </c>
      <c r="U1548">
        <f t="shared" si="30"/>
        <v>0.28464758769891724</v>
      </c>
    </row>
    <row r="1549" spans="1:21" x14ac:dyDescent="0.35">
      <c r="A1549">
        <v>2021</v>
      </c>
      <c r="B1549" t="s">
        <v>3</v>
      </c>
      <c r="C1549" t="s">
        <v>67</v>
      </c>
      <c r="D1549" t="s">
        <v>17</v>
      </c>
      <c r="E1549" t="s">
        <v>142</v>
      </c>
      <c r="F1549" t="s">
        <v>35</v>
      </c>
      <c r="G1549">
        <v>4</v>
      </c>
      <c r="H1549" t="s">
        <v>9</v>
      </c>
      <c r="I1549" s="6">
        <v>15</v>
      </c>
      <c r="J1549" s="6">
        <v>97056.04</v>
      </c>
      <c r="K1549" s="6">
        <v>39794.120000000003</v>
      </c>
      <c r="L1549" s="6">
        <v>96074.65</v>
      </c>
      <c r="M1549" s="6">
        <v>99418.66</v>
      </c>
      <c r="N1549" s="6">
        <v>19485</v>
      </c>
      <c r="O1549" s="6">
        <v>338552820</v>
      </c>
      <c r="P1549" s="6">
        <v>48051656</v>
      </c>
      <c r="Q1549" s="6">
        <v>0</v>
      </c>
      <c r="R1549" s="6">
        <v>69447198</v>
      </c>
      <c r="S1549" s="6">
        <v>478161674</v>
      </c>
      <c r="U1549">
        <f t="shared" si="30"/>
        <v>0.20076030301669018</v>
      </c>
    </row>
    <row r="1550" spans="1:21" x14ac:dyDescent="0.35">
      <c r="A1550">
        <v>2021</v>
      </c>
      <c r="B1550" t="s">
        <v>3</v>
      </c>
      <c r="C1550" t="s">
        <v>67</v>
      </c>
      <c r="D1550" t="s">
        <v>17</v>
      </c>
      <c r="E1550" t="s">
        <v>142</v>
      </c>
      <c r="F1550" t="s">
        <v>35</v>
      </c>
      <c r="G1550">
        <v>5</v>
      </c>
      <c r="H1550" t="s">
        <v>9</v>
      </c>
      <c r="I1550" s="6">
        <v>18</v>
      </c>
      <c r="J1550" s="6">
        <v>11864.99</v>
      </c>
      <c r="K1550" s="6">
        <v>6852.27</v>
      </c>
      <c r="L1550" s="6">
        <v>22479.98</v>
      </c>
      <c r="M1550" s="6">
        <v>26596.18</v>
      </c>
      <c r="N1550" s="6">
        <v>1766</v>
      </c>
      <c r="O1550" s="6">
        <v>57578351</v>
      </c>
      <c r="P1550" s="6">
        <v>39422676</v>
      </c>
      <c r="Q1550" s="6">
        <v>0</v>
      </c>
      <c r="R1550" s="6">
        <v>6947168</v>
      </c>
      <c r="S1550" s="6">
        <v>103948195</v>
      </c>
      <c r="U1550">
        <f t="shared" si="30"/>
        <v>0.14884125481774532</v>
      </c>
    </row>
    <row r="1551" spans="1:21" x14ac:dyDescent="0.35">
      <c r="A1551">
        <v>2021</v>
      </c>
      <c r="B1551" t="s">
        <v>3</v>
      </c>
      <c r="C1551" t="s">
        <v>67</v>
      </c>
      <c r="D1551" t="s">
        <v>17</v>
      </c>
      <c r="E1551" t="s">
        <v>142</v>
      </c>
      <c r="F1551" t="s">
        <v>35</v>
      </c>
      <c r="G1551">
        <v>6</v>
      </c>
      <c r="H1551" t="s">
        <v>9</v>
      </c>
      <c r="I1551" s="6">
        <v>17</v>
      </c>
      <c r="J1551" s="6">
        <v>33723.32</v>
      </c>
      <c r="K1551" s="6">
        <v>13982.31</v>
      </c>
      <c r="L1551" s="6">
        <v>35231.769999999997</v>
      </c>
      <c r="M1551" s="6">
        <v>53857.66</v>
      </c>
      <c r="N1551" s="6">
        <v>6169</v>
      </c>
      <c r="O1551" s="6">
        <v>226064381</v>
      </c>
      <c r="P1551" s="6">
        <v>19160643</v>
      </c>
      <c r="Q1551" s="6">
        <v>0</v>
      </c>
      <c r="R1551" s="6">
        <v>9802604</v>
      </c>
      <c r="S1551" s="6">
        <v>255027628</v>
      </c>
      <c r="U1551">
        <f t="shared" si="30"/>
        <v>0.18292979457538583</v>
      </c>
    </row>
    <row r="1552" spans="1:21" x14ac:dyDescent="0.35">
      <c r="A1552">
        <v>2021</v>
      </c>
      <c r="B1552" t="s">
        <v>3</v>
      </c>
      <c r="C1552" t="s">
        <v>67</v>
      </c>
      <c r="D1552" t="s">
        <v>17</v>
      </c>
      <c r="E1552" t="s">
        <v>142</v>
      </c>
      <c r="F1552" t="s">
        <v>35</v>
      </c>
      <c r="G1552">
        <v>7</v>
      </c>
      <c r="H1552" t="s">
        <v>9</v>
      </c>
      <c r="I1552" s="6">
        <v>3</v>
      </c>
      <c r="J1552" s="6">
        <v>-852.97</v>
      </c>
      <c r="K1552" s="6">
        <v>-510.89</v>
      </c>
      <c r="L1552" s="6">
        <v>1422.09</v>
      </c>
      <c r="M1552" s="6">
        <v>7102.08</v>
      </c>
      <c r="N1552" s="6">
        <v>-204</v>
      </c>
      <c r="O1552" s="6">
        <v>69000000</v>
      </c>
      <c r="P1552" s="6">
        <v>5800000</v>
      </c>
      <c r="Q1552" s="6">
        <v>0</v>
      </c>
      <c r="R1552" s="6">
        <v>7274453</v>
      </c>
      <c r="S1552" s="6">
        <v>82074453</v>
      </c>
      <c r="U1552">
        <f t="shared" si="30"/>
        <v>0.23916433168810156</v>
      </c>
    </row>
    <row r="1553" spans="1:21" x14ac:dyDescent="0.35">
      <c r="A1553">
        <v>2021</v>
      </c>
      <c r="B1553" t="s">
        <v>3</v>
      </c>
      <c r="C1553" t="s">
        <v>67</v>
      </c>
      <c r="D1553" t="s">
        <v>17</v>
      </c>
      <c r="E1553" t="s">
        <v>142</v>
      </c>
      <c r="F1553" t="s">
        <v>35</v>
      </c>
      <c r="G1553">
        <v>9</v>
      </c>
      <c r="H1553" t="s">
        <v>9</v>
      </c>
      <c r="I1553" s="6">
        <v>3</v>
      </c>
      <c r="J1553" s="6">
        <v>575.37</v>
      </c>
      <c r="K1553" s="6">
        <v>373.99</v>
      </c>
      <c r="L1553" s="6">
        <v>573.97</v>
      </c>
      <c r="M1553" s="6">
        <v>813.52</v>
      </c>
      <c r="N1553" s="6">
        <v>72</v>
      </c>
      <c r="O1553" s="6">
        <v>0</v>
      </c>
      <c r="P1553" s="6">
        <v>1913034</v>
      </c>
      <c r="Q1553" s="6">
        <v>0</v>
      </c>
      <c r="R1553" s="6">
        <v>0</v>
      </c>
      <c r="S1553" s="6">
        <v>1913034</v>
      </c>
      <c r="U1553">
        <f t="shared" si="30"/>
        <v>0.12513686844986704</v>
      </c>
    </row>
    <row r="1554" spans="1:21" x14ac:dyDescent="0.35">
      <c r="A1554">
        <v>2021</v>
      </c>
      <c r="B1554" t="s">
        <v>3</v>
      </c>
      <c r="C1554" t="s">
        <v>67</v>
      </c>
      <c r="D1554" t="s">
        <v>17</v>
      </c>
      <c r="E1554" t="s">
        <v>142</v>
      </c>
      <c r="F1554" t="s">
        <v>35</v>
      </c>
      <c r="G1554">
        <v>10</v>
      </c>
      <c r="H1554" t="s">
        <v>9</v>
      </c>
      <c r="I1554" s="6">
        <v>2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130000000</v>
      </c>
      <c r="P1554" s="6">
        <v>8250000</v>
      </c>
      <c r="Q1554" s="6">
        <v>0</v>
      </c>
      <c r="R1554" s="6">
        <v>5450000</v>
      </c>
      <c r="S1554" s="6">
        <v>143700000</v>
      </c>
      <c r="U1554">
        <f t="shared" si="30"/>
        <v>0</v>
      </c>
    </row>
    <row r="1555" spans="1:21" x14ac:dyDescent="0.35">
      <c r="A1555">
        <v>2021</v>
      </c>
      <c r="B1555" t="s">
        <v>3</v>
      </c>
      <c r="C1555" t="s">
        <v>67</v>
      </c>
      <c r="D1555" t="s">
        <v>17</v>
      </c>
      <c r="E1555" t="s">
        <v>143</v>
      </c>
      <c r="F1555" t="s">
        <v>35</v>
      </c>
      <c r="G1555">
        <v>1</v>
      </c>
      <c r="H1555" t="s">
        <v>9</v>
      </c>
      <c r="I1555" s="6">
        <v>134</v>
      </c>
      <c r="J1555" s="6">
        <v>70654.89</v>
      </c>
      <c r="K1555" s="6">
        <v>37828.379999999997</v>
      </c>
      <c r="L1555" s="6">
        <v>103109.35</v>
      </c>
      <c r="M1555" s="6">
        <v>150400.76999999999</v>
      </c>
      <c r="N1555" s="6">
        <v>17308</v>
      </c>
      <c r="O1555" s="6">
        <v>547128658</v>
      </c>
      <c r="P1555" s="6">
        <v>119298503</v>
      </c>
      <c r="Q1555" s="6">
        <v>0</v>
      </c>
      <c r="R1555" s="6">
        <v>54089370</v>
      </c>
      <c r="S1555" s="6">
        <v>720516531</v>
      </c>
      <c r="U1555">
        <f t="shared" si="30"/>
        <v>0.24496535200889846</v>
      </c>
    </row>
    <row r="1556" spans="1:21" x14ac:dyDescent="0.35">
      <c r="A1556">
        <v>2021</v>
      </c>
      <c r="B1556" t="s">
        <v>3</v>
      </c>
      <c r="C1556" t="s">
        <v>67</v>
      </c>
      <c r="D1556" t="s">
        <v>17</v>
      </c>
      <c r="E1556" t="s">
        <v>143</v>
      </c>
      <c r="F1556" t="s">
        <v>35</v>
      </c>
      <c r="G1556">
        <v>2</v>
      </c>
      <c r="H1556" t="s">
        <v>9</v>
      </c>
      <c r="I1556" s="6">
        <v>56</v>
      </c>
      <c r="J1556" s="6">
        <v>24386.17</v>
      </c>
      <c r="K1556" s="6">
        <v>14490.57</v>
      </c>
      <c r="L1556" s="6">
        <v>22394.13</v>
      </c>
      <c r="M1556" s="6">
        <v>30604.99</v>
      </c>
      <c r="N1556" s="6">
        <v>6589</v>
      </c>
      <c r="O1556" s="6">
        <v>37519373</v>
      </c>
      <c r="P1556" s="6">
        <v>53047522</v>
      </c>
      <c r="Q1556" s="6">
        <v>0</v>
      </c>
      <c r="R1556" s="6">
        <v>16306232</v>
      </c>
      <c r="S1556" s="6">
        <v>106873127</v>
      </c>
      <c r="U1556">
        <f t="shared" si="30"/>
        <v>0.27019413052562169</v>
      </c>
    </row>
    <row r="1557" spans="1:21" x14ac:dyDescent="0.35">
      <c r="A1557">
        <v>2021</v>
      </c>
      <c r="B1557" t="s">
        <v>3</v>
      </c>
      <c r="C1557" t="s">
        <v>67</v>
      </c>
      <c r="D1557" t="s">
        <v>17</v>
      </c>
      <c r="E1557" t="s">
        <v>143</v>
      </c>
      <c r="F1557" t="s">
        <v>35</v>
      </c>
      <c r="G1557">
        <v>3</v>
      </c>
      <c r="H1557" t="s">
        <v>9</v>
      </c>
      <c r="I1557" s="6">
        <v>48</v>
      </c>
      <c r="J1557" s="6">
        <v>28169.65</v>
      </c>
      <c r="K1557" s="6">
        <v>7954.56</v>
      </c>
      <c r="L1557" s="6">
        <v>29440.52</v>
      </c>
      <c r="M1557" s="6">
        <v>42874.559999999998</v>
      </c>
      <c r="N1557" s="6">
        <v>7462</v>
      </c>
      <c r="O1557" s="6">
        <v>117895056</v>
      </c>
      <c r="P1557" s="6">
        <v>50389918</v>
      </c>
      <c r="Q1557" s="6">
        <v>0</v>
      </c>
      <c r="R1557" s="6">
        <v>102479950</v>
      </c>
      <c r="S1557" s="6">
        <v>270764924</v>
      </c>
      <c r="U1557">
        <f t="shared" si="30"/>
        <v>0.2648950199949236</v>
      </c>
    </row>
    <row r="1558" spans="1:21" x14ac:dyDescent="0.35">
      <c r="A1558">
        <v>2021</v>
      </c>
      <c r="B1558" t="s">
        <v>3</v>
      </c>
      <c r="C1558" t="s">
        <v>67</v>
      </c>
      <c r="D1558" t="s">
        <v>17</v>
      </c>
      <c r="E1558" t="s">
        <v>143</v>
      </c>
      <c r="F1558" t="s">
        <v>35</v>
      </c>
      <c r="G1558">
        <v>4</v>
      </c>
      <c r="H1558" t="s">
        <v>9</v>
      </c>
      <c r="I1558" s="6">
        <v>18</v>
      </c>
      <c r="J1558" s="6">
        <v>10975.94</v>
      </c>
      <c r="K1558" s="6">
        <v>6115.64</v>
      </c>
      <c r="L1558" s="6">
        <v>21612.560000000001</v>
      </c>
      <c r="M1558" s="6">
        <v>45790.61</v>
      </c>
      <c r="N1558" s="6">
        <v>2678</v>
      </c>
      <c r="O1558" s="6">
        <v>36101064</v>
      </c>
      <c r="P1558" s="6">
        <v>15656826</v>
      </c>
      <c r="Q1558" s="6">
        <v>0</v>
      </c>
      <c r="R1558" s="6">
        <v>5280372</v>
      </c>
      <c r="S1558" s="6">
        <v>57038262</v>
      </c>
      <c r="U1558">
        <f t="shared" si="30"/>
        <v>0.24398821422128764</v>
      </c>
    </row>
    <row r="1559" spans="1:21" x14ac:dyDescent="0.35">
      <c r="A1559">
        <v>2021</v>
      </c>
      <c r="B1559" t="s">
        <v>3</v>
      </c>
      <c r="C1559" t="s">
        <v>67</v>
      </c>
      <c r="D1559" t="s">
        <v>17</v>
      </c>
      <c r="E1559" t="s">
        <v>143</v>
      </c>
      <c r="F1559" t="s">
        <v>35</v>
      </c>
      <c r="G1559">
        <v>5</v>
      </c>
      <c r="H1559" t="s">
        <v>9</v>
      </c>
      <c r="I1559" s="6">
        <v>11</v>
      </c>
      <c r="J1559" s="6">
        <v>18705.03</v>
      </c>
      <c r="K1559" s="6">
        <v>16661.669999999998</v>
      </c>
      <c r="L1559" s="6">
        <v>13895.23</v>
      </c>
      <c r="M1559" s="6">
        <v>16994.23</v>
      </c>
      <c r="N1559" s="6">
        <v>4635</v>
      </c>
      <c r="O1559" s="6">
        <v>18000000</v>
      </c>
      <c r="P1559" s="6">
        <v>49055007</v>
      </c>
      <c r="Q1559" s="6">
        <v>0</v>
      </c>
      <c r="R1559" s="6">
        <v>3873682</v>
      </c>
      <c r="S1559" s="6">
        <v>70928689</v>
      </c>
      <c r="U1559">
        <f t="shared" ref="U1559:U1622" si="31">IFERROR(N1559/J1559,0)</f>
        <v>0.24779430987279893</v>
      </c>
    </row>
    <row r="1560" spans="1:21" x14ac:dyDescent="0.35">
      <c r="A1560">
        <v>2021</v>
      </c>
      <c r="B1560" t="s">
        <v>3</v>
      </c>
      <c r="C1560" t="s">
        <v>67</v>
      </c>
      <c r="D1560" t="s">
        <v>17</v>
      </c>
      <c r="E1560" t="s">
        <v>143</v>
      </c>
      <c r="F1560" t="s">
        <v>35</v>
      </c>
      <c r="G1560">
        <v>6</v>
      </c>
      <c r="H1560" t="s">
        <v>9</v>
      </c>
      <c r="I1560" s="6">
        <v>9</v>
      </c>
      <c r="J1560" s="6">
        <v>1713.94</v>
      </c>
      <c r="K1560" s="6">
        <v>1109.3499999999999</v>
      </c>
      <c r="L1560" s="6">
        <v>1468.57</v>
      </c>
      <c r="M1560" s="6">
        <v>1475.44</v>
      </c>
      <c r="N1560" s="6">
        <v>299</v>
      </c>
      <c r="O1560" s="6">
        <v>7498093</v>
      </c>
      <c r="P1560" s="6">
        <v>6491880</v>
      </c>
      <c r="Q1560" s="6">
        <v>0</v>
      </c>
      <c r="R1560" s="6">
        <v>1022189</v>
      </c>
      <c r="S1560" s="6">
        <v>15012162</v>
      </c>
      <c r="U1560">
        <f t="shared" si="31"/>
        <v>0.17445184778930417</v>
      </c>
    </row>
    <row r="1561" spans="1:21" x14ac:dyDescent="0.35">
      <c r="A1561">
        <v>2021</v>
      </c>
      <c r="B1561" t="s">
        <v>3</v>
      </c>
      <c r="C1561" t="s">
        <v>67</v>
      </c>
      <c r="D1561" t="s">
        <v>17</v>
      </c>
      <c r="E1561" t="s">
        <v>144</v>
      </c>
      <c r="F1561" t="s">
        <v>35</v>
      </c>
      <c r="G1561">
        <v>1</v>
      </c>
      <c r="H1561" t="s">
        <v>9</v>
      </c>
      <c r="I1561" s="6">
        <v>107</v>
      </c>
      <c r="J1561" s="6">
        <v>63989.68</v>
      </c>
      <c r="K1561" s="6">
        <v>17570.849999999999</v>
      </c>
      <c r="L1561" s="6">
        <v>30746.69</v>
      </c>
      <c r="M1561" s="6">
        <v>45962.35</v>
      </c>
      <c r="N1561" s="6">
        <v>14926</v>
      </c>
      <c r="O1561" s="6">
        <v>340506940</v>
      </c>
      <c r="P1561" s="6">
        <v>79469558</v>
      </c>
      <c r="Q1561" s="6">
        <v>0</v>
      </c>
      <c r="R1561" s="6">
        <v>55738905</v>
      </c>
      <c r="S1561" s="6">
        <v>482815403</v>
      </c>
      <c r="U1561">
        <f t="shared" si="31"/>
        <v>0.23325636258846738</v>
      </c>
    </row>
    <row r="1562" spans="1:21" x14ac:dyDescent="0.35">
      <c r="A1562">
        <v>2021</v>
      </c>
      <c r="B1562" t="s">
        <v>3</v>
      </c>
      <c r="C1562" t="s">
        <v>67</v>
      </c>
      <c r="D1562" t="s">
        <v>17</v>
      </c>
      <c r="E1562" t="s">
        <v>144</v>
      </c>
      <c r="F1562" t="s">
        <v>35</v>
      </c>
      <c r="G1562">
        <v>2</v>
      </c>
      <c r="H1562" t="s">
        <v>9</v>
      </c>
      <c r="I1562" s="6">
        <v>32</v>
      </c>
      <c r="J1562" s="6">
        <v>14824.88</v>
      </c>
      <c r="K1562" s="6">
        <v>9694.4599999999991</v>
      </c>
      <c r="L1562" s="6">
        <v>12747.88</v>
      </c>
      <c r="M1562" s="6">
        <v>21928.22</v>
      </c>
      <c r="N1562" s="6">
        <v>2946</v>
      </c>
      <c r="O1562" s="6">
        <v>93440964</v>
      </c>
      <c r="P1562" s="6">
        <v>53390317</v>
      </c>
      <c r="Q1562" s="6">
        <v>0</v>
      </c>
      <c r="R1562" s="6">
        <v>32013395</v>
      </c>
      <c r="S1562" s="6">
        <v>178844676</v>
      </c>
      <c r="U1562">
        <f t="shared" si="31"/>
        <v>0.19871998963903925</v>
      </c>
    </row>
    <row r="1563" spans="1:21" x14ac:dyDescent="0.35">
      <c r="A1563">
        <v>2021</v>
      </c>
      <c r="B1563" t="s">
        <v>3</v>
      </c>
      <c r="C1563" t="s">
        <v>67</v>
      </c>
      <c r="D1563" t="s">
        <v>17</v>
      </c>
      <c r="E1563" t="s">
        <v>144</v>
      </c>
      <c r="F1563" t="s">
        <v>35</v>
      </c>
      <c r="G1563">
        <v>3</v>
      </c>
      <c r="H1563" t="s">
        <v>9</v>
      </c>
      <c r="I1563" s="6">
        <v>44</v>
      </c>
      <c r="J1563" s="6">
        <v>7714.54</v>
      </c>
      <c r="K1563" s="6">
        <v>1163.96</v>
      </c>
      <c r="L1563" s="6">
        <v>10381.06</v>
      </c>
      <c r="M1563" s="6">
        <v>14432.42</v>
      </c>
      <c r="N1563" s="6">
        <v>1492</v>
      </c>
      <c r="O1563" s="6">
        <v>1384264</v>
      </c>
      <c r="P1563" s="6">
        <v>20141657</v>
      </c>
      <c r="Q1563" s="6">
        <v>0</v>
      </c>
      <c r="R1563" s="6">
        <v>6135550</v>
      </c>
      <c r="S1563" s="6">
        <v>27661471</v>
      </c>
      <c r="U1563">
        <f t="shared" si="31"/>
        <v>0.19340103233634151</v>
      </c>
    </row>
    <row r="1564" spans="1:21" x14ac:dyDescent="0.35">
      <c r="A1564">
        <v>2021</v>
      </c>
      <c r="B1564" t="s">
        <v>3</v>
      </c>
      <c r="C1564" t="s">
        <v>67</v>
      </c>
      <c r="D1564" t="s">
        <v>17</v>
      </c>
      <c r="E1564" t="s">
        <v>144</v>
      </c>
      <c r="F1564" t="s">
        <v>35</v>
      </c>
      <c r="G1564">
        <v>4</v>
      </c>
      <c r="H1564" t="s">
        <v>9</v>
      </c>
      <c r="I1564" s="6">
        <v>3</v>
      </c>
      <c r="J1564" s="6">
        <v>1005.64</v>
      </c>
      <c r="K1564" s="6">
        <v>827.28</v>
      </c>
      <c r="L1564" s="6">
        <v>502.95</v>
      </c>
      <c r="M1564" s="6">
        <v>502.95</v>
      </c>
      <c r="N1564" s="6">
        <v>213</v>
      </c>
      <c r="O1564" s="6">
        <v>0</v>
      </c>
      <c r="P1564" s="6">
        <v>3949714</v>
      </c>
      <c r="Q1564" s="6">
        <v>0</v>
      </c>
      <c r="R1564" s="6">
        <v>567943</v>
      </c>
      <c r="S1564" s="6">
        <v>4517657</v>
      </c>
      <c r="U1564">
        <f t="shared" si="31"/>
        <v>0.21180541744560677</v>
      </c>
    </row>
    <row r="1565" spans="1:21" x14ac:dyDescent="0.35">
      <c r="A1565">
        <v>2021</v>
      </c>
      <c r="B1565" t="s">
        <v>3</v>
      </c>
      <c r="C1565" t="s">
        <v>67</v>
      </c>
      <c r="D1565" t="s">
        <v>17</v>
      </c>
      <c r="E1565" t="s">
        <v>144</v>
      </c>
      <c r="F1565" t="s">
        <v>35</v>
      </c>
      <c r="G1565">
        <v>6</v>
      </c>
      <c r="H1565" t="s">
        <v>9</v>
      </c>
      <c r="I1565" s="6">
        <v>4</v>
      </c>
      <c r="J1565" s="6">
        <v>515.87</v>
      </c>
      <c r="K1565" s="6">
        <v>309.52</v>
      </c>
      <c r="L1565" s="6">
        <v>515.85</v>
      </c>
      <c r="M1565" s="6">
        <v>515.87</v>
      </c>
      <c r="N1565" s="6">
        <v>0</v>
      </c>
      <c r="O1565" s="6">
        <v>0</v>
      </c>
      <c r="P1565" s="6">
        <v>7083833</v>
      </c>
      <c r="Q1565" s="6">
        <v>0</v>
      </c>
      <c r="R1565" s="6">
        <v>708383</v>
      </c>
      <c r="S1565" s="6">
        <v>7792216</v>
      </c>
      <c r="U1565">
        <f t="shared" si="31"/>
        <v>0</v>
      </c>
    </row>
    <row r="1566" spans="1:21" x14ac:dyDescent="0.35">
      <c r="A1566">
        <v>2021</v>
      </c>
      <c r="B1566" t="s">
        <v>3</v>
      </c>
      <c r="C1566" t="s">
        <v>67</v>
      </c>
      <c r="D1566" t="s">
        <v>17</v>
      </c>
      <c r="E1566" t="s">
        <v>144</v>
      </c>
      <c r="F1566" t="s">
        <v>35</v>
      </c>
      <c r="G1566">
        <v>7</v>
      </c>
      <c r="H1566" t="s">
        <v>9</v>
      </c>
      <c r="I1566" s="6">
        <v>1</v>
      </c>
      <c r="J1566" s="6">
        <v>0</v>
      </c>
      <c r="K1566" s="6">
        <v>0</v>
      </c>
      <c r="L1566" s="6">
        <v>184.52</v>
      </c>
      <c r="M1566" s="6">
        <v>289.05</v>
      </c>
      <c r="N1566" s="6">
        <v>0</v>
      </c>
      <c r="O1566" s="6">
        <v>0</v>
      </c>
      <c r="P1566" s="6">
        <v>114448</v>
      </c>
      <c r="Q1566" s="6">
        <v>0</v>
      </c>
      <c r="R1566" s="6">
        <v>0</v>
      </c>
      <c r="S1566" s="6">
        <v>114448</v>
      </c>
      <c r="U1566">
        <f t="shared" si="31"/>
        <v>0</v>
      </c>
    </row>
    <row r="1567" spans="1:21" x14ac:dyDescent="0.35">
      <c r="A1567">
        <v>2021</v>
      </c>
      <c r="B1567" t="s">
        <v>3</v>
      </c>
      <c r="C1567" t="s">
        <v>67</v>
      </c>
      <c r="D1567" t="s">
        <v>17</v>
      </c>
      <c r="E1567" t="s">
        <v>144</v>
      </c>
      <c r="F1567" t="s">
        <v>35</v>
      </c>
      <c r="G1567">
        <v>8</v>
      </c>
      <c r="H1567" t="s">
        <v>9</v>
      </c>
      <c r="I1567" s="6">
        <v>2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0</v>
      </c>
      <c r="P1567" s="6">
        <v>660000</v>
      </c>
      <c r="Q1567" s="6">
        <v>0</v>
      </c>
      <c r="R1567" s="6">
        <v>132000</v>
      </c>
      <c r="S1567" s="6">
        <v>792000</v>
      </c>
      <c r="U1567">
        <f t="shared" si="31"/>
        <v>0</v>
      </c>
    </row>
    <row r="1568" spans="1:21" x14ac:dyDescent="0.35">
      <c r="A1568">
        <v>2021</v>
      </c>
      <c r="B1568" t="s">
        <v>3</v>
      </c>
      <c r="C1568" t="s">
        <v>67</v>
      </c>
      <c r="D1568" t="s">
        <v>17</v>
      </c>
      <c r="E1568" t="s">
        <v>144</v>
      </c>
      <c r="F1568" t="s">
        <v>35</v>
      </c>
      <c r="G1568">
        <v>9</v>
      </c>
      <c r="H1568" t="s">
        <v>9</v>
      </c>
      <c r="I1568" s="6">
        <v>3</v>
      </c>
      <c r="J1568" s="6">
        <v>3662.25</v>
      </c>
      <c r="K1568" s="6">
        <v>2368.9499999999998</v>
      </c>
      <c r="L1568" s="6">
        <v>3493.61</v>
      </c>
      <c r="M1568" s="6">
        <v>5205.04</v>
      </c>
      <c r="N1568" s="6">
        <v>916</v>
      </c>
      <c r="O1568" s="6">
        <v>34800000</v>
      </c>
      <c r="P1568" s="6">
        <v>500000</v>
      </c>
      <c r="Q1568" s="6">
        <v>0</v>
      </c>
      <c r="R1568" s="6">
        <v>2900000</v>
      </c>
      <c r="S1568" s="6">
        <v>38200000</v>
      </c>
      <c r="U1568">
        <f t="shared" si="31"/>
        <v>0.25011946207932284</v>
      </c>
    </row>
    <row r="1569" spans="1:21" x14ac:dyDescent="0.35">
      <c r="A1569">
        <v>2021</v>
      </c>
      <c r="B1569" t="s">
        <v>3</v>
      </c>
      <c r="C1569" t="s">
        <v>67</v>
      </c>
      <c r="D1569" t="s">
        <v>17</v>
      </c>
      <c r="E1569" t="s">
        <v>145</v>
      </c>
      <c r="F1569" t="s">
        <v>35</v>
      </c>
      <c r="G1569">
        <v>1</v>
      </c>
      <c r="H1569" t="s">
        <v>9</v>
      </c>
      <c r="I1569" s="6">
        <v>274</v>
      </c>
      <c r="J1569" s="6">
        <v>33078.089999999997</v>
      </c>
      <c r="K1569" s="6">
        <v>28315.72</v>
      </c>
      <c r="L1569" s="6">
        <v>209098.8</v>
      </c>
      <c r="M1569" s="6">
        <v>267957.61</v>
      </c>
      <c r="N1569" s="6">
        <v>28480</v>
      </c>
      <c r="O1569" s="6">
        <v>193433395</v>
      </c>
      <c r="P1569" s="6">
        <v>183576145</v>
      </c>
      <c r="Q1569" s="6">
        <v>0</v>
      </c>
      <c r="R1569" s="6">
        <v>65220431</v>
      </c>
      <c r="S1569" s="6">
        <v>442999971</v>
      </c>
      <c r="U1569">
        <f t="shared" si="31"/>
        <v>0.86099288078604308</v>
      </c>
    </row>
    <row r="1570" spans="1:21" x14ac:dyDescent="0.35">
      <c r="A1570">
        <v>2021</v>
      </c>
      <c r="B1570" t="s">
        <v>3</v>
      </c>
      <c r="C1570" t="s">
        <v>67</v>
      </c>
      <c r="D1570" t="s">
        <v>17</v>
      </c>
      <c r="E1570" t="s">
        <v>145</v>
      </c>
      <c r="F1570" t="s">
        <v>35</v>
      </c>
      <c r="G1570">
        <v>2</v>
      </c>
      <c r="H1570" t="s">
        <v>9</v>
      </c>
      <c r="I1570" s="6">
        <v>42</v>
      </c>
      <c r="J1570" s="6">
        <v>5102.38</v>
      </c>
      <c r="K1570" s="6">
        <v>3044.69</v>
      </c>
      <c r="L1570" s="6">
        <v>15245</v>
      </c>
      <c r="M1570" s="6">
        <v>7861.95</v>
      </c>
      <c r="N1570" s="6">
        <v>588</v>
      </c>
      <c r="O1570" s="6">
        <v>44626776</v>
      </c>
      <c r="P1570" s="6">
        <v>29198200</v>
      </c>
      <c r="Q1570" s="6">
        <v>0</v>
      </c>
      <c r="R1570" s="6">
        <v>18749855</v>
      </c>
      <c r="S1570" s="6">
        <v>94187631</v>
      </c>
      <c r="U1570">
        <f t="shared" si="31"/>
        <v>0.11524033882227509</v>
      </c>
    </row>
    <row r="1571" spans="1:21" x14ac:dyDescent="0.35">
      <c r="A1571">
        <v>2021</v>
      </c>
      <c r="B1571" t="s">
        <v>3</v>
      </c>
      <c r="C1571" t="s">
        <v>67</v>
      </c>
      <c r="D1571" t="s">
        <v>17</v>
      </c>
      <c r="E1571" t="s">
        <v>145</v>
      </c>
      <c r="F1571" t="s">
        <v>35</v>
      </c>
      <c r="G1571">
        <v>3</v>
      </c>
      <c r="H1571" t="s">
        <v>9</v>
      </c>
      <c r="I1571" s="6">
        <v>23</v>
      </c>
      <c r="J1571" s="6">
        <v>10111.68</v>
      </c>
      <c r="K1571" s="6">
        <v>1953.68</v>
      </c>
      <c r="L1571" s="6">
        <v>10212.84</v>
      </c>
      <c r="M1571" s="6">
        <v>11365.99</v>
      </c>
      <c r="N1571" s="6">
        <v>1271</v>
      </c>
      <c r="O1571" s="6">
        <v>38473848</v>
      </c>
      <c r="P1571" s="6">
        <v>21559388</v>
      </c>
      <c r="Q1571" s="6">
        <v>0</v>
      </c>
      <c r="R1571" s="6">
        <v>10941764</v>
      </c>
      <c r="S1571" s="6">
        <v>70975000</v>
      </c>
      <c r="U1571">
        <f t="shared" si="31"/>
        <v>0.12569622456406848</v>
      </c>
    </row>
    <row r="1572" spans="1:21" x14ac:dyDescent="0.35">
      <c r="A1572">
        <v>2021</v>
      </c>
      <c r="B1572" t="s">
        <v>3</v>
      </c>
      <c r="C1572" t="s">
        <v>67</v>
      </c>
      <c r="D1572" t="s">
        <v>17</v>
      </c>
      <c r="E1572" t="s">
        <v>145</v>
      </c>
      <c r="F1572" t="s">
        <v>35</v>
      </c>
      <c r="G1572">
        <v>5</v>
      </c>
      <c r="H1572" t="s">
        <v>9</v>
      </c>
      <c r="I1572" s="6">
        <v>5</v>
      </c>
      <c r="J1572" s="6">
        <v>4838.63</v>
      </c>
      <c r="K1572" s="6">
        <v>3047.56</v>
      </c>
      <c r="L1572" s="6">
        <v>3711.56</v>
      </c>
      <c r="M1572" s="6">
        <v>6081.32</v>
      </c>
      <c r="N1572" s="6">
        <v>1049</v>
      </c>
      <c r="O1572" s="6">
        <v>19165000</v>
      </c>
      <c r="P1572" s="6">
        <v>5456000</v>
      </c>
      <c r="Q1572" s="6">
        <v>0</v>
      </c>
      <c r="R1572" s="6">
        <v>80000</v>
      </c>
      <c r="S1572" s="6">
        <v>24701000</v>
      </c>
      <c r="U1572">
        <f t="shared" si="31"/>
        <v>0.21679690325567361</v>
      </c>
    </row>
    <row r="1573" spans="1:21" x14ac:dyDescent="0.35">
      <c r="A1573">
        <v>2021</v>
      </c>
      <c r="B1573" t="s">
        <v>3</v>
      </c>
      <c r="C1573" t="s">
        <v>67</v>
      </c>
      <c r="D1573" t="s">
        <v>17</v>
      </c>
      <c r="E1573" t="s">
        <v>145</v>
      </c>
      <c r="F1573" t="s">
        <v>35</v>
      </c>
      <c r="G1573">
        <v>6</v>
      </c>
      <c r="H1573" t="s">
        <v>9</v>
      </c>
      <c r="I1573" s="6">
        <v>25</v>
      </c>
      <c r="J1573" s="6">
        <v>3765.4</v>
      </c>
      <c r="K1573" s="6">
        <v>2259.2800000000002</v>
      </c>
      <c r="L1573" s="6">
        <v>3188.27</v>
      </c>
      <c r="M1573" s="6">
        <v>5392.91</v>
      </c>
      <c r="N1573" s="6">
        <v>940</v>
      </c>
      <c r="O1573" s="6">
        <v>14055000</v>
      </c>
      <c r="P1573" s="6">
        <v>5315808</v>
      </c>
      <c r="Q1573" s="6">
        <v>0</v>
      </c>
      <c r="R1573" s="6">
        <v>1201591</v>
      </c>
      <c r="S1573" s="6">
        <v>20572399</v>
      </c>
      <c r="U1573">
        <f t="shared" si="31"/>
        <v>0.24964147235353482</v>
      </c>
    </row>
    <row r="1574" spans="1:21" x14ac:dyDescent="0.35">
      <c r="A1574">
        <v>2021</v>
      </c>
      <c r="B1574" t="s">
        <v>3</v>
      </c>
      <c r="C1574" t="s">
        <v>67</v>
      </c>
      <c r="D1574" t="s">
        <v>17</v>
      </c>
      <c r="E1574" t="s">
        <v>145</v>
      </c>
      <c r="F1574" t="s">
        <v>35</v>
      </c>
      <c r="G1574">
        <v>9</v>
      </c>
      <c r="H1574" t="s">
        <v>9</v>
      </c>
      <c r="I1574" s="6">
        <v>1</v>
      </c>
      <c r="J1574" s="6">
        <v>74449.570000000007</v>
      </c>
      <c r="K1574" s="6">
        <v>6841.2</v>
      </c>
      <c r="L1574" s="6">
        <v>15395.24</v>
      </c>
      <c r="M1574" s="6">
        <v>15395.24</v>
      </c>
      <c r="N1574" s="6">
        <v>41495</v>
      </c>
      <c r="O1574" s="6">
        <v>159500000</v>
      </c>
      <c r="P1574" s="6">
        <v>24530000</v>
      </c>
      <c r="Q1574" s="6">
        <v>0</v>
      </c>
      <c r="R1574" s="6">
        <v>16730000</v>
      </c>
      <c r="S1574" s="6">
        <v>200760000</v>
      </c>
      <c r="U1574">
        <f t="shared" si="31"/>
        <v>0.55735714793248636</v>
      </c>
    </row>
    <row r="1575" spans="1:21" x14ac:dyDescent="0.35">
      <c r="A1575">
        <v>2021</v>
      </c>
      <c r="B1575" t="s">
        <v>3</v>
      </c>
      <c r="C1575" t="s">
        <v>67</v>
      </c>
      <c r="D1575" t="s">
        <v>17</v>
      </c>
      <c r="E1575" t="s">
        <v>146</v>
      </c>
      <c r="F1575" t="s">
        <v>35</v>
      </c>
      <c r="G1575">
        <v>1</v>
      </c>
      <c r="H1575" t="s">
        <v>9</v>
      </c>
      <c r="I1575" s="6">
        <v>260</v>
      </c>
      <c r="J1575" s="6">
        <v>41385.339999999997</v>
      </c>
      <c r="K1575" s="6">
        <v>36811.519999999997</v>
      </c>
      <c r="L1575" s="6">
        <v>136133.46</v>
      </c>
      <c r="M1575" s="6">
        <v>220114.65</v>
      </c>
      <c r="N1575" s="6">
        <v>21774</v>
      </c>
      <c r="O1575" s="6">
        <v>229306731</v>
      </c>
      <c r="P1575" s="6">
        <v>253479693</v>
      </c>
      <c r="Q1575" s="6">
        <v>0</v>
      </c>
      <c r="R1575" s="6">
        <v>93864485</v>
      </c>
      <c r="S1575" s="6">
        <v>577420909</v>
      </c>
      <c r="U1575">
        <f t="shared" si="31"/>
        <v>0.5261283343328822</v>
      </c>
    </row>
    <row r="1576" spans="1:21" x14ac:dyDescent="0.35">
      <c r="A1576">
        <v>2021</v>
      </c>
      <c r="B1576" t="s">
        <v>3</v>
      </c>
      <c r="C1576" t="s">
        <v>67</v>
      </c>
      <c r="D1576" t="s">
        <v>17</v>
      </c>
      <c r="E1576" t="s">
        <v>146</v>
      </c>
      <c r="F1576" t="s">
        <v>35</v>
      </c>
      <c r="G1576">
        <v>2</v>
      </c>
      <c r="H1576" t="s">
        <v>9</v>
      </c>
      <c r="I1576" s="6">
        <v>46</v>
      </c>
      <c r="J1576" s="6">
        <v>1013927.34</v>
      </c>
      <c r="K1576" s="6">
        <v>7149.43</v>
      </c>
      <c r="L1576" s="6">
        <v>765312.27</v>
      </c>
      <c r="M1576" s="6">
        <v>769650.9</v>
      </c>
      <c r="N1576" s="6">
        <v>102407</v>
      </c>
      <c r="O1576" s="6">
        <v>329555541</v>
      </c>
      <c r="P1576" s="6">
        <v>1615787402</v>
      </c>
      <c r="Q1576" s="6">
        <v>0</v>
      </c>
      <c r="R1576" s="6">
        <v>396214153</v>
      </c>
      <c r="S1576" s="6">
        <v>2341557096</v>
      </c>
      <c r="U1576">
        <f t="shared" si="31"/>
        <v>0.10100033400815486</v>
      </c>
    </row>
    <row r="1577" spans="1:21" x14ac:dyDescent="0.35">
      <c r="A1577">
        <v>2021</v>
      </c>
      <c r="B1577" t="s">
        <v>3</v>
      </c>
      <c r="C1577" t="s">
        <v>67</v>
      </c>
      <c r="D1577" t="s">
        <v>17</v>
      </c>
      <c r="E1577" t="s">
        <v>146</v>
      </c>
      <c r="F1577" t="s">
        <v>35</v>
      </c>
      <c r="G1577">
        <v>3</v>
      </c>
      <c r="H1577" t="s">
        <v>9</v>
      </c>
      <c r="I1577" s="6">
        <v>34</v>
      </c>
      <c r="J1577" s="6">
        <v>4229.1899999999996</v>
      </c>
      <c r="K1577" s="6">
        <v>606.1</v>
      </c>
      <c r="L1577" s="6">
        <v>6751.78</v>
      </c>
      <c r="M1577" s="6">
        <v>10111.24</v>
      </c>
      <c r="N1577" s="6">
        <v>774</v>
      </c>
      <c r="O1577" s="6">
        <v>2934047</v>
      </c>
      <c r="P1577" s="6">
        <v>10160900</v>
      </c>
      <c r="Q1577" s="6">
        <v>0</v>
      </c>
      <c r="R1577" s="6">
        <v>6075550</v>
      </c>
      <c r="S1577" s="6">
        <v>19170497</v>
      </c>
      <c r="U1577">
        <f t="shared" si="31"/>
        <v>0.1830137685939861</v>
      </c>
    </row>
    <row r="1578" spans="1:21" x14ac:dyDescent="0.35">
      <c r="A1578">
        <v>2021</v>
      </c>
      <c r="B1578" t="s">
        <v>3</v>
      </c>
      <c r="C1578" t="s">
        <v>67</v>
      </c>
      <c r="D1578" t="s">
        <v>17</v>
      </c>
      <c r="E1578" t="s">
        <v>146</v>
      </c>
      <c r="F1578" t="s">
        <v>35</v>
      </c>
      <c r="G1578">
        <v>4</v>
      </c>
      <c r="H1578" t="s">
        <v>9</v>
      </c>
      <c r="I1578" s="6">
        <v>8</v>
      </c>
      <c r="J1578" s="6">
        <v>7195.27</v>
      </c>
      <c r="K1578" s="6">
        <v>1697.28</v>
      </c>
      <c r="L1578" s="6">
        <v>12713.91</v>
      </c>
      <c r="M1578" s="6">
        <v>6603.63</v>
      </c>
      <c r="N1578" s="6">
        <v>1406</v>
      </c>
      <c r="O1578" s="6">
        <v>96200000</v>
      </c>
      <c r="P1578" s="6">
        <v>14955000</v>
      </c>
      <c r="Q1578" s="6">
        <v>0</v>
      </c>
      <c r="R1578" s="6">
        <v>2973682</v>
      </c>
      <c r="S1578" s="6">
        <v>114128682</v>
      </c>
      <c r="U1578">
        <f t="shared" si="31"/>
        <v>0.19540614876161699</v>
      </c>
    </row>
    <row r="1579" spans="1:21" x14ac:dyDescent="0.35">
      <c r="A1579">
        <v>2021</v>
      </c>
      <c r="B1579" t="s">
        <v>3</v>
      </c>
      <c r="C1579" t="s">
        <v>67</v>
      </c>
      <c r="D1579" t="s">
        <v>17</v>
      </c>
      <c r="E1579" t="s">
        <v>146</v>
      </c>
      <c r="F1579" t="s">
        <v>35</v>
      </c>
      <c r="G1579">
        <v>5</v>
      </c>
      <c r="H1579" t="s">
        <v>9</v>
      </c>
      <c r="I1579" s="6">
        <v>12</v>
      </c>
      <c r="J1579" s="6">
        <v>16671.07</v>
      </c>
      <c r="K1579" s="6">
        <v>5037.09</v>
      </c>
      <c r="L1579" s="6">
        <v>36588.76</v>
      </c>
      <c r="M1579" s="6">
        <v>17701.3</v>
      </c>
      <c r="N1579" s="6">
        <v>6366</v>
      </c>
      <c r="O1579" s="6">
        <v>257501232</v>
      </c>
      <c r="P1579" s="6">
        <v>16300000</v>
      </c>
      <c r="Q1579" s="6">
        <v>0</v>
      </c>
      <c r="R1579" s="6">
        <v>8420914</v>
      </c>
      <c r="S1579" s="6">
        <v>282222146</v>
      </c>
      <c r="U1579">
        <f t="shared" si="31"/>
        <v>0.38185911282239232</v>
      </c>
    </row>
    <row r="1580" spans="1:21" x14ac:dyDescent="0.35">
      <c r="A1580">
        <v>2021</v>
      </c>
      <c r="B1580" t="s">
        <v>3</v>
      </c>
      <c r="C1580" t="s">
        <v>67</v>
      </c>
      <c r="D1580" t="s">
        <v>17</v>
      </c>
      <c r="E1580" t="s">
        <v>146</v>
      </c>
      <c r="F1580" t="s">
        <v>35</v>
      </c>
      <c r="G1580">
        <v>6</v>
      </c>
      <c r="H1580" t="s">
        <v>9</v>
      </c>
      <c r="I1580" s="6">
        <v>2</v>
      </c>
      <c r="J1580" s="6">
        <v>465.52</v>
      </c>
      <c r="K1580" s="6">
        <v>279.31</v>
      </c>
      <c r="L1580" s="6">
        <v>465.52</v>
      </c>
      <c r="M1580" s="6">
        <v>465.52</v>
      </c>
      <c r="N1580" s="6">
        <v>0</v>
      </c>
      <c r="O1580" s="6">
        <v>0</v>
      </c>
      <c r="P1580" s="6">
        <v>6392590</v>
      </c>
      <c r="Q1580" s="6">
        <v>0</v>
      </c>
      <c r="R1580" s="6">
        <v>639259</v>
      </c>
      <c r="S1580" s="6">
        <v>7031849</v>
      </c>
      <c r="U1580">
        <f t="shared" si="31"/>
        <v>0</v>
      </c>
    </row>
    <row r="1581" spans="1:21" x14ac:dyDescent="0.35">
      <c r="A1581">
        <v>2021</v>
      </c>
      <c r="B1581" t="s">
        <v>3</v>
      </c>
      <c r="C1581" t="s">
        <v>67</v>
      </c>
      <c r="D1581" t="s">
        <v>17</v>
      </c>
      <c r="E1581" t="s">
        <v>147</v>
      </c>
      <c r="F1581" t="s">
        <v>35</v>
      </c>
      <c r="G1581">
        <v>1</v>
      </c>
      <c r="H1581" t="s">
        <v>9</v>
      </c>
      <c r="I1581" s="6">
        <v>81</v>
      </c>
      <c r="J1581" s="6">
        <v>3034.8</v>
      </c>
      <c r="K1581" s="6">
        <v>6477.49</v>
      </c>
      <c r="L1581" s="6">
        <v>25850.16</v>
      </c>
      <c r="M1581" s="6">
        <v>52185.38</v>
      </c>
      <c r="N1581" s="6">
        <v>322</v>
      </c>
      <c r="O1581" s="6">
        <v>35892077</v>
      </c>
      <c r="P1581" s="6">
        <v>32645322</v>
      </c>
      <c r="Q1581" s="6">
        <v>0</v>
      </c>
      <c r="R1581" s="6">
        <v>20704076</v>
      </c>
      <c r="S1581" s="6">
        <v>96341475</v>
      </c>
      <c r="U1581">
        <f t="shared" si="31"/>
        <v>0.10610254382496374</v>
      </c>
    </row>
    <row r="1582" spans="1:21" x14ac:dyDescent="0.35">
      <c r="A1582">
        <v>2021</v>
      </c>
      <c r="B1582" t="s">
        <v>3</v>
      </c>
      <c r="C1582" t="s">
        <v>67</v>
      </c>
      <c r="D1582" t="s">
        <v>17</v>
      </c>
      <c r="E1582" t="s">
        <v>147</v>
      </c>
      <c r="F1582" t="s">
        <v>35</v>
      </c>
      <c r="G1582">
        <v>2</v>
      </c>
      <c r="H1582" t="s">
        <v>9</v>
      </c>
      <c r="I1582" s="6">
        <v>15</v>
      </c>
      <c r="J1582" s="6">
        <v>14074.83</v>
      </c>
      <c r="K1582" s="6">
        <v>8452.19</v>
      </c>
      <c r="L1582" s="6">
        <v>3449.27</v>
      </c>
      <c r="M1582" s="6">
        <v>4043.76</v>
      </c>
      <c r="N1582" s="6">
        <v>7074</v>
      </c>
      <c r="O1582" s="6">
        <v>17677764</v>
      </c>
      <c r="P1582" s="6">
        <v>21613585</v>
      </c>
      <c r="Q1582" s="6">
        <v>0</v>
      </c>
      <c r="R1582" s="6">
        <v>6687609</v>
      </c>
      <c r="S1582" s="6">
        <v>68168958</v>
      </c>
      <c r="U1582">
        <f t="shared" si="31"/>
        <v>0.50259932091542137</v>
      </c>
    </row>
    <row r="1583" spans="1:21" x14ac:dyDescent="0.35">
      <c r="A1583">
        <v>2021</v>
      </c>
      <c r="B1583" t="s">
        <v>3</v>
      </c>
      <c r="C1583" t="s">
        <v>67</v>
      </c>
      <c r="D1583" t="s">
        <v>17</v>
      </c>
      <c r="E1583" t="s">
        <v>147</v>
      </c>
      <c r="F1583" t="s">
        <v>35</v>
      </c>
      <c r="G1583">
        <v>3</v>
      </c>
      <c r="H1583" t="s">
        <v>9</v>
      </c>
      <c r="I1583" s="6">
        <v>20</v>
      </c>
      <c r="J1583" s="6">
        <v>17919.419999999998</v>
      </c>
      <c r="K1583" s="6">
        <v>2920.47</v>
      </c>
      <c r="L1583" s="6">
        <v>32628.44</v>
      </c>
      <c r="M1583" s="6">
        <v>58366.23</v>
      </c>
      <c r="N1583" s="6">
        <v>3423</v>
      </c>
      <c r="O1583" s="6">
        <v>24247698</v>
      </c>
      <c r="P1583" s="6">
        <v>15331569</v>
      </c>
      <c r="Q1583" s="6">
        <v>0</v>
      </c>
      <c r="R1583" s="6">
        <v>3244100</v>
      </c>
      <c r="S1583" s="6">
        <v>42823367</v>
      </c>
      <c r="U1583">
        <f t="shared" si="31"/>
        <v>0.19102180762547005</v>
      </c>
    </row>
    <row r="1584" spans="1:21" x14ac:dyDescent="0.35">
      <c r="A1584">
        <v>2021</v>
      </c>
      <c r="B1584" t="s">
        <v>3</v>
      </c>
      <c r="C1584" t="s">
        <v>67</v>
      </c>
      <c r="D1584" t="s">
        <v>17</v>
      </c>
      <c r="E1584" t="s">
        <v>147</v>
      </c>
      <c r="F1584" t="s">
        <v>35</v>
      </c>
      <c r="G1584">
        <v>4</v>
      </c>
      <c r="H1584" t="s">
        <v>9</v>
      </c>
      <c r="I1584" s="6">
        <v>3</v>
      </c>
      <c r="J1584" s="6">
        <v>182.97</v>
      </c>
      <c r="K1584" s="6">
        <v>91.48</v>
      </c>
      <c r="L1584" s="6">
        <v>505.41</v>
      </c>
      <c r="M1584" s="6">
        <v>670.43</v>
      </c>
      <c r="N1584" s="6">
        <v>46</v>
      </c>
      <c r="O1584" s="6">
        <v>60000</v>
      </c>
      <c r="P1584" s="6">
        <v>1055000</v>
      </c>
      <c r="Q1584" s="6">
        <v>0</v>
      </c>
      <c r="R1584" s="6">
        <v>60000</v>
      </c>
      <c r="S1584" s="6">
        <v>1175000</v>
      </c>
      <c r="U1584">
        <f t="shared" si="31"/>
        <v>0.25140733453571623</v>
      </c>
    </row>
    <row r="1585" spans="1:21" x14ac:dyDescent="0.35">
      <c r="A1585">
        <v>2021</v>
      </c>
      <c r="B1585" t="s">
        <v>3</v>
      </c>
      <c r="C1585" t="s">
        <v>67</v>
      </c>
      <c r="D1585" t="s">
        <v>17</v>
      </c>
      <c r="E1585" t="s">
        <v>147</v>
      </c>
      <c r="F1585" t="s">
        <v>35</v>
      </c>
      <c r="G1585">
        <v>6</v>
      </c>
      <c r="H1585" t="s">
        <v>9</v>
      </c>
      <c r="I1585" s="6">
        <v>2</v>
      </c>
      <c r="J1585" s="6">
        <v>363.88</v>
      </c>
      <c r="K1585" s="6">
        <v>218.33</v>
      </c>
      <c r="L1585" s="6">
        <v>363.88</v>
      </c>
      <c r="M1585" s="6">
        <v>363.88</v>
      </c>
      <c r="N1585" s="6">
        <v>0</v>
      </c>
      <c r="O1585" s="6">
        <v>0</v>
      </c>
      <c r="P1585" s="6">
        <v>4996836</v>
      </c>
      <c r="Q1585" s="6">
        <v>0</v>
      </c>
      <c r="R1585" s="6">
        <v>499684</v>
      </c>
      <c r="S1585" s="6">
        <v>5496520</v>
      </c>
      <c r="U1585">
        <f t="shared" si="31"/>
        <v>0</v>
      </c>
    </row>
    <row r="1586" spans="1:21" x14ac:dyDescent="0.35">
      <c r="A1586">
        <v>2021</v>
      </c>
      <c r="B1586" t="s">
        <v>3</v>
      </c>
      <c r="C1586" t="s">
        <v>67</v>
      </c>
      <c r="D1586" t="s">
        <v>17</v>
      </c>
      <c r="E1586" t="s">
        <v>147</v>
      </c>
      <c r="F1586" t="s">
        <v>35</v>
      </c>
      <c r="G1586">
        <v>9</v>
      </c>
      <c r="H1586" t="s">
        <v>9</v>
      </c>
      <c r="I1586" s="6">
        <v>2</v>
      </c>
      <c r="J1586" s="6">
        <v>25278.48</v>
      </c>
      <c r="K1586" s="6">
        <v>4603.0600000000004</v>
      </c>
      <c r="L1586" s="6">
        <v>25278.48</v>
      </c>
      <c r="M1586" s="6">
        <v>34489.54</v>
      </c>
      <c r="N1586" s="6">
        <v>6952</v>
      </c>
      <c r="O1586" s="6">
        <v>196000000</v>
      </c>
      <c r="P1586" s="6">
        <v>28000000</v>
      </c>
      <c r="Q1586" s="6">
        <v>0</v>
      </c>
      <c r="R1586" s="6">
        <v>39600000</v>
      </c>
      <c r="S1586" s="6">
        <v>263600000</v>
      </c>
      <c r="U1586">
        <f t="shared" si="31"/>
        <v>0.27501653580436797</v>
      </c>
    </row>
    <row r="1587" spans="1:21" x14ac:dyDescent="0.35">
      <c r="A1587">
        <v>2021</v>
      </c>
      <c r="B1587" t="s">
        <v>3</v>
      </c>
      <c r="C1587" t="s">
        <v>67</v>
      </c>
      <c r="D1587" t="s">
        <v>17</v>
      </c>
      <c r="E1587" t="s">
        <v>148</v>
      </c>
      <c r="F1587" t="s">
        <v>35</v>
      </c>
      <c r="G1587">
        <v>1</v>
      </c>
      <c r="H1587" t="s">
        <v>9</v>
      </c>
      <c r="I1587" s="6">
        <v>262</v>
      </c>
      <c r="J1587" s="6">
        <v>315845.15000000002</v>
      </c>
      <c r="K1587" s="6">
        <v>45899.44</v>
      </c>
      <c r="L1587" s="6">
        <v>402580.85</v>
      </c>
      <c r="M1587" s="6">
        <v>484570.74</v>
      </c>
      <c r="N1587" s="6">
        <v>75329</v>
      </c>
      <c r="O1587" s="6">
        <v>462135182</v>
      </c>
      <c r="P1587" s="6">
        <v>141832757</v>
      </c>
      <c r="Q1587" s="6">
        <v>0</v>
      </c>
      <c r="R1587" s="6">
        <v>65317461</v>
      </c>
      <c r="S1587" s="6">
        <v>698505400</v>
      </c>
      <c r="U1587">
        <f t="shared" si="31"/>
        <v>0.23849978383394518</v>
      </c>
    </row>
    <row r="1588" spans="1:21" x14ac:dyDescent="0.35">
      <c r="A1588">
        <v>2021</v>
      </c>
      <c r="B1588" t="s">
        <v>3</v>
      </c>
      <c r="C1588" t="s">
        <v>67</v>
      </c>
      <c r="D1588" t="s">
        <v>17</v>
      </c>
      <c r="E1588" t="s">
        <v>148</v>
      </c>
      <c r="F1588" t="s">
        <v>35</v>
      </c>
      <c r="G1588">
        <v>2</v>
      </c>
      <c r="H1588" t="s">
        <v>9</v>
      </c>
      <c r="I1588" s="6">
        <v>36</v>
      </c>
      <c r="J1588" s="6">
        <v>11426.62</v>
      </c>
      <c r="K1588" s="6">
        <v>3469.68</v>
      </c>
      <c r="L1588" s="6">
        <v>12618.37</v>
      </c>
      <c r="M1588" s="6">
        <v>13350.6</v>
      </c>
      <c r="N1588" s="6">
        <v>1919</v>
      </c>
      <c r="O1588" s="6">
        <v>28105000</v>
      </c>
      <c r="P1588" s="6">
        <v>36485000</v>
      </c>
      <c r="Q1588" s="6">
        <v>0</v>
      </c>
      <c r="R1588" s="6">
        <v>17516504</v>
      </c>
      <c r="S1588" s="6">
        <v>82106504</v>
      </c>
      <c r="U1588">
        <f t="shared" si="31"/>
        <v>0.16794117595579444</v>
      </c>
    </row>
    <row r="1589" spans="1:21" x14ac:dyDescent="0.35">
      <c r="A1589">
        <v>2021</v>
      </c>
      <c r="B1589" t="s">
        <v>3</v>
      </c>
      <c r="C1589" t="s">
        <v>67</v>
      </c>
      <c r="D1589" t="s">
        <v>17</v>
      </c>
      <c r="E1589" t="s">
        <v>148</v>
      </c>
      <c r="F1589" t="s">
        <v>35</v>
      </c>
      <c r="G1589">
        <v>3</v>
      </c>
      <c r="H1589" t="s">
        <v>9</v>
      </c>
      <c r="I1589" s="6">
        <v>37</v>
      </c>
      <c r="J1589" s="6">
        <v>32119.79</v>
      </c>
      <c r="K1589" s="6">
        <v>12011.94</v>
      </c>
      <c r="L1589" s="6">
        <v>32873.949999999997</v>
      </c>
      <c r="M1589" s="6">
        <v>41547.410000000003</v>
      </c>
      <c r="N1589" s="6">
        <v>7069</v>
      </c>
      <c r="O1589" s="6">
        <v>75591748</v>
      </c>
      <c r="P1589" s="6">
        <v>37000549</v>
      </c>
      <c r="Q1589" s="6">
        <v>0</v>
      </c>
      <c r="R1589" s="6">
        <v>7218770</v>
      </c>
      <c r="S1589" s="6">
        <v>119811067</v>
      </c>
      <c r="U1589">
        <f t="shared" si="31"/>
        <v>0.22008238534560778</v>
      </c>
    </row>
    <row r="1590" spans="1:21" x14ac:dyDescent="0.35">
      <c r="A1590">
        <v>2021</v>
      </c>
      <c r="B1590" t="s">
        <v>3</v>
      </c>
      <c r="C1590" t="s">
        <v>67</v>
      </c>
      <c r="D1590" t="s">
        <v>17</v>
      </c>
      <c r="E1590" t="s">
        <v>148</v>
      </c>
      <c r="F1590" t="s">
        <v>35</v>
      </c>
      <c r="G1590">
        <v>4</v>
      </c>
      <c r="H1590" t="s">
        <v>9</v>
      </c>
      <c r="I1590" s="6">
        <v>5</v>
      </c>
      <c r="J1590" s="6">
        <v>7037.41</v>
      </c>
      <c r="K1590" s="6">
        <v>4222.45</v>
      </c>
      <c r="L1590" s="6">
        <v>4730.82</v>
      </c>
      <c r="M1590" s="6">
        <v>5195.54</v>
      </c>
      <c r="N1590" s="6">
        <v>2855</v>
      </c>
      <c r="O1590" s="6">
        <v>33483868</v>
      </c>
      <c r="P1590" s="6">
        <v>3850000</v>
      </c>
      <c r="Q1590" s="6">
        <v>0</v>
      </c>
      <c r="R1590" s="6">
        <v>5332068</v>
      </c>
      <c r="S1590" s="6">
        <v>42665936</v>
      </c>
      <c r="U1590">
        <f t="shared" si="31"/>
        <v>0.40568902479747521</v>
      </c>
    </row>
    <row r="1591" spans="1:21" x14ac:dyDescent="0.35">
      <c r="A1591">
        <v>2021</v>
      </c>
      <c r="B1591" t="s">
        <v>3</v>
      </c>
      <c r="C1591" t="s">
        <v>67</v>
      </c>
      <c r="D1591" t="s">
        <v>17</v>
      </c>
      <c r="E1591" t="s">
        <v>148</v>
      </c>
      <c r="F1591" t="s">
        <v>35</v>
      </c>
      <c r="G1591">
        <v>5</v>
      </c>
      <c r="H1591" t="s">
        <v>9</v>
      </c>
      <c r="I1591" s="6">
        <v>11</v>
      </c>
      <c r="J1591" s="6">
        <v>12209.32</v>
      </c>
      <c r="K1591" s="6">
        <v>8813.25</v>
      </c>
      <c r="L1591" s="6">
        <v>8096.19</v>
      </c>
      <c r="M1591" s="6">
        <v>8096.19</v>
      </c>
      <c r="N1591" s="6">
        <v>2388</v>
      </c>
      <c r="O1591" s="6">
        <v>19360000</v>
      </c>
      <c r="P1591" s="6">
        <v>20596538</v>
      </c>
      <c r="Q1591" s="6">
        <v>0</v>
      </c>
      <c r="R1591" s="6">
        <v>4313456</v>
      </c>
      <c r="S1591" s="6">
        <v>44269994</v>
      </c>
      <c r="U1591">
        <f t="shared" si="31"/>
        <v>0.19558828829123981</v>
      </c>
    </row>
    <row r="1592" spans="1:21" x14ac:dyDescent="0.35">
      <c r="A1592">
        <v>2021</v>
      </c>
      <c r="B1592" t="s">
        <v>3</v>
      </c>
      <c r="C1592" t="s">
        <v>67</v>
      </c>
      <c r="D1592" t="s">
        <v>17</v>
      </c>
      <c r="E1592" t="s">
        <v>148</v>
      </c>
      <c r="F1592" t="s">
        <v>35</v>
      </c>
      <c r="G1592">
        <v>6</v>
      </c>
      <c r="H1592" t="s">
        <v>9</v>
      </c>
      <c r="I1592" s="6">
        <v>9</v>
      </c>
      <c r="J1592" s="6">
        <v>577.04999999999995</v>
      </c>
      <c r="K1592" s="6">
        <v>356.65</v>
      </c>
      <c r="L1592" s="6">
        <v>579.71</v>
      </c>
      <c r="M1592" s="6">
        <v>727.79</v>
      </c>
      <c r="N1592" s="6">
        <v>42</v>
      </c>
      <c r="O1592" s="6">
        <v>0</v>
      </c>
      <c r="P1592" s="6">
        <v>5305340</v>
      </c>
      <c r="Q1592" s="6">
        <v>0</v>
      </c>
      <c r="R1592" s="6">
        <v>505916</v>
      </c>
      <c r="S1592" s="6">
        <v>5811256</v>
      </c>
      <c r="U1592">
        <f t="shared" si="31"/>
        <v>7.2783987522745008E-2</v>
      </c>
    </row>
    <row r="1593" spans="1:21" x14ac:dyDescent="0.35">
      <c r="A1593">
        <v>2021</v>
      </c>
      <c r="B1593" t="s">
        <v>3</v>
      </c>
      <c r="C1593" t="s">
        <v>67</v>
      </c>
      <c r="D1593" t="s">
        <v>17</v>
      </c>
      <c r="E1593" t="s">
        <v>148</v>
      </c>
      <c r="F1593" t="s">
        <v>35</v>
      </c>
      <c r="G1593">
        <v>10</v>
      </c>
      <c r="H1593" t="s">
        <v>9</v>
      </c>
      <c r="I1593" s="6">
        <v>2</v>
      </c>
      <c r="J1593" s="6">
        <v>37146.11</v>
      </c>
      <c r="K1593" s="6">
        <v>18573.060000000001</v>
      </c>
      <c r="L1593" s="6">
        <v>37137.629999999997</v>
      </c>
      <c r="M1593" s="6">
        <v>71188.23</v>
      </c>
      <c r="N1593" s="6">
        <v>9287</v>
      </c>
      <c r="O1593" s="6">
        <v>372294872</v>
      </c>
      <c r="P1593" s="6">
        <v>0</v>
      </c>
      <c r="Q1593" s="6">
        <v>0</v>
      </c>
      <c r="R1593" s="6">
        <v>62049146</v>
      </c>
      <c r="S1593" s="6">
        <v>434344018</v>
      </c>
      <c r="U1593">
        <f t="shared" si="31"/>
        <v>0.25001272003986419</v>
      </c>
    </row>
    <row r="1594" spans="1:21" x14ac:dyDescent="0.35">
      <c r="A1594">
        <v>2021</v>
      </c>
      <c r="B1594" t="s">
        <v>3</v>
      </c>
      <c r="C1594" t="s">
        <v>67</v>
      </c>
      <c r="D1594" t="s">
        <v>17</v>
      </c>
      <c r="E1594" t="s">
        <v>149</v>
      </c>
      <c r="F1594" t="s">
        <v>35</v>
      </c>
      <c r="G1594">
        <v>1</v>
      </c>
      <c r="H1594" t="s">
        <v>9</v>
      </c>
      <c r="I1594" s="6">
        <v>24</v>
      </c>
      <c r="J1594" s="6">
        <v>6679.89</v>
      </c>
      <c r="K1594" s="6">
        <v>3897.4</v>
      </c>
      <c r="L1594" s="6">
        <v>11958.48</v>
      </c>
      <c r="M1594" s="6">
        <v>19351.810000000001</v>
      </c>
      <c r="N1594" s="6">
        <v>964</v>
      </c>
      <c r="O1594" s="6">
        <v>39589728</v>
      </c>
      <c r="P1594" s="6">
        <v>11540824</v>
      </c>
      <c r="Q1594" s="6">
        <v>0</v>
      </c>
      <c r="R1594" s="6">
        <v>7097164</v>
      </c>
      <c r="S1594" s="6">
        <v>58227716</v>
      </c>
      <c r="U1594">
        <f t="shared" si="31"/>
        <v>0.14431375366959634</v>
      </c>
    </row>
    <row r="1595" spans="1:21" x14ac:dyDescent="0.35">
      <c r="A1595">
        <v>2021</v>
      </c>
      <c r="B1595" t="s">
        <v>3</v>
      </c>
      <c r="C1595" t="s">
        <v>67</v>
      </c>
      <c r="D1595" t="s">
        <v>17</v>
      </c>
      <c r="E1595" t="s">
        <v>149</v>
      </c>
      <c r="F1595" t="s">
        <v>35</v>
      </c>
      <c r="G1595">
        <v>2</v>
      </c>
      <c r="H1595" t="s">
        <v>9</v>
      </c>
      <c r="I1595" s="6">
        <v>6</v>
      </c>
      <c r="J1595" s="6">
        <v>314.69</v>
      </c>
      <c r="K1595" s="6">
        <v>188.81</v>
      </c>
      <c r="L1595" s="6">
        <v>67108.13</v>
      </c>
      <c r="M1595" s="6">
        <v>75933.789999999994</v>
      </c>
      <c r="N1595" s="6">
        <v>0</v>
      </c>
      <c r="O1595" s="6">
        <v>4960186</v>
      </c>
      <c r="P1595" s="6">
        <v>37603660</v>
      </c>
      <c r="Q1595" s="6">
        <v>0</v>
      </c>
      <c r="R1595" s="6">
        <v>181366401</v>
      </c>
      <c r="S1595" s="6">
        <v>223930247</v>
      </c>
      <c r="U1595">
        <f t="shared" si="31"/>
        <v>0</v>
      </c>
    </row>
    <row r="1596" spans="1:21" x14ac:dyDescent="0.35">
      <c r="A1596">
        <v>2021</v>
      </c>
      <c r="B1596" t="s">
        <v>3</v>
      </c>
      <c r="C1596" t="s">
        <v>67</v>
      </c>
      <c r="D1596" t="s">
        <v>17</v>
      </c>
      <c r="E1596" t="s">
        <v>149</v>
      </c>
      <c r="F1596" t="s">
        <v>35</v>
      </c>
      <c r="G1596">
        <v>3</v>
      </c>
      <c r="H1596" t="s">
        <v>9</v>
      </c>
      <c r="I1596" s="6">
        <v>16</v>
      </c>
      <c r="J1596" s="6">
        <v>6164.01</v>
      </c>
      <c r="K1596" s="6">
        <v>879.59</v>
      </c>
      <c r="L1596" s="6">
        <v>7539.83</v>
      </c>
      <c r="M1596" s="6">
        <v>9265.99</v>
      </c>
      <c r="N1596" s="6">
        <v>1123</v>
      </c>
      <c r="O1596" s="6">
        <v>4220494</v>
      </c>
      <c r="P1596" s="6">
        <v>10322773</v>
      </c>
      <c r="Q1596" s="6">
        <v>0</v>
      </c>
      <c r="R1596" s="6">
        <v>3291450</v>
      </c>
      <c r="S1596" s="6">
        <v>17834717</v>
      </c>
      <c r="U1596">
        <f t="shared" si="31"/>
        <v>0.18218659606327697</v>
      </c>
    </row>
    <row r="1597" spans="1:21" x14ac:dyDescent="0.35">
      <c r="A1597">
        <v>2021</v>
      </c>
      <c r="B1597" t="s">
        <v>3</v>
      </c>
      <c r="C1597" t="s">
        <v>67</v>
      </c>
      <c r="D1597" t="s">
        <v>17</v>
      </c>
      <c r="E1597" t="s">
        <v>149</v>
      </c>
      <c r="F1597" t="s">
        <v>35</v>
      </c>
      <c r="G1597">
        <v>6</v>
      </c>
      <c r="H1597" t="s">
        <v>9</v>
      </c>
      <c r="I1597" s="6">
        <v>5</v>
      </c>
      <c r="J1597" s="6">
        <v>194.7</v>
      </c>
      <c r="K1597" s="6">
        <v>116.84</v>
      </c>
      <c r="L1597" s="6">
        <v>194.69</v>
      </c>
      <c r="M1597" s="6">
        <v>194.7</v>
      </c>
      <c r="N1597" s="6">
        <v>0</v>
      </c>
      <c r="O1597" s="6">
        <v>0</v>
      </c>
      <c r="P1597" s="6">
        <v>2673316</v>
      </c>
      <c r="Q1597" s="6">
        <v>0</v>
      </c>
      <c r="R1597" s="6">
        <v>267330</v>
      </c>
      <c r="S1597" s="6">
        <v>2940646</v>
      </c>
      <c r="U1597">
        <f t="shared" si="31"/>
        <v>0</v>
      </c>
    </row>
    <row r="1598" spans="1:21" x14ac:dyDescent="0.35">
      <c r="A1598">
        <v>2021</v>
      </c>
      <c r="B1598" t="s">
        <v>3</v>
      </c>
      <c r="C1598" t="s">
        <v>67</v>
      </c>
      <c r="D1598" t="s">
        <v>17</v>
      </c>
      <c r="E1598" t="s">
        <v>150</v>
      </c>
      <c r="F1598" t="s">
        <v>35</v>
      </c>
      <c r="G1598">
        <v>1</v>
      </c>
      <c r="H1598" t="s">
        <v>9</v>
      </c>
      <c r="I1598" s="6">
        <v>436</v>
      </c>
      <c r="J1598" s="6">
        <v>68997.2</v>
      </c>
      <c r="K1598" s="6">
        <v>43385.67</v>
      </c>
      <c r="L1598" s="6">
        <v>394462.65</v>
      </c>
      <c r="M1598" s="6">
        <v>408735.88</v>
      </c>
      <c r="N1598" s="6">
        <v>19349</v>
      </c>
      <c r="O1598" s="6">
        <v>836033877</v>
      </c>
      <c r="P1598" s="6">
        <v>273001156</v>
      </c>
      <c r="Q1598" s="6">
        <v>3600000</v>
      </c>
      <c r="R1598" s="6">
        <v>179015710</v>
      </c>
      <c r="S1598" s="6">
        <v>1298750743</v>
      </c>
      <c r="U1598">
        <f t="shared" si="31"/>
        <v>0.28043166969094402</v>
      </c>
    </row>
    <row r="1599" spans="1:21" x14ac:dyDescent="0.35">
      <c r="A1599">
        <v>2021</v>
      </c>
      <c r="B1599" t="s">
        <v>3</v>
      </c>
      <c r="C1599" t="s">
        <v>67</v>
      </c>
      <c r="D1599" t="s">
        <v>17</v>
      </c>
      <c r="E1599" t="s">
        <v>150</v>
      </c>
      <c r="F1599" t="s">
        <v>35</v>
      </c>
      <c r="G1599">
        <v>2</v>
      </c>
      <c r="H1599" t="s">
        <v>9</v>
      </c>
      <c r="I1599" s="6">
        <v>74</v>
      </c>
      <c r="J1599" s="6">
        <v>44158.9</v>
      </c>
      <c r="K1599" s="6">
        <v>28261.35</v>
      </c>
      <c r="L1599" s="6">
        <v>62446.6</v>
      </c>
      <c r="M1599" s="6">
        <v>85040.55</v>
      </c>
      <c r="N1599" s="6">
        <v>13835</v>
      </c>
      <c r="O1599" s="6">
        <v>196880999</v>
      </c>
      <c r="P1599" s="6">
        <v>155841529</v>
      </c>
      <c r="Q1599" s="6">
        <v>3300000</v>
      </c>
      <c r="R1599" s="6">
        <v>43754459</v>
      </c>
      <c r="S1599" s="6">
        <v>399776987</v>
      </c>
      <c r="U1599">
        <f t="shared" si="31"/>
        <v>0.31330037659452564</v>
      </c>
    </row>
    <row r="1600" spans="1:21" x14ac:dyDescent="0.35">
      <c r="A1600">
        <v>2021</v>
      </c>
      <c r="B1600" t="s">
        <v>3</v>
      </c>
      <c r="C1600" t="s">
        <v>67</v>
      </c>
      <c r="D1600" t="s">
        <v>17</v>
      </c>
      <c r="E1600" t="s">
        <v>150</v>
      </c>
      <c r="F1600" t="s">
        <v>35</v>
      </c>
      <c r="G1600">
        <v>3</v>
      </c>
      <c r="H1600" t="s">
        <v>9</v>
      </c>
      <c r="I1600" s="6">
        <v>396</v>
      </c>
      <c r="J1600" s="6">
        <v>33714.99</v>
      </c>
      <c r="K1600" s="6">
        <v>9758.5300000000007</v>
      </c>
      <c r="L1600" s="6">
        <v>112800.41</v>
      </c>
      <c r="M1600" s="6">
        <v>175732.06</v>
      </c>
      <c r="N1600" s="6">
        <v>7980</v>
      </c>
      <c r="O1600" s="6">
        <v>750426027</v>
      </c>
      <c r="P1600" s="6">
        <v>396726148</v>
      </c>
      <c r="Q1600" s="6">
        <v>0</v>
      </c>
      <c r="R1600" s="6">
        <v>128023974</v>
      </c>
      <c r="S1600" s="6">
        <v>1297066149</v>
      </c>
      <c r="U1600">
        <f t="shared" si="31"/>
        <v>0.23668997084086338</v>
      </c>
    </row>
    <row r="1601" spans="1:21" x14ac:dyDescent="0.35">
      <c r="A1601">
        <v>2021</v>
      </c>
      <c r="B1601" t="s">
        <v>3</v>
      </c>
      <c r="C1601" t="s">
        <v>67</v>
      </c>
      <c r="D1601" t="s">
        <v>17</v>
      </c>
      <c r="E1601" t="s">
        <v>150</v>
      </c>
      <c r="F1601" t="s">
        <v>35</v>
      </c>
      <c r="G1601">
        <v>4</v>
      </c>
      <c r="H1601" t="s">
        <v>9</v>
      </c>
      <c r="I1601" s="6">
        <v>25</v>
      </c>
      <c r="J1601" s="6">
        <v>11964.1</v>
      </c>
      <c r="K1601" s="6">
        <v>7138.61</v>
      </c>
      <c r="L1601" s="6">
        <v>46592.639999999999</v>
      </c>
      <c r="M1601" s="6">
        <v>68596.09</v>
      </c>
      <c r="N1601" s="6">
        <v>2240</v>
      </c>
      <c r="O1601" s="6">
        <v>350466297</v>
      </c>
      <c r="P1601" s="6">
        <v>110836752</v>
      </c>
      <c r="Q1601" s="6">
        <v>0</v>
      </c>
      <c r="R1601" s="6">
        <v>26127305</v>
      </c>
      <c r="S1601" s="6">
        <v>487430354</v>
      </c>
      <c r="U1601">
        <f t="shared" si="31"/>
        <v>0.18722678680385485</v>
      </c>
    </row>
    <row r="1602" spans="1:21" x14ac:dyDescent="0.35">
      <c r="A1602">
        <v>2021</v>
      </c>
      <c r="B1602" t="s">
        <v>3</v>
      </c>
      <c r="C1602" t="s">
        <v>67</v>
      </c>
      <c r="D1602" t="s">
        <v>17</v>
      </c>
      <c r="E1602" t="s">
        <v>150</v>
      </c>
      <c r="F1602" t="s">
        <v>35</v>
      </c>
      <c r="G1602">
        <v>5</v>
      </c>
      <c r="H1602" t="s">
        <v>9</v>
      </c>
      <c r="I1602" s="6">
        <v>6</v>
      </c>
      <c r="J1602" s="6">
        <v>5224.2</v>
      </c>
      <c r="K1602" s="6">
        <v>2697.54</v>
      </c>
      <c r="L1602" s="6">
        <v>2886.76</v>
      </c>
      <c r="M1602" s="6">
        <v>2928.35</v>
      </c>
      <c r="N1602" s="6">
        <v>1521</v>
      </c>
      <c r="O1602" s="6">
        <v>11271954</v>
      </c>
      <c r="P1602" s="6">
        <v>19867048</v>
      </c>
      <c r="Q1602" s="6">
        <v>0</v>
      </c>
      <c r="R1602" s="6">
        <v>365548</v>
      </c>
      <c r="S1602" s="6">
        <v>31504550</v>
      </c>
      <c r="U1602">
        <f t="shared" si="31"/>
        <v>0.29114505570230848</v>
      </c>
    </row>
    <row r="1603" spans="1:21" x14ac:dyDescent="0.35">
      <c r="A1603">
        <v>2021</v>
      </c>
      <c r="B1603" t="s">
        <v>3</v>
      </c>
      <c r="C1603" t="s">
        <v>67</v>
      </c>
      <c r="D1603" t="s">
        <v>17</v>
      </c>
      <c r="E1603" t="s">
        <v>150</v>
      </c>
      <c r="F1603" t="s">
        <v>35</v>
      </c>
      <c r="G1603">
        <v>6</v>
      </c>
      <c r="H1603" t="s">
        <v>9</v>
      </c>
      <c r="I1603" s="6">
        <v>2</v>
      </c>
      <c r="J1603" s="6">
        <v>698.36</v>
      </c>
      <c r="K1603" s="6">
        <v>419.02</v>
      </c>
      <c r="L1603" s="6">
        <v>698.35</v>
      </c>
      <c r="M1603" s="6">
        <v>698.36</v>
      </c>
      <c r="N1603" s="6">
        <v>0</v>
      </c>
      <c r="O1603" s="6">
        <v>0</v>
      </c>
      <c r="P1603" s="6">
        <v>9589884</v>
      </c>
      <c r="Q1603" s="6">
        <v>0</v>
      </c>
      <c r="R1603" s="6">
        <v>958989</v>
      </c>
      <c r="S1603" s="6">
        <v>10548873</v>
      </c>
      <c r="U1603">
        <f t="shared" si="31"/>
        <v>0</v>
      </c>
    </row>
    <row r="1604" spans="1:21" x14ac:dyDescent="0.35">
      <c r="A1604">
        <v>2021</v>
      </c>
      <c r="B1604" t="s">
        <v>3</v>
      </c>
      <c r="C1604" t="s">
        <v>67</v>
      </c>
      <c r="D1604" t="s">
        <v>17</v>
      </c>
      <c r="E1604" t="s">
        <v>150</v>
      </c>
      <c r="F1604" t="s">
        <v>35</v>
      </c>
      <c r="G1604">
        <v>7</v>
      </c>
      <c r="H1604" t="s">
        <v>9</v>
      </c>
      <c r="I1604" s="6">
        <v>2</v>
      </c>
      <c r="J1604" s="6">
        <v>93.73</v>
      </c>
      <c r="K1604" s="6">
        <v>56.24</v>
      </c>
      <c r="L1604" s="6">
        <v>10844.06</v>
      </c>
      <c r="M1604" s="6">
        <v>18594.419999999998</v>
      </c>
      <c r="N1604" s="6">
        <v>23</v>
      </c>
      <c r="O1604" s="6">
        <v>96674353</v>
      </c>
      <c r="P1604" s="6">
        <v>150000</v>
      </c>
      <c r="Q1604" s="6">
        <v>0</v>
      </c>
      <c r="R1604" s="6">
        <v>30000</v>
      </c>
      <c r="S1604" s="6">
        <v>96854353</v>
      </c>
      <c r="U1604">
        <f t="shared" si="31"/>
        <v>0.24538568227888616</v>
      </c>
    </row>
    <row r="1605" spans="1:21" x14ac:dyDescent="0.35">
      <c r="A1605">
        <v>2021</v>
      </c>
      <c r="B1605" t="s">
        <v>3</v>
      </c>
      <c r="C1605" t="s">
        <v>67</v>
      </c>
      <c r="D1605" t="s">
        <v>17</v>
      </c>
      <c r="E1605" t="s">
        <v>151</v>
      </c>
      <c r="F1605" t="s">
        <v>35</v>
      </c>
      <c r="G1605">
        <v>1</v>
      </c>
      <c r="H1605" t="s">
        <v>9</v>
      </c>
      <c r="I1605" s="6">
        <v>231</v>
      </c>
      <c r="J1605" s="6">
        <v>100690.14</v>
      </c>
      <c r="K1605" s="6">
        <v>50495.71</v>
      </c>
      <c r="L1605" s="6">
        <v>98261.95</v>
      </c>
      <c r="M1605" s="6">
        <v>132112.43</v>
      </c>
      <c r="N1605" s="6">
        <v>32735</v>
      </c>
      <c r="O1605" s="6">
        <v>265169243</v>
      </c>
      <c r="P1605" s="6">
        <v>230455978</v>
      </c>
      <c r="Q1605" s="6">
        <v>0</v>
      </c>
      <c r="R1605" s="6">
        <v>70368096</v>
      </c>
      <c r="S1605" s="6">
        <v>568303317</v>
      </c>
      <c r="U1605">
        <f t="shared" si="31"/>
        <v>0.3251063113031723</v>
      </c>
    </row>
    <row r="1606" spans="1:21" x14ac:dyDescent="0.35">
      <c r="A1606">
        <v>2021</v>
      </c>
      <c r="B1606" t="s">
        <v>3</v>
      </c>
      <c r="C1606" t="s">
        <v>67</v>
      </c>
      <c r="D1606" t="s">
        <v>17</v>
      </c>
      <c r="E1606" t="s">
        <v>151</v>
      </c>
      <c r="F1606" t="s">
        <v>35</v>
      </c>
      <c r="G1606">
        <v>2</v>
      </c>
      <c r="H1606" t="s">
        <v>9</v>
      </c>
      <c r="I1606" s="6">
        <v>35</v>
      </c>
      <c r="J1606" s="6">
        <v>44081.88</v>
      </c>
      <c r="K1606" s="6">
        <v>39289.360000000001</v>
      </c>
      <c r="L1606" s="6">
        <v>67828.5</v>
      </c>
      <c r="M1606" s="6">
        <v>94563.18</v>
      </c>
      <c r="N1606" s="6">
        <v>12773</v>
      </c>
      <c r="O1606" s="6">
        <v>63168000</v>
      </c>
      <c r="P1606" s="6">
        <v>81991552</v>
      </c>
      <c r="Q1606" s="6">
        <v>0</v>
      </c>
      <c r="R1606" s="6">
        <v>11846746</v>
      </c>
      <c r="S1606" s="6">
        <v>157006298</v>
      </c>
      <c r="U1606">
        <f t="shared" si="31"/>
        <v>0.28975624451588727</v>
      </c>
    </row>
    <row r="1607" spans="1:21" x14ac:dyDescent="0.35">
      <c r="A1607">
        <v>2021</v>
      </c>
      <c r="B1607" t="s">
        <v>3</v>
      </c>
      <c r="C1607" t="s">
        <v>67</v>
      </c>
      <c r="D1607" t="s">
        <v>17</v>
      </c>
      <c r="E1607" t="s">
        <v>151</v>
      </c>
      <c r="F1607" t="s">
        <v>35</v>
      </c>
      <c r="G1607">
        <v>3</v>
      </c>
      <c r="H1607" t="s">
        <v>9</v>
      </c>
      <c r="I1607" s="6">
        <v>27</v>
      </c>
      <c r="J1607" s="6">
        <v>24911.53</v>
      </c>
      <c r="K1607" s="6">
        <v>5473.85</v>
      </c>
      <c r="L1607" s="6">
        <v>26312.57</v>
      </c>
      <c r="M1607" s="6">
        <v>29977.27</v>
      </c>
      <c r="N1607" s="6">
        <v>4735</v>
      </c>
      <c r="O1607" s="6">
        <v>23851644</v>
      </c>
      <c r="P1607" s="6">
        <v>29829252</v>
      </c>
      <c r="Q1607" s="6">
        <v>0</v>
      </c>
      <c r="R1607" s="6">
        <v>4513450</v>
      </c>
      <c r="S1607" s="6">
        <v>80384346</v>
      </c>
      <c r="U1607">
        <f t="shared" si="31"/>
        <v>0.19007262901957447</v>
      </c>
    </row>
    <row r="1608" spans="1:21" x14ac:dyDescent="0.35">
      <c r="A1608">
        <v>2021</v>
      </c>
      <c r="B1608" t="s">
        <v>3</v>
      </c>
      <c r="C1608" t="s">
        <v>67</v>
      </c>
      <c r="D1608" t="s">
        <v>17</v>
      </c>
      <c r="E1608" t="s">
        <v>151</v>
      </c>
      <c r="F1608" t="s">
        <v>35</v>
      </c>
      <c r="G1608">
        <v>4</v>
      </c>
      <c r="H1608" t="s">
        <v>9</v>
      </c>
      <c r="I1608" s="6">
        <v>5</v>
      </c>
      <c r="J1608" s="6">
        <v>644.44000000000005</v>
      </c>
      <c r="K1608" s="6">
        <v>324.92</v>
      </c>
      <c r="L1608" s="6">
        <v>644.44000000000005</v>
      </c>
      <c r="M1608" s="6">
        <v>1222.79</v>
      </c>
      <c r="N1608" s="6">
        <v>130</v>
      </c>
      <c r="O1608" s="6">
        <v>1100000</v>
      </c>
      <c r="P1608" s="6">
        <v>492000</v>
      </c>
      <c r="Q1608" s="6">
        <v>0</v>
      </c>
      <c r="R1608" s="6">
        <v>30000</v>
      </c>
      <c r="S1608" s="6">
        <v>1622000</v>
      </c>
      <c r="U1608">
        <f t="shared" si="31"/>
        <v>0.20172552914158026</v>
      </c>
    </row>
    <row r="1609" spans="1:21" x14ac:dyDescent="0.35">
      <c r="A1609">
        <v>2021</v>
      </c>
      <c r="B1609" t="s">
        <v>3</v>
      </c>
      <c r="C1609" t="s">
        <v>67</v>
      </c>
      <c r="D1609" t="s">
        <v>17</v>
      </c>
      <c r="E1609" t="s">
        <v>151</v>
      </c>
      <c r="F1609" t="s">
        <v>35</v>
      </c>
      <c r="G1609">
        <v>5</v>
      </c>
      <c r="H1609" t="s">
        <v>9</v>
      </c>
      <c r="I1609" s="6">
        <v>2</v>
      </c>
      <c r="J1609" s="6">
        <v>5574.15</v>
      </c>
      <c r="K1609" s="6">
        <v>3649</v>
      </c>
      <c r="L1609" s="6">
        <v>3210.34</v>
      </c>
      <c r="M1609" s="6">
        <v>3210.34</v>
      </c>
      <c r="N1609" s="6">
        <v>1379</v>
      </c>
      <c r="O1609" s="6">
        <v>25679559</v>
      </c>
      <c r="P1609" s="6">
        <v>395000</v>
      </c>
      <c r="Q1609" s="6">
        <v>0</v>
      </c>
      <c r="R1609" s="6">
        <v>0</v>
      </c>
      <c r="S1609" s="6">
        <v>26074559</v>
      </c>
      <c r="U1609">
        <f t="shared" si="31"/>
        <v>0.24739197904613261</v>
      </c>
    </row>
    <row r="1610" spans="1:21" x14ac:dyDescent="0.35">
      <c r="A1610">
        <v>2021</v>
      </c>
      <c r="B1610" t="s">
        <v>3</v>
      </c>
      <c r="C1610" t="s">
        <v>67</v>
      </c>
      <c r="D1610" t="s">
        <v>17</v>
      </c>
      <c r="E1610" t="s">
        <v>151</v>
      </c>
      <c r="F1610" t="s">
        <v>35</v>
      </c>
      <c r="G1610">
        <v>6</v>
      </c>
      <c r="H1610" t="s">
        <v>9</v>
      </c>
      <c r="I1610" s="6">
        <v>3</v>
      </c>
      <c r="J1610" s="6">
        <v>540.65</v>
      </c>
      <c r="K1610" s="6">
        <v>324.39</v>
      </c>
      <c r="L1610" s="6">
        <v>16072.43</v>
      </c>
      <c r="M1610" s="6">
        <v>77150.06</v>
      </c>
      <c r="N1610" s="6">
        <v>0</v>
      </c>
      <c r="O1610" s="6">
        <v>80000000</v>
      </c>
      <c r="P1610" s="6">
        <v>16124417</v>
      </c>
      <c r="Q1610" s="6">
        <v>0</v>
      </c>
      <c r="R1610" s="6">
        <v>742441</v>
      </c>
      <c r="S1610" s="6">
        <v>96866858</v>
      </c>
      <c r="U1610">
        <f t="shared" si="31"/>
        <v>0</v>
      </c>
    </row>
    <row r="1611" spans="1:21" x14ac:dyDescent="0.35">
      <c r="A1611">
        <v>2021</v>
      </c>
      <c r="B1611" t="s">
        <v>3</v>
      </c>
      <c r="C1611" t="s">
        <v>67</v>
      </c>
      <c r="D1611" t="s">
        <v>17</v>
      </c>
      <c r="E1611" t="s">
        <v>151</v>
      </c>
      <c r="F1611" t="s">
        <v>35</v>
      </c>
      <c r="G1611">
        <v>8</v>
      </c>
      <c r="H1611" t="s">
        <v>9</v>
      </c>
      <c r="I1611" s="6">
        <v>1</v>
      </c>
      <c r="J1611" s="6">
        <v>-255.38</v>
      </c>
      <c r="K1611" s="6">
        <v>-166</v>
      </c>
      <c r="L1611" s="6">
        <v>0</v>
      </c>
      <c r="M1611" s="6">
        <v>0</v>
      </c>
      <c r="N1611" s="6">
        <v>-64</v>
      </c>
      <c r="O1611" s="6">
        <v>0</v>
      </c>
      <c r="P1611" s="6">
        <v>145524</v>
      </c>
      <c r="Q1611" s="6">
        <v>0</v>
      </c>
      <c r="R1611" s="6">
        <v>0</v>
      </c>
      <c r="S1611" s="6">
        <v>145524</v>
      </c>
      <c r="U1611">
        <f t="shared" si="31"/>
        <v>0.2506069386796147</v>
      </c>
    </row>
    <row r="1612" spans="1:21" x14ac:dyDescent="0.35">
      <c r="A1612">
        <v>2021</v>
      </c>
      <c r="B1612" t="s">
        <v>3</v>
      </c>
      <c r="C1612" t="s">
        <v>67</v>
      </c>
      <c r="D1612" t="s">
        <v>17</v>
      </c>
      <c r="E1612" t="s">
        <v>151</v>
      </c>
      <c r="F1612" t="s">
        <v>35</v>
      </c>
      <c r="G1612">
        <v>10</v>
      </c>
      <c r="H1612" t="s">
        <v>9</v>
      </c>
      <c r="I1612" s="6">
        <v>3</v>
      </c>
      <c r="J1612" s="6">
        <v>316.33999999999997</v>
      </c>
      <c r="K1612" s="6">
        <v>196.48</v>
      </c>
      <c r="L1612" s="6">
        <v>286.52999999999997</v>
      </c>
      <c r="M1612" s="6">
        <v>295.72000000000003</v>
      </c>
      <c r="N1612" s="6">
        <v>79</v>
      </c>
      <c r="O1612" s="6">
        <v>3045000</v>
      </c>
      <c r="P1612" s="6">
        <v>145524</v>
      </c>
      <c r="Q1612" s="6">
        <v>0</v>
      </c>
      <c r="R1612" s="6">
        <v>0</v>
      </c>
      <c r="S1612" s="6">
        <v>3190524</v>
      </c>
      <c r="U1612">
        <f t="shared" si="31"/>
        <v>0.24973130176392491</v>
      </c>
    </row>
    <row r="1613" spans="1:21" x14ac:dyDescent="0.35">
      <c r="A1613">
        <v>2021</v>
      </c>
      <c r="B1613" t="s">
        <v>3</v>
      </c>
      <c r="C1613" t="s">
        <v>67</v>
      </c>
      <c r="D1613" t="s">
        <v>17</v>
      </c>
      <c r="E1613" t="s">
        <v>152</v>
      </c>
      <c r="F1613" t="s">
        <v>35</v>
      </c>
      <c r="G1613">
        <v>1</v>
      </c>
      <c r="H1613" t="s">
        <v>9</v>
      </c>
      <c r="I1613" s="6">
        <v>33</v>
      </c>
      <c r="J1613" s="6">
        <v>8625.06</v>
      </c>
      <c r="K1613" s="6">
        <v>5461.2</v>
      </c>
      <c r="L1613" s="6">
        <v>8297.1</v>
      </c>
      <c r="M1613" s="6">
        <v>11783.41</v>
      </c>
      <c r="N1613" s="6">
        <v>704</v>
      </c>
      <c r="O1613" s="6">
        <v>32793664</v>
      </c>
      <c r="P1613" s="6">
        <v>15577990</v>
      </c>
      <c r="Q1613" s="6">
        <v>0</v>
      </c>
      <c r="R1613" s="6">
        <v>6964551</v>
      </c>
      <c r="S1613" s="6">
        <v>55336205</v>
      </c>
      <c r="U1613">
        <f t="shared" si="31"/>
        <v>8.1622620596262518E-2</v>
      </c>
    </row>
    <row r="1614" spans="1:21" x14ac:dyDescent="0.35">
      <c r="A1614">
        <v>2021</v>
      </c>
      <c r="B1614" t="s">
        <v>3</v>
      </c>
      <c r="C1614" t="s">
        <v>67</v>
      </c>
      <c r="D1614" t="s">
        <v>17</v>
      </c>
      <c r="E1614" t="s">
        <v>152</v>
      </c>
      <c r="F1614" t="s">
        <v>35</v>
      </c>
      <c r="G1614">
        <v>2</v>
      </c>
      <c r="H1614" t="s">
        <v>9</v>
      </c>
      <c r="I1614" s="6">
        <v>17</v>
      </c>
      <c r="J1614" s="6">
        <v>14174.77</v>
      </c>
      <c r="K1614" s="6">
        <v>2740.73</v>
      </c>
      <c r="L1614" s="6">
        <v>205413.56</v>
      </c>
      <c r="M1614" s="6">
        <v>18005.03</v>
      </c>
      <c r="N1614" s="6">
        <v>3386</v>
      </c>
      <c r="O1614" s="6">
        <v>104275000</v>
      </c>
      <c r="P1614" s="6">
        <v>22384558</v>
      </c>
      <c r="Q1614" s="6">
        <v>0</v>
      </c>
      <c r="R1614" s="6">
        <v>14953674</v>
      </c>
      <c r="S1614" s="6">
        <v>141613232</v>
      </c>
      <c r="U1614">
        <f t="shared" si="31"/>
        <v>0.23887512813259051</v>
      </c>
    </row>
    <row r="1615" spans="1:21" x14ac:dyDescent="0.35">
      <c r="A1615">
        <v>2021</v>
      </c>
      <c r="B1615" t="s">
        <v>3</v>
      </c>
      <c r="C1615" t="s">
        <v>67</v>
      </c>
      <c r="D1615" t="s">
        <v>17</v>
      </c>
      <c r="E1615" t="s">
        <v>152</v>
      </c>
      <c r="F1615" t="s">
        <v>35</v>
      </c>
      <c r="G1615">
        <v>3</v>
      </c>
      <c r="H1615" t="s">
        <v>9</v>
      </c>
      <c r="I1615" s="6">
        <v>11</v>
      </c>
      <c r="J1615" s="6">
        <v>-74.37</v>
      </c>
      <c r="K1615" s="6">
        <v>-38.54</v>
      </c>
      <c r="L1615" s="6">
        <v>1128.6300000000001</v>
      </c>
      <c r="M1615" s="6">
        <v>3545.17</v>
      </c>
      <c r="N1615" s="6">
        <v>-56</v>
      </c>
      <c r="O1615" s="6">
        <v>10000000</v>
      </c>
      <c r="P1615" s="6">
        <v>3665000</v>
      </c>
      <c r="Q1615" s="6">
        <v>0</v>
      </c>
      <c r="R1615" s="6">
        <v>2638050</v>
      </c>
      <c r="S1615" s="6">
        <v>16303050</v>
      </c>
      <c r="U1615">
        <f t="shared" si="31"/>
        <v>0.75299179776791714</v>
      </c>
    </row>
    <row r="1616" spans="1:21" x14ac:dyDescent="0.35">
      <c r="A1616">
        <v>2021</v>
      </c>
      <c r="B1616" t="s">
        <v>3</v>
      </c>
      <c r="C1616" t="s">
        <v>67</v>
      </c>
      <c r="D1616" t="s">
        <v>17</v>
      </c>
      <c r="E1616" t="s">
        <v>152</v>
      </c>
      <c r="F1616" t="s">
        <v>35</v>
      </c>
      <c r="G1616">
        <v>4</v>
      </c>
      <c r="H1616" t="s">
        <v>9</v>
      </c>
      <c r="I1616" s="6">
        <v>1</v>
      </c>
      <c r="J1616" s="6">
        <v>0</v>
      </c>
      <c r="K1616" s="6">
        <v>0</v>
      </c>
      <c r="L1616" s="6">
        <v>423.96</v>
      </c>
      <c r="M1616" s="6">
        <v>1587.14</v>
      </c>
      <c r="N1616" s="6">
        <v>0</v>
      </c>
      <c r="O1616" s="6">
        <v>8000000</v>
      </c>
      <c r="P1616" s="6">
        <v>600000</v>
      </c>
      <c r="Q1616" s="6">
        <v>0</v>
      </c>
      <c r="R1616" s="6">
        <v>860000</v>
      </c>
      <c r="S1616" s="6">
        <v>9460000</v>
      </c>
      <c r="U1616">
        <f t="shared" si="31"/>
        <v>0</v>
      </c>
    </row>
    <row r="1617" spans="1:21" x14ac:dyDescent="0.35">
      <c r="A1617">
        <v>2021</v>
      </c>
      <c r="B1617" t="s">
        <v>3</v>
      </c>
      <c r="C1617" t="s">
        <v>67</v>
      </c>
      <c r="D1617" t="s">
        <v>17</v>
      </c>
      <c r="E1617" t="s">
        <v>152</v>
      </c>
      <c r="F1617" t="s">
        <v>35</v>
      </c>
      <c r="G1617">
        <v>5</v>
      </c>
      <c r="H1617" t="s">
        <v>9</v>
      </c>
      <c r="I1617" s="6">
        <v>2</v>
      </c>
      <c r="J1617" s="6">
        <v>65.040000000000006</v>
      </c>
      <c r="K1617" s="6">
        <v>39.020000000000003</v>
      </c>
      <c r="L1617" s="6">
        <v>65.040000000000006</v>
      </c>
      <c r="M1617" s="6">
        <v>91.23</v>
      </c>
      <c r="N1617" s="6">
        <v>18</v>
      </c>
      <c r="O1617" s="6">
        <v>0</v>
      </c>
      <c r="P1617" s="6">
        <v>200000</v>
      </c>
      <c r="Q1617" s="6">
        <v>0</v>
      </c>
      <c r="R1617" s="6">
        <v>40000</v>
      </c>
      <c r="S1617" s="6">
        <v>240000</v>
      </c>
      <c r="U1617">
        <f t="shared" si="31"/>
        <v>0.27675276752767525</v>
      </c>
    </row>
    <row r="1618" spans="1:21" x14ac:dyDescent="0.35">
      <c r="A1618">
        <v>2021</v>
      </c>
      <c r="B1618" t="s">
        <v>3</v>
      </c>
      <c r="C1618" t="s">
        <v>67</v>
      </c>
      <c r="D1618" t="s">
        <v>17</v>
      </c>
      <c r="E1618" t="s">
        <v>152</v>
      </c>
      <c r="F1618" t="s">
        <v>35</v>
      </c>
      <c r="G1618">
        <v>6</v>
      </c>
      <c r="H1618" t="s">
        <v>9</v>
      </c>
      <c r="I1618" s="6">
        <v>2</v>
      </c>
      <c r="J1618" s="6">
        <v>421.92</v>
      </c>
      <c r="K1618" s="6">
        <v>253.15</v>
      </c>
      <c r="L1618" s="6">
        <v>421.92</v>
      </c>
      <c r="M1618" s="6">
        <v>421.92</v>
      </c>
      <c r="N1618" s="6">
        <v>0</v>
      </c>
      <c r="O1618" s="6">
        <v>0</v>
      </c>
      <c r="P1618" s="6">
        <v>5793880</v>
      </c>
      <c r="Q1618" s="6">
        <v>0</v>
      </c>
      <c r="R1618" s="6">
        <v>579388</v>
      </c>
      <c r="S1618" s="6">
        <v>6373268</v>
      </c>
      <c r="U1618">
        <f t="shared" si="31"/>
        <v>0</v>
      </c>
    </row>
    <row r="1619" spans="1:21" x14ac:dyDescent="0.35">
      <c r="A1619">
        <v>2021</v>
      </c>
      <c r="B1619" t="s">
        <v>3</v>
      </c>
      <c r="C1619" t="s">
        <v>67</v>
      </c>
      <c r="D1619" t="s">
        <v>17</v>
      </c>
      <c r="E1619" t="s">
        <v>153</v>
      </c>
      <c r="F1619" t="s">
        <v>35</v>
      </c>
      <c r="G1619">
        <v>1</v>
      </c>
      <c r="H1619" t="s">
        <v>9</v>
      </c>
      <c r="I1619" s="6">
        <v>7</v>
      </c>
      <c r="J1619" s="6">
        <v>219952.73</v>
      </c>
      <c r="K1619" s="6">
        <v>88608.52</v>
      </c>
      <c r="L1619" s="6">
        <v>65906.92</v>
      </c>
      <c r="M1619" s="6">
        <v>75133.05</v>
      </c>
      <c r="N1619" s="6">
        <v>23094</v>
      </c>
      <c r="O1619" s="6">
        <v>54554838</v>
      </c>
      <c r="P1619" s="6">
        <v>150670740</v>
      </c>
      <c r="Q1619" s="6">
        <v>0</v>
      </c>
      <c r="R1619" s="6">
        <v>67000282</v>
      </c>
      <c r="S1619" s="6">
        <v>272225860</v>
      </c>
      <c r="U1619">
        <f t="shared" si="31"/>
        <v>0.10499528694188065</v>
      </c>
    </row>
    <row r="1620" spans="1:21" x14ac:dyDescent="0.35">
      <c r="A1620">
        <v>2021</v>
      </c>
      <c r="B1620" t="s">
        <v>3</v>
      </c>
      <c r="C1620" t="s">
        <v>67</v>
      </c>
      <c r="D1620" t="s">
        <v>17</v>
      </c>
      <c r="E1620" t="s">
        <v>153</v>
      </c>
      <c r="F1620" t="s">
        <v>35</v>
      </c>
      <c r="G1620">
        <v>2</v>
      </c>
      <c r="H1620" t="s">
        <v>9</v>
      </c>
      <c r="I1620" s="6">
        <v>1</v>
      </c>
      <c r="J1620" s="6">
        <v>60.42</v>
      </c>
      <c r="K1620" s="6">
        <v>30.22</v>
      </c>
      <c r="L1620" s="6">
        <v>110.09</v>
      </c>
      <c r="M1620" s="6">
        <v>413.44</v>
      </c>
      <c r="N1620" s="6">
        <v>17</v>
      </c>
      <c r="O1620" s="6">
        <v>2812321</v>
      </c>
      <c r="P1620" s="6">
        <v>131094</v>
      </c>
      <c r="Q1620" s="6">
        <v>0</v>
      </c>
      <c r="R1620" s="6">
        <v>0</v>
      </c>
      <c r="S1620" s="6">
        <v>2943415</v>
      </c>
      <c r="U1620">
        <f t="shared" si="31"/>
        <v>0.28136378682555446</v>
      </c>
    </row>
    <row r="1621" spans="1:21" x14ac:dyDescent="0.35">
      <c r="A1621">
        <v>2021</v>
      </c>
      <c r="B1621" t="s">
        <v>3</v>
      </c>
      <c r="C1621" t="s">
        <v>67</v>
      </c>
      <c r="D1621" t="s">
        <v>17</v>
      </c>
      <c r="E1621" t="s">
        <v>153</v>
      </c>
      <c r="F1621" t="s">
        <v>35</v>
      </c>
      <c r="G1621">
        <v>4</v>
      </c>
      <c r="H1621" t="s">
        <v>9</v>
      </c>
      <c r="I1621" s="6">
        <v>1</v>
      </c>
      <c r="J1621" s="6">
        <v>408.62</v>
      </c>
      <c r="K1621" s="6">
        <v>204.31</v>
      </c>
      <c r="L1621" s="6">
        <v>1108.19</v>
      </c>
      <c r="M1621" s="6">
        <v>5380.29</v>
      </c>
      <c r="N1621" s="6">
        <v>112</v>
      </c>
      <c r="O1621" s="6">
        <v>42600000</v>
      </c>
      <c r="P1621" s="6">
        <v>0</v>
      </c>
      <c r="Q1621" s="6">
        <v>0</v>
      </c>
      <c r="R1621" s="6">
        <v>0</v>
      </c>
      <c r="S1621" s="6">
        <v>42600000</v>
      </c>
      <c r="U1621">
        <f t="shared" si="31"/>
        <v>0.27409328960892759</v>
      </c>
    </row>
    <row r="1622" spans="1:21" x14ac:dyDescent="0.35">
      <c r="A1622">
        <v>2021</v>
      </c>
      <c r="B1622" t="s">
        <v>3</v>
      </c>
      <c r="C1622" t="s">
        <v>67</v>
      </c>
      <c r="D1622" t="s">
        <v>17</v>
      </c>
      <c r="E1622" t="s">
        <v>153</v>
      </c>
      <c r="F1622" t="s">
        <v>35</v>
      </c>
      <c r="G1622">
        <v>5</v>
      </c>
      <c r="H1622" t="s">
        <v>9</v>
      </c>
      <c r="I1622" s="6">
        <v>1</v>
      </c>
      <c r="J1622" s="6">
        <v>0</v>
      </c>
      <c r="K1622" s="6">
        <v>0</v>
      </c>
      <c r="L1622" s="6">
        <v>228.08</v>
      </c>
      <c r="M1622" s="6">
        <v>549.66</v>
      </c>
      <c r="N1622" s="6">
        <v>0</v>
      </c>
      <c r="O1622" s="6">
        <v>1302000</v>
      </c>
      <c r="P1622" s="6">
        <v>294000</v>
      </c>
      <c r="Q1622" s="6">
        <v>0</v>
      </c>
      <c r="R1622" s="6">
        <v>0</v>
      </c>
      <c r="S1622" s="6">
        <v>1596000</v>
      </c>
      <c r="U1622">
        <f t="shared" si="31"/>
        <v>0</v>
      </c>
    </row>
    <row r="1623" spans="1:21" x14ac:dyDescent="0.35">
      <c r="A1623">
        <v>2021</v>
      </c>
      <c r="B1623" t="s">
        <v>3</v>
      </c>
      <c r="C1623" t="s">
        <v>69</v>
      </c>
      <c r="D1623" t="s">
        <v>17</v>
      </c>
      <c r="E1623" t="s">
        <v>121</v>
      </c>
      <c r="F1623" t="s">
        <v>35</v>
      </c>
      <c r="G1623">
        <v>1</v>
      </c>
      <c r="H1623" t="s">
        <v>9</v>
      </c>
      <c r="I1623" s="6">
        <v>25</v>
      </c>
      <c r="J1623" s="6">
        <v>208595.6</v>
      </c>
      <c r="K1623" s="6">
        <v>26694.35</v>
      </c>
      <c r="L1623" s="6">
        <v>71086.75</v>
      </c>
      <c r="M1623" s="6">
        <v>76657.72</v>
      </c>
      <c r="N1623" s="6">
        <v>0</v>
      </c>
      <c r="O1623" s="6">
        <v>276584000</v>
      </c>
      <c r="P1623" s="6">
        <v>45099789</v>
      </c>
      <c r="Q1623" s="6">
        <v>0</v>
      </c>
      <c r="R1623" s="6">
        <v>22608499</v>
      </c>
      <c r="S1623" s="6">
        <v>344292288</v>
      </c>
      <c r="U1623">
        <f t="shared" ref="U1623:U1686" si="32">IFERROR(N1623/J1623,0)</f>
        <v>0</v>
      </c>
    </row>
    <row r="1624" spans="1:21" x14ac:dyDescent="0.35">
      <c r="A1624">
        <v>2021</v>
      </c>
      <c r="B1624" t="s">
        <v>3</v>
      </c>
      <c r="C1624" t="s">
        <v>69</v>
      </c>
      <c r="D1624" t="s">
        <v>17</v>
      </c>
      <c r="E1624" t="s">
        <v>121</v>
      </c>
      <c r="F1624" t="s">
        <v>35</v>
      </c>
      <c r="G1624">
        <v>2</v>
      </c>
      <c r="H1624" t="s">
        <v>9</v>
      </c>
      <c r="I1624" s="6">
        <v>7</v>
      </c>
      <c r="J1624" s="6">
        <v>11191.19</v>
      </c>
      <c r="K1624" s="6">
        <v>6729.26</v>
      </c>
      <c r="L1624" s="6">
        <v>9139.41</v>
      </c>
      <c r="M1624" s="6">
        <v>12839.81</v>
      </c>
      <c r="N1624" s="6">
        <v>0</v>
      </c>
      <c r="O1624" s="6">
        <v>26770000</v>
      </c>
      <c r="P1624" s="6">
        <v>2500000</v>
      </c>
      <c r="Q1624" s="6">
        <v>0</v>
      </c>
      <c r="R1624" s="6">
        <v>5000000</v>
      </c>
      <c r="S1624" s="6">
        <v>34270000</v>
      </c>
      <c r="U1624">
        <f t="shared" si="32"/>
        <v>0</v>
      </c>
    </row>
    <row r="1625" spans="1:21" x14ac:dyDescent="0.35">
      <c r="A1625">
        <v>2021</v>
      </c>
      <c r="B1625" t="s">
        <v>3</v>
      </c>
      <c r="C1625" t="s">
        <v>69</v>
      </c>
      <c r="D1625" t="s">
        <v>17</v>
      </c>
      <c r="E1625" t="s">
        <v>121</v>
      </c>
      <c r="F1625" t="s">
        <v>35</v>
      </c>
      <c r="G1625">
        <v>3</v>
      </c>
      <c r="H1625" t="s">
        <v>9</v>
      </c>
      <c r="I1625" s="6">
        <v>2</v>
      </c>
      <c r="J1625" s="6">
        <v>3226.75</v>
      </c>
      <c r="K1625" s="6">
        <v>1936.05</v>
      </c>
      <c r="L1625" s="6">
        <v>2700</v>
      </c>
      <c r="M1625" s="6">
        <v>3676.44</v>
      </c>
      <c r="N1625" s="6">
        <v>0</v>
      </c>
      <c r="O1625" s="6">
        <v>8000000</v>
      </c>
      <c r="P1625" s="6">
        <v>1200000</v>
      </c>
      <c r="Q1625" s="6">
        <v>0</v>
      </c>
      <c r="R1625" s="6">
        <v>2400000</v>
      </c>
      <c r="S1625" s="6">
        <v>11600000</v>
      </c>
      <c r="U1625">
        <f t="shared" si="32"/>
        <v>0</v>
      </c>
    </row>
    <row r="1626" spans="1:21" x14ac:dyDescent="0.35">
      <c r="A1626">
        <v>2021</v>
      </c>
      <c r="B1626" t="s">
        <v>3</v>
      </c>
      <c r="C1626" t="s">
        <v>69</v>
      </c>
      <c r="D1626" t="s">
        <v>17</v>
      </c>
      <c r="E1626" t="s">
        <v>121</v>
      </c>
      <c r="F1626" t="s">
        <v>35</v>
      </c>
      <c r="G1626">
        <v>4</v>
      </c>
      <c r="H1626" t="s">
        <v>9</v>
      </c>
      <c r="I1626" s="6">
        <v>2</v>
      </c>
      <c r="J1626" s="6">
        <v>4840.1400000000003</v>
      </c>
      <c r="K1626" s="6">
        <v>2904.09</v>
      </c>
      <c r="L1626" s="6">
        <v>4050</v>
      </c>
      <c r="M1626" s="6">
        <v>6480</v>
      </c>
      <c r="N1626" s="6">
        <v>0</v>
      </c>
      <c r="O1626" s="6">
        <v>12000000</v>
      </c>
      <c r="P1626" s="6">
        <v>1800000</v>
      </c>
      <c r="Q1626" s="6">
        <v>0</v>
      </c>
      <c r="R1626" s="6">
        <v>3600000</v>
      </c>
      <c r="S1626" s="6">
        <v>17400000</v>
      </c>
      <c r="U1626">
        <f t="shared" si="32"/>
        <v>0</v>
      </c>
    </row>
    <row r="1627" spans="1:21" x14ac:dyDescent="0.35">
      <c r="A1627">
        <v>2021</v>
      </c>
      <c r="B1627" t="s">
        <v>3</v>
      </c>
      <c r="C1627" t="s">
        <v>69</v>
      </c>
      <c r="D1627" t="s">
        <v>17</v>
      </c>
      <c r="E1627" t="s">
        <v>121</v>
      </c>
      <c r="F1627" t="s">
        <v>35</v>
      </c>
      <c r="G1627">
        <v>5</v>
      </c>
      <c r="H1627" t="s">
        <v>9</v>
      </c>
      <c r="I1627" s="6">
        <v>1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492922</v>
      </c>
      <c r="P1627" s="6">
        <v>385000</v>
      </c>
      <c r="Q1627" s="6">
        <v>0</v>
      </c>
      <c r="R1627" s="6">
        <v>0</v>
      </c>
      <c r="S1627" s="6">
        <v>877922</v>
      </c>
      <c r="U1627">
        <f t="shared" si="32"/>
        <v>0</v>
      </c>
    </row>
    <row r="1628" spans="1:21" x14ac:dyDescent="0.35">
      <c r="A1628">
        <v>2021</v>
      </c>
      <c r="B1628" t="s">
        <v>3</v>
      </c>
      <c r="C1628" t="s">
        <v>69</v>
      </c>
      <c r="D1628" t="s">
        <v>17</v>
      </c>
      <c r="E1628" t="s">
        <v>122</v>
      </c>
      <c r="F1628" t="s">
        <v>35</v>
      </c>
      <c r="G1628">
        <v>1</v>
      </c>
      <c r="H1628" t="s">
        <v>9</v>
      </c>
      <c r="I1628" s="6">
        <v>107</v>
      </c>
      <c r="J1628" s="6">
        <v>69030.490000000005</v>
      </c>
      <c r="K1628" s="6">
        <v>41271.279999999999</v>
      </c>
      <c r="L1628" s="6">
        <v>56158.85</v>
      </c>
      <c r="M1628" s="6">
        <v>81792.95</v>
      </c>
      <c r="N1628" s="6">
        <v>0</v>
      </c>
      <c r="O1628" s="6">
        <v>188386138</v>
      </c>
      <c r="P1628" s="6">
        <v>47945510</v>
      </c>
      <c r="Q1628" s="6">
        <v>0</v>
      </c>
      <c r="R1628" s="6">
        <v>39177323</v>
      </c>
      <c r="S1628" s="6">
        <v>275508971</v>
      </c>
      <c r="U1628">
        <f t="shared" si="32"/>
        <v>0</v>
      </c>
    </row>
    <row r="1629" spans="1:21" x14ac:dyDescent="0.35">
      <c r="A1629">
        <v>2021</v>
      </c>
      <c r="B1629" t="s">
        <v>3</v>
      </c>
      <c r="C1629" t="s">
        <v>69</v>
      </c>
      <c r="D1629" t="s">
        <v>17</v>
      </c>
      <c r="E1629" t="s">
        <v>122</v>
      </c>
      <c r="F1629" t="s">
        <v>35</v>
      </c>
      <c r="G1629">
        <v>2</v>
      </c>
      <c r="H1629" t="s">
        <v>9</v>
      </c>
      <c r="I1629" s="6">
        <v>46</v>
      </c>
      <c r="J1629" s="6">
        <v>31710.12</v>
      </c>
      <c r="K1629" s="6">
        <v>19097.48</v>
      </c>
      <c r="L1629" s="6">
        <v>29340.97</v>
      </c>
      <c r="M1629" s="6">
        <v>41963.85</v>
      </c>
      <c r="N1629" s="6">
        <v>0</v>
      </c>
      <c r="O1629" s="6">
        <v>89810000</v>
      </c>
      <c r="P1629" s="6">
        <v>17835000</v>
      </c>
      <c r="Q1629" s="6">
        <v>0</v>
      </c>
      <c r="R1629" s="6">
        <v>18900000</v>
      </c>
      <c r="S1629" s="6">
        <v>126545000</v>
      </c>
      <c r="U1629">
        <f t="shared" si="32"/>
        <v>0</v>
      </c>
    </row>
    <row r="1630" spans="1:21" x14ac:dyDescent="0.35">
      <c r="A1630">
        <v>2021</v>
      </c>
      <c r="B1630" t="s">
        <v>3</v>
      </c>
      <c r="C1630" t="s">
        <v>69</v>
      </c>
      <c r="D1630" t="s">
        <v>17</v>
      </c>
      <c r="E1630" t="s">
        <v>122</v>
      </c>
      <c r="F1630" t="s">
        <v>35</v>
      </c>
      <c r="G1630">
        <v>5</v>
      </c>
      <c r="H1630" t="s">
        <v>9</v>
      </c>
      <c r="I1630" s="6">
        <v>4</v>
      </c>
      <c r="J1630" s="6">
        <v>1821.7</v>
      </c>
      <c r="K1630" s="6">
        <v>1093.01</v>
      </c>
      <c r="L1630" s="6">
        <v>683.51</v>
      </c>
      <c r="M1630" s="6">
        <v>683.51</v>
      </c>
      <c r="N1630" s="6">
        <v>0</v>
      </c>
      <c r="O1630" s="6">
        <v>3478766</v>
      </c>
      <c r="P1630" s="6">
        <v>1455000</v>
      </c>
      <c r="Q1630" s="6">
        <v>0</v>
      </c>
      <c r="R1630" s="6">
        <v>600000</v>
      </c>
      <c r="S1630" s="6">
        <v>5533766</v>
      </c>
      <c r="U1630">
        <f t="shared" si="32"/>
        <v>0</v>
      </c>
    </row>
    <row r="1631" spans="1:21" x14ac:dyDescent="0.35">
      <c r="A1631">
        <v>2021</v>
      </c>
      <c r="B1631" t="s">
        <v>3</v>
      </c>
      <c r="C1631" t="s">
        <v>69</v>
      </c>
      <c r="D1631" t="s">
        <v>17</v>
      </c>
      <c r="E1631" t="s">
        <v>122</v>
      </c>
      <c r="F1631" t="s">
        <v>35</v>
      </c>
      <c r="G1631">
        <v>7</v>
      </c>
      <c r="H1631" t="s">
        <v>9</v>
      </c>
      <c r="I1631" s="6">
        <v>2</v>
      </c>
      <c r="J1631" s="6">
        <v>1636.13</v>
      </c>
      <c r="K1631" s="6">
        <v>981.68</v>
      </c>
      <c r="L1631" s="6">
        <v>1350</v>
      </c>
      <c r="M1631" s="6">
        <v>1767.95</v>
      </c>
      <c r="N1631" s="6">
        <v>0</v>
      </c>
      <c r="O1631" s="6">
        <v>4000000</v>
      </c>
      <c r="P1631" s="6">
        <v>600000</v>
      </c>
      <c r="Q1631" s="6">
        <v>0</v>
      </c>
      <c r="R1631" s="6">
        <v>1200000</v>
      </c>
      <c r="S1631" s="6">
        <v>5800000</v>
      </c>
      <c r="U1631">
        <f t="shared" si="32"/>
        <v>0</v>
      </c>
    </row>
    <row r="1632" spans="1:21" x14ac:dyDescent="0.35">
      <c r="A1632">
        <v>2021</v>
      </c>
      <c r="B1632" t="s">
        <v>3</v>
      </c>
      <c r="C1632" t="s">
        <v>69</v>
      </c>
      <c r="D1632" t="s">
        <v>17</v>
      </c>
      <c r="E1632" t="s">
        <v>123</v>
      </c>
      <c r="F1632" t="s">
        <v>35</v>
      </c>
      <c r="G1632">
        <v>1</v>
      </c>
      <c r="H1632" t="s">
        <v>9</v>
      </c>
      <c r="I1632" s="6">
        <v>22</v>
      </c>
      <c r="J1632" s="6">
        <v>5236.33</v>
      </c>
      <c r="K1632" s="6">
        <v>3114.41</v>
      </c>
      <c r="L1632" s="6">
        <v>693.31</v>
      </c>
      <c r="M1632" s="6">
        <v>874.28</v>
      </c>
      <c r="N1632" s="6">
        <v>0</v>
      </c>
      <c r="O1632" s="6">
        <v>26351400</v>
      </c>
      <c r="P1632" s="6">
        <v>6561810</v>
      </c>
      <c r="Q1632" s="6">
        <v>0</v>
      </c>
      <c r="R1632" s="6">
        <v>1400</v>
      </c>
      <c r="S1632" s="6">
        <v>32914610</v>
      </c>
      <c r="U1632">
        <f t="shared" si="32"/>
        <v>0</v>
      </c>
    </row>
    <row r="1633" spans="1:21" x14ac:dyDescent="0.35">
      <c r="A1633">
        <v>2021</v>
      </c>
      <c r="B1633" t="s">
        <v>3</v>
      </c>
      <c r="C1633" t="s">
        <v>69</v>
      </c>
      <c r="D1633" t="s">
        <v>17</v>
      </c>
      <c r="E1633" t="s">
        <v>123</v>
      </c>
      <c r="F1633" t="s">
        <v>35</v>
      </c>
      <c r="G1633">
        <v>2</v>
      </c>
      <c r="H1633" t="s">
        <v>9</v>
      </c>
      <c r="I1633" s="6">
        <v>5</v>
      </c>
      <c r="J1633" s="6">
        <v>134177.62</v>
      </c>
      <c r="K1633" s="6">
        <v>378.06</v>
      </c>
      <c r="L1633" s="6">
        <v>13380.51</v>
      </c>
      <c r="M1633" s="6">
        <v>13576.49</v>
      </c>
      <c r="N1633" s="6">
        <v>0</v>
      </c>
      <c r="O1633" s="6">
        <v>31540000</v>
      </c>
      <c r="P1633" s="6">
        <v>1400000</v>
      </c>
      <c r="Q1633" s="6">
        <v>0</v>
      </c>
      <c r="R1633" s="6">
        <v>0</v>
      </c>
      <c r="S1633" s="6">
        <v>32940000</v>
      </c>
      <c r="U1633">
        <f t="shared" si="32"/>
        <v>0</v>
      </c>
    </row>
    <row r="1634" spans="1:21" x14ac:dyDescent="0.35">
      <c r="A1634">
        <v>2021</v>
      </c>
      <c r="B1634" t="s">
        <v>3</v>
      </c>
      <c r="C1634" t="s">
        <v>69</v>
      </c>
      <c r="D1634" t="s">
        <v>17</v>
      </c>
      <c r="E1634" t="s">
        <v>124</v>
      </c>
      <c r="F1634" t="s">
        <v>35</v>
      </c>
      <c r="G1634">
        <v>1</v>
      </c>
      <c r="H1634" t="s">
        <v>9</v>
      </c>
      <c r="I1634" s="6">
        <v>9</v>
      </c>
      <c r="J1634" s="6">
        <v>2057.6</v>
      </c>
      <c r="K1634" s="6">
        <v>1239.8900000000001</v>
      </c>
      <c r="L1634" s="6">
        <v>1516.42</v>
      </c>
      <c r="M1634" s="6">
        <v>1696.43</v>
      </c>
      <c r="N1634" s="6">
        <v>0</v>
      </c>
      <c r="O1634" s="6">
        <v>1308600</v>
      </c>
      <c r="P1634" s="6">
        <v>4188034</v>
      </c>
      <c r="Q1634" s="6">
        <v>0</v>
      </c>
      <c r="R1634" s="6">
        <v>52772</v>
      </c>
      <c r="S1634" s="6">
        <v>5549406</v>
      </c>
      <c r="U1634">
        <f t="shared" si="32"/>
        <v>0</v>
      </c>
    </row>
    <row r="1635" spans="1:21" x14ac:dyDescent="0.35">
      <c r="A1635">
        <v>2021</v>
      </c>
      <c r="B1635" t="s">
        <v>3</v>
      </c>
      <c r="C1635" t="s">
        <v>69</v>
      </c>
      <c r="D1635" t="s">
        <v>17</v>
      </c>
      <c r="E1635" t="s">
        <v>124</v>
      </c>
      <c r="F1635" t="s">
        <v>35</v>
      </c>
      <c r="G1635">
        <v>5</v>
      </c>
      <c r="H1635" t="s">
        <v>9</v>
      </c>
      <c r="I1635" s="6">
        <v>1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492922</v>
      </c>
      <c r="P1635" s="6">
        <v>385000</v>
      </c>
      <c r="Q1635" s="6">
        <v>0</v>
      </c>
      <c r="R1635" s="6">
        <v>0</v>
      </c>
      <c r="S1635" s="6">
        <v>877922</v>
      </c>
      <c r="U1635">
        <f t="shared" si="32"/>
        <v>0</v>
      </c>
    </row>
    <row r="1636" spans="1:21" x14ac:dyDescent="0.35">
      <c r="A1636">
        <v>2021</v>
      </c>
      <c r="B1636" t="s">
        <v>3</v>
      </c>
      <c r="C1636" t="s">
        <v>69</v>
      </c>
      <c r="D1636" t="s">
        <v>17</v>
      </c>
      <c r="E1636" t="s">
        <v>125</v>
      </c>
      <c r="F1636" t="s">
        <v>35</v>
      </c>
      <c r="G1636">
        <v>1</v>
      </c>
      <c r="H1636" t="s">
        <v>9</v>
      </c>
      <c r="I1636" s="6">
        <v>312</v>
      </c>
      <c r="J1636" s="6">
        <v>246674.89</v>
      </c>
      <c r="K1636" s="6">
        <v>134152.65</v>
      </c>
      <c r="L1636" s="6">
        <v>230078</v>
      </c>
      <c r="M1636" s="6">
        <v>408842.31</v>
      </c>
      <c r="N1636" s="6">
        <v>0</v>
      </c>
      <c r="O1636" s="6">
        <v>547871290</v>
      </c>
      <c r="P1636" s="6">
        <v>116666650</v>
      </c>
      <c r="Q1636" s="6">
        <v>0</v>
      </c>
      <c r="R1636" s="6">
        <v>132793081</v>
      </c>
      <c r="S1636" s="6">
        <v>797331021</v>
      </c>
      <c r="U1636">
        <f t="shared" si="32"/>
        <v>0</v>
      </c>
    </row>
    <row r="1637" spans="1:21" x14ac:dyDescent="0.35">
      <c r="A1637">
        <v>2021</v>
      </c>
      <c r="B1637" t="s">
        <v>3</v>
      </c>
      <c r="C1637" t="s">
        <v>69</v>
      </c>
      <c r="D1637" t="s">
        <v>17</v>
      </c>
      <c r="E1637" t="s">
        <v>125</v>
      </c>
      <c r="F1637" t="s">
        <v>35</v>
      </c>
      <c r="G1637">
        <v>2</v>
      </c>
      <c r="H1637" t="s">
        <v>9</v>
      </c>
      <c r="I1637" s="6">
        <v>48</v>
      </c>
      <c r="J1637" s="6">
        <v>16152.34</v>
      </c>
      <c r="K1637" s="6">
        <v>9825.4699999999993</v>
      </c>
      <c r="L1637" s="6">
        <v>17493.23</v>
      </c>
      <c r="M1637" s="6">
        <v>26827.16</v>
      </c>
      <c r="N1637" s="6">
        <v>0</v>
      </c>
      <c r="O1637" s="6">
        <v>56920000</v>
      </c>
      <c r="P1637" s="6">
        <v>14195000</v>
      </c>
      <c r="Q1637" s="6">
        <v>0</v>
      </c>
      <c r="R1637" s="6">
        <v>14560000</v>
      </c>
      <c r="S1637" s="6">
        <v>85675000</v>
      </c>
      <c r="U1637">
        <f t="shared" si="32"/>
        <v>0</v>
      </c>
    </row>
    <row r="1638" spans="1:21" x14ac:dyDescent="0.35">
      <c r="A1638">
        <v>2021</v>
      </c>
      <c r="B1638" t="s">
        <v>3</v>
      </c>
      <c r="C1638" t="s">
        <v>69</v>
      </c>
      <c r="D1638" t="s">
        <v>17</v>
      </c>
      <c r="E1638" t="s">
        <v>125</v>
      </c>
      <c r="F1638" t="s">
        <v>35</v>
      </c>
      <c r="G1638">
        <v>4</v>
      </c>
      <c r="H1638" t="s">
        <v>9</v>
      </c>
      <c r="I1638" s="6">
        <v>5</v>
      </c>
      <c r="J1638" s="6">
        <v>-23743.599999999999</v>
      </c>
      <c r="K1638" s="6">
        <v>-8869.5</v>
      </c>
      <c r="L1638" s="6">
        <v>3686.61</v>
      </c>
      <c r="M1638" s="6">
        <v>9351.5</v>
      </c>
      <c r="N1638" s="6">
        <v>0</v>
      </c>
      <c r="O1638" s="6">
        <v>91000000</v>
      </c>
      <c r="P1638" s="6">
        <v>6200000</v>
      </c>
      <c r="Q1638" s="6">
        <v>0</v>
      </c>
      <c r="R1638" s="6">
        <v>8400000</v>
      </c>
      <c r="S1638" s="6">
        <v>105600000</v>
      </c>
      <c r="U1638">
        <f t="shared" si="32"/>
        <v>0</v>
      </c>
    </row>
    <row r="1639" spans="1:21" x14ac:dyDescent="0.35">
      <c r="A1639">
        <v>2021</v>
      </c>
      <c r="B1639" t="s">
        <v>3</v>
      </c>
      <c r="C1639" t="s">
        <v>69</v>
      </c>
      <c r="D1639" t="s">
        <v>17</v>
      </c>
      <c r="E1639" t="s">
        <v>125</v>
      </c>
      <c r="F1639" t="s">
        <v>35</v>
      </c>
      <c r="G1639">
        <v>5</v>
      </c>
      <c r="H1639" t="s">
        <v>9</v>
      </c>
      <c r="I1639" s="6">
        <v>2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985844</v>
      </c>
      <c r="P1639" s="6">
        <v>770000</v>
      </c>
      <c r="Q1639" s="6">
        <v>0</v>
      </c>
      <c r="R1639" s="6">
        <v>0</v>
      </c>
      <c r="S1639" s="6">
        <v>1755844</v>
      </c>
      <c r="U1639">
        <f t="shared" si="32"/>
        <v>0</v>
      </c>
    </row>
    <row r="1640" spans="1:21" x14ac:dyDescent="0.35">
      <c r="A1640">
        <v>2021</v>
      </c>
      <c r="B1640" t="s">
        <v>3</v>
      </c>
      <c r="C1640" t="s">
        <v>69</v>
      </c>
      <c r="D1640" t="s">
        <v>17</v>
      </c>
      <c r="E1640" t="s">
        <v>125</v>
      </c>
      <c r="F1640" t="s">
        <v>35</v>
      </c>
      <c r="G1640">
        <v>6</v>
      </c>
      <c r="H1640" t="s">
        <v>9</v>
      </c>
      <c r="I1640" s="6">
        <v>1</v>
      </c>
      <c r="J1640" s="6">
        <v>0</v>
      </c>
      <c r="K1640" s="6">
        <v>0</v>
      </c>
      <c r="L1640" s="6">
        <v>2660.58</v>
      </c>
      <c r="M1640" s="6">
        <v>34777.550000000003</v>
      </c>
      <c r="N1640" s="6">
        <v>0</v>
      </c>
      <c r="O1640" s="6">
        <v>47471100</v>
      </c>
      <c r="P1640" s="6">
        <v>0</v>
      </c>
      <c r="Q1640" s="6">
        <v>0</v>
      </c>
      <c r="R1640" s="6">
        <v>4747110</v>
      </c>
      <c r="S1640" s="6">
        <v>52218210</v>
      </c>
      <c r="U1640">
        <f t="shared" si="32"/>
        <v>0</v>
      </c>
    </row>
    <row r="1641" spans="1:21" x14ac:dyDescent="0.35">
      <c r="A1641">
        <v>2021</v>
      </c>
      <c r="B1641" t="s">
        <v>3</v>
      </c>
      <c r="C1641" t="s">
        <v>69</v>
      </c>
      <c r="D1641" t="s">
        <v>17</v>
      </c>
      <c r="E1641" t="s">
        <v>126</v>
      </c>
      <c r="F1641" t="s">
        <v>35</v>
      </c>
      <c r="G1641">
        <v>1</v>
      </c>
      <c r="H1641" t="s">
        <v>9</v>
      </c>
      <c r="I1641" s="6">
        <v>34</v>
      </c>
      <c r="J1641" s="6">
        <v>17133</v>
      </c>
      <c r="K1641" s="6">
        <v>10067.42</v>
      </c>
      <c r="L1641" s="6">
        <v>9468.58</v>
      </c>
      <c r="M1641" s="6">
        <v>16656.37</v>
      </c>
      <c r="N1641" s="6">
        <v>0</v>
      </c>
      <c r="O1641" s="6">
        <v>29953400</v>
      </c>
      <c r="P1641" s="6">
        <v>19993275</v>
      </c>
      <c r="Q1641" s="6">
        <v>0</v>
      </c>
      <c r="R1641" s="6">
        <v>6002615</v>
      </c>
      <c r="S1641" s="6">
        <v>55949290</v>
      </c>
      <c r="U1641">
        <f t="shared" si="32"/>
        <v>0</v>
      </c>
    </row>
    <row r="1642" spans="1:21" x14ac:dyDescent="0.35">
      <c r="A1642">
        <v>2021</v>
      </c>
      <c r="B1642" t="s">
        <v>3</v>
      </c>
      <c r="C1642" t="s">
        <v>69</v>
      </c>
      <c r="D1642" t="s">
        <v>17</v>
      </c>
      <c r="E1642" t="s">
        <v>126</v>
      </c>
      <c r="F1642" t="s">
        <v>35</v>
      </c>
      <c r="G1642">
        <v>2</v>
      </c>
      <c r="H1642" t="s">
        <v>9</v>
      </c>
      <c r="I1642" s="6">
        <v>37</v>
      </c>
      <c r="J1642" s="6">
        <v>53406.2</v>
      </c>
      <c r="K1642" s="6">
        <v>32058.36</v>
      </c>
      <c r="L1642" s="6">
        <v>39440.81</v>
      </c>
      <c r="M1642" s="6">
        <v>45898.19</v>
      </c>
      <c r="N1642" s="6">
        <v>0</v>
      </c>
      <c r="O1642" s="6">
        <v>110370000</v>
      </c>
      <c r="P1642" s="6">
        <v>15100000</v>
      </c>
      <c r="Q1642" s="6">
        <v>0</v>
      </c>
      <c r="R1642" s="6">
        <v>33200000</v>
      </c>
      <c r="S1642" s="6">
        <v>158670000</v>
      </c>
      <c r="U1642">
        <f t="shared" si="32"/>
        <v>0</v>
      </c>
    </row>
    <row r="1643" spans="1:21" x14ac:dyDescent="0.35">
      <c r="A1643">
        <v>2021</v>
      </c>
      <c r="B1643" t="s">
        <v>3</v>
      </c>
      <c r="C1643" t="s">
        <v>69</v>
      </c>
      <c r="D1643" t="s">
        <v>17</v>
      </c>
      <c r="E1643" t="s">
        <v>127</v>
      </c>
      <c r="F1643" t="s">
        <v>35</v>
      </c>
      <c r="G1643">
        <v>1</v>
      </c>
      <c r="H1643" t="s">
        <v>9</v>
      </c>
      <c r="I1643" s="6">
        <v>11</v>
      </c>
      <c r="J1643" s="6">
        <v>303.41000000000003</v>
      </c>
      <c r="K1643" s="6">
        <v>184.67</v>
      </c>
      <c r="L1643" s="6">
        <v>59086.31</v>
      </c>
      <c r="M1643" s="6">
        <v>118366.96</v>
      </c>
      <c r="N1643" s="6">
        <v>0</v>
      </c>
      <c r="O1643" s="6">
        <v>513942242</v>
      </c>
      <c r="P1643" s="6">
        <v>220663438</v>
      </c>
      <c r="Q1643" s="6">
        <v>0</v>
      </c>
      <c r="R1643" s="6">
        <v>112200000</v>
      </c>
      <c r="S1643" s="6">
        <v>846805680</v>
      </c>
      <c r="U1643">
        <f t="shared" si="32"/>
        <v>0</v>
      </c>
    </row>
    <row r="1644" spans="1:21" x14ac:dyDescent="0.35">
      <c r="A1644">
        <v>2021</v>
      </c>
      <c r="B1644" t="s">
        <v>3</v>
      </c>
      <c r="C1644" t="s">
        <v>69</v>
      </c>
      <c r="D1644" t="s">
        <v>17</v>
      </c>
      <c r="E1644" t="s">
        <v>127</v>
      </c>
      <c r="F1644" t="s">
        <v>35</v>
      </c>
      <c r="G1644">
        <v>2</v>
      </c>
      <c r="H1644" t="s">
        <v>9</v>
      </c>
      <c r="I1644" s="6">
        <v>2</v>
      </c>
      <c r="J1644" s="6">
        <v>68.650000000000006</v>
      </c>
      <c r="K1644" s="6">
        <v>44.62</v>
      </c>
      <c r="L1644" s="6">
        <v>68.63</v>
      </c>
      <c r="M1644" s="6">
        <v>129.4</v>
      </c>
      <c r="N1644" s="6">
        <v>0</v>
      </c>
      <c r="O1644" s="6">
        <v>0</v>
      </c>
      <c r="P1644" s="6">
        <v>770000</v>
      </c>
      <c r="Q1644" s="6">
        <v>0</v>
      </c>
      <c r="R1644" s="6">
        <v>0</v>
      </c>
      <c r="S1644" s="6">
        <v>770000</v>
      </c>
      <c r="U1644">
        <f t="shared" si="32"/>
        <v>0</v>
      </c>
    </row>
    <row r="1645" spans="1:21" x14ac:dyDescent="0.35">
      <c r="A1645">
        <v>2021</v>
      </c>
      <c r="B1645" t="s">
        <v>3</v>
      </c>
      <c r="C1645" t="s">
        <v>69</v>
      </c>
      <c r="D1645" t="s">
        <v>17</v>
      </c>
      <c r="E1645" t="s">
        <v>127</v>
      </c>
      <c r="F1645" t="s">
        <v>35</v>
      </c>
      <c r="G1645">
        <v>5</v>
      </c>
      <c r="H1645" t="s">
        <v>9</v>
      </c>
      <c r="I1645" s="6">
        <v>1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492922</v>
      </c>
      <c r="P1645" s="6">
        <v>385000</v>
      </c>
      <c r="Q1645" s="6">
        <v>0</v>
      </c>
      <c r="R1645" s="6">
        <v>0</v>
      </c>
      <c r="S1645" s="6">
        <v>877922</v>
      </c>
      <c r="U1645">
        <f t="shared" si="32"/>
        <v>0</v>
      </c>
    </row>
    <row r="1646" spans="1:21" x14ac:dyDescent="0.35">
      <c r="A1646">
        <v>2021</v>
      </c>
      <c r="B1646" t="s">
        <v>3</v>
      </c>
      <c r="C1646" t="s">
        <v>69</v>
      </c>
      <c r="D1646" t="s">
        <v>17</v>
      </c>
      <c r="E1646" t="s">
        <v>128</v>
      </c>
      <c r="F1646" t="s">
        <v>35</v>
      </c>
      <c r="G1646">
        <v>1</v>
      </c>
      <c r="H1646" t="s">
        <v>9</v>
      </c>
      <c r="I1646" s="6">
        <v>88</v>
      </c>
      <c r="J1646" s="6">
        <v>-5807.19</v>
      </c>
      <c r="K1646" s="6">
        <v>23983.56</v>
      </c>
      <c r="L1646" s="6">
        <v>56460.11</v>
      </c>
      <c r="M1646" s="6">
        <v>475948.4</v>
      </c>
      <c r="N1646" s="6">
        <v>0</v>
      </c>
      <c r="O1646" s="6">
        <v>835063888</v>
      </c>
      <c r="P1646" s="6">
        <v>156667601</v>
      </c>
      <c r="Q1646" s="6">
        <v>0</v>
      </c>
      <c r="R1646" s="6">
        <v>37999853</v>
      </c>
      <c r="S1646" s="6">
        <v>1029731342</v>
      </c>
      <c r="U1646">
        <f t="shared" si="32"/>
        <v>0</v>
      </c>
    </row>
    <row r="1647" spans="1:21" x14ac:dyDescent="0.35">
      <c r="A1647">
        <v>2021</v>
      </c>
      <c r="B1647" t="s">
        <v>3</v>
      </c>
      <c r="C1647" t="s">
        <v>69</v>
      </c>
      <c r="D1647" t="s">
        <v>17</v>
      </c>
      <c r="E1647" t="s">
        <v>128</v>
      </c>
      <c r="F1647" t="s">
        <v>35</v>
      </c>
      <c r="G1647">
        <v>2</v>
      </c>
      <c r="H1647" t="s">
        <v>9</v>
      </c>
      <c r="I1647" s="6">
        <v>21</v>
      </c>
      <c r="J1647" s="6">
        <v>16779.55</v>
      </c>
      <c r="K1647" s="6">
        <v>10187.76</v>
      </c>
      <c r="L1647" s="6">
        <v>11928.8</v>
      </c>
      <c r="M1647" s="6">
        <v>15874.32</v>
      </c>
      <c r="N1647" s="6">
        <v>0</v>
      </c>
      <c r="O1647" s="6">
        <v>32611639</v>
      </c>
      <c r="P1647" s="6">
        <v>8986144</v>
      </c>
      <c r="Q1647" s="6">
        <v>0</v>
      </c>
      <c r="R1647" s="6">
        <v>2704222</v>
      </c>
      <c r="S1647" s="6">
        <v>44302005</v>
      </c>
      <c r="U1647">
        <f t="shared" si="32"/>
        <v>0</v>
      </c>
    </row>
    <row r="1648" spans="1:21" x14ac:dyDescent="0.35">
      <c r="A1648">
        <v>2021</v>
      </c>
      <c r="B1648" t="s">
        <v>3</v>
      </c>
      <c r="C1648" t="s">
        <v>69</v>
      </c>
      <c r="D1648" t="s">
        <v>17</v>
      </c>
      <c r="E1648" t="s">
        <v>128</v>
      </c>
      <c r="F1648" t="s">
        <v>35</v>
      </c>
      <c r="G1648">
        <v>3</v>
      </c>
      <c r="H1648" t="s">
        <v>9</v>
      </c>
      <c r="I1648" s="6">
        <v>1</v>
      </c>
      <c r="J1648" s="6">
        <v>362787.43</v>
      </c>
      <c r="K1648" s="6">
        <v>8285.64</v>
      </c>
      <c r="L1648" s="6">
        <v>279029.25</v>
      </c>
      <c r="M1648" s="6">
        <v>362787.43</v>
      </c>
      <c r="N1648" s="6">
        <v>0</v>
      </c>
      <c r="O1648" s="6">
        <v>414521825</v>
      </c>
      <c r="P1648" s="6">
        <v>378063546</v>
      </c>
      <c r="Q1648" s="6">
        <v>0</v>
      </c>
      <c r="R1648" s="6">
        <v>0</v>
      </c>
      <c r="S1648" s="6">
        <v>792585371</v>
      </c>
      <c r="U1648">
        <f t="shared" si="32"/>
        <v>0</v>
      </c>
    </row>
    <row r="1649" spans="1:21" x14ac:dyDescent="0.35">
      <c r="A1649">
        <v>2021</v>
      </c>
      <c r="B1649" t="s">
        <v>3</v>
      </c>
      <c r="C1649" t="s">
        <v>69</v>
      </c>
      <c r="D1649" t="s">
        <v>17</v>
      </c>
      <c r="E1649" t="s">
        <v>128</v>
      </c>
      <c r="F1649" t="s">
        <v>35</v>
      </c>
      <c r="G1649">
        <v>5</v>
      </c>
      <c r="H1649" t="s">
        <v>9</v>
      </c>
      <c r="I1649" s="6">
        <v>2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985844</v>
      </c>
      <c r="P1649" s="6">
        <v>770000</v>
      </c>
      <c r="Q1649" s="6">
        <v>0</v>
      </c>
      <c r="R1649" s="6">
        <v>0</v>
      </c>
      <c r="S1649" s="6">
        <v>1755844</v>
      </c>
      <c r="U1649">
        <f t="shared" si="32"/>
        <v>0</v>
      </c>
    </row>
    <row r="1650" spans="1:21" x14ac:dyDescent="0.35">
      <c r="A1650">
        <v>2021</v>
      </c>
      <c r="B1650" t="s">
        <v>3</v>
      </c>
      <c r="C1650" t="s">
        <v>69</v>
      </c>
      <c r="D1650" t="s">
        <v>17</v>
      </c>
      <c r="E1650" t="s">
        <v>129</v>
      </c>
      <c r="F1650" t="s">
        <v>35</v>
      </c>
      <c r="G1650">
        <v>1</v>
      </c>
      <c r="H1650" t="s">
        <v>9</v>
      </c>
      <c r="I1650" s="6">
        <v>595</v>
      </c>
      <c r="J1650" s="6">
        <v>35507289.68</v>
      </c>
      <c r="K1650" s="6">
        <v>1984008.53</v>
      </c>
      <c r="L1650" s="6">
        <v>34895120.130000003</v>
      </c>
      <c r="M1650" s="6">
        <v>64130531.68</v>
      </c>
      <c r="N1650" s="6">
        <v>0</v>
      </c>
      <c r="O1650" s="6">
        <v>14498194931</v>
      </c>
      <c r="P1650" s="6">
        <v>3240708221</v>
      </c>
      <c r="Q1650" s="6">
        <v>0</v>
      </c>
      <c r="R1650" s="6">
        <v>2986196086</v>
      </c>
      <c r="S1650" s="6">
        <v>20725099238</v>
      </c>
      <c r="U1650">
        <f t="shared" si="32"/>
        <v>0</v>
      </c>
    </row>
    <row r="1651" spans="1:21" x14ac:dyDescent="0.35">
      <c r="A1651">
        <v>2021</v>
      </c>
      <c r="B1651" t="s">
        <v>3</v>
      </c>
      <c r="C1651" t="s">
        <v>69</v>
      </c>
      <c r="D1651" t="s">
        <v>17</v>
      </c>
      <c r="E1651" t="s">
        <v>129</v>
      </c>
      <c r="F1651" t="s">
        <v>35</v>
      </c>
      <c r="G1651">
        <v>2</v>
      </c>
      <c r="H1651" t="s">
        <v>9</v>
      </c>
      <c r="I1651" s="6">
        <v>157</v>
      </c>
      <c r="J1651" s="6">
        <v>179795.79</v>
      </c>
      <c r="K1651" s="6">
        <v>99020.94</v>
      </c>
      <c r="L1651" s="6">
        <v>138138.32</v>
      </c>
      <c r="M1651" s="6">
        <v>214398.46</v>
      </c>
      <c r="N1651" s="6">
        <v>0</v>
      </c>
      <c r="O1651" s="6">
        <v>580610476</v>
      </c>
      <c r="P1651" s="6">
        <v>71193000</v>
      </c>
      <c r="Q1651" s="6">
        <v>0</v>
      </c>
      <c r="R1651" s="6">
        <v>148168134</v>
      </c>
      <c r="S1651" s="6">
        <v>799971610</v>
      </c>
      <c r="U1651">
        <f t="shared" si="32"/>
        <v>0</v>
      </c>
    </row>
    <row r="1652" spans="1:21" x14ac:dyDescent="0.35">
      <c r="A1652">
        <v>2021</v>
      </c>
      <c r="B1652" t="s">
        <v>3</v>
      </c>
      <c r="C1652" t="s">
        <v>69</v>
      </c>
      <c r="D1652" t="s">
        <v>17</v>
      </c>
      <c r="E1652" t="s">
        <v>129</v>
      </c>
      <c r="F1652" t="s">
        <v>35</v>
      </c>
      <c r="G1652">
        <v>3</v>
      </c>
      <c r="H1652" t="s">
        <v>9</v>
      </c>
      <c r="I1652" s="6">
        <v>36</v>
      </c>
      <c r="J1652" s="6">
        <v>9982.7199999999993</v>
      </c>
      <c r="K1652" s="6">
        <v>6035.93</v>
      </c>
      <c r="L1652" s="6">
        <v>23470.5</v>
      </c>
      <c r="M1652" s="6">
        <v>48764.56</v>
      </c>
      <c r="N1652" s="6">
        <v>0</v>
      </c>
      <c r="O1652" s="6">
        <v>165500000</v>
      </c>
      <c r="P1652" s="6">
        <v>16720000</v>
      </c>
      <c r="Q1652" s="6">
        <v>0</v>
      </c>
      <c r="R1652" s="6">
        <v>27500000</v>
      </c>
      <c r="S1652" s="6">
        <v>209720000</v>
      </c>
      <c r="U1652">
        <f t="shared" si="32"/>
        <v>0</v>
      </c>
    </row>
    <row r="1653" spans="1:21" x14ac:dyDescent="0.35">
      <c r="A1653">
        <v>2021</v>
      </c>
      <c r="B1653" t="s">
        <v>3</v>
      </c>
      <c r="C1653" t="s">
        <v>69</v>
      </c>
      <c r="D1653" t="s">
        <v>17</v>
      </c>
      <c r="E1653" t="s">
        <v>129</v>
      </c>
      <c r="F1653" t="s">
        <v>35</v>
      </c>
      <c r="G1653">
        <v>4</v>
      </c>
      <c r="H1653" t="s">
        <v>9</v>
      </c>
      <c r="I1653" s="6">
        <v>29</v>
      </c>
      <c r="J1653" s="6">
        <v>163761.09</v>
      </c>
      <c r="K1653" s="6">
        <v>62905.4</v>
      </c>
      <c r="L1653" s="6">
        <v>182672.89</v>
      </c>
      <c r="M1653" s="6">
        <v>330416.19</v>
      </c>
      <c r="N1653" s="6">
        <v>0</v>
      </c>
      <c r="O1653" s="6">
        <v>786301424</v>
      </c>
      <c r="P1653" s="6">
        <v>103136800</v>
      </c>
      <c r="Q1653" s="6">
        <v>0</v>
      </c>
      <c r="R1653" s="6">
        <v>584035959</v>
      </c>
      <c r="S1653" s="6">
        <v>1473474183</v>
      </c>
      <c r="U1653">
        <f t="shared" si="32"/>
        <v>0</v>
      </c>
    </row>
    <row r="1654" spans="1:21" x14ac:dyDescent="0.35">
      <c r="A1654">
        <v>2021</v>
      </c>
      <c r="B1654" t="s">
        <v>3</v>
      </c>
      <c r="C1654" t="s">
        <v>69</v>
      </c>
      <c r="D1654" t="s">
        <v>17</v>
      </c>
      <c r="E1654" t="s">
        <v>129</v>
      </c>
      <c r="F1654" t="s">
        <v>35</v>
      </c>
      <c r="G1654">
        <v>5</v>
      </c>
      <c r="H1654" t="s">
        <v>9</v>
      </c>
      <c r="I1654" s="6">
        <v>45</v>
      </c>
      <c r="J1654" s="6">
        <v>1571477.35</v>
      </c>
      <c r="K1654" s="6">
        <v>101221.59</v>
      </c>
      <c r="L1654" s="6">
        <v>1420699.68</v>
      </c>
      <c r="M1654" s="6">
        <v>8165549.96</v>
      </c>
      <c r="N1654" s="6">
        <v>0</v>
      </c>
      <c r="O1654" s="6">
        <v>1824882138</v>
      </c>
      <c r="P1654" s="6">
        <v>205423328</v>
      </c>
      <c r="Q1654" s="6">
        <v>0</v>
      </c>
      <c r="R1654" s="6">
        <v>99986401</v>
      </c>
      <c r="S1654" s="6">
        <v>2130291867</v>
      </c>
      <c r="U1654">
        <f t="shared" si="32"/>
        <v>0</v>
      </c>
    </row>
    <row r="1655" spans="1:21" x14ac:dyDescent="0.35">
      <c r="A1655">
        <v>2021</v>
      </c>
      <c r="B1655" t="s">
        <v>3</v>
      </c>
      <c r="C1655" t="s">
        <v>69</v>
      </c>
      <c r="D1655" t="s">
        <v>17</v>
      </c>
      <c r="E1655" t="s">
        <v>129</v>
      </c>
      <c r="F1655" t="s">
        <v>35</v>
      </c>
      <c r="G1655">
        <v>6</v>
      </c>
      <c r="H1655" t="s">
        <v>9</v>
      </c>
      <c r="I1655" s="6">
        <v>13</v>
      </c>
      <c r="J1655" s="6">
        <v>54791.7</v>
      </c>
      <c r="K1655" s="6">
        <v>25040.26</v>
      </c>
      <c r="L1655" s="6">
        <v>46788.89</v>
      </c>
      <c r="M1655" s="6">
        <v>57678.67</v>
      </c>
      <c r="N1655" s="6">
        <v>0</v>
      </c>
      <c r="O1655" s="6">
        <v>261182000</v>
      </c>
      <c r="P1655" s="6">
        <v>11615000</v>
      </c>
      <c r="Q1655" s="6">
        <v>0</v>
      </c>
      <c r="R1655" s="6">
        <v>19550000</v>
      </c>
      <c r="S1655" s="6">
        <v>292347000</v>
      </c>
      <c r="U1655">
        <f t="shared" si="32"/>
        <v>0</v>
      </c>
    </row>
    <row r="1656" spans="1:21" x14ac:dyDescent="0.35">
      <c r="A1656">
        <v>2021</v>
      </c>
      <c r="B1656" t="s">
        <v>3</v>
      </c>
      <c r="C1656" t="s">
        <v>69</v>
      </c>
      <c r="D1656" t="s">
        <v>17</v>
      </c>
      <c r="E1656" t="s">
        <v>129</v>
      </c>
      <c r="F1656" t="s">
        <v>35</v>
      </c>
      <c r="G1656">
        <v>7</v>
      </c>
      <c r="H1656" t="s">
        <v>9</v>
      </c>
      <c r="I1656" s="6">
        <v>10</v>
      </c>
      <c r="J1656" s="6">
        <v>10981.37</v>
      </c>
      <c r="K1656" s="6">
        <v>4816.7299999999996</v>
      </c>
      <c r="L1656" s="6">
        <v>25651.98</v>
      </c>
      <c r="M1656" s="6">
        <v>51609.37</v>
      </c>
      <c r="N1656" s="6">
        <v>0</v>
      </c>
      <c r="O1656" s="6">
        <v>123289780</v>
      </c>
      <c r="P1656" s="6">
        <v>20300000</v>
      </c>
      <c r="Q1656" s="6">
        <v>0</v>
      </c>
      <c r="R1656" s="6">
        <v>10676792</v>
      </c>
      <c r="S1656" s="6">
        <v>154266572</v>
      </c>
      <c r="U1656">
        <f t="shared" si="32"/>
        <v>0</v>
      </c>
    </row>
    <row r="1657" spans="1:21" x14ac:dyDescent="0.35">
      <c r="A1657">
        <v>2021</v>
      </c>
      <c r="B1657" t="s">
        <v>3</v>
      </c>
      <c r="C1657" t="s">
        <v>69</v>
      </c>
      <c r="D1657" t="s">
        <v>17</v>
      </c>
      <c r="E1657" t="s">
        <v>129</v>
      </c>
      <c r="F1657" t="s">
        <v>35</v>
      </c>
      <c r="G1657">
        <v>8</v>
      </c>
      <c r="H1657" t="s">
        <v>9</v>
      </c>
      <c r="I1657" s="6">
        <v>6</v>
      </c>
      <c r="J1657" s="6">
        <v>61960.82</v>
      </c>
      <c r="K1657" s="6">
        <v>10426.25</v>
      </c>
      <c r="L1657" s="6">
        <v>27621.14</v>
      </c>
      <c r="M1657" s="6">
        <v>29407.439999999999</v>
      </c>
      <c r="N1657" s="6">
        <v>0</v>
      </c>
      <c r="O1657" s="6">
        <v>113786955</v>
      </c>
      <c r="P1657" s="6">
        <v>900000</v>
      </c>
      <c r="Q1657" s="6">
        <v>0</v>
      </c>
      <c r="R1657" s="6">
        <v>12625000</v>
      </c>
      <c r="S1657" s="6">
        <v>127311955</v>
      </c>
      <c r="U1657">
        <f t="shared" si="32"/>
        <v>0</v>
      </c>
    </row>
    <row r="1658" spans="1:21" x14ac:dyDescent="0.35">
      <c r="A1658">
        <v>2021</v>
      </c>
      <c r="B1658" t="s">
        <v>3</v>
      </c>
      <c r="C1658" t="s">
        <v>69</v>
      </c>
      <c r="D1658" t="s">
        <v>17</v>
      </c>
      <c r="E1658" t="s">
        <v>129</v>
      </c>
      <c r="F1658" t="s">
        <v>35</v>
      </c>
      <c r="G1658">
        <v>10</v>
      </c>
      <c r="H1658" t="s">
        <v>9</v>
      </c>
      <c r="I1658" s="6">
        <v>6</v>
      </c>
      <c r="J1658" s="6">
        <v>24627.85</v>
      </c>
      <c r="K1658" s="6">
        <v>10695.69</v>
      </c>
      <c r="L1658" s="6">
        <v>24629.22</v>
      </c>
      <c r="M1658" s="6">
        <v>46919.61</v>
      </c>
      <c r="N1658" s="6">
        <v>0</v>
      </c>
      <c r="O1658" s="6">
        <v>127386162</v>
      </c>
      <c r="P1658" s="6">
        <v>19424026</v>
      </c>
      <c r="Q1658" s="6">
        <v>0</v>
      </c>
      <c r="R1658" s="6">
        <v>1200000</v>
      </c>
      <c r="S1658" s="6">
        <v>148010188</v>
      </c>
      <c r="U1658">
        <f t="shared" si="32"/>
        <v>0</v>
      </c>
    </row>
    <row r="1659" spans="1:21" x14ac:dyDescent="0.35">
      <c r="A1659">
        <v>2021</v>
      </c>
      <c r="B1659" t="s">
        <v>3</v>
      </c>
      <c r="C1659" t="s">
        <v>69</v>
      </c>
      <c r="D1659" t="s">
        <v>17</v>
      </c>
      <c r="E1659" t="s">
        <v>130</v>
      </c>
      <c r="F1659" t="s">
        <v>35</v>
      </c>
      <c r="G1659">
        <v>1</v>
      </c>
      <c r="H1659" t="s">
        <v>9</v>
      </c>
      <c r="I1659" s="6">
        <v>24</v>
      </c>
      <c r="J1659" s="6">
        <v>8367.99</v>
      </c>
      <c r="K1659" s="6">
        <v>4422.26</v>
      </c>
      <c r="L1659" s="6">
        <v>9826.14</v>
      </c>
      <c r="M1659" s="6">
        <v>15174.73</v>
      </c>
      <c r="N1659" s="6">
        <v>0</v>
      </c>
      <c r="O1659" s="6">
        <v>44546374</v>
      </c>
      <c r="P1659" s="6">
        <v>17656926</v>
      </c>
      <c r="Q1659" s="6">
        <v>0</v>
      </c>
      <c r="R1659" s="6">
        <v>8986205</v>
      </c>
      <c r="S1659" s="6">
        <v>71189505</v>
      </c>
      <c r="U1659">
        <f t="shared" si="32"/>
        <v>0</v>
      </c>
    </row>
    <row r="1660" spans="1:21" x14ac:dyDescent="0.35">
      <c r="A1660">
        <v>2021</v>
      </c>
      <c r="B1660" t="s">
        <v>3</v>
      </c>
      <c r="C1660" t="s">
        <v>69</v>
      </c>
      <c r="D1660" t="s">
        <v>17</v>
      </c>
      <c r="E1660" t="s">
        <v>130</v>
      </c>
      <c r="F1660" t="s">
        <v>35</v>
      </c>
      <c r="G1660">
        <v>2</v>
      </c>
      <c r="H1660" t="s">
        <v>9</v>
      </c>
      <c r="I1660" s="6">
        <v>12</v>
      </c>
      <c r="J1660" s="6">
        <v>6766.89</v>
      </c>
      <c r="K1660" s="6">
        <v>4049.72</v>
      </c>
      <c r="L1660" s="6">
        <v>6656.12</v>
      </c>
      <c r="M1660" s="6">
        <v>11148.49</v>
      </c>
      <c r="N1660" s="6">
        <v>0</v>
      </c>
      <c r="O1660" s="6">
        <v>20770000</v>
      </c>
      <c r="P1660" s="6">
        <v>4150000</v>
      </c>
      <c r="Q1660" s="6">
        <v>0</v>
      </c>
      <c r="R1660" s="6">
        <v>5890000</v>
      </c>
      <c r="S1660" s="6">
        <v>30810000</v>
      </c>
      <c r="U1660">
        <f t="shared" si="32"/>
        <v>0</v>
      </c>
    </row>
    <row r="1661" spans="1:21" x14ac:dyDescent="0.35">
      <c r="A1661">
        <v>2021</v>
      </c>
      <c r="B1661" t="s">
        <v>3</v>
      </c>
      <c r="C1661" t="s">
        <v>69</v>
      </c>
      <c r="D1661" t="s">
        <v>17</v>
      </c>
      <c r="E1661" t="s">
        <v>130</v>
      </c>
      <c r="F1661" t="s">
        <v>35</v>
      </c>
      <c r="G1661">
        <v>5</v>
      </c>
      <c r="H1661" t="s">
        <v>9</v>
      </c>
      <c r="I1661" s="6">
        <v>1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492922</v>
      </c>
      <c r="P1661" s="6">
        <v>385000</v>
      </c>
      <c r="Q1661" s="6">
        <v>0</v>
      </c>
      <c r="R1661" s="6">
        <v>0</v>
      </c>
      <c r="S1661" s="6">
        <v>877922</v>
      </c>
      <c r="U1661">
        <f t="shared" si="32"/>
        <v>0</v>
      </c>
    </row>
    <row r="1662" spans="1:21" x14ac:dyDescent="0.35">
      <c r="A1662">
        <v>2021</v>
      </c>
      <c r="B1662" t="s">
        <v>3</v>
      </c>
      <c r="C1662" t="s">
        <v>69</v>
      </c>
      <c r="D1662" t="s">
        <v>17</v>
      </c>
      <c r="E1662" t="s">
        <v>131</v>
      </c>
      <c r="F1662" t="s">
        <v>35</v>
      </c>
      <c r="G1662">
        <v>1</v>
      </c>
      <c r="H1662" t="s">
        <v>9</v>
      </c>
      <c r="I1662" s="6">
        <v>56</v>
      </c>
      <c r="J1662" s="6">
        <v>40330.29</v>
      </c>
      <c r="K1662" s="6">
        <v>21208.49</v>
      </c>
      <c r="L1662" s="6">
        <v>38083.71</v>
      </c>
      <c r="M1662" s="6">
        <v>61109.71</v>
      </c>
      <c r="N1662" s="6">
        <v>0</v>
      </c>
      <c r="O1662" s="6">
        <v>131687582</v>
      </c>
      <c r="P1662" s="6">
        <v>58718932</v>
      </c>
      <c r="Q1662" s="6">
        <v>0</v>
      </c>
      <c r="R1662" s="6">
        <v>33219181</v>
      </c>
      <c r="S1662" s="6">
        <v>223625695</v>
      </c>
      <c r="U1662">
        <f t="shared" si="32"/>
        <v>0</v>
      </c>
    </row>
    <row r="1663" spans="1:21" x14ac:dyDescent="0.35">
      <c r="A1663">
        <v>2021</v>
      </c>
      <c r="B1663" t="s">
        <v>3</v>
      </c>
      <c r="C1663" t="s">
        <v>69</v>
      </c>
      <c r="D1663" t="s">
        <v>17</v>
      </c>
      <c r="E1663" t="s">
        <v>131</v>
      </c>
      <c r="F1663" t="s">
        <v>35</v>
      </c>
      <c r="G1663">
        <v>2</v>
      </c>
      <c r="H1663" t="s">
        <v>9</v>
      </c>
      <c r="I1663" s="6">
        <v>46</v>
      </c>
      <c r="J1663" s="6">
        <v>18785.82</v>
      </c>
      <c r="K1663" s="6">
        <v>11347.21</v>
      </c>
      <c r="L1663" s="6">
        <v>21393.54</v>
      </c>
      <c r="M1663" s="6">
        <v>35848.9</v>
      </c>
      <c r="N1663" s="6">
        <v>0</v>
      </c>
      <c r="O1663" s="6">
        <v>86910000</v>
      </c>
      <c r="P1663" s="6">
        <v>16140000</v>
      </c>
      <c r="Q1663" s="6">
        <v>0</v>
      </c>
      <c r="R1663" s="6">
        <v>25720000</v>
      </c>
      <c r="S1663" s="6">
        <v>128770000</v>
      </c>
      <c r="U1663">
        <f t="shared" si="32"/>
        <v>0</v>
      </c>
    </row>
    <row r="1664" spans="1:21" x14ac:dyDescent="0.35">
      <c r="A1664">
        <v>2021</v>
      </c>
      <c r="B1664" t="s">
        <v>3</v>
      </c>
      <c r="C1664" t="s">
        <v>69</v>
      </c>
      <c r="D1664" t="s">
        <v>17</v>
      </c>
      <c r="E1664" t="s">
        <v>131</v>
      </c>
      <c r="F1664" t="s">
        <v>35</v>
      </c>
      <c r="G1664">
        <v>3</v>
      </c>
      <c r="H1664" t="s">
        <v>9</v>
      </c>
      <c r="I1664" s="6">
        <v>7</v>
      </c>
      <c r="J1664" s="6">
        <v>11012.17</v>
      </c>
      <c r="K1664" s="6">
        <v>6593.12</v>
      </c>
      <c r="L1664" s="6">
        <v>8589.68</v>
      </c>
      <c r="M1664" s="6">
        <v>11839.83</v>
      </c>
      <c r="N1664" s="6">
        <v>0</v>
      </c>
      <c r="O1664" s="6">
        <v>31100000</v>
      </c>
      <c r="P1664" s="6">
        <v>5000016</v>
      </c>
      <c r="Q1664" s="6">
        <v>0</v>
      </c>
      <c r="R1664" s="6">
        <v>7300000</v>
      </c>
      <c r="S1664" s="6">
        <v>43400016</v>
      </c>
      <c r="U1664">
        <f t="shared" si="32"/>
        <v>0</v>
      </c>
    </row>
    <row r="1665" spans="1:21" x14ac:dyDescent="0.35">
      <c r="A1665">
        <v>2021</v>
      </c>
      <c r="B1665" t="s">
        <v>3</v>
      </c>
      <c r="C1665" t="s">
        <v>69</v>
      </c>
      <c r="D1665" t="s">
        <v>17</v>
      </c>
      <c r="E1665" t="s">
        <v>131</v>
      </c>
      <c r="F1665" t="s">
        <v>35</v>
      </c>
      <c r="G1665">
        <v>5</v>
      </c>
      <c r="H1665" t="s">
        <v>9</v>
      </c>
      <c r="I1665" s="6">
        <v>2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985844</v>
      </c>
      <c r="P1665" s="6">
        <v>770000</v>
      </c>
      <c r="Q1665" s="6">
        <v>0</v>
      </c>
      <c r="R1665" s="6">
        <v>0</v>
      </c>
      <c r="S1665" s="6">
        <v>1755844</v>
      </c>
      <c r="U1665">
        <f t="shared" si="32"/>
        <v>0</v>
      </c>
    </row>
    <row r="1666" spans="1:21" x14ac:dyDescent="0.35">
      <c r="A1666">
        <v>2021</v>
      </c>
      <c r="B1666" t="s">
        <v>3</v>
      </c>
      <c r="C1666" t="s">
        <v>69</v>
      </c>
      <c r="D1666" t="s">
        <v>17</v>
      </c>
      <c r="E1666" t="s">
        <v>132</v>
      </c>
      <c r="F1666" t="s">
        <v>35</v>
      </c>
      <c r="G1666">
        <v>1</v>
      </c>
      <c r="H1666" t="s">
        <v>9</v>
      </c>
      <c r="I1666" s="6">
        <v>32</v>
      </c>
      <c r="J1666" s="6">
        <v>24374.59</v>
      </c>
      <c r="K1666" s="6">
        <v>13689.84</v>
      </c>
      <c r="L1666" s="6">
        <v>13327.89</v>
      </c>
      <c r="M1666" s="6">
        <v>23561.83</v>
      </c>
      <c r="N1666" s="6">
        <v>0</v>
      </c>
      <c r="O1666" s="6">
        <v>55263317</v>
      </c>
      <c r="P1666" s="6">
        <v>18930044</v>
      </c>
      <c r="Q1666" s="6">
        <v>0</v>
      </c>
      <c r="R1666" s="6">
        <v>25980347</v>
      </c>
      <c r="S1666" s="6">
        <v>100173708</v>
      </c>
      <c r="U1666">
        <f t="shared" si="32"/>
        <v>0</v>
      </c>
    </row>
    <row r="1667" spans="1:21" x14ac:dyDescent="0.35">
      <c r="A1667">
        <v>2021</v>
      </c>
      <c r="B1667" t="s">
        <v>3</v>
      </c>
      <c r="C1667" t="s">
        <v>69</v>
      </c>
      <c r="D1667" t="s">
        <v>17</v>
      </c>
      <c r="E1667" t="s">
        <v>132</v>
      </c>
      <c r="F1667" t="s">
        <v>35</v>
      </c>
      <c r="G1667">
        <v>2</v>
      </c>
      <c r="H1667" t="s">
        <v>9</v>
      </c>
      <c r="I1667" s="6">
        <v>2</v>
      </c>
      <c r="J1667" s="6">
        <v>68.650000000000006</v>
      </c>
      <c r="K1667" s="6">
        <v>44.62</v>
      </c>
      <c r="L1667" s="6">
        <v>68.63</v>
      </c>
      <c r="M1667" s="6">
        <v>129.4</v>
      </c>
      <c r="N1667" s="6">
        <v>0</v>
      </c>
      <c r="O1667" s="6">
        <v>0</v>
      </c>
      <c r="P1667" s="6">
        <v>770000</v>
      </c>
      <c r="Q1667" s="6">
        <v>0</v>
      </c>
      <c r="R1667" s="6">
        <v>0</v>
      </c>
      <c r="S1667" s="6">
        <v>770000</v>
      </c>
      <c r="U1667">
        <f t="shared" si="32"/>
        <v>0</v>
      </c>
    </row>
    <row r="1668" spans="1:21" x14ac:dyDescent="0.35">
      <c r="A1668">
        <v>2021</v>
      </c>
      <c r="B1668" t="s">
        <v>3</v>
      </c>
      <c r="C1668" t="s">
        <v>69</v>
      </c>
      <c r="D1668" t="s">
        <v>17</v>
      </c>
      <c r="E1668" t="s">
        <v>132</v>
      </c>
      <c r="F1668" t="s">
        <v>35</v>
      </c>
      <c r="G1668">
        <v>5</v>
      </c>
      <c r="H1668" t="s">
        <v>9</v>
      </c>
      <c r="I1668" s="6">
        <v>1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492922</v>
      </c>
      <c r="P1668" s="6">
        <v>385000</v>
      </c>
      <c r="Q1668" s="6">
        <v>0</v>
      </c>
      <c r="R1668" s="6">
        <v>0</v>
      </c>
      <c r="S1668" s="6">
        <v>877922</v>
      </c>
      <c r="U1668">
        <f t="shared" si="32"/>
        <v>0</v>
      </c>
    </row>
    <row r="1669" spans="1:21" x14ac:dyDescent="0.35">
      <c r="A1669">
        <v>2021</v>
      </c>
      <c r="B1669" t="s">
        <v>3</v>
      </c>
      <c r="C1669" t="s">
        <v>69</v>
      </c>
      <c r="D1669" t="s">
        <v>17</v>
      </c>
      <c r="E1669" t="s">
        <v>133</v>
      </c>
      <c r="F1669" t="s">
        <v>35</v>
      </c>
      <c r="G1669">
        <v>1</v>
      </c>
      <c r="H1669" t="s">
        <v>9</v>
      </c>
      <c r="I1669" s="6">
        <v>17</v>
      </c>
      <c r="J1669" s="6">
        <v>469.43</v>
      </c>
      <c r="K1669" s="6">
        <v>278.64999999999998</v>
      </c>
      <c r="L1669" s="6">
        <v>467.87</v>
      </c>
      <c r="M1669" s="6">
        <v>726.77</v>
      </c>
      <c r="N1669" s="6">
        <v>0</v>
      </c>
      <c r="O1669" s="6">
        <v>800000</v>
      </c>
      <c r="P1669" s="6">
        <v>3547755</v>
      </c>
      <c r="Q1669" s="6">
        <v>0</v>
      </c>
      <c r="R1669" s="6">
        <v>0</v>
      </c>
      <c r="S1669" s="6">
        <v>4347755</v>
      </c>
      <c r="U1669">
        <f t="shared" si="32"/>
        <v>0</v>
      </c>
    </row>
    <row r="1670" spans="1:21" x14ac:dyDescent="0.35">
      <c r="A1670">
        <v>2021</v>
      </c>
      <c r="B1670" t="s">
        <v>3</v>
      </c>
      <c r="C1670" t="s">
        <v>69</v>
      </c>
      <c r="D1670" t="s">
        <v>17</v>
      </c>
      <c r="E1670" t="s">
        <v>133</v>
      </c>
      <c r="F1670" t="s">
        <v>35</v>
      </c>
      <c r="G1670">
        <v>5</v>
      </c>
      <c r="H1670" t="s">
        <v>9</v>
      </c>
      <c r="I1670" s="6">
        <v>1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492922</v>
      </c>
      <c r="P1670" s="6">
        <v>385000</v>
      </c>
      <c r="Q1670" s="6">
        <v>0</v>
      </c>
      <c r="R1670" s="6">
        <v>0</v>
      </c>
      <c r="S1670" s="6">
        <v>877922</v>
      </c>
      <c r="U1670">
        <f t="shared" si="32"/>
        <v>0</v>
      </c>
    </row>
    <row r="1671" spans="1:21" x14ac:dyDescent="0.35">
      <c r="A1671">
        <v>2021</v>
      </c>
      <c r="B1671" t="s">
        <v>3</v>
      </c>
      <c r="C1671" t="s">
        <v>69</v>
      </c>
      <c r="D1671" t="s">
        <v>17</v>
      </c>
      <c r="E1671" t="s">
        <v>134</v>
      </c>
      <c r="F1671" t="s">
        <v>35</v>
      </c>
      <c r="G1671">
        <v>1</v>
      </c>
      <c r="H1671" t="s">
        <v>9</v>
      </c>
      <c r="I1671" s="6">
        <v>180</v>
      </c>
      <c r="J1671" s="6">
        <v>262481.13</v>
      </c>
      <c r="K1671" s="6">
        <v>129237.81</v>
      </c>
      <c r="L1671" s="6">
        <v>131637.92000000001</v>
      </c>
      <c r="M1671" s="6">
        <v>175644.59</v>
      </c>
      <c r="N1671" s="6">
        <v>0</v>
      </c>
      <c r="O1671" s="6">
        <v>626298742</v>
      </c>
      <c r="P1671" s="6">
        <v>125709875</v>
      </c>
      <c r="Q1671" s="6">
        <v>0</v>
      </c>
      <c r="R1671" s="6">
        <v>133311420</v>
      </c>
      <c r="S1671" s="6">
        <v>885320037</v>
      </c>
      <c r="U1671">
        <f t="shared" si="32"/>
        <v>0</v>
      </c>
    </row>
    <row r="1672" spans="1:21" x14ac:dyDescent="0.35">
      <c r="A1672">
        <v>2021</v>
      </c>
      <c r="B1672" t="s">
        <v>3</v>
      </c>
      <c r="C1672" t="s">
        <v>69</v>
      </c>
      <c r="D1672" t="s">
        <v>17</v>
      </c>
      <c r="E1672" t="s">
        <v>134</v>
      </c>
      <c r="F1672" t="s">
        <v>35</v>
      </c>
      <c r="G1672">
        <v>2</v>
      </c>
      <c r="H1672" t="s">
        <v>9</v>
      </c>
      <c r="I1672" s="6">
        <v>274</v>
      </c>
      <c r="J1672" s="6">
        <v>19189058.120000001</v>
      </c>
      <c r="K1672" s="6">
        <v>3055020.44</v>
      </c>
      <c r="L1672" s="6">
        <v>11395416.77</v>
      </c>
      <c r="M1672" s="6">
        <v>11561539.949999999</v>
      </c>
      <c r="N1672" s="6">
        <v>0</v>
      </c>
      <c r="O1672" s="6">
        <v>14906243182</v>
      </c>
      <c r="P1672" s="6">
        <v>11266801829</v>
      </c>
      <c r="Q1672" s="6">
        <v>0</v>
      </c>
      <c r="R1672" s="6">
        <v>461937000</v>
      </c>
      <c r="S1672" s="6">
        <v>26634982011</v>
      </c>
      <c r="U1672">
        <f t="shared" si="32"/>
        <v>0</v>
      </c>
    </row>
    <row r="1673" spans="1:21" x14ac:dyDescent="0.35">
      <c r="A1673">
        <v>2021</v>
      </c>
      <c r="B1673" t="s">
        <v>3</v>
      </c>
      <c r="C1673" t="s">
        <v>69</v>
      </c>
      <c r="D1673" t="s">
        <v>17</v>
      </c>
      <c r="E1673" t="s">
        <v>134</v>
      </c>
      <c r="F1673" t="s">
        <v>35</v>
      </c>
      <c r="G1673">
        <v>3</v>
      </c>
      <c r="H1673" t="s">
        <v>9</v>
      </c>
      <c r="I1673" s="6">
        <v>2</v>
      </c>
      <c r="J1673" s="6">
        <v>114.72</v>
      </c>
      <c r="K1673" s="6">
        <v>68.819999999999993</v>
      </c>
      <c r="L1673" s="6">
        <v>281.87</v>
      </c>
      <c r="M1673" s="6">
        <v>452.22</v>
      </c>
      <c r="N1673" s="6">
        <v>0</v>
      </c>
      <c r="O1673" s="6">
        <v>1000000</v>
      </c>
      <c r="P1673" s="6">
        <v>150000</v>
      </c>
      <c r="Q1673" s="6">
        <v>0</v>
      </c>
      <c r="R1673" s="6">
        <v>600000</v>
      </c>
      <c r="S1673" s="6">
        <v>1750000</v>
      </c>
      <c r="U1673">
        <f t="shared" si="32"/>
        <v>0</v>
      </c>
    </row>
    <row r="1674" spans="1:21" x14ac:dyDescent="0.35">
      <c r="A1674">
        <v>2021</v>
      </c>
      <c r="B1674" t="s">
        <v>3</v>
      </c>
      <c r="C1674" t="s">
        <v>69</v>
      </c>
      <c r="D1674" t="s">
        <v>17</v>
      </c>
      <c r="E1674" t="s">
        <v>134</v>
      </c>
      <c r="F1674" t="s">
        <v>35</v>
      </c>
      <c r="G1674">
        <v>5</v>
      </c>
      <c r="H1674" t="s">
        <v>9</v>
      </c>
      <c r="I1674" s="6">
        <v>6</v>
      </c>
      <c r="J1674" s="6">
        <v>3774.26</v>
      </c>
      <c r="K1674" s="6">
        <v>1710.42</v>
      </c>
      <c r="L1674" s="6">
        <v>4427.0200000000004</v>
      </c>
      <c r="M1674" s="6">
        <v>10863.36</v>
      </c>
      <c r="N1674" s="6">
        <v>0</v>
      </c>
      <c r="O1674" s="6">
        <v>46812746</v>
      </c>
      <c r="P1674" s="6">
        <v>985000</v>
      </c>
      <c r="Q1674" s="6">
        <v>0</v>
      </c>
      <c r="R1674" s="6">
        <v>1843082</v>
      </c>
      <c r="S1674" s="6">
        <v>49640828</v>
      </c>
      <c r="U1674">
        <f t="shared" si="32"/>
        <v>0</v>
      </c>
    </row>
    <row r="1675" spans="1:21" x14ac:dyDescent="0.35">
      <c r="A1675">
        <v>2021</v>
      </c>
      <c r="B1675" t="s">
        <v>3</v>
      </c>
      <c r="C1675" t="s">
        <v>69</v>
      </c>
      <c r="D1675" t="s">
        <v>17</v>
      </c>
      <c r="E1675" t="s">
        <v>134</v>
      </c>
      <c r="F1675" t="s">
        <v>35</v>
      </c>
      <c r="G1675">
        <v>6</v>
      </c>
      <c r="H1675" t="s">
        <v>9</v>
      </c>
      <c r="I1675" s="6">
        <v>2</v>
      </c>
      <c r="J1675" s="6">
        <v>85.98</v>
      </c>
      <c r="K1675" s="6">
        <v>55.89</v>
      </c>
      <c r="L1675" s="6">
        <v>85.98</v>
      </c>
      <c r="M1675" s="6">
        <v>129.32</v>
      </c>
      <c r="N1675" s="6">
        <v>0</v>
      </c>
      <c r="O1675" s="6">
        <v>0</v>
      </c>
      <c r="P1675" s="6">
        <v>770000</v>
      </c>
      <c r="Q1675" s="6">
        <v>0</v>
      </c>
      <c r="R1675" s="6">
        <v>0</v>
      </c>
      <c r="S1675" s="6">
        <v>770000</v>
      </c>
      <c r="U1675">
        <f t="shared" si="32"/>
        <v>0</v>
      </c>
    </row>
    <row r="1676" spans="1:21" x14ac:dyDescent="0.35">
      <c r="A1676">
        <v>2021</v>
      </c>
      <c r="B1676" t="s">
        <v>3</v>
      </c>
      <c r="C1676" t="s">
        <v>69</v>
      </c>
      <c r="D1676" t="s">
        <v>17</v>
      </c>
      <c r="E1676" t="s">
        <v>135</v>
      </c>
      <c r="F1676" t="s">
        <v>35</v>
      </c>
      <c r="G1676">
        <v>1</v>
      </c>
      <c r="H1676" t="s">
        <v>9</v>
      </c>
      <c r="I1676" s="6">
        <v>220</v>
      </c>
      <c r="J1676" s="6">
        <v>1316190.45</v>
      </c>
      <c r="K1676" s="6">
        <v>153023.76999999999</v>
      </c>
      <c r="L1676" s="6">
        <v>169161.54</v>
      </c>
      <c r="M1676" s="6">
        <v>1374160.86</v>
      </c>
      <c r="N1676" s="6">
        <v>0</v>
      </c>
      <c r="O1676" s="6">
        <v>664525307</v>
      </c>
      <c r="P1676" s="6">
        <v>1579428885</v>
      </c>
      <c r="Q1676" s="6">
        <v>0</v>
      </c>
      <c r="R1676" s="6">
        <v>125408296</v>
      </c>
      <c r="S1676" s="6">
        <v>2369362488</v>
      </c>
      <c r="U1676">
        <f t="shared" si="32"/>
        <v>0</v>
      </c>
    </row>
    <row r="1677" spans="1:21" x14ac:dyDescent="0.35">
      <c r="A1677">
        <v>2021</v>
      </c>
      <c r="B1677" t="s">
        <v>3</v>
      </c>
      <c r="C1677" t="s">
        <v>69</v>
      </c>
      <c r="D1677" t="s">
        <v>17</v>
      </c>
      <c r="E1677" t="s">
        <v>135</v>
      </c>
      <c r="F1677" t="s">
        <v>35</v>
      </c>
      <c r="G1677">
        <v>2</v>
      </c>
      <c r="H1677" t="s">
        <v>9</v>
      </c>
      <c r="I1677" s="6">
        <v>144</v>
      </c>
      <c r="J1677" s="6">
        <v>99055.47</v>
      </c>
      <c r="K1677" s="6">
        <v>59602.49</v>
      </c>
      <c r="L1677" s="6">
        <v>102201.92</v>
      </c>
      <c r="M1677" s="6">
        <v>159077.57</v>
      </c>
      <c r="N1677" s="6">
        <v>0</v>
      </c>
      <c r="O1677" s="6">
        <v>470532265</v>
      </c>
      <c r="P1677" s="6">
        <v>79879830</v>
      </c>
      <c r="Q1677" s="6">
        <v>0</v>
      </c>
      <c r="R1677" s="6">
        <v>142400000</v>
      </c>
      <c r="S1677" s="6">
        <v>692812095</v>
      </c>
      <c r="U1677">
        <f t="shared" si="32"/>
        <v>0</v>
      </c>
    </row>
    <row r="1678" spans="1:21" x14ac:dyDescent="0.35">
      <c r="A1678">
        <v>2021</v>
      </c>
      <c r="B1678" t="s">
        <v>3</v>
      </c>
      <c r="C1678" t="s">
        <v>69</v>
      </c>
      <c r="D1678" t="s">
        <v>17</v>
      </c>
      <c r="E1678" t="s">
        <v>135</v>
      </c>
      <c r="F1678" t="s">
        <v>35</v>
      </c>
      <c r="G1678">
        <v>3</v>
      </c>
      <c r="H1678" t="s">
        <v>9</v>
      </c>
      <c r="I1678" s="6">
        <v>27</v>
      </c>
      <c r="J1678" s="6">
        <v>39485.42</v>
      </c>
      <c r="K1678" s="6">
        <v>22427.99</v>
      </c>
      <c r="L1678" s="6">
        <v>24758.26</v>
      </c>
      <c r="M1678" s="6">
        <v>35906.15</v>
      </c>
      <c r="N1678" s="6">
        <v>0</v>
      </c>
      <c r="O1678" s="6">
        <v>106340000</v>
      </c>
      <c r="P1678" s="6">
        <v>14317300</v>
      </c>
      <c r="Q1678" s="6">
        <v>0</v>
      </c>
      <c r="R1678" s="6">
        <v>26162892</v>
      </c>
      <c r="S1678" s="6">
        <v>146820192</v>
      </c>
      <c r="U1678">
        <f t="shared" si="32"/>
        <v>0</v>
      </c>
    </row>
    <row r="1679" spans="1:21" x14ac:dyDescent="0.35">
      <c r="A1679">
        <v>2021</v>
      </c>
      <c r="B1679" t="s">
        <v>3</v>
      </c>
      <c r="C1679" t="s">
        <v>69</v>
      </c>
      <c r="D1679" t="s">
        <v>17</v>
      </c>
      <c r="E1679" t="s">
        <v>135</v>
      </c>
      <c r="F1679" t="s">
        <v>35</v>
      </c>
      <c r="G1679">
        <v>4</v>
      </c>
      <c r="H1679" t="s">
        <v>9</v>
      </c>
      <c r="I1679" s="6">
        <v>4</v>
      </c>
      <c r="J1679" s="6">
        <v>7409.82</v>
      </c>
      <c r="K1679" s="6">
        <v>4445.8900000000003</v>
      </c>
      <c r="L1679" s="6">
        <v>7077.33</v>
      </c>
      <c r="M1679" s="6">
        <v>10069.52</v>
      </c>
      <c r="N1679" s="6">
        <v>0</v>
      </c>
      <c r="O1679" s="6">
        <v>28000000</v>
      </c>
      <c r="P1679" s="6">
        <v>3600000</v>
      </c>
      <c r="Q1679" s="6">
        <v>0</v>
      </c>
      <c r="R1679" s="6">
        <v>8300000</v>
      </c>
      <c r="S1679" s="6">
        <v>39900000</v>
      </c>
      <c r="U1679">
        <f t="shared" si="32"/>
        <v>0</v>
      </c>
    </row>
    <row r="1680" spans="1:21" x14ac:dyDescent="0.35">
      <c r="A1680">
        <v>2021</v>
      </c>
      <c r="B1680" t="s">
        <v>3</v>
      </c>
      <c r="C1680" t="s">
        <v>69</v>
      </c>
      <c r="D1680" t="s">
        <v>17</v>
      </c>
      <c r="E1680" t="s">
        <v>135</v>
      </c>
      <c r="F1680" t="s">
        <v>35</v>
      </c>
      <c r="G1680">
        <v>5</v>
      </c>
      <c r="H1680" t="s">
        <v>9</v>
      </c>
      <c r="I1680" s="6">
        <v>2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985844</v>
      </c>
      <c r="P1680" s="6">
        <v>770000</v>
      </c>
      <c r="Q1680" s="6">
        <v>0</v>
      </c>
      <c r="R1680" s="6">
        <v>0</v>
      </c>
      <c r="S1680" s="6">
        <v>1755844</v>
      </c>
      <c r="U1680">
        <f t="shared" si="32"/>
        <v>0</v>
      </c>
    </row>
    <row r="1681" spans="1:21" x14ac:dyDescent="0.35">
      <c r="A1681">
        <v>2021</v>
      </c>
      <c r="B1681" t="s">
        <v>3</v>
      </c>
      <c r="C1681" t="s">
        <v>69</v>
      </c>
      <c r="D1681" t="s">
        <v>17</v>
      </c>
      <c r="E1681" t="s">
        <v>135</v>
      </c>
      <c r="F1681" t="s">
        <v>35</v>
      </c>
      <c r="G1681">
        <v>6</v>
      </c>
      <c r="H1681" t="s">
        <v>9</v>
      </c>
      <c r="I1681" s="6">
        <v>4</v>
      </c>
      <c r="J1681" s="6">
        <v>171.96</v>
      </c>
      <c r="K1681" s="6">
        <v>111.78</v>
      </c>
      <c r="L1681" s="6">
        <v>171.96</v>
      </c>
      <c r="M1681" s="6">
        <v>258.64</v>
      </c>
      <c r="N1681" s="6">
        <v>0</v>
      </c>
      <c r="O1681" s="6">
        <v>0</v>
      </c>
      <c r="P1681" s="6">
        <v>1540000</v>
      </c>
      <c r="Q1681" s="6">
        <v>0</v>
      </c>
      <c r="R1681" s="6">
        <v>0</v>
      </c>
      <c r="S1681" s="6">
        <v>1540000</v>
      </c>
      <c r="U1681">
        <f t="shared" si="32"/>
        <v>0</v>
      </c>
    </row>
    <row r="1682" spans="1:21" x14ac:dyDescent="0.35">
      <c r="A1682">
        <v>2021</v>
      </c>
      <c r="B1682" t="s">
        <v>3</v>
      </c>
      <c r="C1682" t="s">
        <v>69</v>
      </c>
      <c r="D1682" t="s">
        <v>17</v>
      </c>
      <c r="E1682" t="s">
        <v>136</v>
      </c>
      <c r="F1682" t="s">
        <v>35</v>
      </c>
      <c r="G1682">
        <v>1</v>
      </c>
      <c r="H1682" t="s">
        <v>9</v>
      </c>
      <c r="I1682" s="6">
        <v>72</v>
      </c>
      <c r="J1682" s="6">
        <v>38187.129999999997</v>
      </c>
      <c r="K1682" s="6">
        <v>21982.45</v>
      </c>
      <c r="L1682" s="6">
        <v>29415.599999999999</v>
      </c>
      <c r="M1682" s="6">
        <v>49723.62</v>
      </c>
      <c r="N1682" s="6">
        <v>0</v>
      </c>
      <c r="O1682" s="6">
        <v>88695706</v>
      </c>
      <c r="P1682" s="6">
        <v>38818899</v>
      </c>
      <c r="Q1682" s="6">
        <v>0</v>
      </c>
      <c r="R1682" s="6">
        <v>14043823</v>
      </c>
      <c r="S1682" s="6">
        <v>141558428</v>
      </c>
      <c r="U1682">
        <f t="shared" si="32"/>
        <v>0</v>
      </c>
    </row>
    <row r="1683" spans="1:21" x14ac:dyDescent="0.35">
      <c r="A1683">
        <v>2021</v>
      </c>
      <c r="B1683" t="s">
        <v>3</v>
      </c>
      <c r="C1683" t="s">
        <v>69</v>
      </c>
      <c r="D1683" t="s">
        <v>17</v>
      </c>
      <c r="E1683" t="s">
        <v>136</v>
      </c>
      <c r="F1683" t="s">
        <v>35</v>
      </c>
      <c r="G1683">
        <v>2</v>
      </c>
      <c r="H1683" t="s">
        <v>9</v>
      </c>
      <c r="I1683" s="6">
        <v>23</v>
      </c>
      <c r="J1683" s="6">
        <v>16611.73</v>
      </c>
      <c r="K1683" s="6">
        <v>10010.67</v>
      </c>
      <c r="L1683" s="6">
        <v>10751.08</v>
      </c>
      <c r="M1683" s="6">
        <v>17342.669999999998</v>
      </c>
      <c r="N1683" s="6">
        <v>0</v>
      </c>
      <c r="O1683" s="6">
        <v>33810000</v>
      </c>
      <c r="P1683" s="6">
        <v>7950000</v>
      </c>
      <c r="Q1683" s="6">
        <v>0</v>
      </c>
      <c r="R1683" s="6">
        <v>8750000</v>
      </c>
      <c r="S1683" s="6">
        <v>50510000</v>
      </c>
      <c r="U1683">
        <f t="shared" si="32"/>
        <v>0</v>
      </c>
    </row>
    <row r="1684" spans="1:21" x14ac:dyDescent="0.35">
      <c r="A1684">
        <v>2021</v>
      </c>
      <c r="B1684" t="s">
        <v>3</v>
      </c>
      <c r="C1684" t="s">
        <v>69</v>
      </c>
      <c r="D1684" t="s">
        <v>17</v>
      </c>
      <c r="E1684" t="s">
        <v>136</v>
      </c>
      <c r="F1684" t="s">
        <v>35</v>
      </c>
      <c r="G1684">
        <v>3</v>
      </c>
      <c r="H1684" t="s">
        <v>9</v>
      </c>
      <c r="I1684" s="6">
        <v>2</v>
      </c>
      <c r="J1684" s="6">
        <v>1548.89</v>
      </c>
      <c r="K1684" s="6">
        <v>929.34</v>
      </c>
      <c r="L1684" s="6">
        <v>1350</v>
      </c>
      <c r="M1684" s="6">
        <v>2422.6</v>
      </c>
      <c r="N1684" s="6">
        <v>0</v>
      </c>
      <c r="O1684" s="6">
        <v>4000000</v>
      </c>
      <c r="P1684" s="6">
        <v>200000</v>
      </c>
      <c r="Q1684" s="6">
        <v>0</v>
      </c>
      <c r="R1684" s="6">
        <v>800000</v>
      </c>
      <c r="S1684" s="6">
        <v>5000000</v>
      </c>
      <c r="U1684">
        <f t="shared" si="32"/>
        <v>0</v>
      </c>
    </row>
    <row r="1685" spans="1:21" x14ac:dyDescent="0.35">
      <c r="A1685">
        <v>2021</v>
      </c>
      <c r="B1685" t="s">
        <v>3</v>
      </c>
      <c r="C1685" t="s">
        <v>69</v>
      </c>
      <c r="D1685" t="s">
        <v>17</v>
      </c>
      <c r="E1685" t="s">
        <v>136</v>
      </c>
      <c r="F1685" t="s">
        <v>35</v>
      </c>
      <c r="G1685">
        <v>4</v>
      </c>
      <c r="H1685" t="s">
        <v>9</v>
      </c>
      <c r="I1685" s="6">
        <v>2</v>
      </c>
      <c r="J1685" s="6">
        <v>2108.4699999999998</v>
      </c>
      <c r="K1685" s="6">
        <v>1265.08</v>
      </c>
      <c r="L1685" s="6">
        <v>1350</v>
      </c>
      <c r="M1685" s="6">
        <v>1834.52</v>
      </c>
      <c r="N1685" s="6">
        <v>0</v>
      </c>
      <c r="O1685" s="6">
        <v>4000000</v>
      </c>
      <c r="P1685" s="6">
        <v>600000</v>
      </c>
      <c r="Q1685" s="6">
        <v>0</v>
      </c>
      <c r="R1685" s="6">
        <v>1200000</v>
      </c>
      <c r="S1685" s="6">
        <v>5800000</v>
      </c>
      <c r="U1685">
        <f t="shared" si="32"/>
        <v>0</v>
      </c>
    </row>
    <row r="1686" spans="1:21" x14ac:dyDescent="0.35">
      <c r="A1686">
        <v>2021</v>
      </c>
      <c r="B1686" t="s">
        <v>3</v>
      </c>
      <c r="C1686" t="s">
        <v>69</v>
      </c>
      <c r="D1686" t="s">
        <v>17</v>
      </c>
      <c r="E1686" t="s">
        <v>136</v>
      </c>
      <c r="F1686" t="s">
        <v>35</v>
      </c>
      <c r="G1686">
        <v>5</v>
      </c>
      <c r="H1686" t="s">
        <v>9</v>
      </c>
      <c r="I1686" s="6">
        <v>1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492922</v>
      </c>
      <c r="P1686" s="6">
        <v>385000</v>
      </c>
      <c r="Q1686" s="6">
        <v>0</v>
      </c>
      <c r="R1686" s="6">
        <v>0</v>
      </c>
      <c r="S1686" s="6">
        <v>877922</v>
      </c>
      <c r="U1686">
        <f t="shared" si="32"/>
        <v>0</v>
      </c>
    </row>
    <row r="1687" spans="1:21" x14ac:dyDescent="0.35">
      <c r="A1687">
        <v>2021</v>
      </c>
      <c r="B1687" t="s">
        <v>3</v>
      </c>
      <c r="C1687" t="s">
        <v>69</v>
      </c>
      <c r="D1687" t="s">
        <v>17</v>
      </c>
      <c r="E1687" t="s">
        <v>137</v>
      </c>
      <c r="F1687" t="s">
        <v>35</v>
      </c>
      <c r="G1687">
        <v>1</v>
      </c>
      <c r="H1687" t="s">
        <v>9</v>
      </c>
      <c r="I1687" s="6">
        <v>38</v>
      </c>
      <c r="J1687" s="6">
        <v>1036103.38</v>
      </c>
      <c r="K1687" s="6">
        <v>31252.78</v>
      </c>
      <c r="L1687" s="6">
        <v>902371.28</v>
      </c>
      <c r="M1687" s="6">
        <v>1036105.48</v>
      </c>
      <c r="N1687" s="6">
        <v>0</v>
      </c>
      <c r="O1687" s="6">
        <v>934170898</v>
      </c>
      <c r="P1687" s="6">
        <v>554829853</v>
      </c>
      <c r="Q1687" s="6">
        <v>0</v>
      </c>
      <c r="R1687" s="6">
        <v>204420846</v>
      </c>
      <c r="S1687" s="6">
        <v>1693421597</v>
      </c>
      <c r="U1687">
        <f t="shared" ref="U1687:U1750" si="33">IFERROR(N1687/J1687,0)</f>
        <v>0</v>
      </c>
    </row>
    <row r="1688" spans="1:21" x14ac:dyDescent="0.35">
      <c r="A1688">
        <v>2021</v>
      </c>
      <c r="B1688" t="s">
        <v>3</v>
      </c>
      <c r="C1688" t="s">
        <v>69</v>
      </c>
      <c r="D1688" t="s">
        <v>17</v>
      </c>
      <c r="E1688" t="s">
        <v>137</v>
      </c>
      <c r="F1688" t="s">
        <v>35</v>
      </c>
      <c r="G1688">
        <v>2</v>
      </c>
      <c r="H1688" t="s">
        <v>9</v>
      </c>
      <c r="I1688" s="6">
        <v>9</v>
      </c>
      <c r="J1688" s="6">
        <v>3905.81</v>
      </c>
      <c r="K1688" s="6">
        <v>2382.12</v>
      </c>
      <c r="L1688" s="6">
        <v>4536.04</v>
      </c>
      <c r="M1688" s="6">
        <v>7083.71</v>
      </c>
      <c r="N1688" s="6">
        <v>0</v>
      </c>
      <c r="O1688" s="6">
        <v>24000000</v>
      </c>
      <c r="P1688" s="6">
        <v>2570000</v>
      </c>
      <c r="Q1688" s="6">
        <v>0</v>
      </c>
      <c r="R1688" s="6">
        <v>3600000</v>
      </c>
      <c r="S1688" s="6">
        <v>30170000</v>
      </c>
      <c r="U1688">
        <f t="shared" si="33"/>
        <v>0</v>
      </c>
    </row>
    <row r="1689" spans="1:21" x14ac:dyDescent="0.35">
      <c r="A1689">
        <v>2021</v>
      </c>
      <c r="B1689" t="s">
        <v>3</v>
      </c>
      <c r="C1689" t="s">
        <v>69</v>
      </c>
      <c r="D1689" t="s">
        <v>17</v>
      </c>
      <c r="E1689" t="s">
        <v>137</v>
      </c>
      <c r="F1689" t="s">
        <v>35</v>
      </c>
      <c r="G1689">
        <v>3</v>
      </c>
      <c r="H1689" t="s">
        <v>9</v>
      </c>
      <c r="I1689" s="6">
        <v>4</v>
      </c>
      <c r="J1689" s="6">
        <v>4969.43</v>
      </c>
      <c r="K1689" s="6">
        <v>2981.66</v>
      </c>
      <c r="L1689" s="6">
        <v>4050</v>
      </c>
      <c r="M1689" s="6">
        <v>5181.78</v>
      </c>
      <c r="N1689" s="6">
        <v>0</v>
      </c>
      <c r="O1689" s="6">
        <v>12000000</v>
      </c>
      <c r="P1689" s="6">
        <v>1800000</v>
      </c>
      <c r="Q1689" s="6">
        <v>0</v>
      </c>
      <c r="R1689" s="6">
        <v>3640000</v>
      </c>
      <c r="S1689" s="6">
        <v>17440000</v>
      </c>
      <c r="U1689">
        <f t="shared" si="33"/>
        <v>0</v>
      </c>
    </row>
    <row r="1690" spans="1:21" x14ac:dyDescent="0.35">
      <c r="A1690">
        <v>2021</v>
      </c>
      <c r="B1690" t="s">
        <v>3</v>
      </c>
      <c r="C1690" t="s">
        <v>69</v>
      </c>
      <c r="D1690" t="s">
        <v>17</v>
      </c>
      <c r="E1690" t="s">
        <v>137</v>
      </c>
      <c r="F1690" t="s">
        <v>35</v>
      </c>
      <c r="G1690">
        <v>5</v>
      </c>
      <c r="H1690" t="s">
        <v>9</v>
      </c>
      <c r="I1690" s="6">
        <v>1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492922</v>
      </c>
      <c r="P1690" s="6">
        <v>385000</v>
      </c>
      <c r="Q1690" s="6">
        <v>0</v>
      </c>
      <c r="R1690" s="6">
        <v>0</v>
      </c>
      <c r="S1690" s="6">
        <v>877922</v>
      </c>
      <c r="U1690">
        <f t="shared" si="33"/>
        <v>0</v>
      </c>
    </row>
    <row r="1691" spans="1:21" x14ac:dyDescent="0.35">
      <c r="A1691">
        <v>2021</v>
      </c>
      <c r="B1691" t="s">
        <v>3</v>
      </c>
      <c r="C1691" t="s">
        <v>69</v>
      </c>
      <c r="D1691" t="s">
        <v>17</v>
      </c>
      <c r="E1691" t="s">
        <v>137</v>
      </c>
      <c r="F1691" t="s">
        <v>35</v>
      </c>
      <c r="G1691">
        <v>10</v>
      </c>
      <c r="H1691" t="s">
        <v>9</v>
      </c>
      <c r="I1691" s="6">
        <v>1</v>
      </c>
      <c r="J1691" s="6">
        <v>-1936.45</v>
      </c>
      <c r="K1691" s="6">
        <v>-1161.8699999999999</v>
      </c>
      <c r="L1691" s="6">
        <v>621.37</v>
      </c>
      <c r="M1691" s="6">
        <v>1102.19</v>
      </c>
      <c r="N1691" s="6">
        <v>0</v>
      </c>
      <c r="O1691" s="6">
        <v>4000000</v>
      </c>
      <c r="P1691" s="6">
        <v>600000</v>
      </c>
      <c r="Q1691" s="6">
        <v>0</v>
      </c>
      <c r="R1691" s="6">
        <v>1200000</v>
      </c>
      <c r="S1691" s="6">
        <v>5800000</v>
      </c>
      <c r="U1691">
        <f t="shared" si="33"/>
        <v>0</v>
      </c>
    </row>
    <row r="1692" spans="1:21" x14ac:dyDescent="0.35">
      <c r="A1692">
        <v>2021</v>
      </c>
      <c r="B1692" t="s">
        <v>3</v>
      </c>
      <c r="C1692" t="s">
        <v>69</v>
      </c>
      <c r="D1692" t="s">
        <v>17</v>
      </c>
      <c r="E1692" t="s">
        <v>138</v>
      </c>
      <c r="F1692" t="s">
        <v>35</v>
      </c>
      <c r="G1692">
        <v>1</v>
      </c>
      <c r="H1692" t="s">
        <v>9</v>
      </c>
      <c r="I1692" s="6">
        <v>8</v>
      </c>
      <c r="J1692" s="6">
        <v>6444.97</v>
      </c>
      <c r="K1692" s="6">
        <v>3858.61</v>
      </c>
      <c r="L1692" s="6">
        <v>2551.3200000000002</v>
      </c>
      <c r="M1692" s="6">
        <v>2858.7</v>
      </c>
      <c r="N1692" s="6">
        <v>0</v>
      </c>
      <c r="O1692" s="6">
        <v>4614052</v>
      </c>
      <c r="P1692" s="6">
        <v>10676236</v>
      </c>
      <c r="Q1692" s="6">
        <v>0</v>
      </c>
      <c r="R1692" s="6">
        <v>1452806</v>
      </c>
      <c r="S1692" s="6">
        <v>16743094</v>
      </c>
      <c r="U1692">
        <f t="shared" si="33"/>
        <v>0</v>
      </c>
    </row>
    <row r="1693" spans="1:21" x14ac:dyDescent="0.35">
      <c r="A1693">
        <v>2021</v>
      </c>
      <c r="B1693" t="s">
        <v>3</v>
      </c>
      <c r="C1693" t="s">
        <v>69</v>
      </c>
      <c r="D1693" t="s">
        <v>17</v>
      </c>
      <c r="E1693" t="s">
        <v>138</v>
      </c>
      <c r="F1693" t="s">
        <v>35</v>
      </c>
      <c r="G1693">
        <v>2</v>
      </c>
      <c r="H1693" t="s">
        <v>9</v>
      </c>
      <c r="I1693" s="6">
        <v>2</v>
      </c>
      <c r="J1693" s="6">
        <v>290.81</v>
      </c>
      <c r="K1693" s="6">
        <v>189.03</v>
      </c>
      <c r="L1693" s="6">
        <v>290.81</v>
      </c>
      <c r="M1693" s="6">
        <v>388.8</v>
      </c>
      <c r="N1693" s="6">
        <v>0</v>
      </c>
      <c r="O1693" s="6">
        <v>770000</v>
      </c>
      <c r="P1693" s="6">
        <v>700000</v>
      </c>
      <c r="Q1693" s="6">
        <v>0</v>
      </c>
      <c r="R1693" s="6">
        <v>0</v>
      </c>
      <c r="S1693" s="6">
        <v>1470000</v>
      </c>
      <c r="U1693">
        <f t="shared" si="33"/>
        <v>0</v>
      </c>
    </row>
    <row r="1694" spans="1:21" x14ac:dyDescent="0.35">
      <c r="A1694">
        <v>2021</v>
      </c>
      <c r="B1694" t="s">
        <v>3</v>
      </c>
      <c r="C1694" t="s">
        <v>69</v>
      </c>
      <c r="D1694" t="s">
        <v>17</v>
      </c>
      <c r="E1694" t="s">
        <v>139</v>
      </c>
      <c r="F1694" t="s">
        <v>35</v>
      </c>
      <c r="G1694">
        <v>1</v>
      </c>
      <c r="H1694" t="s">
        <v>9</v>
      </c>
      <c r="I1694" s="6">
        <v>1395</v>
      </c>
      <c r="J1694" s="6">
        <v>6012390.3200000003</v>
      </c>
      <c r="K1694" s="6">
        <v>1081702.95</v>
      </c>
      <c r="L1694" s="6">
        <v>4561796.0999999996</v>
      </c>
      <c r="M1694" s="6">
        <v>5241960</v>
      </c>
      <c r="N1694" s="6">
        <v>0</v>
      </c>
      <c r="O1694" s="6">
        <v>5697174016</v>
      </c>
      <c r="P1694" s="6">
        <v>7978135741</v>
      </c>
      <c r="Q1694" s="6">
        <v>0</v>
      </c>
      <c r="R1694" s="6">
        <v>845612814</v>
      </c>
      <c r="S1694" s="6">
        <v>14520922571</v>
      </c>
      <c r="U1694">
        <f t="shared" si="33"/>
        <v>0</v>
      </c>
    </row>
    <row r="1695" spans="1:21" x14ac:dyDescent="0.35">
      <c r="A1695">
        <v>2021</v>
      </c>
      <c r="B1695" t="s">
        <v>3</v>
      </c>
      <c r="C1695" t="s">
        <v>69</v>
      </c>
      <c r="D1695" t="s">
        <v>17</v>
      </c>
      <c r="E1695" t="s">
        <v>139</v>
      </c>
      <c r="F1695" t="s">
        <v>35</v>
      </c>
      <c r="G1695">
        <v>2</v>
      </c>
      <c r="H1695" t="s">
        <v>9</v>
      </c>
      <c r="I1695" s="6">
        <v>608</v>
      </c>
      <c r="J1695" s="6">
        <v>630433.18000000005</v>
      </c>
      <c r="K1695" s="6">
        <v>374251.26</v>
      </c>
      <c r="L1695" s="6">
        <v>543746.03</v>
      </c>
      <c r="M1695" s="6">
        <v>783192.25</v>
      </c>
      <c r="N1695" s="6">
        <v>0</v>
      </c>
      <c r="O1695" s="6">
        <v>2009023000</v>
      </c>
      <c r="P1695" s="6">
        <v>311760000</v>
      </c>
      <c r="Q1695" s="6">
        <v>0</v>
      </c>
      <c r="R1695" s="6">
        <v>544610400</v>
      </c>
      <c r="S1695" s="6">
        <v>2865393400</v>
      </c>
      <c r="U1695">
        <f t="shared" si="33"/>
        <v>0</v>
      </c>
    </row>
    <row r="1696" spans="1:21" x14ac:dyDescent="0.35">
      <c r="A1696">
        <v>2021</v>
      </c>
      <c r="B1696" t="s">
        <v>3</v>
      </c>
      <c r="C1696" t="s">
        <v>69</v>
      </c>
      <c r="D1696" t="s">
        <v>17</v>
      </c>
      <c r="E1696" t="s">
        <v>139</v>
      </c>
      <c r="F1696" t="s">
        <v>35</v>
      </c>
      <c r="G1696">
        <v>3</v>
      </c>
      <c r="H1696" t="s">
        <v>9</v>
      </c>
      <c r="I1696" s="6">
        <v>24</v>
      </c>
      <c r="J1696" s="6">
        <v>18537.53</v>
      </c>
      <c r="K1696" s="6">
        <v>11122.51</v>
      </c>
      <c r="L1696" s="6">
        <v>23320.38</v>
      </c>
      <c r="M1696" s="6">
        <v>42751.360000000001</v>
      </c>
      <c r="N1696" s="6">
        <v>0</v>
      </c>
      <c r="O1696" s="6">
        <v>115100000</v>
      </c>
      <c r="P1696" s="6">
        <v>15040000</v>
      </c>
      <c r="Q1696" s="6">
        <v>0</v>
      </c>
      <c r="R1696" s="6">
        <v>27800000</v>
      </c>
      <c r="S1696" s="6">
        <v>157940000</v>
      </c>
      <c r="U1696">
        <f t="shared" si="33"/>
        <v>0</v>
      </c>
    </row>
    <row r="1697" spans="1:21" x14ac:dyDescent="0.35">
      <c r="A1697">
        <v>2021</v>
      </c>
      <c r="B1697" t="s">
        <v>3</v>
      </c>
      <c r="C1697" t="s">
        <v>69</v>
      </c>
      <c r="D1697" t="s">
        <v>17</v>
      </c>
      <c r="E1697" t="s">
        <v>139</v>
      </c>
      <c r="F1697" t="s">
        <v>35</v>
      </c>
      <c r="G1697">
        <v>4</v>
      </c>
      <c r="H1697" t="s">
        <v>9</v>
      </c>
      <c r="I1697" s="6">
        <v>10</v>
      </c>
      <c r="J1697" s="6">
        <v>28851.63</v>
      </c>
      <c r="K1697" s="6">
        <v>13662.21</v>
      </c>
      <c r="L1697" s="6">
        <v>27854.53</v>
      </c>
      <c r="M1697" s="6">
        <v>50452.71</v>
      </c>
      <c r="N1697" s="6">
        <v>0</v>
      </c>
      <c r="O1697" s="6">
        <v>203000000</v>
      </c>
      <c r="P1697" s="6">
        <v>5600000</v>
      </c>
      <c r="Q1697" s="6">
        <v>0</v>
      </c>
      <c r="R1697" s="6">
        <v>25704264</v>
      </c>
      <c r="S1697" s="6">
        <v>234304264</v>
      </c>
      <c r="U1697">
        <f t="shared" si="33"/>
        <v>0</v>
      </c>
    </row>
    <row r="1698" spans="1:21" x14ac:dyDescent="0.35">
      <c r="A1698">
        <v>2021</v>
      </c>
      <c r="B1698" t="s">
        <v>3</v>
      </c>
      <c r="C1698" t="s">
        <v>69</v>
      </c>
      <c r="D1698" t="s">
        <v>17</v>
      </c>
      <c r="E1698" t="s">
        <v>139</v>
      </c>
      <c r="F1698" t="s">
        <v>35</v>
      </c>
      <c r="G1698">
        <v>5</v>
      </c>
      <c r="H1698" t="s">
        <v>9</v>
      </c>
      <c r="I1698" s="6">
        <v>5</v>
      </c>
      <c r="J1698" s="6">
        <v>3749.12</v>
      </c>
      <c r="K1698" s="6">
        <v>2249.4899999999998</v>
      </c>
      <c r="L1698" s="6">
        <v>2696.28</v>
      </c>
      <c r="M1698" s="6">
        <v>3218.81</v>
      </c>
      <c r="N1698" s="6">
        <v>0</v>
      </c>
      <c r="O1698" s="6">
        <v>4492922</v>
      </c>
      <c r="P1698" s="6">
        <v>10745000</v>
      </c>
      <c r="Q1698" s="6">
        <v>0</v>
      </c>
      <c r="R1698" s="6">
        <v>2176000</v>
      </c>
      <c r="S1698" s="6">
        <v>17413922</v>
      </c>
      <c r="U1698">
        <f t="shared" si="33"/>
        <v>0</v>
      </c>
    </row>
    <row r="1699" spans="1:21" x14ac:dyDescent="0.35">
      <c r="A1699">
        <v>2021</v>
      </c>
      <c r="B1699" t="s">
        <v>3</v>
      </c>
      <c r="C1699" t="s">
        <v>69</v>
      </c>
      <c r="D1699" t="s">
        <v>17</v>
      </c>
      <c r="E1699" t="s">
        <v>139</v>
      </c>
      <c r="F1699" t="s">
        <v>35</v>
      </c>
      <c r="G1699">
        <v>6</v>
      </c>
      <c r="H1699" t="s">
        <v>9</v>
      </c>
      <c r="I1699" s="6">
        <v>6</v>
      </c>
      <c r="J1699" s="6">
        <v>65542.28</v>
      </c>
      <c r="K1699" s="6">
        <v>16764.53</v>
      </c>
      <c r="L1699" s="6">
        <v>45024.24</v>
      </c>
      <c r="M1699" s="6">
        <v>50166.6</v>
      </c>
      <c r="N1699" s="6">
        <v>0</v>
      </c>
      <c r="O1699" s="6">
        <v>263508014</v>
      </c>
      <c r="P1699" s="6">
        <v>990000</v>
      </c>
      <c r="Q1699" s="6">
        <v>0</v>
      </c>
      <c r="R1699" s="6">
        <v>25170802</v>
      </c>
      <c r="S1699" s="6">
        <v>289668816</v>
      </c>
      <c r="U1699">
        <f t="shared" si="33"/>
        <v>0</v>
      </c>
    </row>
    <row r="1700" spans="1:21" x14ac:dyDescent="0.35">
      <c r="A1700">
        <v>2021</v>
      </c>
      <c r="B1700" t="s">
        <v>3</v>
      </c>
      <c r="C1700" t="s">
        <v>69</v>
      </c>
      <c r="D1700" t="s">
        <v>17</v>
      </c>
      <c r="E1700" t="s">
        <v>139</v>
      </c>
      <c r="F1700" t="s">
        <v>35</v>
      </c>
      <c r="G1700">
        <v>7</v>
      </c>
      <c r="H1700" t="s">
        <v>9</v>
      </c>
      <c r="I1700" s="6">
        <v>2</v>
      </c>
      <c r="J1700" s="6">
        <v>-265.32</v>
      </c>
      <c r="K1700" s="6">
        <v>-159.19</v>
      </c>
      <c r="L1700" s="6">
        <v>522.13</v>
      </c>
      <c r="M1700" s="6">
        <v>1125</v>
      </c>
      <c r="N1700" s="6">
        <v>0</v>
      </c>
      <c r="O1700" s="6">
        <v>4000000</v>
      </c>
      <c r="P1700" s="6">
        <v>200000</v>
      </c>
      <c r="Q1700" s="6">
        <v>0</v>
      </c>
      <c r="R1700" s="6">
        <v>1200000</v>
      </c>
      <c r="S1700" s="6">
        <v>5400000</v>
      </c>
      <c r="U1700">
        <f t="shared" si="33"/>
        <v>0</v>
      </c>
    </row>
    <row r="1701" spans="1:21" x14ac:dyDescent="0.35">
      <c r="A1701">
        <v>2021</v>
      </c>
      <c r="B1701" t="s">
        <v>3</v>
      </c>
      <c r="C1701" t="s">
        <v>69</v>
      </c>
      <c r="D1701" t="s">
        <v>17</v>
      </c>
      <c r="E1701" t="s">
        <v>139</v>
      </c>
      <c r="F1701" t="s">
        <v>35</v>
      </c>
      <c r="G1701">
        <v>8</v>
      </c>
      <c r="H1701" t="s">
        <v>9</v>
      </c>
      <c r="I1701" s="6">
        <v>4</v>
      </c>
      <c r="J1701" s="6">
        <v>14575.86</v>
      </c>
      <c r="K1701" s="6">
        <v>8745.5300000000007</v>
      </c>
      <c r="L1701" s="6">
        <v>10880.03</v>
      </c>
      <c r="M1701" s="6">
        <v>12100.64</v>
      </c>
      <c r="N1701" s="6">
        <v>0</v>
      </c>
      <c r="O1701" s="6">
        <v>67800000</v>
      </c>
      <c r="P1701" s="6">
        <v>600000</v>
      </c>
      <c r="Q1701" s="6">
        <v>0</v>
      </c>
      <c r="R1701" s="6">
        <v>7000000</v>
      </c>
      <c r="S1701" s="6">
        <v>75400000</v>
      </c>
      <c r="U1701">
        <f t="shared" si="33"/>
        <v>0</v>
      </c>
    </row>
    <row r="1702" spans="1:21" x14ac:dyDescent="0.35">
      <c r="A1702">
        <v>2021</v>
      </c>
      <c r="B1702" t="s">
        <v>3</v>
      </c>
      <c r="C1702" t="s">
        <v>69</v>
      </c>
      <c r="D1702" t="s">
        <v>17</v>
      </c>
      <c r="E1702" t="s">
        <v>139</v>
      </c>
      <c r="F1702" t="s">
        <v>35</v>
      </c>
      <c r="G1702">
        <v>9</v>
      </c>
      <c r="H1702" t="s">
        <v>9</v>
      </c>
      <c r="I1702" s="6">
        <v>2</v>
      </c>
      <c r="J1702" s="6">
        <v>18117.04</v>
      </c>
      <c r="K1702" s="6">
        <v>10870.22</v>
      </c>
      <c r="L1702" s="6">
        <v>17082.04</v>
      </c>
      <c r="M1702" s="6">
        <v>29998.87</v>
      </c>
      <c r="N1702" s="6">
        <v>0</v>
      </c>
      <c r="O1702" s="6">
        <v>27700000</v>
      </c>
      <c r="P1702" s="6">
        <v>8000000</v>
      </c>
      <c r="Q1702" s="6">
        <v>0</v>
      </c>
      <c r="R1702" s="6">
        <v>0</v>
      </c>
      <c r="S1702" s="6">
        <v>35700000</v>
      </c>
      <c r="U1702">
        <f t="shared" si="33"/>
        <v>0</v>
      </c>
    </row>
    <row r="1703" spans="1:21" x14ac:dyDescent="0.35">
      <c r="A1703">
        <v>2021</v>
      </c>
      <c r="B1703" t="s">
        <v>3</v>
      </c>
      <c r="C1703" t="s">
        <v>69</v>
      </c>
      <c r="D1703" t="s">
        <v>17</v>
      </c>
      <c r="E1703" t="s">
        <v>139</v>
      </c>
      <c r="F1703" t="s">
        <v>35</v>
      </c>
      <c r="G1703">
        <v>10</v>
      </c>
      <c r="H1703" t="s">
        <v>9</v>
      </c>
      <c r="I1703" s="6">
        <v>2</v>
      </c>
      <c r="J1703" s="6">
        <v>3226.75</v>
      </c>
      <c r="K1703" s="6">
        <v>1936.05</v>
      </c>
      <c r="L1703" s="6">
        <v>2700</v>
      </c>
      <c r="M1703" s="6">
        <v>5044.93</v>
      </c>
      <c r="N1703" s="6">
        <v>0</v>
      </c>
      <c r="O1703" s="6">
        <v>8000000</v>
      </c>
      <c r="P1703" s="6">
        <v>1200000</v>
      </c>
      <c r="Q1703" s="6">
        <v>0</v>
      </c>
      <c r="R1703" s="6">
        <v>2400000</v>
      </c>
      <c r="S1703" s="6">
        <v>11600000</v>
      </c>
      <c r="U1703">
        <f t="shared" si="33"/>
        <v>0</v>
      </c>
    </row>
    <row r="1704" spans="1:21" x14ac:dyDescent="0.35">
      <c r="A1704">
        <v>2021</v>
      </c>
      <c r="B1704" t="s">
        <v>3</v>
      </c>
      <c r="C1704" t="s">
        <v>69</v>
      </c>
      <c r="D1704" t="s">
        <v>17</v>
      </c>
      <c r="E1704" t="s">
        <v>140</v>
      </c>
      <c r="F1704" t="s">
        <v>35</v>
      </c>
      <c r="G1704">
        <v>1</v>
      </c>
      <c r="H1704" t="s">
        <v>9</v>
      </c>
      <c r="I1704" s="6">
        <v>25</v>
      </c>
      <c r="J1704" s="6">
        <v>582.76</v>
      </c>
      <c r="K1704" s="6">
        <v>-235.04</v>
      </c>
      <c r="L1704" s="6">
        <v>5310.35</v>
      </c>
      <c r="M1704" s="6">
        <v>7854.17</v>
      </c>
      <c r="N1704" s="6">
        <v>0</v>
      </c>
      <c r="O1704" s="6">
        <v>28065326</v>
      </c>
      <c r="P1704" s="6">
        <v>7575346</v>
      </c>
      <c r="Q1704" s="6">
        <v>0</v>
      </c>
      <c r="R1704" s="6">
        <v>3100000</v>
      </c>
      <c r="S1704" s="6">
        <v>38740672</v>
      </c>
      <c r="U1704">
        <f t="shared" si="33"/>
        <v>0</v>
      </c>
    </row>
    <row r="1705" spans="1:21" x14ac:dyDescent="0.35">
      <c r="A1705">
        <v>2021</v>
      </c>
      <c r="B1705" t="s">
        <v>3</v>
      </c>
      <c r="C1705" t="s">
        <v>69</v>
      </c>
      <c r="D1705" t="s">
        <v>17</v>
      </c>
      <c r="E1705" t="s">
        <v>140</v>
      </c>
      <c r="F1705" t="s">
        <v>35</v>
      </c>
      <c r="G1705">
        <v>2</v>
      </c>
      <c r="H1705" t="s">
        <v>9</v>
      </c>
      <c r="I1705" s="6">
        <v>5</v>
      </c>
      <c r="J1705" s="6">
        <v>1061.45</v>
      </c>
      <c r="K1705" s="6">
        <v>636.84</v>
      </c>
      <c r="L1705" s="6">
        <v>2428.88</v>
      </c>
      <c r="M1705" s="6">
        <v>3860.26</v>
      </c>
      <c r="N1705" s="6">
        <v>0</v>
      </c>
      <c r="O1705" s="6">
        <v>10000000</v>
      </c>
      <c r="P1705" s="6">
        <v>1500000</v>
      </c>
      <c r="Q1705" s="6">
        <v>0</v>
      </c>
      <c r="R1705" s="6">
        <v>3000000</v>
      </c>
      <c r="S1705" s="6">
        <v>14500000</v>
      </c>
      <c r="U1705">
        <f t="shared" si="33"/>
        <v>0</v>
      </c>
    </row>
    <row r="1706" spans="1:21" x14ac:dyDescent="0.35">
      <c r="A1706">
        <v>2021</v>
      </c>
      <c r="B1706" t="s">
        <v>3</v>
      </c>
      <c r="C1706" t="s">
        <v>69</v>
      </c>
      <c r="D1706" t="s">
        <v>17</v>
      </c>
      <c r="E1706" t="s">
        <v>140</v>
      </c>
      <c r="F1706" t="s">
        <v>35</v>
      </c>
      <c r="G1706">
        <v>5</v>
      </c>
      <c r="H1706" t="s">
        <v>9</v>
      </c>
      <c r="I1706" s="6">
        <v>1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492922</v>
      </c>
      <c r="P1706" s="6">
        <v>385000</v>
      </c>
      <c r="Q1706" s="6">
        <v>0</v>
      </c>
      <c r="R1706" s="6">
        <v>0</v>
      </c>
      <c r="S1706" s="6">
        <v>877922</v>
      </c>
      <c r="U1706">
        <f t="shared" si="33"/>
        <v>0</v>
      </c>
    </row>
    <row r="1707" spans="1:21" x14ac:dyDescent="0.35">
      <c r="A1707">
        <v>2021</v>
      </c>
      <c r="B1707" t="s">
        <v>3</v>
      </c>
      <c r="C1707" t="s">
        <v>69</v>
      </c>
      <c r="D1707" t="s">
        <v>17</v>
      </c>
      <c r="E1707" t="s">
        <v>141</v>
      </c>
      <c r="F1707" t="s">
        <v>35</v>
      </c>
      <c r="G1707">
        <v>1</v>
      </c>
      <c r="H1707" t="s">
        <v>9</v>
      </c>
      <c r="I1707" s="6">
        <v>93</v>
      </c>
      <c r="J1707" s="6">
        <v>3199075.8</v>
      </c>
      <c r="K1707" s="6">
        <v>53451.9</v>
      </c>
      <c r="L1707" s="6">
        <v>2027930.24</v>
      </c>
      <c r="M1707" s="6">
        <v>2100573.4300000002</v>
      </c>
      <c r="N1707" s="6">
        <v>0</v>
      </c>
      <c r="O1707" s="6">
        <v>1034581308</v>
      </c>
      <c r="P1707" s="6">
        <v>297673476</v>
      </c>
      <c r="Q1707" s="6">
        <v>0</v>
      </c>
      <c r="R1707" s="6">
        <v>68872604</v>
      </c>
      <c r="S1707" s="6">
        <v>1401127388</v>
      </c>
      <c r="U1707">
        <f t="shared" si="33"/>
        <v>0</v>
      </c>
    </row>
    <row r="1708" spans="1:21" x14ac:dyDescent="0.35">
      <c r="A1708">
        <v>2021</v>
      </c>
      <c r="B1708" t="s">
        <v>3</v>
      </c>
      <c r="C1708" t="s">
        <v>69</v>
      </c>
      <c r="D1708" t="s">
        <v>17</v>
      </c>
      <c r="E1708" t="s">
        <v>141</v>
      </c>
      <c r="F1708" t="s">
        <v>35</v>
      </c>
      <c r="G1708">
        <v>2</v>
      </c>
      <c r="H1708" t="s">
        <v>9</v>
      </c>
      <c r="I1708" s="6">
        <v>20</v>
      </c>
      <c r="J1708" s="6">
        <v>12032.49</v>
      </c>
      <c r="K1708" s="6">
        <v>7238.23</v>
      </c>
      <c r="L1708" s="6">
        <v>11088.82</v>
      </c>
      <c r="M1708" s="6">
        <v>14324.46</v>
      </c>
      <c r="N1708" s="6">
        <v>0</v>
      </c>
      <c r="O1708" s="6">
        <v>32370000</v>
      </c>
      <c r="P1708" s="6">
        <v>10020000</v>
      </c>
      <c r="Q1708" s="6">
        <v>0</v>
      </c>
      <c r="R1708" s="6">
        <v>9380000</v>
      </c>
      <c r="S1708" s="6">
        <v>51770000</v>
      </c>
      <c r="U1708">
        <f t="shared" si="33"/>
        <v>0</v>
      </c>
    </row>
    <row r="1709" spans="1:21" x14ac:dyDescent="0.35">
      <c r="A1709">
        <v>2021</v>
      </c>
      <c r="B1709" t="s">
        <v>3</v>
      </c>
      <c r="C1709" t="s">
        <v>69</v>
      </c>
      <c r="D1709" t="s">
        <v>17</v>
      </c>
      <c r="E1709" t="s">
        <v>141</v>
      </c>
      <c r="F1709" t="s">
        <v>35</v>
      </c>
      <c r="G1709">
        <v>3</v>
      </c>
      <c r="H1709" t="s">
        <v>9</v>
      </c>
      <c r="I1709" s="6">
        <v>4</v>
      </c>
      <c r="J1709" s="6">
        <v>6016.97</v>
      </c>
      <c r="K1709" s="6">
        <v>4509.79</v>
      </c>
      <c r="L1709" s="6">
        <v>6022.97</v>
      </c>
      <c r="M1709" s="6">
        <v>9399.98</v>
      </c>
      <c r="N1709" s="6">
        <v>0</v>
      </c>
      <c r="O1709" s="6">
        <v>26000000</v>
      </c>
      <c r="P1709" s="6">
        <v>2200000</v>
      </c>
      <c r="Q1709" s="6">
        <v>0</v>
      </c>
      <c r="R1709" s="6">
        <v>5261120</v>
      </c>
      <c r="S1709" s="6">
        <v>33461120</v>
      </c>
      <c r="U1709">
        <f t="shared" si="33"/>
        <v>0</v>
      </c>
    </row>
    <row r="1710" spans="1:21" x14ac:dyDescent="0.35">
      <c r="A1710">
        <v>2021</v>
      </c>
      <c r="B1710" t="s">
        <v>3</v>
      </c>
      <c r="C1710" t="s">
        <v>69</v>
      </c>
      <c r="D1710" t="s">
        <v>17</v>
      </c>
      <c r="E1710" t="s">
        <v>141</v>
      </c>
      <c r="F1710" t="s">
        <v>35</v>
      </c>
      <c r="G1710">
        <v>4</v>
      </c>
      <c r="H1710" t="s">
        <v>9</v>
      </c>
      <c r="I1710" s="6">
        <v>1</v>
      </c>
      <c r="J1710" s="6">
        <v>19.93</v>
      </c>
      <c r="K1710" s="6">
        <v>9.9600000000000009</v>
      </c>
      <c r="L1710" s="6">
        <v>18.18</v>
      </c>
      <c r="M1710" s="6">
        <v>18.18</v>
      </c>
      <c r="N1710" s="6">
        <v>0</v>
      </c>
      <c r="O1710" s="6">
        <v>0</v>
      </c>
      <c r="P1710" s="6">
        <v>81118</v>
      </c>
      <c r="Q1710" s="6">
        <v>0</v>
      </c>
      <c r="R1710" s="6">
        <v>0</v>
      </c>
      <c r="S1710" s="6">
        <v>81118</v>
      </c>
      <c r="U1710">
        <f t="shared" si="33"/>
        <v>0</v>
      </c>
    </row>
    <row r="1711" spans="1:21" x14ac:dyDescent="0.35">
      <c r="A1711">
        <v>2021</v>
      </c>
      <c r="B1711" t="s">
        <v>3</v>
      </c>
      <c r="C1711" t="s">
        <v>69</v>
      </c>
      <c r="D1711" t="s">
        <v>17</v>
      </c>
      <c r="E1711" t="s">
        <v>141</v>
      </c>
      <c r="F1711" t="s">
        <v>35</v>
      </c>
      <c r="G1711">
        <v>5</v>
      </c>
      <c r="H1711" t="s">
        <v>9</v>
      </c>
      <c r="I1711" s="6">
        <v>3</v>
      </c>
      <c r="J1711" s="6">
        <v>96124.67</v>
      </c>
      <c r="K1711" s="6">
        <v>8478.73</v>
      </c>
      <c r="L1711" s="6">
        <v>57208.33</v>
      </c>
      <c r="M1711" s="6">
        <v>96124.67</v>
      </c>
      <c r="N1711" s="6">
        <v>0</v>
      </c>
      <c r="O1711" s="6">
        <v>220310958</v>
      </c>
      <c r="P1711" s="6">
        <v>83020256</v>
      </c>
      <c r="Q1711" s="6">
        <v>0</v>
      </c>
      <c r="R1711" s="6">
        <v>0</v>
      </c>
      <c r="S1711" s="6">
        <v>303331214</v>
      </c>
      <c r="U1711">
        <f t="shared" si="33"/>
        <v>0</v>
      </c>
    </row>
    <row r="1712" spans="1:21" x14ac:dyDescent="0.35">
      <c r="A1712">
        <v>2021</v>
      </c>
      <c r="B1712" t="s">
        <v>3</v>
      </c>
      <c r="C1712" t="s">
        <v>69</v>
      </c>
      <c r="D1712" t="s">
        <v>17</v>
      </c>
      <c r="E1712" t="s">
        <v>142</v>
      </c>
      <c r="F1712" t="s">
        <v>35</v>
      </c>
      <c r="G1712">
        <v>1</v>
      </c>
      <c r="H1712" t="s">
        <v>9</v>
      </c>
      <c r="I1712" s="6">
        <v>76</v>
      </c>
      <c r="J1712" s="6">
        <v>26415.06</v>
      </c>
      <c r="K1712" s="6">
        <v>15912.22</v>
      </c>
      <c r="L1712" s="6">
        <v>39556.76</v>
      </c>
      <c r="M1712" s="6">
        <v>62214.89</v>
      </c>
      <c r="N1712" s="6">
        <v>0</v>
      </c>
      <c r="O1712" s="6">
        <v>150392820</v>
      </c>
      <c r="P1712" s="6">
        <v>56954050</v>
      </c>
      <c r="Q1712" s="6">
        <v>0</v>
      </c>
      <c r="R1712" s="6">
        <v>41305228</v>
      </c>
      <c r="S1712" s="6">
        <v>248652098</v>
      </c>
      <c r="U1712">
        <f t="shared" si="33"/>
        <v>0</v>
      </c>
    </row>
    <row r="1713" spans="1:21" x14ac:dyDescent="0.35">
      <c r="A1713">
        <v>2021</v>
      </c>
      <c r="B1713" t="s">
        <v>3</v>
      </c>
      <c r="C1713" t="s">
        <v>69</v>
      </c>
      <c r="D1713" t="s">
        <v>17</v>
      </c>
      <c r="E1713" t="s">
        <v>142</v>
      </c>
      <c r="F1713" t="s">
        <v>35</v>
      </c>
      <c r="G1713">
        <v>2</v>
      </c>
      <c r="H1713" t="s">
        <v>9</v>
      </c>
      <c r="I1713" s="6">
        <v>28</v>
      </c>
      <c r="J1713" s="6">
        <v>15235.23</v>
      </c>
      <c r="K1713" s="6">
        <v>9163.33</v>
      </c>
      <c r="L1713" s="6">
        <v>14162.13</v>
      </c>
      <c r="M1713" s="6">
        <v>18542.259999999998</v>
      </c>
      <c r="N1713" s="6">
        <v>0</v>
      </c>
      <c r="O1713" s="6">
        <v>59770000</v>
      </c>
      <c r="P1713" s="6">
        <v>11140000</v>
      </c>
      <c r="Q1713" s="6">
        <v>0</v>
      </c>
      <c r="R1713" s="6">
        <v>16800000</v>
      </c>
      <c r="S1713" s="6">
        <v>87710000</v>
      </c>
      <c r="U1713">
        <f t="shared" si="33"/>
        <v>0</v>
      </c>
    </row>
    <row r="1714" spans="1:21" x14ac:dyDescent="0.35">
      <c r="A1714">
        <v>2021</v>
      </c>
      <c r="B1714" t="s">
        <v>3</v>
      </c>
      <c r="C1714" t="s">
        <v>69</v>
      </c>
      <c r="D1714" t="s">
        <v>17</v>
      </c>
      <c r="E1714" t="s">
        <v>142</v>
      </c>
      <c r="F1714" t="s">
        <v>35</v>
      </c>
      <c r="G1714">
        <v>3</v>
      </c>
      <c r="H1714" t="s">
        <v>9</v>
      </c>
      <c r="I1714" s="6">
        <v>7</v>
      </c>
      <c r="J1714" s="6">
        <v>12297.06</v>
      </c>
      <c r="K1714" s="6">
        <v>7394.96</v>
      </c>
      <c r="L1714" s="6">
        <v>5172.51</v>
      </c>
      <c r="M1714" s="6">
        <v>5449.12</v>
      </c>
      <c r="N1714" s="6">
        <v>0</v>
      </c>
      <c r="O1714" s="6">
        <v>19400000</v>
      </c>
      <c r="P1714" s="6">
        <v>2700000</v>
      </c>
      <c r="Q1714" s="6">
        <v>0</v>
      </c>
      <c r="R1714" s="6">
        <v>5710000</v>
      </c>
      <c r="S1714" s="6">
        <v>27810000</v>
      </c>
      <c r="U1714">
        <f t="shared" si="33"/>
        <v>0</v>
      </c>
    </row>
    <row r="1715" spans="1:21" x14ac:dyDescent="0.35">
      <c r="A1715">
        <v>2021</v>
      </c>
      <c r="B1715" t="s">
        <v>3</v>
      </c>
      <c r="C1715" t="s">
        <v>69</v>
      </c>
      <c r="D1715" t="s">
        <v>17</v>
      </c>
      <c r="E1715" t="s">
        <v>142</v>
      </c>
      <c r="F1715" t="s">
        <v>35</v>
      </c>
      <c r="G1715">
        <v>5</v>
      </c>
      <c r="H1715" t="s">
        <v>9</v>
      </c>
      <c r="I1715" s="6">
        <v>1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492922</v>
      </c>
      <c r="P1715" s="6">
        <v>385000</v>
      </c>
      <c r="Q1715" s="6">
        <v>0</v>
      </c>
      <c r="R1715" s="6">
        <v>0</v>
      </c>
      <c r="S1715" s="6">
        <v>877922</v>
      </c>
      <c r="U1715">
        <f t="shared" si="33"/>
        <v>0</v>
      </c>
    </row>
    <row r="1716" spans="1:21" x14ac:dyDescent="0.35">
      <c r="A1716">
        <v>2021</v>
      </c>
      <c r="B1716" t="s">
        <v>3</v>
      </c>
      <c r="C1716" t="s">
        <v>69</v>
      </c>
      <c r="D1716" t="s">
        <v>17</v>
      </c>
      <c r="E1716" t="s">
        <v>143</v>
      </c>
      <c r="F1716" t="s">
        <v>35</v>
      </c>
      <c r="G1716">
        <v>1</v>
      </c>
      <c r="H1716" t="s">
        <v>9</v>
      </c>
      <c r="I1716" s="6">
        <v>22</v>
      </c>
      <c r="J1716" s="6">
        <v>4328.59</v>
      </c>
      <c r="K1716" s="6">
        <v>2572.86</v>
      </c>
      <c r="L1716" s="6">
        <v>3423.42</v>
      </c>
      <c r="M1716" s="6">
        <v>5946.41</v>
      </c>
      <c r="N1716" s="6">
        <v>0</v>
      </c>
      <c r="O1716" s="6">
        <v>6020300</v>
      </c>
      <c r="P1716" s="6">
        <v>9045166</v>
      </c>
      <c r="Q1716" s="6">
        <v>0</v>
      </c>
      <c r="R1716" s="6">
        <v>847830</v>
      </c>
      <c r="S1716" s="6">
        <v>15913296</v>
      </c>
      <c r="U1716">
        <f t="shared" si="33"/>
        <v>0</v>
      </c>
    </row>
    <row r="1717" spans="1:21" x14ac:dyDescent="0.35">
      <c r="A1717">
        <v>2021</v>
      </c>
      <c r="B1717" t="s">
        <v>3</v>
      </c>
      <c r="C1717" t="s">
        <v>69</v>
      </c>
      <c r="D1717" t="s">
        <v>17</v>
      </c>
      <c r="E1717" t="s">
        <v>143</v>
      </c>
      <c r="F1717" t="s">
        <v>35</v>
      </c>
      <c r="G1717">
        <v>2</v>
      </c>
      <c r="H1717" t="s">
        <v>9</v>
      </c>
      <c r="I1717" s="6">
        <v>3</v>
      </c>
      <c r="J1717" s="6">
        <v>35390.07</v>
      </c>
      <c r="K1717" s="6">
        <v>14702.07</v>
      </c>
      <c r="L1717" s="6">
        <v>33656.65</v>
      </c>
      <c r="M1717" s="6">
        <v>62647.88</v>
      </c>
      <c r="N1717" s="6">
        <v>0</v>
      </c>
      <c r="O1717" s="6">
        <v>34815126</v>
      </c>
      <c r="P1717" s="6">
        <v>300000</v>
      </c>
      <c r="Q1717" s="6">
        <v>0</v>
      </c>
      <c r="R1717" s="6">
        <v>2438846</v>
      </c>
      <c r="S1717" s="6">
        <v>37553972</v>
      </c>
      <c r="U1717">
        <f t="shared" si="33"/>
        <v>0</v>
      </c>
    </row>
    <row r="1718" spans="1:21" x14ac:dyDescent="0.35">
      <c r="A1718">
        <v>2021</v>
      </c>
      <c r="B1718" t="s">
        <v>3</v>
      </c>
      <c r="C1718" t="s">
        <v>69</v>
      </c>
      <c r="D1718" t="s">
        <v>17</v>
      </c>
      <c r="E1718" t="s">
        <v>143</v>
      </c>
      <c r="F1718" t="s">
        <v>35</v>
      </c>
      <c r="G1718">
        <v>5</v>
      </c>
      <c r="H1718" t="s">
        <v>9</v>
      </c>
      <c r="I1718" s="6">
        <v>1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492922</v>
      </c>
      <c r="P1718" s="6">
        <v>385000</v>
      </c>
      <c r="Q1718" s="6">
        <v>0</v>
      </c>
      <c r="R1718" s="6">
        <v>0</v>
      </c>
      <c r="S1718" s="6">
        <v>877922</v>
      </c>
      <c r="U1718">
        <f t="shared" si="33"/>
        <v>0</v>
      </c>
    </row>
    <row r="1719" spans="1:21" x14ac:dyDescent="0.35">
      <c r="A1719">
        <v>2021</v>
      </c>
      <c r="B1719" t="s">
        <v>3</v>
      </c>
      <c r="C1719" t="s">
        <v>69</v>
      </c>
      <c r="D1719" t="s">
        <v>17</v>
      </c>
      <c r="E1719" t="s">
        <v>143</v>
      </c>
      <c r="F1719" t="s">
        <v>35</v>
      </c>
      <c r="G1719">
        <v>6</v>
      </c>
      <c r="H1719" t="s">
        <v>9</v>
      </c>
      <c r="I1719" s="6">
        <v>2</v>
      </c>
      <c r="J1719" s="6">
        <v>85.98</v>
      </c>
      <c r="K1719" s="6">
        <v>55.89</v>
      </c>
      <c r="L1719" s="6">
        <v>85.98</v>
      </c>
      <c r="M1719" s="6">
        <v>129.32</v>
      </c>
      <c r="N1719" s="6">
        <v>0</v>
      </c>
      <c r="O1719" s="6">
        <v>0</v>
      </c>
      <c r="P1719" s="6">
        <v>770000</v>
      </c>
      <c r="Q1719" s="6">
        <v>0</v>
      </c>
      <c r="R1719" s="6">
        <v>0</v>
      </c>
      <c r="S1719" s="6">
        <v>770000</v>
      </c>
      <c r="U1719">
        <f t="shared" si="33"/>
        <v>0</v>
      </c>
    </row>
    <row r="1720" spans="1:21" x14ac:dyDescent="0.35">
      <c r="A1720">
        <v>2021</v>
      </c>
      <c r="B1720" t="s">
        <v>3</v>
      </c>
      <c r="C1720" t="s">
        <v>69</v>
      </c>
      <c r="D1720" t="s">
        <v>17</v>
      </c>
      <c r="E1720" t="s">
        <v>144</v>
      </c>
      <c r="F1720" t="s">
        <v>35</v>
      </c>
      <c r="G1720">
        <v>1</v>
      </c>
      <c r="H1720" t="s">
        <v>9</v>
      </c>
      <c r="I1720" s="6">
        <v>30</v>
      </c>
      <c r="J1720" s="6">
        <v>9271.19</v>
      </c>
      <c r="K1720" s="6">
        <v>5551.68</v>
      </c>
      <c r="L1720" s="6">
        <v>10830.2</v>
      </c>
      <c r="M1720" s="6">
        <v>15580.39</v>
      </c>
      <c r="N1720" s="6">
        <v>0</v>
      </c>
      <c r="O1720" s="6">
        <v>23139634</v>
      </c>
      <c r="P1720" s="6">
        <v>13163016</v>
      </c>
      <c r="Q1720" s="6">
        <v>0</v>
      </c>
      <c r="R1720" s="6">
        <v>4468452</v>
      </c>
      <c r="S1720" s="6">
        <v>40771102</v>
      </c>
      <c r="U1720">
        <f t="shared" si="33"/>
        <v>0</v>
      </c>
    </row>
    <row r="1721" spans="1:21" x14ac:dyDescent="0.35">
      <c r="A1721">
        <v>2021</v>
      </c>
      <c r="B1721" t="s">
        <v>3</v>
      </c>
      <c r="C1721" t="s">
        <v>69</v>
      </c>
      <c r="D1721" t="s">
        <v>17</v>
      </c>
      <c r="E1721" t="s">
        <v>144</v>
      </c>
      <c r="F1721" t="s">
        <v>35</v>
      </c>
      <c r="G1721">
        <v>2</v>
      </c>
      <c r="H1721" t="s">
        <v>9</v>
      </c>
      <c r="I1721" s="6">
        <v>6</v>
      </c>
      <c r="J1721" s="6">
        <v>1904.21</v>
      </c>
      <c r="K1721" s="6">
        <v>1157.0899999999999</v>
      </c>
      <c r="L1721" s="6">
        <v>1640.81</v>
      </c>
      <c r="M1721" s="6">
        <v>1982.91</v>
      </c>
      <c r="N1721" s="6">
        <v>0</v>
      </c>
      <c r="O1721" s="6">
        <v>4770000</v>
      </c>
      <c r="P1721" s="6">
        <v>1300000</v>
      </c>
      <c r="Q1721" s="6">
        <v>0</v>
      </c>
      <c r="R1721" s="6">
        <v>1200000</v>
      </c>
      <c r="S1721" s="6">
        <v>7270000</v>
      </c>
      <c r="U1721">
        <f t="shared" si="33"/>
        <v>0</v>
      </c>
    </row>
    <row r="1722" spans="1:21" x14ac:dyDescent="0.35">
      <c r="A1722">
        <v>2021</v>
      </c>
      <c r="B1722" t="s">
        <v>3</v>
      </c>
      <c r="C1722" t="s">
        <v>69</v>
      </c>
      <c r="D1722" t="s">
        <v>17</v>
      </c>
      <c r="E1722" t="s">
        <v>144</v>
      </c>
      <c r="F1722" t="s">
        <v>35</v>
      </c>
      <c r="G1722">
        <v>4</v>
      </c>
      <c r="H1722" t="s">
        <v>9</v>
      </c>
      <c r="I1722" s="6">
        <v>1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7000000</v>
      </c>
      <c r="P1722" s="6">
        <v>0</v>
      </c>
      <c r="Q1722" s="6">
        <v>0</v>
      </c>
      <c r="R1722" s="6">
        <v>1100000</v>
      </c>
      <c r="S1722" s="6">
        <v>8100000</v>
      </c>
      <c r="U1722">
        <f t="shared" si="33"/>
        <v>0</v>
      </c>
    </row>
    <row r="1723" spans="1:21" x14ac:dyDescent="0.35">
      <c r="A1723">
        <v>2021</v>
      </c>
      <c r="B1723" t="s">
        <v>3</v>
      </c>
      <c r="C1723" t="s">
        <v>69</v>
      </c>
      <c r="D1723" t="s">
        <v>17</v>
      </c>
      <c r="E1723" t="s">
        <v>144</v>
      </c>
      <c r="F1723" t="s">
        <v>35</v>
      </c>
      <c r="G1723">
        <v>5</v>
      </c>
      <c r="H1723" t="s">
        <v>9</v>
      </c>
      <c r="I1723" s="6">
        <v>1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492922</v>
      </c>
      <c r="P1723" s="6">
        <v>385000</v>
      </c>
      <c r="Q1723" s="6">
        <v>0</v>
      </c>
      <c r="R1723" s="6">
        <v>0</v>
      </c>
      <c r="S1723" s="6">
        <v>877922</v>
      </c>
      <c r="U1723">
        <f t="shared" si="33"/>
        <v>0</v>
      </c>
    </row>
    <row r="1724" spans="1:21" x14ac:dyDescent="0.35">
      <c r="A1724">
        <v>2021</v>
      </c>
      <c r="B1724" t="s">
        <v>3</v>
      </c>
      <c r="C1724" t="s">
        <v>69</v>
      </c>
      <c r="D1724" t="s">
        <v>17</v>
      </c>
      <c r="E1724" t="s">
        <v>144</v>
      </c>
      <c r="F1724" t="s">
        <v>35</v>
      </c>
      <c r="G1724">
        <v>6</v>
      </c>
      <c r="H1724" t="s">
        <v>9</v>
      </c>
      <c r="I1724" s="6">
        <v>2</v>
      </c>
      <c r="J1724" s="6">
        <v>85.98</v>
      </c>
      <c r="K1724" s="6">
        <v>55.89</v>
      </c>
      <c r="L1724" s="6">
        <v>85.98</v>
      </c>
      <c r="M1724" s="6">
        <v>129.32</v>
      </c>
      <c r="N1724" s="6">
        <v>0</v>
      </c>
      <c r="O1724" s="6">
        <v>0</v>
      </c>
      <c r="P1724" s="6">
        <v>770000</v>
      </c>
      <c r="Q1724" s="6">
        <v>0</v>
      </c>
      <c r="R1724" s="6">
        <v>0</v>
      </c>
      <c r="S1724" s="6">
        <v>770000</v>
      </c>
      <c r="U1724">
        <f t="shared" si="33"/>
        <v>0</v>
      </c>
    </row>
    <row r="1725" spans="1:21" x14ac:dyDescent="0.35">
      <c r="A1725">
        <v>2021</v>
      </c>
      <c r="B1725" t="s">
        <v>3</v>
      </c>
      <c r="C1725" t="s">
        <v>69</v>
      </c>
      <c r="D1725" t="s">
        <v>17</v>
      </c>
      <c r="E1725" t="s">
        <v>145</v>
      </c>
      <c r="F1725" t="s">
        <v>35</v>
      </c>
      <c r="G1725">
        <v>1</v>
      </c>
      <c r="H1725" t="s">
        <v>9</v>
      </c>
      <c r="I1725" s="6">
        <v>56</v>
      </c>
      <c r="J1725" s="6">
        <v>48075.61</v>
      </c>
      <c r="K1725" s="6">
        <v>22106.959999999999</v>
      </c>
      <c r="L1725" s="6">
        <v>48559.91</v>
      </c>
      <c r="M1725" s="6">
        <v>96360.57</v>
      </c>
      <c r="N1725" s="6">
        <v>0</v>
      </c>
      <c r="O1725" s="6">
        <v>119452203</v>
      </c>
      <c r="P1725" s="6">
        <v>15343305</v>
      </c>
      <c r="Q1725" s="6">
        <v>0</v>
      </c>
      <c r="R1725" s="6">
        <v>14266431</v>
      </c>
      <c r="S1725" s="6">
        <v>149061939</v>
      </c>
      <c r="U1725">
        <f t="shared" si="33"/>
        <v>0</v>
      </c>
    </row>
    <row r="1726" spans="1:21" x14ac:dyDescent="0.35">
      <c r="A1726">
        <v>2021</v>
      </c>
      <c r="B1726" t="s">
        <v>3</v>
      </c>
      <c r="C1726" t="s">
        <v>69</v>
      </c>
      <c r="D1726" t="s">
        <v>17</v>
      </c>
      <c r="E1726" t="s">
        <v>145</v>
      </c>
      <c r="F1726" t="s">
        <v>35</v>
      </c>
      <c r="G1726">
        <v>2</v>
      </c>
      <c r="H1726" t="s">
        <v>9</v>
      </c>
      <c r="I1726" s="6">
        <v>14</v>
      </c>
      <c r="J1726" s="6">
        <v>7974.29</v>
      </c>
      <c r="K1726" s="6">
        <v>4842.75</v>
      </c>
      <c r="L1726" s="6">
        <v>7002.46</v>
      </c>
      <c r="M1726" s="6">
        <v>12507.4</v>
      </c>
      <c r="N1726" s="6">
        <v>0</v>
      </c>
      <c r="O1726" s="6">
        <v>27080000</v>
      </c>
      <c r="P1726" s="6">
        <v>7090000</v>
      </c>
      <c r="Q1726" s="6">
        <v>0</v>
      </c>
      <c r="R1726" s="6">
        <v>6000000</v>
      </c>
      <c r="S1726" s="6">
        <v>40170000</v>
      </c>
      <c r="U1726">
        <f t="shared" si="33"/>
        <v>0</v>
      </c>
    </row>
    <row r="1727" spans="1:21" x14ac:dyDescent="0.35">
      <c r="A1727">
        <v>2021</v>
      </c>
      <c r="B1727" t="s">
        <v>3</v>
      </c>
      <c r="C1727" t="s">
        <v>69</v>
      </c>
      <c r="D1727" t="s">
        <v>17</v>
      </c>
      <c r="E1727" t="s">
        <v>145</v>
      </c>
      <c r="F1727" t="s">
        <v>35</v>
      </c>
      <c r="G1727">
        <v>3</v>
      </c>
      <c r="H1727" t="s">
        <v>9</v>
      </c>
      <c r="I1727" s="6">
        <v>2</v>
      </c>
      <c r="J1727" s="6">
        <v>2108.4699999999998</v>
      </c>
      <c r="K1727" s="6">
        <v>1265.08</v>
      </c>
      <c r="L1727" s="6">
        <v>1351.85</v>
      </c>
      <c r="M1727" s="6">
        <v>1351.85</v>
      </c>
      <c r="N1727" s="6">
        <v>0</v>
      </c>
      <c r="O1727" s="6">
        <v>4000000</v>
      </c>
      <c r="P1727" s="6">
        <v>600000</v>
      </c>
      <c r="Q1727" s="6">
        <v>0</v>
      </c>
      <c r="R1727" s="6">
        <v>1200000</v>
      </c>
      <c r="S1727" s="6">
        <v>5800000</v>
      </c>
      <c r="U1727">
        <f t="shared" si="33"/>
        <v>0</v>
      </c>
    </row>
    <row r="1728" spans="1:21" x14ac:dyDescent="0.35">
      <c r="A1728">
        <v>2021</v>
      </c>
      <c r="B1728" t="s">
        <v>3</v>
      </c>
      <c r="C1728" t="s">
        <v>69</v>
      </c>
      <c r="D1728" t="s">
        <v>17</v>
      </c>
      <c r="E1728" t="s">
        <v>145</v>
      </c>
      <c r="F1728" t="s">
        <v>35</v>
      </c>
      <c r="G1728">
        <v>5</v>
      </c>
      <c r="H1728" t="s">
        <v>9</v>
      </c>
      <c r="I1728" s="6">
        <v>2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985844</v>
      </c>
      <c r="P1728" s="6">
        <v>770000</v>
      </c>
      <c r="Q1728" s="6">
        <v>0</v>
      </c>
      <c r="R1728" s="6">
        <v>0</v>
      </c>
      <c r="S1728" s="6">
        <v>1755844</v>
      </c>
      <c r="U1728">
        <f t="shared" si="33"/>
        <v>0</v>
      </c>
    </row>
    <row r="1729" spans="1:21" x14ac:dyDescent="0.35">
      <c r="A1729">
        <v>2021</v>
      </c>
      <c r="B1729" t="s">
        <v>3</v>
      </c>
      <c r="C1729" t="s">
        <v>69</v>
      </c>
      <c r="D1729" t="s">
        <v>17</v>
      </c>
      <c r="E1729" t="s">
        <v>146</v>
      </c>
      <c r="F1729" t="s">
        <v>35</v>
      </c>
      <c r="G1729">
        <v>1</v>
      </c>
      <c r="H1729" t="s">
        <v>9</v>
      </c>
      <c r="I1729" s="6">
        <v>84</v>
      </c>
      <c r="J1729" s="6">
        <v>54596.06</v>
      </c>
      <c r="K1729" s="6">
        <v>32745.42</v>
      </c>
      <c r="L1729" s="6">
        <v>46310.96</v>
      </c>
      <c r="M1729" s="6">
        <v>69258.22</v>
      </c>
      <c r="N1729" s="6">
        <v>0</v>
      </c>
      <c r="O1729" s="6">
        <v>149088744</v>
      </c>
      <c r="P1729" s="6">
        <v>28189950</v>
      </c>
      <c r="Q1729" s="6">
        <v>0</v>
      </c>
      <c r="R1729" s="6">
        <v>36804642</v>
      </c>
      <c r="S1729" s="6">
        <v>214083336</v>
      </c>
      <c r="U1729">
        <f t="shared" si="33"/>
        <v>0</v>
      </c>
    </row>
    <row r="1730" spans="1:21" x14ac:dyDescent="0.35">
      <c r="A1730">
        <v>2021</v>
      </c>
      <c r="B1730" t="s">
        <v>3</v>
      </c>
      <c r="C1730" t="s">
        <v>69</v>
      </c>
      <c r="D1730" t="s">
        <v>17</v>
      </c>
      <c r="E1730" t="s">
        <v>146</v>
      </c>
      <c r="F1730" t="s">
        <v>35</v>
      </c>
      <c r="G1730">
        <v>2</v>
      </c>
      <c r="H1730" t="s">
        <v>9</v>
      </c>
      <c r="I1730" s="6">
        <v>32</v>
      </c>
      <c r="J1730" s="6">
        <v>4387.4399999999996</v>
      </c>
      <c r="K1730" s="6">
        <v>2601.1</v>
      </c>
      <c r="L1730" s="6">
        <v>10247.83</v>
      </c>
      <c r="M1730" s="6">
        <v>16928.98</v>
      </c>
      <c r="N1730" s="6">
        <v>0</v>
      </c>
      <c r="O1730" s="6">
        <v>39220000</v>
      </c>
      <c r="P1730" s="6">
        <v>9450000</v>
      </c>
      <c r="Q1730" s="6">
        <v>0</v>
      </c>
      <c r="R1730" s="6">
        <v>10000000</v>
      </c>
      <c r="S1730" s="6">
        <v>58670000</v>
      </c>
      <c r="U1730">
        <f t="shared" si="33"/>
        <v>0</v>
      </c>
    </row>
    <row r="1731" spans="1:21" x14ac:dyDescent="0.35">
      <c r="A1731">
        <v>2021</v>
      </c>
      <c r="B1731" t="s">
        <v>3</v>
      </c>
      <c r="C1731" t="s">
        <v>69</v>
      </c>
      <c r="D1731" t="s">
        <v>17</v>
      </c>
      <c r="E1731" t="s">
        <v>146</v>
      </c>
      <c r="F1731" t="s">
        <v>35</v>
      </c>
      <c r="G1731">
        <v>5</v>
      </c>
      <c r="H1731" t="s">
        <v>9</v>
      </c>
      <c r="I1731" s="6">
        <v>6</v>
      </c>
      <c r="J1731" s="6">
        <v>818.06</v>
      </c>
      <c r="K1731" s="6">
        <v>490.84</v>
      </c>
      <c r="L1731" s="6">
        <v>675</v>
      </c>
      <c r="M1731" s="6">
        <v>1333.36</v>
      </c>
      <c r="N1731" s="6">
        <v>0</v>
      </c>
      <c r="O1731" s="6">
        <v>4478766</v>
      </c>
      <c r="P1731" s="6">
        <v>1605000</v>
      </c>
      <c r="Q1731" s="6">
        <v>0</v>
      </c>
      <c r="R1731" s="6">
        <v>900000</v>
      </c>
      <c r="S1731" s="6">
        <v>6983766</v>
      </c>
      <c r="U1731">
        <f t="shared" si="33"/>
        <v>0</v>
      </c>
    </row>
    <row r="1732" spans="1:21" x14ac:dyDescent="0.35">
      <c r="A1732">
        <v>2021</v>
      </c>
      <c r="B1732" t="s">
        <v>3</v>
      </c>
      <c r="C1732" t="s">
        <v>69</v>
      </c>
      <c r="D1732" t="s">
        <v>17</v>
      </c>
      <c r="E1732" t="s">
        <v>147</v>
      </c>
      <c r="F1732" t="s">
        <v>35</v>
      </c>
      <c r="G1732">
        <v>1</v>
      </c>
      <c r="H1732" t="s">
        <v>9</v>
      </c>
      <c r="I1732" s="6">
        <v>10</v>
      </c>
      <c r="J1732" s="6">
        <v>303.41000000000003</v>
      </c>
      <c r="K1732" s="6">
        <v>184.67</v>
      </c>
      <c r="L1732" s="6">
        <v>303.60000000000002</v>
      </c>
      <c r="M1732" s="6">
        <v>478.56</v>
      </c>
      <c r="N1732" s="6">
        <v>0</v>
      </c>
      <c r="O1732" s="6">
        <v>400000</v>
      </c>
      <c r="P1732" s="6">
        <v>2462236</v>
      </c>
      <c r="Q1732" s="6">
        <v>0</v>
      </c>
      <c r="R1732" s="6">
        <v>0</v>
      </c>
      <c r="S1732" s="6">
        <v>2862236</v>
      </c>
      <c r="U1732">
        <f t="shared" si="33"/>
        <v>0</v>
      </c>
    </row>
    <row r="1733" spans="1:21" x14ac:dyDescent="0.35">
      <c r="A1733">
        <v>2021</v>
      </c>
      <c r="B1733" t="s">
        <v>3</v>
      </c>
      <c r="C1733" t="s">
        <v>69</v>
      </c>
      <c r="D1733" t="s">
        <v>17</v>
      </c>
      <c r="E1733" t="s">
        <v>147</v>
      </c>
      <c r="F1733" t="s">
        <v>35</v>
      </c>
      <c r="G1733">
        <v>2</v>
      </c>
      <c r="H1733" t="s">
        <v>9</v>
      </c>
      <c r="I1733" s="6">
        <v>4</v>
      </c>
      <c r="J1733" s="6">
        <v>342.57</v>
      </c>
      <c r="K1733" s="6">
        <v>222.67</v>
      </c>
      <c r="L1733" s="6">
        <v>342.57</v>
      </c>
      <c r="M1733" s="6">
        <v>466.01</v>
      </c>
      <c r="N1733" s="6">
        <v>0</v>
      </c>
      <c r="O1733" s="6">
        <v>770000</v>
      </c>
      <c r="P1733" s="6">
        <v>1540000</v>
      </c>
      <c r="Q1733" s="6">
        <v>0</v>
      </c>
      <c r="R1733" s="6">
        <v>0</v>
      </c>
      <c r="S1733" s="6">
        <v>2310000</v>
      </c>
      <c r="U1733">
        <f t="shared" si="33"/>
        <v>0</v>
      </c>
    </row>
    <row r="1734" spans="1:21" x14ac:dyDescent="0.35">
      <c r="A1734">
        <v>2021</v>
      </c>
      <c r="B1734" t="s">
        <v>3</v>
      </c>
      <c r="C1734" t="s">
        <v>69</v>
      </c>
      <c r="D1734" t="s">
        <v>17</v>
      </c>
      <c r="E1734" t="s">
        <v>147</v>
      </c>
      <c r="F1734" t="s">
        <v>35</v>
      </c>
      <c r="G1734">
        <v>5</v>
      </c>
      <c r="H1734" t="s">
        <v>9</v>
      </c>
      <c r="I1734" s="6">
        <v>1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492922</v>
      </c>
      <c r="P1734" s="6">
        <v>385000</v>
      </c>
      <c r="Q1734" s="6">
        <v>0</v>
      </c>
      <c r="R1734" s="6">
        <v>0</v>
      </c>
      <c r="S1734" s="6">
        <v>877922</v>
      </c>
      <c r="U1734">
        <f t="shared" si="33"/>
        <v>0</v>
      </c>
    </row>
    <row r="1735" spans="1:21" x14ac:dyDescent="0.35">
      <c r="A1735">
        <v>2021</v>
      </c>
      <c r="B1735" t="s">
        <v>3</v>
      </c>
      <c r="C1735" t="s">
        <v>69</v>
      </c>
      <c r="D1735" t="s">
        <v>17</v>
      </c>
      <c r="E1735" t="s">
        <v>148</v>
      </c>
      <c r="F1735" t="s">
        <v>35</v>
      </c>
      <c r="G1735">
        <v>1</v>
      </c>
      <c r="H1735" t="s">
        <v>9</v>
      </c>
      <c r="I1735" s="6">
        <v>95</v>
      </c>
      <c r="J1735" s="6">
        <v>39804.400000000001</v>
      </c>
      <c r="K1735" s="6">
        <v>23792.3</v>
      </c>
      <c r="L1735" s="6">
        <v>31000.46</v>
      </c>
      <c r="M1735" s="6">
        <v>52244.86</v>
      </c>
      <c r="N1735" s="6">
        <v>0</v>
      </c>
      <c r="O1735" s="6">
        <v>86111220</v>
      </c>
      <c r="P1735" s="6">
        <v>40932187</v>
      </c>
      <c r="Q1735" s="6">
        <v>0</v>
      </c>
      <c r="R1735" s="6">
        <v>12461493</v>
      </c>
      <c r="S1735" s="6">
        <v>139504900</v>
      </c>
      <c r="U1735">
        <f t="shared" si="33"/>
        <v>0</v>
      </c>
    </row>
    <row r="1736" spans="1:21" x14ac:dyDescent="0.35">
      <c r="A1736">
        <v>2021</v>
      </c>
      <c r="B1736" t="s">
        <v>3</v>
      </c>
      <c r="C1736" t="s">
        <v>69</v>
      </c>
      <c r="D1736" t="s">
        <v>17</v>
      </c>
      <c r="E1736" t="s">
        <v>148</v>
      </c>
      <c r="F1736" t="s">
        <v>35</v>
      </c>
      <c r="G1736">
        <v>2</v>
      </c>
      <c r="H1736" t="s">
        <v>9</v>
      </c>
      <c r="I1736" s="6">
        <v>36</v>
      </c>
      <c r="J1736" s="6">
        <v>22003.61</v>
      </c>
      <c r="K1736" s="6">
        <v>13208.99</v>
      </c>
      <c r="L1736" s="6">
        <v>18359.47</v>
      </c>
      <c r="M1736" s="6">
        <v>28369.46</v>
      </c>
      <c r="N1736" s="6">
        <v>0</v>
      </c>
      <c r="O1736" s="6">
        <v>79701152</v>
      </c>
      <c r="P1736" s="6">
        <v>8880000</v>
      </c>
      <c r="Q1736" s="6">
        <v>0</v>
      </c>
      <c r="R1736" s="6">
        <v>14119196</v>
      </c>
      <c r="S1736" s="6">
        <v>102700348</v>
      </c>
      <c r="U1736">
        <f t="shared" si="33"/>
        <v>0</v>
      </c>
    </row>
    <row r="1737" spans="1:21" x14ac:dyDescent="0.35">
      <c r="A1737">
        <v>2021</v>
      </c>
      <c r="B1737" t="s">
        <v>3</v>
      </c>
      <c r="C1737" t="s">
        <v>69</v>
      </c>
      <c r="D1737" t="s">
        <v>17</v>
      </c>
      <c r="E1737" t="s">
        <v>148</v>
      </c>
      <c r="F1737" t="s">
        <v>35</v>
      </c>
      <c r="G1737">
        <v>3</v>
      </c>
      <c r="H1737" t="s">
        <v>9</v>
      </c>
      <c r="I1737" s="6">
        <v>5</v>
      </c>
      <c r="J1737" s="6">
        <v>8370.7199999999993</v>
      </c>
      <c r="K1737" s="6">
        <v>5022.43</v>
      </c>
      <c r="L1737" s="6">
        <v>4903.3</v>
      </c>
      <c r="M1737" s="6">
        <v>7384.15</v>
      </c>
      <c r="N1737" s="6">
        <v>0</v>
      </c>
      <c r="O1737" s="6">
        <v>19000000</v>
      </c>
      <c r="P1737" s="6">
        <v>3628000</v>
      </c>
      <c r="Q1737" s="6">
        <v>0</v>
      </c>
      <c r="R1737" s="6">
        <v>4000000</v>
      </c>
      <c r="S1737" s="6">
        <v>26628000</v>
      </c>
      <c r="U1737">
        <f t="shared" si="33"/>
        <v>0</v>
      </c>
    </row>
    <row r="1738" spans="1:21" x14ac:dyDescent="0.35">
      <c r="A1738">
        <v>2021</v>
      </c>
      <c r="B1738" t="s">
        <v>3</v>
      </c>
      <c r="C1738" t="s">
        <v>69</v>
      </c>
      <c r="D1738" t="s">
        <v>17</v>
      </c>
      <c r="E1738" t="s">
        <v>148</v>
      </c>
      <c r="F1738" t="s">
        <v>35</v>
      </c>
      <c r="G1738">
        <v>5</v>
      </c>
      <c r="H1738" t="s">
        <v>9</v>
      </c>
      <c r="I1738" s="6">
        <v>5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2464610</v>
      </c>
      <c r="P1738" s="6">
        <v>1925000</v>
      </c>
      <c r="Q1738" s="6">
        <v>0</v>
      </c>
      <c r="R1738" s="6">
        <v>0</v>
      </c>
      <c r="S1738" s="6">
        <v>4389610</v>
      </c>
      <c r="U1738">
        <f t="shared" si="33"/>
        <v>0</v>
      </c>
    </row>
    <row r="1739" spans="1:21" x14ac:dyDescent="0.35">
      <c r="A1739">
        <v>2021</v>
      </c>
      <c r="B1739" t="s">
        <v>3</v>
      </c>
      <c r="C1739" t="s">
        <v>69</v>
      </c>
      <c r="D1739" t="s">
        <v>17</v>
      </c>
      <c r="E1739" t="s">
        <v>149</v>
      </c>
      <c r="F1739" t="s">
        <v>35</v>
      </c>
      <c r="G1739">
        <v>1</v>
      </c>
      <c r="H1739" t="s">
        <v>9</v>
      </c>
      <c r="I1739" s="6">
        <v>13</v>
      </c>
      <c r="J1739" s="6">
        <v>571.16999999999996</v>
      </c>
      <c r="K1739" s="6">
        <v>324.20999999999998</v>
      </c>
      <c r="L1739" s="6">
        <v>1093.03</v>
      </c>
      <c r="M1739" s="6">
        <v>2460.17</v>
      </c>
      <c r="N1739" s="6">
        <v>0</v>
      </c>
      <c r="O1739" s="6">
        <v>5700000</v>
      </c>
      <c r="P1739" s="6">
        <v>2237236</v>
      </c>
      <c r="Q1739" s="6">
        <v>0</v>
      </c>
      <c r="R1739" s="6">
        <v>1300000</v>
      </c>
      <c r="S1739" s="6">
        <v>9237236</v>
      </c>
      <c r="U1739">
        <f t="shared" si="33"/>
        <v>0</v>
      </c>
    </row>
    <row r="1740" spans="1:21" x14ac:dyDescent="0.35">
      <c r="A1740">
        <v>2021</v>
      </c>
      <c r="B1740" t="s">
        <v>3</v>
      </c>
      <c r="C1740" t="s">
        <v>69</v>
      </c>
      <c r="D1740" t="s">
        <v>17</v>
      </c>
      <c r="E1740" t="s">
        <v>149</v>
      </c>
      <c r="F1740" t="s">
        <v>35</v>
      </c>
      <c r="G1740">
        <v>2</v>
      </c>
      <c r="H1740" t="s">
        <v>9</v>
      </c>
      <c r="I1740" s="6">
        <v>2</v>
      </c>
      <c r="J1740" s="6">
        <v>-1264.07</v>
      </c>
      <c r="K1740" s="6">
        <v>-758.45</v>
      </c>
      <c r="L1740" s="6">
        <v>417.95</v>
      </c>
      <c r="M1740" s="6">
        <v>1656.99</v>
      </c>
      <c r="N1740" s="6">
        <v>0</v>
      </c>
      <c r="O1740" s="6">
        <v>4000000</v>
      </c>
      <c r="P1740" s="6">
        <v>600000</v>
      </c>
      <c r="Q1740" s="6">
        <v>0</v>
      </c>
      <c r="R1740" s="6">
        <v>1200000</v>
      </c>
      <c r="S1740" s="6">
        <v>5800000</v>
      </c>
      <c r="U1740">
        <f t="shared" si="33"/>
        <v>0</v>
      </c>
    </row>
    <row r="1741" spans="1:21" x14ac:dyDescent="0.35">
      <c r="A1741">
        <v>2021</v>
      </c>
      <c r="B1741" t="s">
        <v>3</v>
      </c>
      <c r="C1741" t="s">
        <v>69</v>
      </c>
      <c r="D1741" t="s">
        <v>17</v>
      </c>
      <c r="E1741" t="s">
        <v>150</v>
      </c>
      <c r="F1741" t="s">
        <v>35</v>
      </c>
      <c r="G1741">
        <v>1</v>
      </c>
      <c r="H1741" t="s">
        <v>9</v>
      </c>
      <c r="I1741" s="6">
        <v>46</v>
      </c>
      <c r="J1741" s="6">
        <v>64467.12</v>
      </c>
      <c r="K1741" s="6">
        <v>18219.47</v>
      </c>
      <c r="L1741" s="6">
        <v>26092.69</v>
      </c>
      <c r="M1741" s="6">
        <v>27480.07</v>
      </c>
      <c r="N1741" s="6">
        <v>0</v>
      </c>
      <c r="O1741" s="6">
        <v>522385488</v>
      </c>
      <c r="P1741" s="6">
        <v>186248240</v>
      </c>
      <c r="Q1741" s="6">
        <v>0</v>
      </c>
      <c r="R1741" s="6">
        <v>70781155</v>
      </c>
      <c r="S1741" s="6">
        <v>779414883</v>
      </c>
      <c r="U1741">
        <f t="shared" si="33"/>
        <v>0</v>
      </c>
    </row>
    <row r="1742" spans="1:21" x14ac:dyDescent="0.35">
      <c r="A1742">
        <v>2021</v>
      </c>
      <c r="B1742" t="s">
        <v>3</v>
      </c>
      <c r="C1742" t="s">
        <v>69</v>
      </c>
      <c r="D1742" t="s">
        <v>17</v>
      </c>
      <c r="E1742" t="s">
        <v>150</v>
      </c>
      <c r="F1742" t="s">
        <v>35</v>
      </c>
      <c r="G1742">
        <v>2</v>
      </c>
      <c r="H1742" t="s">
        <v>9</v>
      </c>
      <c r="I1742" s="6">
        <v>7</v>
      </c>
      <c r="J1742" s="6">
        <v>3842.61</v>
      </c>
      <c r="K1742" s="6">
        <v>2037.39</v>
      </c>
      <c r="L1742" s="6">
        <v>3250.43</v>
      </c>
      <c r="M1742" s="6">
        <v>6902.29</v>
      </c>
      <c r="N1742" s="6">
        <v>0</v>
      </c>
      <c r="O1742" s="6">
        <v>17163118</v>
      </c>
      <c r="P1742" s="6">
        <v>1620000</v>
      </c>
      <c r="Q1742" s="6">
        <v>0</v>
      </c>
      <c r="R1742" s="6">
        <v>739312</v>
      </c>
      <c r="S1742" s="6">
        <v>19522430</v>
      </c>
      <c r="U1742">
        <f t="shared" si="33"/>
        <v>0</v>
      </c>
    </row>
    <row r="1743" spans="1:21" x14ac:dyDescent="0.35">
      <c r="A1743">
        <v>2021</v>
      </c>
      <c r="B1743" t="s">
        <v>3</v>
      </c>
      <c r="C1743" t="s">
        <v>69</v>
      </c>
      <c r="D1743" t="s">
        <v>17</v>
      </c>
      <c r="E1743" t="s">
        <v>150</v>
      </c>
      <c r="F1743" t="s">
        <v>35</v>
      </c>
      <c r="G1743">
        <v>3</v>
      </c>
      <c r="H1743" t="s">
        <v>9</v>
      </c>
      <c r="I1743" s="6">
        <v>1</v>
      </c>
      <c r="J1743" s="6">
        <v>0</v>
      </c>
      <c r="K1743" s="6">
        <v>0</v>
      </c>
      <c r="L1743" s="6">
        <v>2807.87</v>
      </c>
      <c r="M1743" s="6">
        <v>11262.27</v>
      </c>
      <c r="N1743" s="6">
        <v>0</v>
      </c>
      <c r="O1743" s="6">
        <v>4994387</v>
      </c>
      <c r="P1743" s="6">
        <v>0</v>
      </c>
      <c r="Q1743" s="6">
        <v>0</v>
      </c>
      <c r="R1743" s="6">
        <v>0</v>
      </c>
      <c r="S1743" s="6">
        <v>4994387</v>
      </c>
      <c r="U1743">
        <f t="shared" si="33"/>
        <v>0</v>
      </c>
    </row>
    <row r="1744" spans="1:21" x14ac:dyDescent="0.35">
      <c r="A1744">
        <v>2021</v>
      </c>
      <c r="B1744" t="s">
        <v>3</v>
      </c>
      <c r="C1744" t="s">
        <v>69</v>
      </c>
      <c r="D1744" t="s">
        <v>17</v>
      </c>
      <c r="E1744" t="s">
        <v>150</v>
      </c>
      <c r="F1744" t="s">
        <v>35</v>
      </c>
      <c r="G1744">
        <v>5</v>
      </c>
      <c r="H1744" t="s">
        <v>9</v>
      </c>
      <c r="I1744" s="6">
        <v>4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1478766</v>
      </c>
      <c r="P1744" s="6">
        <v>3473108</v>
      </c>
      <c r="Q1744" s="6">
        <v>0</v>
      </c>
      <c r="R1744" s="6">
        <v>220772</v>
      </c>
      <c r="S1744" s="6">
        <v>5172646</v>
      </c>
      <c r="U1744">
        <f t="shared" si="33"/>
        <v>0</v>
      </c>
    </row>
    <row r="1745" spans="1:21" x14ac:dyDescent="0.35">
      <c r="A1745">
        <v>2021</v>
      </c>
      <c r="B1745" t="s">
        <v>3</v>
      </c>
      <c r="C1745" t="s">
        <v>69</v>
      </c>
      <c r="D1745" t="s">
        <v>17</v>
      </c>
      <c r="E1745" t="s">
        <v>150</v>
      </c>
      <c r="F1745" t="s">
        <v>35</v>
      </c>
      <c r="G1745">
        <v>6</v>
      </c>
      <c r="H1745" t="s">
        <v>9</v>
      </c>
      <c r="I1745" s="6">
        <v>4</v>
      </c>
      <c r="J1745" s="6">
        <v>171.96</v>
      </c>
      <c r="K1745" s="6">
        <v>111.78</v>
      </c>
      <c r="L1745" s="6">
        <v>171.96</v>
      </c>
      <c r="M1745" s="6">
        <v>258.64</v>
      </c>
      <c r="N1745" s="6">
        <v>0</v>
      </c>
      <c r="O1745" s="6">
        <v>0</v>
      </c>
      <c r="P1745" s="6">
        <v>1540000</v>
      </c>
      <c r="Q1745" s="6">
        <v>0</v>
      </c>
      <c r="R1745" s="6">
        <v>0</v>
      </c>
      <c r="S1745" s="6">
        <v>1540000</v>
      </c>
      <c r="U1745">
        <f t="shared" si="33"/>
        <v>0</v>
      </c>
    </row>
    <row r="1746" spans="1:21" x14ac:dyDescent="0.35">
      <c r="A1746">
        <v>2021</v>
      </c>
      <c r="B1746" t="s">
        <v>3</v>
      </c>
      <c r="C1746" t="s">
        <v>69</v>
      </c>
      <c r="D1746" t="s">
        <v>17</v>
      </c>
      <c r="E1746" t="s">
        <v>151</v>
      </c>
      <c r="F1746" t="s">
        <v>35</v>
      </c>
      <c r="G1746">
        <v>1</v>
      </c>
      <c r="H1746" t="s">
        <v>9</v>
      </c>
      <c r="I1746" s="6">
        <v>27</v>
      </c>
      <c r="J1746" s="6">
        <v>13772.14</v>
      </c>
      <c r="K1746" s="6">
        <v>8230.19</v>
      </c>
      <c r="L1746" s="6">
        <v>2610.9499999999998</v>
      </c>
      <c r="M1746" s="6">
        <v>3658.8</v>
      </c>
      <c r="N1746" s="6">
        <v>0</v>
      </c>
      <c r="O1746" s="6">
        <v>26644000</v>
      </c>
      <c r="P1746" s="6">
        <v>10248418</v>
      </c>
      <c r="Q1746" s="6">
        <v>0</v>
      </c>
      <c r="R1746" s="6">
        <v>4709252</v>
      </c>
      <c r="S1746" s="6">
        <v>41601670</v>
      </c>
      <c r="U1746">
        <f t="shared" si="33"/>
        <v>0</v>
      </c>
    </row>
    <row r="1747" spans="1:21" x14ac:dyDescent="0.35">
      <c r="A1747">
        <v>2021</v>
      </c>
      <c r="B1747" t="s">
        <v>3</v>
      </c>
      <c r="C1747" t="s">
        <v>69</v>
      </c>
      <c r="D1747" t="s">
        <v>17</v>
      </c>
      <c r="E1747" t="s">
        <v>151</v>
      </c>
      <c r="F1747" t="s">
        <v>35</v>
      </c>
      <c r="G1747">
        <v>2</v>
      </c>
      <c r="H1747" t="s">
        <v>9</v>
      </c>
      <c r="I1747" s="6">
        <v>3</v>
      </c>
      <c r="J1747" s="6">
        <v>5466.43</v>
      </c>
      <c r="K1747" s="6">
        <v>3279.84</v>
      </c>
      <c r="L1747" s="6">
        <v>621.77</v>
      </c>
      <c r="M1747" s="6">
        <v>624.44000000000005</v>
      </c>
      <c r="N1747" s="6">
        <v>0</v>
      </c>
      <c r="O1747" s="6">
        <v>4000000</v>
      </c>
      <c r="P1747" s="6">
        <v>650700</v>
      </c>
      <c r="Q1747" s="6">
        <v>0</v>
      </c>
      <c r="R1747" s="6">
        <v>1205070</v>
      </c>
      <c r="S1747" s="6">
        <v>5855770</v>
      </c>
      <c r="U1747">
        <f t="shared" si="33"/>
        <v>0</v>
      </c>
    </row>
    <row r="1748" spans="1:21" x14ac:dyDescent="0.35">
      <c r="A1748">
        <v>2021</v>
      </c>
      <c r="B1748" t="s">
        <v>3</v>
      </c>
      <c r="C1748" t="s">
        <v>69</v>
      </c>
      <c r="D1748" t="s">
        <v>17</v>
      </c>
      <c r="E1748" t="s">
        <v>151</v>
      </c>
      <c r="F1748" t="s">
        <v>35</v>
      </c>
      <c r="G1748">
        <v>5</v>
      </c>
      <c r="H1748" t="s">
        <v>9</v>
      </c>
      <c r="I1748" s="6">
        <v>1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492922</v>
      </c>
      <c r="P1748" s="6">
        <v>385000</v>
      </c>
      <c r="Q1748" s="6">
        <v>0</v>
      </c>
      <c r="R1748" s="6">
        <v>0</v>
      </c>
      <c r="S1748" s="6">
        <v>877922</v>
      </c>
      <c r="U1748">
        <f t="shared" si="33"/>
        <v>0</v>
      </c>
    </row>
    <row r="1749" spans="1:21" x14ac:dyDescent="0.35">
      <c r="A1749">
        <v>2021</v>
      </c>
      <c r="B1749" t="s">
        <v>3</v>
      </c>
      <c r="C1749" t="s">
        <v>69</v>
      </c>
      <c r="D1749" t="s">
        <v>17</v>
      </c>
      <c r="E1749" t="s">
        <v>151</v>
      </c>
      <c r="F1749" t="s">
        <v>35</v>
      </c>
      <c r="G1749">
        <v>6</v>
      </c>
      <c r="H1749" t="s">
        <v>9</v>
      </c>
      <c r="I1749" s="6">
        <v>2</v>
      </c>
      <c r="J1749" s="6">
        <v>85.98</v>
      </c>
      <c r="K1749" s="6">
        <v>55.89</v>
      </c>
      <c r="L1749" s="6">
        <v>85.98</v>
      </c>
      <c r="M1749" s="6">
        <v>129.32</v>
      </c>
      <c r="N1749" s="6">
        <v>0</v>
      </c>
      <c r="O1749" s="6">
        <v>0</v>
      </c>
      <c r="P1749" s="6">
        <v>770000</v>
      </c>
      <c r="Q1749" s="6">
        <v>0</v>
      </c>
      <c r="R1749" s="6">
        <v>0</v>
      </c>
      <c r="S1749" s="6">
        <v>770000</v>
      </c>
      <c r="U1749">
        <f t="shared" si="33"/>
        <v>0</v>
      </c>
    </row>
    <row r="1750" spans="1:21" x14ac:dyDescent="0.35">
      <c r="A1750">
        <v>2021</v>
      </c>
      <c r="B1750" t="s">
        <v>3</v>
      </c>
      <c r="C1750" t="s">
        <v>69</v>
      </c>
      <c r="D1750" t="s">
        <v>17</v>
      </c>
      <c r="E1750" t="s">
        <v>152</v>
      </c>
      <c r="F1750" t="s">
        <v>35</v>
      </c>
      <c r="G1750">
        <v>1</v>
      </c>
      <c r="H1750" t="s">
        <v>9</v>
      </c>
      <c r="I1750" s="6">
        <v>4</v>
      </c>
      <c r="J1750" s="6">
        <v>83.42</v>
      </c>
      <c r="K1750" s="6">
        <v>41.69</v>
      </c>
      <c r="L1750" s="6">
        <v>83.61</v>
      </c>
      <c r="M1750" s="6">
        <v>144.06</v>
      </c>
      <c r="N1750" s="6">
        <v>0</v>
      </c>
      <c r="O1750" s="6">
        <v>400000</v>
      </c>
      <c r="P1750" s="6">
        <v>362236</v>
      </c>
      <c r="Q1750" s="6">
        <v>0</v>
      </c>
      <c r="R1750" s="6">
        <v>0</v>
      </c>
      <c r="S1750" s="6">
        <v>762236</v>
      </c>
      <c r="U1750">
        <f t="shared" si="33"/>
        <v>0</v>
      </c>
    </row>
    <row r="1751" spans="1:21" x14ac:dyDescent="0.35">
      <c r="A1751">
        <v>2021</v>
      </c>
      <c r="B1751" t="s">
        <v>3</v>
      </c>
      <c r="C1751" t="s">
        <v>69</v>
      </c>
      <c r="D1751" t="s">
        <v>17</v>
      </c>
      <c r="E1751" t="s">
        <v>152</v>
      </c>
      <c r="F1751" t="s">
        <v>35</v>
      </c>
      <c r="G1751">
        <v>2</v>
      </c>
      <c r="H1751" t="s">
        <v>9</v>
      </c>
      <c r="I1751" s="6">
        <v>2</v>
      </c>
      <c r="J1751" s="6">
        <v>290.81</v>
      </c>
      <c r="K1751" s="6">
        <v>189.03</v>
      </c>
      <c r="L1751" s="6">
        <v>290.81</v>
      </c>
      <c r="M1751" s="6">
        <v>388.8</v>
      </c>
      <c r="N1751" s="6">
        <v>0</v>
      </c>
      <c r="O1751" s="6">
        <v>770000</v>
      </c>
      <c r="P1751" s="6">
        <v>700000</v>
      </c>
      <c r="Q1751" s="6">
        <v>0</v>
      </c>
      <c r="R1751" s="6">
        <v>0</v>
      </c>
      <c r="S1751" s="6">
        <v>1470000</v>
      </c>
      <c r="U1751">
        <f t="shared" ref="U1751:U1814" si="34">IFERROR(N1751/J1751,0)</f>
        <v>0</v>
      </c>
    </row>
    <row r="1752" spans="1:21" x14ac:dyDescent="0.35">
      <c r="A1752">
        <v>2021</v>
      </c>
      <c r="B1752" t="s">
        <v>3</v>
      </c>
      <c r="C1752" t="s">
        <v>69</v>
      </c>
      <c r="D1752" t="s">
        <v>17</v>
      </c>
      <c r="E1752" t="s">
        <v>152</v>
      </c>
      <c r="F1752" t="s">
        <v>35</v>
      </c>
      <c r="G1752">
        <v>5</v>
      </c>
      <c r="H1752" t="s">
        <v>9</v>
      </c>
      <c r="I1752" s="6">
        <v>1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492922</v>
      </c>
      <c r="P1752" s="6">
        <v>385000</v>
      </c>
      <c r="Q1752" s="6">
        <v>0</v>
      </c>
      <c r="R1752" s="6">
        <v>0</v>
      </c>
      <c r="S1752" s="6">
        <v>877922</v>
      </c>
      <c r="U1752">
        <f t="shared" si="34"/>
        <v>0</v>
      </c>
    </row>
    <row r="1753" spans="1:21" x14ac:dyDescent="0.35">
      <c r="A1753">
        <v>2021</v>
      </c>
      <c r="B1753" t="s">
        <v>3</v>
      </c>
      <c r="C1753" t="s">
        <v>70</v>
      </c>
      <c r="D1753" t="s">
        <v>17</v>
      </c>
      <c r="E1753" t="s">
        <v>127</v>
      </c>
      <c r="F1753" t="s">
        <v>35</v>
      </c>
      <c r="G1753">
        <v>2</v>
      </c>
      <c r="H1753" t="s">
        <v>9</v>
      </c>
      <c r="I1753" s="6">
        <v>1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3000000</v>
      </c>
      <c r="P1753" s="6">
        <v>750000</v>
      </c>
      <c r="Q1753" s="6">
        <v>0</v>
      </c>
      <c r="R1753" s="6">
        <v>80000</v>
      </c>
      <c r="S1753" s="6">
        <v>3830000</v>
      </c>
      <c r="U1753">
        <f t="shared" si="34"/>
        <v>0</v>
      </c>
    </row>
    <row r="1754" spans="1:21" x14ac:dyDescent="0.35">
      <c r="A1754">
        <v>2021</v>
      </c>
      <c r="B1754" t="s">
        <v>3</v>
      </c>
      <c r="C1754" t="s">
        <v>70</v>
      </c>
      <c r="D1754" t="s">
        <v>17</v>
      </c>
      <c r="E1754" t="s">
        <v>128</v>
      </c>
      <c r="F1754" t="s">
        <v>35</v>
      </c>
      <c r="G1754">
        <v>2</v>
      </c>
      <c r="H1754" t="s">
        <v>9</v>
      </c>
      <c r="I1754" s="6">
        <v>1</v>
      </c>
      <c r="J1754" s="6">
        <v>639.35</v>
      </c>
      <c r="K1754" s="6">
        <v>63.93</v>
      </c>
      <c r="L1754" s="6">
        <v>315.3</v>
      </c>
      <c r="M1754" s="6">
        <v>315.3</v>
      </c>
      <c r="N1754" s="6">
        <v>0</v>
      </c>
      <c r="O1754" s="6">
        <v>3000000</v>
      </c>
      <c r="P1754" s="6">
        <v>2250000</v>
      </c>
      <c r="Q1754" s="6">
        <v>0</v>
      </c>
      <c r="R1754" s="6">
        <v>210000</v>
      </c>
      <c r="S1754" s="6">
        <v>5460000</v>
      </c>
      <c r="U1754">
        <f t="shared" si="34"/>
        <v>0</v>
      </c>
    </row>
    <row r="1755" spans="1:21" x14ac:dyDescent="0.35">
      <c r="A1755">
        <v>2021</v>
      </c>
      <c r="B1755" t="s">
        <v>3</v>
      </c>
      <c r="C1755" t="s">
        <v>70</v>
      </c>
      <c r="D1755" t="s">
        <v>17</v>
      </c>
      <c r="E1755" t="s">
        <v>129</v>
      </c>
      <c r="F1755" t="s">
        <v>35</v>
      </c>
      <c r="G1755">
        <v>1</v>
      </c>
      <c r="H1755" t="s">
        <v>9</v>
      </c>
      <c r="I1755" s="6">
        <v>2</v>
      </c>
      <c r="J1755" s="6">
        <v>29088.42</v>
      </c>
      <c r="K1755" s="6">
        <v>10903.81</v>
      </c>
      <c r="L1755" s="6">
        <v>79.72</v>
      </c>
      <c r="M1755" s="6">
        <v>79.72</v>
      </c>
      <c r="N1755" s="6">
        <v>7272</v>
      </c>
      <c r="O1755" s="6">
        <v>251169660</v>
      </c>
      <c r="P1755" s="6">
        <v>0</v>
      </c>
      <c r="Q1755" s="6">
        <v>0</v>
      </c>
      <c r="R1755" s="6">
        <v>29390000</v>
      </c>
      <c r="S1755" s="6">
        <v>280559660</v>
      </c>
      <c r="U1755">
        <f t="shared" si="34"/>
        <v>0.24999639031614643</v>
      </c>
    </row>
    <row r="1756" spans="1:21" x14ac:dyDescent="0.35">
      <c r="A1756">
        <v>2021</v>
      </c>
      <c r="B1756" t="s">
        <v>3</v>
      </c>
      <c r="C1756" t="s">
        <v>70</v>
      </c>
      <c r="D1756" t="s">
        <v>17</v>
      </c>
      <c r="E1756" t="s">
        <v>134</v>
      </c>
      <c r="F1756" t="s">
        <v>35</v>
      </c>
      <c r="G1756">
        <v>2</v>
      </c>
      <c r="H1756" t="s">
        <v>9</v>
      </c>
      <c r="I1756" s="6">
        <v>2</v>
      </c>
      <c r="J1756" s="6">
        <v>857.87</v>
      </c>
      <c r="K1756" s="6">
        <v>85.78</v>
      </c>
      <c r="L1756" s="6">
        <v>420.07</v>
      </c>
      <c r="M1756" s="6">
        <v>420.07</v>
      </c>
      <c r="N1756" s="6">
        <v>0</v>
      </c>
      <c r="O1756" s="6">
        <v>3000000</v>
      </c>
      <c r="P1756" s="6">
        <v>4260000</v>
      </c>
      <c r="Q1756" s="6">
        <v>0</v>
      </c>
      <c r="R1756" s="6">
        <v>420000</v>
      </c>
      <c r="S1756" s="6">
        <v>7680000</v>
      </c>
      <c r="U1756">
        <f t="shared" si="34"/>
        <v>0</v>
      </c>
    </row>
    <row r="1757" spans="1:21" x14ac:dyDescent="0.35">
      <c r="A1757">
        <v>2021</v>
      </c>
      <c r="B1757" t="s">
        <v>3</v>
      </c>
      <c r="C1757" t="s">
        <v>70</v>
      </c>
      <c r="D1757" t="s">
        <v>17</v>
      </c>
      <c r="E1757" t="s">
        <v>139</v>
      </c>
      <c r="F1757" t="s">
        <v>35</v>
      </c>
      <c r="G1757">
        <v>2</v>
      </c>
      <c r="H1757" t="s">
        <v>9</v>
      </c>
      <c r="I1757" s="6">
        <v>2</v>
      </c>
      <c r="J1757" s="6">
        <v>483.56</v>
      </c>
      <c r="K1757" s="6">
        <v>55.93</v>
      </c>
      <c r="L1757" s="6">
        <v>255.21</v>
      </c>
      <c r="M1757" s="6">
        <v>255.21</v>
      </c>
      <c r="N1757" s="6">
        <v>0</v>
      </c>
      <c r="O1757" s="6">
        <v>6000000</v>
      </c>
      <c r="P1757" s="6">
        <v>3020000</v>
      </c>
      <c r="Q1757" s="6">
        <v>0</v>
      </c>
      <c r="R1757" s="6">
        <v>420000</v>
      </c>
      <c r="S1757" s="6">
        <v>9440000</v>
      </c>
      <c r="U1757">
        <f t="shared" si="34"/>
        <v>0</v>
      </c>
    </row>
    <row r="1758" spans="1:21" x14ac:dyDescent="0.35">
      <c r="A1758">
        <v>2022</v>
      </c>
      <c r="B1758" t="s">
        <v>3</v>
      </c>
      <c r="C1758" t="s">
        <v>33</v>
      </c>
      <c r="D1758" t="s">
        <v>17</v>
      </c>
      <c r="E1758" t="s">
        <v>121</v>
      </c>
      <c r="F1758" t="s">
        <v>35</v>
      </c>
      <c r="G1758">
        <v>1</v>
      </c>
      <c r="H1758" t="s">
        <v>9</v>
      </c>
      <c r="I1758" s="6">
        <v>179</v>
      </c>
      <c r="J1758" s="6">
        <v>278672.90000000002</v>
      </c>
      <c r="K1758" s="6">
        <v>77103.28</v>
      </c>
      <c r="L1758" s="6">
        <v>157623.98000000001</v>
      </c>
      <c r="M1758" s="6">
        <v>201901.81</v>
      </c>
      <c r="N1758" s="6">
        <v>65263</v>
      </c>
      <c r="O1758" s="6">
        <v>1049380645</v>
      </c>
      <c r="P1758" s="6">
        <v>884612652</v>
      </c>
      <c r="Q1758" s="6">
        <v>0</v>
      </c>
      <c r="R1758" s="6">
        <v>131303305</v>
      </c>
      <c r="S1758" s="6">
        <v>2065296599</v>
      </c>
      <c r="U1758">
        <f t="shared" si="34"/>
        <v>0.23419212991288352</v>
      </c>
    </row>
    <row r="1759" spans="1:21" x14ac:dyDescent="0.35">
      <c r="A1759">
        <v>2022</v>
      </c>
      <c r="B1759" t="s">
        <v>3</v>
      </c>
      <c r="C1759" t="s">
        <v>33</v>
      </c>
      <c r="D1759" t="s">
        <v>17</v>
      </c>
      <c r="E1759" t="s">
        <v>121</v>
      </c>
      <c r="F1759" t="s">
        <v>35</v>
      </c>
      <c r="G1759">
        <v>2</v>
      </c>
      <c r="H1759" t="s">
        <v>9</v>
      </c>
      <c r="I1759" s="6">
        <v>110</v>
      </c>
      <c r="J1759" s="6">
        <v>173421.37</v>
      </c>
      <c r="K1759" s="6">
        <v>20931.97</v>
      </c>
      <c r="L1759" s="6">
        <v>53298.11</v>
      </c>
      <c r="M1759" s="6">
        <v>61675.15</v>
      </c>
      <c r="N1759" s="6">
        <v>41090</v>
      </c>
      <c r="O1759" s="6">
        <v>1502075344</v>
      </c>
      <c r="P1759" s="6">
        <v>416348409</v>
      </c>
      <c r="Q1759" s="6">
        <v>0</v>
      </c>
      <c r="R1759" s="6">
        <v>162735680</v>
      </c>
      <c r="S1759" s="6">
        <v>2081159433</v>
      </c>
      <c r="U1759">
        <f t="shared" si="34"/>
        <v>0.23693735091586465</v>
      </c>
    </row>
    <row r="1760" spans="1:21" x14ac:dyDescent="0.35">
      <c r="A1760">
        <v>2022</v>
      </c>
      <c r="B1760" t="s">
        <v>3</v>
      </c>
      <c r="C1760" t="s">
        <v>33</v>
      </c>
      <c r="D1760" t="s">
        <v>17</v>
      </c>
      <c r="E1760" t="s">
        <v>121</v>
      </c>
      <c r="F1760" t="s">
        <v>35</v>
      </c>
      <c r="G1760">
        <v>3</v>
      </c>
      <c r="H1760" t="s">
        <v>9</v>
      </c>
      <c r="I1760" s="6">
        <v>32</v>
      </c>
      <c r="J1760" s="6">
        <v>45306.66</v>
      </c>
      <c r="K1760" s="6">
        <v>21988.97</v>
      </c>
      <c r="L1760" s="6">
        <v>40301.79</v>
      </c>
      <c r="M1760" s="6">
        <v>66328.929999999993</v>
      </c>
      <c r="N1760" s="6">
        <v>11261</v>
      </c>
      <c r="O1760" s="6">
        <v>266476655</v>
      </c>
      <c r="P1760" s="6">
        <v>15256812</v>
      </c>
      <c r="Q1760" s="6">
        <v>0</v>
      </c>
      <c r="R1760" s="6">
        <v>17168000</v>
      </c>
      <c r="S1760" s="6">
        <v>298901467</v>
      </c>
      <c r="U1760">
        <f t="shared" si="34"/>
        <v>0.24855065458367487</v>
      </c>
    </row>
    <row r="1761" spans="1:21" x14ac:dyDescent="0.35">
      <c r="A1761">
        <v>2022</v>
      </c>
      <c r="B1761" t="s">
        <v>3</v>
      </c>
      <c r="C1761" t="s">
        <v>33</v>
      </c>
      <c r="D1761" t="s">
        <v>17</v>
      </c>
      <c r="E1761" t="s">
        <v>121</v>
      </c>
      <c r="F1761" t="s">
        <v>35</v>
      </c>
      <c r="G1761">
        <v>4</v>
      </c>
      <c r="H1761" t="s">
        <v>9</v>
      </c>
      <c r="I1761" s="6">
        <v>9</v>
      </c>
      <c r="J1761" s="6">
        <v>20431.88</v>
      </c>
      <c r="K1761" s="6">
        <v>8328.57</v>
      </c>
      <c r="L1761" s="6">
        <v>12524.63</v>
      </c>
      <c r="M1761" s="6">
        <v>16311.99</v>
      </c>
      <c r="N1761" s="6">
        <v>2941</v>
      </c>
      <c r="O1761" s="6">
        <v>382525000</v>
      </c>
      <c r="P1761" s="6">
        <v>16620000</v>
      </c>
      <c r="Q1761" s="6">
        <v>0</v>
      </c>
      <c r="R1761" s="6">
        <v>14600000</v>
      </c>
      <c r="S1761" s="6">
        <v>413745000</v>
      </c>
      <c r="U1761">
        <f t="shared" si="34"/>
        <v>0.14394172244551162</v>
      </c>
    </row>
    <row r="1762" spans="1:21" x14ac:dyDescent="0.35">
      <c r="A1762">
        <v>2022</v>
      </c>
      <c r="B1762" t="s">
        <v>3</v>
      </c>
      <c r="C1762" t="s">
        <v>33</v>
      </c>
      <c r="D1762" t="s">
        <v>17</v>
      </c>
      <c r="E1762" t="s">
        <v>121</v>
      </c>
      <c r="F1762" t="s">
        <v>35</v>
      </c>
      <c r="G1762">
        <v>5</v>
      </c>
      <c r="H1762" t="s">
        <v>9</v>
      </c>
      <c r="I1762" s="6">
        <v>14</v>
      </c>
      <c r="J1762" s="6">
        <v>18164.560000000001</v>
      </c>
      <c r="K1762" s="6">
        <v>7319.72</v>
      </c>
      <c r="L1762" s="6">
        <v>14126.62</v>
      </c>
      <c r="M1762" s="6">
        <v>17474.27</v>
      </c>
      <c r="N1762" s="6">
        <v>4575</v>
      </c>
      <c r="O1762" s="6">
        <v>315768105</v>
      </c>
      <c r="P1762" s="6">
        <v>50820000</v>
      </c>
      <c r="Q1762" s="6">
        <v>0</v>
      </c>
      <c r="R1762" s="6">
        <v>20363218</v>
      </c>
      <c r="S1762" s="6">
        <v>386951323</v>
      </c>
      <c r="U1762">
        <f t="shared" si="34"/>
        <v>0.25186406937465039</v>
      </c>
    </row>
    <row r="1763" spans="1:21" x14ac:dyDescent="0.35">
      <c r="A1763">
        <v>2022</v>
      </c>
      <c r="B1763" t="s">
        <v>3</v>
      </c>
      <c r="C1763" t="s">
        <v>33</v>
      </c>
      <c r="D1763" t="s">
        <v>17</v>
      </c>
      <c r="E1763" t="s">
        <v>121</v>
      </c>
      <c r="F1763" t="s">
        <v>35</v>
      </c>
      <c r="G1763">
        <v>6</v>
      </c>
      <c r="H1763" t="s">
        <v>9</v>
      </c>
      <c r="I1763" s="6">
        <v>7</v>
      </c>
      <c r="J1763" s="6">
        <v>0</v>
      </c>
      <c r="K1763" s="6">
        <v>0</v>
      </c>
      <c r="L1763" s="6">
        <v>7797.56</v>
      </c>
      <c r="M1763" s="6">
        <v>21720.6</v>
      </c>
      <c r="N1763" s="6">
        <v>0</v>
      </c>
      <c r="O1763" s="6">
        <v>99000000</v>
      </c>
      <c r="P1763" s="6">
        <v>54200000</v>
      </c>
      <c r="Q1763" s="6">
        <v>0</v>
      </c>
      <c r="R1763" s="6">
        <v>15320000</v>
      </c>
      <c r="S1763" s="6">
        <v>168520000</v>
      </c>
      <c r="U1763">
        <f t="shared" si="34"/>
        <v>0</v>
      </c>
    </row>
    <row r="1764" spans="1:21" x14ac:dyDescent="0.35">
      <c r="A1764">
        <v>2022</v>
      </c>
      <c r="B1764" t="s">
        <v>3</v>
      </c>
      <c r="C1764" t="s">
        <v>33</v>
      </c>
      <c r="D1764" t="s">
        <v>17</v>
      </c>
      <c r="E1764" t="s">
        <v>121</v>
      </c>
      <c r="F1764" t="s">
        <v>35</v>
      </c>
      <c r="G1764">
        <v>7</v>
      </c>
      <c r="H1764" t="s">
        <v>9</v>
      </c>
      <c r="I1764" s="6">
        <v>4</v>
      </c>
      <c r="J1764" s="6">
        <v>32206.1</v>
      </c>
      <c r="K1764" s="6">
        <v>18595.27</v>
      </c>
      <c r="L1764" s="6">
        <v>12353.05</v>
      </c>
      <c r="M1764" s="6">
        <v>12373.58</v>
      </c>
      <c r="N1764" s="6">
        <v>7089</v>
      </c>
      <c r="O1764" s="6">
        <v>323000000</v>
      </c>
      <c r="P1764" s="6">
        <v>10420000</v>
      </c>
      <c r="Q1764" s="6">
        <v>0</v>
      </c>
      <c r="R1764" s="6">
        <v>13076000</v>
      </c>
      <c r="S1764" s="6">
        <v>346496000</v>
      </c>
      <c r="U1764">
        <f t="shared" si="34"/>
        <v>0.22011358096758069</v>
      </c>
    </row>
    <row r="1765" spans="1:21" x14ac:dyDescent="0.35">
      <c r="A1765">
        <v>2022</v>
      </c>
      <c r="B1765" t="s">
        <v>3</v>
      </c>
      <c r="C1765" t="s">
        <v>33</v>
      </c>
      <c r="D1765" t="s">
        <v>17</v>
      </c>
      <c r="E1765" t="s">
        <v>121</v>
      </c>
      <c r="F1765" t="s">
        <v>35</v>
      </c>
      <c r="G1765">
        <v>8</v>
      </c>
      <c r="H1765" t="s">
        <v>9</v>
      </c>
      <c r="I1765" s="6">
        <v>3</v>
      </c>
      <c r="J1765" s="6">
        <v>8323.23</v>
      </c>
      <c r="K1765" s="6">
        <v>974.52</v>
      </c>
      <c r="L1765" s="6">
        <v>406.08</v>
      </c>
      <c r="M1765" s="6">
        <v>448.7</v>
      </c>
      <c r="N1765" s="6">
        <v>2080</v>
      </c>
      <c r="O1765" s="6">
        <v>100000000</v>
      </c>
      <c r="P1765" s="6">
        <v>1000000</v>
      </c>
      <c r="Q1765" s="6">
        <v>0</v>
      </c>
      <c r="R1765" s="6">
        <v>3250000</v>
      </c>
      <c r="S1765" s="6">
        <v>104250000</v>
      </c>
      <c r="U1765">
        <f t="shared" si="34"/>
        <v>0.24990298237583247</v>
      </c>
    </row>
    <row r="1766" spans="1:21" x14ac:dyDescent="0.35">
      <c r="A1766">
        <v>2022</v>
      </c>
      <c r="B1766" t="s">
        <v>3</v>
      </c>
      <c r="C1766" t="s">
        <v>33</v>
      </c>
      <c r="D1766" t="s">
        <v>17</v>
      </c>
      <c r="E1766" t="s">
        <v>121</v>
      </c>
      <c r="F1766" t="s">
        <v>35</v>
      </c>
      <c r="G1766">
        <v>9</v>
      </c>
      <c r="H1766" t="s">
        <v>9</v>
      </c>
      <c r="I1766" s="6">
        <v>1</v>
      </c>
      <c r="J1766" s="6">
        <v>2198.83</v>
      </c>
      <c r="K1766" s="6">
        <v>219.88</v>
      </c>
      <c r="L1766" s="6">
        <v>2198.83</v>
      </c>
      <c r="M1766" s="6">
        <v>2198.83</v>
      </c>
      <c r="N1766" s="6">
        <v>550</v>
      </c>
      <c r="O1766" s="6">
        <v>132723052</v>
      </c>
      <c r="P1766" s="6">
        <v>7200000</v>
      </c>
      <c r="Q1766" s="6">
        <v>0</v>
      </c>
      <c r="R1766" s="6">
        <v>3748076</v>
      </c>
      <c r="S1766" s="6">
        <v>143671128</v>
      </c>
      <c r="U1766">
        <f t="shared" si="34"/>
        <v>0.25013302529072279</v>
      </c>
    </row>
    <row r="1767" spans="1:21" x14ac:dyDescent="0.35">
      <c r="A1767">
        <v>2022</v>
      </c>
      <c r="B1767" t="s">
        <v>3</v>
      </c>
      <c r="C1767" t="s">
        <v>33</v>
      </c>
      <c r="D1767" t="s">
        <v>17</v>
      </c>
      <c r="E1767" t="s">
        <v>122</v>
      </c>
      <c r="F1767" t="s">
        <v>35</v>
      </c>
      <c r="G1767">
        <v>1</v>
      </c>
      <c r="H1767" t="s">
        <v>9</v>
      </c>
      <c r="I1767" s="6">
        <v>947</v>
      </c>
      <c r="J1767" s="6">
        <v>2080083.88</v>
      </c>
      <c r="K1767" s="6">
        <v>392760.31</v>
      </c>
      <c r="L1767" s="6">
        <v>1033898.6</v>
      </c>
      <c r="M1767" s="6">
        <v>1205081</v>
      </c>
      <c r="N1767" s="6">
        <v>507136</v>
      </c>
      <c r="O1767" s="6">
        <v>6994766075</v>
      </c>
      <c r="P1767" s="6">
        <v>4263625134</v>
      </c>
      <c r="Q1767" s="6">
        <v>0</v>
      </c>
      <c r="R1767" s="6">
        <v>690229143</v>
      </c>
      <c r="S1767" s="6">
        <v>11948981350</v>
      </c>
      <c r="U1767">
        <f t="shared" si="34"/>
        <v>0.24380555268761567</v>
      </c>
    </row>
    <row r="1768" spans="1:21" x14ac:dyDescent="0.35">
      <c r="A1768">
        <v>2022</v>
      </c>
      <c r="B1768" t="s">
        <v>3</v>
      </c>
      <c r="C1768" t="s">
        <v>33</v>
      </c>
      <c r="D1768" t="s">
        <v>17</v>
      </c>
      <c r="E1768" t="s">
        <v>122</v>
      </c>
      <c r="F1768" t="s">
        <v>35</v>
      </c>
      <c r="G1768">
        <v>2</v>
      </c>
      <c r="H1768" t="s">
        <v>9</v>
      </c>
      <c r="I1768" s="6">
        <v>1431</v>
      </c>
      <c r="J1768" s="6">
        <v>1757814.19</v>
      </c>
      <c r="K1768" s="6">
        <v>237669.58</v>
      </c>
      <c r="L1768" s="6">
        <v>502907.66</v>
      </c>
      <c r="M1768" s="6">
        <v>637633.18999999994</v>
      </c>
      <c r="N1768" s="6">
        <v>431788</v>
      </c>
      <c r="O1768" s="6">
        <v>10546216389</v>
      </c>
      <c r="P1768" s="6">
        <v>3862148192</v>
      </c>
      <c r="Q1768" s="6">
        <v>0</v>
      </c>
      <c r="R1768" s="6">
        <v>764926694</v>
      </c>
      <c r="S1768" s="6">
        <v>15641291275</v>
      </c>
      <c r="U1768">
        <f t="shared" si="34"/>
        <v>0.24563915939260908</v>
      </c>
    </row>
    <row r="1769" spans="1:21" x14ac:dyDescent="0.35">
      <c r="A1769">
        <v>2022</v>
      </c>
      <c r="B1769" t="s">
        <v>3</v>
      </c>
      <c r="C1769" t="s">
        <v>33</v>
      </c>
      <c r="D1769" t="s">
        <v>17</v>
      </c>
      <c r="E1769" t="s">
        <v>122</v>
      </c>
      <c r="F1769" t="s">
        <v>35</v>
      </c>
      <c r="G1769">
        <v>3</v>
      </c>
      <c r="H1769" t="s">
        <v>9</v>
      </c>
      <c r="I1769" s="6">
        <v>59</v>
      </c>
      <c r="J1769" s="6">
        <v>90069.92</v>
      </c>
      <c r="K1769" s="6">
        <v>26872.959999999999</v>
      </c>
      <c r="L1769" s="6">
        <v>61624.78</v>
      </c>
      <c r="M1769" s="6">
        <v>79970.05</v>
      </c>
      <c r="N1769" s="6">
        <v>24151</v>
      </c>
      <c r="O1769" s="6">
        <v>829180228</v>
      </c>
      <c r="P1769" s="6">
        <v>166489911</v>
      </c>
      <c r="Q1769" s="6">
        <v>0</v>
      </c>
      <c r="R1769" s="6">
        <v>119167024</v>
      </c>
      <c r="S1769" s="6">
        <v>1114837163</v>
      </c>
      <c r="U1769">
        <f t="shared" si="34"/>
        <v>0.26813613246242474</v>
      </c>
    </row>
    <row r="1770" spans="1:21" x14ac:dyDescent="0.35">
      <c r="A1770">
        <v>2022</v>
      </c>
      <c r="B1770" t="s">
        <v>3</v>
      </c>
      <c r="C1770" t="s">
        <v>33</v>
      </c>
      <c r="D1770" t="s">
        <v>17</v>
      </c>
      <c r="E1770" t="s">
        <v>122</v>
      </c>
      <c r="F1770" t="s">
        <v>35</v>
      </c>
      <c r="G1770">
        <v>4</v>
      </c>
      <c r="H1770" t="s">
        <v>9</v>
      </c>
      <c r="I1770" s="6">
        <v>15</v>
      </c>
      <c r="J1770" s="6">
        <v>35373.120000000003</v>
      </c>
      <c r="K1770" s="6">
        <v>3716.25</v>
      </c>
      <c r="L1770" s="6">
        <v>41772.050000000003</v>
      </c>
      <c r="M1770" s="6">
        <v>57145.48</v>
      </c>
      <c r="N1770" s="6">
        <v>8841</v>
      </c>
      <c r="O1770" s="6">
        <v>890628433</v>
      </c>
      <c r="P1770" s="6">
        <v>192598455</v>
      </c>
      <c r="Q1770" s="6">
        <v>0</v>
      </c>
      <c r="R1770" s="6">
        <v>84113775</v>
      </c>
      <c r="S1770" s="6">
        <v>1167340663</v>
      </c>
      <c r="U1770">
        <f t="shared" si="34"/>
        <v>0.2499355442776888</v>
      </c>
    </row>
    <row r="1771" spans="1:21" x14ac:dyDescent="0.35">
      <c r="A1771">
        <v>2022</v>
      </c>
      <c r="B1771" t="s">
        <v>3</v>
      </c>
      <c r="C1771" t="s">
        <v>33</v>
      </c>
      <c r="D1771" t="s">
        <v>17</v>
      </c>
      <c r="E1771" t="s">
        <v>122</v>
      </c>
      <c r="F1771" t="s">
        <v>35</v>
      </c>
      <c r="G1771">
        <v>5</v>
      </c>
      <c r="H1771" t="s">
        <v>9</v>
      </c>
      <c r="I1771" s="6">
        <v>39</v>
      </c>
      <c r="J1771" s="6">
        <v>43606.33</v>
      </c>
      <c r="K1771" s="6">
        <v>13364.21</v>
      </c>
      <c r="L1771" s="6">
        <v>39289.480000000003</v>
      </c>
      <c r="M1771" s="6">
        <v>39925.379999999997</v>
      </c>
      <c r="N1771" s="6">
        <v>10930</v>
      </c>
      <c r="O1771" s="6">
        <v>1385342632</v>
      </c>
      <c r="P1771" s="6">
        <v>219710375</v>
      </c>
      <c r="Q1771" s="6">
        <v>0</v>
      </c>
      <c r="R1771" s="6">
        <v>86761591</v>
      </c>
      <c r="S1771" s="6">
        <v>1691814596</v>
      </c>
      <c r="U1771">
        <f t="shared" si="34"/>
        <v>0.25065168290933909</v>
      </c>
    </row>
    <row r="1772" spans="1:21" x14ac:dyDescent="0.35">
      <c r="A1772">
        <v>2022</v>
      </c>
      <c r="B1772" t="s">
        <v>3</v>
      </c>
      <c r="C1772" t="s">
        <v>33</v>
      </c>
      <c r="D1772" t="s">
        <v>17</v>
      </c>
      <c r="E1772" t="s">
        <v>122</v>
      </c>
      <c r="F1772" t="s">
        <v>35</v>
      </c>
      <c r="G1772">
        <v>6</v>
      </c>
      <c r="H1772" t="s">
        <v>9</v>
      </c>
      <c r="I1772" s="6">
        <v>11</v>
      </c>
      <c r="J1772" s="6">
        <v>11160.11</v>
      </c>
      <c r="K1772" s="6">
        <v>7268.09</v>
      </c>
      <c r="L1772" s="6">
        <v>8849.06</v>
      </c>
      <c r="M1772" s="6">
        <v>10256.379999999999</v>
      </c>
      <c r="N1772" s="6">
        <v>2788</v>
      </c>
      <c r="O1772" s="6">
        <v>308630000</v>
      </c>
      <c r="P1772" s="6">
        <v>38420000</v>
      </c>
      <c r="Q1772" s="6">
        <v>0</v>
      </c>
      <c r="R1772" s="6">
        <v>25985000</v>
      </c>
      <c r="S1772" s="6">
        <v>373035000</v>
      </c>
      <c r="U1772">
        <f t="shared" si="34"/>
        <v>0.24981832616345179</v>
      </c>
    </row>
    <row r="1773" spans="1:21" x14ac:dyDescent="0.35">
      <c r="A1773">
        <v>2022</v>
      </c>
      <c r="B1773" t="s">
        <v>3</v>
      </c>
      <c r="C1773" t="s">
        <v>33</v>
      </c>
      <c r="D1773" t="s">
        <v>17</v>
      </c>
      <c r="E1773" t="s">
        <v>122</v>
      </c>
      <c r="F1773" t="s">
        <v>35</v>
      </c>
      <c r="G1773">
        <v>7</v>
      </c>
      <c r="H1773" t="s">
        <v>9</v>
      </c>
      <c r="I1773" s="6">
        <v>2</v>
      </c>
      <c r="J1773" s="6">
        <v>7800.65</v>
      </c>
      <c r="K1773" s="6">
        <v>2236.5500000000002</v>
      </c>
      <c r="L1773" s="6">
        <v>5919.22</v>
      </c>
      <c r="M1773" s="6">
        <v>5948.13</v>
      </c>
      <c r="N1773" s="6">
        <v>1951</v>
      </c>
      <c r="O1773" s="6">
        <v>146003000</v>
      </c>
      <c r="P1773" s="6">
        <v>3930580</v>
      </c>
      <c r="Q1773" s="6">
        <v>0</v>
      </c>
      <c r="R1773" s="6">
        <v>6436529</v>
      </c>
      <c r="S1773" s="6">
        <v>156370109</v>
      </c>
      <c r="U1773">
        <f t="shared" si="34"/>
        <v>0.25010736284796781</v>
      </c>
    </row>
    <row r="1774" spans="1:21" x14ac:dyDescent="0.35">
      <c r="A1774">
        <v>2022</v>
      </c>
      <c r="B1774" t="s">
        <v>3</v>
      </c>
      <c r="C1774" t="s">
        <v>33</v>
      </c>
      <c r="D1774" t="s">
        <v>17</v>
      </c>
      <c r="E1774" t="s">
        <v>122</v>
      </c>
      <c r="F1774" t="s">
        <v>35</v>
      </c>
      <c r="G1774">
        <v>8</v>
      </c>
      <c r="H1774" t="s">
        <v>9</v>
      </c>
      <c r="I1774" s="6">
        <v>4</v>
      </c>
      <c r="J1774" s="6">
        <v>1666.58</v>
      </c>
      <c r="K1774" s="6">
        <v>644.75</v>
      </c>
      <c r="L1774" s="6">
        <v>958.4</v>
      </c>
      <c r="M1774" s="6">
        <v>1576.59</v>
      </c>
      <c r="N1774" s="6">
        <v>416</v>
      </c>
      <c r="O1774" s="6">
        <v>9606000</v>
      </c>
      <c r="P1774" s="6">
        <v>5600000</v>
      </c>
      <c r="Q1774" s="6">
        <v>0</v>
      </c>
      <c r="R1774" s="6">
        <v>1020000</v>
      </c>
      <c r="S1774" s="6">
        <v>16226000</v>
      </c>
      <c r="U1774">
        <f t="shared" si="34"/>
        <v>0.24961297987495351</v>
      </c>
    </row>
    <row r="1775" spans="1:21" x14ac:dyDescent="0.35">
      <c r="A1775">
        <v>2022</v>
      </c>
      <c r="B1775" t="s">
        <v>3</v>
      </c>
      <c r="C1775" t="s">
        <v>33</v>
      </c>
      <c r="D1775" t="s">
        <v>17</v>
      </c>
      <c r="E1775" t="s">
        <v>122</v>
      </c>
      <c r="F1775" t="s">
        <v>35</v>
      </c>
      <c r="G1775">
        <v>9</v>
      </c>
      <c r="H1775" t="s">
        <v>9</v>
      </c>
      <c r="I1775" s="6">
        <v>4</v>
      </c>
      <c r="J1775" s="6">
        <v>3239.47</v>
      </c>
      <c r="K1775" s="6">
        <v>323.95</v>
      </c>
      <c r="L1775" s="6">
        <v>220.17</v>
      </c>
      <c r="M1775" s="6">
        <v>302.27</v>
      </c>
      <c r="N1775" s="6">
        <v>748</v>
      </c>
      <c r="O1775" s="6">
        <v>31341000</v>
      </c>
      <c r="P1775" s="6">
        <v>5250000</v>
      </c>
      <c r="Q1775" s="6">
        <v>0</v>
      </c>
      <c r="R1775" s="6">
        <v>3337500</v>
      </c>
      <c r="S1775" s="6">
        <v>39928500</v>
      </c>
      <c r="U1775">
        <f t="shared" si="34"/>
        <v>0.23090196853188949</v>
      </c>
    </row>
    <row r="1776" spans="1:21" x14ac:dyDescent="0.35">
      <c r="A1776">
        <v>2022</v>
      </c>
      <c r="B1776" t="s">
        <v>3</v>
      </c>
      <c r="C1776" t="s">
        <v>33</v>
      </c>
      <c r="D1776" t="s">
        <v>17</v>
      </c>
      <c r="E1776" t="s">
        <v>123</v>
      </c>
      <c r="F1776" t="s">
        <v>35</v>
      </c>
      <c r="G1776">
        <v>1</v>
      </c>
      <c r="H1776" t="s">
        <v>9</v>
      </c>
      <c r="I1776" s="6">
        <v>207</v>
      </c>
      <c r="J1776" s="6">
        <v>924766.68</v>
      </c>
      <c r="K1776" s="6">
        <v>98801.66</v>
      </c>
      <c r="L1776" s="6">
        <v>516259.16</v>
      </c>
      <c r="M1776" s="6">
        <v>534901.72</v>
      </c>
      <c r="N1776" s="6">
        <v>220620</v>
      </c>
      <c r="O1776" s="6">
        <v>1268026964</v>
      </c>
      <c r="P1776" s="6">
        <v>4352091399</v>
      </c>
      <c r="Q1776" s="6">
        <v>906537033</v>
      </c>
      <c r="R1776" s="6">
        <v>232229346</v>
      </c>
      <c r="S1776" s="6">
        <v>6764377862</v>
      </c>
      <c r="U1776">
        <f t="shared" si="34"/>
        <v>0.23856828405625513</v>
      </c>
    </row>
    <row r="1777" spans="1:21" x14ac:dyDescent="0.35">
      <c r="A1777">
        <v>2022</v>
      </c>
      <c r="B1777" t="s">
        <v>3</v>
      </c>
      <c r="C1777" t="s">
        <v>33</v>
      </c>
      <c r="D1777" t="s">
        <v>17</v>
      </c>
      <c r="E1777" t="s">
        <v>123</v>
      </c>
      <c r="F1777" t="s">
        <v>35</v>
      </c>
      <c r="G1777">
        <v>2</v>
      </c>
      <c r="H1777" t="s">
        <v>9</v>
      </c>
      <c r="I1777" s="6">
        <v>124</v>
      </c>
      <c r="J1777" s="6">
        <v>130443.33</v>
      </c>
      <c r="K1777" s="6">
        <v>19292.689999999999</v>
      </c>
      <c r="L1777" s="6">
        <v>35771.760000000002</v>
      </c>
      <c r="M1777" s="6">
        <v>55427.05</v>
      </c>
      <c r="N1777" s="6">
        <v>31313</v>
      </c>
      <c r="O1777" s="6">
        <v>432939857</v>
      </c>
      <c r="P1777" s="6">
        <v>117433708</v>
      </c>
      <c r="Q1777" s="6">
        <v>0</v>
      </c>
      <c r="R1777" s="6">
        <v>38138131</v>
      </c>
      <c r="S1777" s="6">
        <v>588511696</v>
      </c>
      <c r="U1777">
        <f t="shared" si="34"/>
        <v>0.2400506028173307</v>
      </c>
    </row>
    <row r="1778" spans="1:21" x14ac:dyDescent="0.35">
      <c r="A1778">
        <v>2022</v>
      </c>
      <c r="B1778" t="s">
        <v>3</v>
      </c>
      <c r="C1778" t="s">
        <v>33</v>
      </c>
      <c r="D1778" t="s">
        <v>17</v>
      </c>
      <c r="E1778" t="s">
        <v>123</v>
      </c>
      <c r="F1778" t="s">
        <v>35</v>
      </c>
      <c r="G1778">
        <v>3</v>
      </c>
      <c r="H1778" t="s">
        <v>9</v>
      </c>
      <c r="I1778" s="6">
        <v>20</v>
      </c>
      <c r="J1778" s="6">
        <v>16240.93</v>
      </c>
      <c r="K1778" s="6">
        <v>4524.12</v>
      </c>
      <c r="L1778" s="6">
        <v>8787.2000000000007</v>
      </c>
      <c r="M1778" s="6">
        <v>11289.68</v>
      </c>
      <c r="N1778" s="6">
        <v>4062</v>
      </c>
      <c r="O1778" s="6">
        <v>57022000</v>
      </c>
      <c r="P1778" s="6">
        <v>14398000</v>
      </c>
      <c r="Q1778" s="6">
        <v>0</v>
      </c>
      <c r="R1778" s="6">
        <v>2406000</v>
      </c>
      <c r="S1778" s="6">
        <v>73826000</v>
      </c>
      <c r="U1778">
        <f t="shared" si="34"/>
        <v>0.25010882997463812</v>
      </c>
    </row>
    <row r="1779" spans="1:21" x14ac:dyDescent="0.35">
      <c r="A1779">
        <v>2022</v>
      </c>
      <c r="B1779" t="s">
        <v>3</v>
      </c>
      <c r="C1779" t="s">
        <v>33</v>
      </c>
      <c r="D1779" t="s">
        <v>17</v>
      </c>
      <c r="E1779" t="s">
        <v>123</v>
      </c>
      <c r="F1779" t="s">
        <v>35</v>
      </c>
      <c r="G1779">
        <v>4</v>
      </c>
      <c r="H1779" t="s">
        <v>9</v>
      </c>
      <c r="I1779" s="6">
        <v>16</v>
      </c>
      <c r="J1779" s="6">
        <v>3341.88</v>
      </c>
      <c r="K1779" s="6">
        <v>334.12</v>
      </c>
      <c r="L1779" s="6">
        <v>1742.27</v>
      </c>
      <c r="M1779" s="6">
        <v>1748.51</v>
      </c>
      <c r="N1779" s="6">
        <v>754</v>
      </c>
      <c r="O1779" s="6">
        <v>2643000</v>
      </c>
      <c r="P1779" s="6">
        <v>17100000</v>
      </c>
      <c r="Q1779" s="6">
        <v>0</v>
      </c>
      <c r="R1779" s="6">
        <v>1185000</v>
      </c>
      <c r="S1779" s="6">
        <v>20928000</v>
      </c>
      <c r="U1779">
        <f t="shared" si="34"/>
        <v>0.22562150645744311</v>
      </c>
    </row>
    <row r="1780" spans="1:21" x14ac:dyDescent="0.35">
      <c r="A1780">
        <v>2022</v>
      </c>
      <c r="B1780" t="s">
        <v>3</v>
      </c>
      <c r="C1780" t="s">
        <v>33</v>
      </c>
      <c r="D1780" t="s">
        <v>17</v>
      </c>
      <c r="E1780" t="s">
        <v>123</v>
      </c>
      <c r="F1780" t="s">
        <v>35</v>
      </c>
      <c r="G1780">
        <v>5</v>
      </c>
      <c r="H1780" t="s">
        <v>9</v>
      </c>
      <c r="I1780" s="6">
        <v>3</v>
      </c>
      <c r="J1780" s="6">
        <v>32254.28</v>
      </c>
      <c r="K1780" s="6">
        <v>12901.7</v>
      </c>
      <c r="L1780" s="6">
        <v>32254.28</v>
      </c>
      <c r="M1780" s="6">
        <v>64508.56</v>
      </c>
      <c r="N1780" s="6">
        <v>6451</v>
      </c>
      <c r="O1780" s="6">
        <v>135000000</v>
      </c>
      <c r="P1780" s="6">
        <v>0</v>
      </c>
      <c r="Q1780" s="6">
        <v>0</v>
      </c>
      <c r="R1780" s="6">
        <v>3000000</v>
      </c>
      <c r="S1780" s="6">
        <v>138000000</v>
      </c>
      <c r="U1780">
        <f t="shared" si="34"/>
        <v>0.20000446452377793</v>
      </c>
    </row>
    <row r="1781" spans="1:21" x14ac:dyDescent="0.35">
      <c r="A1781">
        <v>2022</v>
      </c>
      <c r="B1781" t="s">
        <v>3</v>
      </c>
      <c r="C1781" t="s">
        <v>33</v>
      </c>
      <c r="D1781" t="s">
        <v>17</v>
      </c>
      <c r="E1781" t="s">
        <v>124</v>
      </c>
      <c r="F1781" t="s">
        <v>35</v>
      </c>
      <c r="G1781">
        <v>1</v>
      </c>
      <c r="H1781" t="s">
        <v>9</v>
      </c>
      <c r="I1781" s="6">
        <v>140</v>
      </c>
      <c r="J1781" s="6">
        <v>151543.04999999999</v>
      </c>
      <c r="K1781" s="6">
        <v>41158.58</v>
      </c>
      <c r="L1781" s="6">
        <v>127577.89</v>
      </c>
      <c r="M1781" s="6">
        <v>206243.28</v>
      </c>
      <c r="N1781" s="6">
        <v>28882</v>
      </c>
      <c r="O1781" s="6">
        <v>584299774</v>
      </c>
      <c r="P1781" s="6">
        <v>318443197</v>
      </c>
      <c r="Q1781" s="6">
        <v>0</v>
      </c>
      <c r="R1781" s="6">
        <v>37562769</v>
      </c>
      <c r="S1781" s="6">
        <v>940305740</v>
      </c>
      <c r="U1781">
        <f t="shared" si="34"/>
        <v>0.19058610738004814</v>
      </c>
    </row>
    <row r="1782" spans="1:21" x14ac:dyDescent="0.35">
      <c r="A1782">
        <v>2022</v>
      </c>
      <c r="B1782" t="s">
        <v>3</v>
      </c>
      <c r="C1782" t="s">
        <v>33</v>
      </c>
      <c r="D1782" t="s">
        <v>17</v>
      </c>
      <c r="E1782" t="s">
        <v>124</v>
      </c>
      <c r="F1782" t="s">
        <v>35</v>
      </c>
      <c r="G1782">
        <v>2</v>
      </c>
      <c r="H1782" t="s">
        <v>9</v>
      </c>
      <c r="I1782" s="6">
        <v>43</v>
      </c>
      <c r="J1782" s="6">
        <v>623710.80000000005</v>
      </c>
      <c r="K1782" s="6">
        <v>259597.73</v>
      </c>
      <c r="L1782" s="6">
        <v>441174.81</v>
      </c>
      <c r="M1782" s="6">
        <v>601018.56000000006</v>
      </c>
      <c r="N1782" s="6">
        <v>84594</v>
      </c>
      <c r="O1782" s="6">
        <v>1161379076</v>
      </c>
      <c r="P1782" s="6">
        <v>372850287</v>
      </c>
      <c r="Q1782" s="6">
        <v>0</v>
      </c>
      <c r="R1782" s="6">
        <v>62931567</v>
      </c>
      <c r="S1782" s="6">
        <v>1597160930</v>
      </c>
      <c r="U1782">
        <f t="shared" si="34"/>
        <v>0.13563016705819428</v>
      </c>
    </row>
    <row r="1783" spans="1:21" x14ac:dyDescent="0.35">
      <c r="A1783">
        <v>2022</v>
      </c>
      <c r="B1783" t="s">
        <v>3</v>
      </c>
      <c r="C1783" t="s">
        <v>33</v>
      </c>
      <c r="D1783" t="s">
        <v>17</v>
      </c>
      <c r="E1783" t="s">
        <v>124</v>
      </c>
      <c r="F1783" t="s">
        <v>35</v>
      </c>
      <c r="G1783">
        <v>3</v>
      </c>
      <c r="H1783" t="s">
        <v>9</v>
      </c>
      <c r="I1783" s="6">
        <v>8</v>
      </c>
      <c r="J1783" s="6">
        <v>23463.57</v>
      </c>
      <c r="K1783" s="6">
        <v>11282.32</v>
      </c>
      <c r="L1783" s="6">
        <v>23298.21</v>
      </c>
      <c r="M1783" s="6">
        <v>42317.279999999999</v>
      </c>
      <c r="N1783" s="6">
        <v>5900</v>
      </c>
      <c r="O1783" s="6">
        <v>176500000</v>
      </c>
      <c r="P1783" s="6">
        <v>4050000</v>
      </c>
      <c r="Q1783" s="6">
        <v>0</v>
      </c>
      <c r="R1783" s="6">
        <v>700000</v>
      </c>
      <c r="S1783" s="6">
        <v>181250000</v>
      </c>
      <c r="U1783">
        <f t="shared" si="34"/>
        <v>0.25145363642446567</v>
      </c>
    </row>
    <row r="1784" spans="1:21" x14ac:dyDescent="0.35">
      <c r="A1784">
        <v>2022</v>
      </c>
      <c r="B1784" t="s">
        <v>3</v>
      </c>
      <c r="C1784" t="s">
        <v>33</v>
      </c>
      <c r="D1784" t="s">
        <v>17</v>
      </c>
      <c r="E1784" t="s">
        <v>124</v>
      </c>
      <c r="F1784" t="s">
        <v>35</v>
      </c>
      <c r="G1784">
        <v>5</v>
      </c>
      <c r="H1784" t="s">
        <v>9</v>
      </c>
      <c r="I1784" s="6">
        <v>1</v>
      </c>
      <c r="J1784" s="6">
        <v>0</v>
      </c>
      <c r="K1784" s="6">
        <v>0</v>
      </c>
      <c r="L1784" s="6">
        <v>10654.14</v>
      </c>
      <c r="M1784" s="6">
        <v>25486.38</v>
      </c>
      <c r="N1784" s="6">
        <v>0</v>
      </c>
      <c r="O1784" s="6">
        <v>333718192</v>
      </c>
      <c r="P1784" s="6">
        <v>43204180</v>
      </c>
      <c r="Q1784" s="6">
        <v>0</v>
      </c>
      <c r="R1784" s="6">
        <v>36692238</v>
      </c>
      <c r="S1784" s="6">
        <v>413614610</v>
      </c>
      <c r="U1784">
        <f t="shared" si="34"/>
        <v>0</v>
      </c>
    </row>
    <row r="1785" spans="1:21" x14ac:dyDescent="0.35">
      <c r="A1785">
        <v>2022</v>
      </c>
      <c r="B1785" t="s">
        <v>3</v>
      </c>
      <c r="C1785" t="s">
        <v>33</v>
      </c>
      <c r="D1785" t="s">
        <v>17</v>
      </c>
      <c r="E1785" t="s">
        <v>124</v>
      </c>
      <c r="F1785" t="s">
        <v>35</v>
      </c>
      <c r="G1785">
        <v>6</v>
      </c>
      <c r="H1785" t="s">
        <v>9</v>
      </c>
      <c r="I1785" s="6">
        <v>2</v>
      </c>
      <c r="J1785" s="6">
        <v>25486.38</v>
      </c>
      <c r="K1785" s="6">
        <v>2657.68</v>
      </c>
      <c r="L1785" s="6">
        <v>14832.23</v>
      </c>
      <c r="M1785" s="6">
        <v>14872.87</v>
      </c>
      <c r="N1785" s="6">
        <v>6372</v>
      </c>
      <c r="O1785" s="6">
        <v>667436384</v>
      </c>
      <c r="P1785" s="6">
        <v>86408360</v>
      </c>
      <c r="Q1785" s="6">
        <v>0</v>
      </c>
      <c r="R1785" s="6">
        <v>73384476</v>
      </c>
      <c r="S1785" s="6">
        <v>827229220</v>
      </c>
      <c r="U1785">
        <f t="shared" si="34"/>
        <v>0.25001589084051951</v>
      </c>
    </row>
    <row r="1786" spans="1:21" x14ac:dyDescent="0.35">
      <c r="A1786">
        <v>2022</v>
      </c>
      <c r="B1786" t="s">
        <v>3</v>
      </c>
      <c r="C1786" t="s">
        <v>33</v>
      </c>
      <c r="D1786" t="s">
        <v>17</v>
      </c>
      <c r="E1786" t="s">
        <v>125</v>
      </c>
      <c r="F1786" t="s">
        <v>35</v>
      </c>
      <c r="G1786">
        <v>1</v>
      </c>
      <c r="H1786" t="s">
        <v>9</v>
      </c>
      <c r="I1786" s="6">
        <v>1120</v>
      </c>
      <c r="J1786" s="6">
        <v>2233861.89</v>
      </c>
      <c r="K1786" s="6">
        <v>374071.05</v>
      </c>
      <c r="L1786" s="6">
        <v>1140242.23</v>
      </c>
      <c r="M1786" s="6">
        <v>1269483.32</v>
      </c>
      <c r="N1786" s="6">
        <v>532170</v>
      </c>
      <c r="O1786" s="6">
        <v>9701804470</v>
      </c>
      <c r="P1786" s="6">
        <v>8251682839</v>
      </c>
      <c r="Q1786" s="6">
        <v>0</v>
      </c>
      <c r="R1786" s="6">
        <v>2039563979</v>
      </c>
      <c r="S1786" s="6">
        <v>20002051288</v>
      </c>
      <c r="U1786">
        <f t="shared" si="34"/>
        <v>0.23822869371749744</v>
      </c>
    </row>
    <row r="1787" spans="1:21" x14ac:dyDescent="0.35">
      <c r="A1787">
        <v>2022</v>
      </c>
      <c r="B1787" t="s">
        <v>3</v>
      </c>
      <c r="C1787" t="s">
        <v>33</v>
      </c>
      <c r="D1787" t="s">
        <v>17</v>
      </c>
      <c r="E1787" t="s">
        <v>125</v>
      </c>
      <c r="F1787" t="s">
        <v>35</v>
      </c>
      <c r="G1787">
        <v>2</v>
      </c>
      <c r="H1787" t="s">
        <v>9</v>
      </c>
      <c r="I1787" s="6">
        <v>962</v>
      </c>
      <c r="J1787" s="6">
        <v>1704264.78</v>
      </c>
      <c r="K1787" s="6">
        <v>213094.01</v>
      </c>
      <c r="L1787" s="6">
        <v>563168.81999999995</v>
      </c>
      <c r="M1787" s="6">
        <v>679826.93</v>
      </c>
      <c r="N1787" s="6">
        <v>410354</v>
      </c>
      <c r="O1787" s="6">
        <v>11702106004</v>
      </c>
      <c r="P1787" s="6">
        <v>5639542684</v>
      </c>
      <c r="Q1787" s="6">
        <v>0</v>
      </c>
      <c r="R1787" s="6">
        <v>1893589903</v>
      </c>
      <c r="S1787" s="6">
        <v>19235238591</v>
      </c>
      <c r="U1787">
        <f t="shared" si="34"/>
        <v>0.24078066085482328</v>
      </c>
    </row>
    <row r="1788" spans="1:21" x14ac:dyDescent="0.35">
      <c r="A1788">
        <v>2022</v>
      </c>
      <c r="B1788" t="s">
        <v>3</v>
      </c>
      <c r="C1788" t="s">
        <v>33</v>
      </c>
      <c r="D1788" t="s">
        <v>17</v>
      </c>
      <c r="E1788" t="s">
        <v>125</v>
      </c>
      <c r="F1788" t="s">
        <v>35</v>
      </c>
      <c r="G1788">
        <v>3</v>
      </c>
      <c r="H1788" t="s">
        <v>9</v>
      </c>
      <c r="I1788" s="6">
        <v>65</v>
      </c>
      <c r="J1788" s="6">
        <v>265030.2</v>
      </c>
      <c r="K1788" s="6">
        <v>36948.480000000003</v>
      </c>
      <c r="L1788" s="6">
        <v>88704.79</v>
      </c>
      <c r="M1788" s="6">
        <v>105548.38</v>
      </c>
      <c r="N1788" s="6">
        <v>61946</v>
      </c>
      <c r="O1788" s="6">
        <v>1568272923</v>
      </c>
      <c r="P1788" s="6">
        <v>529118444</v>
      </c>
      <c r="Q1788" s="6">
        <v>0</v>
      </c>
      <c r="R1788" s="6">
        <v>206497122</v>
      </c>
      <c r="S1788" s="6">
        <v>2303888489</v>
      </c>
      <c r="U1788">
        <f t="shared" si="34"/>
        <v>0.23373185395475685</v>
      </c>
    </row>
    <row r="1789" spans="1:21" x14ac:dyDescent="0.35">
      <c r="A1789">
        <v>2022</v>
      </c>
      <c r="B1789" t="s">
        <v>3</v>
      </c>
      <c r="C1789" t="s">
        <v>33</v>
      </c>
      <c r="D1789" t="s">
        <v>17</v>
      </c>
      <c r="E1789" t="s">
        <v>125</v>
      </c>
      <c r="F1789" t="s">
        <v>35</v>
      </c>
      <c r="G1789">
        <v>4</v>
      </c>
      <c r="H1789" t="s">
        <v>9</v>
      </c>
      <c r="I1789" s="6">
        <v>28</v>
      </c>
      <c r="J1789" s="6">
        <v>71427.570000000007</v>
      </c>
      <c r="K1789" s="6">
        <v>11435.97</v>
      </c>
      <c r="L1789" s="6">
        <v>42905.919999999998</v>
      </c>
      <c r="M1789" s="6">
        <v>70156.740000000005</v>
      </c>
      <c r="N1789" s="6">
        <v>17712</v>
      </c>
      <c r="O1789" s="6">
        <v>607322000</v>
      </c>
      <c r="P1789" s="6">
        <v>316639684</v>
      </c>
      <c r="Q1789" s="6">
        <v>0</v>
      </c>
      <c r="R1789" s="6">
        <v>84854500</v>
      </c>
      <c r="S1789" s="6">
        <v>1008816184</v>
      </c>
      <c r="U1789">
        <f t="shared" si="34"/>
        <v>0.24797147656010135</v>
      </c>
    </row>
    <row r="1790" spans="1:21" x14ac:dyDescent="0.35">
      <c r="A1790">
        <v>2022</v>
      </c>
      <c r="B1790" t="s">
        <v>3</v>
      </c>
      <c r="C1790" t="s">
        <v>33</v>
      </c>
      <c r="D1790" t="s">
        <v>17</v>
      </c>
      <c r="E1790" t="s">
        <v>125</v>
      </c>
      <c r="F1790" t="s">
        <v>35</v>
      </c>
      <c r="G1790">
        <v>5</v>
      </c>
      <c r="H1790" t="s">
        <v>9</v>
      </c>
      <c r="I1790" s="6">
        <v>20</v>
      </c>
      <c r="J1790" s="6">
        <v>43218.31</v>
      </c>
      <c r="K1790" s="6">
        <v>7758.4</v>
      </c>
      <c r="L1790" s="6">
        <v>33744.28</v>
      </c>
      <c r="M1790" s="6">
        <v>41160.76</v>
      </c>
      <c r="N1790" s="6">
        <v>10827</v>
      </c>
      <c r="O1790" s="6">
        <v>511790000</v>
      </c>
      <c r="P1790" s="6">
        <v>158793730</v>
      </c>
      <c r="Q1790" s="6">
        <v>0</v>
      </c>
      <c r="R1790" s="6">
        <v>117595773</v>
      </c>
      <c r="S1790" s="6">
        <v>788179503</v>
      </c>
      <c r="U1790">
        <f t="shared" si="34"/>
        <v>0.25051881945406934</v>
      </c>
    </row>
    <row r="1791" spans="1:21" x14ac:dyDescent="0.35">
      <c r="A1791">
        <v>2022</v>
      </c>
      <c r="B1791" t="s">
        <v>3</v>
      </c>
      <c r="C1791" t="s">
        <v>33</v>
      </c>
      <c r="D1791" t="s">
        <v>17</v>
      </c>
      <c r="E1791" t="s">
        <v>125</v>
      </c>
      <c r="F1791" t="s">
        <v>35</v>
      </c>
      <c r="G1791">
        <v>6</v>
      </c>
      <c r="H1791" t="s">
        <v>9</v>
      </c>
      <c r="I1791" s="6">
        <v>7</v>
      </c>
      <c r="J1791" s="6">
        <v>18064.439999999999</v>
      </c>
      <c r="K1791" s="6">
        <v>6922.34</v>
      </c>
      <c r="L1791" s="6">
        <v>8891.23</v>
      </c>
      <c r="M1791" s="6">
        <v>13693.52</v>
      </c>
      <c r="N1791" s="6">
        <v>5087</v>
      </c>
      <c r="O1791" s="6">
        <v>221537462</v>
      </c>
      <c r="P1791" s="6">
        <v>15172660</v>
      </c>
      <c r="Q1791" s="6">
        <v>0</v>
      </c>
      <c r="R1791" s="6">
        <v>14677284</v>
      </c>
      <c r="S1791" s="6">
        <v>251387406</v>
      </c>
      <c r="U1791">
        <f t="shared" si="34"/>
        <v>0.2816029724696697</v>
      </c>
    </row>
    <row r="1792" spans="1:21" x14ac:dyDescent="0.35">
      <c r="A1792">
        <v>2022</v>
      </c>
      <c r="B1792" t="s">
        <v>3</v>
      </c>
      <c r="C1792" t="s">
        <v>33</v>
      </c>
      <c r="D1792" t="s">
        <v>17</v>
      </c>
      <c r="E1792" t="s">
        <v>125</v>
      </c>
      <c r="F1792" t="s">
        <v>35</v>
      </c>
      <c r="G1792">
        <v>7</v>
      </c>
      <c r="H1792" t="s">
        <v>9</v>
      </c>
      <c r="I1792" s="6">
        <v>2</v>
      </c>
      <c r="J1792" s="6">
        <v>33823.99</v>
      </c>
      <c r="K1792" s="6">
        <v>3390.91</v>
      </c>
      <c r="L1792" s="6">
        <v>19745.48</v>
      </c>
      <c r="M1792" s="6">
        <v>19745.509999999998</v>
      </c>
      <c r="N1792" s="6">
        <v>8098</v>
      </c>
      <c r="O1792" s="6">
        <v>293400000</v>
      </c>
      <c r="P1792" s="6">
        <v>98850000</v>
      </c>
      <c r="Q1792" s="6">
        <v>0</v>
      </c>
      <c r="R1792" s="6">
        <v>16280000</v>
      </c>
      <c r="S1792" s="6">
        <v>408530000</v>
      </c>
      <c r="U1792">
        <f t="shared" si="34"/>
        <v>0.23941587021519342</v>
      </c>
    </row>
    <row r="1793" spans="1:21" x14ac:dyDescent="0.35">
      <c r="A1793">
        <v>2022</v>
      </c>
      <c r="B1793" t="s">
        <v>3</v>
      </c>
      <c r="C1793" t="s">
        <v>33</v>
      </c>
      <c r="D1793" t="s">
        <v>17</v>
      </c>
      <c r="E1793" t="s">
        <v>125</v>
      </c>
      <c r="F1793" t="s">
        <v>35</v>
      </c>
      <c r="G1793">
        <v>8</v>
      </c>
      <c r="H1793" t="s">
        <v>9</v>
      </c>
      <c r="I1793" s="6">
        <v>2</v>
      </c>
      <c r="J1793" s="6">
        <v>11561</v>
      </c>
      <c r="K1793" s="6">
        <v>11561</v>
      </c>
      <c r="L1793" s="6">
        <v>5225.8</v>
      </c>
      <c r="M1793" s="6">
        <v>5617.87</v>
      </c>
      <c r="N1793" s="6">
        <v>1734</v>
      </c>
      <c r="O1793" s="6">
        <v>240000000</v>
      </c>
      <c r="P1793" s="6">
        <v>54186706</v>
      </c>
      <c r="Q1793" s="6">
        <v>0</v>
      </c>
      <c r="R1793" s="6">
        <v>56837340</v>
      </c>
      <c r="S1793" s="6">
        <v>351024046</v>
      </c>
      <c r="U1793">
        <f t="shared" si="34"/>
        <v>0.14998702534382838</v>
      </c>
    </row>
    <row r="1794" spans="1:21" x14ac:dyDescent="0.35">
      <c r="A1794">
        <v>2022</v>
      </c>
      <c r="B1794" t="s">
        <v>3</v>
      </c>
      <c r="C1794" t="s">
        <v>33</v>
      </c>
      <c r="D1794" t="s">
        <v>17</v>
      </c>
      <c r="E1794" t="s">
        <v>125</v>
      </c>
      <c r="F1794" t="s">
        <v>35</v>
      </c>
      <c r="G1794">
        <v>10</v>
      </c>
      <c r="H1794" t="s">
        <v>9</v>
      </c>
      <c r="I1794" s="6">
        <v>4</v>
      </c>
      <c r="J1794" s="6">
        <v>22034.5</v>
      </c>
      <c r="K1794" s="6">
        <v>-5607.88</v>
      </c>
      <c r="L1794" s="6">
        <v>25783.55</v>
      </c>
      <c r="M1794" s="6">
        <v>41320.83</v>
      </c>
      <c r="N1794" s="6">
        <v>5480</v>
      </c>
      <c r="O1794" s="6">
        <v>1590300000</v>
      </c>
      <c r="P1794" s="6">
        <v>50760000</v>
      </c>
      <c r="Q1794" s="6">
        <v>0</v>
      </c>
      <c r="R1794" s="6">
        <v>336362000</v>
      </c>
      <c r="S1794" s="6">
        <v>1977422000</v>
      </c>
      <c r="U1794">
        <f t="shared" si="34"/>
        <v>0.24870090086001498</v>
      </c>
    </row>
    <row r="1795" spans="1:21" x14ac:dyDescent="0.35">
      <c r="A1795">
        <v>2022</v>
      </c>
      <c r="B1795" t="s">
        <v>3</v>
      </c>
      <c r="C1795" t="s">
        <v>33</v>
      </c>
      <c r="D1795" t="s">
        <v>17</v>
      </c>
      <c r="E1795" t="s">
        <v>126</v>
      </c>
      <c r="F1795" t="s">
        <v>35</v>
      </c>
      <c r="G1795">
        <v>1</v>
      </c>
      <c r="H1795" t="s">
        <v>9</v>
      </c>
      <c r="I1795" s="6">
        <v>98</v>
      </c>
      <c r="J1795" s="6">
        <v>105076.16</v>
      </c>
      <c r="K1795" s="6">
        <v>21959.47</v>
      </c>
      <c r="L1795" s="6">
        <v>42065.09</v>
      </c>
      <c r="M1795" s="6">
        <v>49424.23</v>
      </c>
      <c r="N1795" s="6">
        <v>26026</v>
      </c>
      <c r="O1795" s="6">
        <v>286987242</v>
      </c>
      <c r="P1795" s="6">
        <v>267674340</v>
      </c>
      <c r="Q1795" s="6">
        <v>0</v>
      </c>
      <c r="R1795" s="6">
        <v>42344298</v>
      </c>
      <c r="S1795" s="6">
        <v>597355880</v>
      </c>
      <c r="U1795">
        <f t="shared" si="34"/>
        <v>0.24768701102133919</v>
      </c>
    </row>
    <row r="1796" spans="1:21" x14ac:dyDescent="0.35">
      <c r="A1796">
        <v>2022</v>
      </c>
      <c r="B1796" t="s">
        <v>3</v>
      </c>
      <c r="C1796" t="s">
        <v>33</v>
      </c>
      <c r="D1796" t="s">
        <v>17</v>
      </c>
      <c r="E1796" t="s">
        <v>126</v>
      </c>
      <c r="F1796" t="s">
        <v>35</v>
      </c>
      <c r="G1796">
        <v>2</v>
      </c>
      <c r="H1796" t="s">
        <v>9</v>
      </c>
      <c r="I1796" s="6">
        <v>94</v>
      </c>
      <c r="J1796" s="6">
        <v>70446.39</v>
      </c>
      <c r="K1796" s="6">
        <v>11318.16</v>
      </c>
      <c r="L1796" s="6">
        <v>24131.87</v>
      </c>
      <c r="M1796" s="6">
        <v>37491.410000000003</v>
      </c>
      <c r="N1796" s="6">
        <v>17483</v>
      </c>
      <c r="O1796" s="6">
        <v>510079895</v>
      </c>
      <c r="P1796" s="6">
        <v>107956400</v>
      </c>
      <c r="Q1796" s="6">
        <v>0</v>
      </c>
      <c r="R1796" s="6">
        <v>38749244</v>
      </c>
      <c r="S1796" s="6">
        <v>656785539</v>
      </c>
      <c r="U1796">
        <f t="shared" si="34"/>
        <v>0.24817453385475111</v>
      </c>
    </row>
    <row r="1797" spans="1:21" x14ac:dyDescent="0.35">
      <c r="A1797">
        <v>2022</v>
      </c>
      <c r="B1797" t="s">
        <v>3</v>
      </c>
      <c r="C1797" t="s">
        <v>33</v>
      </c>
      <c r="D1797" t="s">
        <v>17</v>
      </c>
      <c r="E1797" t="s">
        <v>126</v>
      </c>
      <c r="F1797" t="s">
        <v>35</v>
      </c>
      <c r="G1797">
        <v>3</v>
      </c>
      <c r="H1797" t="s">
        <v>9</v>
      </c>
      <c r="I1797" s="6">
        <v>36</v>
      </c>
      <c r="J1797" s="6">
        <v>55506.9</v>
      </c>
      <c r="K1797" s="6">
        <v>9616.4</v>
      </c>
      <c r="L1797" s="6">
        <v>19787.669999999998</v>
      </c>
      <c r="M1797" s="6">
        <v>21931.19</v>
      </c>
      <c r="N1797" s="6">
        <v>12364</v>
      </c>
      <c r="O1797" s="6">
        <v>156003000</v>
      </c>
      <c r="P1797" s="6">
        <v>54455000</v>
      </c>
      <c r="Q1797" s="6">
        <v>0</v>
      </c>
      <c r="R1797" s="6">
        <v>19782000</v>
      </c>
      <c r="S1797" s="6">
        <v>230240000</v>
      </c>
      <c r="U1797">
        <f t="shared" si="34"/>
        <v>0.22274708189432305</v>
      </c>
    </row>
    <row r="1798" spans="1:21" x14ac:dyDescent="0.35">
      <c r="A1798">
        <v>2022</v>
      </c>
      <c r="B1798" t="s">
        <v>3</v>
      </c>
      <c r="C1798" t="s">
        <v>33</v>
      </c>
      <c r="D1798" t="s">
        <v>17</v>
      </c>
      <c r="E1798" t="s">
        <v>126</v>
      </c>
      <c r="F1798" t="s">
        <v>35</v>
      </c>
      <c r="G1798">
        <v>4</v>
      </c>
      <c r="H1798" t="s">
        <v>9</v>
      </c>
      <c r="I1798" s="6">
        <v>7</v>
      </c>
      <c r="J1798" s="6">
        <v>15508.16</v>
      </c>
      <c r="K1798" s="6">
        <v>5739.1</v>
      </c>
      <c r="L1798" s="6">
        <v>12037.21</v>
      </c>
      <c r="M1798" s="6">
        <v>13360.34</v>
      </c>
      <c r="N1798" s="6">
        <v>3876</v>
      </c>
      <c r="O1798" s="6">
        <v>59417400</v>
      </c>
      <c r="P1798" s="6">
        <v>6600000</v>
      </c>
      <c r="Q1798" s="6">
        <v>0</v>
      </c>
      <c r="R1798" s="6">
        <v>5881440</v>
      </c>
      <c r="S1798" s="6">
        <v>71898840</v>
      </c>
      <c r="U1798">
        <f t="shared" si="34"/>
        <v>0.24993293853042528</v>
      </c>
    </row>
    <row r="1799" spans="1:21" x14ac:dyDescent="0.35">
      <c r="A1799">
        <v>2022</v>
      </c>
      <c r="B1799" t="s">
        <v>3</v>
      </c>
      <c r="C1799" t="s">
        <v>33</v>
      </c>
      <c r="D1799" t="s">
        <v>17</v>
      </c>
      <c r="E1799" t="s">
        <v>126</v>
      </c>
      <c r="F1799" t="s">
        <v>35</v>
      </c>
      <c r="G1799">
        <v>5</v>
      </c>
      <c r="H1799" t="s">
        <v>9</v>
      </c>
      <c r="I1799" s="6">
        <v>2</v>
      </c>
      <c r="J1799" s="6">
        <v>8721.93</v>
      </c>
      <c r="K1799" s="6">
        <v>4736.83</v>
      </c>
      <c r="L1799" s="6">
        <v>6541.75</v>
      </c>
      <c r="M1799" s="6">
        <v>6559.7</v>
      </c>
      <c r="N1799" s="6">
        <v>2206</v>
      </c>
      <c r="O1799" s="6">
        <v>84640000</v>
      </c>
      <c r="P1799" s="6">
        <v>2050500</v>
      </c>
      <c r="Q1799" s="6">
        <v>0</v>
      </c>
      <c r="R1799" s="6">
        <v>1929050</v>
      </c>
      <c r="S1799" s="6">
        <v>88619550</v>
      </c>
      <c r="U1799">
        <f t="shared" si="34"/>
        <v>0.25292567126771254</v>
      </c>
    </row>
    <row r="1800" spans="1:21" x14ac:dyDescent="0.35">
      <c r="A1800">
        <v>2022</v>
      </c>
      <c r="B1800" t="s">
        <v>3</v>
      </c>
      <c r="C1800" t="s">
        <v>33</v>
      </c>
      <c r="D1800" t="s">
        <v>17</v>
      </c>
      <c r="E1800" t="s">
        <v>126</v>
      </c>
      <c r="F1800" t="s">
        <v>35</v>
      </c>
      <c r="G1800">
        <v>6</v>
      </c>
      <c r="H1800" t="s">
        <v>9</v>
      </c>
      <c r="I1800" s="6">
        <v>1</v>
      </c>
      <c r="J1800" s="6">
        <v>13473.89</v>
      </c>
      <c r="K1800" s="6">
        <v>1347.4</v>
      </c>
      <c r="L1800" s="6">
        <v>10262.31</v>
      </c>
      <c r="M1800" s="6">
        <v>10262.31</v>
      </c>
      <c r="N1800" s="6">
        <v>3369</v>
      </c>
      <c r="O1800" s="6">
        <v>225000000</v>
      </c>
      <c r="P1800" s="6">
        <v>10000000</v>
      </c>
      <c r="Q1800" s="6">
        <v>0</v>
      </c>
      <c r="R1800" s="6">
        <v>10700000</v>
      </c>
      <c r="S1800" s="6">
        <v>245700000</v>
      </c>
      <c r="U1800">
        <f t="shared" si="34"/>
        <v>0.25003914979267311</v>
      </c>
    </row>
    <row r="1801" spans="1:21" x14ac:dyDescent="0.35">
      <c r="A1801">
        <v>2022</v>
      </c>
      <c r="B1801" t="s">
        <v>3</v>
      </c>
      <c r="C1801" t="s">
        <v>33</v>
      </c>
      <c r="D1801" t="s">
        <v>17</v>
      </c>
      <c r="E1801" t="s">
        <v>126</v>
      </c>
      <c r="F1801" t="s">
        <v>35</v>
      </c>
      <c r="G1801">
        <v>9</v>
      </c>
      <c r="H1801" t="s">
        <v>9</v>
      </c>
      <c r="I1801" s="6">
        <v>1</v>
      </c>
      <c r="J1801" s="6">
        <v>1924.48</v>
      </c>
      <c r="K1801" s="6">
        <v>192.44</v>
      </c>
      <c r="L1801" s="6">
        <v>1117.78</v>
      </c>
      <c r="M1801" s="6">
        <v>1117.78</v>
      </c>
      <c r="N1801" s="6">
        <v>481</v>
      </c>
      <c r="O1801" s="6">
        <v>11000000</v>
      </c>
      <c r="P1801" s="6">
        <v>5000000</v>
      </c>
      <c r="Q1801" s="6">
        <v>0</v>
      </c>
      <c r="R1801" s="6">
        <v>410000</v>
      </c>
      <c r="S1801" s="6">
        <v>16410000</v>
      </c>
      <c r="U1801">
        <f t="shared" si="34"/>
        <v>0.2499376454938477</v>
      </c>
    </row>
    <row r="1802" spans="1:21" x14ac:dyDescent="0.35">
      <c r="A1802">
        <v>2022</v>
      </c>
      <c r="B1802" t="s">
        <v>3</v>
      </c>
      <c r="C1802" t="s">
        <v>33</v>
      </c>
      <c r="D1802" t="s">
        <v>17</v>
      </c>
      <c r="E1802" t="s">
        <v>127</v>
      </c>
      <c r="F1802" t="s">
        <v>35</v>
      </c>
      <c r="G1802">
        <v>1</v>
      </c>
      <c r="H1802" t="s">
        <v>9</v>
      </c>
      <c r="I1802" s="6">
        <v>207</v>
      </c>
      <c r="J1802" s="6">
        <v>172040.5</v>
      </c>
      <c r="K1802" s="6">
        <v>35531.26</v>
      </c>
      <c r="L1802" s="6">
        <v>91559.49</v>
      </c>
      <c r="M1802" s="6">
        <v>113581.07</v>
      </c>
      <c r="N1802" s="6">
        <v>40153</v>
      </c>
      <c r="O1802" s="6">
        <v>808523187</v>
      </c>
      <c r="P1802" s="6">
        <v>597449284</v>
      </c>
      <c r="Q1802" s="6">
        <v>0</v>
      </c>
      <c r="R1802" s="6">
        <v>197921662</v>
      </c>
      <c r="S1802" s="6">
        <v>1611894033</v>
      </c>
      <c r="U1802">
        <f t="shared" si="34"/>
        <v>0.2333927185749867</v>
      </c>
    </row>
    <row r="1803" spans="1:21" x14ac:dyDescent="0.35">
      <c r="A1803">
        <v>2022</v>
      </c>
      <c r="B1803" t="s">
        <v>3</v>
      </c>
      <c r="C1803" t="s">
        <v>33</v>
      </c>
      <c r="D1803" t="s">
        <v>17</v>
      </c>
      <c r="E1803" t="s">
        <v>127</v>
      </c>
      <c r="F1803" t="s">
        <v>35</v>
      </c>
      <c r="G1803">
        <v>2</v>
      </c>
      <c r="H1803" t="s">
        <v>9</v>
      </c>
      <c r="I1803" s="6">
        <v>92</v>
      </c>
      <c r="J1803" s="6">
        <v>35148.83</v>
      </c>
      <c r="K1803" s="6">
        <v>13200.85</v>
      </c>
      <c r="L1803" s="6">
        <v>145113.79999999999</v>
      </c>
      <c r="M1803" s="6">
        <v>273999.05</v>
      </c>
      <c r="N1803" s="6">
        <v>7956</v>
      </c>
      <c r="O1803" s="6">
        <v>359677750</v>
      </c>
      <c r="P1803" s="6">
        <v>71974512</v>
      </c>
      <c r="Q1803" s="6">
        <v>0</v>
      </c>
      <c r="R1803" s="6">
        <v>26947910</v>
      </c>
      <c r="S1803" s="6">
        <v>458600172</v>
      </c>
      <c r="U1803">
        <f t="shared" si="34"/>
        <v>0.22635177330226922</v>
      </c>
    </row>
    <row r="1804" spans="1:21" x14ac:dyDescent="0.35">
      <c r="A1804">
        <v>2022</v>
      </c>
      <c r="B1804" t="s">
        <v>3</v>
      </c>
      <c r="C1804" t="s">
        <v>33</v>
      </c>
      <c r="D1804" t="s">
        <v>17</v>
      </c>
      <c r="E1804" t="s">
        <v>127</v>
      </c>
      <c r="F1804" t="s">
        <v>35</v>
      </c>
      <c r="G1804">
        <v>3</v>
      </c>
      <c r="H1804" t="s">
        <v>9</v>
      </c>
      <c r="I1804" s="6">
        <v>14</v>
      </c>
      <c r="J1804" s="6">
        <v>22582.080000000002</v>
      </c>
      <c r="K1804" s="6">
        <v>5224.54</v>
      </c>
      <c r="L1804" s="6">
        <v>12483.96</v>
      </c>
      <c r="M1804" s="6">
        <v>14212.24</v>
      </c>
      <c r="N1804" s="6">
        <v>6117</v>
      </c>
      <c r="O1804" s="6">
        <v>401225368</v>
      </c>
      <c r="P1804" s="6">
        <v>77728100</v>
      </c>
      <c r="Q1804" s="6">
        <v>0</v>
      </c>
      <c r="R1804" s="6">
        <v>93070000</v>
      </c>
      <c r="S1804" s="6">
        <v>572023468</v>
      </c>
      <c r="U1804">
        <f t="shared" si="34"/>
        <v>0.27087850189176549</v>
      </c>
    </row>
    <row r="1805" spans="1:21" x14ac:dyDescent="0.35">
      <c r="A1805">
        <v>2022</v>
      </c>
      <c r="B1805" t="s">
        <v>3</v>
      </c>
      <c r="C1805" t="s">
        <v>33</v>
      </c>
      <c r="D1805" t="s">
        <v>17</v>
      </c>
      <c r="E1805" t="s">
        <v>127</v>
      </c>
      <c r="F1805" t="s">
        <v>35</v>
      </c>
      <c r="G1805">
        <v>4</v>
      </c>
      <c r="H1805" t="s">
        <v>9</v>
      </c>
      <c r="I1805" s="6">
        <v>3</v>
      </c>
      <c r="J1805" s="6">
        <v>15524.09</v>
      </c>
      <c r="K1805" s="6">
        <v>5792.04</v>
      </c>
      <c r="L1805" s="6">
        <v>7774.85</v>
      </c>
      <c r="M1805" s="6">
        <v>8492.31</v>
      </c>
      <c r="N1805" s="6">
        <v>3881</v>
      </c>
      <c r="O1805" s="6">
        <v>42000000</v>
      </c>
      <c r="P1805" s="6">
        <v>7000000</v>
      </c>
      <c r="Q1805" s="6">
        <v>0</v>
      </c>
      <c r="R1805" s="6">
        <v>7500000</v>
      </c>
      <c r="S1805" s="6">
        <v>56500000</v>
      </c>
      <c r="U1805">
        <f t="shared" si="34"/>
        <v>0.24999855063968324</v>
      </c>
    </row>
    <row r="1806" spans="1:21" x14ac:dyDescent="0.35">
      <c r="A1806">
        <v>2022</v>
      </c>
      <c r="B1806" t="s">
        <v>3</v>
      </c>
      <c r="C1806" t="s">
        <v>33</v>
      </c>
      <c r="D1806" t="s">
        <v>17</v>
      </c>
      <c r="E1806" t="s">
        <v>127</v>
      </c>
      <c r="F1806" t="s">
        <v>35</v>
      </c>
      <c r="G1806">
        <v>5</v>
      </c>
      <c r="H1806" t="s">
        <v>9</v>
      </c>
      <c r="I1806" s="6">
        <v>5</v>
      </c>
      <c r="J1806" s="6">
        <v>199.43</v>
      </c>
      <c r="K1806" s="6">
        <v>159.54</v>
      </c>
      <c r="L1806" s="6">
        <v>177.08</v>
      </c>
      <c r="M1806" s="6">
        <v>186.45</v>
      </c>
      <c r="N1806" s="6">
        <v>50</v>
      </c>
      <c r="O1806" s="6">
        <v>2805000</v>
      </c>
      <c r="P1806" s="6">
        <v>3055000</v>
      </c>
      <c r="Q1806" s="6">
        <v>0</v>
      </c>
      <c r="R1806" s="6">
        <v>0</v>
      </c>
      <c r="S1806" s="6">
        <v>5860000</v>
      </c>
      <c r="U1806">
        <f t="shared" si="34"/>
        <v>0.25071453642882213</v>
      </c>
    </row>
    <row r="1807" spans="1:21" x14ac:dyDescent="0.35">
      <c r="A1807">
        <v>2022</v>
      </c>
      <c r="B1807" t="s">
        <v>3</v>
      </c>
      <c r="C1807" t="s">
        <v>33</v>
      </c>
      <c r="D1807" t="s">
        <v>17</v>
      </c>
      <c r="E1807" t="s">
        <v>128</v>
      </c>
      <c r="F1807" t="s">
        <v>35</v>
      </c>
      <c r="G1807">
        <v>1</v>
      </c>
      <c r="H1807" t="s">
        <v>9</v>
      </c>
      <c r="I1807" s="6">
        <v>1352</v>
      </c>
      <c r="J1807" s="6">
        <v>1910083.62</v>
      </c>
      <c r="K1807" s="6">
        <v>513970.33</v>
      </c>
      <c r="L1807" s="6">
        <v>1472002.47</v>
      </c>
      <c r="M1807" s="6">
        <v>2030518.29</v>
      </c>
      <c r="N1807" s="6">
        <v>491835</v>
      </c>
      <c r="O1807" s="6">
        <v>13140771352</v>
      </c>
      <c r="P1807" s="6">
        <v>4846495962</v>
      </c>
      <c r="Q1807" s="6">
        <v>0</v>
      </c>
      <c r="R1807" s="6">
        <v>1667651382</v>
      </c>
      <c r="S1807" s="6">
        <v>19656668696</v>
      </c>
      <c r="U1807">
        <f t="shared" si="34"/>
        <v>0.25749396248945372</v>
      </c>
    </row>
    <row r="1808" spans="1:21" x14ac:dyDescent="0.35">
      <c r="A1808">
        <v>2022</v>
      </c>
      <c r="B1808" t="s">
        <v>3</v>
      </c>
      <c r="C1808" t="s">
        <v>33</v>
      </c>
      <c r="D1808" t="s">
        <v>17</v>
      </c>
      <c r="E1808" t="s">
        <v>128</v>
      </c>
      <c r="F1808" t="s">
        <v>35</v>
      </c>
      <c r="G1808">
        <v>2</v>
      </c>
      <c r="H1808" t="s">
        <v>9</v>
      </c>
      <c r="I1808" s="6">
        <v>1230</v>
      </c>
      <c r="J1808" s="6">
        <v>931600.08</v>
      </c>
      <c r="K1808" s="6">
        <v>197115.65</v>
      </c>
      <c r="L1808" s="6">
        <v>326329.52</v>
      </c>
      <c r="M1808" s="6">
        <v>466507.42</v>
      </c>
      <c r="N1808" s="6">
        <v>235943</v>
      </c>
      <c r="O1808" s="6">
        <v>5763867530</v>
      </c>
      <c r="P1808" s="6">
        <v>2019410417</v>
      </c>
      <c r="Q1808" s="6">
        <v>0</v>
      </c>
      <c r="R1808" s="6">
        <v>650718355</v>
      </c>
      <c r="S1808" s="6">
        <v>9344496302</v>
      </c>
      <c r="U1808">
        <f t="shared" si="34"/>
        <v>0.25326640160872466</v>
      </c>
    </row>
    <row r="1809" spans="1:21" x14ac:dyDescent="0.35">
      <c r="A1809">
        <v>2022</v>
      </c>
      <c r="B1809" t="s">
        <v>3</v>
      </c>
      <c r="C1809" t="s">
        <v>33</v>
      </c>
      <c r="D1809" t="s">
        <v>17</v>
      </c>
      <c r="E1809" t="s">
        <v>128</v>
      </c>
      <c r="F1809" t="s">
        <v>35</v>
      </c>
      <c r="G1809">
        <v>3</v>
      </c>
      <c r="H1809" t="s">
        <v>9</v>
      </c>
      <c r="I1809" s="6">
        <v>118</v>
      </c>
      <c r="J1809" s="6">
        <v>2284360.7999999998</v>
      </c>
      <c r="K1809" s="6">
        <v>339683.07</v>
      </c>
      <c r="L1809" s="6">
        <v>1288167.21</v>
      </c>
      <c r="M1809" s="6">
        <v>1537088.77</v>
      </c>
      <c r="N1809" s="6">
        <v>489922</v>
      </c>
      <c r="O1809" s="6">
        <v>2651824081</v>
      </c>
      <c r="P1809" s="6">
        <v>1961174075</v>
      </c>
      <c r="Q1809" s="6">
        <v>0</v>
      </c>
      <c r="R1809" s="6">
        <v>1146979163</v>
      </c>
      <c r="S1809" s="6">
        <v>5759977319</v>
      </c>
      <c r="U1809">
        <f t="shared" si="34"/>
        <v>0.21446787215049393</v>
      </c>
    </row>
    <row r="1810" spans="1:21" x14ac:dyDescent="0.35">
      <c r="A1810">
        <v>2022</v>
      </c>
      <c r="B1810" t="s">
        <v>3</v>
      </c>
      <c r="C1810" t="s">
        <v>33</v>
      </c>
      <c r="D1810" t="s">
        <v>17</v>
      </c>
      <c r="E1810" t="s">
        <v>128</v>
      </c>
      <c r="F1810" t="s">
        <v>35</v>
      </c>
      <c r="G1810">
        <v>4</v>
      </c>
      <c r="H1810" t="s">
        <v>9</v>
      </c>
      <c r="I1810" s="6">
        <v>27</v>
      </c>
      <c r="J1810" s="6">
        <v>125461.84</v>
      </c>
      <c r="K1810" s="6">
        <v>55947.99</v>
      </c>
      <c r="L1810" s="6">
        <v>63700.72</v>
      </c>
      <c r="M1810" s="6">
        <v>95408.39</v>
      </c>
      <c r="N1810" s="6">
        <v>33401</v>
      </c>
      <c r="O1810" s="6">
        <v>496946688</v>
      </c>
      <c r="P1810" s="6">
        <v>274266307</v>
      </c>
      <c r="Q1810" s="6">
        <v>0</v>
      </c>
      <c r="R1810" s="6">
        <v>44489600</v>
      </c>
      <c r="S1810" s="6">
        <v>815702595</v>
      </c>
      <c r="U1810">
        <f t="shared" si="34"/>
        <v>0.26622437547544336</v>
      </c>
    </row>
    <row r="1811" spans="1:21" x14ac:dyDescent="0.35">
      <c r="A1811">
        <v>2022</v>
      </c>
      <c r="B1811" t="s">
        <v>3</v>
      </c>
      <c r="C1811" t="s">
        <v>33</v>
      </c>
      <c r="D1811" t="s">
        <v>17</v>
      </c>
      <c r="E1811" t="s">
        <v>128</v>
      </c>
      <c r="F1811" t="s">
        <v>35</v>
      </c>
      <c r="G1811">
        <v>5</v>
      </c>
      <c r="H1811" t="s">
        <v>9</v>
      </c>
      <c r="I1811" s="6">
        <v>18</v>
      </c>
      <c r="J1811" s="6">
        <v>23347.47</v>
      </c>
      <c r="K1811" s="6">
        <v>13089.24</v>
      </c>
      <c r="L1811" s="6">
        <v>19686.509999999998</v>
      </c>
      <c r="M1811" s="6">
        <v>25594.38</v>
      </c>
      <c r="N1811" s="6">
        <v>6131</v>
      </c>
      <c r="O1811" s="6">
        <v>288520000</v>
      </c>
      <c r="P1811" s="6">
        <v>182930000</v>
      </c>
      <c r="Q1811" s="6">
        <v>0</v>
      </c>
      <c r="R1811" s="6">
        <v>86895000</v>
      </c>
      <c r="S1811" s="6">
        <v>558345000</v>
      </c>
      <c r="U1811">
        <f t="shared" si="34"/>
        <v>0.26259804595530051</v>
      </c>
    </row>
    <row r="1812" spans="1:21" x14ac:dyDescent="0.35">
      <c r="A1812">
        <v>2022</v>
      </c>
      <c r="B1812" t="s">
        <v>3</v>
      </c>
      <c r="C1812" t="s">
        <v>33</v>
      </c>
      <c r="D1812" t="s">
        <v>17</v>
      </c>
      <c r="E1812" t="s">
        <v>128</v>
      </c>
      <c r="F1812" t="s">
        <v>35</v>
      </c>
      <c r="G1812">
        <v>6</v>
      </c>
      <c r="H1812" t="s">
        <v>9</v>
      </c>
      <c r="I1812" s="6">
        <v>25</v>
      </c>
      <c r="J1812" s="6">
        <v>29895.67</v>
      </c>
      <c r="K1812" s="6">
        <v>5982.44</v>
      </c>
      <c r="L1812" s="6">
        <v>15757.9</v>
      </c>
      <c r="M1812" s="6">
        <v>29756.39</v>
      </c>
      <c r="N1812" s="6">
        <v>8648</v>
      </c>
      <c r="O1812" s="6">
        <v>423161260</v>
      </c>
      <c r="P1812" s="6">
        <v>44800000</v>
      </c>
      <c r="Q1812" s="6">
        <v>0</v>
      </c>
      <c r="R1812" s="6">
        <v>73591594</v>
      </c>
      <c r="S1812" s="6">
        <v>541552854</v>
      </c>
      <c r="U1812">
        <f t="shared" si="34"/>
        <v>0.28927266055585976</v>
      </c>
    </row>
    <row r="1813" spans="1:21" x14ac:dyDescent="0.35">
      <c r="A1813">
        <v>2022</v>
      </c>
      <c r="B1813" t="s">
        <v>3</v>
      </c>
      <c r="C1813" t="s">
        <v>33</v>
      </c>
      <c r="D1813" t="s">
        <v>17</v>
      </c>
      <c r="E1813" t="s">
        <v>128</v>
      </c>
      <c r="F1813" t="s">
        <v>35</v>
      </c>
      <c r="G1813">
        <v>7</v>
      </c>
      <c r="H1813" t="s">
        <v>9</v>
      </c>
      <c r="I1813" s="6">
        <v>4</v>
      </c>
      <c r="J1813" s="6">
        <v>106892.99</v>
      </c>
      <c r="K1813" s="6">
        <v>32466</v>
      </c>
      <c r="L1813" s="6">
        <v>99981.4</v>
      </c>
      <c r="M1813" s="6">
        <v>99981.41</v>
      </c>
      <c r="N1813" s="6">
        <v>27478</v>
      </c>
      <c r="O1813" s="6">
        <v>277303092</v>
      </c>
      <c r="P1813" s="6">
        <v>201261089</v>
      </c>
      <c r="Q1813" s="6">
        <v>0</v>
      </c>
      <c r="R1813" s="6">
        <v>51165342</v>
      </c>
      <c r="S1813" s="6">
        <v>529729523</v>
      </c>
      <c r="U1813">
        <f t="shared" si="34"/>
        <v>0.25706082316529827</v>
      </c>
    </row>
    <row r="1814" spans="1:21" x14ac:dyDescent="0.35">
      <c r="A1814">
        <v>2022</v>
      </c>
      <c r="B1814" t="s">
        <v>3</v>
      </c>
      <c r="C1814" t="s">
        <v>33</v>
      </c>
      <c r="D1814" t="s">
        <v>17</v>
      </c>
      <c r="E1814" t="s">
        <v>128</v>
      </c>
      <c r="F1814" t="s">
        <v>35</v>
      </c>
      <c r="G1814">
        <v>8</v>
      </c>
      <c r="H1814" t="s">
        <v>9</v>
      </c>
      <c r="I1814" s="6">
        <v>7</v>
      </c>
      <c r="J1814" s="6">
        <v>30121.72</v>
      </c>
      <c r="K1814" s="6">
        <v>19793.169999999998</v>
      </c>
      <c r="L1814" s="6">
        <v>23984.11</v>
      </c>
      <c r="M1814" s="6">
        <v>28834.55</v>
      </c>
      <c r="N1814" s="6">
        <v>6714</v>
      </c>
      <c r="O1814" s="6">
        <v>387402291</v>
      </c>
      <c r="P1814" s="6">
        <v>69183086</v>
      </c>
      <c r="Q1814" s="6">
        <v>0</v>
      </c>
      <c r="R1814" s="6">
        <v>62991929</v>
      </c>
      <c r="S1814" s="6">
        <v>519577306</v>
      </c>
      <c r="U1814">
        <f t="shared" si="34"/>
        <v>0.22289563809769161</v>
      </c>
    </row>
    <row r="1815" spans="1:21" x14ac:dyDescent="0.35">
      <c r="A1815">
        <v>2022</v>
      </c>
      <c r="B1815" t="s">
        <v>3</v>
      </c>
      <c r="C1815" t="s">
        <v>33</v>
      </c>
      <c r="D1815" t="s">
        <v>17</v>
      </c>
      <c r="E1815" t="s">
        <v>128</v>
      </c>
      <c r="F1815" t="s">
        <v>35</v>
      </c>
      <c r="G1815">
        <v>9</v>
      </c>
      <c r="H1815" t="s">
        <v>9</v>
      </c>
      <c r="I1815" s="6">
        <v>3</v>
      </c>
      <c r="J1815" s="6">
        <v>880.79</v>
      </c>
      <c r="K1815" s="6">
        <v>88.08</v>
      </c>
      <c r="L1815" s="6">
        <v>490.45</v>
      </c>
      <c r="M1815" s="6">
        <v>626.34</v>
      </c>
      <c r="N1815" s="6">
        <v>220</v>
      </c>
      <c r="O1815" s="6">
        <v>6400000</v>
      </c>
      <c r="P1815" s="6">
        <v>1880000</v>
      </c>
      <c r="Q1815" s="6">
        <v>0</v>
      </c>
      <c r="R1815" s="6">
        <v>230000</v>
      </c>
      <c r="S1815" s="6">
        <v>8510000</v>
      </c>
      <c r="U1815">
        <f t="shared" ref="U1815:U1878" si="35">IFERROR(N1815/J1815,0)</f>
        <v>0.24977576947967167</v>
      </c>
    </row>
    <row r="1816" spans="1:21" x14ac:dyDescent="0.35">
      <c r="A1816">
        <v>2022</v>
      </c>
      <c r="B1816" t="s">
        <v>3</v>
      </c>
      <c r="C1816" t="s">
        <v>33</v>
      </c>
      <c r="D1816" t="s">
        <v>17</v>
      </c>
      <c r="E1816" t="s">
        <v>128</v>
      </c>
      <c r="F1816" t="s">
        <v>35</v>
      </c>
      <c r="G1816">
        <v>10</v>
      </c>
      <c r="H1816" t="s">
        <v>9</v>
      </c>
      <c r="I1816" s="6">
        <v>3</v>
      </c>
      <c r="J1816" s="6">
        <v>48199.16</v>
      </c>
      <c r="K1816" s="6">
        <v>1912.17</v>
      </c>
      <c r="L1816" s="6">
        <v>28301.98</v>
      </c>
      <c r="M1816" s="6">
        <v>53823.18</v>
      </c>
      <c r="N1816" s="6">
        <v>17977</v>
      </c>
      <c r="O1816" s="6">
        <v>804449800</v>
      </c>
      <c r="P1816" s="6">
        <v>49827044</v>
      </c>
      <c r="Q1816" s="6">
        <v>0</v>
      </c>
      <c r="R1816" s="6">
        <v>87703350</v>
      </c>
      <c r="S1816" s="6">
        <v>941980194</v>
      </c>
      <c r="U1816">
        <f t="shared" si="35"/>
        <v>0.37297330492896552</v>
      </c>
    </row>
    <row r="1817" spans="1:21" x14ac:dyDescent="0.35">
      <c r="A1817">
        <v>2022</v>
      </c>
      <c r="B1817" t="s">
        <v>3</v>
      </c>
      <c r="C1817" t="s">
        <v>33</v>
      </c>
      <c r="D1817" t="s">
        <v>17</v>
      </c>
      <c r="E1817" t="s">
        <v>129</v>
      </c>
      <c r="F1817" t="s">
        <v>35</v>
      </c>
      <c r="G1817">
        <v>1</v>
      </c>
      <c r="H1817" t="s">
        <v>9</v>
      </c>
      <c r="I1817" s="6">
        <v>1630</v>
      </c>
      <c r="J1817" s="6">
        <v>3142833.07</v>
      </c>
      <c r="K1817" s="6">
        <v>1401607.57</v>
      </c>
      <c r="L1817" s="6">
        <v>2591117.7999999998</v>
      </c>
      <c r="M1817" s="6">
        <v>3763578.61</v>
      </c>
      <c r="N1817" s="6">
        <v>713157</v>
      </c>
      <c r="O1817" s="6">
        <v>14332011769</v>
      </c>
      <c r="P1817" s="6">
        <v>6103239001</v>
      </c>
      <c r="Q1817" s="6">
        <v>26960000</v>
      </c>
      <c r="R1817" s="6">
        <v>2687737658</v>
      </c>
      <c r="S1817" s="6">
        <v>23169532122</v>
      </c>
      <c r="U1817">
        <f t="shared" si="35"/>
        <v>0.22691532897736755</v>
      </c>
    </row>
    <row r="1818" spans="1:21" x14ac:dyDescent="0.35">
      <c r="A1818">
        <v>2022</v>
      </c>
      <c r="B1818" t="s">
        <v>3</v>
      </c>
      <c r="C1818" t="s">
        <v>33</v>
      </c>
      <c r="D1818" t="s">
        <v>17</v>
      </c>
      <c r="E1818" t="s">
        <v>129</v>
      </c>
      <c r="F1818" t="s">
        <v>35</v>
      </c>
      <c r="G1818">
        <v>2</v>
      </c>
      <c r="H1818" t="s">
        <v>9</v>
      </c>
      <c r="I1818" s="6">
        <v>1424</v>
      </c>
      <c r="J1818" s="6">
        <v>1893811.96</v>
      </c>
      <c r="K1818" s="6">
        <v>538658.48</v>
      </c>
      <c r="L1818" s="6">
        <v>1129370.08</v>
      </c>
      <c r="M1818" s="6">
        <v>1649010.39</v>
      </c>
      <c r="N1818" s="6">
        <v>469198</v>
      </c>
      <c r="O1818" s="6">
        <v>11524820110</v>
      </c>
      <c r="P1818" s="6">
        <v>3589516174</v>
      </c>
      <c r="Q1818" s="6">
        <v>360000</v>
      </c>
      <c r="R1818" s="6">
        <v>1128677178</v>
      </c>
      <c r="S1818" s="6">
        <v>16362517902</v>
      </c>
      <c r="U1818">
        <f t="shared" si="35"/>
        <v>0.24775321410474144</v>
      </c>
    </row>
    <row r="1819" spans="1:21" x14ac:dyDescent="0.35">
      <c r="A1819">
        <v>2022</v>
      </c>
      <c r="B1819" t="s">
        <v>3</v>
      </c>
      <c r="C1819" t="s">
        <v>33</v>
      </c>
      <c r="D1819" t="s">
        <v>17</v>
      </c>
      <c r="E1819" t="s">
        <v>129</v>
      </c>
      <c r="F1819" t="s">
        <v>35</v>
      </c>
      <c r="G1819">
        <v>3</v>
      </c>
      <c r="H1819" t="s">
        <v>9</v>
      </c>
      <c r="I1819" s="6">
        <v>682</v>
      </c>
      <c r="J1819" s="6">
        <v>2246147.77</v>
      </c>
      <c r="K1819" s="6">
        <v>566062.1</v>
      </c>
      <c r="L1819" s="6">
        <v>1196296.3600000001</v>
      </c>
      <c r="M1819" s="6">
        <v>1713555.01</v>
      </c>
      <c r="N1819" s="6">
        <v>506440</v>
      </c>
      <c r="O1819" s="6">
        <v>9652794169</v>
      </c>
      <c r="P1819" s="6">
        <v>2422758860</v>
      </c>
      <c r="Q1819" s="6">
        <v>5350000</v>
      </c>
      <c r="R1819" s="6">
        <v>852777861</v>
      </c>
      <c r="S1819" s="6">
        <v>12933680890</v>
      </c>
      <c r="U1819">
        <f t="shared" si="35"/>
        <v>0.22547047294221431</v>
      </c>
    </row>
    <row r="1820" spans="1:21" x14ac:dyDescent="0.35">
      <c r="A1820">
        <v>2022</v>
      </c>
      <c r="B1820" t="s">
        <v>3</v>
      </c>
      <c r="C1820" t="s">
        <v>33</v>
      </c>
      <c r="D1820" t="s">
        <v>17</v>
      </c>
      <c r="E1820" t="s">
        <v>129</v>
      </c>
      <c r="F1820" t="s">
        <v>35</v>
      </c>
      <c r="G1820">
        <v>4</v>
      </c>
      <c r="H1820" t="s">
        <v>9</v>
      </c>
      <c r="I1820" s="6">
        <v>547</v>
      </c>
      <c r="J1820" s="6">
        <v>832894.41</v>
      </c>
      <c r="K1820" s="6">
        <v>344044.6</v>
      </c>
      <c r="L1820" s="6">
        <v>602920.13</v>
      </c>
      <c r="M1820" s="6">
        <v>843773.02</v>
      </c>
      <c r="N1820" s="6">
        <v>211576</v>
      </c>
      <c r="O1820" s="6">
        <v>6107727956</v>
      </c>
      <c r="P1820" s="6">
        <v>1322853763</v>
      </c>
      <c r="Q1820" s="6">
        <v>0</v>
      </c>
      <c r="R1820" s="6">
        <v>529675946</v>
      </c>
      <c r="S1820" s="6">
        <v>7960257665</v>
      </c>
      <c r="U1820">
        <f t="shared" si="35"/>
        <v>0.25402499699811887</v>
      </c>
    </row>
    <row r="1821" spans="1:21" x14ac:dyDescent="0.35">
      <c r="A1821">
        <v>2022</v>
      </c>
      <c r="B1821" t="s">
        <v>3</v>
      </c>
      <c r="C1821" t="s">
        <v>33</v>
      </c>
      <c r="D1821" t="s">
        <v>17</v>
      </c>
      <c r="E1821" t="s">
        <v>129</v>
      </c>
      <c r="F1821" t="s">
        <v>35</v>
      </c>
      <c r="G1821">
        <v>5</v>
      </c>
      <c r="H1821" t="s">
        <v>9</v>
      </c>
      <c r="I1821" s="6">
        <v>618</v>
      </c>
      <c r="J1821" s="6">
        <v>868519.44</v>
      </c>
      <c r="K1821" s="6">
        <v>323426.01</v>
      </c>
      <c r="L1821" s="6">
        <v>579961.26</v>
      </c>
      <c r="M1821" s="6">
        <v>1288724.6599999999</v>
      </c>
      <c r="N1821" s="6">
        <v>222443</v>
      </c>
      <c r="O1821" s="6">
        <v>7257712688</v>
      </c>
      <c r="P1821" s="6">
        <v>1491673326</v>
      </c>
      <c r="Q1821" s="6">
        <v>0</v>
      </c>
      <c r="R1821" s="6">
        <v>620637738</v>
      </c>
      <c r="S1821" s="6">
        <v>9370023752</v>
      </c>
      <c r="U1821">
        <f t="shared" si="35"/>
        <v>0.25611746813634939</v>
      </c>
    </row>
    <row r="1822" spans="1:21" x14ac:dyDescent="0.35">
      <c r="A1822">
        <v>2022</v>
      </c>
      <c r="B1822" t="s">
        <v>3</v>
      </c>
      <c r="C1822" t="s">
        <v>33</v>
      </c>
      <c r="D1822" t="s">
        <v>17</v>
      </c>
      <c r="E1822" t="s">
        <v>129</v>
      </c>
      <c r="F1822" t="s">
        <v>35</v>
      </c>
      <c r="G1822">
        <v>6</v>
      </c>
      <c r="H1822" t="s">
        <v>9</v>
      </c>
      <c r="I1822" s="6">
        <v>388</v>
      </c>
      <c r="J1822" s="6">
        <v>651176.48</v>
      </c>
      <c r="K1822" s="6">
        <v>262781.44</v>
      </c>
      <c r="L1822" s="6">
        <v>361688.47</v>
      </c>
      <c r="M1822" s="6">
        <v>539335.80000000005</v>
      </c>
      <c r="N1822" s="6">
        <v>147757</v>
      </c>
      <c r="O1822" s="6">
        <v>6049192962</v>
      </c>
      <c r="P1822" s="6">
        <v>1242968626</v>
      </c>
      <c r="Q1822" s="6">
        <v>0</v>
      </c>
      <c r="R1822" s="6">
        <v>867992058</v>
      </c>
      <c r="S1822" s="6">
        <v>8160153646</v>
      </c>
      <c r="U1822">
        <f t="shared" si="35"/>
        <v>0.22690776546474775</v>
      </c>
    </row>
    <row r="1823" spans="1:21" x14ac:dyDescent="0.35">
      <c r="A1823">
        <v>2022</v>
      </c>
      <c r="B1823" t="s">
        <v>3</v>
      </c>
      <c r="C1823" t="s">
        <v>33</v>
      </c>
      <c r="D1823" t="s">
        <v>17</v>
      </c>
      <c r="E1823" t="s">
        <v>129</v>
      </c>
      <c r="F1823" t="s">
        <v>35</v>
      </c>
      <c r="G1823">
        <v>7</v>
      </c>
      <c r="H1823" t="s">
        <v>9</v>
      </c>
      <c r="I1823" s="6">
        <v>253</v>
      </c>
      <c r="J1823" s="6">
        <v>342388.25</v>
      </c>
      <c r="K1823" s="6">
        <v>122201.39</v>
      </c>
      <c r="L1823" s="6">
        <v>292968.03999999998</v>
      </c>
      <c r="M1823" s="6">
        <v>533932.54</v>
      </c>
      <c r="N1823" s="6">
        <v>93424</v>
      </c>
      <c r="O1823" s="6">
        <v>3861077915</v>
      </c>
      <c r="P1823" s="6">
        <v>304882058</v>
      </c>
      <c r="Q1823" s="6">
        <v>0</v>
      </c>
      <c r="R1823" s="6">
        <v>469824624</v>
      </c>
      <c r="S1823" s="6">
        <v>4635784597</v>
      </c>
      <c r="U1823">
        <f t="shared" si="35"/>
        <v>0.27285983090833288</v>
      </c>
    </row>
    <row r="1824" spans="1:21" x14ac:dyDescent="0.35">
      <c r="A1824">
        <v>2022</v>
      </c>
      <c r="B1824" t="s">
        <v>3</v>
      </c>
      <c r="C1824" t="s">
        <v>33</v>
      </c>
      <c r="D1824" t="s">
        <v>17</v>
      </c>
      <c r="E1824" t="s">
        <v>129</v>
      </c>
      <c r="F1824" t="s">
        <v>35</v>
      </c>
      <c r="G1824">
        <v>8</v>
      </c>
      <c r="H1824" t="s">
        <v>9</v>
      </c>
      <c r="I1824" s="6">
        <v>211</v>
      </c>
      <c r="J1824" s="6">
        <v>903332.72</v>
      </c>
      <c r="K1824" s="6">
        <v>585006.38</v>
      </c>
      <c r="L1824" s="6">
        <v>536335.28</v>
      </c>
      <c r="M1824" s="6">
        <v>871036.63</v>
      </c>
      <c r="N1824" s="6">
        <v>217199</v>
      </c>
      <c r="O1824" s="6">
        <v>5087302570</v>
      </c>
      <c r="P1824" s="6">
        <v>623523359</v>
      </c>
      <c r="Q1824" s="6">
        <v>0</v>
      </c>
      <c r="R1824" s="6">
        <v>1126441760</v>
      </c>
      <c r="S1824" s="6">
        <v>6837267689</v>
      </c>
      <c r="U1824">
        <f t="shared" si="35"/>
        <v>0.24044186066901241</v>
      </c>
    </row>
    <row r="1825" spans="1:21" x14ac:dyDescent="0.35">
      <c r="A1825">
        <v>2022</v>
      </c>
      <c r="B1825" t="s">
        <v>3</v>
      </c>
      <c r="C1825" t="s">
        <v>33</v>
      </c>
      <c r="D1825" t="s">
        <v>17</v>
      </c>
      <c r="E1825" t="s">
        <v>129</v>
      </c>
      <c r="F1825" t="s">
        <v>35</v>
      </c>
      <c r="G1825">
        <v>9</v>
      </c>
      <c r="H1825" t="s">
        <v>9</v>
      </c>
      <c r="I1825" s="6">
        <v>134</v>
      </c>
      <c r="J1825" s="6">
        <v>368196.89</v>
      </c>
      <c r="K1825" s="6">
        <v>181850.01</v>
      </c>
      <c r="L1825" s="6">
        <v>300172.69</v>
      </c>
      <c r="M1825" s="6">
        <v>446694.18</v>
      </c>
      <c r="N1825" s="6">
        <v>76241</v>
      </c>
      <c r="O1825" s="6">
        <v>2031564184</v>
      </c>
      <c r="P1825" s="6">
        <v>236914797</v>
      </c>
      <c r="Q1825" s="6">
        <v>0</v>
      </c>
      <c r="R1825" s="6">
        <v>327246429</v>
      </c>
      <c r="S1825" s="6">
        <v>2595725404</v>
      </c>
      <c r="U1825">
        <f t="shared" si="35"/>
        <v>0.20706584458114244</v>
      </c>
    </row>
    <row r="1826" spans="1:21" x14ac:dyDescent="0.35">
      <c r="A1826">
        <v>2022</v>
      </c>
      <c r="B1826" t="s">
        <v>3</v>
      </c>
      <c r="C1826" t="s">
        <v>33</v>
      </c>
      <c r="D1826" t="s">
        <v>17</v>
      </c>
      <c r="E1826" t="s">
        <v>129</v>
      </c>
      <c r="F1826" t="s">
        <v>35</v>
      </c>
      <c r="G1826">
        <v>10</v>
      </c>
      <c r="H1826" t="s">
        <v>9</v>
      </c>
      <c r="I1826" s="6">
        <v>167</v>
      </c>
      <c r="J1826" s="6">
        <v>380256.44</v>
      </c>
      <c r="K1826" s="6">
        <v>144214.31</v>
      </c>
      <c r="L1826" s="6">
        <v>345710.94</v>
      </c>
      <c r="M1826" s="6">
        <v>559125.07999999996</v>
      </c>
      <c r="N1826" s="6">
        <v>90906</v>
      </c>
      <c r="O1826" s="6">
        <v>3182899433</v>
      </c>
      <c r="P1826" s="6">
        <v>529618788</v>
      </c>
      <c r="Q1826" s="6">
        <v>0</v>
      </c>
      <c r="R1826" s="6">
        <v>192538316</v>
      </c>
      <c r="S1826" s="6">
        <v>3905056537</v>
      </c>
      <c r="U1826">
        <f t="shared" si="35"/>
        <v>0.23906498467192297</v>
      </c>
    </row>
    <row r="1827" spans="1:21" x14ac:dyDescent="0.35">
      <c r="A1827">
        <v>2022</v>
      </c>
      <c r="B1827" t="s">
        <v>3</v>
      </c>
      <c r="C1827" t="s">
        <v>33</v>
      </c>
      <c r="D1827" t="s">
        <v>17</v>
      </c>
      <c r="E1827" t="s">
        <v>130</v>
      </c>
      <c r="F1827" t="s">
        <v>35</v>
      </c>
      <c r="G1827">
        <v>1</v>
      </c>
      <c r="H1827" t="s">
        <v>9</v>
      </c>
      <c r="I1827" s="6">
        <v>232</v>
      </c>
      <c r="J1827" s="6">
        <v>738256.25</v>
      </c>
      <c r="K1827" s="6">
        <v>97025.37</v>
      </c>
      <c r="L1827" s="6">
        <v>312219.48</v>
      </c>
      <c r="M1827" s="6">
        <v>377072.29</v>
      </c>
      <c r="N1827" s="6">
        <v>178037</v>
      </c>
      <c r="O1827" s="6">
        <v>2545458301</v>
      </c>
      <c r="P1827" s="6">
        <v>2493167526</v>
      </c>
      <c r="Q1827" s="6">
        <v>0</v>
      </c>
      <c r="R1827" s="6">
        <v>563737959</v>
      </c>
      <c r="S1827" s="6">
        <v>6064133786</v>
      </c>
      <c r="U1827">
        <f t="shared" si="35"/>
        <v>0.24115881172695794</v>
      </c>
    </row>
    <row r="1828" spans="1:21" x14ac:dyDescent="0.35">
      <c r="A1828">
        <v>2022</v>
      </c>
      <c r="B1828" t="s">
        <v>3</v>
      </c>
      <c r="C1828" t="s">
        <v>33</v>
      </c>
      <c r="D1828" t="s">
        <v>17</v>
      </c>
      <c r="E1828" t="s">
        <v>130</v>
      </c>
      <c r="F1828" t="s">
        <v>35</v>
      </c>
      <c r="G1828">
        <v>2</v>
      </c>
      <c r="H1828" t="s">
        <v>9</v>
      </c>
      <c r="I1828" s="6">
        <v>59</v>
      </c>
      <c r="J1828" s="6">
        <v>51161.36</v>
      </c>
      <c r="K1828" s="6">
        <v>8204.5400000000009</v>
      </c>
      <c r="L1828" s="6">
        <v>22514.41</v>
      </c>
      <c r="M1828" s="6">
        <v>34013.9</v>
      </c>
      <c r="N1828" s="6">
        <v>12766</v>
      </c>
      <c r="O1828" s="6">
        <v>346914231</v>
      </c>
      <c r="P1828" s="6">
        <v>183315839</v>
      </c>
      <c r="Q1828" s="6">
        <v>0</v>
      </c>
      <c r="R1828" s="6">
        <v>38596455</v>
      </c>
      <c r="S1828" s="6">
        <v>568826525</v>
      </c>
      <c r="U1828">
        <f t="shared" si="35"/>
        <v>0.24952425033267295</v>
      </c>
    </row>
    <row r="1829" spans="1:21" x14ac:dyDescent="0.35">
      <c r="A1829">
        <v>2022</v>
      </c>
      <c r="B1829" t="s">
        <v>3</v>
      </c>
      <c r="C1829" t="s">
        <v>33</v>
      </c>
      <c r="D1829" t="s">
        <v>17</v>
      </c>
      <c r="E1829" t="s">
        <v>130</v>
      </c>
      <c r="F1829" t="s">
        <v>35</v>
      </c>
      <c r="G1829">
        <v>3</v>
      </c>
      <c r="H1829" t="s">
        <v>9</v>
      </c>
      <c r="I1829" s="6">
        <v>7</v>
      </c>
      <c r="J1829" s="6">
        <v>26988.44</v>
      </c>
      <c r="K1829" s="6">
        <v>3050.78</v>
      </c>
      <c r="L1829" s="6">
        <v>15901.04</v>
      </c>
      <c r="M1829" s="6">
        <v>21125.07</v>
      </c>
      <c r="N1829" s="6">
        <v>6703</v>
      </c>
      <c r="O1829" s="6">
        <v>132305000</v>
      </c>
      <c r="P1829" s="6">
        <v>219200000</v>
      </c>
      <c r="Q1829" s="6">
        <v>0</v>
      </c>
      <c r="R1829" s="6">
        <v>20775000</v>
      </c>
      <c r="S1829" s="6">
        <v>372280000</v>
      </c>
      <c r="U1829">
        <f t="shared" si="35"/>
        <v>0.24836559652947707</v>
      </c>
    </row>
    <row r="1830" spans="1:21" x14ac:dyDescent="0.35">
      <c r="A1830">
        <v>2022</v>
      </c>
      <c r="B1830" t="s">
        <v>3</v>
      </c>
      <c r="C1830" t="s">
        <v>33</v>
      </c>
      <c r="D1830" t="s">
        <v>17</v>
      </c>
      <c r="E1830" t="s">
        <v>130</v>
      </c>
      <c r="F1830" t="s">
        <v>35</v>
      </c>
      <c r="G1830">
        <v>4</v>
      </c>
      <c r="H1830" t="s">
        <v>9</v>
      </c>
      <c r="I1830" s="6">
        <v>1</v>
      </c>
      <c r="J1830" s="6">
        <v>28160.1</v>
      </c>
      <c r="K1830" s="6">
        <v>2816.01</v>
      </c>
      <c r="L1830" s="6">
        <v>11958.4</v>
      </c>
      <c r="M1830" s="6">
        <v>11958.4</v>
      </c>
      <c r="N1830" s="6">
        <v>7042</v>
      </c>
      <c r="O1830" s="6">
        <v>240000000</v>
      </c>
      <c r="P1830" s="6">
        <v>40000000</v>
      </c>
      <c r="Q1830" s="6">
        <v>0</v>
      </c>
      <c r="R1830" s="6">
        <v>23000000</v>
      </c>
      <c r="S1830" s="6">
        <v>303000000</v>
      </c>
      <c r="U1830">
        <f t="shared" si="35"/>
        <v>0.25007013469412398</v>
      </c>
    </row>
    <row r="1831" spans="1:21" x14ac:dyDescent="0.35">
      <c r="A1831">
        <v>2022</v>
      </c>
      <c r="B1831" t="s">
        <v>3</v>
      </c>
      <c r="C1831" t="s">
        <v>33</v>
      </c>
      <c r="D1831" t="s">
        <v>17</v>
      </c>
      <c r="E1831" t="s">
        <v>130</v>
      </c>
      <c r="F1831" t="s">
        <v>35</v>
      </c>
      <c r="G1831">
        <v>5</v>
      </c>
      <c r="H1831" t="s">
        <v>9</v>
      </c>
      <c r="I1831" s="6">
        <v>6</v>
      </c>
      <c r="J1831" s="6">
        <v>736.47</v>
      </c>
      <c r="K1831" s="6">
        <v>578.13</v>
      </c>
      <c r="L1831" s="6">
        <v>297.82</v>
      </c>
      <c r="M1831" s="6">
        <v>405.44</v>
      </c>
      <c r="N1831" s="6">
        <v>202</v>
      </c>
      <c r="O1831" s="6">
        <v>8350000</v>
      </c>
      <c r="P1831" s="6">
        <v>3606106</v>
      </c>
      <c r="Q1831" s="6">
        <v>0</v>
      </c>
      <c r="R1831" s="6">
        <v>0</v>
      </c>
      <c r="S1831" s="6">
        <v>11956106</v>
      </c>
      <c r="U1831">
        <f t="shared" si="35"/>
        <v>0.27428136923432045</v>
      </c>
    </row>
    <row r="1832" spans="1:21" x14ac:dyDescent="0.35">
      <c r="A1832">
        <v>2022</v>
      </c>
      <c r="B1832" t="s">
        <v>3</v>
      </c>
      <c r="C1832" t="s">
        <v>33</v>
      </c>
      <c r="D1832" t="s">
        <v>17</v>
      </c>
      <c r="E1832" t="s">
        <v>130</v>
      </c>
      <c r="F1832" t="s">
        <v>35</v>
      </c>
      <c r="G1832">
        <v>6</v>
      </c>
      <c r="H1832" t="s">
        <v>9</v>
      </c>
      <c r="I1832" s="6">
        <v>7</v>
      </c>
      <c r="J1832" s="6">
        <v>0</v>
      </c>
      <c r="K1832" s="6">
        <v>0</v>
      </c>
      <c r="L1832" s="6">
        <v>74.760000000000005</v>
      </c>
      <c r="M1832" s="6">
        <v>170.59</v>
      </c>
      <c r="N1832" s="6">
        <v>0</v>
      </c>
      <c r="O1832" s="6">
        <v>0</v>
      </c>
      <c r="P1832" s="6">
        <v>1400000</v>
      </c>
      <c r="Q1832" s="6">
        <v>0</v>
      </c>
      <c r="R1832" s="6">
        <v>140000</v>
      </c>
      <c r="S1832" s="6">
        <v>1540000</v>
      </c>
      <c r="U1832">
        <f t="shared" si="35"/>
        <v>0</v>
      </c>
    </row>
    <row r="1833" spans="1:21" x14ac:dyDescent="0.35">
      <c r="A1833">
        <v>2022</v>
      </c>
      <c r="B1833" t="s">
        <v>3</v>
      </c>
      <c r="C1833" t="s">
        <v>33</v>
      </c>
      <c r="D1833" t="s">
        <v>17</v>
      </c>
      <c r="E1833" t="s">
        <v>130</v>
      </c>
      <c r="F1833" t="s">
        <v>35</v>
      </c>
      <c r="G1833">
        <v>7</v>
      </c>
      <c r="H1833" t="s">
        <v>9</v>
      </c>
      <c r="I1833" s="6">
        <v>1</v>
      </c>
      <c r="J1833" s="6">
        <v>11288.7</v>
      </c>
      <c r="K1833" s="6">
        <v>1128.8699999999999</v>
      </c>
      <c r="L1833" s="6">
        <v>1298.97</v>
      </c>
      <c r="M1833" s="6">
        <v>1298.97</v>
      </c>
      <c r="N1833" s="6">
        <v>2823</v>
      </c>
      <c r="O1833" s="6">
        <v>100000000</v>
      </c>
      <c r="P1833" s="6">
        <v>48000000</v>
      </c>
      <c r="Q1833" s="6">
        <v>0</v>
      </c>
      <c r="R1833" s="6">
        <v>25000000</v>
      </c>
      <c r="S1833" s="6">
        <v>173000000</v>
      </c>
      <c r="U1833">
        <f t="shared" si="35"/>
        <v>0.25007308193148897</v>
      </c>
    </row>
    <row r="1834" spans="1:21" x14ac:dyDescent="0.35">
      <c r="A1834">
        <v>2022</v>
      </c>
      <c r="B1834" t="s">
        <v>3</v>
      </c>
      <c r="C1834" t="s">
        <v>33</v>
      </c>
      <c r="D1834" t="s">
        <v>17</v>
      </c>
      <c r="E1834" t="s">
        <v>130</v>
      </c>
      <c r="F1834" t="s">
        <v>35</v>
      </c>
      <c r="G1834">
        <v>8</v>
      </c>
      <c r="H1834" t="s">
        <v>9</v>
      </c>
      <c r="I1834" s="6">
        <v>1</v>
      </c>
      <c r="J1834" s="6">
        <v>14003.14</v>
      </c>
      <c r="K1834" s="6">
        <v>1400.31</v>
      </c>
      <c r="L1834" s="6">
        <v>9092.4500000000007</v>
      </c>
      <c r="M1834" s="6">
        <v>9092.4500000000007</v>
      </c>
      <c r="N1834" s="6">
        <v>3501</v>
      </c>
      <c r="O1834" s="6">
        <v>240000000</v>
      </c>
      <c r="P1834" s="6">
        <v>60000000</v>
      </c>
      <c r="Q1834" s="6">
        <v>0</v>
      </c>
      <c r="R1834" s="6">
        <v>10000000</v>
      </c>
      <c r="S1834" s="6">
        <v>310000000</v>
      </c>
      <c r="U1834">
        <f t="shared" si="35"/>
        <v>0.25001535369924177</v>
      </c>
    </row>
    <row r="1835" spans="1:21" x14ac:dyDescent="0.35">
      <c r="A1835">
        <v>2022</v>
      </c>
      <c r="B1835" t="s">
        <v>3</v>
      </c>
      <c r="C1835" t="s">
        <v>33</v>
      </c>
      <c r="D1835" t="s">
        <v>17</v>
      </c>
      <c r="E1835" t="s">
        <v>131</v>
      </c>
      <c r="F1835" t="s">
        <v>35</v>
      </c>
      <c r="G1835">
        <v>1</v>
      </c>
      <c r="H1835" t="s">
        <v>9</v>
      </c>
      <c r="I1835" s="6">
        <v>600</v>
      </c>
      <c r="J1835" s="6">
        <v>2081366.69</v>
      </c>
      <c r="K1835" s="6">
        <v>807813.61</v>
      </c>
      <c r="L1835" s="6">
        <v>1479910.6</v>
      </c>
      <c r="M1835" s="6">
        <v>1659261.28</v>
      </c>
      <c r="N1835" s="6">
        <v>518873</v>
      </c>
      <c r="O1835" s="6">
        <v>3949677586</v>
      </c>
      <c r="P1835" s="6">
        <v>3494193206</v>
      </c>
      <c r="Q1835" s="6">
        <v>0</v>
      </c>
      <c r="R1835" s="6">
        <v>715944068</v>
      </c>
      <c r="S1835" s="6">
        <v>8159814860</v>
      </c>
      <c r="U1835">
        <f t="shared" si="35"/>
        <v>0.24929437109421598</v>
      </c>
    </row>
    <row r="1836" spans="1:21" x14ac:dyDescent="0.35">
      <c r="A1836">
        <v>2022</v>
      </c>
      <c r="B1836" t="s">
        <v>3</v>
      </c>
      <c r="C1836" t="s">
        <v>33</v>
      </c>
      <c r="D1836" t="s">
        <v>17</v>
      </c>
      <c r="E1836" t="s">
        <v>131</v>
      </c>
      <c r="F1836" t="s">
        <v>35</v>
      </c>
      <c r="G1836">
        <v>2</v>
      </c>
      <c r="H1836" t="s">
        <v>9</v>
      </c>
      <c r="I1836" s="6">
        <v>419</v>
      </c>
      <c r="J1836" s="6">
        <v>731565.74</v>
      </c>
      <c r="K1836" s="6">
        <v>132600.51</v>
      </c>
      <c r="L1836" s="6">
        <v>401450.99</v>
      </c>
      <c r="M1836" s="6">
        <v>495836.94</v>
      </c>
      <c r="N1836" s="6">
        <v>180441</v>
      </c>
      <c r="O1836" s="6">
        <v>3703744638</v>
      </c>
      <c r="P1836" s="6">
        <v>1232364482</v>
      </c>
      <c r="Q1836" s="6">
        <v>0</v>
      </c>
      <c r="R1836" s="6">
        <v>390305011</v>
      </c>
      <c r="S1836" s="6">
        <v>5326414131</v>
      </c>
      <c r="U1836">
        <f t="shared" si="35"/>
        <v>0.24665042406168447</v>
      </c>
    </row>
    <row r="1837" spans="1:21" x14ac:dyDescent="0.35">
      <c r="A1837">
        <v>2022</v>
      </c>
      <c r="B1837" t="s">
        <v>3</v>
      </c>
      <c r="C1837" t="s">
        <v>33</v>
      </c>
      <c r="D1837" t="s">
        <v>17</v>
      </c>
      <c r="E1837" t="s">
        <v>131</v>
      </c>
      <c r="F1837" t="s">
        <v>35</v>
      </c>
      <c r="G1837">
        <v>3</v>
      </c>
      <c r="H1837" t="s">
        <v>9</v>
      </c>
      <c r="I1837" s="6">
        <v>115</v>
      </c>
      <c r="J1837" s="6">
        <v>127277.48</v>
      </c>
      <c r="K1837" s="6">
        <v>42357.03</v>
      </c>
      <c r="L1837" s="6">
        <v>102342.54</v>
      </c>
      <c r="M1837" s="6">
        <v>167157.73000000001</v>
      </c>
      <c r="N1837" s="6">
        <v>30766</v>
      </c>
      <c r="O1837" s="6">
        <v>932506082</v>
      </c>
      <c r="P1837" s="6">
        <v>408061798</v>
      </c>
      <c r="Q1837" s="6">
        <v>700000</v>
      </c>
      <c r="R1837" s="6">
        <v>131517408</v>
      </c>
      <c r="S1837" s="6">
        <v>1472785288</v>
      </c>
      <c r="U1837">
        <f t="shared" si="35"/>
        <v>0.24172383048438734</v>
      </c>
    </row>
    <row r="1838" spans="1:21" x14ac:dyDescent="0.35">
      <c r="A1838">
        <v>2022</v>
      </c>
      <c r="B1838" t="s">
        <v>3</v>
      </c>
      <c r="C1838" t="s">
        <v>33</v>
      </c>
      <c r="D1838" t="s">
        <v>17</v>
      </c>
      <c r="E1838" t="s">
        <v>131</v>
      </c>
      <c r="F1838" t="s">
        <v>35</v>
      </c>
      <c r="G1838">
        <v>4</v>
      </c>
      <c r="H1838" t="s">
        <v>9</v>
      </c>
      <c r="I1838" s="6">
        <v>30</v>
      </c>
      <c r="J1838" s="6">
        <v>59682.38</v>
      </c>
      <c r="K1838" s="6">
        <v>15333.18</v>
      </c>
      <c r="L1838" s="6">
        <v>89386.5</v>
      </c>
      <c r="M1838" s="6">
        <v>130017.07</v>
      </c>
      <c r="N1838" s="6">
        <v>14919</v>
      </c>
      <c r="O1838" s="6">
        <v>1447966000</v>
      </c>
      <c r="P1838" s="6">
        <v>117106382</v>
      </c>
      <c r="Q1838" s="6">
        <v>0</v>
      </c>
      <c r="R1838" s="6">
        <v>105681280</v>
      </c>
      <c r="S1838" s="6">
        <v>1670753662</v>
      </c>
      <c r="U1838">
        <f t="shared" si="35"/>
        <v>0.24997327519445439</v>
      </c>
    </row>
    <row r="1839" spans="1:21" x14ac:dyDescent="0.35">
      <c r="A1839">
        <v>2022</v>
      </c>
      <c r="B1839" t="s">
        <v>3</v>
      </c>
      <c r="C1839" t="s">
        <v>33</v>
      </c>
      <c r="D1839" t="s">
        <v>17</v>
      </c>
      <c r="E1839" t="s">
        <v>131</v>
      </c>
      <c r="F1839" t="s">
        <v>35</v>
      </c>
      <c r="G1839">
        <v>5</v>
      </c>
      <c r="H1839" t="s">
        <v>9</v>
      </c>
      <c r="I1839" s="6">
        <v>50</v>
      </c>
      <c r="J1839" s="6">
        <v>50899.53</v>
      </c>
      <c r="K1839" s="6">
        <v>29934.6</v>
      </c>
      <c r="L1839" s="6">
        <v>48802.85</v>
      </c>
      <c r="M1839" s="6">
        <v>64759.14</v>
      </c>
      <c r="N1839" s="6">
        <v>12922</v>
      </c>
      <c r="O1839" s="6">
        <v>313883875</v>
      </c>
      <c r="P1839" s="6">
        <v>56511800</v>
      </c>
      <c r="Q1839" s="6">
        <v>0</v>
      </c>
      <c r="R1839" s="6">
        <v>61180052</v>
      </c>
      <c r="S1839" s="6">
        <v>431575727</v>
      </c>
      <c r="U1839">
        <f t="shared" si="35"/>
        <v>0.25387267819565329</v>
      </c>
    </row>
    <row r="1840" spans="1:21" x14ac:dyDescent="0.35">
      <c r="A1840">
        <v>2022</v>
      </c>
      <c r="B1840" t="s">
        <v>3</v>
      </c>
      <c r="C1840" t="s">
        <v>33</v>
      </c>
      <c r="D1840" t="s">
        <v>17</v>
      </c>
      <c r="E1840" t="s">
        <v>131</v>
      </c>
      <c r="F1840" t="s">
        <v>35</v>
      </c>
      <c r="G1840">
        <v>6</v>
      </c>
      <c r="H1840" t="s">
        <v>9</v>
      </c>
      <c r="I1840" s="6">
        <v>16</v>
      </c>
      <c r="J1840" s="6">
        <v>46480.25</v>
      </c>
      <c r="K1840" s="6">
        <v>19565.560000000001</v>
      </c>
      <c r="L1840" s="6">
        <v>46138.04</v>
      </c>
      <c r="M1840" s="6">
        <v>53277.48</v>
      </c>
      <c r="N1840" s="6">
        <v>9539</v>
      </c>
      <c r="O1840" s="6">
        <v>262200000</v>
      </c>
      <c r="P1840" s="6">
        <v>19700000</v>
      </c>
      <c r="Q1840" s="6">
        <v>0</v>
      </c>
      <c r="R1840" s="6">
        <v>25340000</v>
      </c>
      <c r="S1840" s="6">
        <v>307240000</v>
      </c>
      <c r="U1840">
        <f t="shared" si="35"/>
        <v>0.20522695123197487</v>
      </c>
    </row>
    <row r="1841" spans="1:21" x14ac:dyDescent="0.35">
      <c r="A1841">
        <v>2022</v>
      </c>
      <c r="B1841" t="s">
        <v>3</v>
      </c>
      <c r="C1841" t="s">
        <v>33</v>
      </c>
      <c r="D1841" t="s">
        <v>17</v>
      </c>
      <c r="E1841" t="s">
        <v>131</v>
      </c>
      <c r="F1841" t="s">
        <v>35</v>
      </c>
      <c r="G1841">
        <v>7</v>
      </c>
      <c r="H1841" t="s">
        <v>9</v>
      </c>
      <c r="I1841" s="6">
        <v>9</v>
      </c>
      <c r="J1841" s="6">
        <v>13656.77</v>
      </c>
      <c r="K1841" s="6">
        <v>7974.23</v>
      </c>
      <c r="L1841" s="6">
        <v>15736.4</v>
      </c>
      <c r="M1841" s="6">
        <v>22610.77</v>
      </c>
      <c r="N1841" s="6">
        <v>3414</v>
      </c>
      <c r="O1841" s="6">
        <v>114433600</v>
      </c>
      <c r="P1841" s="6">
        <v>15058400</v>
      </c>
      <c r="Q1841" s="6">
        <v>0</v>
      </c>
      <c r="R1841" s="6">
        <v>13247374</v>
      </c>
      <c r="S1841" s="6">
        <v>142739374</v>
      </c>
      <c r="U1841">
        <f t="shared" si="35"/>
        <v>0.24998590442688864</v>
      </c>
    </row>
    <row r="1842" spans="1:21" x14ac:dyDescent="0.35">
      <c r="A1842">
        <v>2022</v>
      </c>
      <c r="B1842" t="s">
        <v>3</v>
      </c>
      <c r="C1842" t="s">
        <v>33</v>
      </c>
      <c r="D1842" t="s">
        <v>17</v>
      </c>
      <c r="E1842" t="s">
        <v>131</v>
      </c>
      <c r="F1842" t="s">
        <v>35</v>
      </c>
      <c r="G1842">
        <v>8</v>
      </c>
      <c r="H1842" t="s">
        <v>9</v>
      </c>
      <c r="I1842" s="6">
        <v>1</v>
      </c>
      <c r="J1842" s="6">
        <v>0</v>
      </c>
      <c r="K1842" s="6">
        <v>0</v>
      </c>
      <c r="L1842" s="6">
        <v>8.86</v>
      </c>
      <c r="M1842" s="6">
        <v>11.27</v>
      </c>
      <c r="N1842" s="6">
        <v>0</v>
      </c>
      <c r="O1842" s="6">
        <v>0</v>
      </c>
      <c r="P1842" s="6">
        <v>26250</v>
      </c>
      <c r="Q1842" s="6">
        <v>0</v>
      </c>
      <c r="R1842" s="6">
        <v>2625</v>
      </c>
      <c r="S1842" s="6">
        <v>28875</v>
      </c>
      <c r="U1842">
        <f t="shared" si="35"/>
        <v>0</v>
      </c>
    </row>
    <row r="1843" spans="1:21" x14ac:dyDescent="0.35">
      <c r="A1843">
        <v>2022</v>
      </c>
      <c r="B1843" t="s">
        <v>3</v>
      </c>
      <c r="C1843" t="s">
        <v>33</v>
      </c>
      <c r="D1843" t="s">
        <v>17</v>
      </c>
      <c r="E1843" t="s">
        <v>131</v>
      </c>
      <c r="F1843" t="s">
        <v>35</v>
      </c>
      <c r="G1843">
        <v>9</v>
      </c>
      <c r="H1843" t="s">
        <v>9</v>
      </c>
      <c r="I1843" s="6">
        <v>3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7206000</v>
      </c>
      <c r="P1843" s="6">
        <v>3000000</v>
      </c>
      <c r="Q1843" s="6">
        <v>0</v>
      </c>
      <c r="R1843" s="6">
        <v>505000</v>
      </c>
      <c r="S1843" s="6">
        <v>10711000</v>
      </c>
      <c r="U1843">
        <f t="shared" si="35"/>
        <v>0</v>
      </c>
    </row>
    <row r="1844" spans="1:21" x14ac:dyDescent="0.35">
      <c r="A1844">
        <v>2022</v>
      </c>
      <c r="B1844" t="s">
        <v>3</v>
      </c>
      <c r="C1844" t="s">
        <v>33</v>
      </c>
      <c r="D1844" t="s">
        <v>17</v>
      </c>
      <c r="E1844" t="s">
        <v>131</v>
      </c>
      <c r="F1844" t="s">
        <v>35</v>
      </c>
      <c r="G1844">
        <v>10</v>
      </c>
      <c r="H1844" t="s">
        <v>9</v>
      </c>
      <c r="I1844" s="6">
        <v>9</v>
      </c>
      <c r="J1844" s="6">
        <v>18169.84</v>
      </c>
      <c r="K1844" s="6">
        <v>8342.83</v>
      </c>
      <c r="L1844" s="6">
        <v>14291.91</v>
      </c>
      <c r="M1844" s="6">
        <v>21043.8</v>
      </c>
      <c r="N1844" s="6">
        <v>4543</v>
      </c>
      <c r="O1844" s="6">
        <v>217009000</v>
      </c>
      <c r="P1844" s="6">
        <v>41200000</v>
      </c>
      <c r="Q1844" s="6">
        <v>0</v>
      </c>
      <c r="R1844" s="6">
        <v>10290000</v>
      </c>
      <c r="S1844" s="6">
        <v>268499000</v>
      </c>
      <c r="U1844">
        <f t="shared" si="35"/>
        <v>0.25002971957925879</v>
      </c>
    </row>
    <row r="1845" spans="1:21" x14ac:dyDescent="0.35">
      <c r="A1845">
        <v>2022</v>
      </c>
      <c r="B1845" t="s">
        <v>3</v>
      </c>
      <c r="C1845" t="s">
        <v>33</v>
      </c>
      <c r="D1845" t="s">
        <v>17</v>
      </c>
      <c r="E1845" t="s">
        <v>132</v>
      </c>
      <c r="F1845" t="s">
        <v>35</v>
      </c>
      <c r="G1845">
        <v>1</v>
      </c>
      <c r="H1845" t="s">
        <v>9</v>
      </c>
      <c r="I1845" s="6">
        <v>82</v>
      </c>
      <c r="J1845" s="6">
        <v>166623.57999999999</v>
      </c>
      <c r="K1845" s="6">
        <v>27506.59</v>
      </c>
      <c r="L1845" s="6">
        <v>167275.10999999999</v>
      </c>
      <c r="M1845" s="6">
        <v>259552.23</v>
      </c>
      <c r="N1845" s="6">
        <v>37878</v>
      </c>
      <c r="O1845" s="6">
        <v>627628995</v>
      </c>
      <c r="P1845" s="6">
        <v>615929021</v>
      </c>
      <c r="Q1845" s="6">
        <v>0</v>
      </c>
      <c r="R1845" s="6">
        <v>33135457</v>
      </c>
      <c r="S1845" s="6">
        <v>1288143373</v>
      </c>
      <c r="U1845">
        <f t="shared" si="35"/>
        <v>0.22732676851619682</v>
      </c>
    </row>
    <row r="1846" spans="1:21" x14ac:dyDescent="0.35">
      <c r="A1846">
        <v>2022</v>
      </c>
      <c r="B1846" t="s">
        <v>3</v>
      </c>
      <c r="C1846" t="s">
        <v>33</v>
      </c>
      <c r="D1846" t="s">
        <v>17</v>
      </c>
      <c r="E1846" t="s">
        <v>132</v>
      </c>
      <c r="F1846" t="s">
        <v>35</v>
      </c>
      <c r="G1846">
        <v>2</v>
      </c>
      <c r="H1846" t="s">
        <v>9</v>
      </c>
      <c r="I1846" s="6">
        <v>145</v>
      </c>
      <c r="J1846" s="6">
        <v>248247.48</v>
      </c>
      <c r="K1846" s="6">
        <v>29945.35</v>
      </c>
      <c r="L1846" s="6">
        <v>122695.2</v>
      </c>
      <c r="M1846" s="6">
        <v>135764.56</v>
      </c>
      <c r="N1846" s="6">
        <v>58273</v>
      </c>
      <c r="O1846" s="6">
        <v>1067259850</v>
      </c>
      <c r="P1846" s="6">
        <v>372919773</v>
      </c>
      <c r="Q1846" s="6">
        <v>0</v>
      </c>
      <c r="R1846" s="6">
        <v>47753428</v>
      </c>
      <c r="S1846" s="6">
        <v>1487933051</v>
      </c>
      <c r="U1846">
        <f t="shared" si="35"/>
        <v>0.23473752885628485</v>
      </c>
    </row>
    <row r="1847" spans="1:21" x14ac:dyDescent="0.35">
      <c r="A1847">
        <v>2022</v>
      </c>
      <c r="B1847" t="s">
        <v>3</v>
      </c>
      <c r="C1847" t="s">
        <v>33</v>
      </c>
      <c r="D1847" t="s">
        <v>17</v>
      </c>
      <c r="E1847" t="s">
        <v>132</v>
      </c>
      <c r="F1847" t="s">
        <v>35</v>
      </c>
      <c r="G1847">
        <v>3</v>
      </c>
      <c r="H1847" t="s">
        <v>9</v>
      </c>
      <c r="I1847" s="6">
        <v>16</v>
      </c>
      <c r="J1847" s="6">
        <v>78024</v>
      </c>
      <c r="K1847" s="6">
        <v>30421.439999999999</v>
      </c>
      <c r="L1847" s="6">
        <v>21401.119999999999</v>
      </c>
      <c r="M1847" s="6">
        <v>22588.41</v>
      </c>
      <c r="N1847" s="6">
        <v>19511</v>
      </c>
      <c r="O1847" s="6">
        <v>138162650</v>
      </c>
      <c r="P1847" s="6">
        <v>4410016</v>
      </c>
      <c r="Q1847" s="6">
        <v>0</v>
      </c>
      <c r="R1847" s="6">
        <v>10920210</v>
      </c>
      <c r="S1847" s="6">
        <v>153492876</v>
      </c>
      <c r="U1847">
        <f t="shared" si="35"/>
        <v>0.25006408284630371</v>
      </c>
    </row>
    <row r="1848" spans="1:21" x14ac:dyDescent="0.35">
      <c r="A1848">
        <v>2022</v>
      </c>
      <c r="B1848" t="s">
        <v>3</v>
      </c>
      <c r="C1848" t="s">
        <v>33</v>
      </c>
      <c r="D1848" t="s">
        <v>17</v>
      </c>
      <c r="E1848" t="s">
        <v>132</v>
      </c>
      <c r="F1848" t="s">
        <v>35</v>
      </c>
      <c r="G1848">
        <v>4</v>
      </c>
      <c r="H1848" t="s">
        <v>9</v>
      </c>
      <c r="I1848" s="6">
        <v>11</v>
      </c>
      <c r="J1848" s="6">
        <v>41769.800000000003</v>
      </c>
      <c r="K1848" s="6">
        <v>14800.47</v>
      </c>
      <c r="L1848" s="6">
        <v>19122.419999999998</v>
      </c>
      <c r="M1848" s="6">
        <v>20204.97</v>
      </c>
      <c r="N1848" s="6">
        <v>8986</v>
      </c>
      <c r="O1848" s="6">
        <v>123803000</v>
      </c>
      <c r="P1848" s="6">
        <v>9780000</v>
      </c>
      <c r="Q1848" s="6">
        <v>0</v>
      </c>
      <c r="R1848" s="6">
        <v>14969000</v>
      </c>
      <c r="S1848" s="6">
        <v>148552000</v>
      </c>
      <c r="U1848">
        <f t="shared" si="35"/>
        <v>0.21513150649512325</v>
      </c>
    </row>
    <row r="1849" spans="1:21" x14ac:dyDescent="0.35">
      <c r="A1849">
        <v>2022</v>
      </c>
      <c r="B1849" t="s">
        <v>3</v>
      </c>
      <c r="C1849" t="s">
        <v>33</v>
      </c>
      <c r="D1849" t="s">
        <v>17</v>
      </c>
      <c r="E1849" t="s">
        <v>132</v>
      </c>
      <c r="F1849" t="s">
        <v>35</v>
      </c>
      <c r="G1849">
        <v>5</v>
      </c>
      <c r="H1849" t="s">
        <v>9</v>
      </c>
      <c r="I1849" s="6">
        <v>6</v>
      </c>
      <c r="J1849" s="6">
        <v>4334.41</v>
      </c>
      <c r="K1849" s="6">
        <v>660.88</v>
      </c>
      <c r="L1849" s="6">
        <v>1319</v>
      </c>
      <c r="M1849" s="6">
        <v>1319</v>
      </c>
      <c r="N1849" s="6">
        <v>1090</v>
      </c>
      <c r="O1849" s="6">
        <v>92200000</v>
      </c>
      <c r="P1849" s="6">
        <v>399400</v>
      </c>
      <c r="Q1849" s="6">
        <v>0</v>
      </c>
      <c r="R1849" s="6">
        <v>3253440</v>
      </c>
      <c r="S1849" s="6">
        <v>95852840</v>
      </c>
      <c r="U1849">
        <f t="shared" si="35"/>
        <v>0.25147597942972633</v>
      </c>
    </row>
    <row r="1850" spans="1:21" x14ac:dyDescent="0.35">
      <c r="A1850">
        <v>2022</v>
      </c>
      <c r="B1850" t="s">
        <v>3</v>
      </c>
      <c r="C1850" t="s">
        <v>33</v>
      </c>
      <c r="D1850" t="s">
        <v>17</v>
      </c>
      <c r="E1850" t="s">
        <v>132</v>
      </c>
      <c r="F1850" t="s">
        <v>35</v>
      </c>
      <c r="G1850">
        <v>6</v>
      </c>
      <c r="H1850" t="s">
        <v>9</v>
      </c>
      <c r="I1850" s="6">
        <v>5</v>
      </c>
      <c r="J1850" s="6">
        <v>2886</v>
      </c>
      <c r="K1850" s="6">
        <v>288.58999999999997</v>
      </c>
      <c r="L1850" s="6">
        <v>213.91</v>
      </c>
      <c r="M1850" s="6">
        <v>2005.02</v>
      </c>
      <c r="N1850" s="6">
        <v>720</v>
      </c>
      <c r="O1850" s="6">
        <v>13206000</v>
      </c>
      <c r="P1850" s="6">
        <v>3340000</v>
      </c>
      <c r="Q1850" s="6">
        <v>0</v>
      </c>
      <c r="R1850" s="6">
        <v>1884000</v>
      </c>
      <c r="S1850" s="6">
        <v>18430000</v>
      </c>
      <c r="U1850">
        <f t="shared" si="35"/>
        <v>0.24948024948024949</v>
      </c>
    </row>
    <row r="1851" spans="1:21" x14ac:dyDescent="0.35">
      <c r="A1851">
        <v>2022</v>
      </c>
      <c r="B1851" t="s">
        <v>3</v>
      </c>
      <c r="C1851" t="s">
        <v>33</v>
      </c>
      <c r="D1851" t="s">
        <v>17</v>
      </c>
      <c r="E1851" t="s">
        <v>132</v>
      </c>
      <c r="F1851" t="s">
        <v>35</v>
      </c>
      <c r="G1851">
        <v>7</v>
      </c>
      <c r="H1851" t="s">
        <v>9</v>
      </c>
      <c r="I1851" s="6">
        <v>3</v>
      </c>
      <c r="J1851" s="6">
        <v>17982.46</v>
      </c>
      <c r="K1851" s="6">
        <v>8787.0499999999993</v>
      </c>
      <c r="L1851" s="6">
        <v>16685.68</v>
      </c>
      <c r="M1851" s="6">
        <v>25330.09</v>
      </c>
      <c r="N1851" s="6">
        <v>3622</v>
      </c>
      <c r="O1851" s="6">
        <v>103003000</v>
      </c>
      <c r="P1851" s="6">
        <v>1000000</v>
      </c>
      <c r="Q1851" s="6">
        <v>0</v>
      </c>
      <c r="R1851" s="6">
        <v>24095000</v>
      </c>
      <c r="S1851" s="6">
        <v>128098000</v>
      </c>
      <c r="U1851">
        <f t="shared" si="35"/>
        <v>0.20141849335407949</v>
      </c>
    </row>
    <row r="1852" spans="1:21" x14ac:dyDescent="0.35">
      <c r="A1852">
        <v>2022</v>
      </c>
      <c r="B1852" t="s">
        <v>3</v>
      </c>
      <c r="C1852" t="s">
        <v>33</v>
      </c>
      <c r="D1852" t="s">
        <v>17</v>
      </c>
      <c r="E1852" t="s">
        <v>132</v>
      </c>
      <c r="F1852" t="s">
        <v>35</v>
      </c>
      <c r="G1852">
        <v>8</v>
      </c>
      <c r="H1852" t="s">
        <v>9</v>
      </c>
      <c r="I1852" s="6">
        <v>8</v>
      </c>
      <c r="J1852" s="6">
        <v>8114.84</v>
      </c>
      <c r="K1852" s="6">
        <v>811.48</v>
      </c>
      <c r="L1852" s="6">
        <v>8114.84</v>
      </c>
      <c r="M1852" s="6">
        <v>8114.84</v>
      </c>
      <c r="N1852" s="6">
        <v>2028</v>
      </c>
      <c r="O1852" s="6">
        <v>783153320</v>
      </c>
      <c r="P1852" s="6">
        <v>0</v>
      </c>
      <c r="Q1852" s="6">
        <v>0</v>
      </c>
      <c r="R1852" s="6">
        <v>156630664</v>
      </c>
      <c r="S1852" s="6">
        <v>939783984</v>
      </c>
      <c r="U1852">
        <f t="shared" si="35"/>
        <v>0.24991250597670439</v>
      </c>
    </row>
    <row r="1853" spans="1:21" x14ac:dyDescent="0.35">
      <c r="A1853">
        <v>2022</v>
      </c>
      <c r="B1853" t="s">
        <v>3</v>
      </c>
      <c r="C1853" t="s">
        <v>33</v>
      </c>
      <c r="D1853" t="s">
        <v>17</v>
      </c>
      <c r="E1853" t="s">
        <v>132</v>
      </c>
      <c r="F1853" t="s">
        <v>35</v>
      </c>
      <c r="G1853">
        <v>9</v>
      </c>
      <c r="H1853" t="s">
        <v>9</v>
      </c>
      <c r="I1853" s="6">
        <v>2</v>
      </c>
      <c r="J1853" s="6">
        <v>1789.6</v>
      </c>
      <c r="K1853" s="6">
        <v>178.97</v>
      </c>
      <c r="L1853" s="6">
        <v>1024.73</v>
      </c>
      <c r="M1853" s="6">
        <v>1024.73</v>
      </c>
      <c r="N1853" s="6">
        <v>448</v>
      </c>
      <c r="O1853" s="6">
        <v>17400000</v>
      </c>
      <c r="P1853" s="6">
        <v>5200000</v>
      </c>
      <c r="Q1853" s="6">
        <v>0</v>
      </c>
      <c r="R1853" s="6">
        <v>4040000</v>
      </c>
      <c r="S1853" s="6">
        <v>26640000</v>
      </c>
      <c r="U1853">
        <f t="shared" si="35"/>
        <v>0.25033527045149756</v>
      </c>
    </row>
    <row r="1854" spans="1:21" x14ac:dyDescent="0.35">
      <c r="A1854">
        <v>2022</v>
      </c>
      <c r="B1854" t="s">
        <v>3</v>
      </c>
      <c r="C1854" t="s">
        <v>33</v>
      </c>
      <c r="D1854" t="s">
        <v>17</v>
      </c>
      <c r="E1854" t="s">
        <v>133</v>
      </c>
      <c r="F1854" t="s">
        <v>35</v>
      </c>
      <c r="G1854">
        <v>1</v>
      </c>
      <c r="H1854" t="s">
        <v>9</v>
      </c>
      <c r="I1854" s="6">
        <v>127</v>
      </c>
      <c r="J1854" s="6">
        <v>397599.95</v>
      </c>
      <c r="K1854" s="6">
        <v>81233.62</v>
      </c>
      <c r="L1854" s="6">
        <v>261035.07</v>
      </c>
      <c r="M1854" s="6">
        <v>284413.26</v>
      </c>
      <c r="N1854" s="6">
        <v>90944</v>
      </c>
      <c r="O1854" s="6">
        <v>1175279615</v>
      </c>
      <c r="P1854" s="6">
        <v>934793564</v>
      </c>
      <c r="Q1854" s="6">
        <v>0</v>
      </c>
      <c r="R1854" s="6">
        <v>239344449</v>
      </c>
      <c r="S1854" s="6">
        <v>2349417628</v>
      </c>
      <c r="U1854">
        <f t="shared" si="35"/>
        <v>0.2287324231303349</v>
      </c>
    </row>
    <row r="1855" spans="1:21" x14ac:dyDescent="0.35">
      <c r="A1855">
        <v>2022</v>
      </c>
      <c r="B1855" t="s">
        <v>3</v>
      </c>
      <c r="C1855" t="s">
        <v>33</v>
      </c>
      <c r="D1855" t="s">
        <v>17</v>
      </c>
      <c r="E1855" t="s">
        <v>133</v>
      </c>
      <c r="F1855" t="s">
        <v>35</v>
      </c>
      <c r="G1855">
        <v>2</v>
      </c>
      <c r="H1855" t="s">
        <v>9</v>
      </c>
      <c r="I1855" s="6">
        <v>114</v>
      </c>
      <c r="J1855" s="6">
        <v>164291.98000000001</v>
      </c>
      <c r="K1855" s="6">
        <v>25705.25</v>
      </c>
      <c r="L1855" s="6">
        <v>89689.43</v>
      </c>
      <c r="M1855" s="6">
        <v>146052.04</v>
      </c>
      <c r="N1855" s="6">
        <v>39317</v>
      </c>
      <c r="O1855" s="6">
        <v>811884132</v>
      </c>
      <c r="P1855" s="6">
        <v>280148690</v>
      </c>
      <c r="Q1855" s="6">
        <v>0</v>
      </c>
      <c r="R1855" s="6">
        <v>125346990</v>
      </c>
      <c r="S1855" s="6">
        <v>1217379812</v>
      </c>
      <c r="U1855">
        <f t="shared" si="35"/>
        <v>0.23931174242345851</v>
      </c>
    </row>
    <row r="1856" spans="1:21" x14ac:dyDescent="0.35">
      <c r="A1856">
        <v>2022</v>
      </c>
      <c r="B1856" t="s">
        <v>3</v>
      </c>
      <c r="C1856" t="s">
        <v>33</v>
      </c>
      <c r="D1856" t="s">
        <v>17</v>
      </c>
      <c r="E1856" t="s">
        <v>133</v>
      </c>
      <c r="F1856" t="s">
        <v>35</v>
      </c>
      <c r="G1856">
        <v>3</v>
      </c>
      <c r="H1856" t="s">
        <v>9</v>
      </c>
      <c r="I1856" s="6">
        <v>18</v>
      </c>
      <c r="J1856" s="6">
        <v>57554.45</v>
      </c>
      <c r="K1856" s="6">
        <v>14962.6</v>
      </c>
      <c r="L1856" s="6">
        <v>43900.49</v>
      </c>
      <c r="M1856" s="6">
        <v>57996.09</v>
      </c>
      <c r="N1856" s="6">
        <v>11229</v>
      </c>
      <c r="O1856" s="6">
        <v>363124069</v>
      </c>
      <c r="P1856" s="6">
        <v>31630844</v>
      </c>
      <c r="Q1856" s="6">
        <v>0</v>
      </c>
      <c r="R1856" s="6">
        <v>11690021</v>
      </c>
      <c r="S1856" s="6">
        <v>406444934</v>
      </c>
      <c r="U1856">
        <f t="shared" si="35"/>
        <v>0.19510220321799618</v>
      </c>
    </row>
    <row r="1857" spans="1:21" x14ac:dyDescent="0.35">
      <c r="A1857">
        <v>2022</v>
      </c>
      <c r="B1857" t="s">
        <v>3</v>
      </c>
      <c r="C1857" t="s">
        <v>33</v>
      </c>
      <c r="D1857" t="s">
        <v>17</v>
      </c>
      <c r="E1857" t="s">
        <v>133</v>
      </c>
      <c r="F1857" t="s">
        <v>35</v>
      </c>
      <c r="G1857">
        <v>4</v>
      </c>
      <c r="H1857" t="s">
        <v>9</v>
      </c>
      <c r="I1857" s="6">
        <v>13</v>
      </c>
      <c r="J1857" s="6">
        <v>25717.599999999999</v>
      </c>
      <c r="K1857" s="6">
        <v>8387.18</v>
      </c>
      <c r="L1857" s="6">
        <v>14208.9</v>
      </c>
      <c r="M1857" s="6">
        <v>19242.400000000001</v>
      </c>
      <c r="N1857" s="6">
        <v>6471</v>
      </c>
      <c r="O1857" s="6">
        <v>184700000</v>
      </c>
      <c r="P1857" s="6">
        <v>21980000</v>
      </c>
      <c r="Q1857" s="6">
        <v>0</v>
      </c>
      <c r="R1857" s="6">
        <v>25574000</v>
      </c>
      <c r="S1857" s="6">
        <v>232254000</v>
      </c>
      <c r="U1857">
        <f t="shared" si="35"/>
        <v>0.25161756929106915</v>
      </c>
    </row>
    <row r="1858" spans="1:21" x14ac:dyDescent="0.35">
      <c r="A1858">
        <v>2022</v>
      </c>
      <c r="B1858" t="s">
        <v>3</v>
      </c>
      <c r="C1858" t="s">
        <v>33</v>
      </c>
      <c r="D1858" t="s">
        <v>17</v>
      </c>
      <c r="E1858" t="s">
        <v>133</v>
      </c>
      <c r="F1858" t="s">
        <v>35</v>
      </c>
      <c r="G1858">
        <v>5</v>
      </c>
      <c r="H1858" t="s">
        <v>9</v>
      </c>
      <c r="I1858" s="6">
        <v>19</v>
      </c>
      <c r="J1858" s="6">
        <v>19607.47</v>
      </c>
      <c r="K1858" s="6">
        <v>6014.32</v>
      </c>
      <c r="L1858" s="6">
        <v>30537.79</v>
      </c>
      <c r="M1858" s="6">
        <v>106284.53</v>
      </c>
      <c r="N1858" s="6">
        <v>4563</v>
      </c>
      <c r="O1858" s="6">
        <v>698137656</v>
      </c>
      <c r="P1858" s="6">
        <v>51209758</v>
      </c>
      <c r="Q1858" s="6">
        <v>0</v>
      </c>
      <c r="R1858" s="6">
        <v>71565000</v>
      </c>
      <c r="S1858" s="6">
        <v>820912414</v>
      </c>
      <c r="U1858">
        <f t="shared" si="35"/>
        <v>0.23271742861266648</v>
      </c>
    </row>
    <row r="1859" spans="1:21" x14ac:dyDescent="0.35">
      <c r="A1859">
        <v>2022</v>
      </c>
      <c r="B1859" t="s">
        <v>3</v>
      </c>
      <c r="C1859" t="s">
        <v>33</v>
      </c>
      <c r="D1859" t="s">
        <v>17</v>
      </c>
      <c r="E1859" t="s">
        <v>133</v>
      </c>
      <c r="F1859" t="s">
        <v>35</v>
      </c>
      <c r="G1859">
        <v>6</v>
      </c>
      <c r="H1859" t="s">
        <v>9</v>
      </c>
      <c r="I1859" s="6">
        <v>4</v>
      </c>
      <c r="J1859" s="6">
        <v>25604.13</v>
      </c>
      <c r="K1859" s="6">
        <v>4869.97</v>
      </c>
      <c r="L1859" s="6">
        <v>11476.86</v>
      </c>
      <c r="M1859" s="6">
        <v>11490.55</v>
      </c>
      <c r="N1859" s="6">
        <v>6401</v>
      </c>
      <c r="O1859" s="6">
        <v>230000000</v>
      </c>
      <c r="P1859" s="6">
        <v>62600000</v>
      </c>
      <c r="Q1859" s="6">
        <v>0</v>
      </c>
      <c r="R1859" s="6">
        <v>6020000</v>
      </c>
      <c r="S1859" s="6">
        <v>298620000</v>
      </c>
      <c r="U1859">
        <f t="shared" si="35"/>
        <v>0.24999873067352804</v>
      </c>
    </row>
    <row r="1860" spans="1:21" x14ac:dyDescent="0.35">
      <c r="A1860">
        <v>2022</v>
      </c>
      <c r="B1860" t="s">
        <v>3</v>
      </c>
      <c r="C1860" t="s">
        <v>33</v>
      </c>
      <c r="D1860" t="s">
        <v>17</v>
      </c>
      <c r="E1860" t="s">
        <v>133</v>
      </c>
      <c r="F1860" t="s">
        <v>35</v>
      </c>
      <c r="G1860">
        <v>8</v>
      </c>
      <c r="H1860" t="s">
        <v>9</v>
      </c>
      <c r="I1860" s="6">
        <v>2</v>
      </c>
      <c r="J1860" s="6">
        <v>12743.94</v>
      </c>
      <c r="K1860" s="6">
        <v>3657.52</v>
      </c>
      <c r="L1860" s="6">
        <v>1810.32</v>
      </c>
      <c r="M1860" s="6">
        <v>1810.32</v>
      </c>
      <c r="N1860" s="6">
        <v>3186</v>
      </c>
      <c r="O1860" s="6">
        <v>127722346</v>
      </c>
      <c r="P1860" s="6">
        <v>0</v>
      </c>
      <c r="Q1860" s="6">
        <v>0</v>
      </c>
      <c r="R1860" s="6">
        <v>4500000</v>
      </c>
      <c r="S1860" s="6">
        <v>132222346</v>
      </c>
      <c r="U1860">
        <f t="shared" si="35"/>
        <v>0.25000117703002367</v>
      </c>
    </row>
    <row r="1861" spans="1:21" x14ac:dyDescent="0.35">
      <c r="A1861">
        <v>2022</v>
      </c>
      <c r="B1861" t="s">
        <v>3</v>
      </c>
      <c r="C1861" t="s">
        <v>33</v>
      </c>
      <c r="D1861" t="s">
        <v>17</v>
      </c>
      <c r="E1861" t="s">
        <v>134</v>
      </c>
      <c r="F1861" t="s">
        <v>35</v>
      </c>
      <c r="G1861">
        <v>1</v>
      </c>
      <c r="H1861" t="s">
        <v>9</v>
      </c>
      <c r="I1861" s="6">
        <v>1464</v>
      </c>
      <c r="J1861" s="6">
        <v>3352741.72</v>
      </c>
      <c r="K1861" s="6">
        <v>532619.27</v>
      </c>
      <c r="L1861" s="6">
        <v>1439328.25</v>
      </c>
      <c r="M1861" s="6">
        <v>1716914.51</v>
      </c>
      <c r="N1861" s="6">
        <v>806055</v>
      </c>
      <c r="O1861" s="6">
        <v>11567989041</v>
      </c>
      <c r="P1861" s="6">
        <v>13773563461</v>
      </c>
      <c r="Q1861" s="6">
        <v>2000002</v>
      </c>
      <c r="R1861" s="6">
        <v>2062537844</v>
      </c>
      <c r="S1861" s="6">
        <v>27413083982</v>
      </c>
      <c r="U1861">
        <f t="shared" si="35"/>
        <v>0.24041667009172421</v>
      </c>
    </row>
    <row r="1862" spans="1:21" x14ac:dyDescent="0.35">
      <c r="A1862">
        <v>2022</v>
      </c>
      <c r="B1862" t="s">
        <v>3</v>
      </c>
      <c r="C1862" t="s">
        <v>33</v>
      </c>
      <c r="D1862" t="s">
        <v>17</v>
      </c>
      <c r="E1862" t="s">
        <v>134</v>
      </c>
      <c r="F1862" t="s">
        <v>35</v>
      </c>
      <c r="G1862">
        <v>2</v>
      </c>
      <c r="H1862" t="s">
        <v>9</v>
      </c>
      <c r="I1862" s="6">
        <v>2738</v>
      </c>
      <c r="J1862" s="6">
        <v>3206050.44</v>
      </c>
      <c r="K1862" s="6">
        <v>426477.68</v>
      </c>
      <c r="L1862" s="6">
        <v>933165.32</v>
      </c>
      <c r="M1862" s="6">
        <v>1274000.8999999999</v>
      </c>
      <c r="N1862" s="6">
        <v>772040</v>
      </c>
      <c r="O1862" s="6">
        <v>17658418021</v>
      </c>
      <c r="P1862" s="6">
        <v>8525715974</v>
      </c>
      <c r="Q1862" s="6">
        <v>0</v>
      </c>
      <c r="R1862" s="6">
        <v>1570221820</v>
      </c>
      <c r="S1862" s="6">
        <v>27754355815</v>
      </c>
      <c r="U1862">
        <f t="shared" si="35"/>
        <v>0.24080719079391652</v>
      </c>
    </row>
    <row r="1863" spans="1:21" x14ac:dyDescent="0.35">
      <c r="A1863">
        <v>2022</v>
      </c>
      <c r="B1863" t="s">
        <v>3</v>
      </c>
      <c r="C1863" t="s">
        <v>33</v>
      </c>
      <c r="D1863" t="s">
        <v>17</v>
      </c>
      <c r="E1863" t="s">
        <v>134</v>
      </c>
      <c r="F1863" t="s">
        <v>35</v>
      </c>
      <c r="G1863">
        <v>3</v>
      </c>
      <c r="H1863" t="s">
        <v>9</v>
      </c>
      <c r="I1863" s="6">
        <v>262</v>
      </c>
      <c r="J1863" s="6">
        <v>938662.96</v>
      </c>
      <c r="K1863" s="6">
        <v>164626.46</v>
      </c>
      <c r="L1863" s="6">
        <v>456248.88</v>
      </c>
      <c r="M1863" s="6">
        <v>717722.24</v>
      </c>
      <c r="N1863" s="6">
        <v>197153</v>
      </c>
      <c r="O1863" s="6">
        <v>3843390855</v>
      </c>
      <c r="P1863" s="6">
        <v>1028929558</v>
      </c>
      <c r="Q1863" s="6">
        <v>0</v>
      </c>
      <c r="R1863" s="6">
        <v>331433948</v>
      </c>
      <c r="S1863" s="6">
        <v>5203754361</v>
      </c>
      <c r="U1863">
        <f t="shared" si="35"/>
        <v>0.2100359856534661</v>
      </c>
    </row>
    <row r="1864" spans="1:21" x14ac:dyDescent="0.35">
      <c r="A1864">
        <v>2022</v>
      </c>
      <c r="B1864" t="s">
        <v>3</v>
      </c>
      <c r="C1864" t="s">
        <v>33</v>
      </c>
      <c r="D1864" t="s">
        <v>17</v>
      </c>
      <c r="E1864" t="s">
        <v>134</v>
      </c>
      <c r="F1864" t="s">
        <v>35</v>
      </c>
      <c r="G1864">
        <v>4</v>
      </c>
      <c r="H1864" t="s">
        <v>9</v>
      </c>
      <c r="I1864" s="6">
        <v>138</v>
      </c>
      <c r="J1864" s="6">
        <v>230542.6</v>
      </c>
      <c r="K1864" s="6">
        <v>29387.02</v>
      </c>
      <c r="L1864" s="6">
        <v>74439.3</v>
      </c>
      <c r="M1864" s="6">
        <v>107654.41</v>
      </c>
      <c r="N1864" s="6">
        <v>57018</v>
      </c>
      <c r="O1864" s="6">
        <v>1804423475</v>
      </c>
      <c r="P1864" s="6">
        <v>693129875</v>
      </c>
      <c r="Q1864" s="6">
        <v>0</v>
      </c>
      <c r="R1864" s="6">
        <v>140873779</v>
      </c>
      <c r="S1864" s="6">
        <v>2638427129</v>
      </c>
      <c r="U1864">
        <f t="shared" si="35"/>
        <v>0.24732088559771598</v>
      </c>
    </row>
    <row r="1865" spans="1:21" x14ac:dyDescent="0.35">
      <c r="A1865">
        <v>2022</v>
      </c>
      <c r="B1865" t="s">
        <v>3</v>
      </c>
      <c r="C1865" t="s">
        <v>33</v>
      </c>
      <c r="D1865" t="s">
        <v>17</v>
      </c>
      <c r="E1865" t="s">
        <v>134</v>
      </c>
      <c r="F1865" t="s">
        <v>35</v>
      </c>
      <c r="G1865">
        <v>5</v>
      </c>
      <c r="H1865" t="s">
        <v>9</v>
      </c>
      <c r="I1865" s="6">
        <v>96</v>
      </c>
      <c r="J1865" s="6">
        <v>125431.42</v>
      </c>
      <c r="K1865" s="6">
        <v>37026.550000000003</v>
      </c>
      <c r="L1865" s="6">
        <v>70296.67</v>
      </c>
      <c r="M1865" s="6">
        <v>91006.22</v>
      </c>
      <c r="N1865" s="6">
        <v>30972</v>
      </c>
      <c r="O1865" s="6">
        <v>2066864843</v>
      </c>
      <c r="P1865" s="6">
        <v>214790401</v>
      </c>
      <c r="Q1865" s="6">
        <v>0</v>
      </c>
      <c r="R1865" s="6">
        <v>69300666</v>
      </c>
      <c r="S1865" s="6">
        <v>2350955910</v>
      </c>
      <c r="U1865">
        <f t="shared" si="35"/>
        <v>0.24692377715248701</v>
      </c>
    </row>
    <row r="1866" spans="1:21" x14ac:dyDescent="0.35">
      <c r="A1866">
        <v>2022</v>
      </c>
      <c r="B1866" t="s">
        <v>3</v>
      </c>
      <c r="C1866" t="s">
        <v>33</v>
      </c>
      <c r="D1866" t="s">
        <v>17</v>
      </c>
      <c r="E1866" t="s">
        <v>134</v>
      </c>
      <c r="F1866" t="s">
        <v>35</v>
      </c>
      <c r="G1866">
        <v>6</v>
      </c>
      <c r="H1866" t="s">
        <v>9</v>
      </c>
      <c r="I1866" s="6">
        <v>51</v>
      </c>
      <c r="J1866" s="6">
        <v>44957.19</v>
      </c>
      <c r="K1866" s="6">
        <v>15557.1</v>
      </c>
      <c r="L1866" s="6">
        <v>39173.129999999997</v>
      </c>
      <c r="M1866" s="6">
        <v>70601.990000000005</v>
      </c>
      <c r="N1866" s="6">
        <v>12742</v>
      </c>
      <c r="O1866" s="6">
        <v>574556686</v>
      </c>
      <c r="P1866" s="6">
        <v>161083564</v>
      </c>
      <c r="Q1866" s="6">
        <v>0</v>
      </c>
      <c r="R1866" s="6">
        <v>65043932</v>
      </c>
      <c r="S1866" s="6">
        <v>800684182</v>
      </c>
      <c r="U1866">
        <f t="shared" si="35"/>
        <v>0.28342518738382</v>
      </c>
    </row>
    <row r="1867" spans="1:21" x14ac:dyDescent="0.35">
      <c r="A1867">
        <v>2022</v>
      </c>
      <c r="B1867" t="s">
        <v>3</v>
      </c>
      <c r="C1867" t="s">
        <v>33</v>
      </c>
      <c r="D1867" t="s">
        <v>17</v>
      </c>
      <c r="E1867" t="s">
        <v>134</v>
      </c>
      <c r="F1867" t="s">
        <v>35</v>
      </c>
      <c r="G1867">
        <v>7</v>
      </c>
      <c r="H1867" t="s">
        <v>9</v>
      </c>
      <c r="I1867" s="6">
        <v>27</v>
      </c>
      <c r="J1867" s="6">
        <v>48134.080000000002</v>
      </c>
      <c r="K1867" s="6">
        <v>16613.45</v>
      </c>
      <c r="L1867" s="6">
        <v>30665.31</v>
      </c>
      <c r="M1867" s="6">
        <v>48392.66</v>
      </c>
      <c r="N1867" s="6">
        <v>11964</v>
      </c>
      <c r="O1867" s="6">
        <v>480641460</v>
      </c>
      <c r="P1867" s="6">
        <v>136788160</v>
      </c>
      <c r="Q1867" s="6">
        <v>0</v>
      </c>
      <c r="R1867" s="6">
        <v>28773373</v>
      </c>
      <c r="S1867" s="6">
        <v>646202993</v>
      </c>
      <c r="U1867">
        <f t="shared" si="35"/>
        <v>0.24855570107499717</v>
      </c>
    </row>
    <row r="1868" spans="1:21" x14ac:dyDescent="0.35">
      <c r="A1868">
        <v>2022</v>
      </c>
      <c r="B1868" t="s">
        <v>3</v>
      </c>
      <c r="C1868" t="s">
        <v>33</v>
      </c>
      <c r="D1868" t="s">
        <v>17</v>
      </c>
      <c r="E1868" t="s">
        <v>134</v>
      </c>
      <c r="F1868" t="s">
        <v>35</v>
      </c>
      <c r="G1868">
        <v>8</v>
      </c>
      <c r="H1868" t="s">
        <v>9</v>
      </c>
      <c r="I1868" s="6">
        <v>17</v>
      </c>
      <c r="J1868" s="6">
        <v>22553.96</v>
      </c>
      <c r="K1868" s="6">
        <v>5304.1</v>
      </c>
      <c r="L1868" s="6">
        <v>15771.84</v>
      </c>
      <c r="M1868" s="6">
        <v>18496.330000000002</v>
      </c>
      <c r="N1868" s="6">
        <v>4905</v>
      </c>
      <c r="O1868" s="6">
        <v>178222000</v>
      </c>
      <c r="P1868" s="6">
        <v>17897636</v>
      </c>
      <c r="Q1868" s="6">
        <v>0</v>
      </c>
      <c r="R1868" s="6">
        <v>19769000</v>
      </c>
      <c r="S1868" s="6">
        <v>215888636</v>
      </c>
      <c r="U1868">
        <f t="shared" si="35"/>
        <v>0.21747843837623193</v>
      </c>
    </row>
    <row r="1869" spans="1:21" x14ac:dyDescent="0.35">
      <c r="A1869">
        <v>2022</v>
      </c>
      <c r="B1869" t="s">
        <v>3</v>
      </c>
      <c r="C1869" t="s">
        <v>33</v>
      </c>
      <c r="D1869" t="s">
        <v>17</v>
      </c>
      <c r="E1869" t="s">
        <v>134</v>
      </c>
      <c r="F1869" t="s">
        <v>35</v>
      </c>
      <c r="G1869">
        <v>9</v>
      </c>
      <c r="H1869" t="s">
        <v>9</v>
      </c>
      <c r="I1869" s="6">
        <v>26</v>
      </c>
      <c r="J1869" s="6">
        <v>70893.259999999995</v>
      </c>
      <c r="K1869" s="6">
        <v>24804.83</v>
      </c>
      <c r="L1869" s="6">
        <v>61386.27</v>
      </c>
      <c r="M1869" s="6">
        <v>69071.41</v>
      </c>
      <c r="N1869" s="6">
        <v>17813</v>
      </c>
      <c r="O1869" s="6">
        <v>1044449000</v>
      </c>
      <c r="P1869" s="6">
        <v>80223196</v>
      </c>
      <c r="Q1869" s="6">
        <v>0</v>
      </c>
      <c r="R1869" s="6">
        <v>78596959</v>
      </c>
      <c r="S1869" s="6">
        <v>1203269155</v>
      </c>
      <c r="U1869">
        <f t="shared" si="35"/>
        <v>0.25126507089672562</v>
      </c>
    </row>
    <row r="1870" spans="1:21" x14ac:dyDescent="0.35">
      <c r="A1870">
        <v>2022</v>
      </c>
      <c r="B1870" t="s">
        <v>3</v>
      </c>
      <c r="C1870" t="s">
        <v>33</v>
      </c>
      <c r="D1870" t="s">
        <v>17</v>
      </c>
      <c r="E1870" t="s">
        <v>134</v>
      </c>
      <c r="F1870" t="s">
        <v>35</v>
      </c>
      <c r="G1870">
        <v>10</v>
      </c>
      <c r="H1870" t="s">
        <v>9</v>
      </c>
      <c r="I1870" s="6">
        <v>31</v>
      </c>
      <c r="J1870" s="6">
        <v>88239.83</v>
      </c>
      <c r="K1870" s="6">
        <v>29021.39</v>
      </c>
      <c r="L1870" s="6">
        <v>43366.09</v>
      </c>
      <c r="M1870" s="6">
        <v>89957.57</v>
      </c>
      <c r="N1870" s="6">
        <v>18818</v>
      </c>
      <c r="O1870" s="6">
        <v>937318000</v>
      </c>
      <c r="P1870" s="6">
        <v>36130000</v>
      </c>
      <c r="Q1870" s="6">
        <v>0</v>
      </c>
      <c r="R1870" s="6">
        <v>180439000</v>
      </c>
      <c r="S1870" s="6">
        <v>1153887000</v>
      </c>
      <c r="U1870">
        <f t="shared" si="35"/>
        <v>0.21325970369616531</v>
      </c>
    </row>
    <row r="1871" spans="1:21" x14ac:dyDescent="0.35">
      <c r="A1871">
        <v>2022</v>
      </c>
      <c r="B1871" t="s">
        <v>3</v>
      </c>
      <c r="C1871" t="s">
        <v>33</v>
      </c>
      <c r="D1871" t="s">
        <v>17</v>
      </c>
      <c r="E1871" t="s">
        <v>135</v>
      </c>
      <c r="F1871" t="s">
        <v>35</v>
      </c>
      <c r="G1871">
        <v>1</v>
      </c>
      <c r="H1871" t="s">
        <v>9</v>
      </c>
      <c r="I1871" s="6">
        <v>776</v>
      </c>
      <c r="J1871" s="6">
        <v>2467631.59</v>
      </c>
      <c r="K1871" s="6">
        <v>731962.4</v>
      </c>
      <c r="L1871" s="6">
        <v>1435255.67</v>
      </c>
      <c r="M1871" s="6">
        <v>2190729.48</v>
      </c>
      <c r="N1871" s="6">
        <v>572961</v>
      </c>
      <c r="O1871" s="6">
        <v>6114408344</v>
      </c>
      <c r="P1871" s="6">
        <v>7357995013</v>
      </c>
      <c r="Q1871" s="6">
        <v>0</v>
      </c>
      <c r="R1871" s="6">
        <v>959886485</v>
      </c>
      <c r="S1871" s="6">
        <v>14466069742</v>
      </c>
      <c r="U1871">
        <f t="shared" si="35"/>
        <v>0.23219065695296923</v>
      </c>
    </row>
    <row r="1872" spans="1:21" x14ac:dyDescent="0.35">
      <c r="A1872">
        <v>2022</v>
      </c>
      <c r="B1872" t="s">
        <v>3</v>
      </c>
      <c r="C1872" t="s">
        <v>33</v>
      </c>
      <c r="D1872" t="s">
        <v>17</v>
      </c>
      <c r="E1872" t="s">
        <v>135</v>
      </c>
      <c r="F1872" t="s">
        <v>35</v>
      </c>
      <c r="G1872">
        <v>2</v>
      </c>
      <c r="H1872" t="s">
        <v>9</v>
      </c>
      <c r="I1872" s="6">
        <v>809</v>
      </c>
      <c r="J1872" s="6">
        <v>2020096.54</v>
      </c>
      <c r="K1872" s="6">
        <v>336271.88</v>
      </c>
      <c r="L1872" s="6">
        <v>979722.51</v>
      </c>
      <c r="M1872" s="6">
        <v>1184662.78</v>
      </c>
      <c r="N1872" s="6">
        <v>495469</v>
      </c>
      <c r="O1872" s="6">
        <v>8624037238</v>
      </c>
      <c r="P1872" s="6">
        <v>2709785064</v>
      </c>
      <c r="Q1872" s="6">
        <v>19000000</v>
      </c>
      <c r="R1872" s="6">
        <v>780561414</v>
      </c>
      <c r="S1872" s="6">
        <v>12133383716</v>
      </c>
      <c r="U1872">
        <f t="shared" si="35"/>
        <v>0.2452699612069035</v>
      </c>
    </row>
    <row r="1873" spans="1:21" x14ac:dyDescent="0.35">
      <c r="A1873">
        <v>2022</v>
      </c>
      <c r="B1873" t="s">
        <v>3</v>
      </c>
      <c r="C1873" t="s">
        <v>33</v>
      </c>
      <c r="D1873" t="s">
        <v>17</v>
      </c>
      <c r="E1873" t="s">
        <v>135</v>
      </c>
      <c r="F1873" t="s">
        <v>35</v>
      </c>
      <c r="G1873">
        <v>3</v>
      </c>
      <c r="H1873" t="s">
        <v>9</v>
      </c>
      <c r="I1873" s="6">
        <v>169</v>
      </c>
      <c r="J1873" s="6">
        <v>811275.89</v>
      </c>
      <c r="K1873" s="6">
        <v>173993.05</v>
      </c>
      <c r="L1873" s="6">
        <v>597787.80000000005</v>
      </c>
      <c r="M1873" s="6">
        <v>756580.68</v>
      </c>
      <c r="N1873" s="6">
        <v>167743</v>
      </c>
      <c r="O1873" s="6">
        <v>5344357684</v>
      </c>
      <c r="P1873" s="6">
        <v>1082492466</v>
      </c>
      <c r="Q1873" s="6">
        <v>0</v>
      </c>
      <c r="R1873" s="6">
        <v>828511032</v>
      </c>
      <c r="S1873" s="6">
        <v>7255361182</v>
      </c>
      <c r="U1873">
        <f t="shared" si="35"/>
        <v>0.20676443373659237</v>
      </c>
    </row>
    <row r="1874" spans="1:21" x14ac:dyDescent="0.35">
      <c r="A1874">
        <v>2022</v>
      </c>
      <c r="B1874" t="s">
        <v>3</v>
      </c>
      <c r="C1874" t="s">
        <v>33</v>
      </c>
      <c r="D1874" t="s">
        <v>17</v>
      </c>
      <c r="E1874" t="s">
        <v>135</v>
      </c>
      <c r="F1874" t="s">
        <v>35</v>
      </c>
      <c r="G1874">
        <v>4</v>
      </c>
      <c r="H1874" t="s">
        <v>9</v>
      </c>
      <c r="I1874" s="6">
        <v>84</v>
      </c>
      <c r="J1874" s="6">
        <v>186606.75</v>
      </c>
      <c r="K1874" s="6">
        <v>81890.13</v>
      </c>
      <c r="L1874" s="6">
        <v>178149.06</v>
      </c>
      <c r="M1874" s="6">
        <v>236756.7</v>
      </c>
      <c r="N1874" s="6">
        <v>42660</v>
      </c>
      <c r="O1874" s="6">
        <v>1766628066</v>
      </c>
      <c r="P1874" s="6">
        <v>217693431</v>
      </c>
      <c r="Q1874" s="6">
        <v>0</v>
      </c>
      <c r="R1874" s="6">
        <v>144709523</v>
      </c>
      <c r="S1874" s="6">
        <v>2129031020</v>
      </c>
      <c r="U1874">
        <f t="shared" si="35"/>
        <v>0.22860909372249397</v>
      </c>
    </row>
    <row r="1875" spans="1:21" x14ac:dyDescent="0.35">
      <c r="A1875">
        <v>2022</v>
      </c>
      <c r="B1875" t="s">
        <v>3</v>
      </c>
      <c r="C1875" t="s">
        <v>33</v>
      </c>
      <c r="D1875" t="s">
        <v>17</v>
      </c>
      <c r="E1875" t="s">
        <v>135</v>
      </c>
      <c r="F1875" t="s">
        <v>35</v>
      </c>
      <c r="G1875">
        <v>5</v>
      </c>
      <c r="H1875" t="s">
        <v>9</v>
      </c>
      <c r="I1875" s="6">
        <v>75</v>
      </c>
      <c r="J1875" s="6">
        <v>217785.74</v>
      </c>
      <c r="K1875" s="6">
        <v>82075.06</v>
      </c>
      <c r="L1875" s="6">
        <v>124724.08</v>
      </c>
      <c r="M1875" s="6">
        <v>146071.98000000001</v>
      </c>
      <c r="N1875" s="6">
        <v>55438</v>
      </c>
      <c r="O1875" s="6">
        <v>1447101228</v>
      </c>
      <c r="P1875" s="6">
        <v>232681276</v>
      </c>
      <c r="Q1875" s="6">
        <v>0</v>
      </c>
      <c r="R1875" s="6">
        <v>128748023</v>
      </c>
      <c r="S1875" s="6">
        <v>1808530527</v>
      </c>
      <c r="U1875">
        <f t="shared" si="35"/>
        <v>0.25455293813084368</v>
      </c>
    </row>
    <row r="1876" spans="1:21" x14ac:dyDescent="0.35">
      <c r="A1876">
        <v>2022</v>
      </c>
      <c r="B1876" t="s">
        <v>3</v>
      </c>
      <c r="C1876" t="s">
        <v>33</v>
      </c>
      <c r="D1876" t="s">
        <v>17</v>
      </c>
      <c r="E1876" t="s">
        <v>135</v>
      </c>
      <c r="F1876" t="s">
        <v>35</v>
      </c>
      <c r="G1876">
        <v>6</v>
      </c>
      <c r="H1876" t="s">
        <v>9</v>
      </c>
      <c r="I1876" s="6">
        <v>37</v>
      </c>
      <c r="J1876" s="6">
        <v>126383.88</v>
      </c>
      <c r="K1876" s="6">
        <v>85607.34</v>
      </c>
      <c r="L1876" s="6">
        <v>90399.76</v>
      </c>
      <c r="M1876" s="6">
        <v>115109.58</v>
      </c>
      <c r="N1876" s="6">
        <v>30176</v>
      </c>
      <c r="O1876" s="6">
        <v>542132533</v>
      </c>
      <c r="P1876" s="6">
        <v>116979059</v>
      </c>
      <c r="Q1876" s="6">
        <v>0</v>
      </c>
      <c r="R1876" s="6">
        <v>60221120</v>
      </c>
      <c r="S1876" s="6">
        <v>719332712</v>
      </c>
      <c r="U1876">
        <f t="shared" si="35"/>
        <v>0.23876462726100828</v>
      </c>
    </row>
    <row r="1877" spans="1:21" x14ac:dyDescent="0.35">
      <c r="A1877">
        <v>2022</v>
      </c>
      <c r="B1877" t="s">
        <v>3</v>
      </c>
      <c r="C1877" t="s">
        <v>33</v>
      </c>
      <c r="D1877" t="s">
        <v>17</v>
      </c>
      <c r="E1877" t="s">
        <v>135</v>
      </c>
      <c r="F1877" t="s">
        <v>35</v>
      </c>
      <c r="G1877">
        <v>7</v>
      </c>
      <c r="H1877" t="s">
        <v>9</v>
      </c>
      <c r="I1877" s="6">
        <v>9</v>
      </c>
      <c r="J1877" s="6">
        <v>10923.57</v>
      </c>
      <c r="K1877" s="6">
        <v>4103.26</v>
      </c>
      <c r="L1877" s="6">
        <v>11292.23</v>
      </c>
      <c r="M1877" s="6">
        <v>25069.27</v>
      </c>
      <c r="N1877" s="6">
        <v>1795</v>
      </c>
      <c r="O1877" s="6">
        <v>230003000</v>
      </c>
      <c r="P1877" s="6">
        <v>9804000</v>
      </c>
      <c r="Q1877" s="6">
        <v>0</v>
      </c>
      <c r="R1877" s="6">
        <v>3272000</v>
      </c>
      <c r="S1877" s="6">
        <v>243079000</v>
      </c>
      <c r="U1877">
        <f t="shared" si="35"/>
        <v>0.16432356821075894</v>
      </c>
    </row>
    <row r="1878" spans="1:21" x14ac:dyDescent="0.35">
      <c r="A1878">
        <v>2022</v>
      </c>
      <c r="B1878" t="s">
        <v>3</v>
      </c>
      <c r="C1878" t="s">
        <v>33</v>
      </c>
      <c r="D1878" t="s">
        <v>17</v>
      </c>
      <c r="E1878" t="s">
        <v>135</v>
      </c>
      <c r="F1878" t="s">
        <v>35</v>
      </c>
      <c r="G1878">
        <v>8</v>
      </c>
      <c r="H1878" t="s">
        <v>9</v>
      </c>
      <c r="I1878" s="6">
        <v>30</v>
      </c>
      <c r="J1878" s="6">
        <v>29966.03</v>
      </c>
      <c r="K1878" s="6">
        <v>8056.32</v>
      </c>
      <c r="L1878" s="6">
        <v>23559.25</v>
      </c>
      <c r="M1878" s="6">
        <v>52762.42</v>
      </c>
      <c r="N1878" s="6">
        <v>5644</v>
      </c>
      <c r="O1878" s="6">
        <v>580427000</v>
      </c>
      <c r="P1878" s="6">
        <v>41175000</v>
      </c>
      <c r="Q1878" s="6">
        <v>0</v>
      </c>
      <c r="R1878" s="6">
        <v>12041500</v>
      </c>
      <c r="S1878" s="6">
        <v>633643500</v>
      </c>
      <c r="U1878">
        <f t="shared" si="35"/>
        <v>0.18834660447179691</v>
      </c>
    </row>
    <row r="1879" spans="1:21" x14ac:dyDescent="0.35">
      <c r="A1879">
        <v>2022</v>
      </c>
      <c r="B1879" t="s">
        <v>3</v>
      </c>
      <c r="C1879" t="s">
        <v>33</v>
      </c>
      <c r="D1879" t="s">
        <v>17</v>
      </c>
      <c r="E1879" t="s">
        <v>135</v>
      </c>
      <c r="F1879" t="s">
        <v>35</v>
      </c>
      <c r="G1879">
        <v>9</v>
      </c>
      <c r="H1879" t="s">
        <v>9</v>
      </c>
      <c r="I1879" s="6">
        <v>10</v>
      </c>
      <c r="J1879" s="6">
        <v>21875.51</v>
      </c>
      <c r="K1879" s="6">
        <v>6004.76</v>
      </c>
      <c r="L1879" s="6">
        <v>24046.02</v>
      </c>
      <c r="M1879" s="6">
        <v>28818.14</v>
      </c>
      <c r="N1879" s="6">
        <v>2965</v>
      </c>
      <c r="O1879" s="6">
        <v>269717490</v>
      </c>
      <c r="P1879" s="6">
        <v>22348194</v>
      </c>
      <c r="Q1879" s="6">
        <v>0</v>
      </c>
      <c r="R1879" s="6">
        <v>22023284</v>
      </c>
      <c r="S1879" s="6">
        <v>314088968</v>
      </c>
      <c r="U1879">
        <f t="shared" ref="U1879:U1942" si="36">IFERROR(N1879/J1879,0)</f>
        <v>0.13553969713163261</v>
      </c>
    </row>
    <row r="1880" spans="1:21" x14ac:dyDescent="0.35">
      <c r="A1880">
        <v>2022</v>
      </c>
      <c r="B1880" t="s">
        <v>3</v>
      </c>
      <c r="C1880" t="s">
        <v>33</v>
      </c>
      <c r="D1880" t="s">
        <v>17</v>
      </c>
      <c r="E1880" t="s">
        <v>135</v>
      </c>
      <c r="F1880" t="s">
        <v>35</v>
      </c>
      <c r="G1880">
        <v>10</v>
      </c>
      <c r="H1880" t="s">
        <v>9</v>
      </c>
      <c r="I1880" s="6">
        <v>16</v>
      </c>
      <c r="J1880" s="6">
        <v>358563.46</v>
      </c>
      <c r="K1880" s="6">
        <v>64443.94</v>
      </c>
      <c r="L1880" s="6">
        <v>205064.79</v>
      </c>
      <c r="M1880" s="6">
        <v>214287.48</v>
      </c>
      <c r="N1880" s="6">
        <v>57973</v>
      </c>
      <c r="O1880" s="6">
        <v>1383409000</v>
      </c>
      <c r="P1880" s="6">
        <v>202065500</v>
      </c>
      <c r="Q1880" s="6">
        <v>0</v>
      </c>
      <c r="R1880" s="6">
        <v>161127800</v>
      </c>
      <c r="S1880" s="6">
        <v>1746602300</v>
      </c>
      <c r="U1880">
        <f t="shared" si="36"/>
        <v>0.16168128230355652</v>
      </c>
    </row>
    <row r="1881" spans="1:21" x14ac:dyDescent="0.35">
      <c r="A1881">
        <v>2022</v>
      </c>
      <c r="B1881" t="s">
        <v>3</v>
      </c>
      <c r="C1881" t="s">
        <v>33</v>
      </c>
      <c r="D1881" t="s">
        <v>17</v>
      </c>
      <c r="E1881" t="s">
        <v>136</v>
      </c>
      <c r="F1881" t="s">
        <v>35</v>
      </c>
      <c r="G1881">
        <v>1</v>
      </c>
      <c r="H1881" t="s">
        <v>9</v>
      </c>
      <c r="I1881" s="6">
        <v>313</v>
      </c>
      <c r="J1881" s="6">
        <v>654241.18999999994</v>
      </c>
      <c r="K1881" s="6">
        <v>103195.71</v>
      </c>
      <c r="L1881" s="6">
        <v>364530.12</v>
      </c>
      <c r="M1881" s="6">
        <v>446335.17</v>
      </c>
      <c r="N1881" s="6">
        <v>160550</v>
      </c>
      <c r="O1881" s="6">
        <v>3294055412</v>
      </c>
      <c r="P1881" s="6">
        <v>2390924139</v>
      </c>
      <c r="Q1881" s="6">
        <v>0</v>
      </c>
      <c r="R1881" s="6">
        <v>244147283</v>
      </c>
      <c r="S1881" s="6">
        <v>5929126834</v>
      </c>
      <c r="U1881">
        <f t="shared" si="36"/>
        <v>0.24539879551148411</v>
      </c>
    </row>
    <row r="1882" spans="1:21" x14ac:dyDescent="0.35">
      <c r="A1882">
        <v>2022</v>
      </c>
      <c r="B1882" t="s">
        <v>3</v>
      </c>
      <c r="C1882" t="s">
        <v>33</v>
      </c>
      <c r="D1882" t="s">
        <v>17</v>
      </c>
      <c r="E1882" t="s">
        <v>136</v>
      </c>
      <c r="F1882" t="s">
        <v>35</v>
      </c>
      <c r="G1882">
        <v>2</v>
      </c>
      <c r="H1882" t="s">
        <v>9</v>
      </c>
      <c r="I1882" s="6">
        <v>196</v>
      </c>
      <c r="J1882" s="6">
        <v>291859.73</v>
      </c>
      <c r="K1882" s="6">
        <v>59545.51</v>
      </c>
      <c r="L1882" s="6">
        <v>312372.67</v>
      </c>
      <c r="M1882" s="6">
        <v>385468.74</v>
      </c>
      <c r="N1882" s="6">
        <v>68777</v>
      </c>
      <c r="O1882" s="6">
        <v>2352878688</v>
      </c>
      <c r="P1882" s="6">
        <v>663840394</v>
      </c>
      <c r="Q1882" s="6">
        <v>0</v>
      </c>
      <c r="R1882" s="6">
        <v>146251389</v>
      </c>
      <c r="S1882" s="6">
        <v>3162970471</v>
      </c>
      <c r="U1882">
        <f t="shared" si="36"/>
        <v>0.23565087242422927</v>
      </c>
    </row>
    <row r="1883" spans="1:21" x14ac:dyDescent="0.35">
      <c r="A1883">
        <v>2022</v>
      </c>
      <c r="B1883" t="s">
        <v>3</v>
      </c>
      <c r="C1883" t="s">
        <v>33</v>
      </c>
      <c r="D1883" t="s">
        <v>17</v>
      </c>
      <c r="E1883" t="s">
        <v>136</v>
      </c>
      <c r="F1883" t="s">
        <v>35</v>
      </c>
      <c r="G1883">
        <v>3</v>
      </c>
      <c r="H1883" t="s">
        <v>9</v>
      </c>
      <c r="I1883" s="6">
        <v>47</v>
      </c>
      <c r="J1883" s="6">
        <v>160548.67000000001</v>
      </c>
      <c r="K1883" s="6">
        <v>33679.800000000003</v>
      </c>
      <c r="L1883" s="6">
        <v>67513</v>
      </c>
      <c r="M1883" s="6">
        <v>104454.07</v>
      </c>
      <c r="N1883" s="6">
        <v>40526</v>
      </c>
      <c r="O1883" s="6">
        <v>1650586531</v>
      </c>
      <c r="P1883" s="6">
        <v>242055591</v>
      </c>
      <c r="Q1883" s="6">
        <v>0</v>
      </c>
      <c r="R1883" s="6">
        <v>82279501</v>
      </c>
      <c r="S1883" s="6">
        <v>1974921623</v>
      </c>
      <c r="U1883">
        <f t="shared" si="36"/>
        <v>0.25242189798271142</v>
      </c>
    </row>
    <row r="1884" spans="1:21" x14ac:dyDescent="0.35">
      <c r="A1884">
        <v>2022</v>
      </c>
      <c r="B1884" t="s">
        <v>3</v>
      </c>
      <c r="C1884" t="s">
        <v>33</v>
      </c>
      <c r="D1884" t="s">
        <v>17</v>
      </c>
      <c r="E1884" t="s">
        <v>136</v>
      </c>
      <c r="F1884" t="s">
        <v>35</v>
      </c>
      <c r="G1884">
        <v>4</v>
      </c>
      <c r="H1884" t="s">
        <v>9</v>
      </c>
      <c r="I1884" s="6">
        <v>37</v>
      </c>
      <c r="J1884" s="6">
        <v>90623.65</v>
      </c>
      <c r="K1884" s="6">
        <v>35185.53</v>
      </c>
      <c r="L1884" s="6">
        <v>64635.839999999997</v>
      </c>
      <c r="M1884" s="6">
        <v>81966.16</v>
      </c>
      <c r="N1884" s="6">
        <v>22641</v>
      </c>
      <c r="O1884" s="6">
        <v>362407965</v>
      </c>
      <c r="P1884" s="6">
        <v>77867425</v>
      </c>
      <c r="Q1884" s="6">
        <v>0</v>
      </c>
      <c r="R1884" s="6">
        <v>39212056</v>
      </c>
      <c r="S1884" s="6">
        <v>479487446</v>
      </c>
      <c r="U1884">
        <f t="shared" si="36"/>
        <v>0.24983544582457229</v>
      </c>
    </row>
    <row r="1885" spans="1:21" x14ac:dyDescent="0.35">
      <c r="A1885">
        <v>2022</v>
      </c>
      <c r="B1885" t="s">
        <v>3</v>
      </c>
      <c r="C1885" t="s">
        <v>33</v>
      </c>
      <c r="D1885" t="s">
        <v>17</v>
      </c>
      <c r="E1885" t="s">
        <v>136</v>
      </c>
      <c r="F1885" t="s">
        <v>35</v>
      </c>
      <c r="G1885">
        <v>5</v>
      </c>
      <c r="H1885" t="s">
        <v>9</v>
      </c>
      <c r="I1885" s="6">
        <v>50</v>
      </c>
      <c r="J1885" s="6">
        <v>48321.67</v>
      </c>
      <c r="K1885" s="6">
        <v>11628.54</v>
      </c>
      <c r="L1885" s="6">
        <v>7233.49</v>
      </c>
      <c r="M1885" s="6">
        <v>8637.27</v>
      </c>
      <c r="N1885" s="6">
        <v>13282</v>
      </c>
      <c r="O1885" s="6">
        <v>770476215</v>
      </c>
      <c r="P1885" s="6">
        <v>168089609</v>
      </c>
      <c r="Q1885" s="6">
        <v>0</v>
      </c>
      <c r="R1885" s="6">
        <v>145198451</v>
      </c>
      <c r="S1885" s="6">
        <v>1083764275</v>
      </c>
      <c r="U1885">
        <f t="shared" si="36"/>
        <v>0.27486632808841249</v>
      </c>
    </row>
    <row r="1886" spans="1:21" x14ac:dyDescent="0.35">
      <c r="A1886">
        <v>2022</v>
      </c>
      <c r="B1886" t="s">
        <v>3</v>
      </c>
      <c r="C1886" t="s">
        <v>33</v>
      </c>
      <c r="D1886" t="s">
        <v>17</v>
      </c>
      <c r="E1886" t="s">
        <v>136</v>
      </c>
      <c r="F1886" t="s">
        <v>35</v>
      </c>
      <c r="G1886">
        <v>6</v>
      </c>
      <c r="H1886" t="s">
        <v>9</v>
      </c>
      <c r="I1886" s="6">
        <v>5</v>
      </c>
      <c r="J1886" s="6">
        <v>0</v>
      </c>
      <c r="K1886" s="6">
        <v>0</v>
      </c>
      <c r="L1886" s="6">
        <v>53.4</v>
      </c>
      <c r="M1886" s="6">
        <v>121.85</v>
      </c>
      <c r="N1886" s="6">
        <v>0</v>
      </c>
      <c r="O1886" s="6">
        <v>0</v>
      </c>
      <c r="P1886" s="6">
        <v>1000000</v>
      </c>
      <c r="Q1886" s="6">
        <v>0</v>
      </c>
      <c r="R1886" s="6">
        <v>100000</v>
      </c>
      <c r="S1886" s="6">
        <v>1100000</v>
      </c>
      <c r="U1886">
        <f t="shared" si="36"/>
        <v>0</v>
      </c>
    </row>
    <row r="1887" spans="1:21" x14ac:dyDescent="0.35">
      <c r="A1887">
        <v>2022</v>
      </c>
      <c r="B1887" t="s">
        <v>3</v>
      </c>
      <c r="C1887" t="s">
        <v>33</v>
      </c>
      <c r="D1887" t="s">
        <v>17</v>
      </c>
      <c r="E1887" t="s">
        <v>136</v>
      </c>
      <c r="F1887" t="s">
        <v>35</v>
      </c>
      <c r="G1887">
        <v>7</v>
      </c>
      <c r="H1887" t="s">
        <v>9</v>
      </c>
      <c r="I1887" s="6">
        <v>1</v>
      </c>
      <c r="J1887" s="6">
        <v>287832.02</v>
      </c>
      <c r="K1887" s="6">
        <v>217219.76</v>
      </c>
      <c r="L1887" s="6">
        <v>145098.88</v>
      </c>
      <c r="M1887" s="6">
        <v>145098.88</v>
      </c>
      <c r="N1887" s="6">
        <v>46053</v>
      </c>
      <c r="O1887" s="6">
        <v>501087786</v>
      </c>
      <c r="P1887" s="6">
        <v>36974955</v>
      </c>
      <c r="Q1887" s="6">
        <v>0</v>
      </c>
      <c r="R1887" s="6">
        <v>107612548</v>
      </c>
      <c r="S1887" s="6">
        <v>645675289</v>
      </c>
      <c r="U1887">
        <f t="shared" si="36"/>
        <v>0.15999957197256925</v>
      </c>
    </row>
    <row r="1888" spans="1:21" x14ac:dyDescent="0.35">
      <c r="A1888">
        <v>2022</v>
      </c>
      <c r="B1888" t="s">
        <v>3</v>
      </c>
      <c r="C1888" t="s">
        <v>33</v>
      </c>
      <c r="D1888" t="s">
        <v>17</v>
      </c>
      <c r="E1888" t="s">
        <v>137</v>
      </c>
      <c r="F1888" t="s">
        <v>35</v>
      </c>
      <c r="G1888">
        <v>1</v>
      </c>
      <c r="H1888" t="s">
        <v>9</v>
      </c>
      <c r="I1888" s="6">
        <v>122</v>
      </c>
      <c r="J1888" s="6">
        <v>740124.16000000003</v>
      </c>
      <c r="K1888" s="6">
        <v>141215.67000000001</v>
      </c>
      <c r="L1888" s="6">
        <v>278777.59999999998</v>
      </c>
      <c r="M1888" s="6">
        <v>608791.92000000004</v>
      </c>
      <c r="N1888" s="6">
        <v>134763</v>
      </c>
      <c r="O1888" s="6">
        <v>3558310612</v>
      </c>
      <c r="P1888" s="6">
        <v>574666004</v>
      </c>
      <c r="Q1888" s="6">
        <v>0</v>
      </c>
      <c r="R1888" s="6">
        <v>137599825</v>
      </c>
      <c r="S1888" s="6">
        <v>4271086031</v>
      </c>
      <c r="U1888">
        <f t="shared" si="36"/>
        <v>0.18208161182037347</v>
      </c>
    </row>
    <row r="1889" spans="1:21" x14ac:dyDescent="0.35">
      <c r="A1889">
        <v>2022</v>
      </c>
      <c r="B1889" t="s">
        <v>3</v>
      </c>
      <c r="C1889" t="s">
        <v>33</v>
      </c>
      <c r="D1889" t="s">
        <v>17</v>
      </c>
      <c r="E1889" t="s">
        <v>137</v>
      </c>
      <c r="F1889" t="s">
        <v>35</v>
      </c>
      <c r="G1889">
        <v>2</v>
      </c>
      <c r="H1889" t="s">
        <v>9</v>
      </c>
      <c r="I1889" s="6">
        <v>144</v>
      </c>
      <c r="J1889" s="6">
        <v>126875.27</v>
      </c>
      <c r="K1889" s="6">
        <v>20154.599999999999</v>
      </c>
      <c r="L1889" s="6">
        <v>81527.03</v>
      </c>
      <c r="M1889" s="6">
        <v>119285.81</v>
      </c>
      <c r="N1889" s="6">
        <v>30921</v>
      </c>
      <c r="O1889" s="6">
        <v>2770133843</v>
      </c>
      <c r="P1889" s="6">
        <v>514341336</v>
      </c>
      <c r="Q1889" s="6">
        <v>0</v>
      </c>
      <c r="R1889" s="6">
        <v>110543677</v>
      </c>
      <c r="S1889" s="6">
        <v>3395018856</v>
      </c>
      <c r="U1889">
        <f t="shared" si="36"/>
        <v>0.24371179663302392</v>
      </c>
    </row>
    <row r="1890" spans="1:21" x14ac:dyDescent="0.35">
      <c r="A1890">
        <v>2022</v>
      </c>
      <c r="B1890" t="s">
        <v>3</v>
      </c>
      <c r="C1890" t="s">
        <v>33</v>
      </c>
      <c r="D1890" t="s">
        <v>17</v>
      </c>
      <c r="E1890" t="s">
        <v>137</v>
      </c>
      <c r="F1890" t="s">
        <v>35</v>
      </c>
      <c r="G1890">
        <v>3</v>
      </c>
      <c r="H1890" t="s">
        <v>9</v>
      </c>
      <c r="I1890" s="6">
        <v>19</v>
      </c>
      <c r="J1890" s="6">
        <v>59270.68</v>
      </c>
      <c r="K1890" s="6">
        <v>18151.11</v>
      </c>
      <c r="L1890" s="6">
        <v>6318.41</v>
      </c>
      <c r="M1890" s="6">
        <v>8403</v>
      </c>
      <c r="N1890" s="6">
        <v>14789</v>
      </c>
      <c r="O1890" s="6">
        <v>111425089</v>
      </c>
      <c r="P1890" s="6">
        <v>28804700</v>
      </c>
      <c r="Q1890" s="6">
        <v>0</v>
      </c>
      <c r="R1890" s="6">
        <v>8929300</v>
      </c>
      <c r="S1890" s="6">
        <v>149159089</v>
      </c>
      <c r="U1890">
        <f t="shared" si="36"/>
        <v>0.24951628697359302</v>
      </c>
    </row>
    <row r="1891" spans="1:21" x14ac:dyDescent="0.35">
      <c r="A1891">
        <v>2022</v>
      </c>
      <c r="B1891" t="s">
        <v>3</v>
      </c>
      <c r="C1891" t="s">
        <v>33</v>
      </c>
      <c r="D1891" t="s">
        <v>17</v>
      </c>
      <c r="E1891" t="s">
        <v>137</v>
      </c>
      <c r="F1891" t="s">
        <v>35</v>
      </c>
      <c r="G1891">
        <v>4</v>
      </c>
      <c r="H1891" t="s">
        <v>9</v>
      </c>
      <c r="I1891" s="6">
        <v>15</v>
      </c>
      <c r="J1891" s="6">
        <v>19940.23</v>
      </c>
      <c r="K1891" s="6">
        <v>3924.99</v>
      </c>
      <c r="L1891" s="6">
        <v>5063.1400000000003</v>
      </c>
      <c r="M1891" s="6">
        <v>5841.79</v>
      </c>
      <c r="N1891" s="6">
        <v>4985</v>
      </c>
      <c r="O1891" s="6">
        <v>293706000</v>
      </c>
      <c r="P1891" s="6">
        <v>40164400</v>
      </c>
      <c r="Q1891" s="6">
        <v>0</v>
      </c>
      <c r="R1891" s="6">
        <v>34987879</v>
      </c>
      <c r="S1891" s="6">
        <v>368858279</v>
      </c>
      <c r="U1891">
        <f t="shared" si="36"/>
        <v>0.24999711638230854</v>
      </c>
    </row>
    <row r="1892" spans="1:21" x14ac:dyDescent="0.35">
      <c r="A1892">
        <v>2022</v>
      </c>
      <c r="B1892" t="s">
        <v>3</v>
      </c>
      <c r="C1892" t="s">
        <v>33</v>
      </c>
      <c r="D1892" t="s">
        <v>17</v>
      </c>
      <c r="E1892" t="s">
        <v>137</v>
      </c>
      <c r="F1892" t="s">
        <v>35</v>
      </c>
      <c r="G1892">
        <v>5</v>
      </c>
      <c r="H1892" t="s">
        <v>9</v>
      </c>
      <c r="I1892" s="6">
        <v>19</v>
      </c>
      <c r="J1892" s="6">
        <v>14696.5</v>
      </c>
      <c r="K1892" s="6">
        <v>2889.67</v>
      </c>
      <c r="L1892" s="6">
        <v>4690.6899999999996</v>
      </c>
      <c r="M1892" s="6">
        <v>6496.5</v>
      </c>
      <c r="N1892" s="6">
        <v>3668</v>
      </c>
      <c r="O1892" s="6">
        <v>445478784</v>
      </c>
      <c r="P1892" s="6">
        <v>28795508</v>
      </c>
      <c r="Q1892" s="6">
        <v>0</v>
      </c>
      <c r="R1892" s="6">
        <v>12854000</v>
      </c>
      <c r="S1892" s="6">
        <v>487128292</v>
      </c>
      <c r="U1892">
        <f t="shared" si="36"/>
        <v>0.24958323410335795</v>
      </c>
    </row>
    <row r="1893" spans="1:21" x14ac:dyDescent="0.35">
      <c r="A1893">
        <v>2022</v>
      </c>
      <c r="B1893" t="s">
        <v>3</v>
      </c>
      <c r="C1893" t="s">
        <v>33</v>
      </c>
      <c r="D1893" t="s">
        <v>17</v>
      </c>
      <c r="E1893" t="s">
        <v>137</v>
      </c>
      <c r="F1893" t="s">
        <v>35</v>
      </c>
      <c r="G1893">
        <v>6</v>
      </c>
      <c r="H1893" t="s">
        <v>9</v>
      </c>
      <c r="I1893" s="6">
        <v>5</v>
      </c>
      <c r="J1893" s="6">
        <v>22847.11</v>
      </c>
      <c r="K1893" s="6">
        <v>10402.719999999999</v>
      </c>
      <c r="L1893" s="6">
        <v>10129.34</v>
      </c>
      <c r="M1893" s="6">
        <v>12855.64</v>
      </c>
      <c r="N1893" s="6">
        <v>5711</v>
      </c>
      <c r="O1893" s="6">
        <v>341000000</v>
      </c>
      <c r="P1893" s="6">
        <v>30750000</v>
      </c>
      <c r="Q1893" s="6">
        <v>0</v>
      </c>
      <c r="R1893" s="6">
        <v>13400000</v>
      </c>
      <c r="S1893" s="6">
        <v>385150000</v>
      </c>
      <c r="U1893">
        <f t="shared" si="36"/>
        <v>0.24996596943771004</v>
      </c>
    </row>
    <row r="1894" spans="1:21" x14ac:dyDescent="0.35">
      <c r="A1894">
        <v>2022</v>
      </c>
      <c r="B1894" t="s">
        <v>3</v>
      </c>
      <c r="C1894" t="s">
        <v>33</v>
      </c>
      <c r="D1894" t="s">
        <v>17</v>
      </c>
      <c r="E1894" t="s">
        <v>137</v>
      </c>
      <c r="F1894" t="s">
        <v>35</v>
      </c>
      <c r="G1894">
        <v>7</v>
      </c>
      <c r="H1894" t="s">
        <v>9</v>
      </c>
      <c r="I1894" s="6">
        <v>2</v>
      </c>
      <c r="J1894" s="6">
        <v>59.44</v>
      </c>
      <c r="K1894" s="6">
        <v>5.94</v>
      </c>
      <c r="L1894" s="6">
        <v>4.8899999999999997</v>
      </c>
      <c r="M1894" s="6">
        <v>4.8899999999999997</v>
      </c>
      <c r="N1894" s="6">
        <v>15</v>
      </c>
      <c r="O1894" s="6">
        <v>130000000</v>
      </c>
      <c r="P1894" s="6">
        <v>3510000</v>
      </c>
      <c r="Q1894" s="6">
        <v>0</v>
      </c>
      <c r="R1894" s="6">
        <v>2810000</v>
      </c>
      <c r="S1894" s="6">
        <v>136320000</v>
      </c>
      <c r="U1894">
        <f t="shared" si="36"/>
        <v>0.25235531628532976</v>
      </c>
    </row>
    <row r="1895" spans="1:21" x14ac:dyDescent="0.35">
      <c r="A1895">
        <v>2022</v>
      </c>
      <c r="B1895" t="s">
        <v>3</v>
      </c>
      <c r="C1895" t="s">
        <v>33</v>
      </c>
      <c r="D1895" t="s">
        <v>17</v>
      </c>
      <c r="E1895" t="s">
        <v>137</v>
      </c>
      <c r="F1895" t="s">
        <v>35</v>
      </c>
      <c r="G1895">
        <v>8</v>
      </c>
      <c r="H1895" t="s">
        <v>9</v>
      </c>
      <c r="I1895" s="6">
        <v>1</v>
      </c>
      <c r="J1895" s="6">
        <v>1154.6099999999999</v>
      </c>
      <c r="K1895" s="6">
        <v>115.46</v>
      </c>
      <c r="L1895" s="6">
        <v>4.63</v>
      </c>
      <c r="M1895" s="6">
        <v>50.93</v>
      </c>
      <c r="N1895" s="6">
        <v>288</v>
      </c>
      <c r="O1895" s="6">
        <v>7003000</v>
      </c>
      <c r="P1895" s="6">
        <v>1000000</v>
      </c>
      <c r="Q1895" s="6">
        <v>0</v>
      </c>
      <c r="R1895" s="6">
        <v>510000</v>
      </c>
      <c r="S1895" s="6">
        <v>8513000</v>
      </c>
      <c r="U1895">
        <f t="shared" si="36"/>
        <v>0.24943487411333698</v>
      </c>
    </row>
    <row r="1896" spans="1:21" x14ac:dyDescent="0.35">
      <c r="A1896">
        <v>2022</v>
      </c>
      <c r="B1896" t="s">
        <v>3</v>
      </c>
      <c r="C1896" t="s">
        <v>33</v>
      </c>
      <c r="D1896" t="s">
        <v>17</v>
      </c>
      <c r="E1896" t="s">
        <v>137</v>
      </c>
      <c r="F1896" t="s">
        <v>35</v>
      </c>
      <c r="G1896">
        <v>9</v>
      </c>
      <c r="H1896" t="s">
        <v>9</v>
      </c>
      <c r="I1896" s="6">
        <v>2</v>
      </c>
      <c r="J1896" s="6">
        <v>1745.13</v>
      </c>
      <c r="K1896" s="6">
        <v>344.42</v>
      </c>
      <c r="L1896" s="6">
        <v>541.66999999999996</v>
      </c>
      <c r="M1896" s="6">
        <v>621.99</v>
      </c>
      <c r="N1896" s="6">
        <v>437</v>
      </c>
      <c r="O1896" s="6">
        <v>58003000</v>
      </c>
      <c r="P1896" s="6">
        <v>2300000</v>
      </c>
      <c r="Q1896" s="6">
        <v>0</v>
      </c>
      <c r="R1896" s="6">
        <v>8870000</v>
      </c>
      <c r="S1896" s="6">
        <v>69173000</v>
      </c>
      <c r="U1896">
        <f t="shared" si="36"/>
        <v>0.25041114415544974</v>
      </c>
    </row>
    <row r="1897" spans="1:21" x14ac:dyDescent="0.35">
      <c r="A1897">
        <v>2022</v>
      </c>
      <c r="B1897" t="s">
        <v>3</v>
      </c>
      <c r="C1897" t="s">
        <v>33</v>
      </c>
      <c r="D1897" t="s">
        <v>17</v>
      </c>
      <c r="E1897" t="s">
        <v>138</v>
      </c>
      <c r="F1897" t="s">
        <v>35</v>
      </c>
      <c r="G1897">
        <v>1</v>
      </c>
      <c r="H1897" t="s">
        <v>9</v>
      </c>
      <c r="I1897" s="6">
        <v>173</v>
      </c>
      <c r="J1897" s="6">
        <v>209464.35</v>
      </c>
      <c r="K1897" s="6">
        <v>22638.62</v>
      </c>
      <c r="L1897" s="6">
        <v>102829.91</v>
      </c>
      <c r="M1897" s="6">
        <v>110158.96</v>
      </c>
      <c r="N1897" s="6">
        <v>55345</v>
      </c>
      <c r="O1897" s="6">
        <v>504957768</v>
      </c>
      <c r="P1897" s="6">
        <v>1028843393</v>
      </c>
      <c r="Q1897" s="6">
        <v>0</v>
      </c>
      <c r="R1897" s="6">
        <v>130300110</v>
      </c>
      <c r="S1897" s="6">
        <v>2259991271</v>
      </c>
      <c r="U1897">
        <f t="shared" si="36"/>
        <v>0.26422157278792308</v>
      </c>
    </row>
    <row r="1898" spans="1:21" x14ac:dyDescent="0.35">
      <c r="A1898">
        <v>2022</v>
      </c>
      <c r="B1898" t="s">
        <v>3</v>
      </c>
      <c r="C1898" t="s">
        <v>33</v>
      </c>
      <c r="D1898" t="s">
        <v>17</v>
      </c>
      <c r="E1898" t="s">
        <v>138</v>
      </c>
      <c r="F1898" t="s">
        <v>35</v>
      </c>
      <c r="G1898">
        <v>2</v>
      </c>
      <c r="H1898" t="s">
        <v>9</v>
      </c>
      <c r="I1898" s="6">
        <v>90</v>
      </c>
      <c r="J1898" s="6">
        <v>97165.39</v>
      </c>
      <c r="K1898" s="6">
        <v>10098.33</v>
      </c>
      <c r="L1898" s="6">
        <v>30327.88</v>
      </c>
      <c r="M1898" s="6">
        <v>33763.11</v>
      </c>
      <c r="N1898" s="6">
        <v>22573</v>
      </c>
      <c r="O1898" s="6">
        <v>396145000</v>
      </c>
      <c r="P1898" s="6">
        <v>366310408</v>
      </c>
      <c r="Q1898" s="6">
        <v>0</v>
      </c>
      <c r="R1898" s="6">
        <v>75054525</v>
      </c>
      <c r="S1898" s="6">
        <v>837509933</v>
      </c>
      <c r="U1898">
        <f t="shared" si="36"/>
        <v>0.23231523076272323</v>
      </c>
    </row>
    <row r="1899" spans="1:21" x14ac:dyDescent="0.35">
      <c r="A1899">
        <v>2022</v>
      </c>
      <c r="B1899" t="s">
        <v>3</v>
      </c>
      <c r="C1899" t="s">
        <v>33</v>
      </c>
      <c r="D1899" t="s">
        <v>17</v>
      </c>
      <c r="E1899" t="s">
        <v>138</v>
      </c>
      <c r="F1899" t="s">
        <v>35</v>
      </c>
      <c r="G1899">
        <v>3</v>
      </c>
      <c r="H1899" t="s">
        <v>9</v>
      </c>
      <c r="I1899" s="6">
        <v>15</v>
      </c>
      <c r="J1899" s="6">
        <v>17821.650000000001</v>
      </c>
      <c r="K1899" s="6">
        <v>3691.52</v>
      </c>
      <c r="L1899" s="6">
        <v>11114.27</v>
      </c>
      <c r="M1899" s="6">
        <v>12913.46</v>
      </c>
      <c r="N1899" s="6">
        <v>4443</v>
      </c>
      <c r="O1899" s="6">
        <v>188443000</v>
      </c>
      <c r="P1899" s="6">
        <v>50032703</v>
      </c>
      <c r="Q1899" s="6">
        <v>0</v>
      </c>
      <c r="R1899" s="6">
        <v>16125000</v>
      </c>
      <c r="S1899" s="6">
        <v>254600703</v>
      </c>
      <c r="U1899">
        <f t="shared" si="36"/>
        <v>0.24930351566774117</v>
      </c>
    </row>
    <row r="1900" spans="1:21" x14ac:dyDescent="0.35">
      <c r="A1900">
        <v>2022</v>
      </c>
      <c r="B1900" t="s">
        <v>3</v>
      </c>
      <c r="C1900" t="s">
        <v>33</v>
      </c>
      <c r="D1900" t="s">
        <v>17</v>
      </c>
      <c r="E1900" t="s">
        <v>138</v>
      </c>
      <c r="F1900" t="s">
        <v>35</v>
      </c>
      <c r="G1900">
        <v>4</v>
      </c>
      <c r="H1900" t="s">
        <v>9</v>
      </c>
      <c r="I1900" s="6">
        <v>13</v>
      </c>
      <c r="J1900" s="6">
        <v>33137.83</v>
      </c>
      <c r="K1900" s="6">
        <v>7855.55</v>
      </c>
      <c r="L1900" s="6">
        <v>19007.38</v>
      </c>
      <c r="M1900" s="6">
        <v>19472.45</v>
      </c>
      <c r="N1900" s="6">
        <v>8283</v>
      </c>
      <c r="O1900" s="6">
        <v>272019000</v>
      </c>
      <c r="P1900" s="6">
        <v>227662500</v>
      </c>
      <c r="Q1900" s="6">
        <v>0</v>
      </c>
      <c r="R1900" s="6">
        <v>17639424</v>
      </c>
      <c r="S1900" s="6">
        <v>517320924</v>
      </c>
      <c r="U1900">
        <f t="shared" si="36"/>
        <v>0.24995601703551498</v>
      </c>
    </row>
    <row r="1901" spans="1:21" x14ac:dyDescent="0.35">
      <c r="A1901">
        <v>2022</v>
      </c>
      <c r="B1901" t="s">
        <v>3</v>
      </c>
      <c r="C1901" t="s">
        <v>33</v>
      </c>
      <c r="D1901" t="s">
        <v>17</v>
      </c>
      <c r="E1901" t="s">
        <v>138</v>
      </c>
      <c r="F1901" t="s">
        <v>35</v>
      </c>
      <c r="G1901">
        <v>5</v>
      </c>
      <c r="H1901" t="s">
        <v>9</v>
      </c>
      <c r="I1901" s="6">
        <v>5</v>
      </c>
      <c r="J1901" s="6">
        <v>2825.7</v>
      </c>
      <c r="K1901" s="6">
        <v>745.62</v>
      </c>
      <c r="L1901" s="6">
        <v>514.34</v>
      </c>
      <c r="M1901" s="6">
        <v>837.26</v>
      </c>
      <c r="N1901" s="6">
        <v>705</v>
      </c>
      <c r="O1901" s="6">
        <v>17306000</v>
      </c>
      <c r="P1901" s="6">
        <v>2680000</v>
      </c>
      <c r="Q1901" s="6">
        <v>0</v>
      </c>
      <c r="R1901" s="6">
        <v>978400</v>
      </c>
      <c r="S1901" s="6">
        <v>20964400</v>
      </c>
      <c r="U1901">
        <f t="shared" si="36"/>
        <v>0.24949570018048628</v>
      </c>
    </row>
    <row r="1902" spans="1:21" x14ac:dyDescent="0.35">
      <c r="A1902">
        <v>2022</v>
      </c>
      <c r="B1902" t="s">
        <v>3</v>
      </c>
      <c r="C1902" t="s">
        <v>33</v>
      </c>
      <c r="D1902" t="s">
        <v>17</v>
      </c>
      <c r="E1902" t="s">
        <v>138</v>
      </c>
      <c r="F1902" t="s">
        <v>35</v>
      </c>
      <c r="G1902">
        <v>6</v>
      </c>
      <c r="H1902" t="s">
        <v>9</v>
      </c>
      <c r="I1902" s="6">
        <v>60</v>
      </c>
      <c r="J1902" s="6">
        <v>46337.919999999998</v>
      </c>
      <c r="K1902" s="6">
        <v>4633.75</v>
      </c>
      <c r="L1902" s="6">
        <v>4225.5</v>
      </c>
      <c r="M1902" s="6">
        <v>9892.7199999999993</v>
      </c>
      <c r="N1902" s="6">
        <v>11075</v>
      </c>
      <c r="O1902" s="6">
        <v>706721860</v>
      </c>
      <c r="P1902" s="6">
        <v>29300000</v>
      </c>
      <c r="Q1902" s="6">
        <v>0</v>
      </c>
      <c r="R1902" s="6">
        <v>77957435</v>
      </c>
      <c r="S1902" s="6">
        <v>813979295</v>
      </c>
      <c r="U1902">
        <f t="shared" si="36"/>
        <v>0.23900511719127662</v>
      </c>
    </row>
    <row r="1903" spans="1:21" x14ac:dyDescent="0.35">
      <c r="A1903">
        <v>2022</v>
      </c>
      <c r="B1903" t="s">
        <v>3</v>
      </c>
      <c r="C1903" t="s">
        <v>33</v>
      </c>
      <c r="D1903" t="s">
        <v>17</v>
      </c>
      <c r="E1903" t="s">
        <v>138</v>
      </c>
      <c r="F1903" t="s">
        <v>35</v>
      </c>
      <c r="G1903">
        <v>7</v>
      </c>
      <c r="H1903" t="s">
        <v>9</v>
      </c>
      <c r="I1903" s="6">
        <v>9</v>
      </c>
      <c r="J1903" s="6">
        <v>2904.22</v>
      </c>
      <c r="K1903" s="6">
        <v>332.32</v>
      </c>
      <c r="L1903" s="6">
        <v>141.43</v>
      </c>
      <c r="M1903" s="6">
        <v>245.51</v>
      </c>
      <c r="N1903" s="6">
        <v>728</v>
      </c>
      <c r="O1903" s="6">
        <v>16003000</v>
      </c>
      <c r="P1903" s="6">
        <v>7300000</v>
      </c>
      <c r="Q1903" s="6">
        <v>0</v>
      </c>
      <c r="R1903" s="6">
        <v>1207500</v>
      </c>
      <c r="S1903" s="6">
        <v>24510500</v>
      </c>
      <c r="U1903">
        <f t="shared" si="36"/>
        <v>0.25066971510422764</v>
      </c>
    </row>
    <row r="1904" spans="1:21" x14ac:dyDescent="0.35">
      <c r="A1904">
        <v>2022</v>
      </c>
      <c r="B1904" t="s">
        <v>3</v>
      </c>
      <c r="C1904" t="s">
        <v>33</v>
      </c>
      <c r="D1904" t="s">
        <v>17</v>
      </c>
      <c r="E1904" t="s">
        <v>138</v>
      </c>
      <c r="F1904" t="s">
        <v>35</v>
      </c>
      <c r="G1904">
        <v>8</v>
      </c>
      <c r="H1904" t="s">
        <v>9</v>
      </c>
      <c r="I1904" s="6">
        <v>1</v>
      </c>
      <c r="J1904" s="6">
        <v>503.39</v>
      </c>
      <c r="K1904" s="6">
        <v>50.35</v>
      </c>
      <c r="L1904" s="6">
        <v>120.88</v>
      </c>
      <c r="M1904" s="6">
        <v>120.88</v>
      </c>
      <c r="N1904" s="6">
        <v>126</v>
      </c>
      <c r="O1904" s="6">
        <v>0</v>
      </c>
      <c r="P1904" s="6">
        <v>2000000</v>
      </c>
      <c r="Q1904" s="6">
        <v>0</v>
      </c>
      <c r="R1904" s="6">
        <v>60000</v>
      </c>
      <c r="S1904" s="6">
        <v>2060000</v>
      </c>
      <c r="U1904">
        <f t="shared" si="36"/>
        <v>0.25030294602594411</v>
      </c>
    </row>
    <row r="1905" spans="1:21" x14ac:dyDescent="0.35">
      <c r="A1905">
        <v>2022</v>
      </c>
      <c r="B1905" t="s">
        <v>3</v>
      </c>
      <c r="C1905" t="s">
        <v>33</v>
      </c>
      <c r="D1905" t="s">
        <v>17</v>
      </c>
      <c r="E1905" t="s">
        <v>138</v>
      </c>
      <c r="F1905" t="s">
        <v>35</v>
      </c>
      <c r="G1905">
        <v>9</v>
      </c>
      <c r="H1905" t="s">
        <v>9</v>
      </c>
      <c r="I1905" s="6">
        <v>1</v>
      </c>
      <c r="J1905" s="6">
        <v>506.53</v>
      </c>
      <c r="K1905" s="6">
        <v>50.65</v>
      </c>
      <c r="L1905" s="6">
        <v>227.59</v>
      </c>
      <c r="M1905" s="6">
        <v>227.59</v>
      </c>
      <c r="N1905" s="6">
        <v>127</v>
      </c>
      <c r="O1905" s="6">
        <v>0</v>
      </c>
      <c r="P1905" s="6">
        <v>4000000</v>
      </c>
      <c r="Q1905" s="6">
        <v>0</v>
      </c>
      <c r="R1905" s="6">
        <v>410000</v>
      </c>
      <c r="S1905" s="6">
        <v>4410000</v>
      </c>
      <c r="U1905">
        <f t="shared" si="36"/>
        <v>0.25072552464809589</v>
      </c>
    </row>
    <row r="1906" spans="1:21" x14ac:dyDescent="0.35">
      <c r="A1906">
        <v>2022</v>
      </c>
      <c r="B1906" t="s">
        <v>3</v>
      </c>
      <c r="C1906" t="s">
        <v>33</v>
      </c>
      <c r="D1906" t="s">
        <v>17</v>
      </c>
      <c r="E1906" t="s">
        <v>138</v>
      </c>
      <c r="F1906" t="s">
        <v>35</v>
      </c>
      <c r="G1906">
        <v>10</v>
      </c>
      <c r="H1906" t="s">
        <v>9</v>
      </c>
      <c r="I1906" s="6">
        <v>6</v>
      </c>
      <c r="J1906" s="6">
        <v>3045.43</v>
      </c>
      <c r="K1906" s="6">
        <v>304.56</v>
      </c>
      <c r="L1906" s="6">
        <v>73.77</v>
      </c>
      <c r="M1906" s="6">
        <v>339.75</v>
      </c>
      <c r="N1906" s="6">
        <v>763</v>
      </c>
      <c r="O1906" s="6">
        <v>14503000</v>
      </c>
      <c r="P1906" s="6">
        <v>7900000</v>
      </c>
      <c r="Q1906" s="6">
        <v>0</v>
      </c>
      <c r="R1906" s="6">
        <v>492500</v>
      </c>
      <c r="S1906" s="6">
        <v>22895500</v>
      </c>
      <c r="U1906">
        <f t="shared" si="36"/>
        <v>0.25053933270506956</v>
      </c>
    </row>
    <row r="1907" spans="1:21" x14ac:dyDescent="0.35">
      <c r="A1907">
        <v>2022</v>
      </c>
      <c r="B1907" t="s">
        <v>3</v>
      </c>
      <c r="C1907" t="s">
        <v>33</v>
      </c>
      <c r="D1907" t="s">
        <v>17</v>
      </c>
      <c r="E1907" t="s">
        <v>139</v>
      </c>
      <c r="F1907" t="s">
        <v>35</v>
      </c>
      <c r="G1907">
        <v>1</v>
      </c>
      <c r="H1907" t="s">
        <v>9</v>
      </c>
      <c r="I1907" s="6">
        <v>3620</v>
      </c>
      <c r="J1907" s="6">
        <v>12045165.789999999</v>
      </c>
      <c r="K1907" s="6">
        <v>1735256.46</v>
      </c>
      <c r="L1907" s="6">
        <v>7179888.7000000002</v>
      </c>
      <c r="M1907" s="6">
        <v>8244023.5899999999</v>
      </c>
      <c r="N1907" s="6">
        <v>2437543</v>
      </c>
      <c r="O1907" s="6">
        <v>58155267124</v>
      </c>
      <c r="P1907" s="6">
        <v>50004495980</v>
      </c>
      <c r="Q1907" s="6">
        <v>3949542</v>
      </c>
      <c r="R1907" s="6">
        <v>10558316010</v>
      </c>
      <c r="S1907" s="6">
        <v>121865946653</v>
      </c>
      <c r="U1907">
        <f t="shared" si="36"/>
        <v>0.20236691154750808</v>
      </c>
    </row>
    <row r="1908" spans="1:21" x14ac:dyDescent="0.35">
      <c r="A1908">
        <v>2022</v>
      </c>
      <c r="B1908" t="s">
        <v>3</v>
      </c>
      <c r="C1908" t="s">
        <v>33</v>
      </c>
      <c r="D1908" t="s">
        <v>17</v>
      </c>
      <c r="E1908" t="s">
        <v>139</v>
      </c>
      <c r="F1908" t="s">
        <v>35</v>
      </c>
      <c r="G1908">
        <v>2</v>
      </c>
      <c r="H1908" t="s">
        <v>9</v>
      </c>
      <c r="I1908" s="6">
        <v>5149</v>
      </c>
      <c r="J1908" s="6">
        <v>7355286.6100000003</v>
      </c>
      <c r="K1908" s="6">
        <v>841670.4</v>
      </c>
      <c r="L1908" s="6">
        <v>1713081.25</v>
      </c>
      <c r="M1908" s="6">
        <v>2570258.2799999998</v>
      </c>
      <c r="N1908" s="6">
        <v>1765437</v>
      </c>
      <c r="O1908" s="6">
        <v>40130037161</v>
      </c>
      <c r="P1908" s="6">
        <v>16227981338</v>
      </c>
      <c r="Q1908" s="6">
        <v>1300000</v>
      </c>
      <c r="R1908" s="6">
        <v>5321209696</v>
      </c>
      <c r="S1908" s="6">
        <v>64026528195</v>
      </c>
      <c r="U1908">
        <f t="shared" si="36"/>
        <v>0.24002286975462944</v>
      </c>
    </row>
    <row r="1909" spans="1:21" x14ac:dyDescent="0.35">
      <c r="A1909">
        <v>2022</v>
      </c>
      <c r="B1909" t="s">
        <v>3</v>
      </c>
      <c r="C1909" t="s">
        <v>33</v>
      </c>
      <c r="D1909" t="s">
        <v>17</v>
      </c>
      <c r="E1909" t="s">
        <v>139</v>
      </c>
      <c r="F1909" t="s">
        <v>35</v>
      </c>
      <c r="G1909">
        <v>3</v>
      </c>
      <c r="H1909" t="s">
        <v>9</v>
      </c>
      <c r="I1909" s="6">
        <v>331</v>
      </c>
      <c r="J1909" s="6">
        <v>1460943.16</v>
      </c>
      <c r="K1909" s="6">
        <v>234822.49</v>
      </c>
      <c r="L1909" s="6">
        <v>649360.29</v>
      </c>
      <c r="M1909" s="6">
        <v>781225.32</v>
      </c>
      <c r="N1909" s="6">
        <v>346286</v>
      </c>
      <c r="O1909" s="6">
        <v>12509615300</v>
      </c>
      <c r="P1909" s="6">
        <v>3548245425</v>
      </c>
      <c r="Q1909" s="6">
        <v>0</v>
      </c>
      <c r="R1909" s="6">
        <v>1959169360</v>
      </c>
      <c r="S1909" s="6">
        <v>18017030085</v>
      </c>
      <c r="U1909">
        <f t="shared" si="36"/>
        <v>0.23702907100095533</v>
      </c>
    </row>
    <row r="1910" spans="1:21" x14ac:dyDescent="0.35">
      <c r="A1910">
        <v>2022</v>
      </c>
      <c r="B1910" t="s">
        <v>3</v>
      </c>
      <c r="C1910" t="s">
        <v>33</v>
      </c>
      <c r="D1910" t="s">
        <v>17</v>
      </c>
      <c r="E1910" t="s">
        <v>139</v>
      </c>
      <c r="F1910" t="s">
        <v>35</v>
      </c>
      <c r="G1910">
        <v>4</v>
      </c>
      <c r="H1910" t="s">
        <v>9</v>
      </c>
      <c r="I1910" s="6">
        <v>92</v>
      </c>
      <c r="J1910" s="6">
        <v>221423.96</v>
      </c>
      <c r="K1910" s="6">
        <v>29054.31</v>
      </c>
      <c r="L1910" s="6">
        <v>115491.25</v>
      </c>
      <c r="M1910" s="6">
        <v>153598.54999999999</v>
      </c>
      <c r="N1910" s="6">
        <v>55871</v>
      </c>
      <c r="O1910" s="6">
        <v>2836736849</v>
      </c>
      <c r="P1910" s="6">
        <v>651239431</v>
      </c>
      <c r="Q1910" s="6">
        <v>0</v>
      </c>
      <c r="R1910" s="6">
        <v>411882891</v>
      </c>
      <c r="S1910" s="6">
        <v>3899859171</v>
      </c>
      <c r="U1910">
        <f t="shared" si="36"/>
        <v>0.25232590005164751</v>
      </c>
    </row>
    <row r="1911" spans="1:21" x14ac:dyDescent="0.35">
      <c r="A1911">
        <v>2022</v>
      </c>
      <c r="B1911" t="s">
        <v>3</v>
      </c>
      <c r="C1911" t="s">
        <v>33</v>
      </c>
      <c r="D1911" t="s">
        <v>17</v>
      </c>
      <c r="E1911" t="s">
        <v>139</v>
      </c>
      <c r="F1911" t="s">
        <v>35</v>
      </c>
      <c r="G1911">
        <v>5</v>
      </c>
      <c r="H1911" t="s">
        <v>9</v>
      </c>
      <c r="I1911" s="6">
        <v>249</v>
      </c>
      <c r="J1911" s="6">
        <v>324338.48</v>
      </c>
      <c r="K1911" s="6">
        <v>68469.66</v>
      </c>
      <c r="L1911" s="6">
        <v>169233.28</v>
      </c>
      <c r="M1911" s="6">
        <v>215767.18</v>
      </c>
      <c r="N1911" s="6">
        <v>74034</v>
      </c>
      <c r="O1911" s="6">
        <v>5266460752</v>
      </c>
      <c r="P1911" s="6">
        <v>678649514</v>
      </c>
      <c r="Q1911" s="6">
        <v>0</v>
      </c>
      <c r="R1911" s="6">
        <v>743980204</v>
      </c>
      <c r="S1911" s="6">
        <v>6689090470</v>
      </c>
      <c r="U1911">
        <f t="shared" si="36"/>
        <v>0.22826153714477543</v>
      </c>
    </row>
    <row r="1912" spans="1:21" x14ac:dyDescent="0.35">
      <c r="A1912">
        <v>2022</v>
      </c>
      <c r="B1912" t="s">
        <v>3</v>
      </c>
      <c r="C1912" t="s">
        <v>33</v>
      </c>
      <c r="D1912" t="s">
        <v>17</v>
      </c>
      <c r="E1912" t="s">
        <v>139</v>
      </c>
      <c r="F1912" t="s">
        <v>35</v>
      </c>
      <c r="G1912">
        <v>6</v>
      </c>
      <c r="H1912" t="s">
        <v>9</v>
      </c>
      <c r="I1912" s="6">
        <v>164</v>
      </c>
      <c r="J1912" s="6">
        <v>723349.9</v>
      </c>
      <c r="K1912" s="6">
        <v>84452.37</v>
      </c>
      <c r="L1912" s="6">
        <v>247868.92</v>
      </c>
      <c r="M1912" s="6">
        <v>295440.17</v>
      </c>
      <c r="N1912" s="6">
        <v>120038</v>
      </c>
      <c r="O1912" s="6">
        <v>10945855118</v>
      </c>
      <c r="P1912" s="6">
        <v>1878949645</v>
      </c>
      <c r="Q1912" s="6">
        <v>0</v>
      </c>
      <c r="R1912" s="6">
        <v>798475258</v>
      </c>
      <c r="S1912" s="6">
        <v>14128348021</v>
      </c>
      <c r="U1912">
        <f t="shared" si="36"/>
        <v>0.1659473513440729</v>
      </c>
    </row>
    <row r="1913" spans="1:21" x14ac:dyDescent="0.35">
      <c r="A1913">
        <v>2022</v>
      </c>
      <c r="B1913" t="s">
        <v>3</v>
      </c>
      <c r="C1913" t="s">
        <v>33</v>
      </c>
      <c r="D1913" t="s">
        <v>17</v>
      </c>
      <c r="E1913" t="s">
        <v>139</v>
      </c>
      <c r="F1913" t="s">
        <v>35</v>
      </c>
      <c r="G1913">
        <v>7</v>
      </c>
      <c r="H1913" t="s">
        <v>9</v>
      </c>
      <c r="I1913" s="6">
        <v>121</v>
      </c>
      <c r="J1913" s="6">
        <v>175171.15</v>
      </c>
      <c r="K1913" s="6">
        <v>21662.15</v>
      </c>
      <c r="L1913" s="6">
        <v>63052.3</v>
      </c>
      <c r="M1913" s="6">
        <v>77495.039999999994</v>
      </c>
      <c r="N1913" s="6">
        <v>43212</v>
      </c>
      <c r="O1913" s="6">
        <v>4133078954</v>
      </c>
      <c r="P1913" s="6">
        <v>316357236</v>
      </c>
      <c r="Q1913" s="6">
        <v>0</v>
      </c>
      <c r="R1913" s="6">
        <v>554888844</v>
      </c>
      <c r="S1913" s="6">
        <v>5004325034</v>
      </c>
      <c r="U1913">
        <f t="shared" si="36"/>
        <v>0.24668445688687893</v>
      </c>
    </row>
    <row r="1914" spans="1:21" x14ac:dyDescent="0.35">
      <c r="A1914">
        <v>2022</v>
      </c>
      <c r="B1914" t="s">
        <v>3</v>
      </c>
      <c r="C1914" t="s">
        <v>33</v>
      </c>
      <c r="D1914" t="s">
        <v>17</v>
      </c>
      <c r="E1914" t="s">
        <v>139</v>
      </c>
      <c r="F1914" t="s">
        <v>35</v>
      </c>
      <c r="G1914">
        <v>8</v>
      </c>
      <c r="H1914" t="s">
        <v>9</v>
      </c>
      <c r="I1914" s="6">
        <v>93</v>
      </c>
      <c r="J1914" s="6">
        <v>190382.98</v>
      </c>
      <c r="K1914" s="6">
        <v>27125.37</v>
      </c>
      <c r="L1914" s="6">
        <v>64577.11</v>
      </c>
      <c r="M1914" s="6">
        <v>72536.81</v>
      </c>
      <c r="N1914" s="6">
        <v>47379</v>
      </c>
      <c r="O1914" s="6">
        <v>4304460000</v>
      </c>
      <c r="P1914" s="6">
        <v>408880600</v>
      </c>
      <c r="Q1914" s="6">
        <v>0</v>
      </c>
      <c r="R1914" s="6">
        <v>579323650</v>
      </c>
      <c r="S1914" s="6">
        <v>5292664250</v>
      </c>
      <c r="U1914">
        <f t="shared" si="36"/>
        <v>0.24886153163481314</v>
      </c>
    </row>
    <row r="1915" spans="1:21" x14ac:dyDescent="0.35">
      <c r="A1915">
        <v>2022</v>
      </c>
      <c r="B1915" t="s">
        <v>3</v>
      </c>
      <c r="C1915" t="s">
        <v>33</v>
      </c>
      <c r="D1915" t="s">
        <v>17</v>
      </c>
      <c r="E1915" t="s">
        <v>139</v>
      </c>
      <c r="F1915" t="s">
        <v>35</v>
      </c>
      <c r="G1915">
        <v>9</v>
      </c>
      <c r="H1915" t="s">
        <v>9</v>
      </c>
      <c r="I1915" s="6">
        <v>216</v>
      </c>
      <c r="J1915" s="6">
        <v>219003.63</v>
      </c>
      <c r="K1915" s="6">
        <v>24309.06</v>
      </c>
      <c r="L1915" s="6">
        <v>104906.06</v>
      </c>
      <c r="M1915" s="6">
        <v>143822.6</v>
      </c>
      <c r="N1915" s="6">
        <v>51755</v>
      </c>
      <c r="O1915" s="6">
        <v>5007099000</v>
      </c>
      <c r="P1915" s="6">
        <v>605300079</v>
      </c>
      <c r="Q1915" s="6">
        <v>0</v>
      </c>
      <c r="R1915" s="6">
        <v>531798866</v>
      </c>
      <c r="S1915" s="6">
        <v>6144197945</v>
      </c>
      <c r="U1915">
        <f t="shared" si="36"/>
        <v>0.23632028382360604</v>
      </c>
    </row>
    <row r="1916" spans="1:21" x14ac:dyDescent="0.35">
      <c r="A1916">
        <v>2022</v>
      </c>
      <c r="B1916" t="s">
        <v>3</v>
      </c>
      <c r="C1916" t="s">
        <v>33</v>
      </c>
      <c r="D1916" t="s">
        <v>17</v>
      </c>
      <c r="E1916" t="s">
        <v>139</v>
      </c>
      <c r="F1916" t="s">
        <v>35</v>
      </c>
      <c r="G1916">
        <v>10</v>
      </c>
      <c r="H1916" t="s">
        <v>9</v>
      </c>
      <c r="I1916" s="6">
        <v>758</v>
      </c>
      <c r="J1916" s="6">
        <v>293894.03000000003</v>
      </c>
      <c r="K1916" s="6">
        <v>36383.64</v>
      </c>
      <c r="L1916" s="6">
        <v>147422.65</v>
      </c>
      <c r="M1916" s="6">
        <v>181664.55</v>
      </c>
      <c r="N1916" s="6">
        <v>60357</v>
      </c>
      <c r="O1916" s="6">
        <v>5493518550</v>
      </c>
      <c r="P1916" s="6">
        <v>852172325</v>
      </c>
      <c r="Q1916" s="6">
        <v>0</v>
      </c>
      <c r="R1916" s="6">
        <v>919353768</v>
      </c>
      <c r="S1916" s="6">
        <v>7265044643</v>
      </c>
      <c r="U1916">
        <f t="shared" si="36"/>
        <v>0.20536994235643369</v>
      </c>
    </row>
    <row r="1917" spans="1:21" x14ac:dyDescent="0.35">
      <c r="A1917">
        <v>2022</v>
      </c>
      <c r="B1917" t="s">
        <v>3</v>
      </c>
      <c r="C1917" t="s">
        <v>33</v>
      </c>
      <c r="D1917" t="s">
        <v>17</v>
      </c>
      <c r="E1917" t="s">
        <v>140</v>
      </c>
      <c r="F1917" t="s">
        <v>35</v>
      </c>
      <c r="G1917">
        <v>1</v>
      </c>
      <c r="H1917" t="s">
        <v>9</v>
      </c>
      <c r="I1917" s="6">
        <v>281</v>
      </c>
      <c r="J1917" s="6">
        <v>182434.32</v>
      </c>
      <c r="K1917" s="6">
        <v>51641.78</v>
      </c>
      <c r="L1917" s="6">
        <v>109013.93</v>
      </c>
      <c r="M1917" s="6">
        <v>165148.07</v>
      </c>
      <c r="N1917" s="6">
        <v>46713</v>
      </c>
      <c r="O1917" s="6">
        <v>489780767</v>
      </c>
      <c r="P1917" s="6">
        <v>646677399</v>
      </c>
      <c r="Q1917" s="6">
        <v>0</v>
      </c>
      <c r="R1917" s="6">
        <v>80362114</v>
      </c>
      <c r="S1917" s="6">
        <v>1232385280</v>
      </c>
      <c r="U1917">
        <f t="shared" si="36"/>
        <v>0.25605379514117738</v>
      </c>
    </row>
    <row r="1918" spans="1:21" x14ac:dyDescent="0.35">
      <c r="A1918">
        <v>2022</v>
      </c>
      <c r="B1918" t="s">
        <v>3</v>
      </c>
      <c r="C1918" t="s">
        <v>33</v>
      </c>
      <c r="D1918" t="s">
        <v>17</v>
      </c>
      <c r="E1918" t="s">
        <v>140</v>
      </c>
      <c r="F1918" t="s">
        <v>35</v>
      </c>
      <c r="G1918">
        <v>2</v>
      </c>
      <c r="H1918" t="s">
        <v>9</v>
      </c>
      <c r="I1918" s="6">
        <v>57</v>
      </c>
      <c r="J1918" s="6">
        <v>139832.07</v>
      </c>
      <c r="K1918" s="6">
        <v>12101.68</v>
      </c>
      <c r="L1918" s="6">
        <v>89780.32</v>
      </c>
      <c r="M1918" s="6">
        <v>106683.57</v>
      </c>
      <c r="N1918" s="6">
        <v>38211</v>
      </c>
      <c r="O1918" s="6">
        <v>497657874</v>
      </c>
      <c r="P1918" s="6">
        <v>665996634</v>
      </c>
      <c r="Q1918" s="6">
        <v>0</v>
      </c>
      <c r="R1918" s="6">
        <v>65355222</v>
      </c>
      <c r="S1918" s="6">
        <v>1229009730</v>
      </c>
      <c r="U1918">
        <f t="shared" si="36"/>
        <v>0.27326349384658327</v>
      </c>
    </row>
    <row r="1919" spans="1:21" x14ac:dyDescent="0.35">
      <c r="A1919">
        <v>2022</v>
      </c>
      <c r="B1919" t="s">
        <v>3</v>
      </c>
      <c r="C1919" t="s">
        <v>33</v>
      </c>
      <c r="D1919" t="s">
        <v>17</v>
      </c>
      <c r="E1919" t="s">
        <v>140</v>
      </c>
      <c r="F1919" t="s">
        <v>35</v>
      </c>
      <c r="G1919">
        <v>3</v>
      </c>
      <c r="H1919" t="s">
        <v>9</v>
      </c>
      <c r="I1919" s="6">
        <v>5</v>
      </c>
      <c r="J1919" s="6">
        <v>8529.58</v>
      </c>
      <c r="K1919" s="6">
        <v>2540.1</v>
      </c>
      <c r="L1919" s="6">
        <v>4699.58</v>
      </c>
      <c r="M1919" s="6">
        <v>4701.7</v>
      </c>
      <c r="N1919" s="6">
        <v>2132</v>
      </c>
      <c r="O1919" s="6">
        <v>99000000</v>
      </c>
      <c r="P1919" s="6">
        <v>22000000</v>
      </c>
      <c r="Q1919" s="6">
        <v>0</v>
      </c>
      <c r="R1919" s="6">
        <v>7550000</v>
      </c>
      <c r="S1919" s="6">
        <v>128550000</v>
      </c>
      <c r="U1919">
        <f t="shared" si="36"/>
        <v>0.24995369056858602</v>
      </c>
    </row>
    <row r="1920" spans="1:21" x14ac:dyDescent="0.35">
      <c r="A1920">
        <v>2022</v>
      </c>
      <c r="B1920" t="s">
        <v>3</v>
      </c>
      <c r="C1920" t="s">
        <v>33</v>
      </c>
      <c r="D1920" t="s">
        <v>17</v>
      </c>
      <c r="E1920" t="s">
        <v>140</v>
      </c>
      <c r="F1920" t="s">
        <v>35</v>
      </c>
      <c r="G1920">
        <v>4</v>
      </c>
      <c r="H1920" t="s">
        <v>9</v>
      </c>
      <c r="I1920" s="6">
        <v>1</v>
      </c>
      <c r="J1920" s="6">
        <v>5969.88</v>
      </c>
      <c r="K1920" s="6">
        <v>596.99</v>
      </c>
      <c r="L1920" s="6">
        <v>4955.82</v>
      </c>
      <c r="M1920" s="6">
        <v>4955.82</v>
      </c>
      <c r="N1920" s="6">
        <v>1492</v>
      </c>
      <c r="O1920" s="6">
        <v>505000</v>
      </c>
      <c r="P1920" s="6">
        <v>6050000</v>
      </c>
      <c r="Q1920" s="6">
        <v>0</v>
      </c>
      <c r="R1920" s="6">
        <v>1450000</v>
      </c>
      <c r="S1920" s="6">
        <v>8005000</v>
      </c>
      <c r="U1920">
        <f t="shared" si="36"/>
        <v>0.24992127144934237</v>
      </c>
    </row>
    <row r="1921" spans="1:21" x14ac:dyDescent="0.35">
      <c r="A1921">
        <v>2022</v>
      </c>
      <c r="B1921" t="s">
        <v>3</v>
      </c>
      <c r="C1921" t="s">
        <v>33</v>
      </c>
      <c r="D1921" t="s">
        <v>17</v>
      </c>
      <c r="E1921" t="s">
        <v>140</v>
      </c>
      <c r="F1921" t="s">
        <v>35</v>
      </c>
      <c r="G1921">
        <v>5</v>
      </c>
      <c r="H1921" t="s">
        <v>9</v>
      </c>
      <c r="I1921" s="6">
        <v>7</v>
      </c>
      <c r="J1921" s="6">
        <v>11292.21</v>
      </c>
      <c r="K1921" s="6">
        <v>1360.14</v>
      </c>
      <c r="L1921" s="6">
        <v>23554.77</v>
      </c>
      <c r="M1921" s="6">
        <v>23596.48</v>
      </c>
      <c r="N1921" s="6">
        <v>2823</v>
      </c>
      <c r="O1921" s="6">
        <v>200380000</v>
      </c>
      <c r="P1921" s="6">
        <v>262746</v>
      </c>
      <c r="Q1921" s="6">
        <v>0</v>
      </c>
      <c r="R1921" s="6">
        <v>3800000</v>
      </c>
      <c r="S1921" s="6">
        <v>204442746</v>
      </c>
      <c r="U1921">
        <f t="shared" si="36"/>
        <v>0.24999535077721724</v>
      </c>
    </row>
    <row r="1922" spans="1:21" x14ac:dyDescent="0.35">
      <c r="A1922">
        <v>2022</v>
      </c>
      <c r="B1922" t="s">
        <v>3</v>
      </c>
      <c r="C1922" t="s">
        <v>33</v>
      </c>
      <c r="D1922" t="s">
        <v>17</v>
      </c>
      <c r="E1922" t="s">
        <v>141</v>
      </c>
      <c r="F1922" t="s">
        <v>35</v>
      </c>
      <c r="G1922">
        <v>1</v>
      </c>
      <c r="H1922" t="s">
        <v>9</v>
      </c>
      <c r="I1922" s="6">
        <v>848</v>
      </c>
      <c r="J1922" s="6">
        <v>4535951.4800000004</v>
      </c>
      <c r="K1922" s="6">
        <v>376873.17</v>
      </c>
      <c r="L1922" s="6">
        <v>2869974.74</v>
      </c>
      <c r="M1922" s="6">
        <v>3077716.49</v>
      </c>
      <c r="N1922" s="6">
        <v>1450855</v>
      </c>
      <c r="O1922" s="6">
        <v>5497253656</v>
      </c>
      <c r="P1922" s="6">
        <v>4269438586</v>
      </c>
      <c r="Q1922" s="6">
        <v>1000000</v>
      </c>
      <c r="R1922" s="6">
        <v>635862782</v>
      </c>
      <c r="S1922" s="6">
        <v>10412182021</v>
      </c>
      <c r="U1922">
        <f t="shared" si="36"/>
        <v>0.31985681645783387</v>
      </c>
    </row>
    <row r="1923" spans="1:21" x14ac:dyDescent="0.35">
      <c r="A1923">
        <v>2022</v>
      </c>
      <c r="B1923" t="s">
        <v>3</v>
      </c>
      <c r="C1923" t="s">
        <v>33</v>
      </c>
      <c r="D1923" t="s">
        <v>17</v>
      </c>
      <c r="E1923" t="s">
        <v>141</v>
      </c>
      <c r="F1923" t="s">
        <v>35</v>
      </c>
      <c r="G1923">
        <v>2</v>
      </c>
      <c r="H1923" t="s">
        <v>9</v>
      </c>
      <c r="I1923" s="6">
        <v>547</v>
      </c>
      <c r="J1923" s="6">
        <v>1712206.02</v>
      </c>
      <c r="K1923" s="6">
        <v>171512.28</v>
      </c>
      <c r="L1923" s="6">
        <v>710193.72</v>
      </c>
      <c r="M1923" s="6">
        <v>766581.54</v>
      </c>
      <c r="N1923" s="6">
        <v>399319</v>
      </c>
      <c r="O1923" s="6">
        <v>4601362186</v>
      </c>
      <c r="P1923" s="6">
        <v>3662367235</v>
      </c>
      <c r="Q1923" s="6">
        <v>0</v>
      </c>
      <c r="R1923" s="6">
        <v>370839135</v>
      </c>
      <c r="S1923" s="6">
        <v>8634568552</v>
      </c>
      <c r="U1923">
        <f t="shared" si="36"/>
        <v>0.23321901414644017</v>
      </c>
    </row>
    <row r="1924" spans="1:21" x14ac:dyDescent="0.35">
      <c r="A1924">
        <v>2022</v>
      </c>
      <c r="B1924" t="s">
        <v>3</v>
      </c>
      <c r="C1924" t="s">
        <v>33</v>
      </c>
      <c r="D1924" t="s">
        <v>17</v>
      </c>
      <c r="E1924" t="s">
        <v>141</v>
      </c>
      <c r="F1924" t="s">
        <v>35</v>
      </c>
      <c r="G1924">
        <v>3</v>
      </c>
      <c r="H1924" t="s">
        <v>9</v>
      </c>
      <c r="I1924" s="6">
        <v>90</v>
      </c>
      <c r="J1924" s="6">
        <v>158319.32999999999</v>
      </c>
      <c r="K1924" s="6">
        <v>33985.300000000003</v>
      </c>
      <c r="L1924" s="6">
        <v>93957.98</v>
      </c>
      <c r="M1924" s="6">
        <v>112465.56</v>
      </c>
      <c r="N1924" s="6">
        <v>38548</v>
      </c>
      <c r="O1924" s="6">
        <v>2516548201</v>
      </c>
      <c r="P1924" s="6">
        <v>290069487</v>
      </c>
      <c r="Q1924" s="6">
        <v>0</v>
      </c>
      <c r="R1924" s="6">
        <v>226827129</v>
      </c>
      <c r="S1924" s="6">
        <v>3033444817</v>
      </c>
      <c r="U1924">
        <f t="shared" si="36"/>
        <v>0.24348258674414555</v>
      </c>
    </row>
    <row r="1925" spans="1:21" x14ac:dyDescent="0.35">
      <c r="A1925">
        <v>2022</v>
      </c>
      <c r="B1925" t="s">
        <v>3</v>
      </c>
      <c r="C1925" t="s">
        <v>33</v>
      </c>
      <c r="D1925" t="s">
        <v>17</v>
      </c>
      <c r="E1925" t="s">
        <v>141</v>
      </c>
      <c r="F1925" t="s">
        <v>35</v>
      </c>
      <c r="G1925">
        <v>4</v>
      </c>
      <c r="H1925" t="s">
        <v>9</v>
      </c>
      <c r="I1925" s="6">
        <v>54</v>
      </c>
      <c r="J1925" s="6">
        <v>116740.37</v>
      </c>
      <c r="K1925" s="6">
        <v>23190.98</v>
      </c>
      <c r="L1925" s="6">
        <v>50133.02</v>
      </c>
      <c r="M1925" s="6">
        <v>69033.09</v>
      </c>
      <c r="N1925" s="6">
        <v>29209</v>
      </c>
      <c r="O1925" s="6">
        <v>1572715765</v>
      </c>
      <c r="P1925" s="6">
        <v>904958942</v>
      </c>
      <c r="Q1925" s="6">
        <v>0</v>
      </c>
      <c r="R1925" s="6">
        <v>72280225</v>
      </c>
      <c r="S1925" s="6">
        <v>2549954932</v>
      </c>
      <c r="U1925">
        <f t="shared" si="36"/>
        <v>0.250204792052655</v>
      </c>
    </row>
    <row r="1926" spans="1:21" x14ac:dyDescent="0.35">
      <c r="A1926">
        <v>2022</v>
      </c>
      <c r="B1926" t="s">
        <v>3</v>
      </c>
      <c r="C1926" t="s">
        <v>33</v>
      </c>
      <c r="D1926" t="s">
        <v>17</v>
      </c>
      <c r="E1926" t="s">
        <v>141</v>
      </c>
      <c r="F1926" t="s">
        <v>35</v>
      </c>
      <c r="G1926">
        <v>5</v>
      </c>
      <c r="H1926" t="s">
        <v>9</v>
      </c>
      <c r="I1926" s="6">
        <v>54</v>
      </c>
      <c r="J1926" s="6">
        <v>73153.2</v>
      </c>
      <c r="K1926" s="6">
        <v>22037.89</v>
      </c>
      <c r="L1926" s="6">
        <v>50000.14</v>
      </c>
      <c r="M1926" s="6">
        <v>81465.55</v>
      </c>
      <c r="N1926" s="6">
        <v>18116</v>
      </c>
      <c r="O1926" s="6">
        <v>686583905</v>
      </c>
      <c r="P1926" s="6">
        <v>137014246</v>
      </c>
      <c r="Q1926" s="6">
        <v>0</v>
      </c>
      <c r="R1926" s="6">
        <v>42950726</v>
      </c>
      <c r="S1926" s="6">
        <v>866548877</v>
      </c>
      <c r="U1926">
        <f t="shared" si="36"/>
        <v>0.2476446689960248</v>
      </c>
    </row>
    <row r="1927" spans="1:21" x14ac:dyDescent="0.35">
      <c r="A1927">
        <v>2022</v>
      </c>
      <c r="B1927" t="s">
        <v>3</v>
      </c>
      <c r="C1927" t="s">
        <v>33</v>
      </c>
      <c r="D1927" t="s">
        <v>17</v>
      </c>
      <c r="E1927" t="s">
        <v>141</v>
      </c>
      <c r="F1927" t="s">
        <v>35</v>
      </c>
      <c r="G1927">
        <v>6</v>
      </c>
      <c r="H1927" t="s">
        <v>9</v>
      </c>
      <c r="I1927" s="6">
        <v>13</v>
      </c>
      <c r="J1927" s="6">
        <v>20714.240000000002</v>
      </c>
      <c r="K1927" s="6">
        <v>4652.12</v>
      </c>
      <c r="L1927" s="6">
        <v>16029.01</v>
      </c>
      <c r="M1927" s="6">
        <v>19946.560000000001</v>
      </c>
      <c r="N1927" s="6">
        <v>5244</v>
      </c>
      <c r="O1927" s="6">
        <v>296203310</v>
      </c>
      <c r="P1927" s="6">
        <v>59455136</v>
      </c>
      <c r="Q1927" s="6">
        <v>0</v>
      </c>
      <c r="R1927" s="6">
        <v>18529772</v>
      </c>
      <c r="S1927" s="6">
        <v>374188218</v>
      </c>
      <c r="U1927">
        <f t="shared" si="36"/>
        <v>0.2531591793857752</v>
      </c>
    </row>
    <row r="1928" spans="1:21" x14ac:dyDescent="0.35">
      <c r="A1928">
        <v>2022</v>
      </c>
      <c r="B1928" t="s">
        <v>3</v>
      </c>
      <c r="C1928" t="s">
        <v>33</v>
      </c>
      <c r="D1928" t="s">
        <v>17</v>
      </c>
      <c r="E1928" t="s">
        <v>141</v>
      </c>
      <c r="F1928" t="s">
        <v>35</v>
      </c>
      <c r="G1928">
        <v>7</v>
      </c>
      <c r="H1928" t="s">
        <v>9</v>
      </c>
      <c r="I1928" s="6">
        <v>10</v>
      </c>
      <c r="J1928" s="6">
        <v>9503.85</v>
      </c>
      <c r="K1928" s="6">
        <v>7757.12</v>
      </c>
      <c r="L1928" s="6">
        <v>13420.49</v>
      </c>
      <c r="M1928" s="6">
        <v>21567.42</v>
      </c>
      <c r="N1928" s="6">
        <v>2262</v>
      </c>
      <c r="O1928" s="6">
        <v>153450000</v>
      </c>
      <c r="P1928" s="6">
        <v>600000</v>
      </c>
      <c r="Q1928" s="6">
        <v>0</v>
      </c>
      <c r="R1928" s="6">
        <v>30104200</v>
      </c>
      <c r="S1928" s="6">
        <v>184154200</v>
      </c>
      <c r="U1928">
        <f t="shared" si="36"/>
        <v>0.23800880695718049</v>
      </c>
    </row>
    <row r="1929" spans="1:21" x14ac:dyDescent="0.35">
      <c r="A1929">
        <v>2022</v>
      </c>
      <c r="B1929" t="s">
        <v>3</v>
      </c>
      <c r="C1929" t="s">
        <v>33</v>
      </c>
      <c r="D1929" t="s">
        <v>17</v>
      </c>
      <c r="E1929" t="s">
        <v>141</v>
      </c>
      <c r="F1929" t="s">
        <v>35</v>
      </c>
      <c r="G1929">
        <v>8</v>
      </c>
      <c r="H1929" t="s">
        <v>9</v>
      </c>
      <c r="I1929" s="6">
        <v>1</v>
      </c>
      <c r="J1929" s="6">
        <v>10708.72</v>
      </c>
      <c r="K1929" s="6">
        <v>1070.8800000000001</v>
      </c>
      <c r="L1929" s="6">
        <v>7950.86</v>
      </c>
      <c r="M1929" s="6">
        <v>7950.86</v>
      </c>
      <c r="N1929" s="6">
        <v>2678</v>
      </c>
      <c r="O1929" s="6">
        <v>150000000</v>
      </c>
      <c r="P1929" s="6">
        <v>20000000</v>
      </c>
      <c r="Q1929" s="6">
        <v>0</v>
      </c>
      <c r="R1929" s="6">
        <v>6400000</v>
      </c>
      <c r="S1929" s="6">
        <v>176400000</v>
      </c>
      <c r="U1929">
        <f t="shared" si="36"/>
        <v>0.25007657311051185</v>
      </c>
    </row>
    <row r="1930" spans="1:21" x14ac:dyDescent="0.35">
      <c r="A1930">
        <v>2022</v>
      </c>
      <c r="B1930" t="s">
        <v>3</v>
      </c>
      <c r="C1930" t="s">
        <v>33</v>
      </c>
      <c r="D1930" t="s">
        <v>17</v>
      </c>
      <c r="E1930" t="s">
        <v>141</v>
      </c>
      <c r="F1930" t="s">
        <v>35</v>
      </c>
      <c r="G1930">
        <v>9</v>
      </c>
      <c r="H1930" t="s">
        <v>9</v>
      </c>
      <c r="I1930" s="6">
        <v>4</v>
      </c>
      <c r="J1930" s="6">
        <v>727.88</v>
      </c>
      <c r="K1930" s="6">
        <v>86.33</v>
      </c>
      <c r="L1930" s="6">
        <v>83.4</v>
      </c>
      <c r="M1930" s="6">
        <v>257.55</v>
      </c>
      <c r="N1930" s="6">
        <v>181</v>
      </c>
      <c r="O1930" s="6">
        <v>4000000</v>
      </c>
      <c r="P1930" s="6">
        <v>1300000</v>
      </c>
      <c r="Q1930" s="6">
        <v>0</v>
      </c>
      <c r="R1930" s="6">
        <v>225000</v>
      </c>
      <c r="S1930" s="6">
        <v>5525000</v>
      </c>
      <c r="U1930">
        <f t="shared" si="36"/>
        <v>0.24866736275210199</v>
      </c>
    </row>
    <row r="1931" spans="1:21" x14ac:dyDescent="0.35">
      <c r="A1931">
        <v>2022</v>
      </c>
      <c r="B1931" t="s">
        <v>3</v>
      </c>
      <c r="C1931" t="s">
        <v>33</v>
      </c>
      <c r="D1931" t="s">
        <v>17</v>
      </c>
      <c r="E1931" t="s">
        <v>141</v>
      </c>
      <c r="F1931" t="s">
        <v>35</v>
      </c>
      <c r="G1931">
        <v>10</v>
      </c>
      <c r="H1931" t="s">
        <v>9</v>
      </c>
      <c r="I1931" s="6">
        <v>6</v>
      </c>
      <c r="J1931" s="6">
        <v>67177.63</v>
      </c>
      <c r="K1931" s="6">
        <v>9010.81</v>
      </c>
      <c r="L1931" s="6">
        <v>44854.63</v>
      </c>
      <c r="M1931" s="6">
        <v>48274.84</v>
      </c>
      <c r="N1931" s="6">
        <v>16772</v>
      </c>
      <c r="O1931" s="6">
        <v>381707930</v>
      </c>
      <c r="P1931" s="6">
        <v>127981550</v>
      </c>
      <c r="Q1931" s="6">
        <v>0</v>
      </c>
      <c r="R1931" s="6">
        <v>12765499</v>
      </c>
      <c r="S1931" s="6">
        <v>522454979</v>
      </c>
      <c r="U1931">
        <f t="shared" si="36"/>
        <v>0.24966644402310709</v>
      </c>
    </row>
    <row r="1932" spans="1:21" x14ac:dyDescent="0.35">
      <c r="A1932">
        <v>2022</v>
      </c>
      <c r="B1932" t="s">
        <v>3</v>
      </c>
      <c r="C1932" t="s">
        <v>33</v>
      </c>
      <c r="D1932" t="s">
        <v>17</v>
      </c>
      <c r="E1932" t="s">
        <v>142</v>
      </c>
      <c r="F1932" t="s">
        <v>35</v>
      </c>
      <c r="G1932">
        <v>1</v>
      </c>
      <c r="H1932" t="s">
        <v>9</v>
      </c>
      <c r="I1932" s="6">
        <v>659</v>
      </c>
      <c r="J1932" s="6">
        <v>2018932.45</v>
      </c>
      <c r="K1932" s="6">
        <v>219349.87</v>
      </c>
      <c r="L1932" s="6">
        <v>957522.05</v>
      </c>
      <c r="M1932" s="6">
        <v>1211835.3400000001</v>
      </c>
      <c r="N1932" s="6">
        <v>457165</v>
      </c>
      <c r="O1932" s="6">
        <v>5567683350</v>
      </c>
      <c r="P1932" s="6">
        <v>8869797990</v>
      </c>
      <c r="Q1932" s="6">
        <v>0</v>
      </c>
      <c r="R1932" s="6">
        <v>1508504213</v>
      </c>
      <c r="S1932" s="6">
        <v>15945985553</v>
      </c>
      <c r="U1932">
        <f t="shared" si="36"/>
        <v>0.22643897768843133</v>
      </c>
    </row>
    <row r="1933" spans="1:21" x14ac:dyDescent="0.35">
      <c r="A1933">
        <v>2022</v>
      </c>
      <c r="B1933" t="s">
        <v>3</v>
      </c>
      <c r="C1933" t="s">
        <v>33</v>
      </c>
      <c r="D1933" t="s">
        <v>17</v>
      </c>
      <c r="E1933" t="s">
        <v>142</v>
      </c>
      <c r="F1933" t="s">
        <v>35</v>
      </c>
      <c r="G1933">
        <v>2</v>
      </c>
      <c r="H1933" t="s">
        <v>9</v>
      </c>
      <c r="I1933" s="6">
        <v>711</v>
      </c>
      <c r="J1933" s="6">
        <v>962122.3</v>
      </c>
      <c r="K1933" s="6">
        <v>114726</v>
      </c>
      <c r="L1933" s="6">
        <v>472892.6</v>
      </c>
      <c r="M1933" s="6">
        <v>589405.65</v>
      </c>
      <c r="N1933" s="6">
        <v>218377</v>
      </c>
      <c r="O1933" s="6">
        <v>6762916354</v>
      </c>
      <c r="P1933" s="6">
        <v>3274049409</v>
      </c>
      <c r="Q1933" s="6">
        <v>30500000</v>
      </c>
      <c r="R1933" s="6">
        <v>529718960</v>
      </c>
      <c r="S1933" s="6">
        <v>10597184723</v>
      </c>
      <c r="U1933">
        <f t="shared" si="36"/>
        <v>0.22697426304327423</v>
      </c>
    </row>
    <row r="1934" spans="1:21" x14ac:dyDescent="0.35">
      <c r="A1934">
        <v>2022</v>
      </c>
      <c r="B1934" t="s">
        <v>3</v>
      </c>
      <c r="C1934" t="s">
        <v>33</v>
      </c>
      <c r="D1934" t="s">
        <v>17</v>
      </c>
      <c r="E1934" t="s">
        <v>142</v>
      </c>
      <c r="F1934" t="s">
        <v>35</v>
      </c>
      <c r="G1934">
        <v>3</v>
      </c>
      <c r="H1934" t="s">
        <v>9</v>
      </c>
      <c r="I1934" s="6">
        <v>93</v>
      </c>
      <c r="J1934" s="6">
        <v>306090.73</v>
      </c>
      <c r="K1934" s="6">
        <v>124122.51</v>
      </c>
      <c r="L1934" s="6">
        <v>205944.9</v>
      </c>
      <c r="M1934" s="6">
        <v>269555.65000000002</v>
      </c>
      <c r="N1934" s="6">
        <v>72169</v>
      </c>
      <c r="O1934" s="6">
        <v>1917197630</v>
      </c>
      <c r="P1934" s="6">
        <v>601858262</v>
      </c>
      <c r="Q1934" s="6">
        <v>0</v>
      </c>
      <c r="R1934" s="6">
        <v>116412749</v>
      </c>
      <c r="S1934" s="6">
        <v>2635468641</v>
      </c>
      <c r="U1934">
        <f t="shared" si="36"/>
        <v>0.23577649672696721</v>
      </c>
    </row>
    <row r="1935" spans="1:21" x14ac:dyDescent="0.35">
      <c r="A1935">
        <v>2022</v>
      </c>
      <c r="B1935" t="s">
        <v>3</v>
      </c>
      <c r="C1935" t="s">
        <v>33</v>
      </c>
      <c r="D1935" t="s">
        <v>17</v>
      </c>
      <c r="E1935" t="s">
        <v>142</v>
      </c>
      <c r="F1935" t="s">
        <v>35</v>
      </c>
      <c r="G1935">
        <v>4</v>
      </c>
      <c r="H1935" t="s">
        <v>9</v>
      </c>
      <c r="I1935" s="6">
        <v>55</v>
      </c>
      <c r="J1935" s="6">
        <v>72828.12</v>
      </c>
      <c r="K1935" s="6">
        <v>32589.24</v>
      </c>
      <c r="L1935" s="6">
        <v>44059.85</v>
      </c>
      <c r="M1935" s="6">
        <v>63142.27</v>
      </c>
      <c r="N1935" s="6">
        <v>18226</v>
      </c>
      <c r="O1935" s="6">
        <v>954667525</v>
      </c>
      <c r="P1935" s="6">
        <v>129820000</v>
      </c>
      <c r="Q1935" s="6">
        <v>0</v>
      </c>
      <c r="R1935" s="6">
        <v>142013835</v>
      </c>
      <c r="S1935" s="6">
        <v>1226501360</v>
      </c>
      <c r="U1935">
        <f t="shared" si="36"/>
        <v>0.250260476310524</v>
      </c>
    </row>
    <row r="1936" spans="1:21" x14ac:dyDescent="0.35">
      <c r="A1936">
        <v>2022</v>
      </c>
      <c r="B1936" t="s">
        <v>3</v>
      </c>
      <c r="C1936" t="s">
        <v>33</v>
      </c>
      <c r="D1936" t="s">
        <v>17</v>
      </c>
      <c r="E1936" t="s">
        <v>142</v>
      </c>
      <c r="F1936" t="s">
        <v>35</v>
      </c>
      <c r="G1936">
        <v>5</v>
      </c>
      <c r="H1936" t="s">
        <v>9</v>
      </c>
      <c r="I1936" s="6">
        <v>40</v>
      </c>
      <c r="J1936" s="6">
        <v>72233.039999999994</v>
      </c>
      <c r="K1936" s="6">
        <v>35104.57</v>
      </c>
      <c r="L1936" s="6">
        <v>56575.8</v>
      </c>
      <c r="M1936" s="6">
        <v>83732.12</v>
      </c>
      <c r="N1936" s="6">
        <v>18017</v>
      </c>
      <c r="O1936" s="6">
        <v>469202701</v>
      </c>
      <c r="P1936" s="6">
        <v>33446332</v>
      </c>
      <c r="Q1936" s="6">
        <v>0</v>
      </c>
      <c r="R1936" s="6">
        <v>33942636</v>
      </c>
      <c r="S1936" s="6">
        <v>536591669</v>
      </c>
      <c r="U1936">
        <f t="shared" si="36"/>
        <v>0.24942879325029102</v>
      </c>
    </row>
    <row r="1937" spans="1:21" x14ac:dyDescent="0.35">
      <c r="A1937">
        <v>2022</v>
      </c>
      <c r="B1937" t="s">
        <v>3</v>
      </c>
      <c r="C1937" t="s">
        <v>33</v>
      </c>
      <c r="D1937" t="s">
        <v>17</v>
      </c>
      <c r="E1937" t="s">
        <v>142</v>
      </c>
      <c r="F1937" t="s">
        <v>35</v>
      </c>
      <c r="G1937">
        <v>6</v>
      </c>
      <c r="H1937" t="s">
        <v>9</v>
      </c>
      <c r="I1937" s="6">
        <v>28</v>
      </c>
      <c r="J1937" s="6">
        <v>46625.43</v>
      </c>
      <c r="K1937" s="6">
        <v>14968.65</v>
      </c>
      <c r="L1937" s="6">
        <v>40358.43</v>
      </c>
      <c r="M1937" s="6">
        <v>62795.97</v>
      </c>
      <c r="N1937" s="6">
        <v>11936</v>
      </c>
      <c r="O1937" s="6">
        <v>524451695</v>
      </c>
      <c r="P1937" s="6">
        <v>85686318</v>
      </c>
      <c r="Q1937" s="6">
        <v>0</v>
      </c>
      <c r="R1937" s="6">
        <v>25515729</v>
      </c>
      <c r="S1937" s="6">
        <v>635653742</v>
      </c>
      <c r="U1937">
        <f t="shared" si="36"/>
        <v>0.25599763905662637</v>
      </c>
    </row>
    <row r="1938" spans="1:21" x14ac:dyDescent="0.35">
      <c r="A1938">
        <v>2022</v>
      </c>
      <c r="B1938" t="s">
        <v>3</v>
      </c>
      <c r="C1938" t="s">
        <v>33</v>
      </c>
      <c r="D1938" t="s">
        <v>17</v>
      </c>
      <c r="E1938" t="s">
        <v>142</v>
      </c>
      <c r="F1938" t="s">
        <v>35</v>
      </c>
      <c r="G1938">
        <v>7</v>
      </c>
      <c r="H1938" t="s">
        <v>9</v>
      </c>
      <c r="I1938" s="6">
        <v>14</v>
      </c>
      <c r="J1938" s="6">
        <v>81296.800000000003</v>
      </c>
      <c r="K1938" s="6">
        <v>24357.73</v>
      </c>
      <c r="L1938" s="6">
        <v>41560.050000000003</v>
      </c>
      <c r="M1938" s="6">
        <v>67207.44</v>
      </c>
      <c r="N1938" s="6">
        <v>19449</v>
      </c>
      <c r="O1938" s="6">
        <v>976186673</v>
      </c>
      <c r="P1938" s="6">
        <v>68040240</v>
      </c>
      <c r="Q1938" s="6">
        <v>0</v>
      </c>
      <c r="R1938" s="6">
        <v>33277000</v>
      </c>
      <c r="S1938" s="6">
        <v>1077503913</v>
      </c>
      <c r="U1938">
        <f t="shared" si="36"/>
        <v>0.23923450861534523</v>
      </c>
    </row>
    <row r="1939" spans="1:21" x14ac:dyDescent="0.35">
      <c r="A1939">
        <v>2022</v>
      </c>
      <c r="B1939" t="s">
        <v>3</v>
      </c>
      <c r="C1939" t="s">
        <v>33</v>
      </c>
      <c r="D1939" t="s">
        <v>17</v>
      </c>
      <c r="E1939" t="s">
        <v>142</v>
      </c>
      <c r="F1939" t="s">
        <v>35</v>
      </c>
      <c r="G1939">
        <v>8</v>
      </c>
      <c r="H1939" t="s">
        <v>9</v>
      </c>
      <c r="I1939" s="6">
        <v>15</v>
      </c>
      <c r="J1939" s="6">
        <v>63501.67</v>
      </c>
      <c r="K1939" s="6">
        <v>37778.68</v>
      </c>
      <c r="L1939" s="6">
        <v>54042.09</v>
      </c>
      <c r="M1939" s="6">
        <v>90200.13</v>
      </c>
      <c r="N1939" s="6">
        <v>13811</v>
      </c>
      <c r="O1939" s="6">
        <v>210863000</v>
      </c>
      <c r="P1939" s="6">
        <v>70725058</v>
      </c>
      <c r="Q1939" s="6">
        <v>0</v>
      </c>
      <c r="R1939" s="6">
        <v>42685812</v>
      </c>
      <c r="S1939" s="6">
        <v>324273870</v>
      </c>
      <c r="U1939">
        <f t="shared" si="36"/>
        <v>0.21749034316735294</v>
      </c>
    </row>
    <row r="1940" spans="1:21" x14ac:dyDescent="0.35">
      <c r="A1940">
        <v>2022</v>
      </c>
      <c r="B1940" t="s">
        <v>3</v>
      </c>
      <c r="C1940" t="s">
        <v>33</v>
      </c>
      <c r="D1940" t="s">
        <v>17</v>
      </c>
      <c r="E1940" t="s">
        <v>142</v>
      </c>
      <c r="F1940" t="s">
        <v>35</v>
      </c>
      <c r="G1940">
        <v>9</v>
      </c>
      <c r="H1940" t="s">
        <v>9</v>
      </c>
      <c r="I1940" s="6">
        <v>5</v>
      </c>
      <c r="J1940" s="6">
        <v>0</v>
      </c>
      <c r="K1940" s="6">
        <v>0</v>
      </c>
      <c r="L1940" s="6">
        <v>64.760000000000005</v>
      </c>
      <c r="M1940" s="6">
        <v>415.8</v>
      </c>
      <c r="N1940" s="6">
        <v>0</v>
      </c>
      <c r="O1940" s="6">
        <v>22400000</v>
      </c>
      <c r="P1940" s="6">
        <v>440000</v>
      </c>
      <c r="Q1940" s="6">
        <v>0</v>
      </c>
      <c r="R1940" s="6">
        <v>4220000</v>
      </c>
      <c r="S1940" s="6">
        <v>27060000</v>
      </c>
      <c r="U1940">
        <f t="shared" si="36"/>
        <v>0</v>
      </c>
    </row>
    <row r="1941" spans="1:21" x14ac:dyDescent="0.35">
      <c r="A1941">
        <v>2022</v>
      </c>
      <c r="B1941" t="s">
        <v>3</v>
      </c>
      <c r="C1941" t="s">
        <v>33</v>
      </c>
      <c r="D1941" t="s">
        <v>17</v>
      </c>
      <c r="E1941" t="s">
        <v>142</v>
      </c>
      <c r="F1941" t="s">
        <v>35</v>
      </c>
      <c r="G1941">
        <v>10</v>
      </c>
      <c r="H1941" t="s">
        <v>9</v>
      </c>
      <c r="I1941" s="6">
        <v>12</v>
      </c>
      <c r="J1941" s="6">
        <v>6656.2</v>
      </c>
      <c r="K1941" s="6">
        <v>1305.73</v>
      </c>
      <c r="L1941" s="6">
        <v>6985.56</v>
      </c>
      <c r="M1941" s="6">
        <v>13862.88</v>
      </c>
      <c r="N1941" s="6">
        <v>1666</v>
      </c>
      <c r="O1941" s="6">
        <v>69927000</v>
      </c>
      <c r="P1941" s="6">
        <v>23353893</v>
      </c>
      <c r="Q1941" s="6">
        <v>0</v>
      </c>
      <c r="R1941" s="6">
        <v>7294228</v>
      </c>
      <c r="S1941" s="6">
        <v>100575121</v>
      </c>
      <c r="U1941">
        <f t="shared" si="36"/>
        <v>0.25029295994711698</v>
      </c>
    </row>
    <row r="1942" spans="1:21" x14ac:dyDescent="0.35">
      <c r="A1942">
        <v>2022</v>
      </c>
      <c r="B1942" t="s">
        <v>3</v>
      </c>
      <c r="C1942" t="s">
        <v>33</v>
      </c>
      <c r="D1942" t="s">
        <v>17</v>
      </c>
      <c r="E1942" t="s">
        <v>143</v>
      </c>
      <c r="F1942" t="s">
        <v>35</v>
      </c>
      <c r="G1942">
        <v>1</v>
      </c>
      <c r="H1942" t="s">
        <v>9</v>
      </c>
      <c r="I1942" s="6">
        <v>287</v>
      </c>
      <c r="J1942" s="6">
        <v>760959.94</v>
      </c>
      <c r="K1942" s="6">
        <v>140323.54</v>
      </c>
      <c r="L1942" s="6">
        <v>381404.22</v>
      </c>
      <c r="M1942" s="6">
        <v>517779.1</v>
      </c>
      <c r="N1942" s="6">
        <v>145216</v>
      </c>
      <c r="O1942" s="6">
        <v>2506083200</v>
      </c>
      <c r="P1942" s="6">
        <v>1818941889</v>
      </c>
      <c r="Q1942" s="6">
        <v>0</v>
      </c>
      <c r="R1942" s="6">
        <v>349430957</v>
      </c>
      <c r="S1942" s="6">
        <v>4722197946</v>
      </c>
      <c r="U1942">
        <f t="shared" si="36"/>
        <v>0.19083264751098464</v>
      </c>
    </row>
    <row r="1943" spans="1:21" x14ac:dyDescent="0.35">
      <c r="A1943">
        <v>2022</v>
      </c>
      <c r="B1943" t="s">
        <v>3</v>
      </c>
      <c r="C1943" t="s">
        <v>33</v>
      </c>
      <c r="D1943" t="s">
        <v>17</v>
      </c>
      <c r="E1943" t="s">
        <v>143</v>
      </c>
      <c r="F1943" t="s">
        <v>35</v>
      </c>
      <c r="G1943">
        <v>2</v>
      </c>
      <c r="H1943" t="s">
        <v>9</v>
      </c>
      <c r="I1943" s="6">
        <v>136</v>
      </c>
      <c r="J1943" s="6">
        <v>558119</v>
      </c>
      <c r="K1943" s="6">
        <v>90166.27</v>
      </c>
      <c r="L1943" s="6">
        <v>247284.35</v>
      </c>
      <c r="M1943" s="6">
        <v>288137</v>
      </c>
      <c r="N1943" s="6">
        <v>136327</v>
      </c>
      <c r="O1943" s="6">
        <v>2267888036</v>
      </c>
      <c r="P1943" s="6">
        <v>803952457</v>
      </c>
      <c r="Q1943" s="6">
        <v>0</v>
      </c>
      <c r="R1943" s="6">
        <v>243246385</v>
      </c>
      <c r="S1943" s="6">
        <v>3315086878</v>
      </c>
      <c r="U1943">
        <f t="shared" ref="U1943:U2006" si="37">IFERROR(N1943/J1943,0)</f>
        <v>0.24426152845540108</v>
      </c>
    </row>
    <row r="1944" spans="1:21" x14ac:dyDescent="0.35">
      <c r="A1944">
        <v>2022</v>
      </c>
      <c r="B1944" t="s">
        <v>3</v>
      </c>
      <c r="C1944" t="s">
        <v>33</v>
      </c>
      <c r="D1944" t="s">
        <v>17</v>
      </c>
      <c r="E1944" t="s">
        <v>143</v>
      </c>
      <c r="F1944" t="s">
        <v>35</v>
      </c>
      <c r="G1944">
        <v>3</v>
      </c>
      <c r="H1944" t="s">
        <v>9</v>
      </c>
      <c r="I1944" s="6">
        <v>56</v>
      </c>
      <c r="J1944" s="6">
        <v>98821.74</v>
      </c>
      <c r="K1944" s="6">
        <v>25004.17</v>
      </c>
      <c r="L1944" s="6">
        <v>41864.61</v>
      </c>
      <c r="M1944" s="6">
        <v>46890.92</v>
      </c>
      <c r="N1944" s="6">
        <v>24879</v>
      </c>
      <c r="O1944" s="6">
        <v>2661536974</v>
      </c>
      <c r="P1944" s="6">
        <v>118782293</v>
      </c>
      <c r="Q1944" s="6">
        <v>0</v>
      </c>
      <c r="R1944" s="6">
        <v>436357042</v>
      </c>
      <c r="S1944" s="6">
        <v>3216676309</v>
      </c>
      <c r="U1944">
        <f t="shared" si="37"/>
        <v>0.2517563443023772</v>
      </c>
    </row>
    <row r="1945" spans="1:21" x14ac:dyDescent="0.35">
      <c r="A1945">
        <v>2022</v>
      </c>
      <c r="B1945" t="s">
        <v>3</v>
      </c>
      <c r="C1945" t="s">
        <v>33</v>
      </c>
      <c r="D1945" t="s">
        <v>17</v>
      </c>
      <c r="E1945" t="s">
        <v>143</v>
      </c>
      <c r="F1945" t="s">
        <v>35</v>
      </c>
      <c r="G1945">
        <v>4</v>
      </c>
      <c r="H1945" t="s">
        <v>9</v>
      </c>
      <c r="I1945" s="6">
        <v>42</v>
      </c>
      <c r="J1945" s="6">
        <v>24371.200000000001</v>
      </c>
      <c r="K1945" s="6">
        <v>-27769.72</v>
      </c>
      <c r="L1945" s="6">
        <v>72800.710000000006</v>
      </c>
      <c r="M1945" s="6">
        <v>114524.55</v>
      </c>
      <c r="N1945" s="6">
        <v>6578</v>
      </c>
      <c r="O1945" s="6">
        <v>2049260774</v>
      </c>
      <c r="P1945" s="6">
        <v>95931835</v>
      </c>
      <c r="Q1945" s="6">
        <v>0</v>
      </c>
      <c r="R1945" s="6">
        <v>182270042</v>
      </c>
      <c r="S1945" s="6">
        <v>2327462651</v>
      </c>
      <c r="U1945">
        <f t="shared" si="37"/>
        <v>0.26990874474789917</v>
      </c>
    </row>
    <row r="1946" spans="1:21" x14ac:dyDescent="0.35">
      <c r="A1946">
        <v>2022</v>
      </c>
      <c r="B1946" t="s">
        <v>3</v>
      </c>
      <c r="C1946" t="s">
        <v>33</v>
      </c>
      <c r="D1946" t="s">
        <v>17</v>
      </c>
      <c r="E1946" t="s">
        <v>143</v>
      </c>
      <c r="F1946" t="s">
        <v>35</v>
      </c>
      <c r="G1946">
        <v>5</v>
      </c>
      <c r="H1946" t="s">
        <v>9</v>
      </c>
      <c r="I1946" s="6">
        <v>16</v>
      </c>
      <c r="J1946" s="6">
        <v>82257.429999999993</v>
      </c>
      <c r="K1946" s="6">
        <v>17156.71</v>
      </c>
      <c r="L1946" s="6">
        <v>46029.49</v>
      </c>
      <c r="M1946" s="6">
        <v>51013.39</v>
      </c>
      <c r="N1946" s="6">
        <v>19138</v>
      </c>
      <c r="O1946" s="6">
        <v>893900000</v>
      </c>
      <c r="P1946" s="6">
        <v>24150000</v>
      </c>
      <c r="Q1946" s="6">
        <v>0</v>
      </c>
      <c r="R1946" s="6">
        <v>99818000</v>
      </c>
      <c r="S1946" s="6">
        <v>1017868000</v>
      </c>
      <c r="U1946">
        <f t="shared" si="37"/>
        <v>0.23265983388977751</v>
      </c>
    </row>
    <row r="1947" spans="1:21" x14ac:dyDescent="0.35">
      <c r="A1947">
        <v>2022</v>
      </c>
      <c r="B1947" t="s">
        <v>3</v>
      </c>
      <c r="C1947" t="s">
        <v>33</v>
      </c>
      <c r="D1947" t="s">
        <v>17</v>
      </c>
      <c r="E1947" t="s">
        <v>143</v>
      </c>
      <c r="F1947" t="s">
        <v>35</v>
      </c>
      <c r="G1947">
        <v>6</v>
      </c>
      <c r="H1947" t="s">
        <v>9</v>
      </c>
      <c r="I1947" s="6">
        <v>22</v>
      </c>
      <c r="J1947" s="6">
        <v>24452.36</v>
      </c>
      <c r="K1947" s="6">
        <v>3135.52</v>
      </c>
      <c r="L1947" s="6">
        <v>3282.08</v>
      </c>
      <c r="M1947" s="6">
        <v>3753.8</v>
      </c>
      <c r="N1947" s="6">
        <v>6111</v>
      </c>
      <c r="O1947" s="6">
        <v>218000000</v>
      </c>
      <c r="P1947" s="6">
        <v>17400000</v>
      </c>
      <c r="Q1947" s="6">
        <v>0</v>
      </c>
      <c r="R1947" s="6">
        <v>8695000</v>
      </c>
      <c r="S1947" s="6">
        <v>244095000</v>
      </c>
      <c r="U1947">
        <f t="shared" si="37"/>
        <v>0.24991452767749206</v>
      </c>
    </row>
    <row r="1948" spans="1:21" x14ac:dyDescent="0.35">
      <c r="A1948">
        <v>2022</v>
      </c>
      <c r="B1948" t="s">
        <v>3</v>
      </c>
      <c r="C1948" t="s">
        <v>33</v>
      </c>
      <c r="D1948" t="s">
        <v>17</v>
      </c>
      <c r="E1948" t="s">
        <v>143</v>
      </c>
      <c r="F1948" t="s">
        <v>35</v>
      </c>
      <c r="G1948">
        <v>7</v>
      </c>
      <c r="H1948" t="s">
        <v>9</v>
      </c>
      <c r="I1948" s="6">
        <v>3</v>
      </c>
      <c r="J1948" s="6">
        <v>27772.34</v>
      </c>
      <c r="K1948" s="6">
        <v>9268.0300000000007</v>
      </c>
      <c r="L1948" s="6">
        <v>23603.94</v>
      </c>
      <c r="M1948" s="6">
        <v>27447.55</v>
      </c>
      <c r="N1948" s="6">
        <v>6943</v>
      </c>
      <c r="O1948" s="6">
        <v>374000000</v>
      </c>
      <c r="P1948" s="6">
        <v>13300000</v>
      </c>
      <c r="Q1948" s="6">
        <v>0</v>
      </c>
      <c r="R1948" s="6">
        <v>74660000</v>
      </c>
      <c r="S1948" s="6">
        <v>461960000</v>
      </c>
      <c r="U1948">
        <f t="shared" si="37"/>
        <v>0.2499969394008571</v>
      </c>
    </row>
    <row r="1949" spans="1:21" x14ac:dyDescent="0.35">
      <c r="A1949">
        <v>2022</v>
      </c>
      <c r="B1949" t="s">
        <v>3</v>
      </c>
      <c r="C1949" t="s">
        <v>33</v>
      </c>
      <c r="D1949" t="s">
        <v>17</v>
      </c>
      <c r="E1949" t="s">
        <v>143</v>
      </c>
      <c r="F1949" t="s">
        <v>35</v>
      </c>
      <c r="G1949">
        <v>8</v>
      </c>
      <c r="H1949" t="s">
        <v>9</v>
      </c>
      <c r="I1949" s="6">
        <v>10</v>
      </c>
      <c r="J1949" s="6">
        <v>980.76</v>
      </c>
      <c r="K1949" s="6">
        <v>627.13</v>
      </c>
      <c r="L1949" s="6">
        <v>1143.27</v>
      </c>
      <c r="M1949" s="6">
        <v>1727.29</v>
      </c>
      <c r="N1949" s="6">
        <v>245</v>
      </c>
      <c r="O1949" s="6">
        <v>21000000</v>
      </c>
      <c r="P1949" s="6">
        <v>7650000</v>
      </c>
      <c r="Q1949" s="6">
        <v>0</v>
      </c>
      <c r="R1949" s="6">
        <v>1160000</v>
      </c>
      <c r="S1949" s="6">
        <v>29810000</v>
      </c>
      <c r="U1949">
        <f t="shared" si="37"/>
        <v>0.24980627268648803</v>
      </c>
    </row>
    <row r="1950" spans="1:21" x14ac:dyDescent="0.35">
      <c r="A1950">
        <v>2022</v>
      </c>
      <c r="B1950" t="s">
        <v>3</v>
      </c>
      <c r="C1950" t="s">
        <v>33</v>
      </c>
      <c r="D1950" t="s">
        <v>17</v>
      </c>
      <c r="E1950" t="s">
        <v>143</v>
      </c>
      <c r="F1950" t="s">
        <v>35</v>
      </c>
      <c r="G1950">
        <v>9</v>
      </c>
      <c r="H1950" t="s">
        <v>9</v>
      </c>
      <c r="I1950" s="6">
        <v>35</v>
      </c>
      <c r="J1950" s="6">
        <v>717.89</v>
      </c>
      <c r="K1950" s="6">
        <v>-1086.24</v>
      </c>
      <c r="L1950" s="6">
        <v>1239.7</v>
      </c>
      <c r="M1950" s="6">
        <v>4223.78</v>
      </c>
      <c r="N1950" s="6">
        <v>-75</v>
      </c>
      <c r="O1950" s="6">
        <v>14990000</v>
      </c>
      <c r="P1950" s="6">
        <v>3750000</v>
      </c>
      <c r="Q1950" s="6">
        <v>0</v>
      </c>
      <c r="R1950" s="6">
        <v>3748000</v>
      </c>
      <c r="S1950" s="6">
        <v>22488000</v>
      </c>
      <c r="U1950">
        <f t="shared" si="37"/>
        <v>-0.10447283009931883</v>
      </c>
    </row>
    <row r="1951" spans="1:21" x14ac:dyDescent="0.35">
      <c r="A1951">
        <v>2022</v>
      </c>
      <c r="B1951" t="s">
        <v>3</v>
      </c>
      <c r="C1951" t="s">
        <v>33</v>
      </c>
      <c r="D1951" t="s">
        <v>17</v>
      </c>
      <c r="E1951" t="s">
        <v>143</v>
      </c>
      <c r="F1951" t="s">
        <v>35</v>
      </c>
      <c r="G1951">
        <v>10</v>
      </c>
      <c r="H1951" t="s">
        <v>9</v>
      </c>
      <c r="I1951" s="6">
        <v>9</v>
      </c>
      <c r="J1951" s="6">
        <v>11991.7</v>
      </c>
      <c r="K1951" s="6">
        <v>6348.77</v>
      </c>
      <c r="L1951" s="6">
        <v>12289.96</v>
      </c>
      <c r="M1951" s="6">
        <v>14773.24</v>
      </c>
      <c r="N1951" s="6">
        <v>3170</v>
      </c>
      <c r="O1951" s="6">
        <v>49400000</v>
      </c>
      <c r="P1951" s="6">
        <v>16450000</v>
      </c>
      <c r="Q1951" s="6">
        <v>0</v>
      </c>
      <c r="R1951" s="6">
        <v>1465000</v>
      </c>
      <c r="S1951" s="6">
        <v>67315000</v>
      </c>
      <c r="U1951">
        <f t="shared" si="37"/>
        <v>0.26434950840998356</v>
      </c>
    </row>
    <row r="1952" spans="1:21" x14ac:dyDescent="0.35">
      <c r="A1952">
        <v>2022</v>
      </c>
      <c r="B1952" t="s">
        <v>3</v>
      </c>
      <c r="C1952" t="s">
        <v>33</v>
      </c>
      <c r="D1952" t="s">
        <v>17</v>
      </c>
      <c r="E1952" t="s">
        <v>144</v>
      </c>
      <c r="F1952" t="s">
        <v>35</v>
      </c>
      <c r="G1952">
        <v>1</v>
      </c>
      <c r="H1952" t="s">
        <v>9</v>
      </c>
      <c r="I1952" s="6">
        <v>320</v>
      </c>
      <c r="J1952" s="6">
        <v>924681.81</v>
      </c>
      <c r="K1952" s="6">
        <v>100170.58</v>
      </c>
      <c r="L1952" s="6">
        <v>432959.18</v>
      </c>
      <c r="M1952" s="6">
        <v>480585.71</v>
      </c>
      <c r="N1952" s="6">
        <v>214735</v>
      </c>
      <c r="O1952" s="6">
        <v>3205579585</v>
      </c>
      <c r="P1952" s="6">
        <v>2900164278</v>
      </c>
      <c r="Q1952" s="6">
        <v>0</v>
      </c>
      <c r="R1952" s="6">
        <v>428452491</v>
      </c>
      <c r="S1952" s="6">
        <v>6534196351</v>
      </c>
      <c r="U1952">
        <f t="shared" si="37"/>
        <v>0.23222582912061393</v>
      </c>
    </row>
    <row r="1953" spans="1:21" x14ac:dyDescent="0.35">
      <c r="A1953">
        <v>2022</v>
      </c>
      <c r="B1953" t="s">
        <v>3</v>
      </c>
      <c r="C1953" t="s">
        <v>33</v>
      </c>
      <c r="D1953" t="s">
        <v>17</v>
      </c>
      <c r="E1953" t="s">
        <v>144</v>
      </c>
      <c r="F1953" t="s">
        <v>35</v>
      </c>
      <c r="G1953">
        <v>2</v>
      </c>
      <c r="H1953" t="s">
        <v>9</v>
      </c>
      <c r="I1953" s="6">
        <v>239</v>
      </c>
      <c r="J1953" s="6">
        <v>433525.42</v>
      </c>
      <c r="K1953" s="6">
        <v>88808.26</v>
      </c>
      <c r="L1953" s="6">
        <v>907716.44</v>
      </c>
      <c r="M1953" s="6">
        <v>1672363.95</v>
      </c>
      <c r="N1953" s="6">
        <v>105282</v>
      </c>
      <c r="O1953" s="6">
        <v>2904355133</v>
      </c>
      <c r="P1953" s="6">
        <v>4032371887</v>
      </c>
      <c r="Q1953" s="6">
        <v>0</v>
      </c>
      <c r="R1953" s="6">
        <v>1323035607</v>
      </c>
      <c r="S1953" s="6">
        <v>8259762627</v>
      </c>
      <c r="U1953">
        <f t="shared" si="37"/>
        <v>0.24285081137802716</v>
      </c>
    </row>
    <row r="1954" spans="1:21" x14ac:dyDescent="0.35">
      <c r="A1954">
        <v>2022</v>
      </c>
      <c r="B1954" t="s">
        <v>3</v>
      </c>
      <c r="C1954" t="s">
        <v>33</v>
      </c>
      <c r="D1954" t="s">
        <v>17</v>
      </c>
      <c r="E1954" t="s">
        <v>144</v>
      </c>
      <c r="F1954" t="s">
        <v>35</v>
      </c>
      <c r="G1954">
        <v>3</v>
      </c>
      <c r="H1954" t="s">
        <v>9</v>
      </c>
      <c r="I1954" s="6">
        <v>28</v>
      </c>
      <c r="J1954" s="6">
        <v>48558.41</v>
      </c>
      <c r="K1954" s="6">
        <v>6283.65</v>
      </c>
      <c r="L1954" s="6">
        <v>28082.32</v>
      </c>
      <c r="M1954" s="6">
        <v>31244.05</v>
      </c>
      <c r="N1954" s="6">
        <v>11807</v>
      </c>
      <c r="O1954" s="6">
        <v>550585325</v>
      </c>
      <c r="P1954" s="6">
        <v>71637299</v>
      </c>
      <c r="Q1954" s="6">
        <v>0</v>
      </c>
      <c r="R1954" s="6">
        <v>27873415</v>
      </c>
      <c r="S1954" s="6">
        <v>650096039</v>
      </c>
      <c r="U1954">
        <f t="shared" si="37"/>
        <v>0.24315046559391049</v>
      </c>
    </row>
    <row r="1955" spans="1:21" x14ac:dyDescent="0.35">
      <c r="A1955">
        <v>2022</v>
      </c>
      <c r="B1955" t="s">
        <v>3</v>
      </c>
      <c r="C1955" t="s">
        <v>33</v>
      </c>
      <c r="D1955" t="s">
        <v>17</v>
      </c>
      <c r="E1955" t="s">
        <v>144</v>
      </c>
      <c r="F1955" t="s">
        <v>35</v>
      </c>
      <c r="G1955">
        <v>4</v>
      </c>
      <c r="H1955" t="s">
        <v>9</v>
      </c>
      <c r="I1955" s="6">
        <v>12</v>
      </c>
      <c r="J1955" s="6">
        <v>48717.35</v>
      </c>
      <c r="K1955" s="6">
        <v>7541.81</v>
      </c>
      <c r="L1955" s="6">
        <v>19957.55</v>
      </c>
      <c r="M1955" s="6">
        <v>23503.99</v>
      </c>
      <c r="N1955" s="6">
        <v>12179</v>
      </c>
      <c r="O1955" s="6">
        <v>603574976</v>
      </c>
      <c r="P1955" s="6">
        <v>50192000</v>
      </c>
      <c r="Q1955" s="6">
        <v>0</v>
      </c>
      <c r="R1955" s="6">
        <v>45558748</v>
      </c>
      <c r="S1955" s="6">
        <v>699325724</v>
      </c>
      <c r="U1955">
        <f t="shared" si="37"/>
        <v>0.24999307228328307</v>
      </c>
    </row>
    <row r="1956" spans="1:21" x14ac:dyDescent="0.35">
      <c r="A1956">
        <v>2022</v>
      </c>
      <c r="B1956" t="s">
        <v>3</v>
      </c>
      <c r="C1956" t="s">
        <v>33</v>
      </c>
      <c r="D1956" t="s">
        <v>17</v>
      </c>
      <c r="E1956" t="s">
        <v>144</v>
      </c>
      <c r="F1956" t="s">
        <v>35</v>
      </c>
      <c r="G1956">
        <v>5</v>
      </c>
      <c r="H1956" t="s">
        <v>9</v>
      </c>
      <c r="I1956" s="6">
        <v>14</v>
      </c>
      <c r="J1956" s="6">
        <v>29666.97</v>
      </c>
      <c r="K1956" s="6">
        <v>4607.1400000000003</v>
      </c>
      <c r="L1956" s="6">
        <v>6360.54</v>
      </c>
      <c r="M1956" s="6">
        <v>6819.57</v>
      </c>
      <c r="N1956" s="6">
        <v>7361</v>
      </c>
      <c r="O1956" s="6">
        <v>444406000</v>
      </c>
      <c r="P1956" s="6">
        <v>120277435</v>
      </c>
      <c r="Q1956" s="6">
        <v>0</v>
      </c>
      <c r="R1956" s="6">
        <v>24039212</v>
      </c>
      <c r="S1956" s="6">
        <v>588722647</v>
      </c>
      <c r="U1956">
        <f t="shared" si="37"/>
        <v>0.24812105853749133</v>
      </c>
    </row>
    <row r="1957" spans="1:21" x14ac:dyDescent="0.35">
      <c r="A1957">
        <v>2022</v>
      </c>
      <c r="B1957" t="s">
        <v>3</v>
      </c>
      <c r="C1957" t="s">
        <v>33</v>
      </c>
      <c r="D1957" t="s">
        <v>17</v>
      </c>
      <c r="E1957" t="s">
        <v>144</v>
      </c>
      <c r="F1957" t="s">
        <v>35</v>
      </c>
      <c r="G1957">
        <v>6</v>
      </c>
      <c r="H1957" t="s">
        <v>9</v>
      </c>
      <c r="I1957" s="6">
        <v>8</v>
      </c>
      <c r="J1957" s="6">
        <v>1078.8699999999999</v>
      </c>
      <c r="K1957" s="6">
        <v>107.88</v>
      </c>
      <c r="L1957" s="6">
        <v>1216.58</v>
      </c>
      <c r="M1957" s="6">
        <v>7574.41</v>
      </c>
      <c r="N1957" s="6">
        <v>269</v>
      </c>
      <c r="O1957" s="6">
        <v>68281772</v>
      </c>
      <c r="P1957" s="6">
        <v>1800000</v>
      </c>
      <c r="Q1957" s="6">
        <v>0</v>
      </c>
      <c r="R1957" s="6">
        <v>284061</v>
      </c>
      <c r="S1957" s="6">
        <v>70365833</v>
      </c>
      <c r="U1957">
        <f t="shared" si="37"/>
        <v>0.24933495231121452</v>
      </c>
    </row>
    <row r="1958" spans="1:21" x14ac:dyDescent="0.35">
      <c r="A1958">
        <v>2022</v>
      </c>
      <c r="B1958" t="s">
        <v>3</v>
      </c>
      <c r="C1958" t="s">
        <v>33</v>
      </c>
      <c r="D1958" t="s">
        <v>17</v>
      </c>
      <c r="E1958" t="s">
        <v>144</v>
      </c>
      <c r="F1958" t="s">
        <v>35</v>
      </c>
      <c r="G1958">
        <v>7</v>
      </c>
      <c r="H1958" t="s">
        <v>9</v>
      </c>
      <c r="I1958" s="6">
        <v>1</v>
      </c>
      <c r="J1958" s="6">
        <v>34855.68</v>
      </c>
      <c r="K1958" s="6">
        <v>3485.57</v>
      </c>
      <c r="L1958" s="6">
        <v>20340.439999999999</v>
      </c>
      <c r="M1958" s="6">
        <v>20340.439999999999</v>
      </c>
      <c r="N1958" s="6">
        <v>8669</v>
      </c>
      <c r="O1958" s="6">
        <v>326000000</v>
      </c>
      <c r="P1958" s="6">
        <v>176000000</v>
      </c>
      <c r="Q1958" s="6">
        <v>0</v>
      </c>
      <c r="R1958" s="6">
        <v>27631400</v>
      </c>
      <c r="S1958" s="6">
        <v>529631400</v>
      </c>
      <c r="U1958">
        <f t="shared" si="37"/>
        <v>0.24871125739047409</v>
      </c>
    </row>
    <row r="1959" spans="1:21" x14ac:dyDescent="0.35">
      <c r="A1959">
        <v>2022</v>
      </c>
      <c r="B1959" t="s">
        <v>3</v>
      </c>
      <c r="C1959" t="s">
        <v>33</v>
      </c>
      <c r="D1959" t="s">
        <v>17</v>
      </c>
      <c r="E1959" t="s">
        <v>144</v>
      </c>
      <c r="F1959" t="s">
        <v>35</v>
      </c>
      <c r="G1959">
        <v>8</v>
      </c>
      <c r="H1959" t="s">
        <v>9</v>
      </c>
      <c r="I1959" s="6">
        <v>1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350000000</v>
      </c>
      <c r="P1959" s="6">
        <v>17000000</v>
      </c>
      <c r="Q1959" s="6">
        <v>0</v>
      </c>
      <c r="R1959" s="6">
        <v>7000000</v>
      </c>
      <c r="S1959" s="6">
        <v>374000000</v>
      </c>
      <c r="U1959">
        <f t="shared" si="37"/>
        <v>0</v>
      </c>
    </row>
    <row r="1960" spans="1:21" x14ac:dyDescent="0.35">
      <c r="A1960">
        <v>2022</v>
      </c>
      <c r="B1960" t="s">
        <v>3</v>
      </c>
      <c r="C1960" t="s">
        <v>33</v>
      </c>
      <c r="D1960" t="s">
        <v>17</v>
      </c>
      <c r="E1960" t="s">
        <v>144</v>
      </c>
      <c r="F1960" t="s">
        <v>35</v>
      </c>
      <c r="G1960">
        <v>9</v>
      </c>
      <c r="H1960" t="s">
        <v>9</v>
      </c>
      <c r="I1960" s="6">
        <v>3</v>
      </c>
      <c r="J1960" s="6">
        <v>110.34</v>
      </c>
      <c r="K1960" s="6">
        <v>44.14</v>
      </c>
      <c r="L1960" s="6">
        <v>110.34</v>
      </c>
      <c r="M1960" s="6">
        <v>120.01</v>
      </c>
      <c r="N1960" s="6">
        <v>28</v>
      </c>
      <c r="O1960" s="6">
        <v>0</v>
      </c>
      <c r="P1960" s="6">
        <v>700016</v>
      </c>
      <c r="Q1960" s="6">
        <v>0</v>
      </c>
      <c r="R1960" s="6">
        <v>100000</v>
      </c>
      <c r="S1960" s="6">
        <v>800016</v>
      </c>
      <c r="U1960">
        <f t="shared" si="37"/>
        <v>0.25376110204821462</v>
      </c>
    </row>
    <row r="1961" spans="1:21" x14ac:dyDescent="0.35">
      <c r="A1961">
        <v>2022</v>
      </c>
      <c r="B1961" t="s">
        <v>3</v>
      </c>
      <c r="C1961" t="s">
        <v>33</v>
      </c>
      <c r="D1961" t="s">
        <v>17</v>
      </c>
      <c r="E1961" t="s">
        <v>145</v>
      </c>
      <c r="F1961" t="s">
        <v>35</v>
      </c>
      <c r="G1961">
        <v>1</v>
      </c>
      <c r="H1961" t="s">
        <v>9</v>
      </c>
      <c r="I1961" s="6">
        <v>1002</v>
      </c>
      <c r="J1961" s="6">
        <v>4423751.6100000003</v>
      </c>
      <c r="K1961" s="6">
        <v>521913.87</v>
      </c>
      <c r="L1961" s="6">
        <v>2330754.63</v>
      </c>
      <c r="M1961" s="6">
        <v>2622744.0499999998</v>
      </c>
      <c r="N1961" s="6">
        <v>1028608</v>
      </c>
      <c r="O1961" s="6">
        <v>9834293695</v>
      </c>
      <c r="P1961" s="6">
        <v>12909318301</v>
      </c>
      <c r="Q1961" s="6">
        <v>1082430187</v>
      </c>
      <c r="R1961" s="6">
        <v>2529577738</v>
      </c>
      <c r="S1961" s="6">
        <v>26224619921</v>
      </c>
      <c r="U1961">
        <f t="shared" si="37"/>
        <v>0.23251938415231227</v>
      </c>
    </row>
    <row r="1962" spans="1:21" x14ac:dyDescent="0.35">
      <c r="A1962">
        <v>2022</v>
      </c>
      <c r="B1962" t="s">
        <v>3</v>
      </c>
      <c r="C1962" t="s">
        <v>33</v>
      </c>
      <c r="D1962" t="s">
        <v>17</v>
      </c>
      <c r="E1962" t="s">
        <v>145</v>
      </c>
      <c r="F1962" t="s">
        <v>35</v>
      </c>
      <c r="G1962">
        <v>2</v>
      </c>
      <c r="H1962" t="s">
        <v>9</v>
      </c>
      <c r="I1962" s="6">
        <v>899</v>
      </c>
      <c r="J1962" s="6">
        <v>1481191.16</v>
      </c>
      <c r="K1962" s="6">
        <v>160876.62</v>
      </c>
      <c r="L1962" s="6">
        <v>637081.63</v>
      </c>
      <c r="M1962" s="6">
        <v>760823.75</v>
      </c>
      <c r="N1962" s="6">
        <v>345499</v>
      </c>
      <c r="O1962" s="6">
        <v>7947561756</v>
      </c>
      <c r="P1962" s="6">
        <v>2335459026</v>
      </c>
      <c r="Q1962" s="6">
        <v>0</v>
      </c>
      <c r="R1962" s="6">
        <v>487776315</v>
      </c>
      <c r="S1962" s="6">
        <v>10770797097</v>
      </c>
      <c r="U1962">
        <f t="shared" si="37"/>
        <v>0.23325753577951411</v>
      </c>
    </row>
    <row r="1963" spans="1:21" x14ac:dyDescent="0.35">
      <c r="A1963">
        <v>2022</v>
      </c>
      <c r="B1963" t="s">
        <v>3</v>
      </c>
      <c r="C1963" t="s">
        <v>33</v>
      </c>
      <c r="D1963" t="s">
        <v>17</v>
      </c>
      <c r="E1963" t="s">
        <v>145</v>
      </c>
      <c r="F1963" t="s">
        <v>35</v>
      </c>
      <c r="G1963">
        <v>3</v>
      </c>
      <c r="H1963" t="s">
        <v>9</v>
      </c>
      <c r="I1963" s="6">
        <v>103</v>
      </c>
      <c r="J1963" s="6">
        <v>179453.79</v>
      </c>
      <c r="K1963" s="6">
        <v>24267.73</v>
      </c>
      <c r="L1963" s="6">
        <v>92400.3</v>
      </c>
      <c r="M1963" s="6">
        <v>119210.58</v>
      </c>
      <c r="N1963" s="6">
        <v>43107</v>
      </c>
      <c r="O1963" s="6">
        <v>1202465970</v>
      </c>
      <c r="P1963" s="6">
        <v>491423775</v>
      </c>
      <c r="Q1963" s="6">
        <v>0</v>
      </c>
      <c r="R1963" s="6">
        <v>144776412</v>
      </c>
      <c r="S1963" s="6">
        <v>1838666157</v>
      </c>
      <c r="U1963">
        <f t="shared" si="37"/>
        <v>0.24021225742850011</v>
      </c>
    </row>
    <row r="1964" spans="1:21" x14ac:dyDescent="0.35">
      <c r="A1964">
        <v>2022</v>
      </c>
      <c r="B1964" t="s">
        <v>3</v>
      </c>
      <c r="C1964" t="s">
        <v>33</v>
      </c>
      <c r="D1964" t="s">
        <v>17</v>
      </c>
      <c r="E1964" t="s">
        <v>145</v>
      </c>
      <c r="F1964" t="s">
        <v>35</v>
      </c>
      <c r="G1964">
        <v>4</v>
      </c>
      <c r="H1964" t="s">
        <v>9</v>
      </c>
      <c r="I1964" s="6">
        <v>35</v>
      </c>
      <c r="J1964" s="6">
        <v>67207.199999999997</v>
      </c>
      <c r="K1964" s="6">
        <v>23603.35</v>
      </c>
      <c r="L1964" s="6">
        <v>50958.69</v>
      </c>
      <c r="M1964" s="6">
        <v>70456.320000000007</v>
      </c>
      <c r="N1964" s="6">
        <v>15909</v>
      </c>
      <c r="O1964" s="6">
        <v>533301152</v>
      </c>
      <c r="P1964" s="6">
        <v>69680000</v>
      </c>
      <c r="Q1964" s="6">
        <v>0</v>
      </c>
      <c r="R1964" s="6">
        <v>36486769</v>
      </c>
      <c r="S1964" s="6">
        <v>639467921</v>
      </c>
      <c r="U1964">
        <f t="shared" si="37"/>
        <v>0.23671570903117525</v>
      </c>
    </row>
    <row r="1965" spans="1:21" x14ac:dyDescent="0.35">
      <c r="A1965">
        <v>2022</v>
      </c>
      <c r="B1965" t="s">
        <v>3</v>
      </c>
      <c r="C1965" t="s">
        <v>33</v>
      </c>
      <c r="D1965" t="s">
        <v>17</v>
      </c>
      <c r="E1965" t="s">
        <v>145</v>
      </c>
      <c r="F1965" t="s">
        <v>35</v>
      </c>
      <c r="G1965">
        <v>5</v>
      </c>
      <c r="H1965" t="s">
        <v>9</v>
      </c>
      <c r="I1965" s="6">
        <v>38</v>
      </c>
      <c r="J1965" s="6">
        <v>18513.55</v>
      </c>
      <c r="K1965" s="6">
        <v>3178.65</v>
      </c>
      <c r="L1965" s="6">
        <v>12422.15</v>
      </c>
      <c r="M1965" s="6">
        <v>13501.71</v>
      </c>
      <c r="N1965" s="6">
        <v>4636</v>
      </c>
      <c r="O1965" s="6">
        <v>1189991410</v>
      </c>
      <c r="P1965" s="6">
        <v>84819515</v>
      </c>
      <c r="Q1965" s="6">
        <v>0</v>
      </c>
      <c r="R1965" s="6">
        <v>51484286</v>
      </c>
      <c r="S1965" s="6">
        <v>1326295211</v>
      </c>
      <c r="U1965">
        <f t="shared" si="37"/>
        <v>0.25041118532102163</v>
      </c>
    </row>
    <row r="1966" spans="1:21" x14ac:dyDescent="0.35">
      <c r="A1966">
        <v>2022</v>
      </c>
      <c r="B1966" t="s">
        <v>3</v>
      </c>
      <c r="C1966" t="s">
        <v>33</v>
      </c>
      <c r="D1966" t="s">
        <v>17</v>
      </c>
      <c r="E1966" t="s">
        <v>145</v>
      </c>
      <c r="F1966" t="s">
        <v>35</v>
      </c>
      <c r="G1966">
        <v>6</v>
      </c>
      <c r="H1966" t="s">
        <v>9</v>
      </c>
      <c r="I1966" s="6">
        <v>21</v>
      </c>
      <c r="J1966" s="6">
        <v>112429.35</v>
      </c>
      <c r="K1966" s="6">
        <v>11980.33</v>
      </c>
      <c r="L1966" s="6">
        <v>32263.74</v>
      </c>
      <c r="M1966" s="6">
        <v>32562.84</v>
      </c>
      <c r="N1966" s="6">
        <v>27645</v>
      </c>
      <c r="O1966" s="6">
        <v>3260553532</v>
      </c>
      <c r="P1966" s="6">
        <v>324590885</v>
      </c>
      <c r="Q1966" s="6">
        <v>0</v>
      </c>
      <c r="R1966" s="6">
        <v>645663896</v>
      </c>
      <c r="S1966" s="6">
        <v>4230808313</v>
      </c>
      <c r="U1966">
        <f t="shared" si="37"/>
        <v>0.24588775084086137</v>
      </c>
    </row>
    <row r="1967" spans="1:21" x14ac:dyDescent="0.35">
      <c r="A1967">
        <v>2022</v>
      </c>
      <c r="B1967" t="s">
        <v>3</v>
      </c>
      <c r="C1967" t="s">
        <v>33</v>
      </c>
      <c r="D1967" t="s">
        <v>17</v>
      </c>
      <c r="E1967" t="s">
        <v>145</v>
      </c>
      <c r="F1967" t="s">
        <v>35</v>
      </c>
      <c r="G1967">
        <v>7</v>
      </c>
      <c r="H1967" t="s">
        <v>9</v>
      </c>
      <c r="I1967" s="6">
        <v>9</v>
      </c>
      <c r="J1967" s="6">
        <v>21670.959999999999</v>
      </c>
      <c r="K1967" s="6">
        <v>2167.08</v>
      </c>
      <c r="L1967" s="6">
        <v>6395.16</v>
      </c>
      <c r="M1967" s="6">
        <v>6818.27</v>
      </c>
      <c r="N1967" s="6">
        <v>4864</v>
      </c>
      <c r="O1967" s="6">
        <v>201810216</v>
      </c>
      <c r="P1967" s="6">
        <v>23180000</v>
      </c>
      <c r="Q1967" s="6">
        <v>0</v>
      </c>
      <c r="R1967" s="6">
        <v>8297005</v>
      </c>
      <c r="S1967" s="6">
        <v>233287221</v>
      </c>
      <c r="U1967">
        <f t="shared" si="37"/>
        <v>0.2244478324910387</v>
      </c>
    </row>
    <row r="1968" spans="1:21" x14ac:dyDescent="0.35">
      <c r="A1968">
        <v>2022</v>
      </c>
      <c r="B1968" t="s">
        <v>3</v>
      </c>
      <c r="C1968" t="s">
        <v>33</v>
      </c>
      <c r="D1968" t="s">
        <v>17</v>
      </c>
      <c r="E1968" t="s">
        <v>145</v>
      </c>
      <c r="F1968" t="s">
        <v>35</v>
      </c>
      <c r="G1968">
        <v>8</v>
      </c>
      <c r="H1968" t="s">
        <v>9</v>
      </c>
      <c r="I1968" s="6">
        <v>11</v>
      </c>
      <c r="J1968" s="6">
        <v>9629.0499999999993</v>
      </c>
      <c r="K1968" s="6">
        <v>1876.24</v>
      </c>
      <c r="L1968" s="6">
        <v>5134.7700000000004</v>
      </c>
      <c r="M1968" s="6">
        <v>6068.61</v>
      </c>
      <c r="N1968" s="6">
        <v>2406</v>
      </c>
      <c r="O1968" s="6">
        <v>243704010</v>
      </c>
      <c r="P1968" s="6">
        <v>83470495</v>
      </c>
      <c r="Q1968" s="6">
        <v>0</v>
      </c>
      <c r="R1968" s="6">
        <v>6055960</v>
      </c>
      <c r="S1968" s="6">
        <v>333230465</v>
      </c>
      <c r="U1968">
        <f t="shared" si="37"/>
        <v>0.24986888633873541</v>
      </c>
    </row>
    <row r="1969" spans="1:21" x14ac:dyDescent="0.35">
      <c r="A1969">
        <v>2022</v>
      </c>
      <c r="B1969" t="s">
        <v>3</v>
      </c>
      <c r="C1969" t="s">
        <v>33</v>
      </c>
      <c r="D1969" t="s">
        <v>17</v>
      </c>
      <c r="E1969" t="s">
        <v>145</v>
      </c>
      <c r="F1969" t="s">
        <v>35</v>
      </c>
      <c r="G1969">
        <v>9</v>
      </c>
      <c r="H1969" t="s">
        <v>9</v>
      </c>
      <c r="I1969" s="6">
        <v>10</v>
      </c>
      <c r="J1969" s="6">
        <v>1359.96</v>
      </c>
      <c r="K1969" s="6">
        <v>313.83</v>
      </c>
      <c r="L1969" s="6">
        <v>336.53</v>
      </c>
      <c r="M1969" s="6">
        <v>509.22</v>
      </c>
      <c r="N1969" s="6">
        <v>341</v>
      </c>
      <c r="O1969" s="6">
        <v>2453000</v>
      </c>
      <c r="P1969" s="6">
        <v>5730000</v>
      </c>
      <c r="Q1969" s="6">
        <v>0</v>
      </c>
      <c r="R1969" s="6">
        <v>923000</v>
      </c>
      <c r="S1969" s="6">
        <v>9106000</v>
      </c>
      <c r="U1969">
        <f t="shared" si="37"/>
        <v>0.25074266890202651</v>
      </c>
    </row>
    <row r="1970" spans="1:21" x14ac:dyDescent="0.35">
      <c r="A1970">
        <v>2022</v>
      </c>
      <c r="B1970" t="s">
        <v>3</v>
      </c>
      <c r="C1970" t="s">
        <v>33</v>
      </c>
      <c r="D1970" t="s">
        <v>17</v>
      </c>
      <c r="E1970" t="s">
        <v>145</v>
      </c>
      <c r="F1970" t="s">
        <v>35</v>
      </c>
      <c r="G1970">
        <v>10</v>
      </c>
      <c r="H1970" t="s">
        <v>9</v>
      </c>
      <c r="I1970" s="6">
        <v>23</v>
      </c>
      <c r="J1970" s="6">
        <v>19554.45</v>
      </c>
      <c r="K1970" s="6">
        <v>1955.57</v>
      </c>
      <c r="L1970" s="6">
        <v>15454.11</v>
      </c>
      <c r="M1970" s="6">
        <v>15454.11</v>
      </c>
      <c r="N1970" s="6">
        <v>4889</v>
      </c>
      <c r="O1970" s="6">
        <v>620500000</v>
      </c>
      <c r="P1970" s="6">
        <v>25320000</v>
      </c>
      <c r="Q1970" s="6">
        <v>0</v>
      </c>
      <c r="R1970" s="6">
        <v>121279500</v>
      </c>
      <c r="S1970" s="6">
        <v>767099500</v>
      </c>
      <c r="U1970">
        <f t="shared" si="37"/>
        <v>0.25001981646121468</v>
      </c>
    </row>
    <row r="1971" spans="1:21" x14ac:dyDescent="0.35">
      <c r="A1971">
        <v>2022</v>
      </c>
      <c r="B1971" t="s">
        <v>3</v>
      </c>
      <c r="C1971" t="s">
        <v>33</v>
      </c>
      <c r="D1971" t="s">
        <v>17</v>
      </c>
      <c r="E1971" t="s">
        <v>146</v>
      </c>
      <c r="F1971" t="s">
        <v>35</v>
      </c>
      <c r="G1971">
        <v>1</v>
      </c>
      <c r="H1971" t="s">
        <v>9</v>
      </c>
      <c r="I1971" s="6">
        <v>1149</v>
      </c>
      <c r="J1971" s="6">
        <v>2673725.4300000002</v>
      </c>
      <c r="K1971" s="6">
        <v>567140.01</v>
      </c>
      <c r="L1971" s="6">
        <v>1449161.16</v>
      </c>
      <c r="M1971" s="6">
        <v>1730615.11</v>
      </c>
      <c r="N1971" s="6">
        <v>636673</v>
      </c>
      <c r="O1971" s="6">
        <v>12352163201</v>
      </c>
      <c r="P1971" s="6">
        <v>6143535193</v>
      </c>
      <c r="Q1971" s="6">
        <v>0</v>
      </c>
      <c r="R1971" s="6">
        <v>1060413156</v>
      </c>
      <c r="S1971" s="6">
        <v>19599865838</v>
      </c>
      <c r="U1971">
        <f t="shared" si="37"/>
        <v>0.23812205728244876</v>
      </c>
    </row>
    <row r="1972" spans="1:21" x14ac:dyDescent="0.35">
      <c r="A1972">
        <v>2022</v>
      </c>
      <c r="B1972" t="s">
        <v>3</v>
      </c>
      <c r="C1972" t="s">
        <v>33</v>
      </c>
      <c r="D1972" t="s">
        <v>17</v>
      </c>
      <c r="E1972" t="s">
        <v>146</v>
      </c>
      <c r="F1972" t="s">
        <v>35</v>
      </c>
      <c r="G1972">
        <v>2</v>
      </c>
      <c r="H1972" t="s">
        <v>9</v>
      </c>
      <c r="I1972" s="6">
        <v>1036</v>
      </c>
      <c r="J1972" s="6">
        <v>989811.17</v>
      </c>
      <c r="K1972" s="6">
        <v>182198.39999999999</v>
      </c>
      <c r="L1972" s="6">
        <v>401057.18</v>
      </c>
      <c r="M1972" s="6">
        <v>601580.43000000005</v>
      </c>
      <c r="N1972" s="6">
        <v>242080</v>
      </c>
      <c r="O1972" s="6">
        <v>6166248033</v>
      </c>
      <c r="P1972" s="6">
        <v>2360939848</v>
      </c>
      <c r="Q1972" s="6">
        <v>0</v>
      </c>
      <c r="R1972" s="6">
        <v>547382178</v>
      </c>
      <c r="S1972" s="6">
        <v>9074570056</v>
      </c>
      <c r="U1972">
        <f t="shared" si="37"/>
        <v>0.24457190152743982</v>
      </c>
    </row>
    <row r="1973" spans="1:21" x14ac:dyDescent="0.35">
      <c r="A1973">
        <v>2022</v>
      </c>
      <c r="B1973" t="s">
        <v>3</v>
      </c>
      <c r="C1973" t="s">
        <v>33</v>
      </c>
      <c r="D1973" t="s">
        <v>17</v>
      </c>
      <c r="E1973" t="s">
        <v>146</v>
      </c>
      <c r="F1973" t="s">
        <v>35</v>
      </c>
      <c r="G1973">
        <v>3</v>
      </c>
      <c r="H1973" t="s">
        <v>9</v>
      </c>
      <c r="I1973" s="6">
        <v>25</v>
      </c>
      <c r="J1973" s="6">
        <v>39914</v>
      </c>
      <c r="K1973" s="6">
        <v>10259.709999999999</v>
      </c>
      <c r="L1973" s="6">
        <v>21677.08</v>
      </c>
      <c r="M1973" s="6">
        <v>25183.56</v>
      </c>
      <c r="N1973" s="6">
        <v>9926</v>
      </c>
      <c r="O1973" s="6">
        <v>321193338</v>
      </c>
      <c r="P1973" s="6">
        <v>117987040</v>
      </c>
      <c r="Q1973" s="6">
        <v>0</v>
      </c>
      <c r="R1973" s="6">
        <v>15673750</v>
      </c>
      <c r="S1973" s="6">
        <v>454854128</v>
      </c>
      <c r="U1973">
        <f t="shared" si="37"/>
        <v>0.24868467204489653</v>
      </c>
    </row>
    <row r="1974" spans="1:21" x14ac:dyDescent="0.35">
      <c r="A1974">
        <v>2022</v>
      </c>
      <c r="B1974" t="s">
        <v>3</v>
      </c>
      <c r="C1974" t="s">
        <v>33</v>
      </c>
      <c r="D1974" t="s">
        <v>17</v>
      </c>
      <c r="E1974" t="s">
        <v>146</v>
      </c>
      <c r="F1974" t="s">
        <v>35</v>
      </c>
      <c r="G1974">
        <v>4</v>
      </c>
      <c r="H1974" t="s">
        <v>9</v>
      </c>
      <c r="I1974" s="6">
        <v>12</v>
      </c>
      <c r="J1974" s="6">
        <v>105822.08</v>
      </c>
      <c r="K1974" s="6">
        <v>30810.69</v>
      </c>
      <c r="L1974" s="6">
        <v>90356.75</v>
      </c>
      <c r="M1974" s="6">
        <v>118110.97</v>
      </c>
      <c r="N1974" s="6">
        <v>24068</v>
      </c>
      <c r="O1974" s="6">
        <v>618225000</v>
      </c>
      <c r="P1974" s="6">
        <v>230506558</v>
      </c>
      <c r="Q1974" s="6">
        <v>0</v>
      </c>
      <c r="R1974" s="6">
        <v>98950000</v>
      </c>
      <c r="S1974" s="6">
        <v>947681558</v>
      </c>
      <c r="U1974">
        <f t="shared" si="37"/>
        <v>0.22743835691001349</v>
      </c>
    </row>
    <row r="1975" spans="1:21" x14ac:dyDescent="0.35">
      <c r="A1975">
        <v>2022</v>
      </c>
      <c r="B1975" t="s">
        <v>3</v>
      </c>
      <c r="C1975" t="s">
        <v>33</v>
      </c>
      <c r="D1975" t="s">
        <v>17</v>
      </c>
      <c r="E1975" t="s">
        <v>146</v>
      </c>
      <c r="F1975" t="s">
        <v>35</v>
      </c>
      <c r="G1975">
        <v>5</v>
      </c>
      <c r="H1975" t="s">
        <v>9</v>
      </c>
      <c r="I1975" s="6">
        <v>9</v>
      </c>
      <c r="J1975" s="6">
        <v>20513.73</v>
      </c>
      <c r="K1975" s="6">
        <v>10698.59</v>
      </c>
      <c r="L1975" s="6">
        <v>15205.71</v>
      </c>
      <c r="M1975" s="6">
        <v>20560.72</v>
      </c>
      <c r="N1975" s="6">
        <v>5207</v>
      </c>
      <c r="O1975" s="6">
        <v>215360000</v>
      </c>
      <c r="P1975" s="6">
        <v>10380000</v>
      </c>
      <c r="Q1975" s="6">
        <v>0</v>
      </c>
      <c r="R1975" s="6">
        <v>6148000</v>
      </c>
      <c r="S1975" s="6">
        <v>231888000</v>
      </c>
      <c r="U1975">
        <f t="shared" si="37"/>
        <v>0.25382999581256066</v>
      </c>
    </row>
    <row r="1976" spans="1:21" x14ac:dyDescent="0.35">
      <c r="A1976">
        <v>2022</v>
      </c>
      <c r="B1976" t="s">
        <v>3</v>
      </c>
      <c r="C1976" t="s">
        <v>33</v>
      </c>
      <c r="D1976" t="s">
        <v>17</v>
      </c>
      <c r="E1976" t="s">
        <v>146</v>
      </c>
      <c r="F1976" t="s">
        <v>35</v>
      </c>
      <c r="G1976">
        <v>6</v>
      </c>
      <c r="H1976" t="s">
        <v>9</v>
      </c>
      <c r="I1976" s="6">
        <v>4</v>
      </c>
      <c r="J1976" s="6">
        <v>27628.34</v>
      </c>
      <c r="K1976" s="6">
        <v>2762.84</v>
      </c>
      <c r="L1976" s="6">
        <v>15019.47</v>
      </c>
      <c r="M1976" s="6">
        <v>15060.54</v>
      </c>
      <c r="N1976" s="6">
        <v>6897</v>
      </c>
      <c r="O1976" s="6">
        <v>240000000</v>
      </c>
      <c r="P1976" s="6">
        <v>192800000</v>
      </c>
      <c r="Q1976" s="6">
        <v>0</v>
      </c>
      <c r="R1976" s="6">
        <v>76060000</v>
      </c>
      <c r="S1976" s="6">
        <v>508860000</v>
      </c>
      <c r="U1976">
        <f t="shared" si="37"/>
        <v>0.24963497625988387</v>
      </c>
    </row>
    <row r="1977" spans="1:21" x14ac:dyDescent="0.35">
      <c r="A1977">
        <v>2022</v>
      </c>
      <c r="B1977" t="s">
        <v>3</v>
      </c>
      <c r="C1977" t="s">
        <v>33</v>
      </c>
      <c r="D1977" t="s">
        <v>17</v>
      </c>
      <c r="E1977" t="s">
        <v>146</v>
      </c>
      <c r="F1977" t="s">
        <v>35</v>
      </c>
      <c r="G1977">
        <v>8</v>
      </c>
      <c r="H1977" t="s">
        <v>9</v>
      </c>
      <c r="I1977" s="6">
        <v>2</v>
      </c>
      <c r="J1977" s="6">
        <v>0</v>
      </c>
      <c r="K1977" s="6">
        <v>0</v>
      </c>
      <c r="L1977" s="6">
        <v>1098.6300000000001</v>
      </c>
      <c r="M1977" s="6">
        <v>1396.18</v>
      </c>
      <c r="N1977" s="6">
        <v>0</v>
      </c>
      <c r="O1977" s="6">
        <v>2400000</v>
      </c>
      <c r="P1977" s="6">
        <v>0</v>
      </c>
      <c r="Q1977" s="6">
        <v>0</v>
      </c>
      <c r="R1977" s="6">
        <v>0</v>
      </c>
      <c r="S1977" s="6">
        <v>2400000</v>
      </c>
      <c r="U1977">
        <f t="shared" si="37"/>
        <v>0</v>
      </c>
    </row>
    <row r="1978" spans="1:21" x14ac:dyDescent="0.35">
      <c r="A1978">
        <v>2022</v>
      </c>
      <c r="B1978" t="s">
        <v>3</v>
      </c>
      <c r="C1978" t="s">
        <v>33</v>
      </c>
      <c r="D1978" t="s">
        <v>17</v>
      </c>
      <c r="E1978" t="s">
        <v>146</v>
      </c>
      <c r="F1978" t="s">
        <v>35</v>
      </c>
      <c r="G1978">
        <v>10</v>
      </c>
      <c r="H1978" t="s">
        <v>9</v>
      </c>
      <c r="I1978" s="6">
        <v>2</v>
      </c>
      <c r="J1978" s="6">
        <v>133.94</v>
      </c>
      <c r="K1978" s="6">
        <v>80.36</v>
      </c>
      <c r="L1978" s="6">
        <v>133.96</v>
      </c>
      <c r="M1978" s="6">
        <v>139.82</v>
      </c>
      <c r="N1978" s="6">
        <v>33</v>
      </c>
      <c r="O1978" s="6">
        <v>1100000</v>
      </c>
      <c r="P1978" s="6">
        <v>60000</v>
      </c>
      <c r="Q1978" s="6">
        <v>0</v>
      </c>
      <c r="R1978" s="6">
        <v>10000</v>
      </c>
      <c r="S1978" s="6">
        <v>1170000</v>
      </c>
      <c r="U1978">
        <f t="shared" si="37"/>
        <v>0.24637897566074363</v>
      </c>
    </row>
    <row r="1979" spans="1:21" x14ac:dyDescent="0.35">
      <c r="A1979">
        <v>2022</v>
      </c>
      <c r="B1979" t="s">
        <v>3</v>
      </c>
      <c r="C1979" t="s">
        <v>33</v>
      </c>
      <c r="D1979" t="s">
        <v>17</v>
      </c>
      <c r="E1979" t="s">
        <v>147</v>
      </c>
      <c r="F1979" t="s">
        <v>35</v>
      </c>
      <c r="G1979">
        <v>1</v>
      </c>
      <c r="H1979" t="s">
        <v>9</v>
      </c>
      <c r="I1979" s="6">
        <v>233</v>
      </c>
      <c r="J1979" s="6">
        <v>683764.81</v>
      </c>
      <c r="K1979" s="6">
        <v>145440.91</v>
      </c>
      <c r="L1979" s="6">
        <v>380082.49</v>
      </c>
      <c r="M1979" s="6">
        <v>516139.47</v>
      </c>
      <c r="N1979" s="6">
        <v>177433</v>
      </c>
      <c r="O1979" s="6">
        <v>2520633780</v>
      </c>
      <c r="P1979" s="6">
        <v>2320856569</v>
      </c>
      <c r="Q1979" s="6">
        <v>0</v>
      </c>
      <c r="R1979" s="6">
        <v>705618027</v>
      </c>
      <c r="S1979" s="6">
        <v>21252666001</v>
      </c>
      <c r="U1979">
        <f t="shared" si="37"/>
        <v>0.25949419654983413</v>
      </c>
    </row>
    <row r="1980" spans="1:21" x14ac:dyDescent="0.35">
      <c r="A1980">
        <v>2022</v>
      </c>
      <c r="B1980" t="s">
        <v>3</v>
      </c>
      <c r="C1980" t="s">
        <v>33</v>
      </c>
      <c r="D1980" t="s">
        <v>17</v>
      </c>
      <c r="E1980" t="s">
        <v>147</v>
      </c>
      <c r="F1980" t="s">
        <v>35</v>
      </c>
      <c r="G1980">
        <v>2</v>
      </c>
      <c r="H1980" t="s">
        <v>9</v>
      </c>
      <c r="I1980" s="6">
        <v>182</v>
      </c>
      <c r="J1980" s="6">
        <v>375303.6</v>
      </c>
      <c r="K1980" s="6">
        <v>42713.85</v>
      </c>
      <c r="L1980" s="6">
        <v>106365.27</v>
      </c>
      <c r="M1980" s="6">
        <v>143511.26</v>
      </c>
      <c r="N1980" s="6">
        <v>86993</v>
      </c>
      <c r="O1980" s="6">
        <v>2396871523</v>
      </c>
      <c r="P1980" s="6">
        <v>951905845</v>
      </c>
      <c r="Q1980" s="6">
        <v>0</v>
      </c>
      <c r="R1980" s="6">
        <v>231934518</v>
      </c>
      <c r="S1980" s="6">
        <v>4753411886</v>
      </c>
      <c r="U1980">
        <f t="shared" si="37"/>
        <v>0.23179367317553043</v>
      </c>
    </row>
    <row r="1981" spans="1:21" x14ac:dyDescent="0.35">
      <c r="A1981">
        <v>2022</v>
      </c>
      <c r="B1981" t="s">
        <v>3</v>
      </c>
      <c r="C1981" t="s">
        <v>33</v>
      </c>
      <c r="D1981" t="s">
        <v>17</v>
      </c>
      <c r="E1981" t="s">
        <v>147</v>
      </c>
      <c r="F1981" t="s">
        <v>35</v>
      </c>
      <c r="G1981">
        <v>3</v>
      </c>
      <c r="H1981" t="s">
        <v>9</v>
      </c>
      <c r="I1981" s="6">
        <v>46</v>
      </c>
      <c r="J1981" s="6">
        <v>194879.55</v>
      </c>
      <c r="K1981" s="6">
        <v>23161.52</v>
      </c>
      <c r="L1981" s="6">
        <v>61382.11</v>
      </c>
      <c r="M1981" s="6">
        <v>85054.26</v>
      </c>
      <c r="N1981" s="6">
        <v>47786</v>
      </c>
      <c r="O1981" s="6">
        <v>1196470761</v>
      </c>
      <c r="P1981" s="6">
        <v>574264929</v>
      </c>
      <c r="Q1981" s="6">
        <v>0</v>
      </c>
      <c r="R1981" s="6">
        <v>152999257</v>
      </c>
      <c r="S1981" s="6">
        <v>2882672502</v>
      </c>
      <c r="U1981">
        <f t="shared" si="37"/>
        <v>0.24520787327351692</v>
      </c>
    </row>
    <row r="1982" spans="1:21" x14ac:dyDescent="0.35">
      <c r="A1982">
        <v>2022</v>
      </c>
      <c r="B1982" t="s">
        <v>3</v>
      </c>
      <c r="C1982" t="s">
        <v>33</v>
      </c>
      <c r="D1982" t="s">
        <v>17</v>
      </c>
      <c r="E1982" t="s">
        <v>147</v>
      </c>
      <c r="F1982" t="s">
        <v>35</v>
      </c>
      <c r="G1982">
        <v>4</v>
      </c>
      <c r="H1982" t="s">
        <v>9</v>
      </c>
      <c r="I1982" s="6">
        <v>19</v>
      </c>
      <c r="J1982" s="6">
        <v>70783.23</v>
      </c>
      <c r="K1982" s="6">
        <v>12445.43</v>
      </c>
      <c r="L1982" s="6">
        <v>18097.98</v>
      </c>
      <c r="M1982" s="6">
        <v>25263.65</v>
      </c>
      <c r="N1982" s="6">
        <v>17490</v>
      </c>
      <c r="O1982" s="6">
        <v>748741000</v>
      </c>
      <c r="P1982" s="6">
        <v>86450000</v>
      </c>
      <c r="Q1982" s="6">
        <v>0</v>
      </c>
      <c r="R1982" s="6">
        <v>58110481</v>
      </c>
      <c r="S1982" s="6">
        <v>1487415000</v>
      </c>
      <c r="U1982">
        <f t="shared" si="37"/>
        <v>0.24709242570591933</v>
      </c>
    </row>
    <row r="1983" spans="1:21" x14ac:dyDescent="0.35">
      <c r="A1983">
        <v>2022</v>
      </c>
      <c r="B1983" t="s">
        <v>3</v>
      </c>
      <c r="C1983" t="s">
        <v>33</v>
      </c>
      <c r="D1983" t="s">
        <v>17</v>
      </c>
      <c r="E1983" t="s">
        <v>147</v>
      </c>
      <c r="F1983" t="s">
        <v>35</v>
      </c>
      <c r="G1983">
        <v>5</v>
      </c>
      <c r="H1983" t="s">
        <v>9</v>
      </c>
      <c r="I1983" s="6">
        <v>9</v>
      </c>
      <c r="J1983" s="6">
        <v>7531.18</v>
      </c>
      <c r="K1983" s="6">
        <v>4464.99</v>
      </c>
      <c r="L1983" s="6">
        <v>6525.24</v>
      </c>
      <c r="M1983" s="6">
        <v>10596.5</v>
      </c>
      <c r="N1983" s="6">
        <v>1887</v>
      </c>
      <c r="O1983" s="6">
        <v>91386000</v>
      </c>
      <c r="P1983" s="6">
        <v>37500000</v>
      </c>
      <c r="Q1983" s="6">
        <v>0</v>
      </c>
      <c r="R1983" s="6">
        <v>8650000</v>
      </c>
      <c r="S1983" s="6">
        <v>137536000</v>
      </c>
      <c r="U1983">
        <f t="shared" si="37"/>
        <v>0.25055834543856342</v>
      </c>
    </row>
    <row r="1984" spans="1:21" x14ac:dyDescent="0.35">
      <c r="A1984">
        <v>2022</v>
      </c>
      <c r="B1984" t="s">
        <v>3</v>
      </c>
      <c r="C1984" t="s">
        <v>33</v>
      </c>
      <c r="D1984" t="s">
        <v>17</v>
      </c>
      <c r="E1984" t="s">
        <v>147</v>
      </c>
      <c r="F1984" t="s">
        <v>35</v>
      </c>
      <c r="G1984">
        <v>6</v>
      </c>
      <c r="H1984" t="s">
        <v>9</v>
      </c>
      <c r="I1984" s="6">
        <v>5</v>
      </c>
      <c r="J1984" s="6">
        <v>9778.2800000000007</v>
      </c>
      <c r="K1984" s="6">
        <v>1971.01</v>
      </c>
      <c r="L1984" s="6">
        <v>7846.91</v>
      </c>
      <c r="M1984" s="6">
        <v>8554.4</v>
      </c>
      <c r="N1984" s="6">
        <v>2279</v>
      </c>
      <c r="O1984" s="6">
        <v>220230000</v>
      </c>
      <c r="P1984" s="6">
        <v>54250000</v>
      </c>
      <c r="Q1984" s="6">
        <v>0</v>
      </c>
      <c r="R1984" s="6">
        <v>28471424</v>
      </c>
      <c r="S1984" s="6">
        <v>302951424</v>
      </c>
      <c r="U1984">
        <f t="shared" si="37"/>
        <v>0.23306757425641317</v>
      </c>
    </row>
    <row r="1985" spans="1:21" x14ac:dyDescent="0.35">
      <c r="A1985">
        <v>2022</v>
      </c>
      <c r="B1985" t="s">
        <v>3</v>
      </c>
      <c r="C1985" t="s">
        <v>33</v>
      </c>
      <c r="D1985" t="s">
        <v>17</v>
      </c>
      <c r="E1985" t="s">
        <v>147</v>
      </c>
      <c r="F1985" t="s">
        <v>35</v>
      </c>
      <c r="G1985">
        <v>9</v>
      </c>
      <c r="H1985" t="s">
        <v>9</v>
      </c>
      <c r="I1985" s="6">
        <v>3</v>
      </c>
      <c r="J1985" s="6">
        <v>3998.5</v>
      </c>
      <c r="K1985" s="6">
        <v>2081.2399999999998</v>
      </c>
      <c r="L1985" s="6">
        <v>3381.89</v>
      </c>
      <c r="M1985" s="6">
        <v>3381.89</v>
      </c>
      <c r="N1985" s="6">
        <v>1056</v>
      </c>
      <c r="O1985" s="6">
        <v>8850000</v>
      </c>
      <c r="P1985" s="6">
        <v>37250000</v>
      </c>
      <c r="Q1985" s="6">
        <v>0</v>
      </c>
      <c r="R1985" s="6">
        <v>6460000</v>
      </c>
      <c r="S1985" s="6">
        <v>52560000</v>
      </c>
      <c r="U1985">
        <f t="shared" si="37"/>
        <v>0.26409903713892707</v>
      </c>
    </row>
    <row r="1986" spans="1:21" x14ac:dyDescent="0.35">
      <c r="A1986">
        <v>2022</v>
      </c>
      <c r="B1986" t="s">
        <v>3</v>
      </c>
      <c r="C1986" t="s">
        <v>33</v>
      </c>
      <c r="D1986" t="s">
        <v>17</v>
      </c>
      <c r="E1986" t="s">
        <v>148</v>
      </c>
      <c r="F1986" t="s">
        <v>35</v>
      </c>
      <c r="G1986">
        <v>1</v>
      </c>
      <c r="H1986" t="s">
        <v>9</v>
      </c>
      <c r="I1986" s="6">
        <v>845</v>
      </c>
      <c r="J1986" s="6">
        <v>1801797.57</v>
      </c>
      <c r="K1986" s="6">
        <v>248342.08</v>
      </c>
      <c r="L1986" s="6">
        <v>748578.78</v>
      </c>
      <c r="M1986" s="6">
        <v>830213.4</v>
      </c>
      <c r="N1986" s="6">
        <v>398025</v>
      </c>
      <c r="O1986" s="6">
        <v>5883020232</v>
      </c>
      <c r="P1986" s="6">
        <v>5869129916</v>
      </c>
      <c r="Q1986" s="6">
        <v>8013540</v>
      </c>
      <c r="R1986" s="6">
        <v>1255775021</v>
      </c>
      <c r="S1986" s="6">
        <v>13015938709</v>
      </c>
      <c r="U1986">
        <f t="shared" si="37"/>
        <v>0.22090439382710456</v>
      </c>
    </row>
    <row r="1987" spans="1:21" x14ac:dyDescent="0.35">
      <c r="A1987">
        <v>2022</v>
      </c>
      <c r="B1987" t="s">
        <v>3</v>
      </c>
      <c r="C1987" t="s">
        <v>33</v>
      </c>
      <c r="D1987" t="s">
        <v>17</v>
      </c>
      <c r="E1987" t="s">
        <v>148</v>
      </c>
      <c r="F1987" t="s">
        <v>35</v>
      </c>
      <c r="G1987">
        <v>2</v>
      </c>
      <c r="H1987" t="s">
        <v>9</v>
      </c>
      <c r="I1987" s="6">
        <v>691</v>
      </c>
      <c r="J1987" s="6">
        <v>1137349.18</v>
      </c>
      <c r="K1987" s="6">
        <v>127780.44</v>
      </c>
      <c r="L1987" s="6">
        <v>361043.54</v>
      </c>
      <c r="M1987" s="6">
        <v>458431.69</v>
      </c>
      <c r="N1987" s="6">
        <v>273374</v>
      </c>
      <c r="O1987" s="6">
        <v>5590227996</v>
      </c>
      <c r="P1987" s="6">
        <v>2639552447</v>
      </c>
      <c r="Q1987" s="6">
        <v>0</v>
      </c>
      <c r="R1987" s="6">
        <v>928326311</v>
      </c>
      <c r="S1987" s="6">
        <v>9158106754</v>
      </c>
      <c r="U1987">
        <f t="shared" si="37"/>
        <v>0.24036066039103313</v>
      </c>
    </row>
    <row r="1988" spans="1:21" x14ac:dyDescent="0.35">
      <c r="A1988">
        <v>2022</v>
      </c>
      <c r="B1988" t="s">
        <v>3</v>
      </c>
      <c r="C1988" t="s">
        <v>33</v>
      </c>
      <c r="D1988" t="s">
        <v>17</v>
      </c>
      <c r="E1988" t="s">
        <v>148</v>
      </c>
      <c r="F1988" t="s">
        <v>35</v>
      </c>
      <c r="G1988">
        <v>3</v>
      </c>
      <c r="H1988" t="s">
        <v>9</v>
      </c>
      <c r="I1988" s="6">
        <v>68</v>
      </c>
      <c r="J1988" s="6">
        <v>244678.62</v>
      </c>
      <c r="K1988" s="6">
        <v>50898.32</v>
      </c>
      <c r="L1988" s="6">
        <v>176172.97</v>
      </c>
      <c r="M1988" s="6">
        <v>195604.7</v>
      </c>
      <c r="N1988" s="6">
        <v>56152</v>
      </c>
      <c r="O1988" s="6">
        <v>2157988002</v>
      </c>
      <c r="P1988" s="6">
        <v>1096482190</v>
      </c>
      <c r="Q1988" s="6">
        <v>0</v>
      </c>
      <c r="R1988" s="6">
        <v>453067260</v>
      </c>
      <c r="S1988" s="6">
        <v>3707537452</v>
      </c>
      <c r="U1988">
        <f t="shared" si="37"/>
        <v>0.22949287518459929</v>
      </c>
    </row>
    <row r="1989" spans="1:21" x14ac:dyDescent="0.35">
      <c r="A1989">
        <v>2022</v>
      </c>
      <c r="B1989" t="s">
        <v>3</v>
      </c>
      <c r="C1989" t="s">
        <v>33</v>
      </c>
      <c r="D1989" t="s">
        <v>17</v>
      </c>
      <c r="E1989" t="s">
        <v>148</v>
      </c>
      <c r="F1989" t="s">
        <v>35</v>
      </c>
      <c r="G1989">
        <v>4</v>
      </c>
      <c r="H1989" t="s">
        <v>9</v>
      </c>
      <c r="I1989" s="6">
        <v>14</v>
      </c>
      <c r="J1989" s="6">
        <v>124971.48</v>
      </c>
      <c r="K1989" s="6">
        <v>13826.4</v>
      </c>
      <c r="L1989" s="6">
        <v>24431.56</v>
      </c>
      <c r="M1989" s="6">
        <v>26595.08</v>
      </c>
      <c r="N1989" s="6">
        <v>30688</v>
      </c>
      <c r="O1989" s="6">
        <v>1730323000</v>
      </c>
      <c r="P1989" s="6">
        <v>181662738</v>
      </c>
      <c r="Q1989" s="6">
        <v>0</v>
      </c>
      <c r="R1989" s="6">
        <v>116427144</v>
      </c>
      <c r="S1989" s="6">
        <v>2028412882</v>
      </c>
      <c r="U1989">
        <f t="shared" si="37"/>
        <v>0.2455600269757548</v>
      </c>
    </row>
    <row r="1990" spans="1:21" x14ac:dyDescent="0.35">
      <c r="A1990">
        <v>2022</v>
      </c>
      <c r="B1990" t="s">
        <v>3</v>
      </c>
      <c r="C1990" t="s">
        <v>33</v>
      </c>
      <c r="D1990" t="s">
        <v>17</v>
      </c>
      <c r="E1990" t="s">
        <v>148</v>
      </c>
      <c r="F1990" t="s">
        <v>35</v>
      </c>
      <c r="G1990">
        <v>5</v>
      </c>
      <c r="H1990" t="s">
        <v>9</v>
      </c>
      <c r="I1990" s="6">
        <v>33</v>
      </c>
      <c r="J1990" s="6">
        <v>106682.29</v>
      </c>
      <c r="K1990" s="6">
        <v>29472.03</v>
      </c>
      <c r="L1990" s="6">
        <v>64417.120000000003</v>
      </c>
      <c r="M1990" s="6">
        <v>96491.53</v>
      </c>
      <c r="N1990" s="6">
        <v>31309</v>
      </c>
      <c r="O1990" s="6">
        <v>1415907200</v>
      </c>
      <c r="P1990" s="6">
        <v>178170500</v>
      </c>
      <c r="Q1990" s="6">
        <v>0</v>
      </c>
      <c r="R1990" s="6">
        <v>196732500</v>
      </c>
      <c r="S1990" s="6">
        <v>1790810200</v>
      </c>
      <c r="U1990">
        <f t="shared" si="37"/>
        <v>0.29347888951390155</v>
      </c>
    </row>
    <row r="1991" spans="1:21" x14ac:dyDescent="0.35">
      <c r="A1991">
        <v>2022</v>
      </c>
      <c r="B1991" t="s">
        <v>3</v>
      </c>
      <c r="C1991" t="s">
        <v>33</v>
      </c>
      <c r="D1991" t="s">
        <v>17</v>
      </c>
      <c r="E1991" t="s">
        <v>148</v>
      </c>
      <c r="F1991" t="s">
        <v>35</v>
      </c>
      <c r="G1991">
        <v>6</v>
      </c>
      <c r="H1991" t="s">
        <v>9</v>
      </c>
      <c r="I1991" s="6">
        <v>23</v>
      </c>
      <c r="J1991" s="6">
        <v>18081.310000000001</v>
      </c>
      <c r="K1991" s="6">
        <v>2559.7800000000002</v>
      </c>
      <c r="L1991" s="6">
        <v>17562.88</v>
      </c>
      <c r="M1991" s="6">
        <v>31988.82</v>
      </c>
      <c r="N1991" s="6">
        <v>4672</v>
      </c>
      <c r="O1991" s="6">
        <v>474719000</v>
      </c>
      <c r="P1991" s="6">
        <v>98190000</v>
      </c>
      <c r="Q1991" s="6">
        <v>0</v>
      </c>
      <c r="R1991" s="6">
        <v>90081150</v>
      </c>
      <c r="S1991" s="6">
        <v>662990150</v>
      </c>
      <c r="U1991">
        <f t="shared" si="37"/>
        <v>0.25838835792318143</v>
      </c>
    </row>
    <row r="1992" spans="1:21" x14ac:dyDescent="0.35">
      <c r="A1992">
        <v>2022</v>
      </c>
      <c r="B1992" t="s">
        <v>3</v>
      </c>
      <c r="C1992" t="s">
        <v>33</v>
      </c>
      <c r="D1992" t="s">
        <v>17</v>
      </c>
      <c r="E1992" t="s">
        <v>148</v>
      </c>
      <c r="F1992" t="s">
        <v>35</v>
      </c>
      <c r="G1992">
        <v>7</v>
      </c>
      <c r="H1992" t="s">
        <v>9</v>
      </c>
      <c r="I1992" s="6">
        <v>3</v>
      </c>
      <c r="J1992" s="6">
        <v>53414.64</v>
      </c>
      <c r="K1992" s="6">
        <v>5341.48</v>
      </c>
      <c r="L1992" s="6">
        <v>6223.3</v>
      </c>
      <c r="M1992" s="6">
        <v>6223.3</v>
      </c>
      <c r="N1992" s="6">
        <v>13354</v>
      </c>
      <c r="O1992" s="6">
        <v>861727325</v>
      </c>
      <c r="P1992" s="6">
        <v>52495750</v>
      </c>
      <c r="Q1992" s="6">
        <v>0</v>
      </c>
      <c r="R1992" s="6">
        <v>40774207</v>
      </c>
      <c r="S1992" s="6">
        <v>954997282</v>
      </c>
      <c r="U1992">
        <f t="shared" si="37"/>
        <v>0.25000636529610609</v>
      </c>
    </row>
    <row r="1993" spans="1:21" x14ac:dyDescent="0.35">
      <c r="A1993">
        <v>2022</v>
      </c>
      <c r="B1993" t="s">
        <v>3</v>
      </c>
      <c r="C1993" t="s">
        <v>33</v>
      </c>
      <c r="D1993" t="s">
        <v>17</v>
      </c>
      <c r="E1993" t="s">
        <v>148</v>
      </c>
      <c r="F1993" t="s">
        <v>35</v>
      </c>
      <c r="G1993">
        <v>9</v>
      </c>
      <c r="H1993" t="s">
        <v>9</v>
      </c>
      <c r="I1993" s="6">
        <v>4</v>
      </c>
      <c r="J1993" s="6">
        <v>1794.63</v>
      </c>
      <c r="K1993" s="6">
        <v>656.66</v>
      </c>
      <c r="L1993" s="6">
        <v>1018.91</v>
      </c>
      <c r="M1993" s="6">
        <v>1151.8800000000001</v>
      </c>
      <c r="N1993" s="6">
        <v>449</v>
      </c>
      <c r="O1993" s="6">
        <v>7800000</v>
      </c>
      <c r="P1993" s="6">
        <v>2100000</v>
      </c>
      <c r="Q1993" s="6">
        <v>0</v>
      </c>
      <c r="R1993" s="6">
        <v>1055000</v>
      </c>
      <c r="S1993" s="6">
        <v>10955000</v>
      </c>
      <c r="U1993">
        <f t="shared" si="37"/>
        <v>0.25019084713840734</v>
      </c>
    </row>
    <row r="1994" spans="1:21" x14ac:dyDescent="0.35">
      <c r="A1994">
        <v>2022</v>
      </c>
      <c r="B1994" t="s">
        <v>3</v>
      </c>
      <c r="C1994" t="s">
        <v>33</v>
      </c>
      <c r="D1994" t="s">
        <v>17</v>
      </c>
      <c r="E1994" t="s">
        <v>149</v>
      </c>
      <c r="F1994" t="s">
        <v>35</v>
      </c>
      <c r="G1994">
        <v>1</v>
      </c>
      <c r="H1994" t="s">
        <v>9</v>
      </c>
      <c r="I1994" s="6">
        <v>117</v>
      </c>
      <c r="J1994" s="6">
        <v>227429.98</v>
      </c>
      <c r="K1994" s="6">
        <v>59599.57</v>
      </c>
      <c r="L1994" s="6">
        <v>160179.20000000001</v>
      </c>
      <c r="M1994" s="6">
        <v>192749.94</v>
      </c>
      <c r="N1994" s="6">
        <v>56496</v>
      </c>
      <c r="O1994" s="6">
        <v>288471483</v>
      </c>
      <c r="P1994" s="6">
        <v>372776228</v>
      </c>
      <c r="Q1994" s="6">
        <v>0</v>
      </c>
      <c r="R1994" s="6">
        <v>49693222</v>
      </c>
      <c r="S1994" s="6">
        <v>710940933</v>
      </c>
      <c r="U1994">
        <f t="shared" si="37"/>
        <v>0.24841052177905479</v>
      </c>
    </row>
    <row r="1995" spans="1:21" x14ac:dyDescent="0.35">
      <c r="A1995">
        <v>2022</v>
      </c>
      <c r="B1995" t="s">
        <v>3</v>
      </c>
      <c r="C1995" t="s">
        <v>33</v>
      </c>
      <c r="D1995" t="s">
        <v>17</v>
      </c>
      <c r="E1995" t="s">
        <v>149</v>
      </c>
      <c r="F1995" t="s">
        <v>35</v>
      </c>
      <c r="G1995">
        <v>2</v>
      </c>
      <c r="H1995" t="s">
        <v>9</v>
      </c>
      <c r="I1995" s="6">
        <v>67</v>
      </c>
      <c r="J1995" s="6">
        <v>84696.67</v>
      </c>
      <c r="K1995" s="6">
        <v>10430.129999999999</v>
      </c>
      <c r="L1995" s="6">
        <v>43134.59</v>
      </c>
      <c r="M1995" s="6">
        <v>45528.75</v>
      </c>
      <c r="N1995" s="6">
        <v>21172</v>
      </c>
      <c r="O1995" s="6">
        <v>237789317</v>
      </c>
      <c r="P1995" s="6">
        <v>315557585</v>
      </c>
      <c r="Q1995" s="6">
        <v>0</v>
      </c>
      <c r="R1995" s="6">
        <v>28178914</v>
      </c>
      <c r="S1995" s="6">
        <v>581525816</v>
      </c>
      <c r="U1995">
        <f t="shared" si="37"/>
        <v>0.24997440867509904</v>
      </c>
    </row>
    <row r="1996" spans="1:21" x14ac:dyDescent="0.35">
      <c r="A1996">
        <v>2022</v>
      </c>
      <c r="B1996" t="s">
        <v>3</v>
      </c>
      <c r="C1996" t="s">
        <v>33</v>
      </c>
      <c r="D1996" t="s">
        <v>17</v>
      </c>
      <c r="E1996" t="s">
        <v>149</v>
      </c>
      <c r="F1996" t="s">
        <v>35</v>
      </c>
      <c r="G1996">
        <v>3</v>
      </c>
      <c r="H1996" t="s">
        <v>9</v>
      </c>
      <c r="I1996" s="6">
        <v>12</v>
      </c>
      <c r="J1996" s="6">
        <v>9950.48</v>
      </c>
      <c r="K1996" s="6">
        <v>2783.57</v>
      </c>
      <c r="L1996" s="6">
        <v>5398.04</v>
      </c>
      <c r="M1996" s="6">
        <v>7368.09</v>
      </c>
      <c r="N1996" s="6">
        <v>2462</v>
      </c>
      <c r="O1996" s="6">
        <v>34373156</v>
      </c>
      <c r="P1996" s="6">
        <v>15675000</v>
      </c>
      <c r="Q1996" s="6">
        <v>0</v>
      </c>
      <c r="R1996" s="6">
        <v>4562500</v>
      </c>
      <c r="S1996" s="6">
        <v>54610656</v>
      </c>
      <c r="U1996">
        <f t="shared" si="37"/>
        <v>0.2474252498371938</v>
      </c>
    </row>
    <row r="1997" spans="1:21" x14ac:dyDescent="0.35">
      <c r="A1997">
        <v>2022</v>
      </c>
      <c r="B1997" t="s">
        <v>3</v>
      </c>
      <c r="C1997" t="s">
        <v>33</v>
      </c>
      <c r="D1997" t="s">
        <v>17</v>
      </c>
      <c r="E1997" t="s">
        <v>149</v>
      </c>
      <c r="F1997" t="s">
        <v>35</v>
      </c>
      <c r="G1997">
        <v>4</v>
      </c>
      <c r="H1997" t="s">
        <v>9</v>
      </c>
      <c r="I1997" s="6">
        <v>1</v>
      </c>
      <c r="J1997" s="6">
        <v>1775.07</v>
      </c>
      <c r="K1997" s="6">
        <v>177.51</v>
      </c>
      <c r="L1997" s="6">
        <v>933.74</v>
      </c>
      <c r="M1997" s="6">
        <v>933.74</v>
      </c>
      <c r="N1997" s="6">
        <v>444</v>
      </c>
      <c r="O1997" s="6">
        <v>670000</v>
      </c>
      <c r="P1997" s="6">
        <v>3383500</v>
      </c>
      <c r="Q1997" s="6">
        <v>0</v>
      </c>
      <c r="R1997" s="6">
        <v>402000</v>
      </c>
      <c r="S1997" s="6">
        <v>4455500</v>
      </c>
      <c r="U1997">
        <f t="shared" si="37"/>
        <v>0.25013098075005491</v>
      </c>
    </row>
    <row r="1998" spans="1:21" x14ac:dyDescent="0.35">
      <c r="A1998">
        <v>2022</v>
      </c>
      <c r="B1998" t="s">
        <v>3</v>
      </c>
      <c r="C1998" t="s">
        <v>33</v>
      </c>
      <c r="D1998" t="s">
        <v>17</v>
      </c>
      <c r="E1998" t="s">
        <v>149</v>
      </c>
      <c r="F1998" t="s">
        <v>35</v>
      </c>
      <c r="G1998">
        <v>5</v>
      </c>
      <c r="H1998" t="s">
        <v>9</v>
      </c>
      <c r="I1998" s="6">
        <v>8</v>
      </c>
      <c r="J1998" s="6">
        <v>1240.44</v>
      </c>
      <c r="K1998" s="6">
        <v>992.36</v>
      </c>
      <c r="L1998" s="6">
        <v>6864.77</v>
      </c>
      <c r="M1998" s="6">
        <v>7996.27</v>
      </c>
      <c r="N1998" s="6">
        <v>323</v>
      </c>
      <c r="O1998" s="6">
        <v>44815000</v>
      </c>
      <c r="P1998" s="6">
        <v>1600172</v>
      </c>
      <c r="Q1998" s="6">
        <v>0</v>
      </c>
      <c r="R1998" s="6">
        <v>800000</v>
      </c>
      <c r="S1998" s="6">
        <v>47215172</v>
      </c>
      <c r="U1998">
        <f t="shared" si="37"/>
        <v>0.2603914739930992</v>
      </c>
    </row>
    <row r="1999" spans="1:21" x14ac:dyDescent="0.35">
      <c r="A1999">
        <v>2022</v>
      </c>
      <c r="B1999" t="s">
        <v>3</v>
      </c>
      <c r="C1999" t="s">
        <v>33</v>
      </c>
      <c r="D1999" t="s">
        <v>17</v>
      </c>
      <c r="E1999" t="s">
        <v>150</v>
      </c>
      <c r="F1999" t="s">
        <v>35</v>
      </c>
      <c r="G1999">
        <v>1</v>
      </c>
      <c r="H1999" t="s">
        <v>9</v>
      </c>
      <c r="I1999" s="6">
        <v>738</v>
      </c>
      <c r="J1999" s="6">
        <v>1161810.93</v>
      </c>
      <c r="K1999" s="6">
        <v>214248.62</v>
      </c>
      <c r="L1999" s="6">
        <v>1287239.17</v>
      </c>
      <c r="M1999" s="6">
        <v>1884939.5</v>
      </c>
      <c r="N1999" s="6">
        <v>288778</v>
      </c>
      <c r="O1999" s="6">
        <v>4257699798</v>
      </c>
      <c r="P1999" s="6">
        <v>3527750137</v>
      </c>
      <c r="Q1999" s="6">
        <v>0</v>
      </c>
      <c r="R1999" s="6">
        <v>739938600</v>
      </c>
      <c r="S1999" s="6">
        <v>8563082305</v>
      </c>
      <c r="U1999">
        <f t="shared" si="37"/>
        <v>0.24855851545483396</v>
      </c>
    </row>
    <row r="2000" spans="1:21" x14ac:dyDescent="0.35">
      <c r="A2000">
        <v>2022</v>
      </c>
      <c r="B2000" t="s">
        <v>3</v>
      </c>
      <c r="C2000" t="s">
        <v>33</v>
      </c>
      <c r="D2000" t="s">
        <v>17</v>
      </c>
      <c r="E2000" t="s">
        <v>150</v>
      </c>
      <c r="F2000" t="s">
        <v>35</v>
      </c>
      <c r="G2000">
        <v>2</v>
      </c>
      <c r="H2000" t="s">
        <v>9</v>
      </c>
      <c r="I2000" s="6">
        <v>352</v>
      </c>
      <c r="J2000" s="6">
        <v>854135.39</v>
      </c>
      <c r="K2000" s="6">
        <v>117049.4</v>
      </c>
      <c r="L2000" s="6">
        <v>382486.21</v>
      </c>
      <c r="M2000" s="6">
        <v>475731.34</v>
      </c>
      <c r="N2000" s="6">
        <v>204236</v>
      </c>
      <c r="O2000" s="6">
        <v>4353835429</v>
      </c>
      <c r="P2000" s="6">
        <v>2123366402</v>
      </c>
      <c r="Q2000" s="6">
        <v>0</v>
      </c>
      <c r="R2000" s="6">
        <v>380379906</v>
      </c>
      <c r="S2000" s="6">
        <v>6857581737</v>
      </c>
      <c r="U2000">
        <f t="shared" si="37"/>
        <v>0.239114316525393</v>
      </c>
    </row>
    <row r="2001" spans="1:21" x14ac:dyDescent="0.35">
      <c r="A2001">
        <v>2022</v>
      </c>
      <c r="B2001" t="s">
        <v>3</v>
      </c>
      <c r="C2001" t="s">
        <v>33</v>
      </c>
      <c r="D2001" t="s">
        <v>17</v>
      </c>
      <c r="E2001" t="s">
        <v>150</v>
      </c>
      <c r="F2001" t="s">
        <v>35</v>
      </c>
      <c r="G2001">
        <v>3</v>
      </c>
      <c r="H2001" t="s">
        <v>9</v>
      </c>
      <c r="I2001" s="6">
        <v>70</v>
      </c>
      <c r="J2001" s="6">
        <v>327918.81</v>
      </c>
      <c r="K2001" s="6">
        <v>69574.28</v>
      </c>
      <c r="L2001" s="6">
        <v>172969.73</v>
      </c>
      <c r="M2001" s="6">
        <v>201679.33</v>
      </c>
      <c r="N2001" s="6">
        <v>81842</v>
      </c>
      <c r="O2001" s="6">
        <v>1457190424</v>
      </c>
      <c r="P2001" s="6">
        <v>278369948</v>
      </c>
      <c r="Q2001" s="6">
        <v>0</v>
      </c>
      <c r="R2001" s="6">
        <v>77874179</v>
      </c>
      <c r="S2001" s="6">
        <v>1813434551</v>
      </c>
      <c r="U2001">
        <f t="shared" si="37"/>
        <v>0.24958007135973689</v>
      </c>
    </row>
    <row r="2002" spans="1:21" x14ac:dyDescent="0.35">
      <c r="A2002">
        <v>2022</v>
      </c>
      <c r="B2002" t="s">
        <v>3</v>
      </c>
      <c r="C2002" t="s">
        <v>33</v>
      </c>
      <c r="D2002" t="s">
        <v>17</v>
      </c>
      <c r="E2002" t="s">
        <v>150</v>
      </c>
      <c r="F2002" t="s">
        <v>35</v>
      </c>
      <c r="G2002">
        <v>4</v>
      </c>
      <c r="H2002" t="s">
        <v>9</v>
      </c>
      <c r="I2002" s="6">
        <v>39</v>
      </c>
      <c r="J2002" s="6">
        <v>73634.679999999993</v>
      </c>
      <c r="K2002" s="6">
        <v>27858.38</v>
      </c>
      <c r="L2002" s="6">
        <v>53208.22</v>
      </c>
      <c r="M2002" s="6">
        <v>71484.160000000003</v>
      </c>
      <c r="N2002" s="6">
        <v>18294</v>
      </c>
      <c r="O2002" s="6">
        <v>743982252</v>
      </c>
      <c r="P2002" s="6">
        <v>76498170</v>
      </c>
      <c r="Q2002" s="6">
        <v>0</v>
      </c>
      <c r="R2002" s="6">
        <v>27025090</v>
      </c>
      <c r="S2002" s="6">
        <v>847505512</v>
      </c>
      <c r="U2002">
        <f t="shared" si="37"/>
        <v>0.24844271748040464</v>
      </c>
    </row>
    <row r="2003" spans="1:21" x14ac:dyDescent="0.35">
      <c r="A2003">
        <v>2022</v>
      </c>
      <c r="B2003" t="s">
        <v>3</v>
      </c>
      <c r="C2003" t="s">
        <v>33</v>
      </c>
      <c r="D2003" t="s">
        <v>17</v>
      </c>
      <c r="E2003" t="s">
        <v>150</v>
      </c>
      <c r="F2003" t="s">
        <v>35</v>
      </c>
      <c r="G2003">
        <v>5</v>
      </c>
      <c r="H2003" t="s">
        <v>9</v>
      </c>
      <c r="I2003" s="6">
        <v>41</v>
      </c>
      <c r="J2003" s="6">
        <v>66176.61</v>
      </c>
      <c r="K2003" s="6">
        <v>16123.07</v>
      </c>
      <c r="L2003" s="6">
        <v>84074.73</v>
      </c>
      <c r="M2003" s="6">
        <v>135575.51</v>
      </c>
      <c r="N2003" s="6">
        <v>16487</v>
      </c>
      <c r="O2003" s="6">
        <v>1418980188</v>
      </c>
      <c r="P2003" s="6">
        <v>379540272</v>
      </c>
      <c r="Q2003" s="6">
        <v>0</v>
      </c>
      <c r="R2003" s="6">
        <v>152936000</v>
      </c>
      <c r="S2003" s="6">
        <v>1951456460</v>
      </c>
      <c r="U2003">
        <f t="shared" si="37"/>
        <v>0.24913636404161529</v>
      </c>
    </row>
    <row r="2004" spans="1:21" x14ac:dyDescent="0.35">
      <c r="A2004">
        <v>2022</v>
      </c>
      <c r="B2004" t="s">
        <v>3</v>
      </c>
      <c r="C2004" t="s">
        <v>33</v>
      </c>
      <c r="D2004" t="s">
        <v>17</v>
      </c>
      <c r="E2004" t="s">
        <v>150</v>
      </c>
      <c r="F2004" t="s">
        <v>35</v>
      </c>
      <c r="G2004">
        <v>6</v>
      </c>
      <c r="H2004" t="s">
        <v>9</v>
      </c>
      <c r="I2004" s="6">
        <v>20</v>
      </c>
      <c r="J2004" s="6">
        <v>55273.17</v>
      </c>
      <c r="K2004" s="6">
        <v>19078</v>
      </c>
      <c r="L2004" s="6">
        <v>35827.699999999997</v>
      </c>
      <c r="M2004" s="6">
        <v>49284.12</v>
      </c>
      <c r="N2004" s="6">
        <v>12636</v>
      </c>
      <c r="O2004" s="6">
        <v>423573732</v>
      </c>
      <c r="P2004" s="6">
        <v>204185842</v>
      </c>
      <c r="Q2004" s="6">
        <v>0</v>
      </c>
      <c r="R2004" s="6">
        <v>15251800</v>
      </c>
      <c r="S2004" s="6">
        <v>643011374</v>
      </c>
      <c r="U2004">
        <f t="shared" si="37"/>
        <v>0.22861001096915556</v>
      </c>
    </row>
    <row r="2005" spans="1:21" x14ac:dyDescent="0.35">
      <c r="A2005">
        <v>2022</v>
      </c>
      <c r="B2005" t="s">
        <v>3</v>
      </c>
      <c r="C2005" t="s">
        <v>33</v>
      </c>
      <c r="D2005" t="s">
        <v>17</v>
      </c>
      <c r="E2005" t="s">
        <v>150</v>
      </c>
      <c r="F2005" t="s">
        <v>35</v>
      </c>
      <c r="G2005">
        <v>7</v>
      </c>
      <c r="H2005" t="s">
        <v>9</v>
      </c>
      <c r="I2005" s="6">
        <v>6</v>
      </c>
      <c r="J2005" s="6">
        <v>97583.73</v>
      </c>
      <c r="K2005" s="6">
        <v>57797.7</v>
      </c>
      <c r="L2005" s="6">
        <v>19624.099999999999</v>
      </c>
      <c r="M2005" s="6">
        <v>19645.34</v>
      </c>
      <c r="N2005" s="6">
        <v>24397</v>
      </c>
      <c r="O2005" s="6">
        <v>830064412</v>
      </c>
      <c r="P2005" s="6">
        <v>80320000</v>
      </c>
      <c r="Q2005" s="6">
        <v>0</v>
      </c>
      <c r="R2005" s="6">
        <v>19818300</v>
      </c>
      <c r="S2005" s="6">
        <v>930202712</v>
      </c>
      <c r="U2005">
        <f t="shared" si="37"/>
        <v>0.25001093932359419</v>
      </c>
    </row>
    <row r="2006" spans="1:21" x14ac:dyDescent="0.35">
      <c r="A2006">
        <v>2022</v>
      </c>
      <c r="B2006" t="s">
        <v>3</v>
      </c>
      <c r="C2006" t="s">
        <v>33</v>
      </c>
      <c r="D2006" t="s">
        <v>17</v>
      </c>
      <c r="E2006" t="s">
        <v>150</v>
      </c>
      <c r="F2006" t="s">
        <v>35</v>
      </c>
      <c r="G2006">
        <v>8</v>
      </c>
      <c r="H2006" t="s">
        <v>9</v>
      </c>
      <c r="I2006" s="6">
        <v>17</v>
      </c>
      <c r="J2006" s="6">
        <v>22212.65</v>
      </c>
      <c r="K2006" s="6">
        <v>7992.68</v>
      </c>
      <c r="L2006" s="6">
        <v>15153.42</v>
      </c>
      <c r="M2006" s="6">
        <v>17796.34</v>
      </c>
      <c r="N2006" s="6">
        <v>5527</v>
      </c>
      <c r="O2006" s="6">
        <v>425981276</v>
      </c>
      <c r="P2006" s="6">
        <v>71387904</v>
      </c>
      <c r="Q2006" s="6">
        <v>0</v>
      </c>
      <c r="R2006" s="6">
        <v>3045100</v>
      </c>
      <c r="S2006" s="6">
        <v>500414280</v>
      </c>
      <c r="U2006">
        <f t="shared" si="37"/>
        <v>0.24882218015410137</v>
      </c>
    </row>
    <row r="2007" spans="1:21" x14ac:dyDescent="0.35">
      <c r="A2007">
        <v>2022</v>
      </c>
      <c r="B2007" t="s">
        <v>3</v>
      </c>
      <c r="C2007" t="s">
        <v>33</v>
      </c>
      <c r="D2007" t="s">
        <v>17</v>
      </c>
      <c r="E2007" t="s">
        <v>150</v>
      </c>
      <c r="F2007" t="s">
        <v>35</v>
      </c>
      <c r="G2007">
        <v>9</v>
      </c>
      <c r="H2007" t="s">
        <v>9</v>
      </c>
      <c r="I2007" s="6">
        <v>1</v>
      </c>
      <c r="J2007" s="6">
        <v>35238</v>
      </c>
      <c r="K2007" s="6">
        <v>35238</v>
      </c>
      <c r="L2007" s="6">
        <v>35045.370000000003</v>
      </c>
      <c r="M2007" s="6">
        <v>35238</v>
      </c>
      <c r="N2007" s="6">
        <v>5286</v>
      </c>
      <c r="O2007" s="6">
        <v>81504023</v>
      </c>
      <c r="P2007" s="6">
        <v>14397818</v>
      </c>
      <c r="Q2007" s="6">
        <v>972131</v>
      </c>
      <c r="R2007" s="6">
        <v>145920010</v>
      </c>
      <c r="S2007" s="6">
        <v>242793982</v>
      </c>
      <c r="U2007">
        <f t="shared" ref="U2007:U2070" si="38">IFERROR(N2007/J2007,0)</f>
        <v>0.15000851353652306</v>
      </c>
    </row>
    <row r="2008" spans="1:21" x14ac:dyDescent="0.35">
      <c r="A2008">
        <v>2022</v>
      </c>
      <c r="B2008" t="s">
        <v>3</v>
      </c>
      <c r="C2008" t="s">
        <v>33</v>
      </c>
      <c r="D2008" t="s">
        <v>17</v>
      </c>
      <c r="E2008" t="s">
        <v>150</v>
      </c>
      <c r="F2008" t="s">
        <v>35</v>
      </c>
      <c r="G2008">
        <v>10</v>
      </c>
      <c r="H2008" t="s">
        <v>9</v>
      </c>
      <c r="I2008" s="6">
        <v>4</v>
      </c>
      <c r="J2008" s="6">
        <v>46260.71</v>
      </c>
      <c r="K2008" s="6">
        <v>4626.09</v>
      </c>
      <c r="L2008" s="6">
        <v>33049.32</v>
      </c>
      <c r="M2008" s="6">
        <v>33049.32</v>
      </c>
      <c r="N2008" s="6">
        <v>11565</v>
      </c>
      <c r="O2008" s="6">
        <v>987318000</v>
      </c>
      <c r="P2008" s="6">
        <v>391000000</v>
      </c>
      <c r="Q2008" s="6">
        <v>0</v>
      </c>
      <c r="R2008" s="6">
        <v>68916240</v>
      </c>
      <c r="S2008" s="6">
        <v>1447234240</v>
      </c>
      <c r="U2008">
        <f t="shared" si="38"/>
        <v>0.24999616305067518</v>
      </c>
    </row>
    <row r="2009" spans="1:21" x14ac:dyDescent="0.35">
      <c r="A2009">
        <v>2022</v>
      </c>
      <c r="B2009" t="s">
        <v>3</v>
      </c>
      <c r="C2009" t="s">
        <v>33</v>
      </c>
      <c r="D2009" t="s">
        <v>17</v>
      </c>
      <c r="E2009" t="s">
        <v>151</v>
      </c>
      <c r="F2009" t="s">
        <v>35</v>
      </c>
      <c r="G2009">
        <v>1</v>
      </c>
      <c r="H2009" t="s">
        <v>9</v>
      </c>
      <c r="I2009" s="6">
        <v>483</v>
      </c>
      <c r="J2009" s="6">
        <v>1692560.74</v>
      </c>
      <c r="K2009" s="6">
        <v>348482.2</v>
      </c>
      <c r="L2009" s="6">
        <v>542610.74</v>
      </c>
      <c r="M2009" s="6">
        <v>674605.72</v>
      </c>
      <c r="N2009" s="6">
        <v>364327</v>
      </c>
      <c r="O2009" s="6">
        <v>3696457567</v>
      </c>
      <c r="P2009" s="6">
        <v>3777823662</v>
      </c>
      <c r="Q2009" s="6">
        <v>0</v>
      </c>
      <c r="R2009" s="6">
        <v>654813095</v>
      </c>
      <c r="S2009" s="6">
        <v>9197699324</v>
      </c>
      <c r="U2009">
        <f t="shared" si="38"/>
        <v>0.21525195013090048</v>
      </c>
    </row>
    <row r="2010" spans="1:21" x14ac:dyDescent="0.35">
      <c r="A2010">
        <v>2022</v>
      </c>
      <c r="B2010" t="s">
        <v>3</v>
      </c>
      <c r="C2010" t="s">
        <v>33</v>
      </c>
      <c r="D2010" t="s">
        <v>17</v>
      </c>
      <c r="E2010" t="s">
        <v>151</v>
      </c>
      <c r="F2010" t="s">
        <v>35</v>
      </c>
      <c r="G2010">
        <v>2</v>
      </c>
      <c r="H2010" t="s">
        <v>9</v>
      </c>
      <c r="I2010" s="6">
        <v>279</v>
      </c>
      <c r="J2010" s="6">
        <v>660058.49</v>
      </c>
      <c r="K2010" s="6">
        <v>86663.86</v>
      </c>
      <c r="L2010" s="6">
        <v>147790.71</v>
      </c>
      <c r="M2010" s="6">
        <v>256763.51</v>
      </c>
      <c r="N2010" s="6">
        <v>146497</v>
      </c>
      <c r="O2010" s="6">
        <v>3666630133</v>
      </c>
      <c r="P2010" s="6">
        <v>1736647273</v>
      </c>
      <c r="Q2010" s="6">
        <v>0</v>
      </c>
      <c r="R2010" s="6">
        <v>506422078</v>
      </c>
      <c r="S2010" s="6">
        <v>5909699484</v>
      </c>
      <c r="U2010">
        <f t="shared" si="38"/>
        <v>0.22194548243747309</v>
      </c>
    </row>
    <row r="2011" spans="1:21" x14ac:dyDescent="0.35">
      <c r="A2011">
        <v>2022</v>
      </c>
      <c r="B2011" t="s">
        <v>3</v>
      </c>
      <c r="C2011" t="s">
        <v>33</v>
      </c>
      <c r="D2011" t="s">
        <v>17</v>
      </c>
      <c r="E2011" t="s">
        <v>151</v>
      </c>
      <c r="F2011" t="s">
        <v>35</v>
      </c>
      <c r="G2011">
        <v>3</v>
      </c>
      <c r="H2011" t="s">
        <v>9</v>
      </c>
      <c r="I2011" s="6">
        <v>37</v>
      </c>
      <c r="J2011" s="6">
        <v>374164.9</v>
      </c>
      <c r="K2011" s="6">
        <v>22883.93</v>
      </c>
      <c r="L2011" s="6">
        <v>30717.759999999998</v>
      </c>
      <c r="M2011" s="6">
        <v>46573.33</v>
      </c>
      <c r="N2011" s="6">
        <v>93643</v>
      </c>
      <c r="O2011" s="6">
        <v>1288521365</v>
      </c>
      <c r="P2011" s="6">
        <v>747825920</v>
      </c>
      <c r="Q2011" s="6">
        <v>0</v>
      </c>
      <c r="R2011" s="6">
        <v>218069243</v>
      </c>
      <c r="S2011" s="6">
        <v>2254416528</v>
      </c>
      <c r="U2011">
        <f t="shared" si="38"/>
        <v>0.25027200573864622</v>
      </c>
    </row>
    <row r="2012" spans="1:21" x14ac:dyDescent="0.35">
      <c r="A2012">
        <v>2022</v>
      </c>
      <c r="B2012" t="s">
        <v>3</v>
      </c>
      <c r="C2012" t="s">
        <v>33</v>
      </c>
      <c r="D2012" t="s">
        <v>17</v>
      </c>
      <c r="E2012" t="s">
        <v>151</v>
      </c>
      <c r="F2012" t="s">
        <v>35</v>
      </c>
      <c r="G2012">
        <v>4</v>
      </c>
      <c r="H2012" t="s">
        <v>9</v>
      </c>
      <c r="I2012" s="6">
        <v>9</v>
      </c>
      <c r="J2012" s="6">
        <v>66935.59</v>
      </c>
      <c r="K2012" s="6">
        <v>29265.24</v>
      </c>
      <c r="L2012" s="6">
        <v>27147.279999999999</v>
      </c>
      <c r="M2012" s="6">
        <v>27262.66</v>
      </c>
      <c r="N2012" s="6">
        <v>16734</v>
      </c>
      <c r="O2012" s="6">
        <v>279862000</v>
      </c>
      <c r="P2012" s="6">
        <v>55600000</v>
      </c>
      <c r="Q2012" s="6">
        <v>0</v>
      </c>
      <c r="R2012" s="6">
        <v>7619000</v>
      </c>
      <c r="S2012" s="6">
        <v>343081000</v>
      </c>
      <c r="U2012">
        <f t="shared" si="38"/>
        <v>0.25000153132287323</v>
      </c>
    </row>
    <row r="2013" spans="1:21" x14ac:dyDescent="0.35">
      <c r="A2013">
        <v>2022</v>
      </c>
      <c r="B2013" t="s">
        <v>3</v>
      </c>
      <c r="C2013" t="s">
        <v>33</v>
      </c>
      <c r="D2013" t="s">
        <v>17</v>
      </c>
      <c r="E2013" t="s">
        <v>151</v>
      </c>
      <c r="F2013" t="s">
        <v>35</v>
      </c>
      <c r="G2013">
        <v>5</v>
      </c>
      <c r="H2013" t="s">
        <v>9</v>
      </c>
      <c r="I2013" s="6">
        <v>17</v>
      </c>
      <c r="J2013" s="6">
        <v>33698.9</v>
      </c>
      <c r="K2013" s="6">
        <v>4937.4399999999996</v>
      </c>
      <c r="L2013" s="6">
        <v>9547.52</v>
      </c>
      <c r="M2013" s="6">
        <v>16159.9</v>
      </c>
      <c r="N2013" s="6">
        <v>8270</v>
      </c>
      <c r="O2013" s="6">
        <v>87795846</v>
      </c>
      <c r="P2013" s="6">
        <v>51125000</v>
      </c>
      <c r="Q2013" s="6">
        <v>0</v>
      </c>
      <c r="R2013" s="6">
        <v>5840868</v>
      </c>
      <c r="S2013" s="6">
        <v>144761714</v>
      </c>
      <c r="U2013">
        <f t="shared" si="38"/>
        <v>0.2454086038416684</v>
      </c>
    </row>
    <row r="2014" spans="1:21" x14ac:dyDescent="0.35">
      <c r="A2014">
        <v>2022</v>
      </c>
      <c r="B2014" t="s">
        <v>3</v>
      </c>
      <c r="C2014" t="s">
        <v>33</v>
      </c>
      <c r="D2014" t="s">
        <v>17</v>
      </c>
      <c r="E2014" t="s">
        <v>151</v>
      </c>
      <c r="F2014" t="s">
        <v>35</v>
      </c>
      <c r="G2014">
        <v>6</v>
      </c>
      <c r="H2014" t="s">
        <v>9</v>
      </c>
      <c r="I2014" s="6">
        <v>1</v>
      </c>
      <c r="J2014" s="6">
        <v>14540.86</v>
      </c>
      <c r="K2014" s="6">
        <v>1454.08</v>
      </c>
      <c r="L2014" s="6">
        <v>12987.18</v>
      </c>
      <c r="M2014" s="6">
        <v>12987.18</v>
      </c>
      <c r="N2014" s="6">
        <v>2159</v>
      </c>
      <c r="O2014" s="6">
        <v>179745000</v>
      </c>
      <c r="P2014" s="6">
        <v>16750000</v>
      </c>
      <c r="Q2014" s="6">
        <v>0</v>
      </c>
      <c r="R2014" s="6">
        <v>35000000</v>
      </c>
      <c r="S2014" s="6">
        <v>231495000</v>
      </c>
      <c r="U2014">
        <f t="shared" si="38"/>
        <v>0.14847815053580049</v>
      </c>
    </row>
    <row r="2015" spans="1:21" x14ac:dyDescent="0.35">
      <c r="A2015">
        <v>2022</v>
      </c>
      <c r="B2015" t="s">
        <v>3</v>
      </c>
      <c r="C2015" t="s">
        <v>33</v>
      </c>
      <c r="D2015" t="s">
        <v>17</v>
      </c>
      <c r="E2015" t="s">
        <v>151</v>
      </c>
      <c r="F2015" t="s">
        <v>35</v>
      </c>
      <c r="G2015">
        <v>7</v>
      </c>
      <c r="H2015" t="s">
        <v>9</v>
      </c>
      <c r="I2015" s="6">
        <v>1</v>
      </c>
      <c r="J2015" s="6">
        <v>16257.24</v>
      </c>
      <c r="K2015" s="6">
        <v>1625.71</v>
      </c>
      <c r="L2015" s="6">
        <v>1692.53</v>
      </c>
      <c r="M2015" s="6">
        <v>1692.53</v>
      </c>
      <c r="N2015" s="6">
        <v>2871</v>
      </c>
      <c r="O2015" s="6">
        <v>244255000</v>
      </c>
      <c r="P2015" s="6">
        <v>81426422</v>
      </c>
      <c r="Q2015" s="6">
        <v>0</v>
      </c>
      <c r="R2015" s="6">
        <v>50872500</v>
      </c>
      <c r="S2015" s="6">
        <v>376553922</v>
      </c>
      <c r="U2015">
        <f t="shared" si="38"/>
        <v>0.17659824176797537</v>
      </c>
    </row>
    <row r="2016" spans="1:21" x14ac:dyDescent="0.35">
      <c r="A2016">
        <v>2022</v>
      </c>
      <c r="B2016" t="s">
        <v>3</v>
      </c>
      <c r="C2016" t="s">
        <v>33</v>
      </c>
      <c r="D2016" t="s">
        <v>17</v>
      </c>
      <c r="E2016" t="s">
        <v>151</v>
      </c>
      <c r="F2016" t="s">
        <v>35</v>
      </c>
      <c r="G2016">
        <v>8</v>
      </c>
      <c r="H2016" t="s">
        <v>9</v>
      </c>
      <c r="I2016" s="6">
        <v>7</v>
      </c>
      <c r="J2016" s="6">
        <v>47319.73</v>
      </c>
      <c r="K2016" s="6">
        <v>5408.25</v>
      </c>
      <c r="L2016" s="6">
        <v>14231.49</v>
      </c>
      <c r="M2016" s="6">
        <v>14351.1</v>
      </c>
      <c r="N2016" s="6">
        <v>11830</v>
      </c>
      <c r="O2016" s="6">
        <v>3362957750</v>
      </c>
      <c r="P2016" s="6">
        <v>92266502</v>
      </c>
      <c r="Q2016" s="6">
        <v>0</v>
      </c>
      <c r="R2016" s="6">
        <v>280423633</v>
      </c>
      <c r="S2016" s="6">
        <v>3735647885</v>
      </c>
      <c r="U2016">
        <f t="shared" si="38"/>
        <v>0.25000142646629636</v>
      </c>
    </row>
    <row r="2017" spans="1:21" x14ac:dyDescent="0.35">
      <c r="A2017">
        <v>2022</v>
      </c>
      <c r="B2017" t="s">
        <v>3</v>
      </c>
      <c r="C2017" t="s">
        <v>33</v>
      </c>
      <c r="D2017" t="s">
        <v>17</v>
      </c>
      <c r="E2017" t="s">
        <v>151</v>
      </c>
      <c r="F2017" t="s">
        <v>35</v>
      </c>
      <c r="G2017">
        <v>9</v>
      </c>
      <c r="H2017" t="s">
        <v>9</v>
      </c>
      <c r="I2017" s="6">
        <v>2</v>
      </c>
      <c r="J2017" s="6">
        <v>4264.21</v>
      </c>
      <c r="K2017" s="6">
        <v>2771.74</v>
      </c>
      <c r="L2017" s="6">
        <v>4264.21</v>
      </c>
      <c r="M2017" s="6">
        <v>5187.1400000000003</v>
      </c>
      <c r="N2017" s="6">
        <v>1066</v>
      </c>
      <c r="O2017" s="6">
        <v>0</v>
      </c>
      <c r="P2017" s="6">
        <v>42568000</v>
      </c>
      <c r="Q2017" s="6">
        <v>0</v>
      </c>
      <c r="R2017" s="6">
        <v>0</v>
      </c>
      <c r="S2017" s="6">
        <v>42568000</v>
      </c>
      <c r="U2017">
        <f t="shared" si="38"/>
        <v>0.24998768822361001</v>
      </c>
    </row>
    <row r="2018" spans="1:21" x14ac:dyDescent="0.35">
      <c r="A2018">
        <v>2022</v>
      </c>
      <c r="B2018" t="s">
        <v>3</v>
      </c>
      <c r="C2018" t="s">
        <v>33</v>
      </c>
      <c r="D2018" t="s">
        <v>17</v>
      </c>
      <c r="E2018" t="s">
        <v>151</v>
      </c>
      <c r="F2018" t="s">
        <v>35</v>
      </c>
      <c r="G2018">
        <v>10</v>
      </c>
      <c r="H2018" t="s">
        <v>9</v>
      </c>
      <c r="I2018" s="6">
        <v>3</v>
      </c>
      <c r="J2018" s="6">
        <v>11939.14</v>
      </c>
      <c r="K2018" s="6">
        <v>1193.92</v>
      </c>
      <c r="L2018" s="6">
        <v>7006.19</v>
      </c>
      <c r="M2018" s="6">
        <v>7006.19</v>
      </c>
      <c r="N2018" s="6">
        <v>2984</v>
      </c>
      <c r="O2018" s="6">
        <v>422003000</v>
      </c>
      <c r="P2018" s="6">
        <v>14400000</v>
      </c>
      <c r="Q2018" s="6">
        <v>0</v>
      </c>
      <c r="R2018" s="6">
        <v>11870000</v>
      </c>
      <c r="S2018" s="6">
        <v>448273000</v>
      </c>
      <c r="U2018">
        <f t="shared" si="38"/>
        <v>0.24993424987059371</v>
      </c>
    </row>
    <row r="2019" spans="1:21" x14ac:dyDescent="0.35">
      <c r="A2019">
        <v>2022</v>
      </c>
      <c r="B2019" t="s">
        <v>3</v>
      </c>
      <c r="C2019" t="s">
        <v>33</v>
      </c>
      <c r="D2019" t="s">
        <v>17</v>
      </c>
      <c r="E2019" t="s">
        <v>152</v>
      </c>
      <c r="F2019" t="s">
        <v>35</v>
      </c>
      <c r="G2019">
        <v>1</v>
      </c>
      <c r="H2019" t="s">
        <v>9</v>
      </c>
      <c r="I2019" s="6">
        <v>43</v>
      </c>
      <c r="J2019" s="6">
        <v>63722.39</v>
      </c>
      <c r="K2019" s="6">
        <v>8121.07</v>
      </c>
      <c r="L2019" s="6">
        <v>28098.27</v>
      </c>
      <c r="M2019" s="6">
        <v>32747</v>
      </c>
      <c r="N2019" s="6">
        <v>14959</v>
      </c>
      <c r="O2019" s="6">
        <v>722384213</v>
      </c>
      <c r="P2019" s="6">
        <v>230443302</v>
      </c>
      <c r="Q2019" s="6">
        <v>0</v>
      </c>
      <c r="R2019" s="6">
        <v>75818945</v>
      </c>
      <c r="S2019" s="6">
        <v>1028646460</v>
      </c>
      <c r="U2019">
        <f t="shared" si="38"/>
        <v>0.23475265130513781</v>
      </c>
    </row>
    <row r="2020" spans="1:21" x14ac:dyDescent="0.35">
      <c r="A2020">
        <v>2022</v>
      </c>
      <c r="B2020" t="s">
        <v>3</v>
      </c>
      <c r="C2020" t="s">
        <v>33</v>
      </c>
      <c r="D2020" t="s">
        <v>17</v>
      </c>
      <c r="E2020" t="s">
        <v>152</v>
      </c>
      <c r="F2020" t="s">
        <v>35</v>
      </c>
      <c r="G2020">
        <v>2</v>
      </c>
      <c r="H2020" t="s">
        <v>9</v>
      </c>
      <c r="I2020" s="6">
        <v>14</v>
      </c>
      <c r="J2020" s="6">
        <v>21147.8</v>
      </c>
      <c r="K2020" s="6">
        <v>2973.02</v>
      </c>
      <c r="L2020" s="6">
        <v>6766.07</v>
      </c>
      <c r="M2020" s="6">
        <v>7499.87</v>
      </c>
      <c r="N2020" s="6">
        <v>5286</v>
      </c>
      <c r="O2020" s="6">
        <v>85687268</v>
      </c>
      <c r="P2020" s="6">
        <v>30072850</v>
      </c>
      <c r="Q2020" s="6">
        <v>0</v>
      </c>
      <c r="R2020" s="6">
        <v>4708792</v>
      </c>
      <c r="S2020" s="6">
        <v>120468910</v>
      </c>
      <c r="U2020">
        <f t="shared" si="38"/>
        <v>0.24995507806958644</v>
      </c>
    </row>
    <row r="2021" spans="1:21" x14ac:dyDescent="0.35">
      <c r="A2021">
        <v>2022</v>
      </c>
      <c r="B2021" t="s">
        <v>3</v>
      </c>
      <c r="C2021" t="s">
        <v>33</v>
      </c>
      <c r="D2021" t="s">
        <v>17</v>
      </c>
      <c r="E2021" t="s">
        <v>152</v>
      </c>
      <c r="F2021" t="s">
        <v>35</v>
      </c>
      <c r="G2021">
        <v>3</v>
      </c>
      <c r="H2021" t="s">
        <v>9</v>
      </c>
      <c r="I2021" s="6">
        <v>5</v>
      </c>
      <c r="J2021" s="6">
        <v>17705.25</v>
      </c>
      <c r="K2021" s="6">
        <v>2047.91</v>
      </c>
      <c r="L2021" s="6">
        <v>8731.25</v>
      </c>
      <c r="M2021" s="6">
        <v>8731.3700000000008</v>
      </c>
      <c r="N2021" s="6">
        <v>4113</v>
      </c>
      <c r="O2021" s="6">
        <v>159000000</v>
      </c>
      <c r="P2021" s="6">
        <v>37350000</v>
      </c>
      <c r="Q2021" s="6">
        <v>0</v>
      </c>
      <c r="R2021" s="6">
        <v>5050000</v>
      </c>
      <c r="S2021" s="6">
        <v>201400000</v>
      </c>
      <c r="U2021">
        <f t="shared" si="38"/>
        <v>0.23230397763375271</v>
      </c>
    </row>
    <row r="2022" spans="1:21" x14ac:dyDescent="0.35">
      <c r="A2022">
        <v>2022</v>
      </c>
      <c r="B2022" t="s">
        <v>3</v>
      </c>
      <c r="C2022" t="s">
        <v>33</v>
      </c>
      <c r="D2022" t="s">
        <v>17</v>
      </c>
      <c r="E2022" t="s">
        <v>152</v>
      </c>
      <c r="F2022" t="s">
        <v>35</v>
      </c>
      <c r="G2022">
        <v>4</v>
      </c>
      <c r="H2022" t="s">
        <v>9</v>
      </c>
      <c r="I2022" s="6">
        <v>7</v>
      </c>
      <c r="J2022" s="6">
        <v>10947.09</v>
      </c>
      <c r="K2022" s="6">
        <v>6200.39</v>
      </c>
      <c r="L2022" s="6">
        <v>10607.13</v>
      </c>
      <c r="M2022" s="6">
        <v>11917.6</v>
      </c>
      <c r="N2022" s="6">
        <v>2736</v>
      </c>
      <c r="O2022" s="6">
        <v>99000000</v>
      </c>
      <c r="P2022" s="6">
        <v>1700000</v>
      </c>
      <c r="Q2022" s="6">
        <v>0</v>
      </c>
      <c r="R2022" s="6">
        <v>3700000</v>
      </c>
      <c r="S2022" s="6">
        <v>104400000</v>
      </c>
      <c r="U2022">
        <f t="shared" si="38"/>
        <v>0.2499294333014527</v>
      </c>
    </row>
    <row r="2023" spans="1:21" x14ac:dyDescent="0.35">
      <c r="A2023">
        <v>2022</v>
      </c>
      <c r="B2023" t="s">
        <v>3</v>
      </c>
      <c r="C2023" t="s">
        <v>33</v>
      </c>
      <c r="D2023" t="s">
        <v>17</v>
      </c>
      <c r="E2023" t="s">
        <v>152</v>
      </c>
      <c r="F2023" t="s">
        <v>35</v>
      </c>
      <c r="G2023">
        <v>5</v>
      </c>
      <c r="H2023" t="s">
        <v>9</v>
      </c>
      <c r="I2023" s="6">
        <v>4</v>
      </c>
      <c r="J2023" s="6">
        <v>665.17</v>
      </c>
      <c r="K2023" s="6">
        <v>399.1</v>
      </c>
      <c r="L2023" s="6">
        <v>5924.27</v>
      </c>
      <c r="M2023" s="6">
        <v>6724.91</v>
      </c>
      <c r="N2023" s="6">
        <v>166</v>
      </c>
      <c r="O2023" s="6">
        <v>24000000</v>
      </c>
      <c r="P2023" s="6">
        <v>0</v>
      </c>
      <c r="Q2023" s="6">
        <v>0</v>
      </c>
      <c r="R2023" s="6">
        <v>1200000</v>
      </c>
      <c r="S2023" s="6">
        <v>25200000</v>
      </c>
      <c r="U2023">
        <f t="shared" si="38"/>
        <v>0.24956026278996349</v>
      </c>
    </row>
    <row r="2024" spans="1:21" x14ac:dyDescent="0.35">
      <c r="A2024">
        <v>2022</v>
      </c>
      <c r="B2024" t="s">
        <v>3</v>
      </c>
      <c r="C2024" t="s">
        <v>33</v>
      </c>
      <c r="D2024" t="s">
        <v>17</v>
      </c>
      <c r="E2024" t="s">
        <v>152</v>
      </c>
      <c r="F2024" t="s">
        <v>35</v>
      </c>
      <c r="G2024">
        <v>6</v>
      </c>
      <c r="H2024" t="s">
        <v>9</v>
      </c>
      <c r="I2024" s="6">
        <v>13</v>
      </c>
      <c r="J2024" s="6">
        <v>0</v>
      </c>
      <c r="K2024" s="6">
        <v>0</v>
      </c>
      <c r="L2024" s="6">
        <v>138.84</v>
      </c>
      <c r="M2024" s="6">
        <v>316.81</v>
      </c>
      <c r="N2024" s="6">
        <v>0</v>
      </c>
      <c r="O2024" s="6">
        <v>0</v>
      </c>
      <c r="P2024" s="6">
        <v>2800000</v>
      </c>
      <c r="Q2024" s="6">
        <v>0</v>
      </c>
      <c r="R2024" s="6">
        <v>280000</v>
      </c>
      <c r="S2024" s="6">
        <v>3080000</v>
      </c>
      <c r="U2024">
        <f t="shared" si="38"/>
        <v>0</v>
      </c>
    </row>
    <row r="2025" spans="1:21" x14ac:dyDescent="0.35">
      <c r="A2025">
        <v>2022</v>
      </c>
      <c r="B2025" t="s">
        <v>3</v>
      </c>
      <c r="C2025" t="s">
        <v>67</v>
      </c>
      <c r="D2025" t="s">
        <v>17</v>
      </c>
      <c r="E2025" t="s">
        <v>121</v>
      </c>
      <c r="F2025" t="s">
        <v>35</v>
      </c>
      <c r="G2025">
        <v>1</v>
      </c>
      <c r="H2025" t="s">
        <v>9</v>
      </c>
      <c r="I2025" s="6">
        <v>78</v>
      </c>
      <c r="J2025" s="6">
        <v>157165.96</v>
      </c>
      <c r="K2025" s="6">
        <v>46392.71</v>
      </c>
      <c r="L2025" s="6">
        <v>88444.66</v>
      </c>
      <c r="M2025" s="6">
        <v>98292.160000000003</v>
      </c>
      <c r="N2025" s="6">
        <v>38513</v>
      </c>
      <c r="O2025" s="6">
        <v>492499809</v>
      </c>
      <c r="P2025" s="6">
        <v>486957216</v>
      </c>
      <c r="Q2025" s="6">
        <v>0</v>
      </c>
      <c r="R2025" s="6">
        <v>93669516</v>
      </c>
      <c r="S2025" s="6">
        <v>1073126541</v>
      </c>
      <c r="U2025">
        <f t="shared" si="38"/>
        <v>0.24504670095229272</v>
      </c>
    </row>
    <row r="2026" spans="1:21" x14ac:dyDescent="0.35">
      <c r="A2026">
        <v>2022</v>
      </c>
      <c r="B2026" t="s">
        <v>3</v>
      </c>
      <c r="C2026" t="s">
        <v>67</v>
      </c>
      <c r="D2026" t="s">
        <v>17</v>
      </c>
      <c r="E2026" t="s">
        <v>121</v>
      </c>
      <c r="F2026" t="s">
        <v>35</v>
      </c>
      <c r="G2026">
        <v>2</v>
      </c>
      <c r="H2026" t="s">
        <v>9</v>
      </c>
      <c r="I2026" s="6">
        <v>72</v>
      </c>
      <c r="J2026" s="6">
        <v>206461.01</v>
      </c>
      <c r="K2026" s="6">
        <v>103065.02</v>
      </c>
      <c r="L2026" s="6">
        <v>95880.78</v>
      </c>
      <c r="M2026" s="6">
        <v>108810.5</v>
      </c>
      <c r="N2026" s="6">
        <v>27595</v>
      </c>
      <c r="O2026" s="6">
        <v>765147436</v>
      </c>
      <c r="P2026" s="6">
        <v>213440673</v>
      </c>
      <c r="Q2026" s="6">
        <v>0</v>
      </c>
      <c r="R2026" s="6">
        <v>44148802</v>
      </c>
      <c r="S2026" s="6">
        <v>1022736911</v>
      </c>
      <c r="U2026">
        <f t="shared" si="38"/>
        <v>0.13365719755027838</v>
      </c>
    </row>
    <row r="2027" spans="1:21" x14ac:dyDescent="0.35">
      <c r="A2027">
        <v>2022</v>
      </c>
      <c r="B2027" t="s">
        <v>3</v>
      </c>
      <c r="C2027" t="s">
        <v>67</v>
      </c>
      <c r="D2027" t="s">
        <v>17</v>
      </c>
      <c r="E2027" t="s">
        <v>121</v>
      </c>
      <c r="F2027" t="s">
        <v>35</v>
      </c>
      <c r="G2027">
        <v>3</v>
      </c>
      <c r="H2027" t="s">
        <v>9</v>
      </c>
      <c r="I2027" s="6">
        <v>38</v>
      </c>
      <c r="J2027" s="6">
        <v>53535.9</v>
      </c>
      <c r="K2027" s="6">
        <v>8686.4</v>
      </c>
      <c r="L2027" s="6">
        <v>14546.85</v>
      </c>
      <c r="M2027" s="6">
        <v>18302.8</v>
      </c>
      <c r="N2027" s="6">
        <v>2722</v>
      </c>
      <c r="O2027" s="6">
        <v>267842801</v>
      </c>
      <c r="P2027" s="6">
        <v>276168591</v>
      </c>
      <c r="Q2027" s="6">
        <v>0</v>
      </c>
      <c r="R2027" s="6">
        <v>57298966</v>
      </c>
      <c r="S2027" s="6">
        <v>601310358</v>
      </c>
      <c r="U2027">
        <f t="shared" si="38"/>
        <v>5.0844386663902168E-2</v>
      </c>
    </row>
    <row r="2028" spans="1:21" x14ac:dyDescent="0.35">
      <c r="A2028">
        <v>2022</v>
      </c>
      <c r="B2028" t="s">
        <v>3</v>
      </c>
      <c r="C2028" t="s">
        <v>67</v>
      </c>
      <c r="D2028" t="s">
        <v>17</v>
      </c>
      <c r="E2028" t="s">
        <v>121</v>
      </c>
      <c r="F2028" t="s">
        <v>35</v>
      </c>
      <c r="G2028">
        <v>4</v>
      </c>
      <c r="H2028" t="s">
        <v>9</v>
      </c>
      <c r="I2028" s="6">
        <v>8</v>
      </c>
      <c r="J2028" s="6">
        <v>1052.4000000000001</v>
      </c>
      <c r="K2028" s="6">
        <v>845.36</v>
      </c>
      <c r="L2028" s="6">
        <v>900.5</v>
      </c>
      <c r="M2028" s="6">
        <v>1290.26</v>
      </c>
      <c r="N2028" s="6">
        <v>212</v>
      </c>
      <c r="O2028" s="6">
        <v>5824914</v>
      </c>
      <c r="P2028" s="6">
        <v>1758574</v>
      </c>
      <c r="Q2028" s="6">
        <v>0</v>
      </c>
      <c r="R2028" s="6">
        <v>1542196</v>
      </c>
      <c r="S2028" s="6">
        <v>9125684</v>
      </c>
      <c r="U2028">
        <f t="shared" si="38"/>
        <v>0.20144431774990496</v>
      </c>
    </row>
    <row r="2029" spans="1:21" x14ac:dyDescent="0.35">
      <c r="A2029">
        <v>2022</v>
      </c>
      <c r="B2029" t="s">
        <v>3</v>
      </c>
      <c r="C2029" t="s">
        <v>67</v>
      </c>
      <c r="D2029" t="s">
        <v>17</v>
      </c>
      <c r="E2029" t="s">
        <v>121</v>
      </c>
      <c r="F2029" t="s">
        <v>35</v>
      </c>
      <c r="G2029">
        <v>5</v>
      </c>
      <c r="H2029" t="s">
        <v>9</v>
      </c>
      <c r="I2029" s="6">
        <v>4</v>
      </c>
      <c r="J2029" s="6">
        <v>376.61</v>
      </c>
      <c r="K2029" s="6">
        <v>301.29000000000002</v>
      </c>
      <c r="L2029" s="6">
        <v>376.61</v>
      </c>
      <c r="M2029" s="6">
        <v>470.51</v>
      </c>
      <c r="N2029" s="6">
        <v>95</v>
      </c>
      <c r="O2029" s="6">
        <v>0</v>
      </c>
      <c r="P2029" s="6">
        <v>4000000</v>
      </c>
      <c r="Q2029" s="6">
        <v>0</v>
      </c>
      <c r="R2029" s="6">
        <v>0</v>
      </c>
      <c r="S2029" s="6">
        <v>4000000</v>
      </c>
      <c r="U2029">
        <f t="shared" si="38"/>
        <v>0.25225033854650697</v>
      </c>
    </row>
    <row r="2030" spans="1:21" x14ac:dyDescent="0.35">
      <c r="A2030">
        <v>2022</v>
      </c>
      <c r="B2030" t="s">
        <v>3</v>
      </c>
      <c r="C2030" t="s">
        <v>67</v>
      </c>
      <c r="D2030" t="s">
        <v>17</v>
      </c>
      <c r="E2030" t="s">
        <v>121</v>
      </c>
      <c r="F2030" t="s">
        <v>35</v>
      </c>
      <c r="G2030">
        <v>6</v>
      </c>
      <c r="H2030" t="s">
        <v>9</v>
      </c>
      <c r="I2030" s="6">
        <v>5</v>
      </c>
      <c r="J2030" s="6">
        <v>-3287.11</v>
      </c>
      <c r="K2030" s="6">
        <v>-1971.63</v>
      </c>
      <c r="L2030" s="6">
        <v>178.62</v>
      </c>
      <c r="M2030" s="6">
        <v>186.98</v>
      </c>
      <c r="N2030" s="6">
        <v>-952</v>
      </c>
      <c r="O2030" s="6">
        <v>6737000</v>
      </c>
      <c r="P2030" s="6">
        <v>8145076</v>
      </c>
      <c r="Q2030" s="6">
        <v>0</v>
      </c>
      <c r="R2030" s="6">
        <v>325779</v>
      </c>
      <c r="S2030" s="6">
        <v>15207855</v>
      </c>
      <c r="U2030">
        <f t="shared" si="38"/>
        <v>0.28961610654952219</v>
      </c>
    </row>
    <row r="2031" spans="1:21" x14ac:dyDescent="0.35">
      <c r="A2031">
        <v>2022</v>
      </c>
      <c r="B2031" t="s">
        <v>3</v>
      </c>
      <c r="C2031" t="s">
        <v>67</v>
      </c>
      <c r="D2031" t="s">
        <v>17</v>
      </c>
      <c r="E2031" t="s">
        <v>121</v>
      </c>
      <c r="F2031" t="s">
        <v>35</v>
      </c>
      <c r="G2031">
        <v>8</v>
      </c>
      <c r="H2031" t="s">
        <v>9</v>
      </c>
      <c r="I2031" s="6">
        <v>1</v>
      </c>
      <c r="J2031" s="6">
        <v>1569.57</v>
      </c>
      <c r="K2031" s="6">
        <v>156.96</v>
      </c>
      <c r="L2031" s="6">
        <v>1006.24</v>
      </c>
      <c r="M2031" s="6">
        <v>1006.24</v>
      </c>
      <c r="N2031" s="6">
        <v>392</v>
      </c>
      <c r="O2031" s="6">
        <v>30855800</v>
      </c>
      <c r="P2031" s="6">
        <v>0</v>
      </c>
      <c r="Q2031" s="6">
        <v>0</v>
      </c>
      <c r="R2031" s="6">
        <v>1234232</v>
      </c>
      <c r="S2031" s="6">
        <v>32090032</v>
      </c>
      <c r="U2031">
        <f t="shared" si="38"/>
        <v>0.24974993150990399</v>
      </c>
    </row>
    <row r="2032" spans="1:21" x14ac:dyDescent="0.35">
      <c r="A2032">
        <v>2022</v>
      </c>
      <c r="B2032" t="s">
        <v>3</v>
      </c>
      <c r="C2032" t="s">
        <v>67</v>
      </c>
      <c r="D2032" t="s">
        <v>17</v>
      </c>
      <c r="E2032" t="s">
        <v>122</v>
      </c>
      <c r="F2032" t="s">
        <v>35</v>
      </c>
      <c r="G2032">
        <v>1</v>
      </c>
      <c r="H2032" t="s">
        <v>9</v>
      </c>
      <c r="I2032" s="6">
        <v>292</v>
      </c>
      <c r="J2032" s="6">
        <v>520098.76</v>
      </c>
      <c r="K2032" s="6">
        <v>102692.51</v>
      </c>
      <c r="L2032" s="6">
        <v>233596.57</v>
      </c>
      <c r="M2032" s="6">
        <v>273570.53000000003</v>
      </c>
      <c r="N2032" s="6">
        <v>124884</v>
      </c>
      <c r="O2032" s="6">
        <v>1865066450</v>
      </c>
      <c r="P2032" s="6">
        <v>1312811600</v>
      </c>
      <c r="Q2032" s="6">
        <v>0</v>
      </c>
      <c r="R2032" s="6">
        <v>375846876</v>
      </c>
      <c r="S2032" s="6">
        <v>3554704926</v>
      </c>
      <c r="U2032">
        <f t="shared" si="38"/>
        <v>0.24011593490436317</v>
      </c>
    </row>
    <row r="2033" spans="1:21" x14ac:dyDescent="0.35">
      <c r="A2033">
        <v>2022</v>
      </c>
      <c r="B2033" t="s">
        <v>3</v>
      </c>
      <c r="C2033" t="s">
        <v>67</v>
      </c>
      <c r="D2033" t="s">
        <v>17</v>
      </c>
      <c r="E2033" t="s">
        <v>122</v>
      </c>
      <c r="F2033" t="s">
        <v>35</v>
      </c>
      <c r="G2033">
        <v>2</v>
      </c>
      <c r="H2033" t="s">
        <v>9</v>
      </c>
      <c r="I2033" s="6">
        <v>279</v>
      </c>
      <c r="J2033" s="6">
        <v>380796.76</v>
      </c>
      <c r="K2033" s="6">
        <v>76942.080000000002</v>
      </c>
      <c r="L2033" s="6">
        <v>138629.74</v>
      </c>
      <c r="M2033" s="6">
        <v>176601.63</v>
      </c>
      <c r="N2033" s="6">
        <v>80452</v>
      </c>
      <c r="O2033" s="6">
        <v>2103934689</v>
      </c>
      <c r="P2033" s="6">
        <v>619680052</v>
      </c>
      <c r="Q2033" s="6">
        <v>0</v>
      </c>
      <c r="R2033" s="6">
        <v>177942689</v>
      </c>
      <c r="S2033" s="6">
        <v>2901557430</v>
      </c>
      <c r="U2033">
        <f t="shared" si="38"/>
        <v>0.21127280599761405</v>
      </c>
    </row>
    <row r="2034" spans="1:21" x14ac:dyDescent="0.35">
      <c r="A2034">
        <v>2022</v>
      </c>
      <c r="B2034" t="s">
        <v>3</v>
      </c>
      <c r="C2034" t="s">
        <v>67</v>
      </c>
      <c r="D2034" t="s">
        <v>17</v>
      </c>
      <c r="E2034" t="s">
        <v>122</v>
      </c>
      <c r="F2034" t="s">
        <v>35</v>
      </c>
      <c r="G2034">
        <v>3</v>
      </c>
      <c r="H2034" t="s">
        <v>9</v>
      </c>
      <c r="I2034" s="6">
        <v>177</v>
      </c>
      <c r="J2034" s="6">
        <v>254052.58</v>
      </c>
      <c r="K2034" s="6">
        <v>39850.949999999997</v>
      </c>
      <c r="L2034" s="6">
        <v>76636.649999999994</v>
      </c>
      <c r="M2034" s="6">
        <v>91047.77</v>
      </c>
      <c r="N2034" s="6">
        <v>20160</v>
      </c>
      <c r="O2034" s="6">
        <v>1388038902</v>
      </c>
      <c r="P2034" s="6">
        <v>1106053282</v>
      </c>
      <c r="Q2034" s="6">
        <v>0</v>
      </c>
      <c r="R2034" s="6">
        <v>328149507</v>
      </c>
      <c r="S2034" s="6">
        <v>2822241691</v>
      </c>
      <c r="U2034">
        <f t="shared" si="38"/>
        <v>7.9353651909380332E-2</v>
      </c>
    </row>
    <row r="2035" spans="1:21" x14ac:dyDescent="0.35">
      <c r="A2035">
        <v>2022</v>
      </c>
      <c r="B2035" t="s">
        <v>3</v>
      </c>
      <c r="C2035" t="s">
        <v>67</v>
      </c>
      <c r="D2035" t="s">
        <v>17</v>
      </c>
      <c r="E2035" t="s">
        <v>122</v>
      </c>
      <c r="F2035" t="s">
        <v>35</v>
      </c>
      <c r="G2035">
        <v>4</v>
      </c>
      <c r="H2035" t="s">
        <v>9</v>
      </c>
      <c r="I2035" s="6">
        <v>11</v>
      </c>
      <c r="J2035" s="6">
        <v>25459.31</v>
      </c>
      <c r="K2035" s="6">
        <v>2702.16</v>
      </c>
      <c r="L2035" s="6">
        <v>9642.5499999999993</v>
      </c>
      <c r="M2035" s="6">
        <v>9990.58</v>
      </c>
      <c r="N2035" s="6">
        <v>5032</v>
      </c>
      <c r="O2035" s="6">
        <v>312308000</v>
      </c>
      <c r="P2035" s="6">
        <v>48150000</v>
      </c>
      <c r="Q2035" s="6">
        <v>0</v>
      </c>
      <c r="R2035" s="6">
        <v>29782894</v>
      </c>
      <c r="S2035" s="6">
        <v>390240894</v>
      </c>
      <c r="U2035">
        <f t="shared" si="38"/>
        <v>0.19764871868090689</v>
      </c>
    </row>
    <row r="2036" spans="1:21" x14ac:dyDescent="0.35">
      <c r="A2036">
        <v>2022</v>
      </c>
      <c r="B2036" t="s">
        <v>3</v>
      </c>
      <c r="C2036" t="s">
        <v>67</v>
      </c>
      <c r="D2036" t="s">
        <v>17</v>
      </c>
      <c r="E2036" t="s">
        <v>122</v>
      </c>
      <c r="F2036" t="s">
        <v>35</v>
      </c>
      <c r="G2036">
        <v>5</v>
      </c>
      <c r="H2036" t="s">
        <v>9</v>
      </c>
      <c r="I2036" s="6">
        <v>13</v>
      </c>
      <c r="J2036" s="6">
        <v>35311.360000000001</v>
      </c>
      <c r="K2036" s="6">
        <v>9063.0499999999993</v>
      </c>
      <c r="L2036" s="6">
        <v>17326.55</v>
      </c>
      <c r="M2036" s="6">
        <v>17992.61</v>
      </c>
      <c r="N2036" s="6">
        <v>8016</v>
      </c>
      <c r="O2036" s="6">
        <v>109576750</v>
      </c>
      <c r="P2036" s="6">
        <v>51737723</v>
      </c>
      <c r="Q2036" s="6">
        <v>0</v>
      </c>
      <c r="R2036" s="6">
        <v>5558081</v>
      </c>
      <c r="S2036" s="6">
        <v>166872554</v>
      </c>
      <c r="U2036">
        <f t="shared" si="38"/>
        <v>0.22700909848841846</v>
      </c>
    </row>
    <row r="2037" spans="1:21" x14ac:dyDescent="0.35">
      <c r="A2037">
        <v>2022</v>
      </c>
      <c r="B2037" t="s">
        <v>3</v>
      </c>
      <c r="C2037" t="s">
        <v>67</v>
      </c>
      <c r="D2037" t="s">
        <v>17</v>
      </c>
      <c r="E2037" t="s">
        <v>122</v>
      </c>
      <c r="F2037" t="s">
        <v>35</v>
      </c>
      <c r="G2037">
        <v>6</v>
      </c>
      <c r="H2037" t="s">
        <v>9</v>
      </c>
      <c r="I2037" s="6">
        <v>11</v>
      </c>
      <c r="J2037" s="6">
        <v>38692.83</v>
      </c>
      <c r="K2037" s="6">
        <v>7565.05</v>
      </c>
      <c r="L2037" s="6">
        <v>13578.21</v>
      </c>
      <c r="M2037" s="6">
        <v>17955.28</v>
      </c>
      <c r="N2037" s="6">
        <v>10570</v>
      </c>
      <c r="O2037" s="6">
        <v>67830390</v>
      </c>
      <c r="P2037" s="6">
        <v>14986438</v>
      </c>
      <c r="Q2037" s="6">
        <v>0</v>
      </c>
      <c r="R2037" s="6">
        <v>34370826</v>
      </c>
      <c r="S2037" s="6">
        <v>117187654</v>
      </c>
      <c r="U2037">
        <f t="shared" si="38"/>
        <v>0.27317722689190738</v>
      </c>
    </row>
    <row r="2038" spans="1:21" x14ac:dyDescent="0.35">
      <c r="A2038">
        <v>2022</v>
      </c>
      <c r="B2038" t="s">
        <v>3</v>
      </c>
      <c r="C2038" t="s">
        <v>67</v>
      </c>
      <c r="D2038" t="s">
        <v>17</v>
      </c>
      <c r="E2038" t="s">
        <v>122</v>
      </c>
      <c r="F2038" t="s">
        <v>35</v>
      </c>
      <c r="G2038">
        <v>7</v>
      </c>
      <c r="H2038" t="s">
        <v>9</v>
      </c>
      <c r="I2038" s="6">
        <v>2</v>
      </c>
      <c r="J2038" s="6">
        <v>5231.4799999999996</v>
      </c>
      <c r="K2038" s="6">
        <v>546.86</v>
      </c>
      <c r="L2038" s="6">
        <v>4115.46</v>
      </c>
      <c r="M2038" s="6">
        <v>4115.46</v>
      </c>
      <c r="N2038" s="6">
        <v>1308</v>
      </c>
      <c r="O2038" s="6">
        <v>11000000</v>
      </c>
      <c r="P2038" s="6">
        <v>55020000</v>
      </c>
      <c r="Q2038" s="6">
        <v>0</v>
      </c>
      <c r="R2038" s="6">
        <v>11000000</v>
      </c>
      <c r="S2038" s="6">
        <v>77020000</v>
      </c>
      <c r="U2038">
        <f t="shared" si="38"/>
        <v>0.25002484956455917</v>
      </c>
    </row>
    <row r="2039" spans="1:21" x14ac:dyDescent="0.35">
      <c r="A2039">
        <v>2022</v>
      </c>
      <c r="B2039" t="s">
        <v>3</v>
      </c>
      <c r="C2039" t="s">
        <v>67</v>
      </c>
      <c r="D2039" t="s">
        <v>17</v>
      </c>
      <c r="E2039" t="s">
        <v>122</v>
      </c>
      <c r="F2039" t="s">
        <v>35</v>
      </c>
      <c r="G2039">
        <v>8</v>
      </c>
      <c r="H2039" t="s">
        <v>9</v>
      </c>
      <c r="I2039" s="6">
        <v>6</v>
      </c>
      <c r="J2039" s="6">
        <v>7649.09</v>
      </c>
      <c r="K2039" s="6">
        <v>885.74</v>
      </c>
      <c r="L2039" s="6">
        <v>5101.8900000000003</v>
      </c>
      <c r="M2039" s="6">
        <v>5356.15</v>
      </c>
      <c r="N2039" s="6">
        <v>1162</v>
      </c>
      <c r="O2039" s="6">
        <v>36009000</v>
      </c>
      <c r="P2039" s="6">
        <v>29539944</v>
      </c>
      <c r="Q2039" s="6">
        <v>0</v>
      </c>
      <c r="R2039" s="6">
        <v>1890000</v>
      </c>
      <c r="S2039" s="6">
        <v>67438944</v>
      </c>
      <c r="U2039">
        <f t="shared" si="38"/>
        <v>0.15191349559228615</v>
      </c>
    </row>
    <row r="2040" spans="1:21" x14ac:dyDescent="0.35">
      <c r="A2040">
        <v>2022</v>
      </c>
      <c r="B2040" t="s">
        <v>3</v>
      </c>
      <c r="C2040" t="s">
        <v>67</v>
      </c>
      <c r="D2040" t="s">
        <v>17</v>
      </c>
      <c r="E2040" t="s">
        <v>122</v>
      </c>
      <c r="F2040" t="s">
        <v>35</v>
      </c>
      <c r="G2040">
        <v>10</v>
      </c>
      <c r="H2040" t="s">
        <v>9</v>
      </c>
      <c r="I2040" s="6">
        <v>4</v>
      </c>
      <c r="J2040" s="6">
        <v>365.24</v>
      </c>
      <c r="K2040" s="6">
        <v>36.520000000000003</v>
      </c>
      <c r="L2040" s="6">
        <v>461.74</v>
      </c>
      <c r="M2040" s="6">
        <v>461.73</v>
      </c>
      <c r="N2040" s="6">
        <v>92</v>
      </c>
      <c r="O2040" s="6">
        <v>1560000</v>
      </c>
      <c r="P2040" s="6">
        <v>10300000</v>
      </c>
      <c r="Q2040" s="6">
        <v>0</v>
      </c>
      <c r="R2040" s="6">
        <v>813894</v>
      </c>
      <c r="S2040" s="6">
        <v>12673894</v>
      </c>
      <c r="U2040">
        <f t="shared" si="38"/>
        <v>0.25188916876574308</v>
      </c>
    </row>
    <row r="2041" spans="1:21" x14ac:dyDescent="0.35">
      <c r="A2041">
        <v>2022</v>
      </c>
      <c r="B2041" t="s">
        <v>3</v>
      </c>
      <c r="C2041" t="s">
        <v>67</v>
      </c>
      <c r="D2041" t="s">
        <v>17</v>
      </c>
      <c r="E2041" t="s">
        <v>123</v>
      </c>
      <c r="F2041" t="s">
        <v>35</v>
      </c>
      <c r="G2041">
        <v>1</v>
      </c>
      <c r="H2041" t="s">
        <v>9</v>
      </c>
      <c r="I2041" s="6">
        <v>100</v>
      </c>
      <c r="J2041" s="6">
        <v>143233.79</v>
      </c>
      <c r="K2041" s="6">
        <v>33700.31</v>
      </c>
      <c r="L2041" s="6">
        <v>99944.14</v>
      </c>
      <c r="M2041" s="6">
        <v>105985.09</v>
      </c>
      <c r="N2041" s="6">
        <v>31247</v>
      </c>
      <c r="O2041" s="6">
        <v>164887817</v>
      </c>
      <c r="P2041" s="6">
        <v>242105842</v>
      </c>
      <c r="Q2041" s="6">
        <v>0</v>
      </c>
      <c r="R2041" s="6">
        <v>73227208</v>
      </c>
      <c r="S2041" s="6">
        <v>480260867</v>
      </c>
      <c r="U2041">
        <f t="shared" si="38"/>
        <v>0.21815383088026924</v>
      </c>
    </row>
    <row r="2042" spans="1:21" x14ac:dyDescent="0.35">
      <c r="A2042">
        <v>2022</v>
      </c>
      <c r="B2042" t="s">
        <v>3</v>
      </c>
      <c r="C2042" t="s">
        <v>67</v>
      </c>
      <c r="D2042" t="s">
        <v>17</v>
      </c>
      <c r="E2042" t="s">
        <v>123</v>
      </c>
      <c r="F2042" t="s">
        <v>35</v>
      </c>
      <c r="G2042">
        <v>2</v>
      </c>
      <c r="H2042" t="s">
        <v>9</v>
      </c>
      <c r="I2042" s="6">
        <v>74</v>
      </c>
      <c r="J2042" s="6">
        <v>164300.21</v>
      </c>
      <c r="K2042" s="6">
        <v>52406.48</v>
      </c>
      <c r="L2042" s="6">
        <v>102003.71</v>
      </c>
      <c r="M2042" s="6">
        <v>107078.63</v>
      </c>
      <c r="N2042" s="6">
        <v>31152</v>
      </c>
      <c r="O2042" s="6">
        <v>400614671</v>
      </c>
      <c r="P2042" s="6">
        <v>354736166</v>
      </c>
      <c r="Q2042" s="6">
        <v>41800000</v>
      </c>
      <c r="R2042" s="6">
        <v>127624576</v>
      </c>
      <c r="S2042" s="6">
        <v>903875413</v>
      </c>
      <c r="U2042">
        <f t="shared" si="38"/>
        <v>0.18960413988515293</v>
      </c>
    </row>
    <row r="2043" spans="1:21" x14ac:dyDescent="0.35">
      <c r="A2043">
        <v>2022</v>
      </c>
      <c r="B2043" t="s">
        <v>3</v>
      </c>
      <c r="C2043" t="s">
        <v>67</v>
      </c>
      <c r="D2043" t="s">
        <v>17</v>
      </c>
      <c r="E2043" t="s">
        <v>123</v>
      </c>
      <c r="F2043" t="s">
        <v>35</v>
      </c>
      <c r="G2043">
        <v>3</v>
      </c>
      <c r="H2043" t="s">
        <v>9</v>
      </c>
      <c r="I2043" s="6">
        <v>45</v>
      </c>
      <c r="J2043" s="6">
        <v>57030.43</v>
      </c>
      <c r="K2043" s="6">
        <v>12192.96</v>
      </c>
      <c r="L2043" s="6">
        <v>6429.77</v>
      </c>
      <c r="M2043" s="6">
        <v>6611.63</v>
      </c>
      <c r="N2043" s="6">
        <v>2718</v>
      </c>
      <c r="O2043" s="6">
        <v>249217500</v>
      </c>
      <c r="P2043" s="6">
        <v>135624695</v>
      </c>
      <c r="Q2043" s="6">
        <v>0</v>
      </c>
      <c r="R2043" s="6">
        <v>30995000</v>
      </c>
      <c r="S2043" s="6">
        <v>415837195</v>
      </c>
      <c r="U2043">
        <f t="shared" si="38"/>
        <v>4.7658767433456137E-2</v>
      </c>
    </row>
    <row r="2044" spans="1:21" x14ac:dyDescent="0.35">
      <c r="A2044">
        <v>2022</v>
      </c>
      <c r="B2044" t="s">
        <v>3</v>
      </c>
      <c r="C2044" t="s">
        <v>67</v>
      </c>
      <c r="D2044" t="s">
        <v>17</v>
      </c>
      <c r="E2044" t="s">
        <v>123</v>
      </c>
      <c r="F2044" t="s">
        <v>35</v>
      </c>
      <c r="G2044">
        <v>4</v>
      </c>
      <c r="H2044" t="s">
        <v>9</v>
      </c>
      <c r="I2044" s="6">
        <v>1</v>
      </c>
      <c r="J2044" s="6">
        <v>309630.21000000002</v>
      </c>
      <c r="K2044" s="6">
        <v>30963.02</v>
      </c>
      <c r="L2044" s="6">
        <v>226076.59</v>
      </c>
      <c r="M2044" s="6">
        <v>226076.59</v>
      </c>
      <c r="N2044" s="6">
        <v>58830</v>
      </c>
      <c r="O2044" s="6">
        <v>1020000000</v>
      </c>
      <c r="P2044" s="6">
        <v>184000000</v>
      </c>
      <c r="Q2044" s="6">
        <v>0</v>
      </c>
      <c r="R2044" s="6">
        <v>513782000</v>
      </c>
      <c r="S2044" s="6">
        <v>1717782000</v>
      </c>
      <c r="U2044">
        <f t="shared" si="38"/>
        <v>0.19000084003431059</v>
      </c>
    </row>
    <row r="2045" spans="1:21" x14ac:dyDescent="0.35">
      <c r="A2045">
        <v>2022</v>
      </c>
      <c r="B2045" t="s">
        <v>3</v>
      </c>
      <c r="C2045" t="s">
        <v>67</v>
      </c>
      <c r="D2045" t="s">
        <v>17</v>
      </c>
      <c r="E2045" t="s">
        <v>123</v>
      </c>
      <c r="F2045" t="s">
        <v>35</v>
      </c>
      <c r="G2045">
        <v>6</v>
      </c>
      <c r="H2045" t="s">
        <v>9</v>
      </c>
      <c r="I2045" s="6">
        <v>6</v>
      </c>
      <c r="J2045" s="6">
        <v>14766.79</v>
      </c>
      <c r="K2045" s="6">
        <v>1584.63</v>
      </c>
      <c r="L2045" s="6">
        <v>21670.99</v>
      </c>
      <c r="M2045" s="6">
        <v>78416.789999999994</v>
      </c>
      <c r="N2045" s="6">
        <v>2764</v>
      </c>
      <c r="O2045" s="6">
        <v>308638086</v>
      </c>
      <c r="P2045" s="6">
        <v>30434228</v>
      </c>
      <c r="Q2045" s="6">
        <v>0</v>
      </c>
      <c r="R2045" s="6">
        <v>22421711</v>
      </c>
      <c r="S2045" s="6">
        <v>361494025</v>
      </c>
      <c r="U2045">
        <f t="shared" si="38"/>
        <v>0.18717676624371307</v>
      </c>
    </row>
    <row r="2046" spans="1:21" x14ac:dyDescent="0.35">
      <c r="A2046">
        <v>2022</v>
      </c>
      <c r="B2046" t="s">
        <v>3</v>
      </c>
      <c r="C2046" t="s">
        <v>67</v>
      </c>
      <c r="D2046" t="s">
        <v>17</v>
      </c>
      <c r="E2046" t="s">
        <v>123</v>
      </c>
      <c r="F2046" t="s">
        <v>35</v>
      </c>
      <c r="G2046">
        <v>8</v>
      </c>
      <c r="H2046" t="s">
        <v>9</v>
      </c>
      <c r="I2046" s="6">
        <v>3</v>
      </c>
      <c r="J2046" s="6">
        <v>732.38</v>
      </c>
      <c r="K2046" s="6">
        <v>73.239999999999995</v>
      </c>
      <c r="L2046" s="6">
        <v>557.80999999999995</v>
      </c>
      <c r="M2046" s="6">
        <v>557.80999999999995</v>
      </c>
      <c r="N2046" s="6">
        <v>183</v>
      </c>
      <c r="O2046" s="6">
        <v>18000000</v>
      </c>
      <c r="P2046" s="6">
        <v>0</v>
      </c>
      <c r="Q2046" s="6">
        <v>0</v>
      </c>
      <c r="R2046" s="6">
        <v>460000</v>
      </c>
      <c r="S2046" s="6">
        <v>18460000</v>
      </c>
      <c r="U2046">
        <f t="shared" si="38"/>
        <v>0.24987028591714683</v>
      </c>
    </row>
    <row r="2047" spans="1:21" x14ac:dyDescent="0.35">
      <c r="A2047">
        <v>2022</v>
      </c>
      <c r="B2047" t="s">
        <v>3</v>
      </c>
      <c r="C2047" t="s">
        <v>67</v>
      </c>
      <c r="D2047" t="s">
        <v>17</v>
      </c>
      <c r="E2047" t="s">
        <v>124</v>
      </c>
      <c r="F2047" t="s">
        <v>35</v>
      </c>
      <c r="G2047">
        <v>1</v>
      </c>
      <c r="H2047" t="s">
        <v>9</v>
      </c>
      <c r="I2047" s="6">
        <v>51</v>
      </c>
      <c r="J2047" s="6">
        <v>67984.56</v>
      </c>
      <c r="K2047" s="6">
        <v>12640.14</v>
      </c>
      <c r="L2047" s="6">
        <v>63331.79</v>
      </c>
      <c r="M2047" s="6">
        <v>77312.45</v>
      </c>
      <c r="N2047" s="6">
        <v>14233</v>
      </c>
      <c r="O2047" s="6">
        <v>384622928</v>
      </c>
      <c r="P2047" s="6">
        <v>225008577</v>
      </c>
      <c r="Q2047" s="6">
        <v>0</v>
      </c>
      <c r="R2047" s="6">
        <v>94845547</v>
      </c>
      <c r="S2047" s="6">
        <v>704477052</v>
      </c>
      <c r="U2047">
        <f t="shared" si="38"/>
        <v>0.20935635973815231</v>
      </c>
    </row>
    <row r="2048" spans="1:21" x14ac:dyDescent="0.35">
      <c r="A2048">
        <v>2022</v>
      </c>
      <c r="B2048" t="s">
        <v>3</v>
      </c>
      <c r="C2048" t="s">
        <v>67</v>
      </c>
      <c r="D2048" t="s">
        <v>17</v>
      </c>
      <c r="E2048" t="s">
        <v>124</v>
      </c>
      <c r="F2048" t="s">
        <v>35</v>
      </c>
      <c r="G2048">
        <v>2</v>
      </c>
      <c r="H2048" t="s">
        <v>9</v>
      </c>
      <c r="I2048" s="6">
        <v>30</v>
      </c>
      <c r="J2048" s="6">
        <v>43434.5</v>
      </c>
      <c r="K2048" s="6">
        <v>17027.54</v>
      </c>
      <c r="L2048" s="6">
        <v>27331.1</v>
      </c>
      <c r="M2048" s="6">
        <v>35706.839999999997</v>
      </c>
      <c r="N2048" s="6">
        <v>9909</v>
      </c>
      <c r="O2048" s="6">
        <v>79407854</v>
      </c>
      <c r="P2048" s="6">
        <v>94506416</v>
      </c>
      <c r="Q2048" s="6">
        <v>0</v>
      </c>
      <c r="R2048" s="6">
        <v>11598682</v>
      </c>
      <c r="S2048" s="6">
        <v>185512952</v>
      </c>
      <c r="U2048">
        <f t="shared" si="38"/>
        <v>0.22813661950753433</v>
      </c>
    </row>
    <row r="2049" spans="1:21" x14ac:dyDescent="0.35">
      <c r="A2049">
        <v>2022</v>
      </c>
      <c r="B2049" t="s">
        <v>3</v>
      </c>
      <c r="C2049" t="s">
        <v>67</v>
      </c>
      <c r="D2049" t="s">
        <v>17</v>
      </c>
      <c r="E2049" t="s">
        <v>124</v>
      </c>
      <c r="F2049" t="s">
        <v>35</v>
      </c>
      <c r="G2049">
        <v>3</v>
      </c>
      <c r="H2049" t="s">
        <v>9</v>
      </c>
      <c r="I2049" s="6">
        <v>21</v>
      </c>
      <c r="J2049" s="6">
        <v>59015.09</v>
      </c>
      <c r="K2049" s="6">
        <v>17100.12</v>
      </c>
      <c r="L2049" s="6">
        <v>32698.35</v>
      </c>
      <c r="M2049" s="6">
        <v>49999.519999999997</v>
      </c>
      <c r="N2049" s="6">
        <v>6467</v>
      </c>
      <c r="O2049" s="6">
        <v>206052500</v>
      </c>
      <c r="P2049" s="6">
        <v>88000000</v>
      </c>
      <c r="Q2049" s="6">
        <v>0</v>
      </c>
      <c r="R2049" s="6">
        <v>38767894</v>
      </c>
      <c r="S2049" s="6">
        <v>332820394</v>
      </c>
      <c r="U2049">
        <f t="shared" si="38"/>
        <v>0.10958214246559651</v>
      </c>
    </row>
    <row r="2050" spans="1:21" x14ac:dyDescent="0.35">
      <c r="A2050">
        <v>2022</v>
      </c>
      <c r="B2050" t="s">
        <v>3</v>
      </c>
      <c r="C2050" t="s">
        <v>67</v>
      </c>
      <c r="D2050" t="s">
        <v>17</v>
      </c>
      <c r="E2050" t="s">
        <v>124</v>
      </c>
      <c r="F2050" t="s">
        <v>35</v>
      </c>
      <c r="G2050">
        <v>4</v>
      </c>
      <c r="H2050" t="s">
        <v>9</v>
      </c>
      <c r="I2050" s="6">
        <v>1</v>
      </c>
      <c r="J2050" s="6">
        <v>30085.52</v>
      </c>
      <c r="K2050" s="6">
        <v>3008.53</v>
      </c>
      <c r="L2050" s="6">
        <v>23491.43</v>
      </c>
      <c r="M2050" s="6">
        <v>23491.43</v>
      </c>
      <c r="N2050" s="6">
        <v>7521</v>
      </c>
      <c r="O2050" s="6">
        <v>354700000</v>
      </c>
      <c r="P2050" s="6">
        <v>165400000</v>
      </c>
      <c r="Q2050" s="6">
        <v>0</v>
      </c>
      <c r="R2050" s="6">
        <v>80700000</v>
      </c>
      <c r="S2050" s="6">
        <v>600800000</v>
      </c>
      <c r="U2050">
        <f t="shared" si="38"/>
        <v>0.24998736933913723</v>
      </c>
    </row>
    <row r="2051" spans="1:21" x14ac:dyDescent="0.35">
      <c r="A2051">
        <v>2022</v>
      </c>
      <c r="B2051" t="s">
        <v>3</v>
      </c>
      <c r="C2051" t="s">
        <v>67</v>
      </c>
      <c r="D2051" t="s">
        <v>17</v>
      </c>
      <c r="E2051" t="s">
        <v>124</v>
      </c>
      <c r="F2051" t="s">
        <v>35</v>
      </c>
      <c r="G2051">
        <v>5</v>
      </c>
      <c r="H2051" t="s">
        <v>9</v>
      </c>
      <c r="I2051" s="6">
        <v>1</v>
      </c>
      <c r="J2051" s="6">
        <v>44919.87</v>
      </c>
      <c r="K2051" s="6">
        <v>4491.99</v>
      </c>
      <c r="L2051" s="6">
        <v>42335.44</v>
      </c>
      <c r="M2051" s="6">
        <v>42335.44</v>
      </c>
      <c r="N2051" s="6">
        <v>11232</v>
      </c>
      <c r="O2051" s="6">
        <v>589195940</v>
      </c>
      <c r="P2051" s="6">
        <v>291250000</v>
      </c>
      <c r="Q2051" s="6">
        <v>0</v>
      </c>
      <c r="R2051" s="6">
        <v>11763919</v>
      </c>
      <c r="S2051" s="6">
        <v>892209859</v>
      </c>
      <c r="U2051">
        <f t="shared" si="38"/>
        <v>0.25004524723691318</v>
      </c>
    </row>
    <row r="2052" spans="1:21" x14ac:dyDescent="0.35">
      <c r="A2052">
        <v>2022</v>
      </c>
      <c r="B2052" t="s">
        <v>3</v>
      </c>
      <c r="C2052" t="s">
        <v>67</v>
      </c>
      <c r="D2052" t="s">
        <v>17</v>
      </c>
      <c r="E2052" t="s">
        <v>124</v>
      </c>
      <c r="F2052" t="s">
        <v>35</v>
      </c>
      <c r="G2052">
        <v>6</v>
      </c>
      <c r="H2052" t="s">
        <v>9</v>
      </c>
      <c r="I2052" s="6">
        <v>5</v>
      </c>
      <c r="J2052" s="6">
        <v>102884</v>
      </c>
      <c r="K2052" s="6">
        <v>10374.75</v>
      </c>
      <c r="L2052" s="6">
        <v>102884.01</v>
      </c>
      <c r="M2052" s="6">
        <v>102884.01</v>
      </c>
      <c r="N2052" s="6">
        <v>24651</v>
      </c>
      <c r="O2052" s="6">
        <v>163541923</v>
      </c>
      <c r="P2052" s="6">
        <v>40618061</v>
      </c>
      <c r="Q2052" s="6">
        <v>0</v>
      </c>
      <c r="R2052" s="6">
        <v>26994009</v>
      </c>
      <c r="S2052" s="6">
        <v>231153993</v>
      </c>
      <c r="U2052">
        <f t="shared" si="38"/>
        <v>0.23959993779402045</v>
      </c>
    </row>
    <row r="2053" spans="1:21" x14ac:dyDescent="0.35">
      <c r="A2053">
        <v>2022</v>
      </c>
      <c r="B2053" t="s">
        <v>3</v>
      </c>
      <c r="C2053" t="s">
        <v>67</v>
      </c>
      <c r="D2053" t="s">
        <v>17</v>
      </c>
      <c r="E2053" t="s">
        <v>124</v>
      </c>
      <c r="F2053" t="s">
        <v>35</v>
      </c>
      <c r="G2053">
        <v>7</v>
      </c>
      <c r="H2053" t="s">
        <v>9</v>
      </c>
      <c r="I2053" s="6">
        <v>1</v>
      </c>
      <c r="J2053" s="6">
        <v>56971.06</v>
      </c>
      <c r="K2053" s="6">
        <v>5697.11</v>
      </c>
      <c r="L2053" s="6">
        <v>56971.06</v>
      </c>
      <c r="M2053" s="6">
        <v>56971.06</v>
      </c>
      <c r="N2053" s="6">
        <v>13673</v>
      </c>
      <c r="O2053" s="6">
        <v>74658615</v>
      </c>
      <c r="P2053" s="6">
        <v>21927471</v>
      </c>
      <c r="Q2053" s="6">
        <v>0</v>
      </c>
      <c r="R2053" s="6">
        <v>27654539</v>
      </c>
      <c r="S2053" s="6">
        <v>124240625</v>
      </c>
      <c r="U2053">
        <f t="shared" si="38"/>
        <v>0.23999904512922879</v>
      </c>
    </row>
    <row r="2054" spans="1:21" x14ac:dyDescent="0.35">
      <c r="A2054">
        <v>2022</v>
      </c>
      <c r="B2054" t="s">
        <v>3</v>
      </c>
      <c r="C2054" t="s">
        <v>67</v>
      </c>
      <c r="D2054" t="s">
        <v>17</v>
      </c>
      <c r="E2054" t="s">
        <v>125</v>
      </c>
      <c r="F2054" t="s">
        <v>35</v>
      </c>
      <c r="G2054">
        <v>1</v>
      </c>
      <c r="H2054" t="s">
        <v>9</v>
      </c>
      <c r="I2054" s="6">
        <v>530</v>
      </c>
      <c r="J2054" s="6">
        <v>885421.76</v>
      </c>
      <c r="K2054" s="6">
        <v>115795.04</v>
      </c>
      <c r="L2054" s="6">
        <v>478825.76</v>
      </c>
      <c r="M2054" s="6">
        <v>552621.57999999996</v>
      </c>
      <c r="N2054" s="6">
        <v>212910</v>
      </c>
      <c r="O2054" s="6">
        <v>5674844612</v>
      </c>
      <c r="P2054" s="6">
        <v>3612547662</v>
      </c>
      <c r="Q2054" s="6">
        <v>73928642</v>
      </c>
      <c r="R2054" s="6">
        <v>1127361255</v>
      </c>
      <c r="S2054" s="6">
        <v>10488682171</v>
      </c>
      <c r="U2054">
        <f t="shared" si="38"/>
        <v>0.24046167557481307</v>
      </c>
    </row>
    <row r="2055" spans="1:21" x14ac:dyDescent="0.35">
      <c r="A2055">
        <v>2022</v>
      </c>
      <c r="B2055" t="s">
        <v>3</v>
      </c>
      <c r="C2055" t="s">
        <v>67</v>
      </c>
      <c r="D2055" t="s">
        <v>17</v>
      </c>
      <c r="E2055" t="s">
        <v>125</v>
      </c>
      <c r="F2055" t="s">
        <v>35</v>
      </c>
      <c r="G2055">
        <v>2</v>
      </c>
      <c r="H2055" t="s">
        <v>9</v>
      </c>
      <c r="I2055" s="6">
        <v>500</v>
      </c>
      <c r="J2055" s="6">
        <v>929090.58</v>
      </c>
      <c r="K2055" s="6">
        <v>133145.16</v>
      </c>
      <c r="L2055" s="6">
        <v>313966.37</v>
      </c>
      <c r="M2055" s="6">
        <v>399014.34</v>
      </c>
      <c r="N2055" s="6">
        <v>213348</v>
      </c>
      <c r="O2055" s="6">
        <v>6316504722</v>
      </c>
      <c r="P2055" s="6">
        <v>3660250593</v>
      </c>
      <c r="Q2055" s="6">
        <v>330302493</v>
      </c>
      <c r="R2055" s="6">
        <v>899584433</v>
      </c>
      <c r="S2055" s="6">
        <v>11140207656</v>
      </c>
      <c r="U2055">
        <f t="shared" si="38"/>
        <v>0.22963100110217458</v>
      </c>
    </row>
    <row r="2056" spans="1:21" x14ac:dyDescent="0.35">
      <c r="A2056">
        <v>2022</v>
      </c>
      <c r="B2056" t="s">
        <v>3</v>
      </c>
      <c r="C2056" t="s">
        <v>67</v>
      </c>
      <c r="D2056" t="s">
        <v>17</v>
      </c>
      <c r="E2056" t="s">
        <v>125</v>
      </c>
      <c r="F2056" t="s">
        <v>35</v>
      </c>
      <c r="G2056">
        <v>3</v>
      </c>
      <c r="H2056" t="s">
        <v>9</v>
      </c>
      <c r="I2056" s="6">
        <v>174</v>
      </c>
      <c r="J2056" s="6">
        <v>331678.39</v>
      </c>
      <c r="K2056" s="6">
        <v>50008.7</v>
      </c>
      <c r="L2056" s="6">
        <v>92050.06</v>
      </c>
      <c r="M2056" s="6">
        <v>102434.1</v>
      </c>
      <c r="N2056" s="6">
        <v>31763</v>
      </c>
      <c r="O2056" s="6">
        <v>2073536403</v>
      </c>
      <c r="P2056" s="6">
        <v>856145712</v>
      </c>
      <c r="Q2056" s="6">
        <v>0</v>
      </c>
      <c r="R2056" s="6">
        <v>295650628</v>
      </c>
      <c r="S2056" s="6">
        <v>3225332743</v>
      </c>
      <c r="U2056">
        <f t="shared" si="38"/>
        <v>9.576445423532115E-2</v>
      </c>
    </row>
    <row r="2057" spans="1:21" x14ac:dyDescent="0.35">
      <c r="A2057">
        <v>2022</v>
      </c>
      <c r="B2057" t="s">
        <v>3</v>
      </c>
      <c r="C2057" t="s">
        <v>67</v>
      </c>
      <c r="D2057" t="s">
        <v>17</v>
      </c>
      <c r="E2057" t="s">
        <v>125</v>
      </c>
      <c r="F2057" t="s">
        <v>35</v>
      </c>
      <c r="G2057">
        <v>4</v>
      </c>
      <c r="H2057" t="s">
        <v>9</v>
      </c>
      <c r="I2057" s="6">
        <v>6</v>
      </c>
      <c r="J2057" s="6">
        <v>21839.759999999998</v>
      </c>
      <c r="K2057" s="6">
        <v>2639.11</v>
      </c>
      <c r="L2057" s="6">
        <v>11252.81</v>
      </c>
      <c r="M2057" s="6">
        <v>11742.26</v>
      </c>
      <c r="N2057" s="6">
        <v>5947</v>
      </c>
      <c r="O2057" s="6">
        <v>433501490</v>
      </c>
      <c r="P2057" s="6">
        <v>132088000</v>
      </c>
      <c r="Q2057" s="6">
        <v>0</v>
      </c>
      <c r="R2057" s="6">
        <v>43107886</v>
      </c>
      <c r="S2057" s="6">
        <v>608697376</v>
      </c>
      <c r="U2057">
        <f t="shared" si="38"/>
        <v>0.2723015271230087</v>
      </c>
    </row>
    <row r="2058" spans="1:21" x14ac:dyDescent="0.35">
      <c r="A2058">
        <v>2022</v>
      </c>
      <c r="B2058" t="s">
        <v>3</v>
      </c>
      <c r="C2058" t="s">
        <v>67</v>
      </c>
      <c r="D2058" t="s">
        <v>17</v>
      </c>
      <c r="E2058" t="s">
        <v>125</v>
      </c>
      <c r="F2058" t="s">
        <v>35</v>
      </c>
      <c r="G2058">
        <v>5</v>
      </c>
      <c r="H2058" t="s">
        <v>9</v>
      </c>
      <c r="I2058" s="6">
        <v>8</v>
      </c>
      <c r="J2058" s="6">
        <v>57142.71</v>
      </c>
      <c r="K2058" s="6">
        <v>19429.23</v>
      </c>
      <c r="L2058" s="6">
        <v>24789.94</v>
      </c>
      <c r="M2058" s="6">
        <v>35076.129999999997</v>
      </c>
      <c r="N2058" s="6">
        <v>14268</v>
      </c>
      <c r="O2058" s="6">
        <v>1017200000</v>
      </c>
      <c r="P2058" s="6">
        <v>231600000</v>
      </c>
      <c r="Q2058" s="6">
        <v>0</v>
      </c>
      <c r="R2058" s="6">
        <v>93052212</v>
      </c>
      <c r="S2058" s="6">
        <v>1341852212</v>
      </c>
      <c r="U2058">
        <f t="shared" si="38"/>
        <v>0.24969064295340562</v>
      </c>
    </row>
    <row r="2059" spans="1:21" x14ac:dyDescent="0.35">
      <c r="A2059">
        <v>2022</v>
      </c>
      <c r="B2059" t="s">
        <v>3</v>
      </c>
      <c r="C2059" t="s">
        <v>67</v>
      </c>
      <c r="D2059" t="s">
        <v>17</v>
      </c>
      <c r="E2059" t="s">
        <v>125</v>
      </c>
      <c r="F2059" t="s">
        <v>35</v>
      </c>
      <c r="G2059">
        <v>6</v>
      </c>
      <c r="H2059" t="s">
        <v>9</v>
      </c>
      <c r="I2059" s="6">
        <v>20</v>
      </c>
      <c r="J2059" s="6">
        <v>35296.21</v>
      </c>
      <c r="K2059" s="6">
        <v>14132.7</v>
      </c>
      <c r="L2059" s="6">
        <v>32266.75</v>
      </c>
      <c r="M2059" s="6">
        <v>42846.31</v>
      </c>
      <c r="N2059" s="6">
        <v>9426</v>
      </c>
      <c r="O2059" s="6">
        <v>319005000</v>
      </c>
      <c r="P2059" s="6">
        <v>47237354</v>
      </c>
      <c r="Q2059" s="6">
        <v>0</v>
      </c>
      <c r="R2059" s="6">
        <v>21473647</v>
      </c>
      <c r="S2059" s="6">
        <v>387716001</v>
      </c>
      <c r="U2059">
        <f t="shared" si="38"/>
        <v>0.26705416813873217</v>
      </c>
    </row>
    <row r="2060" spans="1:21" x14ac:dyDescent="0.35">
      <c r="A2060">
        <v>2022</v>
      </c>
      <c r="B2060" t="s">
        <v>3</v>
      </c>
      <c r="C2060" t="s">
        <v>67</v>
      </c>
      <c r="D2060" t="s">
        <v>17</v>
      </c>
      <c r="E2060" t="s">
        <v>125</v>
      </c>
      <c r="F2060" t="s">
        <v>35</v>
      </c>
      <c r="G2060">
        <v>7</v>
      </c>
      <c r="H2060" t="s">
        <v>9</v>
      </c>
      <c r="I2060" s="6">
        <v>1</v>
      </c>
      <c r="J2060" s="6">
        <v>1457.72</v>
      </c>
      <c r="K2060" s="6">
        <v>145.77000000000001</v>
      </c>
      <c r="L2060" s="6">
        <v>53.35</v>
      </c>
      <c r="M2060" s="6">
        <v>213.4</v>
      </c>
      <c r="N2060" s="6">
        <v>365</v>
      </c>
      <c r="O2060" s="6">
        <v>10000000</v>
      </c>
      <c r="P2060" s="6">
        <v>0</v>
      </c>
      <c r="Q2060" s="6">
        <v>0</v>
      </c>
      <c r="R2060" s="6">
        <v>1000000</v>
      </c>
      <c r="S2060" s="6">
        <v>11000000</v>
      </c>
      <c r="U2060">
        <f t="shared" si="38"/>
        <v>0.25039102159536808</v>
      </c>
    </row>
    <row r="2061" spans="1:21" x14ac:dyDescent="0.35">
      <c r="A2061">
        <v>2022</v>
      </c>
      <c r="B2061" t="s">
        <v>3</v>
      </c>
      <c r="C2061" t="s">
        <v>67</v>
      </c>
      <c r="D2061" t="s">
        <v>17</v>
      </c>
      <c r="E2061" t="s">
        <v>125</v>
      </c>
      <c r="F2061" t="s">
        <v>35</v>
      </c>
      <c r="G2061">
        <v>8</v>
      </c>
      <c r="H2061" t="s">
        <v>9</v>
      </c>
      <c r="I2061" s="6">
        <v>2</v>
      </c>
      <c r="J2061" s="6">
        <v>5545.82</v>
      </c>
      <c r="K2061" s="6">
        <v>554.58000000000004</v>
      </c>
      <c r="L2061" s="6">
        <v>4351.5200000000004</v>
      </c>
      <c r="M2061" s="6">
        <v>4351.5200000000004</v>
      </c>
      <c r="N2061" s="6">
        <v>923</v>
      </c>
      <c r="O2061" s="6">
        <v>0</v>
      </c>
      <c r="P2061" s="6">
        <v>28438246</v>
      </c>
      <c r="Q2061" s="6">
        <v>0</v>
      </c>
      <c r="R2061" s="6">
        <v>0</v>
      </c>
      <c r="S2061" s="6">
        <v>28438246</v>
      </c>
      <c r="U2061">
        <f t="shared" si="38"/>
        <v>0.16643165483192748</v>
      </c>
    </row>
    <row r="2062" spans="1:21" x14ac:dyDescent="0.35">
      <c r="A2062">
        <v>2022</v>
      </c>
      <c r="B2062" t="s">
        <v>3</v>
      </c>
      <c r="C2062" t="s">
        <v>67</v>
      </c>
      <c r="D2062" t="s">
        <v>17</v>
      </c>
      <c r="E2062" t="s">
        <v>125</v>
      </c>
      <c r="F2062" t="s">
        <v>35</v>
      </c>
      <c r="G2062">
        <v>9</v>
      </c>
      <c r="H2062" t="s">
        <v>9</v>
      </c>
      <c r="I2062" s="6">
        <v>1</v>
      </c>
      <c r="J2062" s="6">
        <v>64488.1</v>
      </c>
      <c r="K2062" s="6">
        <v>6448.81</v>
      </c>
      <c r="L2062" s="6">
        <v>5792.05</v>
      </c>
      <c r="M2062" s="6">
        <v>5792.05</v>
      </c>
      <c r="N2062" s="6">
        <v>15311</v>
      </c>
      <c r="O2062" s="6">
        <v>845456461</v>
      </c>
      <c r="P2062" s="6">
        <v>99406230</v>
      </c>
      <c r="Q2062" s="6">
        <v>0</v>
      </c>
      <c r="R2062" s="6">
        <v>158985000</v>
      </c>
      <c r="S2062" s="6">
        <v>1103847691</v>
      </c>
      <c r="U2062">
        <f t="shared" si="38"/>
        <v>0.23742364870417954</v>
      </c>
    </row>
    <row r="2063" spans="1:21" x14ac:dyDescent="0.35">
      <c r="A2063">
        <v>2022</v>
      </c>
      <c r="B2063" t="s">
        <v>3</v>
      </c>
      <c r="C2063" t="s">
        <v>67</v>
      </c>
      <c r="D2063" t="s">
        <v>17</v>
      </c>
      <c r="E2063" t="s">
        <v>125</v>
      </c>
      <c r="F2063" t="s">
        <v>35</v>
      </c>
      <c r="G2063">
        <v>10</v>
      </c>
      <c r="H2063" t="s">
        <v>9</v>
      </c>
      <c r="I2063" s="6">
        <v>5</v>
      </c>
      <c r="J2063" s="6">
        <v>21551.57</v>
      </c>
      <c r="K2063" s="6">
        <v>8807.92</v>
      </c>
      <c r="L2063" s="6">
        <v>18987.05</v>
      </c>
      <c r="M2063" s="6">
        <v>22147.56</v>
      </c>
      <c r="N2063" s="6">
        <v>5839</v>
      </c>
      <c r="O2063" s="6">
        <v>257594428</v>
      </c>
      <c r="P2063" s="6">
        <v>170717265</v>
      </c>
      <c r="Q2063" s="6">
        <v>0</v>
      </c>
      <c r="R2063" s="6">
        <v>45932414</v>
      </c>
      <c r="S2063" s="6">
        <v>474244107</v>
      </c>
      <c r="U2063">
        <f t="shared" si="38"/>
        <v>0.27093153770235767</v>
      </c>
    </row>
    <row r="2064" spans="1:21" x14ac:dyDescent="0.35">
      <c r="A2064">
        <v>2022</v>
      </c>
      <c r="B2064" t="s">
        <v>3</v>
      </c>
      <c r="C2064" t="s">
        <v>67</v>
      </c>
      <c r="D2064" t="s">
        <v>17</v>
      </c>
      <c r="E2064" t="s">
        <v>126</v>
      </c>
      <c r="F2064" t="s">
        <v>35</v>
      </c>
      <c r="G2064">
        <v>1</v>
      </c>
      <c r="H2064" t="s">
        <v>9</v>
      </c>
      <c r="I2064" s="6">
        <v>62</v>
      </c>
      <c r="J2064" s="6">
        <v>32537.5</v>
      </c>
      <c r="K2064" s="6">
        <v>9336.09</v>
      </c>
      <c r="L2064" s="6">
        <v>42164.65</v>
      </c>
      <c r="M2064" s="6">
        <v>114142.67</v>
      </c>
      <c r="N2064" s="6">
        <v>8133</v>
      </c>
      <c r="O2064" s="6">
        <v>228621505</v>
      </c>
      <c r="P2064" s="6">
        <v>87529289</v>
      </c>
      <c r="Q2064" s="6">
        <v>0</v>
      </c>
      <c r="R2064" s="6">
        <v>29103164</v>
      </c>
      <c r="S2064" s="6">
        <v>345253958</v>
      </c>
      <c r="U2064">
        <f t="shared" si="38"/>
        <v>0.24995774106799845</v>
      </c>
    </row>
    <row r="2065" spans="1:21" x14ac:dyDescent="0.35">
      <c r="A2065">
        <v>2022</v>
      </c>
      <c r="B2065" t="s">
        <v>3</v>
      </c>
      <c r="C2065" t="s">
        <v>67</v>
      </c>
      <c r="D2065" t="s">
        <v>17</v>
      </c>
      <c r="E2065" t="s">
        <v>126</v>
      </c>
      <c r="F2065" t="s">
        <v>35</v>
      </c>
      <c r="G2065">
        <v>2</v>
      </c>
      <c r="H2065" t="s">
        <v>9</v>
      </c>
      <c r="I2065" s="6">
        <v>44</v>
      </c>
      <c r="J2065" s="6">
        <v>32843.49</v>
      </c>
      <c r="K2065" s="6">
        <v>11204.21</v>
      </c>
      <c r="L2065" s="6">
        <v>11282.56</v>
      </c>
      <c r="M2065" s="6">
        <v>16557.54</v>
      </c>
      <c r="N2065" s="6">
        <v>7489</v>
      </c>
      <c r="O2065" s="6">
        <v>164015142</v>
      </c>
      <c r="P2065" s="6">
        <v>44133912</v>
      </c>
      <c r="Q2065" s="6">
        <v>0</v>
      </c>
      <c r="R2065" s="6">
        <v>16742547</v>
      </c>
      <c r="S2065" s="6">
        <v>224891601</v>
      </c>
      <c r="U2065">
        <f t="shared" si="38"/>
        <v>0.22802083457026037</v>
      </c>
    </row>
    <row r="2066" spans="1:21" x14ac:dyDescent="0.35">
      <c r="A2066">
        <v>2022</v>
      </c>
      <c r="B2066" t="s">
        <v>3</v>
      </c>
      <c r="C2066" t="s">
        <v>67</v>
      </c>
      <c r="D2066" t="s">
        <v>17</v>
      </c>
      <c r="E2066" t="s">
        <v>126</v>
      </c>
      <c r="F2066" t="s">
        <v>35</v>
      </c>
      <c r="G2066">
        <v>3</v>
      </c>
      <c r="H2066" t="s">
        <v>9</v>
      </c>
      <c r="I2066" s="6">
        <v>18</v>
      </c>
      <c r="J2066" s="6">
        <v>25177.03</v>
      </c>
      <c r="K2066" s="6">
        <v>9362.06</v>
      </c>
      <c r="L2066" s="6">
        <v>10952.47</v>
      </c>
      <c r="M2066" s="6">
        <v>11103.71</v>
      </c>
      <c r="N2066" s="6">
        <v>3535</v>
      </c>
      <c r="O2066" s="6">
        <v>67406000</v>
      </c>
      <c r="P2066" s="6">
        <v>41069144</v>
      </c>
      <c r="Q2066" s="6">
        <v>0</v>
      </c>
      <c r="R2066" s="6">
        <v>11945000</v>
      </c>
      <c r="S2066" s="6">
        <v>120420144</v>
      </c>
      <c r="U2066">
        <f t="shared" si="38"/>
        <v>0.14040575874120181</v>
      </c>
    </row>
    <row r="2067" spans="1:21" x14ac:dyDescent="0.35">
      <c r="A2067">
        <v>2022</v>
      </c>
      <c r="B2067" t="s">
        <v>3</v>
      </c>
      <c r="C2067" t="s">
        <v>67</v>
      </c>
      <c r="D2067" t="s">
        <v>17</v>
      </c>
      <c r="E2067" t="s">
        <v>126</v>
      </c>
      <c r="F2067" t="s">
        <v>35</v>
      </c>
      <c r="G2067">
        <v>4</v>
      </c>
      <c r="H2067" t="s">
        <v>9</v>
      </c>
      <c r="I2067" s="6">
        <v>8</v>
      </c>
      <c r="J2067" s="6">
        <v>8554.6200000000008</v>
      </c>
      <c r="K2067" s="6">
        <v>3185.47</v>
      </c>
      <c r="L2067" s="6">
        <v>7720.23</v>
      </c>
      <c r="M2067" s="6">
        <v>13200.47</v>
      </c>
      <c r="N2067" s="6">
        <v>1626</v>
      </c>
      <c r="O2067" s="6">
        <v>70830574</v>
      </c>
      <c r="P2067" s="6">
        <v>6994647</v>
      </c>
      <c r="Q2067" s="6">
        <v>0</v>
      </c>
      <c r="R2067" s="6">
        <v>26224600</v>
      </c>
      <c r="S2067" s="6">
        <v>104049821</v>
      </c>
      <c r="U2067">
        <f t="shared" si="38"/>
        <v>0.19007273262868482</v>
      </c>
    </row>
    <row r="2068" spans="1:21" x14ac:dyDescent="0.35">
      <c r="A2068">
        <v>2022</v>
      </c>
      <c r="B2068" t="s">
        <v>3</v>
      </c>
      <c r="C2068" t="s">
        <v>67</v>
      </c>
      <c r="D2068" t="s">
        <v>17</v>
      </c>
      <c r="E2068" t="s">
        <v>126</v>
      </c>
      <c r="F2068" t="s">
        <v>35</v>
      </c>
      <c r="G2068">
        <v>5</v>
      </c>
      <c r="H2068" t="s">
        <v>9</v>
      </c>
      <c r="I2068" s="6">
        <v>5</v>
      </c>
      <c r="J2068" s="6">
        <v>2101.44</v>
      </c>
      <c r="K2068" s="6">
        <v>1208.3900000000001</v>
      </c>
      <c r="L2068" s="6">
        <v>2345.3000000000002</v>
      </c>
      <c r="M2068" s="6">
        <v>3384.02</v>
      </c>
      <c r="N2068" s="6">
        <v>565</v>
      </c>
      <c r="O2068" s="6">
        <v>0</v>
      </c>
      <c r="P2068" s="6">
        <v>84299296</v>
      </c>
      <c r="Q2068" s="6">
        <v>0</v>
      </c>
      <c r="R2068" s="6">
        <v>4217610</v>
      </c>
      <c r="S2068" s="6">
        <v>88516906</v>
      </c>
      <c r="U2068">
        <f t="shared" si="38"/>
        <v>0.2688632556723009</v>
      </c>
    </row>
    <row r="2069" spans="1:21" x14ac:dyDescent="0.35">
      <c r="A2069">
        <v>2022</v>
      </c>
      <c r="B2069" t="s">
        <v>3</v>
      </c>
      <c r="C2069" t="s">
        <v>67</v>
      </c>
      <c r="D2069" t="s">
        <v>17</v>
      </c>
      <c r="E2069" t="s">
        <v>126</v>
      </c>
      <c r="F2069" t="s">
        <v>35</v>
      </c>
      <c r="G2069">
        <v>6</v>
      </c>
      <c r="H2069" t="s">
        <v>9</v>
      </c>
      <c r="I2069" s="6">
        <v>2</v>
      </c>
      <c r="J2069" s="6">
        <v>215.33</v>
      </c>
      <c r="K2069" s="6">
        <v>129.19</v>
      </c>
      <c r="L2069" s="6">
        <v>215.34</v>
      </c>
      <c r="M2069" s="6">
        <v>215.34</v>
      </c>
      <c r="N2069" s="6">
        <v>0</v>
      </c>
      <c r="O2069" s="6">
        <v>0</v>
      </c>
      <c r="P2069" s="6">
        <v>8467676</v>
      </c>
      <c r="Q2069" s="6">
        <v>0</v>
      </c>
      <c r="R2069" s="6">
        <v>423384</v>
      </c>
      <c r="S2069" s="6">
        <v>8891060</v>
      </c>
      <c r="U2069">
        <f t="shared" si="38"/>
        <v>0</v>
      </c>
    </row>
    <row r="2070" spans="1:21" x14ac:dyDescent="0.35">
      <c r="A2070">
        <v>2022</v>
      </c>
      <c r="B2070" t="s">
        <v>3</v>
      </c>
      <c r="C2070" t="s">
        <v>67</v>
      </c>
      <c r="D2070" t="s">
        <v>17</v>
      </c>
      <c r="E2070" t="s">
        <v>126</v>
      </c>
      <c r="F2070" t="s">
        <v>35</v>
      </c>
      <c r="G2070">
        <v>7</v>
      </c>
      <c r="H2070" t="s">
        <v>9</v>
      </c>
      <c r="I2070" s="6">
        <v>2</v>
      </c>
      <c r="J2070" s="6">
        <v>138.58000000000001</v>
      </c>
      <c r="K2070" s="6">
        <v>55.43</v>
      </c>
      <c r="L2070" s="6">
        <v>138.5</v>
      </c>
      <c r="M2070" s="6">
        <v>143.05000000000001</v>
      </c>
      <c r="N2070" s="6">
        <v>17</v>
      </c>
      <c r="O2070" s="6">
        <v>0</v>
      </c>
      <c r="P2070" s="6">
        <v>1000000</v>
      </c>
      <c r="Q2070" s="6">
        <v>0</v>
      </c>
      <c r="R2070" s="6">
        <v>1000000</v>
      </c>
      <c r="S2070" s="6">
        <v>2000000</v>
      </c>
      <c r="U2070">
        <f t="shared" si="38"/>
        <v>0.1226728243613797</v>
      </c>
    </row>
    <row r="2071" spans="1:21" x14ac:dyDescent="0.35">
      <c r="A2071">
        <v>2022</v>
      </c>
      <c r="B2071" t="s">
        <v>3</v>
      </c>
      <c r="C2071" t="s">
        <v>67</v>
      </c>
      <c r="D2071" t="s">
        <v>17</v>
      </c>
      <c r="E2071" t="s">
        <v>126</v>
      </c>
      <c r="F2071" t="s">
        <v>35</v>
      </c>
      <c r="G2071">
        <v>8</v>
      </c>
      <c r="H2071" t="s">
        <v>9</v>
      </c>
      <c r="I2071" s="6">
        <v>1</v>
      </c>
      <c r="J2071" s="6">
        <v>1414.02</v>
      </c>
      <c r="K2071" s="6">
        <v>141.41</v>
      </c>
      <c r="L2071" s="6">
        <v>3.48</v>
      </c>
      <c r="M2071" s="6">
        <v>24.36</v>
      </c>
      <c r="N2071" s="6">
        <v>0</v>
      </c>
      <c r="O2071" s="6">
        <v>6000000</v>
      </c>
      <c r="P2071" s="6">
        <v>6000000</v>
      </c>
      <c r="Q2071" s="6">
        <v>0</v>
      </c>
      <c r="R2071" s="6">
        <v>160000</v>
      </c>
      <c r="S2071" s="6">
        <v>12160000</v>
      </c>
      <c r="U2071">
        <f t="shared" ref="U2071:U2134" si="39">IFERROR(N2071/J2071,0)</f>
        <v>0</v>
      </c>
    </row>
    <row r="2072" spans="1:21" x14ac:dyDescent="0.35">
      <c r="A2072">
        <v>2022</v>
      </c>
      <c r="B2072" t="s">
        <v>3</v>
      </c>
      <c r="C2072" t="s">
        <v>67</v>
      </c>
      <c r="D2072" t="s">
        <v>17</v>
      </c>
      <c r="E2072" t="s">
        <v>127</v>
      </c>
      <c r="F2072" t="s">
        <v>35</v>
      </c>
      <c r="G2072">
        <v>1</v>
      </c>
      <c r="H2072" t="s">
        <v>9</v>
      </c>
      <c r="I2072" s="6">
        <v>176</v>
      </c>
      <c r="J2072" s="6">
        <v>283675.48</v>
      </c>
      <c r="K2072" s="6">
        <v>112510.51</v>
      </c>
      <c r="L2072" s="6">
        <v>141686.35</v>
      </c>
      <c r="M2072" s="6">
        <v>150391.69</v>
      </c>
      <c r="N2072" s="6">
        <v>69312</v>
      </c>
      <c r="O2072" s="6">
        <v>413888659</v>
      </c>
      <c r="P2072" s="6">
        <v>204898329</v>
      </c>
      <c r="Q2072" s="6">
        <v>300000</v>
      </c>
      <c r="R2072" s="6">
        <v>46843199</v>
      </c>
      <c r="S2072" s="6">
        <v>665930187</v>
      </c>
      <c r="U2072">
        <f t="shared" si="39"/>
        <v>0.24433553439303252</v>
      </c>
    </row>
    <row r="2073" spans="1:21" x14ac:dyDescent="0.35">
      <c r="A2073">
        <v>2022</v>
      </c>
      <c r="B2073" t="s">
        <v>3</v>
      </c>
      <c r="C2073" t="s">
        <v>67</v>
      </c>
      <c r="D2073" t="s">
        <v>17</v>
      </c>
      <c r="E2073" t="s">
        <v>127</v>
      </c>
      <c r="F2073" t="s">
        <v>35</v>
      </c>
      <c r="G2073">
        <v>2</v>
      </c>
      <c r="H2073" t="s">
        <v>9</v>
      </c>
      <c r="I2073" s="6">
        <v>35</v>
      </c>
      <c r="J2073" s="6">
        <v>30564.75</v>
      </c>
      <c r="K2073" s="6">
        <v>13430.51</v>
      </c>
      <c r="L2073" s="6">
        <v>14643.92</v>
      </c>
      <c r="M2073" s="6">
        <v>17939.38</v>
      </c>
      <c r="N2073" s="6">
        <v>6234</v>
      </c>
      <c r="O2073" s="6">
        <v>181771449</v>
      </c>
      <c r="P2073" s="6">
        <v>85557242</v>
      </c>
      <c r="Q2073" s="6">
        <v>0</v>
      </c>
      <c r="R2073" s="6">
        <v>30562602</v>
      </c>
      <c r="S2073" s="6">
        <v>297891293</v>
      </c>
      <c r="U2073">
        <f t="shared" si="39"/>
        <v>0.2039604446298432</v>
      </c>
    </row>
    <row r="2074" spans="1:21" x14ac:dyDescent="0.35">
      <c r="A2074">
        <v>2022</v>
      </c>
      <c r="B2074" t="s">
        <v>3</v>
      </c>
      <c r="C2074" t="s">
        <v>67</v>
      </c>
      <c r="D2074" t="s">
        <v>17</v>
      </c>
      <c r="E2074" t="s">
        <v>127</v>
      </c>
      <c r="F2074" t="s">
        <v>35</v>
      </c>
      <c r="G2074">
        <v>3</v>
      </c>
      <c r="H2074" t="s">
        <v>9</v>
      </c>
      <c r="I2074" s="6">
        <v>36</v>
      </c>
      <c r="J2074" s="6">
        <v>75948.19</v>
      </c>
      <c r="K2074" s="6">
        <v>14229.04</v>
      </c>
      <c r="L2074" s="6">
        <v>38183.24</v>
      </c>
      <c r="M2074" s="6">
        <v>41397.480000000003</v>
      </c>
      <c r="N2074" s="6">
        <v>12892</v>
      </c>
      <c r="O2074" s="6">
        <v>233009202</v>
      </c>
      <c r="P2074" s="6">
        <v>223443357</v>
      </c>
      <c r="Q2074" s="6">
        <v>0</v>
      </c>
      <c r="R2074" s="6">
        <v>23692742</v>
      </c>
      <c r="S2074" s="6">
        <v>480145301</v>
      </c>
      <c r="U2074">
        <f t="shared" si="39"/>
        <v>0.16974729746686523</v>
      </c>
    </row>
    <row r="2075" spans="1:21" x14ac:dyDescent="0.35">
      <c r="A2075">
        <v>2022</v>
      </c>
      <c r="B2075" t="s">
        <v>3</v>
      </c>
      <c r="C2075" t="s">
        <v>67</v>
      </c>
      <c r="D2075" t="s">
        <v>17</v>
      </c>
      <c r="E2075" t="s">
        <v>127</v>
      </c>
      <c r="F2075" t="s">
        <v>35</v>
      </c>
      <c r="G2075">
        <v>4</v>
      </c>
      <c r="H2075" t="s">
        <v>9</v>
      </c>
      <c r="I2075" s="6">
        <v>3</v>
      </c>
      <c r="J2075" s="6">
        <v>0</v>
      </c>
      <c r="K2075" s="6">
        <v>0</v>
      </c>
      <c r="L2075" s="6">
        <v>1418.52</v>
      </c>
      <c r="M2075" s="6">
        <v>4362.4799999999996</v>
      </c>
      <c r="N2075" s="6">
        <v>0</v>
      </c>
      <c r="O2075" s="6">
        <v>10400000</v>
      </c>
      <c r="P2075" s="6">
        <v>5600000</v>
      </c>
      <c r="Q2075" s="6">
        <v>0</v>
      </c>
      <c r="R2075" s="6">
        <v>757894</v>
      </c>
      <c r="S2075" s="6">
        <v>16757894</v>
      </c>
      <c r="U2075">
        <f t="shared" si="39"/>
        <v>0</v>
      </c>
    </row>
    <row r="2076" spans="1:21" x14ac:dyDescent="0.35">
      <c r="A2076">
        <v>2022</v>
      </c>
      <c r="B2076" t="s">
        <v>3</v>
      </c>
      <c r="C2076" t="s">
        <v>67</v>
      </c>
      <c r="D2076" t="s">
        <v>17</v>
      </c>
      <c r="E2076" t="s">
        <v>127</v>
      </c>
      <c r="F2076" t="s">
        <v>35</v>
      </c>
      <c r="G2076">
        <v>5</v>
      </c>
      <c r="H2076" t="s">
        <v>9</v>
      </c>
      <c r="I2076" s="6">
        <v>6</v>
      </c>
      <c r="J2076" s="6">
        <v>1195.24</v>
      </c>
      <c r="K2076" s="6">
        <v>956.19</v>
      </c>
      <c r="L2076" s="6">
        <v>1195.24</v>
      </c>
      <c r="M2076" s="6">
        <v>1962.15</v>
      </c>
      <c r="N2076" s="6">
        <v>299</v>
      </c>
      <c r="O2076" s="6">
        <v>8496126</v>
      </c>
      <c r="P2076" s="6">
        <v>4660000</v>
      </c>
      <c r="Q2076" s="6">
        <v>0</v>
      </c>
      <c r="R2076" s="6">
        <v>496126</v>
      </c>
      <c r="S2076" s="6">
        <v>13652252</v>
      </c>
      <c r="U2076">
        <f t="shared" si="39"/>
        <v>0.2501589638900974</v>
      </c>
    </row>
    <row r="2077" spans="1:21" x14ac:dyDescent="0.35">
      <c r="A2077">
        <v>2022</v>
      </c>
      <c r="B2077" t="s">
        <v>3</v>
      </c>
      <c r="C2077" t="s">
        <v>67</v>
      </c>
      <c r="D2077" t="s">
        <v>17</v>
      </c>
      <c r="E2077" t="s">
        <v>127</v>
      </c>
      <c r="F2077" t="s">
        <v>35</v>
      </c>
      <c r="G2077">
        <v>6</v>
      </c>
      <c r="H2077" t="s">
        <v>9</v>
      </c>
      <c r="I2077" s="6">
        <v>9</v>
      </c>
      <c r="J2077" s="6">
        <v>603.9</v>
      </c>
      <c r="K2077" s="6">
        <v>362.34</v>
      </c>
      <c r="L2077" s="6">
        <v>1580.35</v>
      </c>
      <c r="M2077" s="6">
        <v>3509.5</v>
      </c>
      <c r="N2077" s="6">
        <v>0</v>
      </c>
      <c r="O2077" s="6">
        <v>7384000</v>
      </c>
      <c r="P2077" s="6">
        <v>27747386</v>
      </c>
      <c r="Q2077" s="6">
        <v>0</v>
      </c>
      <c r="R2077" s="6">
        <v>1187368</v>
      </c>
      <c r="S2077" s="6">
        <v>36318754</v>
      </c>
      <c r="U2077">
        <f t="shared" si="39"/>
        <v>0</v>
      </c>
    </row>
    <row r="2078" spans="1:21" x14ac:dyDescent="0.35">
      <c r="A2078">
        <v>2022</v>
      </c>
      <c r="B2078" t="s">
        <v>3</v>
      </c>
      <c r="C2078" t="s">
        <v>67</v>
      </c>
      <c r="D2078" t="s">
        <v>17</v>
      </c>
      <c r="E2078" t="s">
        <v>128</v>
      </c>
      <c r="F2078" t="s">
        <v>35</v>
      </c>
      <c r="G2078">
        <v>1</v>
      </c>
      <c r="H2078" t="s">
        <v>9</v>
      </c>
      <c r="I2078" s="6">
        <v>533</v>
      </c>
      <c r="J2078" s="6">
        <v>1091499.3999999999</v>
      </c>
      <c r="K2078" s="6">
        <v>230278.43</v>
      </c>
      <c r="L2078" s="6">
        <v>398211.1</v>
      </c>
      <c r="M2078" s="6">
        <v>487244.86</v>
      </c>
      <c r="N2078" s="6">
        <v>273345</v>
      </c>
      <c r="O2078" s="6">
        <v>5551556346</v>
      </c>
      <c r="P2078" s="6">
        <v>2959771901</v>
      </c>
      <c r="Q2078" s="6">
        <v>0</v>
      </c>
      <c r="R2078" s="6">
        <v>1285954639</v>
      </c>
      <c r="S2078" s="6">
        <v>9797282886</v>
      </c>
      <c r="U2078">
        <f t="shared" si="39"/>
        <v>0.25043073775395575</v>
      </c>
    </row>
    <row r="2079" spans="1:21" x14ac:dyDescent="0.35">
      <c r="A2079">
        <v>2022</v>
      </c>
      <c r="B2079" t="s">
        <v>3</v>
      </c>
      <c r="C2079" t="s">
        <v>67</v>
      </c>
      <c r="D2079" t="s">
        <v>17</v>
      </c>
      <c r="E2079" t="s">
        <v>128</v>
      </c>
      <c r="F2079" t="s">
        <v>35</v>
      </c>
      <c r="G2079">
        <v>2</v>
      </c>
      <c r="H2079" t="s">
        <v>9</v>
      </c>
      <c r="I2079" s="6">
        <v>249</v>
      </c>
      <c r="J2079" s="6">
        <v>377895.75</v>
      </c>
      <c r="K2079" s="6">
        <v>80585.789999999994</v>
      </c>
      <c r="L2079" s="6">
        <v>189678.59</v>
      </c>
      <c r="M2079" s="6">
        <v>240957.81</v>
      </c>
      <c r="N2079" s="6">
        <v>77503</v>
      </c>
      <c r="O2079" s="6">
        <v>2588935578</v>
      </c>
      <c r="P2079" s="6">
        <v>1030515187</v>
      </c>
      <c r="Q2079" s="6">
        <v>0</v>
      </c>
      <c r="R2079" s="6">
        <v>340290001</v>
      </c>
      <c r="S2079" s="6">
        <v>3959740766</v>
      </c>
      <c r="U2079">
        <f t="shared" si="39"/>
        <v>0.20509095431742749</v>
      </c>
    </row>
    <row r="2080" spans="1:21" x14ac:dyDescent="0.35">
      <c r="A2080">
        <v>2022</v>
      </c>
      <c r="B2080" t="s">
        <v>3</v>
      </c>
      <c r="C2080" t="s">
        <v>67</v>
      </c>
      <c r="D2080" t="s">
        <v>17</v>
      </c>
      <c r="E2080" t="s">
        <v>128</v>
      </c>
      <c r="F2080" t="s">
        <v>35</v>
      </c>
      <c r="G2080">
        <v>3</v>
      </c>
      <c r="H2080" t="s">
        <v>9</v>
      </c>
      <c r="I2080" s="6">
        <v>190</v>
      </c>
      <c r="J2080" s="6">
        <v>270559.67</v>
      </c>
      <c r="K2080" s="6">
        <v>54986.879999999997</v>
      </c>
      <c r="L2080" s="6">
        <v>81392.81</v>
      </c>
      <c r="M2080" s="6">
        <v>105343.51</v>
      </c>
      <c r="N2080" s="6">
        <v>22345</v>
      </c>
      <c r="O2080" s="6">
        <v>1622743369</v>
      </c>
      <c r="P2080" s="6">
        <v>544152755</v>
      </c>
      <c r="Q2080" s="6">
        <v>0</v>
      </c>
      <c r="R2080" s="6">
        <v>231957530</v>
      </c>
      <c r="S2080" s="6">
        <v>2398853654</v>
      </c>
      <c r="U2080">
        <f t="shared" si="39"/>
        <v>8.2588066432813148E-2</v>
      </c>
    </row>
    <row r="2081" spans="1:21" x14ac:dyDescent="0.35">
      <c r="A2081">
        <v>2022</v>
      </c>
      <c r="B2081" t="s">
        <v>3</v>
      </c>
      <c r="C2081" t="s">
        <v>67</v>
      </c>
      <c r="D2081" t="s">
        <v>17</v>
      </c>
      <c r="E2081" t="s">
        <v>128</v>
      </c>
      <c r="F2081" t="s">
        <v>35</v>
      </c>
      <c r="G2081">
        <v>4</v>
      </c>
      <c r="H2081" t="s">
        <v>9</v>
      </c>
      <c r="I2081" s="6">
        <v>9</v>
      </c>
      <c r="J2081" s="6">
        <v>20619.740000000002</v>
      </c>
      <c r="K2081" s="6">
        <v>11976.77</v>
      </c>
      <c r="L2081" s="6">
        <v>15607.73</v>
      </c>
      <c r="M2081" s="6">
        <v>21315.439999999999</v>
      </c>
      <c r="N2081" s="6">
        <v>5508</v>
      </c>
      <c r="O2081" s="6">
        <v>101809509</v>
      </c>
      <c r="P2081" s="6">
        <v>17500000</v>
      </c>
      <c r="Q2081" s="6">
        <v>0</v>
      </c>
      <c r="R2081" s="6">
        <v>10395900</v>
      </c>
      <c r="S2081" s="6">
        <v>129705409</v>
      </c>
      <c r="U2081">
        <f t="shared" si="39"/>
        <v>0.26712266982997845</v>
      </c>
    </row>
    <row r="2082" spans="1:21" x14ac:dyDescent="0.35">
      <c r="A2082">
        <v>2022</v>
      </c>
      <c r="B2082" t="s">
        <v>3</v>
      </c>
      <c r="C2082" t="s">
        <v>67</v>
      </c>
      <c r="D2082" t="s">
        <v>17</v>
      </c>
      <c r="E2082" t="s">
        <v>128</v>
      </c>
      <c r="F2082" t="s">
        <v>35</v>
      </c>
      <c r="G2082">
        <v>5</v>
      </c>
      <c r="H2082" t="s">
        <v>9</v>
      </c>
      <c r="I2082" s="6">
        <v>12</v>
      </c>
      <c r="J2082" s="6">
        <v>3522.66</v>
      </c>
      <c r="K2082" s="6">
        <v>1799.91</v>
      </c>
      <c r="L2082" s="6">
        <v>3062.45</v>
      </c>
      <c r="M2082" s="6">
        <v>4322.5600000000004</v>
      </c>
      <c r="N2082" s="6">
        <v>660</v>
      </c>
      <c r="O2082" s="6">
        <v>10795000</v>
      </c>
      <c r="P2082" s="6">
        <v>17255983</v>
      </c>
      <c r="Q2082" s="6">
        <v>0</v>
      </c>
      <c r="R2082" s="6">
        <v>2100000</v>
      </c>
      <c r="S2082" s="6">
        <v>30150983</v>
      </c>
      <c r="U2082">
        <f t="shared" si="39"/>
        <v>0.18735841665105346</v>
      </c>
    </row>
    <row r="2083" spans="1:21" x14ac:dyDescent="0.35">
      <c r="A2083">
        <v>2022</v>
      </c>
      <c r="B2083" t="s">
        <v>3</v>
      </c>
      <c r="C2083" t="s">
        <v>67</v>
      </c>
      <c r="D2083" t="s">
        <v>17</v>
      </c>
      <c r="E2083" t="s">
        <v>128</v>
      </c>
      <c r="F2083" t="s">
        <v>35</v>
      </c>
      <c r="G2083">
        <v>6</v>
      </c>
      <c r="H2083" t="s">
        <v>9</v>
      </c>
      <c r="I2083" s="6">
        <v>12</v>
      </c>
      <c r="J2083" s="6">
        <v>3957.7</v>
      </c>
      <c r="K2083" s="6">
        <v>3258.49</v>
      </c>
      <c r="L2083" s="6">
        <v>7544.23</v>
      </c>
      <c r="M2083" s="6">
        <v>10007</v>
      </c>
      <c r="N2083" s="6">
        <v>703</v>
      </c>
      <c r="O2083" s="6">
        <v>91625012</v>
      </c>
      <c r="P2083" s="6">
        <v>26464036</v>
      </c>
      <c r="Q2083" s="6">
        <v>0</v>
      </c>
      <c r="R2083" s="6">
        <v>7565198</v>
      </c>
      <c r="S2083" s="6">
        <v>125654246</v>
      </c>
      <c r="U2083">
        <f t="shared" si="39"/>
        <v>0.17762842054728759</v>
      </c>
    </row>
    <row r="2084" spans="1:21" x14ac:dyDescent="0.35">
      <c r="A2084">
        <v>2022</v>
      </c>
      <c r="B2084" t="s">
        <v>3</v>
      </c>
      <c r="C2084" t="s">
        <v>67</v>
      </c>
      <c r="D2084" t="s">
        <v>17</v>
      </c>
      <c r="E2084" t="s">
        <v>128</v>
      </c>
      <c r="F2084" t="s">
        <v>35</v>
      </c>
      <c r="G2084">
        <v>7</v>
      </c>
      <c r="H2084" t="s">
        <v>9</v>
      </c>
      <c r="I2084" s="6">
        <v>6</v>
      </c>
      <c r="J2084" s="6">
        <v>6906.64</v>
      </c>
      <c r="K2084" s="6">
        <v>4143.99</v>
      </c>
      <c r="L2084" s="6">
        <v>6248.08</v>
      </c>
      <c r="M2084" s="6">
        <v>7845.87</v>
      </c>
      <c r="N2084" s="6">
        <v>1791</v>
      </c>
      <c r="O2084" s="6">
        <v>18500000</v>
      </c>
      <c r="P2084" s="6">
        <v>17350000</v>
      </c>
      <c r="Q2084" s="6">
        <v>0</v>
      </c>
      <c r="R2084" s="6">
        <v>5220000</v>
      </c>
      <c r="S2084" s="6">
        <v>41070000</v>
      </c>
      <c r="U2084">
        <f t="shared" si="39"/>
        <v>0.25931567303348663</v>
      </c>
    </row>
    <row r="2085" spans="1:21" x14ac:dyDescent="0.35">
      <c r="A2085">
        <v>2022</v>
      </c>
      <c r="B2085" t="s">
        <v>3</v>
      </c>
      <c r="C2085" t="s">
        <v>67</v>
      </c>
      <c r="D2085" t="s">
        <v>17</v>
      </c>
      <c r="E2085" t="s">
        <v>128</v>
      </c>
      <c r="F2085" t="s">
        <v>35</v>
      </c>
      <c r="G2085">
        <v>8</v>
      </c>
      <c r="H2085" t="s">
        <v>9</v>
      </c>
      <c r="I2085" s="6">
        <v>1</v>
      </c>
      <c r="J2085" s="6">
        <v>20362.28</v>
      </c>
      <c r="K2085" s="6">
        <v>2036.22</v>
      </c>
      <c r="L2085" s="6">
        <v>17740.29</v>
      </c>
      <c r="M2085" s="6">
        <v>17740.29</v>
      </c>
      <c r="N2085" s="6">
        <v>4883</v>
      </c>
      <c r="O2085" s="6">
        <v>436398470</v>
      </c>
      <c r="P2085" s="6">
        <v>70333008</v>
      </c>
      <c r="Q2085" s="6">
        <v>0</v>
      </c>
      <c r="R2085" s="6">
        <v>18745498</v>
      </c>
      <c r="S2085" s="6">
        <v>525476976</v>
      </c>
      <c r="U2085">
        <f t="shared" si="39"/>
        <v>0.23980615137401118</v>
      </c>
    </row>
    <row r="2086" spans="1:21" x14ac:dyDescent="0.35">
      <c r="A2086">
        <v>2022</v>
      </c>
      <c r="B2086" t="s">
        <v>3</v>
      </c>
      <c r="C2086" t="s">
        <v>67</v>
      </c>
      <c r="D2086" t="s">
        <v>17</v>
      </c>
      <c r="E2086" t="s">
        <v>128</v>
      </c>
      <c r="F2086" t="s">
        <v>35</v>
      </c>
      <c r="G2086">
        <v>9</v>
      </c>
      <c r="H2086" t="s">
        <v>9</v>
      </c>
      <c r="I2086" s="6">
        <v>2</v>
      </c>
      <c r="J2086" s="6">
        <v>21513.33</v>
      </c>
      <c r="K2086" s="6">
        <v>2830.25</v>
      </c>
      <c r="L2086" s="6">
        <v>12470.63</v>
      </c>
      <c r="M2086" s="6">
        <v>12504.79</v>
      </c>
      <c r="N2086" s="6">
        <v>5916</v>
      </c>
      <c r="O2086" s="6">
        <v>293183798</v>
      </c>
      <c r="P2086" s="6">
        <v>32908357</v>
      </c>
      <c r="Q2086" s="6">
        <v>0</v>
      </c>
      <c r="R2086" s="6">
        <v>29465468</v>
      </c>
      <c r="S2086" s="6">
        <v>355557623</v>
      </c>
      <c r="U2086">
        <f t="shared" si="39"/>
        <v>0.27499229547448023</v>
      </c>
    </row>
    <row r="2087" spans="1:21" x14ac:dyDescent="0.35">
      <c r="A2087">
        <v>2022</v>
      </c>
      <c r="B2087" t="s">
        <v>3</v>
      </c>
      <c r="C2087" t="s">
        <v>67</v>
      </c>
      <c r="D2087" t="s">
        <v>17</v>
      </c>
      <c r="E2087" t="s">
        <v>129</v>
      </c>
      <c r="F2087" t="s">
        <v>35</v>
      </c>
      <c r="G2087">
        <v>1</v>
      </c>
      <c r="H2087" t="s">
        <v>9</v>
      </c>
      <c r="I2087" s="6">
        <v>1490</v>
      </c>
      <c r="J2087" s="6">
        <v>10439940.58</v>
      </c>
      <c r="K2087" s="6">
        <v>2066331.81</v>
      </c>
      <c r="L2087" s="6">
        <v>7752313.9100000001</v>
      </c>
      <c r="M2087" s="6">
        <v>14148962.039999999</v>
      </c>
      <c r="N2087" s="6">
        <v>1536506</v>
      </c>
      <c r="O2087" s="6">
        <v>40583688211</v>
      </c>
      <c r="P2087" s="6">
        <v>12135863572</v>
      </c>
      <c r="Q2087" s="6">
        <v>0</v>
      </c>
      <c r="R2087" s="6">
        <v>8628831351</v>
      </c>
      <c r="S2087" s="6">
        <v>61716864893</v>
      </c>
      <c r="U2087">
        <f t="shared" si="39"/>
        <v>0.14717574187572627</v>
      </c>
    </row>
    <row r="2088" spans="1:21" x14ac:dyDescent="0.35">
      <c r="A2088">
        <v>2022</v>
      </c>
      <c r="B2088" t="s">
        <v>3</v>
      </c>
      <c r="C2088" t="s">
        <v>67</v>
      </c>
      <c r="D2088" t="s">
        <v>17</v>
      </c>
      <c r="E2088" t="s">
        <v>129</v>
      </c>
      <c r="F2088" t="s">
        <v>35</v>
      </c>
      <c r="G2088">
        <v>2</v>
      </c>
      <c r="H2088" t="s">
        <v>9</v>
      </c>
      <c r="I2088" s="6">
        <v>1155</v>
      </c>
      <c r="J2088" s="6">
        <v>2134030.58</v>
      </c>
      <c r="K2088" s="6">
        <v>534752.37</v>
      </c>
      <c r="L2088" s="6">
        <v>1217657.75</v>
      </c>
      <c r="M2088" s="6">
        <v>1961499.32</v>
      </c>
      <c r="N2088" s="6">
        <v>499034</v>
      </c>
      <c r="O2088" s="6">
        <v>12294221056</v>
      </c>
      <c r="P2088" s="6">
        <v>5800133611</v>
      </c>
      <c r="Q2088" s="6">
        <v>2000000</v>
      </c>
      <c r="R2088" s="6">
        <v>2130278475</v>
      </c>
      <c r="S2088" s="6">
        <v>23384052773</v>
      </c>
      <c r="U2088">
        <f t="shared" si="39"/>
        <v>0.23384575866761945</v>
      </c>
    </row>
    <row r="2089" spans="1:21" x14ac:dyDescent="0.35">
      <c r="A2089">
        <v>2022</v>
      </c>
      <c r="B2089" t="s">
        <v>3</v>
      </c>
      <c r="C2089" t="s">
        <v>67</v>
      </c>
      <c r="D2089" t="s">
        <v>17</v>
      </c>
      <c r="E2089" t="s">
        <v>129</v>
      </c>
      <c r="F2089" t="s">
        <v>35</v>
      </c>
      <c r="G2089">
        <v>3</v>
      </c>
      <c r="H2089" t="s">
        <v>9</v>
      </c>
      <c r="I2089" s="6">
        <v>3087</v>
      </c>
      <c r="J2089" s="6">
        <v>5535909.8300000001</v>
      </c>
      <c r="K2089" s="6">
        <v>903973.18</v>
      </c>
      <c r="L2089" s="6">
        <v>1519192.64</v>
      </c>
      <c r="M2089" s="6">
        <v>1860126.06</v>
      </c>
      <c r="N2089" s="6">
        <v>366309</v>
      </c>
      <c r="O2089" s="6">
        <v>28690929364</v>
      </c>
      <c r="P2089" s="6">
        <v>10817486010</v>
      </c>
      <c r="Q2089" s="6">
        <v>0</v>
      </c>
      <c r="R2089" s="6">
        <v>6664401721</v>
      </c>
      <c r="S2089" s="6">
        <v>46172867095</v>
      </c>
      <c r="U2089">
        <f t="shared" si="39"/>
        <v>6.6169611003219678E-2</v>
      </c>
    </row>
    <row r="2090" spans="1:21" x14ac:dyDescent="0.35">
      <c r="A2090">
        <v>2022</v>
      </c>
      <c r="B2090" t="s">
        <v>3</v>
      </c>
      <c r="C2090" t="s">
        <v>67</v>
      </c>
      <c r="D2090" t="s">
        <v>17</v>
      </c>
      <c r="E2090" t="s">
        <v>129</v>
      </c>
      <c r="F2090" t="s">
        <v>35</v>
      </c>
      <c r="G2090">
        <v>4</v>
      </c>
      <c r="H2090" t="s">
        <v>9</v>
      </c>
      <c r="I2090" s="6">
        <v>369</v>
      </c>
      <c r="J2090" s="6">
        <v>925326.76</v>
      </c>
      <c r="K2090" s="6">
        <v>267405.24</v>
      </c>
      <c r="L2090" s="6">
        <v>416748.26</v>
      </c>
      <c r="M2090" s="6">
        <v>570850.36</v>
      </c>
      <c r="N2090" s="6">
        <v>206341</v>
      </c>
      <c r="O2090" s="6">
        <v>6161746300</v>
      </c>
      <c r="P2090" s="6">
        <v>1623423102</v>
      </c>
      <c r="Q2090" s="6">
        <v>0</v>
      </c>
      <c r="R2090" s="6">
        <v>816699982</v>
      </c>
      <c r="S2090" s="6">
        <v>8601869384</v>
      </c>
      <c r="U2090">
        <f t="shared" si="39"/>
        <v>0.22299257831903618</v>
      </c>
    </row>
    <row r="2091" spans="1:21" x14ac:dyDescent="0.35">
      <c r="A2091">
        <v>2022</v>
      </c>
      <c r="B2091" t="s">
        <v>3</v>
      </c>
      <c r="C2091" t="s">
        <v>67</v>
      </c>
      <c r="D2091" t="s">
        <v>17</v>
      </c>
      <c r="E2091" t="s">
        <v>129</v>
      </c>
      <c r="F2091" t="s">
        <v>35</v>
      </c>
      <c r="G2091">
        <v>5</v>
      </c>
      <c r="H2091" t="s">
        <v>9</v>
      </c>
      <c r="I2091" s="6">
        <v>512</v>
      </c>
      <c r="J2091" s="6">
        <v>976141.52</v>
      </c>
      <c r="K2091" s="6">
        <v>273633.69</v>
      </c>
      <c r="L2091" s="6">
        <v>663707.05000000005</v>
      </c>
      <c r="M2091" s="6">
        <v>1042889.3</v>
      </c>
      <c r="N2091" s="6">
        <v>262679</v>
      </c>
      <c r="O2091" s="6">
        <v>7340827786</v>
      </c>
      <c r="P2091" s="6">
        <v>1447507903</v>
      </c>
      <c r="Q2091" s="6">
        <v>0</v>
      </c>
      <c r="R2091" s="6">
        <v>1232621118</v>
      </c>
      <c r="S2091" s="6">
        <v>10020956807</v>
      </c>
      <c r="U2091">
        <f t="shared" si="39"/>
        <v>0.26909930027359147</v>
      </c>
    </row>
    <row r="2092" spans="1:21" x14ac:dyDescent="0.35">
      <c r="A2092">
        <v>2022</v>
      </c>
      <c r="B2092" t="s">
        <v>3</v>
      </c>
      <c r="C2092" t="s">
        <v>67</v>
      </c>
      <c r="D2092" t="s">
        <v>17</v>
      </c>
      <c r="E2092" t="s">
        <v>129</v>
      </c>
      <c r="F2092" t="s">
        <v>35</v>
      </c>
      <c r="G2092">
        <v>6</v>
      </c>
      <c r="H2092" t="s">
        <v>9</v>
      </c>
      <c r="I2092" s="6">
        <v>401</v>
      </c>
      <c r="J2092" s="6">
        <v>1278378.29</v>
      </c>
      <c r="K2092" s="6">
        <v>450931.46</v>
      </c>
      <c r="L2092" s="6">
        <v>816531.31</v>
      </c>
      <c r="M2092" s="6">
        <v>1106206.49</v>
      </c>
      <c r="N2092" s="6">
        <v>289125</v>
      </c>
      <c r="O2092" s="6">
        <v>8276774343</v>
      </c>
      <c r="P2092" s="6">
        <v>1412893441</v>
      </c>
      <c r="Q2092" s="6">
        <v>0</v>
      </c>
      <c r="R2092" s="6">
        <v>1073864182</v>
      </c>
      <c r="S2092" s="6">
        <v>10763531966</v>
      </c>
      <c r="U2092">
        <f t="shared" si="39"/>
        <v>0.22616544903934499</v>
      </c>
    </row>
    <row r="2093" spans="1:21" x14ac:dyDescent="0.35">
      <c r="A2093">
        <v>2022</v>
      </c>
      <c r="B2093" t="s">
        <v>3</v>
      </c>
      <c r="C2093" t="s">
        <v>67</v>
      </c>
      <c r="D2093" t="s">
        <v>17</v>
      </c>
      <c r="E2093" t="s">
        <v>129</v>
      </c>
      <c r="F2093" t="s">
        <v>35</v>
      </c>
      <c r="G2093">
        <v>7</v>
      </c>
      <c r="H2093" t="s">
        <v>9</v>
      </c>
      <c r="I2093" s="6">
        <v>194</v>
      </c>
      <c r="J2093" s="6">
        <v>389490.02</v>
      </c>
      <c r="K2093" s="6">
        <v>101048.12</v>
      </c>
      <c r="L2093" s="6">
        <v>250425.29</v>
      </c>
      <c r="M2093" s="6">
        <v>371627.04</v>
      </c>
      <c r="N2093" s="6">
        <v>87230</v>
      </c>
      <c r="O2093" s="6">
        <v>4142132807</v>
      </c>
      <c r="P2093" s="6">
        <v>812263569</v>
      </c>
      <c r="Q2093" s="6">
        <v>0</v>
      </c>
      <c r="R2093" s="6">
        <v>611722172</v>
      </c>
      <c r="S2093" s="6">
        <v>5566118548</v>
      </c>
      <c r="U2093">
        <f t="shared" si="39"/>
        <v>0.22395952533007135</v>
      </c>
    </row>
    <row r="2094" spans="1:21" x14ac:dyDescent="0.35">
      <c r="A2094">
        <v>2022</v>
      </c>
      <c r="B2094" t="s">
        <v>3</v>
      </c>
      <c r="C2094" t="s">
        <v>67</v>
      </c>
      <c r="D2094" t="s">
        <v>17</v>
      </c>
      <c r="E2094" t="s">
        <v>129</v>
      </c>
      <c r="F2094" t="s">
        <v>35</v>
      </c>
      <c r="G2094">
        <v>8</v>
      </c>
      <c r="H2094" t="s">
        <v>9</v>
      </c>
      <c r="I2094" s="6">
        <v>127</v>
      </c>
      <c r="J2094" s="6">
        <v>274250.21000000002</v>
      </c>
      <c r="K2094" s="6">
        <v>73244.929999999993</v>
      </c>
      <c r="L2094" s="6">
        <v>166838.60999999999</v>
      </c>
      <c r="M2094" s="6">
        <v>274610.87</v>
      </c>
      <c r="N2094" s="6">
        <v>69882</v>
      </c>
      <c r="O2094" s="6">
        <v>1801376410</v>
      </c>
      <c r="P2094" s="6">
        <v>419000584</v>
      </c>
      <c r="Q2094" s="6">
        <v>0</v>
      </c>
      <c r="R2094" s="6">
        <v>197069808</v>
      </c>
      <c r="S2094" s="6">
        <v>2417446802</v>
      </c>
      <c r="U2094">
        <f t="shared" si="39"/>
        <v>0.25481110843998989</v>
      </c>
    </row>
    <row r="2095" spans="1:21" x14ac:dyDescent="0.35">
      <c r="A2095">
        <v>2022</v>
      </c>
      <c r="B2095" t="s">
        <v>3</v>
      </c>
      <c r="C2095" t="s">
        <v>67</v>
      </c>
      <c r="D2095" t="s">
        <v>17</v>
      </c>
      <c r="E2095" t="s">
        <v>129</v>
      </c>
      <c r="F2095" t="s">
        <v>35</v>
      </c>
      <c r="G2095">
        <v>9</v>
      </c>
      <c r="H2095" t="s">
        <v>9</v>
      </c>
      <c r="I2095" s="6">
        <v>90</v>
      </c>
      <c r="J2095" s="6">
        <v>273826.40999999997</v>
      </c>
      <c r="K2095" s="6">
        <v>46201</v>
      </c>
      <c r="L2095" s="6">
        <v>118020</v>
      </c>
      <c r="M2095" s="6">
        <v>189053.71</v>
      </c>
      <c r="N2095" s="6">
        <v>83029</v>
      </c>
      <c r="O2095" s="6">
        <v>1816838055</v>
      </c>
      <c r="P2095" s="6">
        <v>811460083</v>
      </c>
      <c r="Q2095" s="6">
        <v>0</v>
      </c>
      <c r="R2095" s="6">
        <v>363972313</v>
      </c>
      <c r="S2095" s="6">
        <v>2992270451</v>
      </c>
      <c r="U2095">
        <f t="shared" si="39"/>
        <v>0.30321764799823364</v>
      </c>
    </row>
    <row r="2096" spans="1:21" x14ac:dyDescent="0.35">
      <c r="A2096">
        <v>2022</v>
      </c>
      <c r="B2096" t="s">
        <v>3</v>
      </c>
      <c r="C2096" t="s">
        <v>67</v>
      </c>
      <c r="D2096" t="s">
        <v>17</v>
      </c>
      <c r="E2096" t="s">
        <v>129</v>
      </c>
      <c r="F2096" t="s">
        <v>35</v>
      </c>
      <c r="G2096">
        <v>10</v>
      </c>
      <c r="H2096" t="s">
        <v>9</v>
      </c>
      <c r="I2096" s="6">
        <v>135</v>
      </c>
      <c r="J2096" s="6">
        <v>178307.32</v>
      </c>
      <c r="K2096" s="6">
        <v>51774.19</v>
      </c>
      <c r="L2096" s="6">
        <v>166031.78</v>
      </c>
      <c r="M2096" s="6">
        <v>259738.48</v>
      </c>
      <c r="N2096" s="6">
        <v>44579</v>
      </c>
      <c r="O2096" s="6">
        <v>2774527167</v>
      </c>
      <c r="P2096" s="6">
        <v>697764867</v>
      </c>
      <c r="Q2096" s="6">
        <v>0</v>
      </c>
      <c r="R2096" s="6">
        <v>215369458</v>
      </c>
      <c r="S2096" s="6">
        <v>3687661492</v>
      </c>
      <c r="U2096">
        <f t="shared" si="39"/>
        <v>0.25001216999952663</v>
      </c>
    </row>
    <row r="2097" spans="1:21" x14ac:dyDescent="0.35">
      <c r="A2097">
        <v>2022</v>
      </c>
      <c r="B2097" t="s">
        <v>3</v>
      </c>
      <c r="C2097" t="s">
        <v>67</v>
      </c>
      <c r="D2097" t="s">
        <v>17</v>
      </c>
      <c r="E2097" t="s">
        <v>130</v>
      </c>
      <c r="F2097" t="s">
        <v>35</v>
      </c>
      <c r="G2097">
        <v>1</v>
      </c>
      <c r="H2097" t="s">
        <v>9</v>
      </c>
      <c r="I2097" s="6">
        <v>162</v>
      </c>
      <c r="J2097" s="6">
        <v>296564.34999999998</v>
      </c>
      <c r="K2097" s="6">
        <v>41248.050000000003</v>
      </c>
      <c r="L2097" s="6">
        <v>82383.88</v>
      </c>
      <c r="M2097" s="6">
        <v>104042.22</v>
      </c>
      <c r="N2097" s="6">
        <v>76589</v>
      </c>
      <c r="O2097" s="6">
        <v>1602241036</v>
      </c>
      <c r="P2097" s="6">
        <v>1100270423</v>
      </c>
      <c r="Q2097" s="6">
        <v>0</v>
      </c>
      <c r="R2097" s="6">
        <v>235741888</v>
      </c>
      <c r="S2097" s="6">
        <v>2938253347</v>
      </c>
      <c r="U2097">
        <f t="shared" si="39"/>
        <v>0.2582542372338415</v>
      </c>
    </row>
    <row r="2098" spans="1:21" x14ac:dyDescent="0.35">
      <c r="A2098">
        <v>2022</v>
      </c>
      <c r="B2098" t="s">
        <v>3</v>
      </c>
      <c r="C2098" t="s">
        <v>67</v>
      </c>
      <c r="D2098" t="s">
        <v>17</v>
      </c>
      <c r="E2098" t="s">
        <v>130</v>
      </c>
      <c r="F2098" t="s">
        <v>35</v>
      </c>
      <c r="G2098">
        <v>2</v>
      </c>
      <c r="H2098" t="s">
        <v>9</v>
      </c>
      <c r="I2098" s="6">
        <v>65</v>
      </c>
      <c r="J2098" s="6">
        <v>180710.32</v>
      </c>
      <c r="K2098" s="6">
        <v>32802.089999999997</v>
      </c>
      <c r="L2098" s="6">
        <v>91966.92</v>
      </c>
      <c r="M2098" s="6">
        <v>100053.48</v>
      </c>
      <c r="N2098" s="6">
        <v>39913</v>
      </c>
      <c r="O2098" s="6">
        <v>861834340</v>
      </c>
      <c r="P2098" s="6">
        <v>436075214</v>
      </c>
      <c r="Q2098" s="6">
        <v>0</v>
      </c>
      <c r="R2098" s="6">
        <v>78604871</v>
      </c>
      <c r="S2098" s="6">
        <v>1376514425</v>
      </c>
      <c r="U2098">
        <f t="shared" si="39"/>
        <v>0.2208672974515235</v>
      </c>
    </row>
    <row r="2099" spans="1:21" x14ac:dyDescent="0.35">
      <c r="A2099">
        <v>2022</v>
      </c>
      <c r="B2099" t="s">
        <v>3</v>
      </c>
      <c r="C2099" t="s">
        <v>67</v>
      </c>
      <c r="D2099" t="s">
        <v>17</v>
      </c>
      <c r="E2099" t="s">
        <v>130</v>
      </c>
      <c r="F2099" t="s">
        <v>35</v>
      </c>
      <c r="G2099">
        <v>3</v>
      </c>
      <c r="H2099" t="s">
        <v>9</v>
      </c>
      <c r="I2099" s="6">
        <v>34</v>
      </c>
      <c r="J2099" s="6">
        <v>43752.81</v>
      </c>
      <c r="K2099" s="6">
        <v>6681.55</v>
      </c>
      <c r="L2099" s="6">
        <v>7694.24</v>
      </c>
      <c r="M2099" s="6">
        <v>10806.19</v>
      </c>
      <c r="N2099" s="6">
        <v>2853</v>
      </c>
      <c r="O2099" s="6">
        <v>306329454</v>
      </c>
      <c r="P2099" s="6">
        <v>98990340</v>
      </c>
      <c r="Q2099" s="6">
        <v>0</v>
      </c>
      <c r="R2099" s="6">
        <v>27058537</v>
      </c>
      <c r="S2099" s="6">
        <v>432378331</v>
      </c>
      <c r="U2099">
        <f t="shared" si="39"/>
        <v>6.5207240403530653E-2</v>
      </c>
    </row>
    <row r="2100" spans="1:21" x14ac:dyDescent="0.35">
      <c r="A2100">
        <v>2022</v>
      </c>
      <c r="B2100" t="s">
        <v>3</v>
      </c>
      <c r="C2100" t="s">
        <v>67</v>
      </c>
      <c r="D2100" t="s">
        <v>17</v>
      </c>
      <c r="E2100" t="s">
        <v>130</v>
      </c>
      <c r="F2100" t="s">
        <v>35</v>
      </c>
      <c r="G2100">
        <v>4</v>
      </c>
      <c r="H2100" t="s">
        <v>9</v>
      </c>
      <c r="I2100" s="6">
        <v>11</v>
      </c>
      <c r="J2100" s="6">
        <v>9207.9699999999993</v>
      </c>
      <c r="K2100" s="6">
        <v>4426.3100000000004</v>
      </c>
      <c r="L2100" s="6">
        <v>5871.06</v>
      </c>
      <c r="M2100" s="6">
        <v>6409.53</v>
      </c>
      <c r="N2100" s="6">
        <v>2712</v>
      </c>
      <c r="O2100" s="6">
        <v>78727164</v>
      </c>
      <c r="P2100" s="6">
        <v>32663616</v>
      </c>
      <c r="Q2100" s="6">
        <v>0</v>
      </c>
      <c r="R2100" s="6">
        <v>6231222</v>
      </c>
      <c r="S2100" s="6">
        <v>117622002</v>
      </c>
      <c r="U2100">
        <f t="shared" si="39"/>
        <v>0.29452745827799182</v>
      </c>
    </row>
    <row r="2101" spans="1:21" x14ac:dyDescent="0.35">
      <c r="A2101">
        <v>2022</v>
      </c>
      <c r="B2101" t="s">
        <v>3</v>
      </c>
      <c r="C2101" t="s">
        <v>67</v>
      </c>
      <c r="D2101" t="s">
        <v>17</v>
      </c>
      <c r="E2101" t="s">
        <v>130</v>
      </c>
      <c r="F2101" t="s">
        <v>35</v>
      </c>
      <c r="G2101">
        <v>5</v>
      </c>
      <c r="H2101" t="s">
        <v>9</v>
      </c>
      <c r="I2101" s="6">
        <v>6</v>
      </c>
      <c r="J2101" s="6">
        <v>40013.46</v>
      </c>
      <c r="K2101" s="6">
        <v>24306.91</v>
      </c>
      <c r="L2101" s="6">
        <v>18755.46</v>
      </c>
      <c r="M2101" s="6">
        <v>18936.849999999999</v>
      </c>
      <c r="N2101" s="6">
        <v>10788</v>
      </c>
      <c r="O2101" s="6">
        <v>213836234</v>
      </c>
      <c r="P2101" s="6">
        <v>64405885</v>
      </c>
      <c r="Q2101" s="6">
        <v>0</v>
      </c>
      <c r="R2101" s="6">
        <v>9117870</v>
      </c>
      <c r="S2101" s="6">
        <v>287359989</v>
      </c>
      <c r="U2101">
        <f t="shared" si="39"/>
        <v>0.269609276478465</v>
      </c>
    </row>
    <row r="2102" spans="1:21" x14ac:dyDescent="0.35">
      <c r="A2102">
        <v>2022</v>
      </c>
      <c r="B2102" t="s">
        <v>3</v>
      </c>
      <c r="C2102" t="s">
        <v>67</v>
      </c>
      <c r="D2102" t="s">
        <v>17</v>
      </c>
      <c r="E2102" t="s">
        <v>130</v>
      </c>
      <c r="F2102" t="s">
        <v>35</v>
      </c>
      <c r="G2102">
        <v>6</v>
      </c>
      <c r="H2102" t="s">
        <v>9</v>
      </c>
      <c r="I2102" s="6">
        <v>3</v>
      </c>
      <c r="J2102" s="6">
        <v>381.69</v>
      </c>
      <c r="K2102" s="6">
        <v>229.03</v>
      </c>
      <c r="L2102" s="6">
        <v>381.69</v>
      </c>
      <c r="M2102" s="6">
        <v>381.69</v>
      </c>
      <c r="N2102" s="6">
        <v>0</v>
      </c>
      <c r="O2102" s="6">
        <v>0</v>
      </c>
      <c r="P2102" s="6">
        <v>15008942</v>
      </c>
      <c r="Q2102" s="6">
        <v>0</v>
      </c>
      <c r="R2102" s="6">
        <v>750446</v>
      </c>
      <c r="S2102" s="6">
        <v>15759388</v>
      </c>
      <c r="U2102">
        <f t="shared" si="39"/>
        <v>0</v>
      </c>
    </row>
    <row r="2103" spans="1:21" x14ac:dyDescent="0.35">
      <c r="A2103">
        <v>2022</v>
      </c>
      <c r="B2103" t="s">
        <v>3</v>
      </c>
      <c r="C2103" t="s">
        <v>67</v>
      </c>
      <c r="D2103" t="s">
        <v>17</v>
      </c>
      <c r="E2103" t="s">
        <v>131</v>
      </c>
      <c r="F2103" t="s">
        <v>35</v>
      </c>
      <c r="G2103">
        <v>1</v>
      </c>
      <c r="H2103" t="s">
        <v>9</v>
      </c>
      <c r="I2103" s="6">
        <v>518</v>
      </c>
      <c r="J2103" s="6">
        <v>554917.31000000006</v>
      </c>
      <c r="K2103" s="6">
        <v>168515.51</v>
      </c>
      <c r="L2103" s="6">
        <v>416176.26</v>
      </c>
      <c r="M2103" s="6">
        <v>642796.09</v>
      </c>
      <c r="N2103" s="6">
        <v>132121</v>
      </c>
      <c r="O2103" s="6">
        <v>2120570111</v>
      </c>
      <c r="P2103" s="6">
        <v>1185006126</v>
      </c>
      <c r="Q2103" s="6">
        <v>0</v>
      </c>
      <c r="R2103" s="6">
        <v>396919401</v>
      </c>
      <c r="S2103" s="6">
        <v>3702495638</v>
      </c>
      <c r="U2103">
        <f t="shared" si="39"/>
        <v>0.23809132931895743</v>
      </c>
    </row>
    <row r="2104" spans="1:21" x14ac:dyDescent="0.35">
      <c r="A2104">
        <v>2022</v>
      </c>
      <c r="B2104" t="s">
        <v>3</v>
      </c>
      <c r="C2104" t="s">
        <v>67</v>
      </c>
      <c r="D2104" t="s">
        <v>17</v>
      </c>
      <c r="E2104" t="s">
        <v>131</v>
      </c>
      <c r="F2104" t="s">
        <v>35</v>
      </c>
      <c r="G2104">
        <v>2</v>
      </c>
      <c r="H2104" t="s">
        <v>9</v>
      </c>
      <c r="I2104" s="6">
        <v>166</v>
      </c>
      <c r="J2104" s="6">
        <v>132955.95000000001</v>
      </c>
      <c r="K2104" s="6">
        <v>53097.01</v>
      </c>
      <c r="L2104" s="6">
        <v>3603028.08</v>
      </c>
      <c r="M2104" s="6">
        <v>6286343.5199999996</v>
      </c>
      <c r="N2104" s="6">
        <v>27728</v>
      </c>
      <c r="O2104" s="6">
        <v>2199918812</v>
      </c>
      <c r="P2104" s="6">
        <v>1731902138</v>
      </c>
      <c r="Q2104" s="6">
        <v>0</v>
      </c>
      <c r="R2104" s="6">
        <v>16553209579</v>
      </c>
      <c r="S2104" s="6">
        <v>20485030529</v>
      </c>
      <c r="U2104">
        <f t="shared" si="39"/>
        <v>0.2085502754859786</v>
      </c>
    </row>
    <row r="2105" spans="1:21" x14ac:dyDescent="0.35">
      <c r="A2105">
        <v>2022</v>
      </c>
      <c r="B2105" t="s">
        <v>3</v>
      </c>
      <c r="C2105" t="s">
        <v>67</v>
      </c>
      <c r="D2105" t="s">
        <v>17</v>
      </c>
      <c r="E2105" t="s">
        <v>131</v>
      </c>
      <c r="F2105" t="s">
        <v>35</v>
      </c>
      <c r="G2105">
        <v>3</v>
      </c>
      <c r="H2105" t="s">
        <v>9</v>
      </c>
      <c r="I2105" s="6">
        <v>142</v>
      </c>
      <c r="J2105" s="6">
        <v>214731.49</v>
      </c>
      <c r="K2105" s="6">
        <v>48748.45</v>
      </c>
      <c r="L2105" s="6">
        <v>80342.289999999994</v>
      </c>
      <c r="M2105" s="6">
        <v>87687.3</v>
      </c>
      <c r="N2105" s="6">
        <v>20691</v>
      </c>
      <c r="O2105" s="6">
        <v>1055912672</v>
      </c>
      <c r="P2105" s="6">
        <v>529956740</v>
      </c>
      <c r="Q2105" s="6">
        <v>0</v>
      </c>
      <c r="R2105" s="6">
        <v>113732000</v>
      </c>
      <c r="S2105" s="6">
        <v>1699601412</v>
      </c>
      <c r="U2105">
        <f t="shared" si="39"/>
        <v>9.6357548676256108E-2</v>
      </c>
    </row>
    <row r="2106" spans="1:21" x14ac:dyDescent="0.35">
      <c r="A2106">
        <v>2022</v>
      </c>
      <c r="B2106" t="s">
        <v>3</v>
      </c>
      <c r="C2106" t="s">
        <v>67</v>
      </c>
      <c r="D2106" t="s">
        <v>17</v>
      </c>
      <c r="E2106" t="s">
        <v>131</v>
      </c>
      <c r="F2106" t="s">
        <v>35</v>
      </c>
      <c r="G2106">
        <v>4</v>
      </c>
      <c r="H2106" t="s">
        <v>9</v>
      </c>
      <c r="I2106" s="6">
        <v>13</v>
      </c>
      <c r="J2106" s="6">
        <v>17585.150000000001</v>
      </c>
      <c r="K2106" s="6">
        <v>10343.93</v>
      </c>
      <c r="L2106" s="6">
        <v>14345.83</v>
      </c>
      <c r="M2106" s="6">
        <v>15136.95</v>
      </c>
      <c r="N2106" s="6">
        <v>3708</v>
      </c>
      <c r="O2106" s="6">
        <v>117030614</v>
      </c>
      <c r="P2106" s="6">
        <v>36400668</v>
      </c>
      <c r="Q2106" s="6">
        <v>0</v>
      </c>
      <c r="R2106" s="6">
        <v>13275900</v>
      </c>
      <c r="S2106" s="6">
        <v>166707182</v>
      </c>
      <c r="U2106">
        <f t="shared" si="39"/>
        <v>0.21085973107991685</v>
      </c>
    </row>
    <row r="2107" spans="1:21" x14ac:dyDescent="0.35">
      <c r="A2107">
        <v>2022</v>
      </c>
      <c r="B2107" t="s">
        <v>3</v>
      </c>
      <c r="C2107" t="s">
        <v>67</v>
      </c>
      <c r="D2107" t="s">
        <v>17</v>
      </c>
      <c r="E2107" t="s">
        <v>131</v>
      </c>
      <c r="F2107" t="s">
        <v>35</v>
      </c>
      <c r="G2107">
        <v>5</v>
      </c>
      <c r="H2107" t="s">
        <v>9</v>
      </c>
      <c r="I2107" s="6">
        <v>23</v>
      </c>
      <c r="J2107" s="6">
        <v>276922.25</v>
      </c>
      <c r="K2107" s="6">
        <v>104151.64</v>
      </c>
      <c r="L2107" s="6">
        <v>256984.59</v>
      </c>
      <c r="M2107" s="6">
        <v>320300.42</v>
      </c>
      <c r="N2107" s="6">
        <v>69443</v>
      </c>
      <c r="O2107" s="6">
        <v>972228498</v>
      </c>
      <c r="P2107" s="6">
        <v>785145120</v>
      </c>
      <c r="Q2107" s="6">
        <v>0</v>
      </c>
      <c r="R2107" s="6">
        <v>2275494410</v>
      </c>
      <c r="S2107" s="6">
        <v>4032868028</v>
      </c>
      <c r="U2107">
        <f t="shared" si="39"/>
        <v>0.25076713770742509</v>
      </c>
    </row>
    <row r="2108" spans="1:21" x14ac:dyDescent="0.35">
      <c r="A2108">
        <v>2022</v>
      </c>
      <c r="B2108" t="s">
        <v>3</v>
      </c>
      <c r="C2108" t="s">
        <v>67</v>
      </c>
      <c r="D2108" t="s">
        <v>17</v>
      </c>
      <c r="E2108" t="s">
        <v>131</v>
      </c>
      <c r="F2108" t="s">
        <v>35</v>
      </c>
      <c r="G2108">
        <v>6</v>
      </c>
      <c r="H2108" t="s">
        <v>9</v>
      </c>
      <c r="I2108" s="6">
        <v>6</v>
      </c>
      <c r="J2108" s="6">
        <v>1499.48</v>
      </c>
      <c r="K2108" s="6">
        <v>956.63</v>
      </c>
      <c r="L2108" s="6">
        <v>1501.67</v>
      </c>
      <c r="M2108" s="6">
        <v>1505.27</v>
      </c>
      <c r="N2108" s="6">
        <v>285</v>
      </c>
      <c r="O2108" s="6">
        <v>15946554</v>
      </c>
      <c r="P2108" s="6">
        <v>12495276</v>
      </c>
      <c r="Q2108" s="6">
        <v>0</v>
      </c>
      <c r="R2108" s="6">
        <v>630764</v>
      </c>
      <c r="S2108" s="6">
        <v>29072594</v>
      </c>
      <c r="U2108">
        <f t="shared" si="39"/>
        <v>0.1900658895083629</v>
      </c>
    </row>
    <row r="2109" spans="1:21" x14ac:dyDescent="0.35">
      <c r="A2109">
        <v>2022</v>
      </c>
      <c r="B2109" t="s">
        <v>3</v>
      </c>
      <c r="C2109" t="s">
        <v>67</v>
      </c>
      <c r="D2109" t="s">
        <v>17</v>
      </c>
      <c r="E2109" t="s">
        <v>131</v>
      </c>
      <c r="F2109" t="s">
        <v>35</v>
      </c>
      <c r="G2109">
        <v>7</v>
      </c>
      <c r="H2109" t="s">
        <v>9</v>
      </c>
      <c r="I2109" s="6">
        <v>4</v>
      </c>
      <c r="J2109" s="6">
        <v>13439.22</v>
      </c>
      <c r="K2109" s="6">
        <v>5512.03</v>
      </c>
      <c r="L2109" s="6">
        <v>13087.18</v>
      </c>
      <c r="M2109" s="6">
        <v>15884.25</v>
      </c>
      <c r="N2109" s="6">
        <v>2722</v>
      </c>
      <c r="O2109" s="6">
        <v>60000000</v>
      </c>
      <c r="P2109" s="6">
        <v>22000000</v>
      </c>
      <c r="Q2109" s="6">
        <v>0</v>
      </c>
      <c r="R2109" s="6">
        <v>435000</v>
      </c>
      <c r="S2109" s="6">
        <v>82435000</v>
      </c>
      <c r="U2109">
        <f t="shared" si="39"/>
        <v>0.20254151654634719</v>
      </c>
    </row>
    <row r="2110" spans="1:21" x14ac:dyDescent="0.35">
      <c r="A2110">
        <v>2022</v>
      </c>
      <c r="B2110" t="s">
        <v>3</v>
      </c>
      <c r="C2110" t="s">
        <v>67</v>
      </c>
      <c r="D2110" t="s">
        <v>17</v>
      </c>
      <c r="E2110" t="s">
        <v>131</v>
      </c>
      <c r="F2110" t="s">
        <v>35</v>
      </c>
      <c r="G2110">
        <v>8</v>
      </c>
      <c r="H2110" t="s">
        <v>9</v>
      </c>
      <c r="I2110" s="6">
        <v>1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v>2081553</v>
      </c>
      <c r="Q2110" s="6">
        <v>0</v>
      </c>
      <c r="R2110" s="6">
        <v>416310</v>
      </c>
      <c r="S2110" s="6">
        <v>2497863</v>
      </c>
      <c r="U2110">
        <f t="shared" si="39"/>
        <v>0</v>
      </c>
    </row>
    <row r="2111" spans="1:21" x14ac:dyDescent="0.35">
      <c r="A2111">
        <v>2022</v>
      </c>
      <c r="B2111" t="s">
        <v>3</v>
      </c>
      <c r="C2111" t="s">
        <v>67</v>
      </c>
      <c r="D2111" t="s">
        <v>17</v>
      </c>
      <c r="E2111" t="s">
        <v>131</v>
      </c>
      <c r="F2111" t="s">
        <v>35</v>
      </c>
      <c r="G2111">
        <v>9</v>
      </c>
      <c r="H2111" t="s">
        <v>9</v>
      </c>
      <c r="I2111" s="6">
        <v>1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500000</v>
      </c>
      <c r="P2111" s="6">
        <v>1000000</v>
      </c>
      <c r="Q2111" s="6">
        <v>0</v>
      </c>
      <c r="R2111" s="6">
        <v>22500</v>
      </c>
      <c r="S2111" s="6">
        <v>1522500</v>
      </c>
      <c r="U2111">
        <f t="shared" si="39"/>
        <v>0</v>
      </c>
    </row>
    <row r="2112" spans="1:21" x14ac:dyDescent="0.35">
      <c r="A2112">
        <v>2022</v>
      </c>
      <c r="B2112" t="s">
        <v>3</v>
      </c>
      <c r="C2112" t="s">
        <v>67</v>
      </c>
      <c r="D2112" t="s">
        <v>17</v>
      </c>
      <c r="E2112" t="s">
        <v>131</v>
      </c>
      <c r="F2112" t="s">
        <v>35</v>
      </c>
      <c r="G2112">
        <v>10</v>
      </c>
      <c r="H2112" t="s">
        <v>9</v>
      </c>
      <c r="I2112" s="6">
        <v>1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20003000</v>
      </c>
      <c r="P2112" s="6">
        <v>1000000</v>
      </c>
      <c r="Q2112" s="6">
        <v>0</v>
      </c>
      <c r="R2112" s="6">
        <v>520000</v>
      </c>
      <c r="S2112" s="6">
        <v>21523000</v>
      </c>
      <c r="U2112">
        <f t="shared" si="39"/>
        <v>0</v>
      </c>
    </row>
    <row r="2113" spans="1:21" x14ac:dyDescent="0.35">
      <c r="A2113">
        <v>2022</v>
      </c>
      <c r="B2113" t="s">
        <v>3</v>
      </c>
      <c r="C2113" t="s">
        <v>67</v>
      </c>
      <c r="D2113" t="s">
        <v>17</v>
      </c>
      <c r="E2113" t="s">
        <v>132</v>
      </c>
      <c r="F2113" t="s">
        <v>35</v>
      </c>
      <c r="G2113">
        <v>1</v>
      </c>
      <c r="H2113" t="s">
        <v>9</v>
      </c>
      <c r="I2113" s="6">
        <v>77</v>
      </c>
      <c r="J2113" s="6">
        <v>155632.85</v>
      </c>
      <c r="K2113" s="6">
        <v>29291.03</v>
      </c>
      <c r="L2113" s="6">
        <v>118952.47</v>
      </c>
      <c r="M2113" s="6">
        <v>199865.03</v>
      </c>
      <c r="N2113" s="6">
        <v>27319</v>
      </c>
      <c r="O2113" s="6">
        <v>667216920</v>
      </c>
      <c r="P2113" s="6">
        <v>156819619</v>
      </c>
      <c r="Q2113" s="6">
        <v>0</v>
      </c>
      <c r="R2113" s="6">
        <v>45048650</v>
      </c>
      <c r="S2113" s="6">
        <v>869085189</v>
      </c>
      <c r="U2113">
        <f t="shared" si="39"/>
        <v>0.1755349208088138</v>
      </c>
    </row>
    <row r="2114" spans="1:21" x14ac:dyDescent="0.35">
      <c r="A2114">
        <v>2022</v>
      </c>
      <c r="B2114" t="s">
        <v>3</v>
      </c>
      <c r="C2114" t="s">
        <v>67</v>
      </c>
      <c r="D2114" t="s">
        <v>17</v>
      </c>
      <c r="E2114" t="s">
        <v>132</v>
      </c>
      <c r="F2114" t="s">
        <v>35</v>
      </c>
      <c r="G2114">
        <v>2</v>
      </c>
      <c r="H2114" t="s">
        <v>9</v>
      </c>
      <c r="I2114" s="6">
        <v>66</v>
      </c>
      <c r="J2114" s="6">
        <v>92002.72</v>
      </c>
      <c r="K2114" s="6">
        <v>25940.62</v>
      </c>
      <c r="L2114" s="6">
        <v>51025.3</v>
      </c>
      <c r="M2114" s="6">
        <v>61885.59</v>
      </c>
      <c r="N2114" s="6">
        <v>21322</v>
      </c>
      <c r="O2114" s="6">
        <v>932599059</v>
      </c>
      <c r="P2114" s="6">
        <v>181834235</v>
      </c>
      <c r="Q2114" s="6">
        <v>0</v>
      </c>
      <c r="R2114" s="6">
        <v>20284350</v>
      </c>
      <c r="S2114" s="6">
        <v>1134717644</v>
      </c>
      <c r="U2114">
        <f t="shared" si="39"/>
        <v>0.23175401770730256</v>
      </c>
    </row>
    <row r="2115" spans="1:21" x14ac:dyDescent="0.35">
      <c r="A2115">
        <v>2022</v>
      </c>
      <c r="B2115" t="s">
        <v>3</v>
      </c>
      <c r="C2115" t="s">
        <v>67</v>
      </c>
      <c r="D2115" t="s">
        <v>17</v>
      </c>
      <c r="E2115" t="s">
        <v>132</v>
      </c>
      <c r="F2115" t="s">
        <v>35</v>
      </c>
      <c r="G2115">
        <v>3</v>
      </c>
      <c r="H2115" t="s">
        <v>9</v>
      </c>
      <c r="I2115" s="6">
        <v>53</v>
      </c>
      <c r="J2115" s="6">
        <v>62646.98</v>
      </c>
      <c r="K2115" s="6">
        <v>8435.61</v>
      </c>
      <c r="L2115" s="6">
        <v>22198.27</v>
      </c>
      <c r="M2115" s="6">
        <v>25086.41</v>
      </c>
      <c r="N2115" s="6">
        <v>2628</v>
      </c>
      <c r="O2115" s="6">
        <v>298223824</v>
      </c>
      <c r="P2115" s="6">
        <v>146149431</v>
      </c>
      <c r="Q2115" s="6">
        <v>0</v>
      </c>
      <c r="R2115" s="6">
        <v>30321072</v>
      </c>
      <c r="S2115" s="6">
        <v>474694327</v>
      </c>
      <c r="U2115">
        <f t="shared" si="39"/>
        <v>4.194934855598785E-2</v>
      </c>
    </row>
    <row r="2116" spans="1:21" x14ac:dyDescent="0.35">
      <c r="A2116">
        <v>2022</v>
      </c>
      <c r="B2116" t="s">
        <v>3</v>
      </c>
      <c r="C2116" t="s">
        <v>67</v>
      </c>
      <c r="D2116" t="s">
        <v>17</v>
      </c>
      <c r="E2116" t="s">
        <v>132</v>
      </c>
      <c r="F2116" t="s">
        <v>35</v>
      </c>
      <c r="G2116">
        <v>4</v>
      </c>
      <c r="H2116" t="s">
        <v>9</v>
      </c>
      <c r="I2116" s="6">
        <v>7</v>
      </c>
      <c r="J2116" s="6">
        <v>3806.74</v>
      </c>
      <c r="K2116" s="6">
        <v>1330.04</v>
      </c>
      <c r="L2116" s="6">
        <v>864.54</v>
      </c>
      <c r="M2116" s="6">
        <v>1121.7</v>
      </c>
      <c r="N2116" s="6">
        <v>889</v>
      </c>
      <c r="O2116" s="6">
        <v>35003000</v>
      </c>
      <c r="P2116" s="6">
        <v>6735000</v>
      </c>
      <c r="Q2116" s="6">
        <v>0</v>
      </c>
      <c r="R2116" s="6">
        <v>1600000</v>
      </c>
      <c r="S2116" s="6">
        <v>43338000</v>
      </c>
      <c r="U2116">
        <f t="shared" si="39"/>
        <v>0.23353315435254313</v>
      </c>
    </row>
    <row r="2117" spans="1:21" x14ac:dyDescent="0.35">
      <c r="A2117">
        <v>2022</v>
      </c>
      <c r="B2117" t="s">
        <v>3</v>
      </c>
      <c r="C2117" t="s">
        <v>67</v>
      </c>
      <c r="D2117" t="s">
        <v>17</v>
      </c>
      <c r="E2117" t="s">
        <v>132</v>
      </c>
      <c r="F2117" t="s">
        <v>35</v>
      </c>
      <c r="G2117">
        <v>5</v>
      </c>
      <c r="H2117" t="s">
        <v>9</v>
      </c>
      <c r="I2117" s="6">
        <v>23</v>
      </c>
      <c r="J2117" s="6">
        <v>44149.86</v>
      </c>
      <c r="K2117" s="6">
        <v>21823.72</v>
      </c>
      <c r="L2117" s="6">
        <v>31427.03</v>
      </c>
      <c r="M2117" s="6">
        <v>44541.33</v>
      </c>
      <c r="N2117" s="6">
        <v>12178</v>
      </c>
      <c r="O2117" s="6">
        <v>390580813</v>
      </c>
      <c r="P2117" s="6">
        <v>17977793</v>
      </c>
      <c r="Q2117" s="6">
        <v>0</v>
      </c>
      <c r="R2117" s="6">
        <v>44333388</v>
      </c>
      <c r="S2117" s="6">
        <v>452891994</v>
      </c>
      <c r="U2117">
        <f t="shared" si="39"/>
        <v>0.27583326425044158</v>
      </c>
    </row>
    <row r="2118" spans="1:21" x14ac:dyDescent="0.35">
      <c r="A2118">
        <v>2022</v>
      </c>
      <c r="B2118" t="s">
        <v>3</v>
      </c>
      <c r="C2118" t="s">
        <v>67</v>
      </c>
      <c r="D2118" t="s">
        <v>17</v>
      </c>
      <c r="E2118" t="s">
        <v>132</v>
      </c>
      <c r="F2118" t="s">
        <v>35</v>
      </c>
      <c r="G2118">
        <v>6</v>
      </c>
      <c r="H2118" t="s">
        <v>9</v>
      </c>
      <c r="I2118" s="6">
        <v>12</v>
      </c>
      <c r="J2118" s="6">
        <v>12891.9</v>
      </c>
      <c r="K2118" s="6">
        <v>6308.58</v>
      </c>
      <c r="L2118" s="6">
        <v>7750.45</v>
      </c>
      <c r="M2118" s="6">
        <v>17160.88</v>
      </c>
      <c r="N2118" s="6">
        <v>4077</v>
      </c>
      <c r="O2118" s="6">
        <v>243600000</v>
      </c>
      <c r="P2118" s="6">
        <v>25898704</v>
      </c>
      <c r="Q2118" s="6">
        <v>0</v>
      </c>
      <c r="R2118" s="6">
        <v>18787830</v>
      </c>
      <c r="S2118" s="6">
        <v>288286534</v>
      </c>
      <c r="U2118">
        <f t="shared" si="39"/>
        <v>0.31624508412258862</v>
      </c>
    </row>
    <row r="2119" spans="1:21" x14ac:dyDescent="0.35">
      <c r="A2119">
        <v>2022</v>
      </c>
      <c r="B2119" t="s">
        <v>3</v>
      </c>
      <c r="C2119" t="s">
        <v>67</v>
      </c>
      <c r="D2119" t="s">
        <v>17</v>
      </c>
      <c r="E2119" t="s">
        <v>132</v>
      </c>
      <c r="F2119" t="s">
        <v>35</v>
      </c>
      <c r="G2119">
        <v>7</v>
      </c>
      <c r="H2119" t="s">
        <v>9</v>
      </c>
      <c r="I2119" s="6">
        <v>6</v>
      </c>
      <c r="J2119" s="6">
        <v>63075.8</v>
      </c>
      <c r="K2119" s="6">
        <v>9307.7099999999991</v>
      </c>
      <c r="L2119" s="6">
        <v>16098.49</v>
      </c>
      <c r="M2119" s="6">
        <v>21265.34</v>
      </c>
      <c r="N2119" s="6">
        <v>10172</v>
      </c>
      <c r="O2119" s="6">
        <v>437604832</v>
      </c>
      <c r="P2119" s="6">
        <v>225400000</v>
      </c>
      <c r="Q2119" s="6">
        <v>0</v>
      </c>
      <c r="R2119" s="6">
        <v>17644970</v>
      </c>
      <c r="S2119" s="6">
        <v>680649802</v>
      </c>
      <c r="U2119">
        <f t="shared" si="39"/>
        <v>0.16126628596070125</v>
      </c>
    </row>
    <row r="2120" spans="1:21" x14ac:dyDescent="0.35">
      <c r="A2120">
        <v>2022</v>
      </c>
      <c r="B2120" t="s">
        <v>3</v>
      </c>
      <c r="C2120" t="s">
        <v>67</v>
      </c>
      <c r="D2120" t="s">
        <v>17</v>
      </c>
      <c r="E2120" t="s">
        <v>132</v>
      </c>
      <c r="F2120" t="s">
        <v>35</v>
      </c>
      <c r="G2120">
        <v>9</v>
      </c>
      <c r="H2120" t="s">
        <v>9</v>
      </c>
      <c r="I2120" s="6">
        <v>3</v>
      </c>
      <c r="J2120" s="6">
        <v>16017.09</v>
      </c>
      <c r="K2120" s="6">
        <v>4233.82</v>
      </c>
      <c r="L2120" s="6">
        <v>15711.7</v>
      </c>
      <c r="M2120" s="6">
        <v>29270.25</v>
      </c>
      <c r="N2120" s="6">
        <v>4392</v>
      </c>
      <c r="O2120" s="6">
        <v>280000000</v>
      </c>
      <c r="P2120" s="6">
        <v>70000000</v>
      </c>
      <c r="Q2120" s="6">
        <v>0</v>
      </c>
      <c r="R2120" s="6">
        <v>4060000</v>
      </c>
      <c r="S2120" s="6">
        <v>354060000</v>
      </c>
      <c r="U2120">
        <f t="shared" si="39"/>
        <v>0.27420711252793112</v>
      </c>
    </row>
    <row r="2121" spans="1:21" x14ac:dyDescent="0.35">
      <c r="A2121">
        <v>2022</v>
      </c>
      <c r="B2121" t="s">
        <v>3</v>
      </c>
      <c r="C2121" t="s">
        <v>67</v>
      </c>
      <c r="D2121" t="s">
        <v>17</v>
      </c>
      <c r="E2121" t="s">
        <v>132</v>
      </c>
      <c r="F2121" t="s">
        <v>35</v>
      </c>
      <c r="G2121">
        <v>10</v>
      </c>
      <c r="H2121" t="s">
        <v>9</v>
      </c>
      <c r="I2121" s="6">
        <v>1</v>
      </c>
      <c r="J2121" s="6">
        <v>463.84</v>
      </c>
      <c r="K2121" s="6">
        <v>46.38</v>
      </c>
      <c r="L2121" s="6">
        <v>363.45</v>
      </c>
      <c r="M2121" s="6">
        <v>363.45</v>
      </c>
      <c r="N2121" s="6">
        <v>116</v>
      </c>
      <c r="O2121" s="6">
        <v>4000000</v>
      </c>
      <c r="P2121" s="6">
        <v>0</v>
      </c>
      <c r="Q2121" s="6">
        <v>0</v>
      </c>
      <c r="R2121" s="6">
        <v>100000</v>
      </c>
      <c r="S2121" s="6">
        <v>4100000</v>
      </c>
      <c r="U2121">
        <f t="shared" si="39"/>
        <v>0.25008623663332186</v>
      </c>
    </row>
    <row r="2122" spans="1:21" x14ac:dyDescent="0.35">
      <c r="A2122">
        <v>2022</v>
      </c>
      <c r="B2122" t="s">
        <v>3</v>
      </c>
      <c r="C2122" t="s">
        <v>67</v>
      </c>
      <c r="D2122" t="s">
        <v>17</v>
      </c>
      <c r="E2122" t="s">
        <v>133</v>
      </c>
      <c r="F2122" t="s">
        <v>35</v>
      </c>
      <c r="G2122">
        <v>1</v>
      </c>
      <c r="H2122" t="s">
        <v>9</v>
      </c>
      <c r="I2122" s="6">
        <v>136</v>
      </c>
      <c r="J2122" s="6">
        <v>188236.86</v>
      </c>
      <c r="K2122" s="6">
        <v>32226.959999999999</v>
      </c>
      <c r="L2122" s="6">
        <v>110910.06</v>
      </c>
      <c r="M2122" s="6">
        <v>127320.17</v>
      </c>
      <c r="N2122" s="6">
        <v>45846</v>
      </c>
      <c r="O2122" s="6">
        <v>817004386</v>
      </c>
      <c r="P2122" s="6">
        <v>708139739</v>
      </c>
      <c r="Q2122" s="6">
        <v>0</v>
      </c>
      <c r="R2122" s="6">
        <v>184927907</v>
      </c>
      <c r="S2122" s="6">
        <v>1710072032</v>
      </c>
      <c r="U2122">
        <f t="shared" si="39"/>
        <v>0.2435548489281005</v>
      </c>
    </row>
    <row r="2123" spans="1:21" x14ac:dyDescent="0.35">
      <c r="A2123">
        <v>2022</v>
      </c>
      <c r="B2123" t="s">
        <v>3</v>
      </c>
      <c r="C2123" t="s">
        <v>67</v>
      </c>
      <c r="D2123" t="s">
        <v>17</v>
      </c>
      <c r="E2123" t="s">
        <v>133</v>
      </c>
      <c r="F2123" t="s">
        <v>35</v>
      </c>
      <c r="G2123">
        <v>2</v>
      </c>
      <c r="H2123" t="s">
        <v>9</v>
      </c>
      <c r="I2123" s="6">
        <v>54</v>
      </c>
      <c r="J2123" s="6">
        <v>239828.37</v>
      </c>
      <c r="K2123" s="6">
        <v>28261.55</v>
      </c>
      <c r="L2123" s="6">
        <v>168022.54</v>
      </c>
      <c r="M2123" s="6">
        <v>173562.71</v>
      </c>
      <c r="N2123" s="6">
        <v>54005</v>
      </c>
      <c r="O2123" s="6">
        <v>1725888037</v>
      </c>
      <c r="P2123" s="6">
        <v>1094358286</v>
      </c>
      <c r="Q2123" s="6">
        <v>0</v>
      </c>
      <c r="R2123" s="6">
        <v>74542304</v>
      </c>
      <c r="S2123" s="6">
        <v>2894788627</v>
      </c>
      <c r="U2123">
        <f t="shared" si="39"/>
        <v>0.22518186651562533</v>
      </c>
    </row>
    <row r="2124" spans="1:21" x14ac:dyDescent="0.35">
      <c r="A2124">
        <v>2022</v>
      </c>
      <c r="B2124" t="s">
        <v>3</v>
      </c>
      <c r="C2124" t="s">
        <v>67</v>
      </c>
      <c r="D2124" t="s">
        <v>17</v>
      </c>
      <c r="E2124" t="s">
        <v>133</v>
      </c>
      <c r="F2124" t="s">
        <v>35</v>
      </c>
      <c r="G2124">
        <v>3</v>
      </c>
      <c r="H2124" t="s">
        <v>9</v>
      </c>
      <c r="I2124" s="6">
        <v>44</v>
      </c>
      <c r="J2124" s="6">
        <v>64322.47</v>
      </c>
      <c r="K2124" s="6">
        <v>19148.86</v>
      </c>
      <c r="L2124" s="6">
        <v>12711.57</v>
      </c>
      <c r="M2124" s="6">
        <v>13496.96</v>
      </c>
      <c r="N2124" s="6">
        <v>5170</v>
      </c>
      <c r="O2124" s="6">
        <v>294636500</v>
      </c>
      <c r="P2124" s="6">
        <v>150370000</v>
      </c>
      <c r="Q2124" s="6">
        <v>0</v>
      </c>
      <c r="R2124" s="6">
        <v>35650300</v>
      </c>
      <c r="S2124" s="6">
        <v>480656800</v>
      </c>
      <c r="U2124">
        <f t="shared" si="39"/>
        <v>8.0376266645232994E-2</v>
      </c>
    </row>
    <row r="2125" spans="1:21" x14ac:dyDescent="0.35">
      <c r="A2125">
        <v>2022</v>
      </c>
      <c r="B2125" t="s">
        <v>3</v>
      </c>
      <c r="C2125" t="s">
        <v>67</v>
      </c>
      <c r="D2125" t="s">
        <v>17</v>
      </c>
      <c r="E2125" t="s">
        <v>133</v>
      </c>
      <c r="F2125" t="s">
        <v>35</v>
      </c>
      <c r="G2125">
        <v>4</v>
      </c>
      <c r="H2125" t="s">
        <v>9</v>
      </c>
      <c r="I2125" s="6">
        <v>3</v>
      </c>
      <c r="J2125" s="6">
        <v>1861.2</v>
      </c>
      <c r="K2125" s="6">
        <v>186.12</v>
      </c>
      <c r="L2125" s="6">
        <v>129.24</v>
      </c>
      <c r="M2125" s="6">
        <v>153.01</v>
      </c>
      <c r="N2125" s="6">
        <v>466</v>
      </c>
      <c r="O2125" s="6">
        <v>16000000</v>
      </c>
      <c r="P2125" s="6">
        <v>2900000</v>
      </c>
      <c r="Q2125" s="6">
        <v>0</v>
      </c>
      <c r="R2125" s="6">
        <v>4000000</v>
      </c>
      <c r="S2125" s="6">
        <v>22900000</v>
      </c>
      <c r="U2125">
        <f t="shared" si="39"/>
        <v>0.25037610143993122</v>
      </c>
    </row>
    <row r="2126" spans="1:21" x14ac:dyDescent="0.35">
      <c r="A2126">
        <v>2022</v>
      </c>
      <c r="B2126" t="s">
        <v>3</v>
      </c>
      <c r="C2126" t="s">
        <v>67</v>
      </c>
      <c r="D2126" t="s">
        <v>17</v>
      </c>
      <c r="E2126" t="s">
        <v>133</v>
      </c>
      <c r="F2126" t="s">
        <v>35</v>
      </c>
      <c r="G2126">
        <v>5</v>
      </c>
      <c r="H2126" t="s">
        <v>9</v>
      </c>
      <c r="I2126" s="6">
        <v>3</v>
      </c>
      <c r="J2126" s="6">
        <v>1990.13</v>
      </c>
      <c r="K2126" s="6">
        <v>1990.13</v>
      </c>
      <c r="L2126" s="6">
        <v>3300.36</v>
      </c>
      <c r="M2126" s="6">
        <v>4584.6400000000003</v>
      </c>
      <c r="N2126" s="6">
        <v>49</v>
      </c>
      <c r="O2126" s="6">
        <v>33650000</v>
      </c>
      <c r="P2126" s="6">
        <v>4453444</v>
      </c>
      <c r="Q2126" s="6">
        <v>0</v>
      </c>
      <c r="R2126" s="6">
        <v>480000</v>
      </c>
      <c r="S2126" s="6">
        <v>38583444</v>
      </c>
      <c r="U2126">
        <f t="shared" si="39"/>
        <v>2.4621507137724669E-2</v>
      </c>
    </row>
    <row r="2127" spans="1:21" x14ac:dyDescent="0.35">
      <c r="A2127">
        <v>2022</v>
      </c>
      <c r="B2127" t="s">
        <v>3</v>
      </c>
      <c r="C2127" t="s">
        <v>67</v>
      </c>
      <c r="D2127" t="s">
        <v>17</v>
      </c>
      <c r="E2127" t="s">
        <v>133</v>
      </c>
      <c r="F2127" t="s">
        <v>35</v>
      </c>
      <c r="G2127">
        <v>6</v>
      </c>
      <c r="H2127" t="s">
        <v>9</v>
      </c>
      <c r="I2127" s="6">
        <v>4</v>
      </c>
      <c r="J2127" s="6">
        <v>1566.28</v>
      </c>
      <c r="K2127" s="6">
        <v>227.61</v>
      </c>
      <c r="L2127" s="6">
        <v>571.24</v>
      </c>
      <c r="M2127" s="6">
        <v>571.24</v>
      </c>
      <c r="N2127" s="6">
        <v>356</v>
      </c>
      <c r="O2127" s="6">
        <v>56000000</v>
      </c>
      <c r="P2127" s="6">
        <v>19459092</v>
      </c>
      <c r="Q2127" s="6">
        <v>0</v>
      </c>
      <c r="R2127" s="6">
        <v>1817955</v>
      </c>
      <c r="S2127" s="6">
        <v>77277047</v>
      </c>
      <c r="U2127">
        <f t="shared" si="39"/>
        <v>0.22729013969405215</v>
      </c>
    </row>
    <row r="2128" spans="1:21" x14ac:dyDescent="0.35">
      <c r="A2128">
        <v>2022</v>
      </c>
      <c r="B2128" t="s">
        <v>3</v>
      </c>
      <c r="C2128" t="s">
        <v>67</v>
      </c>
      <c r="D2128" t="s">
        <v>17</v>
      </c>
      <c r="E2128" t="s">
        <v>133</v>
      </c>
      <c r="F2128" t="s">
        <v>35</v>
      </c>
      <c r="G2128">
        <v>8</v>
      </c>
      <c r="H2128" t="s">
        <v>9</v>
      </c>
      <c r="I2128" s="6">
        <v>2</v>
      </c>
      <c r="J2128" s="6">
        <v>1648.73</v>
      </c>
      <c r="K2128" s="6">
        <v>989.24</v>
      </c>
      <c r="L2128" s="6">
        <v>1648.71</v>
      </c>
      <c r="M2128" s="6">
        <v>2868.27</v>
      </c>
      <c r="N2128" s="6">
        <v>453</v>
      </c>
      <c r="O2128" s="6">
        <v>8000000</v>
      </c>
      <c r="P2128" s="6">
        <v>0</v>
      </c>
      <c r="Q2128" s="6">
        <v>0</v>
      </c>
      <c r="R2128" s="6">
        <v>0</v>
      </c>
      <c r="S2128" s="6">
        <v>8000000</v>
      </c>
      <c r="U2128">
        <f t="shared" si="39"/>
        <v>0.27475693412505381</v>
      </c>
    </row>
    <row r="2129" spans="1:21" x14ac:dyDescent="0.35">
      <c r="A2129">
        <v>2022</v>
      </c>
      <c r="B2129" t="s">
        <v>3</v>
      </c>
      <c r="C2129" t="s">
        <v>67</v>
      </c>
      <c r="D2129" t="s">
        <v>17</v>
      </c>
      <c r="E2129" t="s">
        <v>134</v>
      </c>
      <c r="F2129" t="s">
        <v>35</v>
      </c>
      <c r="G2129">
        <v>1</v>
      </c>
      <c r="H2129" t="s">
        <v>9</v>
      </c>
      <c r="I2129" s="6">
        <v>1114</v>
      </c>
      <c r="J2129" s="6">
        <v>1858229.32</v>
      </c>
      <c r="K2129" s="6">
        <v>325527.73</v>
      </c>
      <c r="L2129" s="6">
        <v>1172385.48</v>
      </c>
      <c r="M2129" s="6">
        <v>1431881.11</v>
      </c>
      <c r="N2129" s="6">
        <v>447115</v>
      </c>
      <c r="O2129" s="6">
        <v>5925468797</v>
      </c>
      <c r="P2129" s="6">
        <v>5659908325</v>
      </c>
      <c r="Q2129" s="6">
        <v>0</v>
      </c>
      <c r="R2129" s="6">
        <v>2681306039</v>
      </c>
      <c r="S2129" s="6">
        <v>14275674891</v>
      </c>
      <c r="U2129">
        <f t="shared" si="39"/>
        <v>0.24061346744867851</v>
      </c>
    </row>
    <row r="2130" spans="1:21" x14ac:dyDescent="0.35">
      <c r="A2130">
        <v>2022</v>
      </c>
      <c r="B2130" t="s">
        <v>3</v>
      </c>
      <c r="C2130" t="s">
        <v>67</v>
      </c>
      <c r="D2130" t="s">
        <v>17</v>
      </c>
      <c r="E2130" t="s">
        <v>134</v>
      </c>
      <c r="F2130" t="s">
        <v>35</v>
      </c>
      <c r="G2130">
        <v>2</v>
      </c>
      <c r="H2130" t="s">
        <v>9</v>
      </c>
      <c r="I2130" s="6">
        <v>1013</v>
      </c>
      <c r="J2130" s="6">
        <v>2397089.67</v>
      </c>
      <c r="K2130" s="6">
        <v>431162.26</v>
      </c>
      <c r="L2130" s="6">
        <v>906523.8</v>
      </c>
      <c r="M2130" s="6">
        <v>1087996.9099999999</v>
      </c>
      <c r="N2130" s="6">
        <v>498941</v>
      </c>
      <c r="O2130" s="6">
        <v>10960658514</v>
      </c>
      <c r="P2130" s="6">
        <v>4430716527</v>
      </c>
      <c r="Q2130" s="6">
        <v>0</v>
      </c>
      <c r="R2130" s="6">
        <v>1054417871</v>
      </c>
      <c r="S2130" s="6">
        <v>16445792909</v>
      </c>
      <c r="U2130">
        <f t="shared" si="39"/>
        <v>0.20814448714386224</v>
      </c>
    </row>
    <row r="2131" spans="1:21" x14ac:dyDescent="0.35">
      <c r="A2131">
        <v>2022</v>
      </c>
      <c r="B2131" t="s">
        <v>3</v>
      </c>
      <c r="C2131" t="s">
        <v>67</v>
      </c>
      <c r="D2131" t="s">
        <v>17</v>
      </c>
      <c r="E2131" t="s">
        <v>134</v>
      </c>
      <c r="F2131" t="s">
        <v>35</v>
      </c>
      <c r="G2131">
        <v>3</v>
      </c>
      <c r="H2131" t="s">
        <v>9</v>
      </c>
      <c r="I2131" s="6">
        <v>581</v>
      </c>
      <c r="J2131" s="6">
        <v>906386.52</v>
      </c>
      <c r="K2131" s="6">
        <v>138191.60999999999</v>
      </c>
      <c r="L2131" s="6">
        <v>262404.2</v>
      </c>
      <c r="M2131" s="6">
        <v>289045.25</v>
      </c>
      <c r="N2131" s="6">
        <v>82349</v>
      </c>
      <c r="O2131" s="6">
        <v>5862563858</v>
      </c>
      <c r="P2131" s="6">
        <v>2363293020</v>
      </c>
      <c r="Q2131" s="6">
        <v>0</v>
      </c>
      <c r="R2131" s="6">
        <v>510922787</v>
      </c>
      <c r="S2131" s="6">
        <v>8736779665</v>
      </c>
      <c r="U2131">
        <f t="shared" si="39"/>
        <v>9.0854175545329152E-2</v>
      </c>
    </row>
    <row r="2132" spans="1:21" x14ac:dyDescent="0.35">
      <c r="A2132">
        <v>2022</v>
      </c>
      <c r="B2132" t="s">
        <v>3</v>
      </c>
      <c r="C2132" t="s">
        <v>67</v>
      </c>
      <c r="D2132" t="s">
        <v>17</v>
      </c>
      <c r="E2132" t="s">
        <v>134</v>
      </c>
      <c r="F2132" t="s">
        <v>35</v>
      </c>
      <c r="G2132">
        <v>4</v>
      </c>
      <c r="H2132" t="s">
        <v>9</v>
      </c>
      <c r="I2132" s="6">
        <v>86</v>
      </c>
      <c r="J2132" s="6">
        <v>444551.31</v>
      </c>
      <c r="K2132" s="6">
        <v>66401.509999999995</v>
      </c>
      <c r="L2132" s="6">
        <v>196369.05</v>
      </c>
      <c r="M2132" s="6">
        <v>227390.64</v>
      </c>
      <c r="N2132" s="6">
        <v>88011</v>
      </c>
      <c r="O2132" s="6">
        <v>2148955991</v>
      </c>
      <c r="P2132" s="6">
        <v>508296698</v>
      </c>
      <c r="Q2132" s="6">
        <v>0</v>
      </c>
      <c r="R2132" s="6">
        <v>422230164</v>
      </c>
      <c r="S2132" s="6">
        <v>3079482853</v>
      </c>
      <c r="U2132">
        <f t="shared" si="39"/>
        <v>0.19797714688997317</v>
      </c>
    </row>
    <row r="2133" spans="1:21" x14ac:dyDescent="0.35">
      <c r="A2133">
        <v>2022</v>
      </c>
      <c r="B2133" t="s">
        <v>3</v>
      </c>
      <c r="C2133" t="s">
        <v>67</v>
      </c>
      <c r="D2133" t="s">
        <v>17</v>
      </c>
      <c r="E2133" t="s">
        <v>134</v>
      </c>
      <c r="F2133" t="s">
        <v>35</v>
      </c>
      <c r="G2133">
        <v>5</v>
      </c>
      <c r="H2133" t="s">
        <v>9</v>
      </c>
      <c r="I2133" s="6">
        <v>87</v>
      </c>
      <c r="J2133" s="6">
        <v>215111.06</v>
      </c>
      <c r="K2133" s="6">
        <v>90655.01</v>
      </c>
      <c r="L2133" s="6">
        <v>214052.96</v>
      </c>
      <c r="M2133" s="6">
        <v>303969.65000000002</v>
      </c>
      <c r="N2133" s="6">
        <v>53715</v>
      </c>
      <c r="O2133" s="6">
        <v>2248402078</v>
      </c>
      <c r="P2133" s="6">
        <v>469009674</v>
      </c>
      <c r="Q2133" s="6">
        <v>0</v>
      </c>
      <c r="R2133" s="6">
        <v>118947487</v>
      </c>
      <c r="S2133" s="6">
        <v>2836359239</v>
      </c>
      <c r="U2133">
        <f t="shared" si="39"/>
        <v>0.24970822048852345</v>
      </c>
    </row>
    <row r="2134" spans="1:21" x14ac:dyDescent="0.35">
      <c r="A2134">
        <v>2022</v>
      </c>
      <c r="B2134" t="s">
        <v>3</v>
      </c>
      <c r="C2134" t="s">
        <v>67</v>
      </c>
      <c r="D2134" t="s">
        <v>17</v>
      </c>
      <c r="E2134" t="s">
        <v>134</v>
      </c>
      <c r="F2134" t="s">
        <v>35</v>
      </c>
      <c r="G2134">
        <v>6</v>
      </c>
      <c r="H2134" t="s">
        <v>9</v>
      </c>
      <c r="I2134" s="6">
        <v>37</v>
      </c>
      <c r="J2134" s="6">
        <v>134674.68</v>
      </c>
      <c r="K2134" s="6">
        <v>16801.41</v>
      </c>
      <c r="L2134" s="6">
        <v>58895.67</v>
      </c>
      <c r="M2134" s="6">
        <v>83413.710000000006</v>
      </c>
      <c r="N2134" s="6">
        <v>29955</v>
      </c>
      <c r="O2134" s="6">
        <v>623943185</v>
      </c>
      <c r="P2134" s="6">
        <v>82146528</v>
      </c>
      <c r="Q2134" s="6">
        <v>0</v>
      </c>
      <c r="R2134" s="6">
        <v>72172233</v>
      </c>
      <c r="S2134" s="6">
        <v>778261946</v>
      </c>
      <c r="U2134">
        <f t="shared" si="39"/>
        <v>0.22242488343020381</v>
      </c>
    </row>
    <row r="2135" spans="1:21" x14ac:dyDescent="0.35">
      <c r="A2135">
        <v>2022</v>
      </c>
      <c r="B2135" t="s">
        <v>3</v>
      </c>
      <c r="C2135" t="s">
        <v>67</v>
      </c>
      <c r="D2135" t="s">
        <v>17</v>
      </c>
      <c r="E2135" t="s">
        <v>134</v>
      </c>
      <c r="F2135" t="s">
        <v>35</v>
      </c>
      <c r="G2135">
        <v>7</v>
      </c>
      <c r="H2135" t="s">
        <v>9</v>
      </c>
      <c r="I2135" s="6">
        <v>16</v>
      </c>
      <c r="J2135" s="6">
        <v>138809.18</v>
      </c>
      <c r="K2135" s="6">
        <v>13390.9</v>
      </c>
      <c r="L2135" s="6">
        <v>103206.35</v>
      </c>
      <c r="M2135" s="6">
        <v>177323.42</v>
      </c>
      <c r="N2135" s="6">
        <v>32377</v>
      </c>
      <c r="O2135" s="6">
        <v>1577623929</v>
      </c>
      <c r="P2135" s="6">
        <v>183452945</v>
      </c>
      <c r="Q2135" s="6">
        <v>0</v>
      </c>
      <c r="R2135" s="6">
        <v>82153632</v>
      </c>
      <c r="S2135" s="6">
        <v>1843230506</v>
      </c>
      <c r="U2135">
        <f t="shared" ref="U2135:U2198" si="40">IFERROR(N2135/J2135,0)</f>
        <v>0.23324826211061833</v>
      </c>
    </row>
    <row r="2136" spans="1:21" x14ac:dyDescent="0.35">
      <c r="A2136">
        <v>2022</v>
      </c>
      <c r="B2136" t="s">
        <v>3</v>
      </c>
      <c r="C2136" t="s">
        <v>67</v>
      </c>
      <c r="D2136" t="s">
        <v>17</v>
      </c>
      <c r="E2136" t="s">
        <v>134</v>
      </c>
      <c r="F2136" t="s">
        <v>35</v>
      </c>
      <c r="G2136">
        <v>8</v>
      </c>
      <c r="H2136" t="s">
        <v>9</v>
      </c>
      <c r="I2136" s="6">
        <v>5</v>
      </c>
      <c r="J2136" s="6">
        <v>10199.89</v>
      </c>
      <c r="K2136" s="6">
        <v>894.45</v>
      </c>
      <c r="L2136" s="6">
        <v>8372.98</v>
      </c>
      <c r="M2136" s="6">
        <v>8857.44</v>
      </c>
      <c r="N2136" s="6">
        <v>1813</v>
      </c>
      <c r="O2136" s="6">
        <v>20040000</v>
      </c>
      <c r="P2136" s="6">
        <v>43539740</v>
      </c>
      <c r="Q2136" s="6">
        <v>0</v>
      </c>
      <c r="R2136" s="6">
        <v>2709000</v>
      </c>
      <c r="S2136" s="6">
        <v>66288740</v>
      </c>
      <c r="U2136">
        <f t="shared" si="40"/>
        <v>0.17774701491878836</v>
      </c>
    </row>
    <row r="2137" spans="1:21" x14ac:dyDescent="0.35">
      <c r="A2137">
        <v>2022</v>
      </c>
      <c r="B2137" t="s">
        <v>3</v>
      </c>
      <c r="C2137" t="s">
        <v>67</v>
      </c>
      <c r="D2137" t="s">
        <v>17</v>
      </c>
      <c r="E2137" t="s">
        <v>134</v>
      </c>
      <c r="F2137" t="s">
        <v>35</v>
      </c>
      <c r="G2137">
        <v>9</v>
      </c>
      <c r="H2137" t="s">
        <v>9</v>
      </c>
      <c r="I2137" s="6">
        <v>6</v>
      </c>
      <c r="J2137" s="6">
        <v>3762.8</v>
      </c>
      <c r="K2137" s="6">
        <v>376.33</v>
      </c>
      <c r="L2137" s="6">
        <v>1318.38</v>
      </c>
      <c r="M2137" s="6">
        <v>1811.43</v>
      </c>
      <c r="N2137" s="6">
        <v>941</v>
      </c>
      <c r="O2137" s="6">
        <v>43212000</v>
      </c>
      <c r="P2137" s="6">
        <v>11900000</v>
      </c>
      <c r="Q2137" s="6">
        <v>0</v>
      </c>
      <c r="R2137" s="6">
        <v>1940000</v>
      </c>
      <c r="S2137" s="6">
        <v>57052000</v>
      </c>
      <c r="U2137">
        <f t="shared" si="40"/>
        <v>0.25007972786223026</v>
      </c>
    </row>
    <row r="2138" spans="1:21" x14ac:dyDescent="0.35">
      <c r="A2138">
        <v>2022</v>
      </c>
      <c r="B2138" t="s">
        <v>3</v>
      </c>
      <c r="C2138" t="s">
        <v>67</v>
      </c>
      <c r="D2138" t="s">
        <v>17</v>
      </c>
      <c r="E2138" t="s">
        <v>134</v>
      </c>
      <c r="F2138" t="s">
        <v>35</v>
      </c>
      <c r="G2138">
        <v>10</v>
      </c>
      <c r="H2138" t="s">
        <v>9</v>
      </c>
      <c r="I2138" s="6">
        <v>9</v>
      </c>
      <c r="J2138" s="6">
        <v>13522.2</v>
      </c>
      <c r="K2138" s="6">
        <v>4942.01</v>
      </c>
      <c r="L2138" s="6">
        <v>11209.07</v>
      </c>
      <c r="M2138" s="6">
        <v>16907.09</v>
      </c>
      <c r="N2138" s="6">
        <v>3652</v>
      </c>
      <c r="O2138" s="6">
        <v>227657356</v>
      </c>
      <c r="P2138" s="6">
        <v>9000000</v>
      </c>
      <c r="Q2138" s="6">
        <v>0</v>
      </c>
      <c r="R2138" s="6">
        <v>13687894</v>
      </c>
      <c r="S2138" s="6">
        <v>250345250</v>
      </c>
      <c r="U2138">
        <f t="shared" si="40"/>
        <v>0.27007439617813667</v>
      </c>
    </row>
    <row r="2139" spans="1:21" x14ac:dyDescent="0.35">
      <c r="A2139">
        <v>2022</v>
      </c>
      <c r="B2139" t="s">
        <v>3</v>
      </c>
      <c r="C2139" t="s">
        <v>67</v>
      </c>
      <c r="D2139" t="s">
        <v>17</v>
      </c>
      <c r="E2139" t="s">
        <v>135</v>
      </c>
      <c r="F2139" t="s">
        <v>35</v>
      </c>
      <c r="G2139">
        <v>1</v>
      </c>
      <c r="H2139" t="s">
        <v>9</v>
      </c>
      <c r="I2139" s="6">
        <v>799</v>
      </c>
      <c r="J2139" s="6">
        <v>3681512.24</v>
      </c>
      <c r="K2139" s="6">
        <v>1443169.16</v>
      </c>
      <c r="L2139" s="6">
        <v>2492347.17</v>
      </c>
      <c r="M2139" s="6">
        <v>3061913.99</v>
      </c>
      <c r="N2139" s="6">
        <v>614159</v>
      </c>
      <c r="O2139" s="6">
        <v>7267302738</v>
      </c>
      <c r="P2139" s="6">
        <v>5702654878</v>
      </c>
      <c r="Q2139" s="6">
        <v>0</v>
      </c>
      <c r="R2139" s="6">
        <v>1829600278</v>
      </c>
      <c r="S2139" s="6">
        <v>14799557894</v>
      </c>
      <c r="U2139">
        <f t="shared" si="40"/>
        <v>0.16682247944936887</v>
      </c>
    </row>
    <row r="2140" spans="1:21" x14ac:dyDescent="0.35">
      <c r="A2140">
        <v>2022</v>
      </c>
      <c r="B2140" t="s">
        <v>3</v>
      </c>
      <c r="C2140" t="s">
        <v>67</v>
      </c>
      <c r="D2140" t="s">
        <v>17</v>
      </c>
      <c r="E2140" t="s">
        <v>135</v>
      </c>
      <c r="F2140" t="s">
        <v>35</v>
      </c>
      <c r="G2140">
        <v>2</v>
      </c>
      <c r="H2140" t="s">
        <v>9</v>
      </c>
      <c r="I2140" s="6">
        <v>723</v>
      </c>
      <c r="J2140" s="6">
        <v>1043361.33</v>
      </c>
      <c r="K2140" s="6">
        <v>279062</v>
      </c>
      <c r="L2140" s="6">
        <v>428791.29</v>
      </c>
      <c r="M2140" s="6">
        <v>697424.29</v>
      </c>
      <c r="N2140" s="6">
        <v>250875</v>
      </c>
      <c r="O2140" s="6">
        <v>4779480523</v>
      </c>
      <c r="P2140" s="6">
        <v>2266090267</v>
      </c>
      <c r="Q2140" s="6">
        <v>0</v>
      </c>
      <c r="R2140" s="6">
        <v>1040880942</v>
      </c>
      <c r="S2140" s="6">
        <v>13111318711</v>
      </c>
      <c r="U2140">
        <f t="shared" si="40"/>
        <v>0.24044881939414028</v>
      </c>
    </row>
    <row r="2141" spans="1:21" x14ac:dyDescent="0.35">
      <c r="A2141">
        <v>2022</v>
      </c>
      <c r="B2141" t="s">
        <v>3</v>
      </c>
      <c r="C2141" t="s">
        <v>67</v>
      </c>
      <c r="D2141" t="s">
        <v>17</v>
      </c>
      <c r="E2141" t="s">
        <v>135</v>
      </c>
      <c r="F2141" t="s">
        <v>35</v>
      </c>
      <c r="G2141">
        <v>3</v>
      </c>
      <c r="H2141" t="s">
        <v>9</v>
      </c>
      <c r="I2141" s="6">
        <v>1118</v>
      </c>
      <c r="J2141" s="6">
        <v>2353084.0099999998</v>
      </c>
      <c r="K2141" s="6">
        <v>376841.02</v>
      </c>
      <c r="L2141" s="6">
        <v>557819.63</v>
      </c>
      <c r="M2141" s="6">
        <v>704349.96</v>
      </c>
      <c r="N2141" s="6">
        <v>122452</v>
      </c>
      <c r="O2141" s="6">
        <v>11230979569</v>
      </c>
      <c r="P2141" s="6">
        <v>4247395927</v>
      </c>
      <c r="Q2141" s="6">
        <v>0</v>
      </c>
      <c r="R2141" s="6">
        <v>1755700429</v>
      </c>
      <c r="S2141" s="6">
        <v>17234075925</v>
      </c>
      <c r="U2141">
        <f t="shared" si="40"/>
        <v>5.2038941015114887E-2</v>
      </c>
    </row>
    <row r="2142" spans="1:21" x14ac:dyDescent="0.35">
      <c r="A2142">
        <v>2022</v>
      </c>
      <c r="B2142" t="s">
        <v>3</v>
      </c>
      <c r="C2142" t="s">
        <v>67</v>
      </c>
      <c r="D2142" t="s">
        <v>17</v>
      </c>
      <c r="E2142" t="s">
        <v>135</v>
      </c>
      <c r="F2142" t="s">
        <v>35</v>
      </c>
      <c r="G2142">
        <v>4</v>
      </c>
      <c r="H2142" t="s">
        <v>9</v>
      </c>
      <c r="I2142" s="6">
        <v>79</v>
      </c>
      <c r="J2142" s="6">
        <v>217698.16</v>
      </c>
      <c r="K2142" s="6">
        <v>36411.32</v>
      </c>
      <c r="L2142" s="6">
        <v>137574.06</v>
      </c>
      <c r="M2142" s="6">
        <v>168384.12</v>
      </c>
      <c r="N2142" s="6">
        <v>42745</v>
      </c>
      <c r="O2142" s="6">
        <v>1061037529</v>
      </c>
      <c r="P2142" s="6">
        <v>320235075</v>
      </c>
      <c r="Q2142" s="6">
        <v>0</v>
      </c>
      <c r="R2142" s="6">
        <v>146582428</v>
      </c>
      <c r="S2142" s="6">
        <v>1527855032</v>
      </c>
      <c r="U2142">
        <f t="shared" si="40"/>
        <v>0.19634984512501161</v>
      </c>
    </row>
    <row r="2143" spans="1:21" x14ac:dyDescent="0.35">
      <c r="A2143">
        <v>2022</v>
      </c>
      <c r="B2143" t="s">
        <v>3</v>
      </c>
      <c r="C2143" t="s">
        <v>67</v>
      </c>
      <c r="D2143" t="s">
        <v>17</v>
      </c>
      <c r="E2143" t="s">
        <v>135</v>
      </c>
      <c r="F2143" t="s">
        <v>35</v>
      </c>
      <c r="G2143">
        <v>5</v>
      </c>
      <c r="H2143" t="s">
        <v>9</v>
      </c>
      <c r="I2143" s="6">
        <v>68</v>
      </c>
      <c r="J2143" s="6">
        <v>144320.57</v>
      </c>
      <c r="K2143" s="6">
        <v>25300.16</v>
      </c>
      <c r="L2143" s="6">
        <v>39823.040000000001</v>
      </c>
      <c r="M2143" s="6">
        <v>57148.46</v>
      </c>
      <c r="N2143" s="6">
        <v>46282</v>
      </c>
      <c r="O2143" s="6">
        <v>1023819091</v>
      </c>
      <c r="P2143" s="6">
        <v>288517814</v>
      </c>
      <c r="Q2143" s="6">
        <v>0</v>
      </c>
      <c r="R2143" s="6">
        <v>254983676</v>
      </c>
      <c r="S2143" s="6">
        <v>1567320581</v>
      </c>
      <c r="U2143">
        <f t="shared" si="40"/>
        <v>0.32068886645888384</v>
      </c>
    </row>
    <row r="2144" spans="1:21" x14ac:dyDescent="0.35">
      <c r="A2144">
        <v>2022</v>
      </c>
      <c r="B2144" t="s">
        <v>3</v>
      </c>
      <c r="C2144" t="s">
        <v>67</v>
      </c>
      <c r="D2144" t="s">
        <v>17</v>
      </c>
      <c r="E2144" t="s">
        <v>135</v>
      </c>
      <c r="F2144" t="s">
        <v>35</v>
      </c>
      <c r="G2144">
        <v>6</v>
      </c>
      <c r="H2144" t="s">
        <v>9</v>
      </c>
      <c r="I2144" s="6">
        <v>43</v>
      </c>
      <c r="J2144" s="6">
        <v>147153.60000000001</v>
      </c>
      <c r="K2144" s="6">
        <v>45143.19</v>
      </c>
      <c r="L2144" s="6">
        <v>91971.44</v>
      </c>
      <c r="M2144" s="6">
        <v>94563.85</v>
      </c>
      <c r="N2144" s="6">
        <v>22374</v>
      </c>
      <c r="O2144" s="6">
        <v>346659608</v>
      </c>
      <c r="P2144" s="6">
        <v>174276497</v>
      </c>
      <c r="Q2144" s="6">
        <v>0</v>
      </c>
      <c r="R2144" s="6">
        <v>85161538</v>
      </c>
      <c r="S2144" s="6">
        <v>606097643</v>
      </c>
      <c r="U2144">
        <f t="shared" si="40"/>
        <v>0.15204520990312162</v>
      </c>
    </row>
    <row r="2145" spans="1:21" x14ac:dyDescent="0.35">
      <c r="A2145">
        <v>2022</v>
      </c>
      <c r="B2145" t="s">
        <v>3</v>
      </c>
      <c r="C2145" t="s">
        <v>67</v>
      </c>
      <c r="D2145" t="s">
        <v>17</v>
      </c>
      <c r="E2145" t="s">
        <v>135</v>
      </c>
      <c r="F2145" t="s">
        <v>35</v>
      </c>
      <c r="G2145">
        <v>7</v>
      </c>
      <c r="H2145" t="s">
        <v>9</v>
      </c>
      <c r="I2145" s="6">
        <v>11</v>
      </c>
      <c r="J2145" s="6">
        <v>4173.66</v>
      </c>
      <c r="K2145" s="6">
        <v>1732.68</v>
      </c>
      <c r="L2145" s="6">
        <v>11491.39</v>
      </c>
      <c r="M2145" s="6">
        <v>15450.03</v>
      </c>
      <c r="N2145" s="6">
        <v>1601</v>
      </c>
      <c r="O2145" s="6">
        <v>149727032</v>
      </c>
      <c r="P2145" s="6">
        <v>32720000</v>
      </c>
      <c r="Q2145" s="6">
        <v>0</v>
      </c>
      <c r="R2145" s="6">
        <v>12255000</v>
      </c>
      <c r="S2145" s="6">
        <v>194702032</v>
      </c>
      <c r="U2145">
        <f t="shared" si="40"/>
        <v>0.38359617218460534</v>
      </c>
    </row>
    <row r="2146" spans="1:21" x14ac:dyDescent="0.35">
      <c r="A2146">
        <v>2022</v>
      </c>
      <c r="B2146" t="s">
        <v>3</v>
      </c>
      <c r="C2146" t="s">
        <v>67</v>
      </c>
      <c r="D2146" t="s">
        <v>17</v>
      </c>
      <c r="E2146" t="s">
        <v>135</v>
      </c>
      <c r="F2146" t="s">
        <v>35</v>
      </c>
      <c r="G2146">
        <v>8</v>
      </c>
      <c r="H2146" t="s">
        <v>9</v>
      </c>
      <c r="I2146" s="6">
        <v>12</v>
      </c>
      <c r="J2146" s="6">
        <v>5769.09</v>
      </c>
      <c r="K2146" s="6">
        <v>1513.42</v>
      </c>
      <c r="L2146" s="6">
        <v>2823.95</v>
      </c>
      <c r="M2146" s="6">
        <v>3882.81</v>
      </c>
      <c r="N2146" s="6">
        <v>1441</v>
      </c>
      <c r="O2146" s="6">
        <v>22435778</v>
      </c>
      <c r="P2146" s="6">
        <v>19316838</v>
      </c>
      <c r="Q2146" s="6">
        <v>0</v>
      </c>
      <c r="R2146" s="6">
        <v>2923936</v>
      </c>
      <c r="S2146" s="6">
        <v>44676552</v>
      </c>
      <c r="U2146">
        <f t="shared" si="40"/>
        <v>0.24977942795137534</v>
      </c>
    </row>
    <row r="2147" spans="1:21" x14ac:dyDescent="0.35">
      <c r="A2147">
        <v>2022</v>
      </c>
      <c r="B2147" t="s">
        <v>3</v>
      </c>
      <c r="C2147" t="s">
        <v>67</v>
      </c>
      <c r="D2147" t="s">
        <v>17</v>
      </c>
      <c r="E2147" t="s">
        <v>135</v>
      </c>
      <c r="F2147" t="s">
        <v>35</v>
      </c>
      <c r="G2147">
        <v>9</v>
      </c>
      <c r="H2147" t="s">
        <v>9</v>
      </c>
      <c r="I2147" s="6">
        <v>11</v>
      </c>
      <c r="J2147" s="6">
        <v>50311.68</v>
      </c>
      <c r="K2147" s="6">
        <v>23064.87</v>
      </c>
      <c r="L2147" s="6">
        <v>57692.39</v>
      </c>
      <c r="M2147" s="6">
        <v>100314.02</v>
      </c>
      <c r="N2147" s="6">
        <v>12579</v>
      </c>
      <c r="O2147" s="6">
        <v>981543000</v>
      </c>
      <c r="P2147" s="6">
        <v>72160000</v>
      </c>
      <c r="Q2147" s="6">
        <v>0</v>
      </c>
      <c r="R2147" s="6">
        <v>95894400</v>
      </c>
      <c r="S2147" s="6">
        <v>1149597400</v>
      </c>
      <c r="U2147">
        <f t="shared" si="40"/>
        <v>0.25002146618836818</v>
      </c>
    </row>
    <row r="2148" spans="1:21" x14ac:dyDescent="0.35">
      <c r="A2148">
        <v>2022</v>
      </c>
      <c r="B2148" t="s">
        <v>3</v>
      </c>
      <c r="C2148" t="s">
        <v>67</v>
      </c>
      <c r="D2148" t="s">
        <v>17</v>
      </c>
      <c r="E2148" t="s">
        <v>135</v>
      </c>
      <c r="F2148" t="s">
        <v>35</v>
      </c>
      <c r="G2148">
        <v>10</v>
      </c>
      <c r="H2148" t="s">
        <v>9</v>
      </c>
      <c r="I2148" s="6">
        <v>18</v>
      </c>
      <c r="J2148" s="6">
        <v>50937.87</v>
      </c>
      <c r="K2148" s="6">
        <v>10709.46</v>
      </c>
      <c r="L2148" s="6">
        <v>8674.7199999999993</v>
      </c>
      <c r="M2148" s="6">
        <v>15237.63</v>
      </c>
      <c r="N2148" s="6">
        <v>6796</v>
      </c>
      <c r="O2148" s="6">
        <v>1680416879</v>
      </c>
      <c r="P2148" s="6">
        <v>188615267</v>
      </c>
      <c r="Q2148" s="6">
        <v>0</v>
      </c>
      <c r="R2148" s="6">
        <v>189891398</v>
      </c>
      <c r="S2148" s="6">
        <v>2058923544</v>
      </c>
      <c r="U2148">
        <f t="shared" si="40"/>
        <v>0.13341743578991425</v>
      </c>
    </row>
    <row r="2149" spans="1:21" x14ac:dyDescent="0.35">
      <c r="A2149">
        <v>2022</v>
      </c>
      <c r="B2149" t="s">
        <v>3</v>
      </c>
      <c r="C2149" t="s">
        <v>67</v>
      </c>
      <c r="D2149" t="s">
        <v>17</v>
      </c>
      <c r="E2149" t="s">
        <v>136</v>
      </c>
      <c r="F2149" t="s">
        <v>35</v>
      </c>
      <c r="G2149">
        <v>1</v>
      </c>
      <c r="H2149" t="s">
        <v>9</v>
      </c>
      <c r="I2149" s="6">
        <v>367</v>
      </c>
      <c r="J2149" s="6">
        <v>290908.76</v>
      </c>
      <c r="K2149" s="6">
        <v>121846.8</v>
      </c>
      <c r="L2149" s="6">
        <v>204595.06</v>
      </c>
      <c r="M2149" s="6">
        <v>297554.77</v>
      </c>
      <c r="N2149" s="6">
        <v>59345</v>
      </c>
      <c r="O2149" s="6">
        <v>950979649</v>
      </c>
      <c r="P2149" s="6">
        <v>659269920</v>
      </c>
      <c r="Q2149" s="6">
        <v>0</v>
      </c>
      <c r="R2149" s="6">
        <v>88576177</v>
      </c>
      <c r="S2149" s="6">
        <v>1703325246</v>
      </c>
      <c r="U2149">
        <f t="shared" si="40"/>
        <v>0.20399866954848661</v>
      </c>
    </row>
    <row r="2150" spans="1:21" x14ac:dyDescent="0.35">
      <c r="A2150">
        <v>2022</v>
      </c>
      <c r="B2150" t="s">
        <v>3</v>
      </c>
      <c r="C2150" t="s">
        <v>67</v>
      </c>
      <c r="D2150" t="s">
        <v>17</v>
      </c>
      <c r="E2150" t="s">
        <v>136</v>
      </c>
      <c r="F2150" t="s">
        <v>35</v>
      </c>
      <c r="G2150">
        <v>2</v>
      </c>
      <c r="H2150" t="s">
        <v>9</v>
      </c>
      <c r="I2150" s="6">
        <v>67</v>
      </c>
      <c r="J2150" s="6">
        <v>47512.31</v>
      </c>
      <c r="K2150" s="6">
        <v>9330.98</v>
      </c>
      <c r="L2150" s="6">
        <v>13038.29</v>
      </c>
      <c r="M2150" s="6">
        <v>15954.31</v>
      </c>
      <c r="N2150" s="6">
        <v>10971</v>
      </c>
      <c r="O2150" s="6">
        <v>285101260</v>
      </c>
      <c r="P2150" s="6">
        <v>173267111</v>
      </c>
      <c r="Q2150" s="6">
        <v>0</v>
      </c>
      <c r="R2150" s="6">
        <v>62887022</v>
      </c>
      <c r="S2150" s="6">
        <v>521255393</v>
      </c>
      <c r="U2150">
        <f t="shared" si="40"/>
        <v>0.23090857927135094</v>
      </c>
    </row>
    <row r="2151" spans="1:21" x14ac:dyDescent="0.35">
      <c r="A2151">
        <v>2022</v>
      </c>
      <c r="B2151" t="s">
        <v>3</v>
      </c>
      <c r="C2151" t="s">
        <v>67</v>
      </c>
      <c r="D2151" t="s">
        <v>17</v>
      </c>
      <c r="E2151" t="s">
        <v>136</v>
      </c>
      <c r="F2151" t="s">
        <v>35</v>
      </c>
      <c r="G2151">
        <v>3</v>
      </c>
      <c r="H2151" t="s">
        <v>9</v>
      </c>
      <c r="I2151" s="6">
        <v>54</v>
      </c>
      <c r="J2151" s="6">
        <v>163260.44</v>
      </c>
      <c r="K2151" s="6">
        <v>37877.449999999997</v>
      </c>
      <c r="L2151" s="6">
        <v>108253.26</v>
      </c>
      <c r="M2151" s="6">
        <v>121774.93</v>
      </c>
      <c r="N2151" s="6">
        <v>19392</v>
      </c>
      <c r="O2151" s="6">
        <v>522441621</v>
      </c>
      <c r="P2151" s="6">
        <v>168743360</v>
      </c>
      <c r="Q2151" s="6">
        <v>0</v>
      </c>
      <c r="R2151" s="6">
        <v>42780000</v>
      </c>
      <c r="S2151" s="6">
        <v>733964981</v>
      </c>
      <c r="U2151">
        <f t="shared" si="40"/>
        <v>0.11877954022419639</v>
      </c>
    </row>
    <row r="2152" spans="1:21" x14ac:dyDescent="0.35">
      <c r="A2152">
        <v>2022</v>
      </c>
      <c r="B2152" t="s">
        <v>3</v>
      </c>
      <c r="C2152" t="s">
        <v>67</v>
      </c>
      <c r="D2152" t="s">
        <v>17</v>
      </c>
      <c r="E2152" t="s">
        <v>136</v>
      </c>
      <c r="F2152" t="s">
        <v>35</v>
      </c>
      <c r="G2152">
        <v>4</v>
      </c>
      <c r="H2152" t="s">
        <v>9</v>
      </c>
      <c r="I2152" s="6">
        <v>3</v>
      </c>
      <c r="J2152" s="6">
        <v>184.02</v>
      </c>
      <c r="K2152" s="6">
        <v>18.41</v>
      </c>
      <c r="L2152" s="6">
        <v>19.21</v>
      </c>
      <c r="M2152" s="6">
        <v>172.89</v>
      </c>
      <c r="N2152" s="6">
        <v>46</v>
      </c>
      <c r="O2152" s="6">
        <v>34956370</v>
      </c>
      <c r="P2152" s="6">
        <v>1712615</v>
      </c>
      <c r="Q2152" s="6">
        <v>0</v>
      </c>
      <c r="R2152" s="6">
        <v>6945294</v>
      </c>
      <c r="S2152" s="6">
        <v>43614279</v>
      </c>
      <c r="U2152">
        <f t="shared" si="40"/>
        <v>0.2499728290403217</v>
      </c>
    </row>
    <row r="2153" spans="1:21" x14ac:dyDescent="0.35">
      <c r="A2153">
        <v>2022</v>
      </c>
      <c r="B2153" t="s">
        <v>3</v>
      </c>
      <c r="C2153" t="s">
        <v>67</v>
      </c>
      <c r="D2153" t="s">
        <v>17</v>
      </c>
      <c r="E2153" t="s">
        <v>136</v>
      </c>
      <c r="F2153" t="s">
        <v>35</v>
      </c>
      <c r="G2153">
        <v>5</v>
      </c>
      <c r="H2153" t="s">
        <v>9</v>
      </c>
      <c r="I2153" s="6">
        <v>4</v>
      </c>
      <c r="J2153" s="6">
        <v>4683.97</v>
      </c>
      <c r="K2153" s="6">
        <v>2027.66</v>
      </c>
      <c r="L2153" s="6">
        <v>3333.64</v>
      </c>
      <c r="M2153" s="6">
        <v>4487.0600000000004</v>
      </c>
      <c r="N2153" s="6">
        <v>1250</v>
      </c>
      <c r="O2153" s="6">
        <v>41000000</v>
      </c>
      <c r="P2153" s="6">
        <v>500000</v>
      </c>
      <c r="Q2153" s="6">
        <v>0</v>
      </c>
      <c r="R2153" s="6">
        <v>685000</v>
      </c>
      <c r="S2153" s="6">
        <v>42185000</v>
      </c>
      <c r="U2153">
        <f t="shared" si="40"/>
        <v>0.26686763578759043</v>
      </c>
    </row>
    <row r="2154" spans="1:21" x14ac:dyDescent="0.35">
      <c r="A2154">
        <v>2022</v>
      </c>
      <c r="B2154" t="s">
        <v>3</v>
      </c>
      <c r="C2154" t="s">
        <v>67</v>
      </c>
      <c r="D2154" t="s">
        <v>17</v>
      </c>
      <c r="E2154" t="s">
        <v>136</v>
      </c>
      <c r="F2154" t="s">
        <v>35</v>
      </c>
      <c r="G2154">
        <v>6</v>
      </c>
      <c r="H2154" t="s">
        <v>9</v>
      </c>
      <c r="I2154" s="6">
        <v>3</v>
      </c>
      <c r="J2154" s="6">
        <v>301.51</v>
      </c>
      <c r="K2154" s="6">
        <v>180.9</v>
      </c>
      <c r="L2154" s="6">
        <v>301.51</v>
      </c>
      <c r="M2154" s="6">
        <v>301.51</v>
      </c>
      <c r="N2154" s="6">
        <v>0</v>
      </c>
      <c r="O2154" s="6">
        <v>0</v>
      </c>
      <c r="P2154" s="6">
        <v>21556880</v>
      </c>
      <c r="Q2154" s="6">
        <v>0</v>
      </c>
      <c r="R2154" s="6">
        <v>1077844</v>
      </c>
      <c r="S2154" s="6">
        <v>22634724</v>
      </c>
      <c r="U2154">
        <f t="shared" si="40"/>
        <v>0</v>
      </c>
    </row>
    <row r="2155" spans="1:21" x14ac:dyDescent="0.35">
      <c r="A2155">
        <v>2022</v>
      </c>
      <c r="B2155" t="s">
        <v>3</v>
      </c>
      <c r="C2155" t="s">
        <v>67</v>
      </c>
      <c r="D2155" t="s">
        <v>17</v>
      </c>
      <c r="E2155" t="s">
        <v>137</v>
      </c>
      <c r="F2155" t="s">
        <v>35</v>
      </c>
      <c r="G2155">
        <v>1</v>
      </c>
      <c r="H2155" t="s">
        <v>9</v>
      </c>
      <c r="I2155" s="6">
        <v>86</v>
      </c>
      <c r="J2155" s="6">
        <v>77072.2</v>
      </c>
      <c r="K2155" s="6">
        <v>19248.21</v>
      </c>
      <c r="L2155" s="6">
        <v>46827.15</v>
      </c>
      <c r="M2155" s="6">
        <v>62541.13</v>
      </c>
      <c r="N2155" s="6">
        <v>17345</v>
      </c>
      <c r="O2155" s="6">
        <v>502514394</v>
      </c>
      <c r="P2155" s="6">
        <v>159856965</v>
      </c>
      <c r="Q2155" s="6">
        <v>0</v>
      </c>
      <c r="R2155" s="6">
        <v>42205414</v>
      </c>
      <c r="S2155" s="6">
        <v>704576773</v>
      </c>
      <c r="U2155">
        <f t="shared" si="40"/>
        <v>0.22504872055034111</v>
      </c>
    </row>
    <row r="2156" spans="1:21" x14ac:dyDescent="0.35">
      <c r="A2156">
        <v>2022</v>
      </c>
      <c r="B2156" t="s">
        <v>3</v>
      </c>
      <c r="C2156" t="s">
        <v>67</v>
      </c>
      <c r="D2156" t="s">
        <v>17</v>
      </c>
      <c r="E2156" t="s">
        <v>137</v>
      </c>
      <c r="F2156" t="s">
        <v>35</v>
      </c>
      <c r="G2156">
        <v>2</v>
      </c>
      <c r="H2156" t="s">
        <v>9</v>
      </c>
      <c r="I2156" s="6">
        <v>102</v>
      </c>
      <c r="J2156" s="6">
        <v>85410.54</v>
      </c>
      <c r="K2156" s="6">
        <v>21265.97</v>
      </c>
      <c r="L2156" s="6">
        <v>17662.740000000002</v>
      </c>
      <c r="M2156" s="6">
        <v>28041.27</v>
      </c>
      <c r="N2156" s="6">
        <v>18603</v>
      </c>
      <c r="O2156" s="6">
        <v>500455689</v>
      </c>
      <c r="P2156" s="6">
        <v>197289729</v>
      </c>
      <c r="Q2156" s="6">
        <v>0</v>
      </c>
      <c r="R2156" s="6">
        <v>49474036</v>
      </c>
      <c r="S2156" s="6">
        <v>747219454</v>
      </c>
      <c r="U2156">
        <f t="shared" si="40"/>
        <v>0.21780684210637236</v>
      </c>
    </row>
    <row r="2157" spans="1:21" x14ac:dyDescent="0.35">
      <c r="A2157">
        <v>2022</v>
      </c>
      <c r="B2157" t="s">
        <v>3</v>
      </c>
      <c r="C2157" t="s">
        <v>67</v>
      </c>
      <c r="D2157" t="s">
        <v>17</v>
      </c>
      <c r="E2157" t="s">
        <v>137</v>
      </c>
      <c r="F2157" t="s">
        <v>35</v>
      </c>
      <c r="G2157">
        <v>3</v>
      </c>
      <c r="H2157" t="s">
        <v>9</v>
      </c>
      <c r="I2157" s="6">
        <v>153</v>
      </c>
      <c r="J2157" s="6">
        <v>259526.85</v>
      </c>
      <c r="K2157" s="6">
        <v>41620.410000000003</v>
      </c>
      <c r="L2157" s="6">
        <v>50190.33</v>
      </c>
      <c r="M2157" s="6">
        <v>71816.240000000005</v>
      </c>
      <c r="N2157" s="6">
        <v>9250</v>
      </c>
      <c r="O2157" s="6">
        <v>1426050969</v>
      </c>
      <c r="P2157" s="6">
        <v>535937873</v>
      </c>
      <c r="Q2157" s="6">
        <v>0</v>
      </c>
      <c r="R2157" s="6">
        <v>196839000</v>
      </c>
      <c r="S2157" s="6">
        <v>2158827842</v>
      </c>
      <c r="U2157">
        <f t="shared" si="40"/>
        <v>3.5641784270105385E-2</v>
      </c>
    </row>
    <row r="2158" spans="1:21" x14ac:dyDescent="0.35">
      <c r="A2158">
        <v>2022</v>
      </c>
      <c r="B2158" t="s">
        <v>3</v>
      </c>
      <c r="C2158" t="s">
        <v>67</v>
      </c>
      <c r="D2158" t="s">
        <v>17</v>
      </c>
      <c r="E2158" t="s">
        <v>137</v>
      </c>
      <c r="F2158" t="s">
        <v>35</v>
      </c>
      <c r="G2158">
        <v>4</v>
      </c>
      <c r="H2158" t="s">
        <v>9</v>
      </c>
      <c r="I2158" s="6">
        <v>2</v>
      </c>
      <c r="J2158" s="6">
        <v>1380.32</v>
      </c>
      <c r="K2158" s="6">
        <v>138.03</v>
      </c>
      <c r="L2158" s="6">
        <v>368.26</v>
      </c>
      <c r="M2158" s="6">
        <v>368.25</v>
      </c>
      <c r="N2158" s="6">
        <v>345</v>
      </c>
      <c r="O2158" s="6">
        <v>155000</v>
      </c>
      <c r="P2158" s="6">
        <v>4000000</v>
      </c>
      <c r="Q2158" s="6">
        <v>0</v>
      </c>
      <c r="R2158" s="6">
        <v>657894</v>
      </c>
      <c r="S2158" s="6">
        <v>4812894</v>
      </c>
      <c r="U2158">
        <f t="shared" si="40"/>
        <v>0.24994204242494494</v>
      </c>
    </row>
    <row r="2159" spans="1:21" x14ac:dyDescent="0.35">
      <c r="A2159">
        <v>2022</v>
      </c>
      <c r="B2159" t="s">
        <v>3</v>
      </c>
      <c r="C2159" t="s">
        <v>67</v>
      </c>
      <c r="D2159" t="s">
        <v>17</v>
      </c>
      <c r="E2159" t="s">
        <v>137</v>
      </c>
      <c r="F2159" t="s">
        <v>35</v>
      </c>
      <c r="G2159">
        <v>5</v>
      </c>
      <c r="H2159" t="s">
        <v>9</v>
      </c>
      <c r="I2159" s="6">
        <v>2</v>
      </c>
      <c r="J2159" s="6">
        <v>1302.77</v>
      </c>
      <c r="K2159" s="6">
        <v>130.28</v>
      </c>
      <c r="L2159" s="6">
        <v>96.07</v>
      </c>
      <c r="M2159" s="6">
        <v>617.36</v>
      </c>
      <c r="N2159" s="6">
        <v>0</v>
      </c>
      <c r="O2159" s="6">
        <v>12200000</v>
      </c>
      <c r="P2159" s="6">
        <v>2000000</v>
      </c>
      <c r="Q2159" s="6">
        <v>0</v>
      </c>
      <c r="R2159" s="6">
        <v>1230000</v>
      </c>
      <c r="S2159" s="6">
        <v>15430000</v>
      </c>
      <c r="U2159">
        <f t="shared" si="40"/>
        <v>0</v>
      </c>
    </row>
    <row r="2160" spans="1:21" x14ac:dyDescent="0.35">
      <c r="A2160">
        <v>2022</v>
      </c>
      <c r="B2160" t="s">
        <v>3</v>
      </c>
      <c r="C2160" t="s">
        <v>67</v>
      </c>
      <c r="D2160" t="s">
        <v>17</v>
      </c>
      <c r="E2160" t="s">
        <v>137</v>
      </c>
      <c r="F2160" t="s">
        <v>35</v>
      </c>
      <c r="G2160">
        <v>6</v>
      </c>
      <c r="H2160" t="s">
        <v>9</v>
      </c>
      <c r="I2160" s="6">
        <v>12</v>
      </c>
      <c r="J2160" s="6">
        <v>2280.44</v>
      </c>
      <c r="K2160" s="6">
        <v>683.66</v>
      </c>
      <c r="L2160" s="6">
        <v>1911.93</v>
      </c>
      <c r="M2160" s="6">
        <v>2386.94</v>
      </c>
      <c r="N2160" s="6">
        <v>545</v>
      </c>
      <c r="O2160" s="6">
        <v>19006000</v>
      </c>
      <c r="P2160" s="6">
        <v>11420656</v>
      </c>
      <c r="Q2160" s="6">
        <v>0</v>
      </c>
      <c r="R2160" s="6">
        <v>1717285</v>
      </c>
      <c r="S2160" s="6">
        <v>32143941</v>
      </c>
      <c r="U2160">
        <f t="shared" si="40"/>
        <v>0.23898896704144815</v>
      </c>
    </row>
    <row r="2161" spans="1:21" x14ac:dyDescent="0.35">
      <c r="A2161">
        <v>2022</v>
      </c>
      <c r="B2161" t="s">
        <v>3</v>
      </c>
      <c r="C2161" t="s">
        <v>67</v>
      </c>
      <c r="D2161" t="s">
        <v>17</v>
      </c>
      <c r="E2161" t="s">
        <v>137</v>
      </c>
      <c r="F2161" t="s">
        <v>35</v>
      </c>
      <c r="G2161">
        <v>10</v>
      </c>
      <c r="H2161" t="s">
        <v>9</v>
      </c>
      <c r="I2161" s="6">
        <v>1</v>
      </c>
      <c r="J2161" s="6">
        <v>649.77</v>
      </c>
      <c r="K2161" s="6">
        <v>64.98</v>
      </c>
      <c r="L2161" s="6">
        <v>30.26</v>
      </c>
      <c r="M2161" s="6">
        <v>30.26</v>
      </c>
      <c r="N2161" s="6">
        <v>162</v>
      </c>
      <c r="O2161" s="6">
        <v>3280423</v>
      </c>
      <c r="P2161" s="6">
        <v>13621692</v>
      </c>
      <c r="Q2161" s="6">
        <v>0</v>
      </c>
      <c r="R2161" s="6">
        <v>3280423</v>
      </c>
      <c r="S2161" s="6">
        <v>20182538</v>
      </c>
      <c r="U2161">
        <f t="shared" si="40"/>
        <v>0.2493189897963895</v>
      </c>
    </row>
    <row r="2162" spans="1:21" x14ac:dyDescent="0.35">
      <c r="A2162">
        <v>2022</v>
      </c>
      <c r="B2162" t="s">
        <v>3</v>
      </c>
      <c r="C2162" t="s">
        <v>67</v>
      </c>
      <c r="D2162" t="s">
        <v>17</v>
      </c>
      <c r="E2162" t="s">
        <v>138</v>
      </c>
      <c r="F2162" t="s">
        <v>35</v>
      </c>
      <c r="G2162">
        <v>1</v>
      </c>
      <c r="H2162" t="s">
        <v>9</v>
      </c>
      <c r="I2162" s="6">
        <v>65</v>
      </c>
      <c r="J2162" s="6">
        <v>92720.35</v>
      </c>
      <c r="K2162" s="6">
        <v>22349.21</v>
      </c>
      <c r="L2162" s="6">
        <v>44588.42</v>
      </c>
      <c r="M2162" s="6">
        <v>50123.11</v>
      </c>
      <c r="N2162" s="6">
        <v>21044</v>
      </c>
      <c r="O2162" s="6">
        <v>407106446</v>
      </c>
      <c r="P2162" s="6">
        <v>298789407</v>
      </c>
      <c r="Q2162" s="6">
        <v>0</v>
      </c>
      <c r="R2162" s="6">
        <v>42138525</v>
      </c>
      <c r="S2162" s="6">
        <v>748034378</v>
      </c>
      <c r="U2162">
        <f t="shared" si="40"/>
        <v>0.22696204231325701</v>
      </c>
    </row>
    <row r="2163" spans="1:21" x14ac:dyDescent="0.35">
      <c r="A2163">
        <v>2022</v>
      </c>
      <c r="B2163" t="s">
        <v>3</v>
      </c>
      <c r="C2163" t="s">
        <v>67</v>
      </c>
      <c r="D2163" t="s">
        <v>17</v>
      </c>
      <c r="E2163" t="s">
        <v>138</v>
      </c>
      <c r="F2163" t="s">
        <v>35</v>
      </c>
      <c r="G2163">
        <v>2</v>
      </c>
      <c r="H2163" t="s">
        <v>9</v>
      </c>
      <c r="I2163" s="6">
        <v>50</v>
      </c>
      <c r="J2163" s="6">
        <v>64018.97</v>
      </c>
      <c r="K2163" s="6">
        <v>9595.9599999999991</v>
      </c>
      <c r="L2163" s="6">
        <v>30543.27</v>
      </c>
      <c r="M2163" s="6">
        <v>30993.8</v>
      </c>
      <c r="N2163" s="6">
        <v>9213</v>
      </c>
      <c r="O2163" s="6">
        <v>397444131</v>
      </c>
      <c r="P2163" s="6">
        <v>195091867</v>
      </c>
      <c r="Q2163" s="6">
        <v>0</v>
      </c>
      <c r="R2163" s="6">
        <v>10378679</v>
      </c>
      <c r="S2163" s="6">
        <v>602914677</v>
      </c>
      <c r="U2163">
        <f t="shared" si="40"/>
        <v>0.14391046903753685</v>
      </c>
    </row>
    <row r="2164" spans="1:21" x14ac:dyDescent="0.35">
      <c r="A2164">
        <v>2022</v>
      </c>
      <c r="B2164" t="s">
        <v>3</v>
      </c>
      <c r="C2164" t="s">
        <v>67</v>
      </c>
      <c r="D2164" t="s">
        <v>17</v>
      </c>
      <c r="E2164" t="s">
        <v>138</v>
      </c>
      <c r="F2164" t="s">
        <v>35</v>
      </c>
      <c r="G2164">
        <v>3</v>
      </c>
      <c r="H2164" t="s">
        <v>9</v>
      </c>
      <c r="I2164" s="6">
        <v>29</v>
      </c>
      <c r="J2164" s="6">
        <v>41763.29</v>
      </c>
      <c r="K2164" s="6">
        <v>5050.3999999999996</v>
      </c>
      <c r="L2164" s="6">
        <v>23676.560000000001</v>
      </c>
      <c r="M2164" s="6">
        <v>23785.98</v>
      </c>
      <c r="N2164" s="6">
        <v>4492</v>
      </c>
      <c r="O2164" s="6">
        <v>332463273</v>
      </c>
      <c r="P2164" s="6">
        <v>87580286</v>
      </c>
      <c r="Q2164" s="6">
        <v>0</v>
      </c>
      <c r="R2164" s="6">
        <v>18307894</v>
      </c>
      <c r="S2164" s="6">
        <v>438351453</v>
      </c>
      <c r="U2164">
        <f t="shared" si="40"/>
        <v>0.10755857596468094</v>
      </c>
    </row>
    <row r="2165" spans="1:21" x14ac:dyDescent="0.35">
      <c r="A2165">
        <v>2022</v>
      </c>
      <c r="B2165" t="s">
        <v>3</v>
      </c>
      <c r="C2165" t="s">
        <v>67</v>
      </c>
      <c r="D2165" t="s">
        <v>17</v>
      </c>
      <c r="E2165" t="s">
        <v>138</v>
      </c>
      <c r="F2165" t="s">
        <v>35</v>
      </c>
      <c r="G2165">
        <v>4</v>
      </c>
      <c r="H2165" t="s">
        <v>9</v>
      </c>
      <c r="I2165" s="6">
        <v>2</v>
      </c>
      <c r="J2165" s="6">
        <v>12964.02</v>
      </c>
      <c r="K2165" s="6">
        <v>1296.4000000000001</v>
      </c>
      <c r="L2165" s="6">
        <v>11995.62</v>
      </c>
      <c r="M2165" s="6">
        <v>11995.62</v>
      </c>
      <c r="N2165" s="6">
        <v>3241</v>
      </c>
      <c r="O2165" s="6">
        <v>230550</v>
      </c>
      <c r="P2165" s="6">
        <v>2205500</v>
      </c>
      <c r="Q2165" s="6">
        <v>0</v>
      </c>
      <c r="R2165" s="6">
        <v>116550</v>
      </c>
      <c r="S2165" s="6">
        <v>2552600</v>
      </c>
      <c r="U2165">
        <f t="shared" si="40"/>
        <v>0.24999961431716397</v>
      </c>
    </row>
    <row r="2166" spans="1:21" x14ac:dyDescent="0.35">
      <c r="A2166">
        <v>2022</v>
      </c>
      <c r="B2166" t="s">
        <v>3</v>
      </c>
      <c r="C2166" t="s">
        <v>67</v>
      </c>
      <c r="D2166" t="s">
        <v>17</v>
      </c>
      <c r="E2166" t="s">
        <v>138</v>
      </c>
      <c r="F2166" t="s">
        <v>35</v>
      </c>
      <c r="G2166">
        <v>5</v>
      </c>
      <c r="H2166" t="s">
        <v>9</v>
      </c>
      <c r="I2166" s="6">
        <v>4</v>
      </c>
      <c r="J2166" s="6">
        <v>1120.78</v>
      </c>
      <c r="K2166" s="6">
        <v>730.9</v>
      </c>
      <c r="L2166" s="6">
        <v>1119.5999999999999</v>
      </c>
      <c r="M2166" s="6">
        <v>1769.75</v>
      </c>
      <c r="N2166" s="6">
        <v>280</v>
      </c>
      <c r="O2166" s="6">
        <v>2604000</v>
      </c>
      <c r="P2166" s="6">
        <v>6388000</v>
      </c>
      <c r="Q2166" s="6">
        <v>0</v>
      </c>
      <c r="R2166" s="6">
        <v>0</v>
      </c>
      <c r="S2166" s="6">
        <v>8992000</v>
      </c>
      <c r="U2166">
        <f t="shared" si="40"/>
        <v>0.24982601402594623</v>
      </c>
    </row>
    <row r="2167" spans="1:21" x14ac:dyDescent="0.35">
      <c r="A2167">
        <v>2022</v>
      </c>
      <c r="B2167" t="s">
        <v>3</v>
      </c>
      <c r="C2167" t="s">
        <v>67</v>
      </c>
      <c r="D2167" t="s">
        <v>17</v>
      </c>
      <c r="E2167" t="s">
        <v>138</v>
      </c>
      <c r="F2167" t="s">
        <v>35</v>
      </c>
      <c r="G2167">
        <v>6</v>
      </c>
      <c r="H2167" t="s">
        <v>9</v>
      </c>
      <c r="I2167" s="6">
        <v>4</v>
      </c>
      <c r="J2167" s="6">
        <v>129.16</v>
      </c>
      <c r="K2167" s="6">
        <v>77.48</v>
      </c>
      <c r="L2167" s="6">
        <v>129.16999999999999</v>
      </c>
      <c r="M2167" s="6">
        <v>129.18</v>
      </c>
      <c r="N2167" s="6">
        <v>0</v>
      </c>
      <c r="O2167" s="6">
        <v>19803000</v>
      </c>
      <c r="P2167" s="6">
        <v>11079504</v>
      </c>
      <c r="Q2167" s="6">
        <v>0</v>
      </c>
      <c r="R2167" s="6">
        <v>513976</v>
      </c>
      <c r="S2167" s="6">
        <v>31396480</v>
      </c>
      <c r="U2167">
        <f t="shared" si="40"/>
        <v>0</v>
      </c>
    </row>
    <row r="2168" spans="1:21" x14ac:dyDescent="0.35">
      <c r="A2168">
        <v>2022</v>
      </c>
      <c r="B2168" t="s">
        <v>3</v>
      </c>
      <c r="C2168" t="s">
        <v>67</v>
      </c>
      <c r="D2168" t="s">
        <v>17</v>
      </c>
      <c r="E2168" t="s">
        <v>138</v>
      </c>
      <c r="F2168" t="s">
        <v>35</v>
      </c>
      <c r="G2168">
        <v>7</v>
      </c>
      <c r="H2168" t="s">
        <v>9</v>
      </c>
      <c r="I2168" s="6">
        <v>4</v>
      </c>
      <c r="J2168" s="6">
        <v>19422.939999999999</v>
      </c>
      <c r="K2168" s="6">
        <v>1942.3</v>
      </c>
      <c r="L2168" s="6">
        <v>8931.51</v>
      </c>
      <c r="M2168" s="6">
        <v>9420.85</v>
      </c>
      <c r="N2168" s="6">
        <v>4857</v>
      </c>
      <c r="O2168" s="6">
        <v>260923965</v>
      </c>
      <c r="P2168" s="6">
        <v>18867465</v>
      </c>
      <c r="Q2168" s="6">
        <v>0</v>
      </c>
      <c r="R2168" s="6">
        <v>1440391</v>
      </c>
      <c r="S2168" s="6">
        <v>281231821</v>
      </c>
      <c r="U2168">
        <f t="shared" si="40"/>
        <v>0.25006512917199974</v>
      </c>
    </row>
    <row r="2169" spans="1:21" x14ac:dyDescent="0.35">
      <c r="A2169">
        <v>2022</v>
      </c>
      <c r="B2169" t="s">
        <v>3</v>
      </c>
      <c r="C2169" t="s">
        <v>67</v>
      </c>
      <c r="D2169" t="s">
        <v>17</v>
      </c>
      <c r="E2169" t="s">
        <v>138</v>
      </c>
      <c r="F2169" t="s">
        <v>35</v>
      </c>
      <c r="G2169">
        <v>10</v>
      </c>
      <c r="H2169" t="s">
        <v>9</v>
      </c>
      <c r="I2169" s="6">
        <v>2</v>
      </c>
      <c r="J2169" s="6">
        <v>6211.8</v>
      </c>
      <c r="K2169" s="6">
        <v>621.19000000000005</v>
      </c>
      <c r="L2169" s="6">
        <v>156.1</v>
      </c>
      <c r="M2169" s="6">
        <v>906.88</v>
      </c>
      <c r="N2169" s="6">
        <v>1553</v>
      </c>
      <c r="O2169" s="6">
        <v>20000000</v>
      </c>
      <c r="P2169" s="6">
        <v>2800000</v>
      </c>
      <c r="Q2169" s="6">
        <v>0</v>
      </c>
      <c r="R2169" s="6">
        <v>2040000</v>
      </c>
      <c r="S2169" s="6">
        <v>24840000</v>
      </c>
      <c r="U2169">
        <f t="shared" si="40"/>
        <v>0.25000804919669017</v>
      </c>
    </row>
    <row r="2170" spans="1:21" x14ac:dyDescent="0.35">
      <c r="A2170">
        <v>2022</v>
      </c>
      <c r="B2170" t="s">
        <v>3</v>
      </c>
      <c r="C2170" t="s">
        <v>67</v>
      </c>
      <c r="D2170" t="s">
        <v>17</v>
      </c>
      <c r="E2170" t="s">
        <v>139</v>
      </c>
      <c r="F2170" t="s">
        <v>35</v>
      </c>
      <c r="G2170">
        <v>1</v>
      </c>
      <c r="H2170" t="s">
        <v>9</v>
      </c>
      <c r="I2170" s="6">
        <v>2627</v>
      </c>
      <c r="J2170" s="6">
        <v>6658367.7599999998</v>
      </c>
      <c r="K2170" s="6">
        <v>890689.78</v>
      </c>
      <c r="L2170" s="6">
        <v>3654172.93</v>
      </c>
      <c r="M2170" s="6">
        <v>4379171.29</v>
      </c>
      <c r="N2170" s="6">
        <v>1586130</v>
      </c>
      <c r="O2170" s="6">
        <v>31874144629</v>
      </c>
      <c r="P2170" s="6">
        <v>22306698372</v>
      </c>
      <c r="Q2170" s="6">
        <v>0</v>
      </c>
      <c r="R2170" s="6">
        <v>9540908944</v>
      </c>
      <c r="S2170" s="6">
        <v>63721751945</v>
      </c>
      <c r="U2170">
        <f t="shared" si="40"/>
        <v>0.23821603990224777</v>
      </c>
    </row>
    <row r="2171" spans="1:21" x14ac:dyDescent="0.35">
      <c r="A2171">
        <v>2022</v>
      </c>
      <c r="B2171" t="s">
        <v>3</v>
      </c>
      <c r="C2171" t="s">
        <v>67</v>
      </c>
      <c r="D2171" t="s">
        <v>17</v>
      </c>
      <c r="E2171" t="s">
        <v>139</v>
      </c>
      <c r="F2171" t="s">
        <v>35</v>
      </c>
      <c r="G2171">
        <v>2</v>
      </c>
      <c r="H2171" t="s">
        <v>9</v>
      </c>
      <c r="I2171" s="6">
        <v>4513</v>
      </c>
      <c r="J2171" s="6">
        <v>5275099.16</v>
      </c>
      <c r="K2171" s="6">
        <v>650884.99</v>
      </c>
      <c r="L2171" s="6">
        <v>1405625.69</v>
      </c>
      <c r="M2171" s="6">
        <v>2080445.43</v>
      </c>
      <c r="N2171" s="6">
        <v>1191474</v>
      </c>
      <c r="O2171" s="6">
        <v>40348045137</v>
      </c>
      <c r="P2171" s="6">
        <v>13863391273</v>
      </c>
      <c r="Q2171" s="6">
        <v>0</v>
      </c>
      <c r="R2171" s="6">
        <v>4692976951</v>
      </c>
      <c r="S2171" s="6">
        <v>58904413361</v>
      </c>
      <c r="U2171">
        <f t="shared" si="40"/>
        <v>0.22586760245849102</v>
      </c>
    </row>
    <row r="2172" spans="1:21" x14ac:dyDescent="0.35">
      <c r="A2172">
        <v>2022</v>
      </c>
      <c r="B2172" t="s">
        <v>3</v>
      </c>
      <c r="C2172" t="s">
        <v>67</v>
      </c>
      <c r="D2172" t="s">
        <v>17</v>
      </c>
      <c r="E2172" t="s">
        <v>139</v>
      </c>
      <c r="F2172" t="s">
        <v>35</v>
      </c>
      <c r="G2172">
        <v>3</v>
      </c>
      <c r="H2172" t="s">
        <v>9</v>
      </c>
      <c r="I2172" s="6">
        <v>776</v>
      </c>
      <c r="J2172" s="6">
        <v>1898172.79</v>
      </c>
      <c r="K2172" s="6">
        <v>352544.67</v>
      </c>
      <c r="L2172" s="6">
        <v>936188.6</v>
      </c>
      <c r="M2172" s="6">
        <v>1018646.02</v>
      </c>
      <c r="N2172" s="6">
        <v>294497</v>
      </c>
      <c r="O2172" s="6">
        <v>11602907902</v>
      </c>
      <c r="P2172" s="6">
        <v>4927391618</v>
      </c>
      <c r="Q2172" s="6">
        <v>0</v>
      </c>
      <c r="R2172" s="6">
        <v>2320501244</v>
      </c>
      <c r="S2172" s="6">
        <v>18850800764</v>
      </c>
      <c r="U2172">
        <f t="shared" si="40"/>
        <v>0.15514762489035575</v>
      </c>
    </row>
    <row r="2173" spans="1:21" x14ac:dyDescent="0.35">
      <c r="A2173">
        <v>2022</v>
      </c>
      <c r="B2173" t="s">
        <v>3</v>
      </c>
      <c r="C2173" t="s">
        <v>67</v>
      </c>
      <c r="D2173" t="s">
        <v>17</v>
      </c>
      <c r="E2173" t="s">
        <v>139</v>
      </c>
      <c r="F2173" t="s">
        <v>35</v>
      </c>
      <c r="G2173">
        <v>4</v>
      </c>
      <c r="H2173" t="s">
        <v>9</v>
      </c>
      <c r="I2173" s="6">
        <v>79</v>
      </c>
      <c r="J2173" s="6">
        <v>238729.05</v>
      </c>
      <c r="K2173" s="6">
        <v>43500.29</v>
      </c>
      <c r="L2173" s="6">
        <v>108561.71</v>
      </c>
      <c r="M2173" s="6">
        <v>146018.57999999999</v>
      </c>
      <c r="N2173" s="6">
        <v>59607</v>
      </c>
      <c r="O2173" s="6">
        <v>4271847266</v>
      </c>
      <c r="P2173" s="6">
        <v>998327885</v>
      </c>
      <c r="Q2173" s="6">
        <v>0</v>
      </c>
      <c r="R2173" s="6">
        <v>781333273</v>
      </c>
      <c r="S2173" s="6">
        <v>6051508424</v>
      </c>
      <c r="U2173">
        <f t="shared" si="40"/>
        <v>0.24968473673396682</v>
      </c>
    </row>
    <row r="2174" spans="1:21" x14ac:dyDescent="0.35">
      <c r="A2174">
        <v>2022</v>
      </c>
      <c r="B2174" t="s">
        <v>3</v>
      </c>
      <c r="C2174" t="s">
        <v>67</v>
      </c>
      <c r="D2174" t="s">
        <v>17</v>
      </c>
      <c r="E2174" t="s">
        <v>139</v>
      </c>
      <c r="F2174" t="s">
        <v>35</v>
      </c>
      <c r="G2174">
        <v>5</v>
      </c>
      <c r="H2174" t="s">
        <v>9</v>
      </c>
      <c r="I2174" s="6">
        <v>132</v>
      </c>
      <c r="J2174" s="6">
        <v>244692.84</v>
      </c>
      <c r="K2174" s="6">
        <v>44666.879999999997</v>
      </c>
      <c r="L2174" s="6">
        <v>230355.55</v>
      </c>
      <c r="M2174" s="6">
        <v>306495.65999999997</v>
      </c>
      <c r="N2174" s="6">
        <v>58577</v>
      </c>
      <c r="O2174" s="6">
        <v>4924801189</v>
      </c>
      <c r="P2174" s="6">
        <v>693070834</v>
      </c>
      <c r="Q2174" s="6">
        <v>0</v>
      </c>
      <c r="R2174" s="6">
        <v>1038755356</v>
      </c>
      <c r="S2174" s="6">
        <v>6656627379</v>
      </c>
      <c r="U2174">
        <f t="shared" si="40"/>
        <v>0.23938992248404162</v>
      </c>
    </row>
    <row r="2175" spans="1:21" x14ac:dyDescent="0.35">
      <c r="A2175">
        <v>2022</v>
      </c>
      <c r="B2175" t="s">
        <v>3</v>
      </c>
      <c r="C2175" t="s">
        <v>67</v>
      </c>
      <c r="D2175" t="s">
        <v>17</v>
      </c>
      <c r="E2175" t="s">
        <v>139</v>
      </c>
      <c r="F2175" t="s">
        <v>35</v>
      </c>
      <c r="G2175">
        <v>6</v>
      </c>
      <c r="H2175" t="s">
        <v>9</v>
      </c>
      <c r="I2175" s="6">
        <v>182</v>
      </c>
      <c r="J2175" s="6">
        <v>382786.07</v>
      </c>
      <c r="K2175" s="6">
        <v>46529.33</v>
      </c>
      <c r="L2175" s="6">
        <v>179239.93</v>
      </c>
      <c r="M2175" s="6">
        <v>219219.17</v>
      </c>
      <c r="N2175" s="6">
        <v>89701</v>
      </c>
      <c r="O2175" s="6">
        <v>4814923055</v>
      </c>
      <c r="P2175" s="6">
        <v>1454786424</v>
      </c>
      <c r="Q2175" s="6">
        <v>0</v>
      </c>
      <c r="R2175" s="6">
        <v>674411799</v>
      </c>
      <c r="S2175" s="6">
        <v>6944121278</v>
      </c>
      <c r="U2175">
        <f t="shared" si="40"/>
        <v>0.23433715861185858</v>
      </c>
    </row>
    <row r="2176" spans="1:21" x14ac:dyDescent="0.35">
      <c r="A2176">
        <v>2022</v>
      </c>
      <c r="B2176" t="s">
        <v>3</v>
      </c>
      <c r="C2176" t="s">
        <v>67</v>
      </c>
      <c r="D2176" t="s">
        <v>17</v>
      </c>
      <c r="E2176" t="s">
        <v>139</v>
      </c>
      <c r="F2176" t="s">
        <v>35</v>
      </c>
      <c r="G2176">
        <v>7</v>
      </c>
      <c r="H2176" t="s">
        <v>9</v>
      </c>
      <c r="I2176" s="6">
        <v>60</v>
      </c>
      <c r="J2176" s="6">
        <v>151186.44</v>
      </c>
      <c r="K2176" s="6">
        <v>25414.12</v>
      </c>
      <c r="L2176" s="6">
        <v>124882.83</v>
      </c>
      <c r="M2176" s="6">
        <v>188966.31</v>
      </c>
      <c r="N2176" s="6">
        <v>32149</v>
      </c>
      <c r="O2176" s="6">
        <v>4109144047</v>
      </c>
      <c r="P2176" s="6">
        <v>1169679664</v>
      </c>
      <c r="Q2176" s="6">
        <v>0</v>
      </c>
      <c r="R2176" s="6">
        <v>569388851</v>
      </c>
      <c r="S2176" s="6">
        <v>5848212562</v>
      </c>
      <c r="U2176">
        <f t="shared" si="40"/>
        <v>0.21264473189526786</v>
      </c>
    </row>
    <row r="2177" spans="1:21" x14ac:dyDescent="0.35">
      <c r="A2177">
        <v>2022</v>
      </c>
      <c r="B2177" t="s">
        <v>3</v>
      </c>
      <c r="C2177" t="s">
        <v>67</v>
      </c>
      <c r="D2177" t="s">
        <v>17</v>
      </c>
      <c r="E2177" t="s">
        <v>139</v>
      </c>
      <c r="F2177" t="s">
        <v>35</v>
      </c>
      <c r="G2177">
        <v>8</v>
      </c>
      <c r="H2177" t="s">
        <v>9</v>
      </c>
      <c r="I2177" s="6">
        <v>38</v>
      </c>
      <c r="J2177" s="6">
        <v>380332.6</v>
      </c>
      <c r="K2177" s="6">
        <v>245796.33</v>
      </c>
      <c r="L2177" s="6">
        <v>157893.48000000001</v>
      </c>
      <c r="M2177" s="6">
        <v>162921.9</v>
      </c>
      <c r="N2177" s="6">
        <v>73216</v>
      </c>
      <c r="O2177" s="6">
        <v>3783438092</v>
      </c>
      <c r="P2177" s="6">
        <v>538415041</v>
      </c>
      <c r="Q2177" s="6">
        <v>0</v>
      </c>
      <c r="R2177" s="6">
        <v>736508906</v>
      </c>
      <c r="S2177" s="6">
        <v>5058362039</v>
      </c>
      <c r="U2177">
        <f t="shared" si="40"/>
        <v>0.1925051915086953</v>
      </c>
    </row>
    <row r="2178" spans="1:21" x14ac:dyDescent="0.35">
      <c r="A2178">
        <v>2022</v>
      </c>
      <c r="B2178" t="s">
        <v>3</v>
      </c>
      <c r="C2178" t="s">
        <v>67</v>
      </c>
      <c r="D2178" t="s">
        <v>17</v>
      </c>
      <c r="E2178" t="s">
        <v>139</v>
      </c>
      <c r="F2178" t="s">
        <v>35</v>
      </c>
      <c r="G2178">
        <v>9</v>
      </c>
      <c r="H2178" t="s">
        <v>9</v>
      </c>
      <c r="I2178" s="6">
        <v>30</v>
      </c>
      <c r="J2178" s="6">
        <v>33350.42</v>
      </c>
      <c r="K2178" s="6">
        <v>6427.5</v>
      </c>
      <c r="L2178" s="6">
        <v>8102.39</v>
      </c>
      <c r="M2178" s="6">
        <v>13909.52</v>
      </c>
      <c r="N2178" s="6">
        <v>6798</v>
      </c>
      <c r="O2178" s="6">
        <v>512821734</v>
      </c>
      <c r="P2178" s="6">
        <v>148799998</v>
      </c>
      <c r="Q2178" s="6">
        <v>0</v>
      </c>
      <c r="R2178" s="6">
        <v>22513313</v>
      </c>
      <c r="S2178" s="6">
        <v>684135045</v>
      </c>
      <c r="U2178">
        <f t="shared" si="40"/>
        <v>0.2038355139155669</v>
      </c>
    </row>
    <row r="2179" spans="1:21" x14ac:dyDescent="0.35">
      <c r="A2179">
        <v>2022</v>
      </c>
      <c r="B2179" t="s">
        <v>3</v>
      </c>
      <c r="C2179" t="s">
        <v>67</v>
      </c>
      <c r="D2179" t="s">
        <v>17</v>
      </c>
      <c r="E2179" t="s">
        <v>139</v>
      </c>
      <c r="F2179" t="s">
        <v>35</v>
      </c>
      <c r="G2179">
        <v>10</v>
      </c>
      <c r="H2179" t="s">
        <v>9</v>
      </c>
      <c r="I2179" s="6">
        <v>150</v>
      </c>
      <c r="J2179" s="6">
        <v>128009.8</v>
      </c>
      <c r="K2179" s="6">
        <v>12801.12</v>
      </c>
      <c r="L2179" s="6">
        <v>52986.79</v>
      </c>
      <c r="M2179" s="6">
        <v>64088.42</v>
      </c>
      <c r="N2179" s="6">
        <v>27502</v>
      </c>
      <c r="O2179" s="6">
        <v>5656525138</v>
      </c>
      <c r="P2179" s="6">
        <v>639856352</v>
      </c>
      <c r="Q2179" s="6">
        <v>0</v>
      </c>
      <c r="R2179" s="6">
        <v>270282117</v>
      </c>
      <c r="S2179" s="6">
        <v>6566663607</v>
      </c>
      <c r="U2179">
        <f t="shared" si="40"/>
        <v>0.21484292608847136</v>
      </c>
    </row>
    <row r="2180" spans="1:21" x14ac:dyDescent="0.35">
      <c r="A2180">
        <v>2022</v>
      </c>
      <c r="B2180" t="s">
        <v>3</v>
      </c>
      <c r="C2180" t="s">
        <v>67</v>
      </c>
      <c r="D2180" t="s">
        <v>17</v>
      </c>
      <c r="E2180" t="s">
        <v>140</v>
      </c>
      <c r="F2180" t="s">
        <v>35</v>
      </c>
      <c r="G2180">
        <v>1</v>
      </c>
      <c r="H2180" t="s">
        <v>9</v>
      </c>
      <c r="I2180" s="6">
        <v>79</v>
      </c>
      <c r="J2180" s="6">
        <v>599473.36</v>
      </c>
      <c r="K2180" s="6">
        <v>61529.91</v>
      </c>
      <c r="L2180" s="6">
        <v>588304.71</v>
      </c>
      <c r="M2180" s="6">
        <v>608887.31000000006</v>
      </c>
      <c r="N2180" s="6">
        <v>92693</v>
      </c>
      <c r="O2180" s="6">
        <v>3436378807</v>
      </c>
      <c r="P2180" s="6">
        <v>3640971228</v>
      </c>
      <c r="Q2180" s="6">
        <v>0</v>
      </c>
      <c r="R2180" s="6">
        <v>175045330</v>
      </c>
      <c r="S2180" s="6">
        <v>7252395365</v>
      </c>
      <c r="U2180">
        <f t="shared" si="40"/>
        <v>0.15462405201792453</v>
      </c>
    </row>
    <row r="2181" spans="1:21" x14ac:dyDescent="0.35">
      <c r="A2181">
        <v>2022</v>
      </c>
      <c r="B2181" t="s">
        <v>3</v>
      </c>
      <c r="C2181" t="s">
        <v>67</v>
      </c>
      <c r="D2181" t="s">
        <v>17</v>
      </c>
      <c r="E2181" t="s">
        <v>140</v>
      </c>
      <c r="F2181" t="s">
        <v>35</v>
      </c>
      <c r="G2181">
        <v>2</v>
      </c>
      <c r="H2181" t="s">
        <v>9</v>
      </c>
      <c r="I2181" s="6">
        <v>41</v>
      </c>
      <c r="J2181" s="6">
        <v>43869.4</v>
      </c>
      <c r="K2181" s="6">
        <v>10957.04</v>
      </c>
      <c r="L2181" s="6">
        <v>17002.82</v>
      </c>
      <c r="M2181" s="6">
        <v>17643.669999999998</v>
      </c>
      <c r="N2181" s="6">
        <v>9613</v>
      </c>
      <c r="O2181" s="6">
        <v>384576583</v>
      </c>
      <c r="P2181" s="6">
        <v>414652182</v>
      </c>
      <c r="Q2181" s="6">
        <v>0</v>
      </c>
      <c r="R2181" s="6">
        <v>101580180</v>
      </c>
      <c r="S2181" s="6">
        <v>900808945</v>
      </c>
      <c r="U2181">
        <f t="shared" si="40"/>
        <v>0.21912768353339684</v>
      </c>
    </row>
    <row r="2182" spans="1:21" x14ac:dyDescent="0.35">
      <c r="A2182">
        <v>2022</v>
      </c>
      <c r="B2182" t="s">
        <v>3</v>
      </c>
      <c r="C2182" t="s">
        <v>67</v>
      </c>
      <c r="D2182" t="s">
        <v>17</v>
      </c>
      <c r="E2182" t="s">
        <v>140</v>
      </c>
      <c r="F2182" t="s">
        <v>35</v>
      </c>
      <c r="G2182">
        <v>3</v>
      </c>
      <c r="H2182" t="s">
        <v>9</v>
      </c>
      <c r="I2182" s="6">
        <v>37</v>
      </c>
      <c r="J2182" s="6">
        <v>126701.12</v>
      </c>
      <c r="K2182" s="6">
        <v>28196.62</v>
      </c>
      <c r="L2182" s="6">
        <v>91986.96</v>
      </c>
      <c r="M2182" s="6">
        <v>98159.72</v>
      </c>
      <c r="N2182" s="6">
        <v>18589</v>
      </c>
      <c r="O2182" s="6">
        <v>384493268</v>
      </c>
      <c r="P2182" s="6">
        <v>174188622</v>
      </c>
      <c r="Q2182" s="6">
        <v>0</v>
      </c>
      <c r="R2182" s="6">
        <v>28273049</v>
      </c>
      <c r="S2182" s="6">
        <v>586954939</v>
      </c>
      <c r="U2182">
        <f t="shared" si="40"/>
        <v>0.14671535658090473</v>
      </c>
    </row>
    <row r="2183" spans="1:21" x14ac:dyDescent="0.35">
      <c r="A2183">
        <v>2022</v>
      </c>
      <c r="B2183" t="s">
        <v>3</v>
      </c>
      <c r="C2183" t="s">
        <v>67</v>
      </c>
      <c r="D2183" t="s">
        <v>17</v>
      </c>
      <c r="E2183" t="s">
        <v>140</v>
      </c>
      <c r="F2183" t="s">
        <v>35</v>
      </c>
      <c r="G2183">
        <v>4</v>
      </c>
      <c r="H2183" t="s">
        <v>9</v>
      </c>
      <c r="I2183" s="6">
        <v>2</v>
      </c>
      <c r="J2183" s="6">
        <v>21101.81</v>
      </c>
      <c r="K2183" s="6">
        <v>2110.16</v>
      </c>
      <c r="L2183" s="6">
        <v>2931.76</v>
      </c>
      <c r="M2183" s="6">
        <v>4756.7299999999996</v>
      </c>
      <c r="N2183" s="6">
        <v>5145</v>
      </c>
      <c r="O2183" s="6">
        <v>640494550</v>
      </c>
      <c r="P2183" s="6">
        <v>301948000</v>
      </c>
      <c r="Q2183" s="6">
        <v>0</v>
      </c>
      <c r="R2183" s="6">
        <v>65135881</v>
      </c>
      <c r="S2183" s="6">
        <v>1007578431</v>
      </c>
      <c r="U2183">
        <f t="shared" si="40"/>
        <v>0.24381794737039145</v>
      </c>
    </row>
    <row r="2184" spans="1:21" x14ac:dyDescent="0.35">
      <c r="A2184">
        <v>2022</v>
      </c>
      <c r="B2184" t="s">
        <v>3</v>
      </c>
      <c r="C2184" t="s">
        <v>67</v>
      </c>
      <c r="D2184" t="s">
        <v>17</v>
      </c>
      <c r="E2184" t="s">
        <v>140</v>
      </c>
      <c r="F2184" t="s">
        <v>35</v>
      </c>
      <c r="G2184">
        <v>5</v>
      </c>
      <c r="H2184" t="s">
        <v>9</v>
      </c>
      <c r="I2184" s="6">
        <v>4</v>
      </c>
      <c r="J2184" s="6">
        <v>2220.9499999999998</v>
      </c>
      <c r="K2184" s="6">
        <v>1776.76</v>
      </c>
      <c r="L2184" s="6">
        <v>2220.9499999999998</v>
      </c>
      <c r="M2184" s="6">
        <v>3829.12</v>
      </c>
      <c r="N2184" s="6">
        <v>555</v>
      </c>
      <c r="O2184" s="6">
        <v>28100000</v>
      </c>
      <c r="P2184" s="6">
        <v>200000</v>
      </c>
      <c r="Q2184" s="6">
        <v>0</v>
      </c>
      <c r="R2184" s="6">
        <v>0</v>
      </c>
      <c r="S2184" s="6">
        <v>28300000</v>
      </c>
      <c r="U2184">
        <f t="shared" si="40"/>
        <v>0.24989306377901352</v>
      </c>
    </row>
    <row r="2185" spans="1:21" x14ac:dyDescent="0.35">
      <c r="A2185">
        <v>2022</v>
      </c>
      <c r="B2185" t="s">
        <v>3</v>
      </c>
      <c r="C2185" t="s">
        <v>67</v>
      </c>
      <c r="D2185" t="s">
        <v>17</v>
      </c>
      <c r="E2185" t="s">
        <v>140</v>
      </c>
      <c r="F2185" t="s">
        <v>35</v>
      </c>
      <c r="G2185">
        <v>6</v>
      </c>
      <c r="H2185" t="s">
        <v>9</v>
      </c>
      <c r="I2185" s="6">
        <v>6</v>
      </c>
      <c r="J2185" s="6">
        <v>317.95999999999998</v>
      </c>
      <c r="K2185" s="6">
        <v>190.78</v>
      </c>
      <c r="L2185" s="6">
        <v>317.93</v>
      </c>
      <c r="M2185" s="6">
        <v>317.95999999999998</v>
      </c>
      <c r="N2185" s="6">
        <v>0</v>
      </c>
      <c r="O2185" s="6">
        <v>0</v>
      </c>
      <c r="P2185" s="6">
        <v>22732760</v>
      </c>
      <c r="Q2185" s="6">
        <v>0</v>
      </c>
      <c r="R2185" s="6">
        <v>1136639</v>
      </c>
      <c r="S2185" s="6">
        <v>23869399</v>
      </c>
      <c r="U2185">
        <f t="shared" si="40"/>
        <v>0</v>
      </c>
    </row>
    <row r="2186" spans="1:21" x14ac:dyDescent="0.35">
      <c r="A2186">
        <v>2022</v>
      </c>
      <c r="B2186" t="s">
        <v>3</v>
      </c>
      <c r="C2186" t="s">
        <v>67</v>
      </c>
      <c r="D2186" t="s">
        <v>17</v>
      </c>
      <c r="E2186" t="s">
        <v>141</v>
      </c>
      <c r="F2186" t="s">
        <v>35</v>
      </c>
      <c r="G2186">
        <v>1</v>
      </c>
      <c r="H2186" t="s">
        <v>9</v>
      </c>
      <c r="I2186" s="6">
        <v>340</v>
      </c>
      <c r="J2186" s="6">
        <v>720191.7</v>
      </c>
      <c r="K2186" s="6">
        <v>159896.49</v>
      </c>
      <c r="L2186" s="6">
        <v>351857.04</v>
      </c>
      <c r="M2186" s="6">
        <v>392804.33</v>
      </c>
      <c r="N2186" s="6">
        <v>168502</v>
      </c>
      <c r="O2186" s="6">
        <v>2162343344</v>
      </c>
      <c r="P2186" s="6">
        <v>1542198207</v>
      </c>
      <c r="Q2186" s="6">
        <v>0</v>
      </c>
      <c r="R2186" s="6">
        <v>217807815</v>
      </c>
      <c r="S2186" s="6">
        <v>3922349366</v>
      </c>
      <c r="U2186">
        <f t="shared" si="40"/>
        <v>0.23396826150592961</v>
      </c>
    </row>
    <row r="2187" spans="1:21" x14ac:dyDescent="0.35">
      <c r="A2187">
        <v>2022</v>
      </c>
      <c r="B2187" t="s">
        <v>3</v>
      </c>
      <c r="C2187" t="s">
        <v>67</v>
      </c>
      <c r="D2187" t="s">
        <v>17</v>
      </c>
      <c r="E2187" t="s">
        <v>141</v>
      </c>
      <c r="F2187" t="s">
        <v>35</v>
      </c>
      <c r="G2187">
        <v>2</v>
      </c>
      <c r="H2187" t="s">
        <v>9</v>
      </c>
      <c r="I2187" s="6">
        <v>180</v>
      </c>
      <c r="J2187" s="6">
        <v>201262.13</v>
      </c>
      <c r="K2187" s="6">
        <v>37547.089999999997</v>
      </c>
      <c r="L2187" s="6">
        <v>131154.89000000001</v>
      </c>
      <c r="M2187" s="6">
        <v>155858.68</v>
      </c>
      <c r="N2187" s="6">
        <v>49547</v>
      </c>
      <c r="O2187" s="6">
        <v>1046414813</v>
      </c>
      <c r="P2187" s="6">
        <v>828305564</v>
      </c>
      <c r="Q2187" s="6">
        <v>0</v>
      </c>
      <c r="R2187" s="6">
        <v>150047559</v>
      </c>
      <c r="S2187" s="6">
        <v>4818622008</v>
      </c>
      <c r="U2187">
        <f t="shared" si="40"/>
        <v>0.24618143512641946</v>
      </c>
    </row>
    <row r="2188" spans="1:21" x14ac:dyDescent="0.35">
      <c r="A2188">
        <v>2022</v>
      </c>
      <c r="B2188" t="s">
        <v>3</v>
      </c>
      <c r="C2188" t="s">
        <v>67</v>
      </c>
      <c r="D2188" t="s">
        <v>17</v>
      </c>
      <c r="E2188" t="s">
        <v>141</v>
      </c>
      <c r="F2188" t="s">
        <v>35</v>
      </c>
      <c r="G2188">
        <v>3</v>
      </c>
      <c r="H2188" t="s">
        <v>9</v>
      </c>
      <c r="I2188" s="6">
        <v>191</v>
      </c>
      <c r="J2188" s="6">
        <v>415066.83</v>
      </c>
      <c r="K2188" s="6">
        <v>68425.89</v>
      </c>
      <c r="L2188" s="6">
        <v>147022.41</v>
      </c>
      <c r="M2188" s="6">
        <v>159192.37</v>
      </c>
      <c r="N2188" s="6">
        <v>36238</v>
      </c>
      <c r="O2188" s="6">
        <v>2290262215</v>
      </c>
      <c r="P2188" s="6">
        <v>894567561</v>
      </c>
      <c r="Q2188" s="6">
        <v>0</v>
      </c>
      <c r="R2188" s="6">
        <v>268421068</v>
      </c>
      <c r="S2188" s="6">
        <v>3453250844</v>
      </c>
      <c r="U2188">
        <f t="shared" si="40"/>
        <v>8.7306422438044498E-2</v>
      </c>
    </row>
    <row r="2189" spans="1:21" x14ac:dyDescent="0.35">
      <c r="A2189">
        <v>2022</v>
      </c>
      <c r="B2189" t="s">
        <v>3</v>
      </c>
      <c r="C2189" t="s">
        <v>67</v>
      </c>
      <c r="D2189" t="s">
        <v>17</v>
      </c>
      <c r="E2189" t="s">
        <v>141</v>
      </c>
      <c r="F2189" t="s">
        <v>35</v>
      </c>
      <c r="G2189">
        <v>4</v>
      </c>
      <c r="H2189" t="s">
        <v>9</v>
      </c>
      <c r="I2189" s="6">
        <v>9</v>
      </c>
      <c r="J2189" s="6">
        <v>11150.95</v>
      </c>
      <c r="K2189" s="6">
        <v>2214.7199999999998</v>
      </c>
      <c r="L2189" s="6">
        <v>5210.4399999999996</v>
      </c>
      <c r="M2189" s="6">
        <v>6558.52</v>
      </c>
      <c r="N2189" s="6">
        <v>1765</v>
      </c>
      <c r="O2189" s="6">
        <v>340983000</v>
      </c>
      <c r="P2189" s="6">
        <v>39748500</v>
      </c>
      <c r="Q2189" s="6">
        <v>0</v>
      </c>
      <c r="R2189" s="6">
        <v>28528980</v>
      </c>
      <c r="S2189" s="6">
        <v>409260480</v>
      </c>
      <c r="U2189">
        <f t="shared" si="40"/>
        <v>0.1582824781745053</v>
      </c>
    </row>
    <row r="2190" spans="1:21" x14ac:dyDescent="0.35">
      <c r="A2190">
        <v>2022</v>
      </c>
      <c r="B2190" t="s">
        <v>3</v>
      </c>
      <c r="C2190" t="s">
        <v>67</v>
      </c>
      <c r="D2190" t="s">
        <v>17</v>
      </c>
      <c r="E2190" t="s">
        <v>141</v>
      </c>
      <c r="F2190" t="s">
        <v>35</v>
      </c>
      <c r="G2190">
        <v>5</v>
      </c>
      <c r="H2190" t="s">
        <v>9</v>
      </c>
      <c r="I2190" s="6">
        <v>13</v>
      </c>
      <c r="J2190" s="6">
        <v>19660.099999999999</v>
      </c>
      <c r="K2190" s="6">
        <v>11783.65</v>
      </c>
      <c r="L2190" s="6">
        <v>16474.96</v>
      </c>
      <c r="M2190" s="6">
        <v>16955.62</v>
      </c>
      <c r="N2190" s="6">
        <v>4757</v>
      </c>
      <c r="O2190" s="6">
        <v>30790001</v>
      </c>
      <c r="P2190" s="6">
        <v>7366062</v>
      </c>
      <c r="Q2190" s="6">
        <v>0</v>
      </c>
      <c r="R2190" s="6">
        <v>3872000</v>
      </c>
      <c r="S2190" s="6">
        <v>42028063</v>
      </c>
      <c r="U2190">
        <f t="shared" si="40"/>
        <v>0.2419621466828755</v>
      </c>
    </row>
    <row r="2191" spans="1:21" x14ac:dyDescent="0.35">
      <c r="A2191">
        <v>2022</v>
      </c>
      <c r="B2191" t="s">
        <v>3</v>
      </c>
      <c r="C2191" t="s">
        <v>67</v>
      </c>
      <c r="D2191" t="s">
        <v>17</v>
      </c>
      <c r="E2191" t="s">
        <v>141</v>
      </c>
      <c r="F2191" t="s">
        <v>35</v>
      </c>
      <c r="G2191">
        <v>6</v>
      </c>
      <c r="H2191" t="s">
        <v>9</v>
      </c>
      <c r="I2191" s="6">
        <v>19</v>
      </c>
      <c r="J2191" s="6">
        <v>18486.37</v>
      </c>
      <c r="K2191" s="6">
        <v>11243.11</v>
      </c>
      <c r="L2191" s="6">
        <v>20856.16</v>
      </c>
      <c r="M2191" s="6">
        <v>44566.38</v>
      </c>
      <c r="N2191" s="6">
        <v>3757</v>
      </c>
      <c r="O2191" s="6">
        <v>300179955</v>
      </c>
      <c r="P2191" s="6">
        <v>52017604</v>
      </c>
      <c r="Q2191" s="6">
        <v>0</v>
      </c>
      <c r="R2191" s="6">
        <v>10497038</v>
      </c>
      <c r="S2191" s="6">
        <v>362694597</v>
      </c>
      <c r="U2191">
        <f t="shared" si="40"/>
        <v>0.20323081275555993</v>
      </c>
    </row>
    <row r="2192" spans="1:21" x14ac:dyDescent="0.35">
      <c r="A2192">
        <v>2022</v>
      </c>
      <c r="B2192" t="s">
        <v>3</v>
      </c>
      <c r="C2192" t="s">
        <v>67</v>
      </c>
      <c r="D2192" t="s">
        <v>17</v>
      </c>
      <c r="E2192" t="s">
        <v>141</v>
      </c>
      <c r="F2192" t="s">
        <v>35</v>
      </c>
      <c r="G2192">
        <v>7</v>
      </c>
      <c r="H2192" t="s">
        <v>9</v>
      </c>
      <c r="I2192" s="6">
        <v>4</v>
      </c>
      <c r="J2192" s="6">
        <v>4430.79</v>
      </c>
      <c r="K2192" s="6">
        <v>473.79</v>
      </c>
      <c r="L2192" s="6">
        <v>981.75</v>
      </c>
      <c r="M2192" s="6">
        <v>1019.61</v>
      </c>
      <c r="N2192" s="6">
        <v>1105</v>
      </c>
      <c r="O2192" s="6">
        <v>75000000</v>
      </c>
      <c r="P2192" s="6">
        <v>3631000</v>
      </c>
      <c r="Q2192" s="6">
        <v>0</v>
      </c>
      <c r="R2192" s="6">
        <v>4325000</v>
      </c>
      <c r="S2192" s="6">
        <v>82956000</v>
      </c>
      <c r="U2192">
        <f t="shared" si="40"/>
        <v>0.24939119208989818</v>
      </c>
    </row>
    <row r="2193" spans="1:21" x14ac:dyDescent="0.35">
      <c r="A2193">
        <v>2022</v>
      </c>
      <c r="B2193" t="s">
        <v>3</v>
      </c>
      <c r="C2193" t="s">
        <v>67</v>
      </c>
      <c r="D2193" t="s">
        <v>17</v>
      </c>
      <c r="E2193" t="s">
        <v>141</v>
      </c>
      <c r="F2193" t="s">
        <v>35</v>
      </c>
      <c r="G2193">
        <v>8</v>
      </c>
      <c r="H2193" t="s">
        <v>9</v>
      </c>
      <c r="I2193" s="6">
        <v>7</v>
      </c>
      <c r="J2193" s="6">
        <v>4243.12</v>
      </c>
      <c r="K2193" s="6">
        <v>1555.29</v>
      </c>
      <c r="L2193" s="6">
        <v>2445.87</v>
      </c>
      <c r="M2193" s="6">
        <v>3982.87</v>
      </c>
      <c r="N2193" s="6">
        <v>1063</v>
      </c>
      <c r="O2193" s="6">
        <v>56653692</v>
      </c>
      <c r="P2193" s="6">
        <v>14221840</v>
      </c>
      <c r="Q2193" s="6">
        <v>0</v>
      </c>
      <c r="R2193" s="6">
        <v>8903580</v>
      </c>
      <c r="S2193" s="6">
        <v>79779112</v>
      </c>
      <c r="U2193">
        <f t="shared" si="40"/>
        <v>0.25052319990950056</v>
      </c>
    </row>
    <row r="2194" spans="1:21" x14ac:dyDescent="0.35">
      <c r="A2194">
        <v>2022</v>
      </c>
      <c r="B2194" t="s">
        <v>3</v>
      </c>
      <c r="C2194" t="s">
        <v>67</v>
      </c>
      <c r="D2194" t="s">
        <v>17</v>
      </c>
      <c r="E2194" t="s">
        <v>141</v>
      </c>
      <c r="F2194" t="s">
        <v>35</v>
      </c>
      <c r="G2194">
        <v>9</v>
      </c>
      <c r="H2194" t="s">
        <v>9</v>
      </c>
      <c r="I2194" s="6">
        <v>14</v>
      </c>
      <c r="J2194" s="6">
        <v>1627.54</v>
      </c>
      <c r="K2194" s="6">
        <v>-921.04</v>
      </c>
      <c r="L2194" s="6">
        <v>7692.39</v>
      </c>
      <c r="M2194" s="6">
        <v>7904.24</v>
      </c>
      <c r="N2194" s="6">
        <v>-299</v>
      </c>
      <c r="O2194" s="6">
        <v>91495421</v>
      </c>
      <c r="P2194" s="6">
        <v>383490475</v>
      </c>
      <c r="Q2194" s="6">
        <v>0</v>
      </c>
      <c r="R2194" s="6">
        <v>52756168</v>
      </c>
      <c r="S2194" s="6">
        <v>527742064</v>
      </c>
      <c r="U2194">
        <f t="shared" si="40"/>
        <v>-0.18371284269511043</v>
      </c>
    </row>
    <row r="2195" spans="1:21" x14ac:dyDescent="0.35">
      <c r="A2195">
        <v>2022</v>
      </c>
      <c r="B2195" t="s">
        <v>3</v>
      </c>
      <c r="C2195" t="s">
        <v>67</v>
      </c>
      <c r="D2195" t="s">
        <v>17</v>
      </c>
      <c r="E2195" t="s">
        <v>142</v>
      </c>
      <c r="F2195" t="s">
        <v>35</v>
      </c>
      <c r="G2195">
        <v>1</v>
      </c>
      <c r="H2195" t="s">
        <v>9</v>
      </c>
      <c r="I2195" s="6">
        <v>371</v>
      </c>
      <c r="J2195" s="6">
        <v>696611.41</v>
      </c>
      <c r="K2195" s="6">
        <v>182305.42</v>
      </c>
      <c r="L2195" s="6">
        <v>391677.12</v>
      </c>
      <c r="M2195" s="6">
        <v>459518.31</v>
      </c>
      <c r="N2195" s="6">
        <v>166542</v>
      </c>
      <c r="O2195" s="6">
        <v>2437110878</v>
      </c>
      <c r="P2195" s="6">
        <v>2291286104</v>
      </c>
      <c r="Q2195" s="6">
        <v>0</v>
      </c>
      <c r="R2195" s="6">
        <v>566184852</v>
      </c>
      <c r="S2195" s="6">
        <v>5294581834</v>
      </c>
      <c r="U2195">
        <f t="shared" si="40"/>
        <v>0.23907446477226091</v>
      </c>
    </row>
    <row r="2196" spans="1:21" x14ac:dyDescent="0.35">
      <c r="A2196">
        <v>2022</v>
      </c>
      <c r="B2196" t="s">
        <v>3</v>
      </c>
      <c r="C2196" t="s">
        <v>67</v>
      </c>
      <c r="D2196" t="s">
        <v>17</v>
      </c>
      <c r="E2196" t="s">
        <v>142</v>
      </c>
      <c r="F2196" t="s">
        <v>35</v>
      </c>
      <c r="G2196">
        <v>2</v>
      </c>
      <c r="H2196" t="s">
        <v>9</v>
      </c>
      <c r="I2196" s="6">
        <v>314</v>
      </c>
      <c r="J2196" s="6">
        <v>254959.09</v>
      </c>
      <c r="K2196" s="6">
        <v>54133.45</v>
      </c>
      <c r="L2196" s="6">
        <v>119309.77</v>
      </c>
      <c r="M2196" s="6">
        <v>157712.57999999999</v>
      </c>
      <c r="N2196" s="6">
        <v>58033</v>
      </c>
      <c r="O2196" s="6">
        <v>1105876770</v>
      </c>
      <c r="P2196" s="6">
        <v>569674592</v>
      </c>
      <c r="Q2196" s="6">
        <v>0</v>
      </c>
      <c r="R2196" s="6">
        <v>132202963</v>
      </c>
      <c r="S2196" s="6">
        <v>2308509785</v>
      </c>
      <c r="U2196">
        <f t="shared" si="40"/>
        <v>0.22761690904999701</v>
      </c>
    </row>
    <row r="2197" spans="1:21" x14ac:dyDescent="0.35">
      <c r="A2197">
        <v>2022</v>
      </c>
      <c r="B2197" t="s">
        <v>3</v>
      </c>
      <c r="C2197" t="s">
        <v>67</v>
      </c>
      <c r="D2197" t="s">
        <v>17</v>
      </c>
      <c r="E2197" t="s">
        <v>142</v>
      </c>
      <c r="F2197" t="s">
        <v>35</v>
      </c>
      <c r="G2197">
        <v>3</v>
      </c>
      <c r="H2197" t="s">
        <v>9</v>
      </c>
      <c r="I2197" s="6">
        <v>196</v>
      </c>
      <c r="J2197" s="6">
        <v>318047.84999999998</v>
      </c>
      <c r="K2197" s="6">
        <v>49425.16</v>
      </c>
      <c r="L2197" s="6">
        <v>71853.91</v>
      </c>
      <c r="M2197" s="6">
        <v>83497.52</v>
      </c>
      <c r="N2197" s="6">
        <v>18056</v>
      </c>
      <c r="O2197" s="6">
        <v>1660519765</v>
      </c>
      <c r="P2197" s="6">
        <v>724017116</v>
      </c>
      <c r="Q2197" s="6">
        <v>0</v>
      </c>
      <c r="R2197" s="6">
        <v>222044500</v>
      </c>
      <c r="S2197" s="6">
        <v>2606581381</v>
      </c>
      <c r="U2197">
        <f t="shared" si="40"/>
        <v>5.6771331735146147E-2</v>
      </c>
    </row>
    <row r="2198" spans="1:21" x14ac:dyDescent="0.35">
      <c r="A2198">
        <v>2022</v>
      </c>
      <c r="B2198" t="s">
        <v>3</v>
      </c>
      <c r="C2198" t="s">
        <v>67</v>
      </c>
      <c r="D2198" t="s">
        <v>17</v>
      </c>
      <c r="E2198" t="s">
        <v>142</v>
      </c>
      <c r="F2198" t="s">
        <v>35</v>
      </c>
      <c r="G2198">
        <v>4</v>
      </c>
      <c r="H2198" t="s">
        <v>9</v>
      </c>
      <c r="I2198" s="6">
        <v>28</v>
      </c>
      <c r="J2198" s="6">
        <v>142862.51999999999</v>
      </c>
      <c r="K2198" s="6">
        <v>43527.82</v>
      </c>
      <c r="L2198" s="6">
        <v>109862.01</v>
      </c>
      <c r="M2198" s="6">
        <v>112641.01</v>
      </c>
      <c r="N2198" s="6">
        <v>30881</v>
      </c>
      <c r="O2198" s="6">
        <v>932517074</v>
      </c>
      <c r="P2198" s="6">
        <v>59640276</v>
      </c>
      <c r="Q2198" s="6">
        <v>0</v>
      </c>
      <c r="R2198" s="6">
        <v>81045132</v>
      </c>
      <c r="S2198" s="6">
        <v>1073202482</v>
      </c>
      <c r="U2198">
        <f t="shared" si="40"/>
        <v>0.21615886378036733</v>
      </c>
    </row>
    <row r="2199" spans="1:21" x14ac:dyDescent="0.35">
      <c r="A2199">
        <v>2022</v>
      </c>
      <c r="B2199" t="s">
        <v>3</v>
      </c>
      <c r="C2199" t="s">
        <v>67</v>
      </c>
      <c r="D2199" t="s">
        <v>17</v>
      </c>
      <c r="E2199" t="s">
        <v>142</v>
      </c>
      <c r="F2199" t="s">
        <v>35</v>
      </c>
      <c r="G2199">
        <v>5</v>
      </c>
      <c r="H2199" t="s">
        <v>9</v>
      </c>
      <c r="I2199" s="6">
        <v>21</v>
      </c>
      <c r="J2199" s="6">
        <v>94093.88</v>
      </c>
      <c r="K2199" s="6">
        <v>12950.61</v>
      </c>
      <c r="L2199" s="6">
        <v>66048.98</v>
      </c>
      <c r="M2199" s="6">
        <v>73282.55</v>
      </c>
      <c r="N2199" s="6">
        <v>14794</v>
      </c>
      <c r="O2199" s="6">
        <v>234760000</v>
      </c>
      <c r="P2199" s="6">
        <v>77235495</v>
      </c>
      <c r="Q2199" s="6">
        <v>0</v>
      </c>
      <c r="R2199" s="6">
        <v>4026792</v>
      </c>
      <c r="S2199" s="6">
        <v>316022287</v>
      </c>
      <c r="U2199">
        <f t="shared" ref="U2199:U2262" si="41">IFERROR(N2199/J2199,0)</f>
        <v>0.1572259534839035</v>
      </c>
    </row>
    <row r="2200" spans="1:21" x14ac:dyDescent="0.35">
      <c r="A2200">
        <v>2022</v>
      </c>
      <c r="B2200" t="s">
        <v>3</v>
      </c>
      <c r="C2200" t="s">
        <v>67</v>
      </c>
      <c r="D2200" t="s">
        <v>17</v>
      </c>
      <c r="E2200" t="s">
        <v>142</v>
      </c>
      <c r="F2200" t="s">
        <v>35</v>
      </c>
      <c r="G2200">
        <v>6</v>
      </c>
      <c r="H2200" t="s">
        <v>9</v>
      </c>
      <c r="I2200" s="6">
        <v>26</v>
      </c>
      <c r="J2200" s="6">
        <v>166535.63</v>
      </c>
      <c r="K2200" s="6">
        <v>59517.26</v>
      </c>
      <c r="L2200" s="6">
        <v>118750.07</v>
      </c>
      <c r="M2200" s="6">
        <v>139065.19</v>
      </c>
      <c r="N2200" s="6">
        <v>32636</v>
      </c>
      <c r="O2200" s="6">
        <v>1243938292</v>
      </c>
      <c r="P2200" s="6">
        <v>88807286</v>
      </c>
      <c r="Q2200" s="6">
        <v>0</v>
      </c>
      <c r="R2200" s="6">
        <v>76277280</v>
      </c>
      <c r="S2200" s="6">
        <v>1409022858</v>
      </c>
      <c r="U2200">
        <f t="shared" si="41"/>
        <v>0.19597007559283258</v>
      </c>
    </row>
    <row r="2201" spans="1:21" x14ac:dyDescent="0.35">
      <c r="A2201">
        <v>2022</v>
      </c>
      <c r="B2201" t="s">
        <v>3</v>
      </c>
      <c r="C2201" t="s">
        <v>67</v>
      </c>
      <c r="D2201" t="s">
        <v>17</v>
      </c>
      <c r="E2201" t="s">
        <v>142</v>
      </c>
      <c r="F2201" t="s">
        <v>35</v>
      </c>
      <c r="G2201">
        <v>7</v>
      </c>
      <c r="H2201" t="s">
        <v>9</v>
      </c>
      <c r="I2201" s="6">
        <v>7</v>
      </c>
      <c r="J2201" s="6">
        <v>2296.87</v>
      </c>
      <c r="K2201" s="6">
        <v>341.32</v>
      </c>
      <c r="L2201" s="6">
        <v>71.48</v>
      </c>
      <c r="M2201" s="6">
        <v>111.54</v>
      </c>
      <c r="N2201" s="6">
        <v>574</v>
      </c>
      <c r="O2201" s="6">
        <v>13800000</v>
      </c>
      <c r="P2201" s="6">
        <v>3470000</v>
      </c>
      <c r="Q2201" s="6">
        <v>0</v>
      </c>
      <c r="R2201" s="6">
        <v>677000</v>
      </c>
      <c r="S2201" s="6">
        <v>17947000</v>
      </c>
      <c r="U2201">
        <f t="shared" si="41"/>
        <v>0.24990530591631221</v>
      </c>
    </row>
    <row r="2202" spans="1:21" x14ac:dyDescent="0.35">
      <c r="A2202">
        <v>2022</v>
      </c>
      <c r="B2202" t="s">
        <v>3</v>
      </c>
      <c r="C2202" t="s">
        <v>67</v>
      </c>
      <c r="D2202" t="s">
        <v>17</v>
      </c>
      <c r="E2202" t="s">
        <v>142</v>
      </c>
      <c r="F2202" t="s">
        <v>35</v>
      </c>
      <c r="G2202">
        <v>8</v>
      </c>
      <c r="H2202" t="s">
        <v>9</v>
      </c>
      <c r="I2202" s="6">
        <v>2</v>
      </c>
      <c r="J2202" s="6">
        <v>18085.79</v>
      </c>
      <c r="K2202" s="6">
        <v>1808.59</v>
      </c>
      <c r="L2202" s="6">
        <v>458.44</v>
      </c>
      <c r="M2202" s="6">
        <v>9196.2199999999993</v>
      </c>
      <c r="N2202" s="6">
        <v>4051</v>
      </c>
      <c r="O2202" s="6">
        <v>239950000</v>
      </c>
      <c r="P2202" s="6">
        <v>49200000</v>
      </c>
      <c r="Q2202" s="6">
        <v>0</v>
      </c>
      <c r="R2202" s="6">
        <v>61944625</v>
      </c>
      <c r="S2202" s="6">
        <v>351094625</v>
      </c>
      <c r="U2202">
        <f t="shared" si="41"/>
        <v>0.22398800384169007</v>
      </c>
    </row>
    <row r="2203" spans="1:21" x14ac:dyDescent="0.35">
      <c r="A2203">
        <v>2022</v>
      </c>
      <c r="B2203" t="s">
        <v>3</v>
      </c>
      <c r="C2203" t="s">
        <v>67</v>
      </c>
      <c r="D2203" t="s">
        <v>17</v>
      </c>
      <c r="E2203" t="s">
        <v>142</v>
      </c>
      <c r="F2203" t="s">
        <v>35</v>
      </c>
      <c r="G2203">
        <v>9</v>
      </c>
      <c r="H2203" t="s">
        <v>9</v>
      </c>
      <c r="I2203" s="6">
        <v>5</v>
      </c>
      <c r="J2203" s="6">
        <v>571.91999999999996</v>
      </c>
      <c r="K2203" s="6">
        <v>371.75</v>
      </c>
      <c r="L2203" s="6">
        <v>558.13</v>
      </c>
      <c r="M2203" s="6">
        <v>796.42</v>
      </c>
      <c r="N2203" s="6">
        <v>67</v>
      </c>
      <c r="O2203" s="6">
        <v>0</v>
      </c>
      <c r="P2203" s="6">
        <v>1864576</v>
      </c>
      <c r="Q2203" s="6">
        <v>0</v>
      </c>
      <c r="R2203" s="6">
        <v>0</v>
      </c>
      <c r="S2203" s="6">
        <v>1864576</v>
      </c>
      <c r="U2203">
        <f t="shared" si="41"/>
        <v>0.11714925164358653</v>
      </c>
    </row>
    <row r="2204" spans="1:21" x14ac:dyDescent="0.35">
      <c r="A2204">
        <v>2022</v>
      </c>
      <c r="B2204" t="s">
        <v>3</v>
      </c>
      <c r="C2204" t="s">
        <v>67</v>
      </c>
      <c r="D2204" t="s">
        <v>17</v>
      </c>
      <c r="E2204" t="s">
        <v>142</v>
      </c>
      <c r="F2204" t="s">
        <v>35</v>
      </c>
      <c r="G2204">
        <v>10</v>
      </c>
      <c r="H2204" t="s">
        <v>9</v>
      </c>
      <c r="I2204" s="6">
        <v>6</v>
      </c>
      <c r="J2204" s="6">
        <v>3330.74</v>
      </c>
      <c r="K2204" s="6">
        <v>333.07</v>
      </c>
      <c r="L2204" s="6">
        <v>665.78</v>
      </c>
      <c r="M2204" s="6">
        <v>942.92</v>
      </c>
      <c r="N2204" s="6">
        <v>740</v>
      </c>
      <c r="O2204" s="6">
        <v>22593034</v>
      </c>
      <c r="P2204" s="6">
        <v>35890170</v>
      </c>
      <c r="Q2204" s="6">
        <v>0</v>
      </c>
      <c r="R2204" s="6">
        <v>8160936</v>
      </c>
      <c r="S2204" s="6">
        <v>66644140</v>
      </c>
      <c r="U2204">
        <f t="shared" si="41"/>
        <v>0.22217285047767163</v>
      </c>
    </row>
    <row r="2205" spans="1:21" x14ac:dyDescent="0.35">
      <c r="A2205">
        <v>2022</v>
      </c>
      <c r="B2205" t="s">
        <v>3</v>
      </c>
      <c r="C2205" t="s">
        <v>67</v>
      </c>
      <c r="D2205" t="s">
        <v>17</v>
      </c>
      <c r="E2205" t="s">
        <v>143</v>
      </c>
      <c r="F2205" t="s">
        <v>35</v>
      </c>
      <c r="G2205">
        <v>1</v>
      </c>
      <c r="H2205" t="s">
        <v>9</v>
      </c>
      <c r="I2205" s="6">
        <v>175</v>
      </c>
      <c r="J2205" s="6">
        <v>281301.55</v>
      </c>
      <c r="K2205" s="6">
        <v>66388.66</v>
      </c>
      <c r="L2205" s="6">
        <v>160550.93</v>
      </c>
      <c r="M2205" s="6">
        <v>205246.8</v>
      </c>
      <c r="N2205" s="6">
        <v>68216</v>
      </c>
      <c r="O2205" s="6">
        <v>959514571</v>
      </c>
      <c r="P2205" s="6">
        <v>781779787</v>
      </c>
      <c r="Q2205" s="6">
        <v>0</v>
      </c>
      <c r="R2205" s="6">
        <v>170059915</v>
      </c>
      <c r="S2205" s="6">
        <v>1911354273</v>
      </c>
      <c r="U2205">
        <f t="shared" si="41"/>
        <v>0.24250132997845195</v>
      </c>
    </row>
    <row r="2206" spans="1:21" x14ac:dyDescent="0.35">
      <c r="A2206">
        <v>2022</v>
      </c>
      <c r="B2206" t="s">
        <v>3</v>
      </c>
      <c r="C2206" t="s">
        <v>67</v>
      </c>
      <c r="D2206" t="s">
        <v>17</v>
      </c>
      <c r="E2206" t="s">
        <v>143</v>
      </c>
      <c r="F2206" t="s">
        <v>35</v>
      </c>
      <c r="G2206">
        <v>2</v>
      </c>
      <c r="H2206" t="s">
        <v>9</v>
      </c>
      <c r="I2206" s="6">
        <v>107</v>
      </c>
      <c r="J2206" s="6">
        <v>170160.05</v>
      </c>
      <c r="K2206" s="6">
        <v>50693.54</v>
      </c>
      <c r="L2206" s="6">
        <v>89510.02</v>
      </c>
      <c r="M2206" s="6">
        <v>102687.31</v>
      </c>
      <c r="N2206" s="6">
        <v>31464</v>
      </c>
      <c r="O2206" s="6">
        <v>543082758</v>
      </c>
      <c r="P2206" s="6">
        <v>510083166</v>
      </c>
      <c r="Q2206" s="6">
        <v>0</v>
      </c>
      <c r="R2206" s="6">
        <v>54163539</v>
      </c>
      <c r="S2206" s="6">
        <v>1107329463</v>
      </c>
      <c r="U2206">
        <f t="shared" si="41"/>
        <v>0.18490826724604278</v>
      </c>
    </row>
    <row r="2207" spans="1:21" x14ac:dyDescent="0.35">
      <c r="A2207">
        <v>2022</v>
      </c>
      <c r="B2207" t="s">
        <v>3</v>
      </c>
      <c r="C2207" t="s">
        <v>67</v>
      </c>
      <c r="D2207" t="s">
        <v>17</v>
      </c>
      <c r="E2207" t="s">
        <v>143</v>
      </c>
      <c r="F2207" t="s">
        <v>35</v>
      </c>
      <c r="G2207">
        <v>3</v>
      </c>
      <c r="H2207" t="s">
        <v>9</v>
      </c>
      <c r="I2207" s="6">
        <v>114</v>
      </c>
      <c r="J2207" s="6">
        <v>235091.64</v>
      </c>
      <c r="K2207" s="6">
        <v>37744.410000000003</v>
      </c>
      <c r="L2207" s="6">
        <v>67136.47</v>
      </c>
      <c r="M2207" s="6">
        <v>79268.53</v>
      </c>
      <c r="N2207" s="6">
        <v>17726</v>
      </c>
      <c r="O2207" s="6">
        <v>1083732810</v>
      </c>
      <c r="P2207" s="6">
        <v>429603004</v>
      </c>
      <c r="Q2207" s="6">
        <v>0</v>
      </c>
      <c r="R2207" s="6">
        <v>209493610</v>
      </c>
      <c r="S2207" s="6">
        <v>1722829424</v>
      </c>
      <c r="U2207">
        <f t="shared" si="41"/>
        <v>7.5400384292695383E-2</v>
      </c>
    </row>
    <row r="2208" spans="1:21" x14ac:dyDescent="0.35">
      <c r="A2208">
        <v>2022</v>
      </c>
      <c r="B2208" t="s">
        <v>3</v>
      </c>
      <c r="C2208" t="s">
        <v>67</v>
      </c>
      <c r="D2208" t="s">
        <v>17</v>
      </c>
      <c r="E2208" t="s">
        <v>143</v>
      </c>
      <c r="F2208" t="s">
        <v>35</v>
      </c>
      <c r="G2208">
        <v>4</v>
      </c>
      <c r="H2208" t="s">
        <v>9</v>
      </c>
      <c r="I2208" s="6">
        <v>19</v>
      </c>
      <c r="J2208" s="6">
        <v>9067.84</v>
      </c>
      <c r="K2208" s="6">
        <v>3553.76</v>
      </c>
      <c r="L2208" s="6">
        <v>6326.46</v>
      </c>
      <c r="M2208" s="6">
        <v>13578.04</v>
      </c>
      <c r="N2208" s="6">
        <v>2200</v>
      </c>
      <c r="O2208" s="6">
        <v>38037032</v>
      </c>
      <c r="P2208" s="6">
        <v>30350510</v>
      </c>
      <c r="Q2208" s="6">
        <v>0</v>
      </c>
      <c r="R2208" s="6">
        <v>4455186</v>
      </c>
      <c r="S2208" s="6">
        <v>72842728</v>
      </c>
      <c r="U2208">
        <f t="shared" si="41"/>
        <v>0.24261566150262906</v>
      </c>
    </row>
    <row r="2209" spans="1:21" x14ac:dyDescent="0.35">
      <c r="A2209">
        <v>2022</v>
      </c>
      <c r="B2209" t="s">
        <v>3</v>
      </c>
      <c r="C2209" t="s">
        <v>67</v>
      </c>
      <c r="D2209" t="s">
        <v>17</v>
      </c>
      <c r="E2209" t="s">
        <v>143</v>
      </c>
      <c r="F2209" t="s">
        <v>35</v>
      </c>
      <c r="G2209">
        <v>5</v>
      </c>
      <c r="H2209" t="s">
        <v>9</v>
      </c>
      <c r="I2209" s="6">
        <v>16</v>
      </c>
      <c r="J2209" s="6">
        <v>16099.08</v>
      </c>
      <c r="K2209" s="6">
        <v>11800.33</v>
      </c>
      <c r="L2209" s="6">
        <v>16939.169999999998</v>
      </c>
      <c r="M2209" s="6">
        <v>23829.91</v>
      </c>
      <c r="N2209" s="6">
        <v>4065</v>
      </c>
      <c r="O2209" s="6">
        <v>34806000</v>
      </c>
      <c r="P2209" s="6">
        <v>79135014</v>
      </c>
      <c r="Q2209" s="6">
        <v>0</v>
      </c>
      <c r="R2209" s="6">
        <v>4082894</v>
      </c>
      <c r="S2209" s="6">
        <v>118023908</v>
      </c>
      <c r="U2209">
        <f t="shared" si="41"/>
        <v>0.25249890055829277</v>
      </c>
    </row>
    <row r="2210" spans="1:21" x14ac:dyDescent="0.35">
      <c r="A2210">
        <v>2022</v>
      </c>
      <c r="B2210" t="s">
        <v>3</v>
      </c>
      <c r="C2210" t="s">
        <v>67</v>
      </c>
      <c r="D2210" t="s">
        <v>17</v>
      </c>
      <c r="E2210" t="s">
        <v>143</v>
      </c>
      <c r="F2210" t="s">
        <v>35</v>
      </c>
      <c r="G2210">
        <v>6</v>
      </c>
      <c r="H2210" t="s">
        <v>9</v>
      </c>
      <c r="I2210" s="6">
        <v>10</v>
      </c>
      <c r="J2210" s="6">
        <v>23407.46</v>
      </c>
      <c r="K2210" s="6">
        <v>2646.68</v>
      </c>
      <c r="L2210" s="6">
        <v>3879.9</v>
      </c>
      <c r="M2210" s="6">
        <v>4529.28</v>
      </c>
      <c r="N2210" s="6">
        <v>5729</v>
      </c>
      <c r="O2210" s="6">
        <v>335454656</v>
      </c>
      <c r="P2210" s="6">
        <v>12280812</v>
      </c>
      <c r="Q2210" s="6">
        <v>0</v>
      </c>
      <c r="R2210" s="6">
        <v>7807358</v>
      </c>
      <c r="S2210" s="6">
        <v>355542826</v>
      </c>
      <c r="U2210">
        <f t="shared" si="41"/>
        <v>0.24475103236318679</v>
      </c>
    </row>
    <row r="2211" spans="1:21" x14ac:dyDescent="0.35">
      <c r="A2211">
        <v>2022</v>
      </c>
      <c r="B2211" t="s">
        <v>3</v>
      </c>
      <c r="C2211" t="s">
        <v>67</v>
      </c>
      <c r="D2211" t="s">
        <v>17</v>
      </c>
      <c r="E2211" t="s">
        <v>143</v>
      </c>
      <c r="F2211" t="s">
        <v>35</v>
      </c>
      <c r="G2211">
        <v>7</v>
      </c>
      <c r="H2211" t="s">
        <v>9</v>
      </c>
      <c r="I2211" s="6">
        <v>1</v>
      </c>
      <c r="J2211" s="6">
        <v>86.6</v>
      </c>
      <c r="K2211" s="6">
        <v>8.65</v>
      </c>
      <c r="L2211" s="6">
        <v>54.57</v>
      </c>
      <c r="M2211" s="6">
        <v>54.57</v>
      </c>
      <c r="N2211" s="6">
        <v>21</v>
      </c>
      <c r="O2211" s="6">
        <v>500000</v>
      </c>
      <c r="P2211" s="6">
        <v>500000</v>
      </c>
      <c r="Q2211" s="6">
        <v>0</v>
      </c>
      <c r="R2211" s="6">
        <v>60000</v>
      </c>
      <c r="S2211" s="6">
        <v>1060000</v>
      </c>
      <c r="U2211">
        <f t="shared" si="41"/>
        <v>0.2424942263279446</v>
      </c>
    </row>
    <row r="2212" spans="1:21" x14ac:dyDescent="0.35">
      <c r="A2212">
        <v>2022</v>
      </c>
      <c r="B2212" t="s">
        <v>3</v>
      </c>
      <c r="C2212" t="s">
        <v>67</v>
      </c>
      <c r="D2212" t="s">
        <v>17</v>
      </c>
      <c r="E2212" t="s">
        <v>143</v>
      </c>
      <c r="F2212" t="s">
        <v>35</v>
      </c>
      <c r="G2212">
        <v>8</v>
      </c>
      <c r="H2212" t="s">
        <v>9</v>
      </c>
      <c r="I2212" s="6">
        <v>4</v>
      </c>
      <c r="J2212" s="6">
        <v>665.48</v>
      </c>
      <c r="K2212" s="6">
        <v>203.07</v>
      </c>
      <c r="L2212" s="6">
        <v>195.39</v>
      </c>
      <c r="M2212" s="6">
        <v>279.49</v>
      </c>
      <c r="N2212" s="6">
        <v>163</v>
      </c>
      <c r="O2212" s="6">
        <v>3806000</v>
      </c>
      <c r="P2212" s="6">
        <v>450000</v>
      </c>
      <c r="Q2212" s="6">
        <v>0</v>
      </c>
      <c r="R2212" s="6">
        <v>413000</v>
      </c>
      <c r="S2212" s="6">
        <v>4669000</v>
      </c>
      <c r="U2212">
        <f t="shared" si="41"/>
        <v>0.24493598605517822</v>
      </c>
    </row>
    <row r="2213" spans="1:21" x14ac:dyDescent="0.35">
      <c r="A2213">
        <v>2022</v>
      </c>
      <c r="B2213" t="s">
        <v>3</v>
      </c>
      <c r="C2213" t="s">
        <v>67</v>
      </c>
      <c r="D2213" t="s">
        <v>17</v>
      </c>
      <c r="E2213" t="s">
        <v>143</v>
      </c>
      <c r="F2213" t="s">
        <v>35</v>
      </c>
      <c r="G2213">
        <v>10</v>
      </c>
      <c r="H2213" t="s">
        <v>9</v>
      </c>
      <c r="I2213" s="6">
        <v>1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10003000</v>
      </c>
      <c r="P2213" s="6">
        <v>2000000</v>
      </c>
      <c r="Q2213" s="6">
        <v>0</v>
      </c>
      <c r="R2213" s="6">
        <v>330000</v>
      </c>
      <c r="S2213" s="6">
        <v>12333000</v>
      </c>
      <c r="U2213">
        <f t="shared" si="41"/>
        <v>0</v>
      </c>
    </row>
    <row r="2214" spans="1:21" x14ac:dyDescent="0.35">
      <c r="A2214">
        <v>2022</v>
      </c>
      <c r="B2214" t="s">
        <v>3</v>
      </c>
      <c r="C2214" t="s">
        <v>67</v>
      </c>
      <c r="D2214" t="s">
        <v>17</v>
      </c>
      <c r="E2214" t="s">
        <v>144</v>
      </c>
      <c r="F2214" t="s">
        <v>35</v>
      </c>
      <c r="G2214">
        <v>1</v>
      </c>
      <c r="H2214" t="s">
        <v>9</v>
      </c>
      <c r="I2214" s="6">
        <v>152</v>
      </c>
      <c r="J2214" s="6">
        <v>112509.14</v>
      </c>
      <c r="K2214" s="6">
        <v>23313.49</v>
      </c>
      <c r="L2214" s="6">
        <v>51918.75</v>
      </c>
      <c r="M2214" s="6">
        <v>66998.28</v>
      </c>
      <c r="N2214" s="6">
        <v>28073</v>
      </c>
      <c r="O2214" s="6">
        <v>673648916</v>
      </c>
      <c r="P2214" s="6">
        <v>332196407</v>
      </c>
      <c r="Q2214" s="6">
        <v>0</v>
      </c>
      <c r="R2214" s="6">
        <v>85591604</v>
      </c>
      <c r="S2214" s="6">
        <v>1091436927</v>
      </c>
      <c r="U2214">
        <f t="shared" si="41"/>
        <v>0.24951750586663449</v>
      </c>
    </row>
    <row r="2215" spans="1:21" x14ac:dyDescent="0.35">
      <c r="A2215">
        <v>2022</v>
      </c>
      <c r="B2215" t="s">
        <v>3</v>
      </c>
      <c r="C2215" t="s">
        <v>67</v>
      </c>
      <c r="D2215" t="s">
        <v>17</v>
      </c>
      <c r="E2215" t="s">
        <v>144</v>
      </c>
      <c r="F2215" t="s">
        <v>35</v>
      </c>
      <c r="G2215">
        <v>2</v>
      </c>
      <c r="H2215" t="s">
        <v>9</v>
      </c>
      <c r="I2215" s="6">
        <v>72</v>
      </c>
      <c r="J2215" s="6">
        <v>181412.16</v>
      </c>
      <c r="K2215" s="6">
        <v>52414.07</v>
      </c>
      <c r="L2215" s="6">
        <v>69840.800000000003</v>
      </c>
      <c r="M2215" s="6">
        <v>75402.710000000006</v>
      </c>
      <c r="N2215" s="6">
        <v>35412</v>
      </c>
      <c r="O2215" s="6">
        <v>1090683109</v>
      </c>
      <c r="P2215" s="6">
        <v>295876731</v>
      </c>
      <c r="Q2215" s="6">
        <v>0</v>
      </c>
      <c r="R2215" s="6">
        <v>178367348</v>
      </c>
      <c r="S2215" s="6">
        <v>1564927188</v>
      </c>
      <c r="U2215">
        <f t="shared" si="41"/>
        <v>0.19520190928766848</v>
      </c>
    </row>
    <row r="2216" spans="1:21" x14ac:dyDescent="0.35">
      <c r="A2216">
        <v>2022</v>
      </c>
      <c r="B2216" t="s">
        <v>3</v>
      </c>
      <c r="C2216" t="s">
        <v>67</v>
      </c>
      <c r="D2216" t="s">
        <v>17</v>
      </c>
      <c r="E2216" t="s">
        <v>144</v>
      </c>
      <c r="F2216" t="s">
        <v>35</v>
      </c>
      <c r="G2216">
        <v>3</v>
      </c>
      <c r="H2216" t="s">
        <v>9</v>
      </c>
      <c r="I2216" s="6">
        <v>67</v>
      </c>
      <c r="J2216" s="6">
        <v>78768.460000000006</v>
      </c>
      <c r="K2216" s="6">
        <v>10239.93</v>
      </c>
      <c r="L2216" s="6">
        <v>17415.97</v>
      </c>
      <c r="M2216" s="6">
        <v>19000.599999999999</v>
      </c>
      <c r="N2216" s="6">
        <v>4417</v>
      </c>
      <c r="O2216" s="6">
        <v>369303056</v>
      </c>
      <c r="P2216" s="6">
        <v>191145406</v>
      </c>
      <c r="Q2216" s="6">
        <v>0</v>
      </c>
      <c r="R2216" s="6">
        <v>42900000</v>
      </c>
      <c r="S2216" s="6">
        <v>603348462</v>
      </c>
      <c r="U2216">
        <f t="shared" si="41"/>
        <v>5.6075744022417093E-2</v>
      </c>
    </row>
    <row r="2217" spans="1:21" x14ac:dyDescent="0.35">
      <c r="A2217">
        <v>2022</v>
      </c>
      <c r="B2217" t="s">
        <v>3</v>
      </c>
      <c r="C2217" t="s">
        <v>67</v>
      </c>
      <c r="D2217" t="s">
        <v>17</v>
      </c>
      <c r="E2217" t="s">
        <v>144</v>
      </c>
      <c r="F2217" t="s">
        <v>35</v>
      </c>
      <c r="G2217">
        <v>4</v>
      </c>
      <c r="H2217" t="s">
        <v>9</v>
      </c>
      <c r="I2217" s="6">
        <v>9</v>
      </c>
      <c r="J2217" s="6">
        <v>4612.01</v>
      </c>
      <c r="K2217" s="6">
        <v>1139.75</v>
      </c>
      <c r="L2217" s="6">
        <v>2717.99</v>
      </c>
      <c r="M2217" s="6">
        <v>3220.94</v>
      </c>
      <c r="N2217" s="6">
        <v>1133</v>
      </c>
      <c r="O2217" s="6">
        <v>59700000</v>
      </c>
      <c r="P2217" s="6">
        <v>27209428</v>
      </c>
      <c r="Q2217" s="6">
        <v>0</v>
      </c>
      <c r="R2217" s="6">
        <v>4941886</v>
      </c>
      <c r="S2217" s="6">
        <v>91851314</v>
      </c>
      <c r="U2217">
        <f t="shared" si="41"/>
        <v>0.24566295389645729</v>
      </c>
    </row>
    <row r="2218" spans="1:21" x14ac:dyDescent="0.35">
      <c r="A2218">
        <v>2022</v>
      </c>
      <c r="B2218" t="s">
        <v>3</v>
      </c>
      <c r="C2218" t="s">
        <v>67</v>
      </c>
      <c r="D2218" t="s">
        <v>17</v>
      </c>
      <c r="E2218" t="s">
        <v>144</v>
      </c>
      <c r="F2218" t="s">
        <v>35</v>
      </c>
      <c r="G2218">
        <v>5</v>
      </c>
      <c r="H2218" t="s">
        <v>9</v>
      </c>
      <c r="I2218" s="6">
        <v>1</v>
      </c>
      <c r="J2218" s="6">
        <v>234.52</v>
      </c>
      <c r="K2218" s="6">
        <v>23.46</v>
      </c>
      <c r="L2218" s="6">
        <v>203.76</v>
      </c>
      <c r="M2218" s="6">
        <v>203.76</v>
      </c>
      <c r="N2218" s="6">
        <v>59</v>
      </c>
      <c r="O2218" s="6">
        <v>0</v>
      </c>
      <c r="P2218" s="6">
        <v>1014788</v>
      </c>
      <c r="Q2218" s="6">
        <v>0</v>
      </c>
      <c r="R2218" s="6">
        <v>0</v>
      </c>
      <c r="S2218" s="6">
        <v>1014788</v>
      </c>
      <c r="U2218">
        <f t="shared" si="41"/>
        <v>0.25157769060208085</v>
      </c>
    </row>
    <row r="2219" spans="1:21" x14ac:dyDescent="0.35">
      <c r="A2219">
        <v>2022</v>
      </c>
      <c r="B2219" t="s">
        <v>3</v>
      </c>
      <c r="C2219" t="s">
        <v>67</v>
      </c>
      <c r="D2219" t="s">
        <v>17</v>
      </c>
      <c r="E2219" t="s">
        <v>144</v>
      </c>
      <c r="F2219" t="s">
        <v>35</v>
      </c>
      <c r="G2219">
        <v>6</v>
      </c>
      <c r="H2219" t="s">
        <v>9</v>
      </c>
      <c r="I2219" s="6">
        <v>4</v>
      </c>
      <c r="J2219" s="6">
        <v>360.29</v>
      </c>
      <c r="K2219" s="6">
        <v>216.17</v>
      </c>
      <c r="L2219" s="6">
        <v>360.28</v>
      </c>
      <c r="M2219" s="6">
        <v>360.29</v>
      </c>
      <c r="N2219" s="6">
        <v>0</v>
      </c>
      <c r="O2219" s="6">
        <v>0</v>
      </c>
      <c r="P2219" s="6">
        <v>14167666</v>
      </c>
      <c r="Q2219" s="6">
        <v>0</v>
      </c>
      <c r="R2219" s="6">
        <v>708383</v>
      </c>
      <c r="S2219" s="6">
        <v>14876049</v>
      </c>
      <c r="U2219">
        <f t="shared" si="41"/>
        <v>0</v>
      </c>
    </row>
    <row r="2220" spans="1:21" x14ac:dyDescent="0.35">
      <c r="A2220">
        <v>2022</v>
      </c>
      <c r="B2220" t="s">
        <v>3</v>
      </c>
      <c r="C2220" t="s">
        <v>67</v>
      </c>
      <c r="D2220" t="s">
        <v>17</v>
      </c>
      <c r="E2220" t="s">
        <v>144</v>
      </c>
      <c r="F2220" t="s">
        <v>35</v>
      </c>
      <c r="G2220">
        <v>8</v>
      </c>
      <c r="H2220" t="s">
        <v>9</v>
      </c>
      <c r="I2220" s="6">
        <v>1</v>
      </c>
      <c r="J2220" s="6">
        <v>17207.05</v>
      </c>
      <c r="K2220" s="6">
        <v>1720.71</v>
      </c>
      <c r="L2220" s="6">
        <v>2875.7</v>
      </c>
      <c r="M2220" s="6">
        <v>2875.7</v>
      </c>
      <c r="N2220" s="6">
        <v>4302</v>
      </c>
      <c r="O2220" s="6">
        <v>230250000</v>
      </c>
      <c r="P2220" s="6">
        <v>86500000</v>
      </c>
      <c r="Q2220" s="6">
        <v>0</v>
      </c>
      <c r="R2220" s="6">
        <v>27042000</v>
      </c>
      <c r="S2220" s="6">
        <v>343792000</v>
      </c>
      <c r="U2220">
        <f t="shared" si="41"/>
        <v>0.25001380248212218</v>
      </c>
    </row>
    <row r="2221" spans="1:21" x14ac:dyDescent="0.35">
      <c r="A2221">
        <v>2022</v>
      </c>
      <c r="B2221" t="s">
        <v>3</v>
      </c>
      <c r="C2221" t="s">
        <v>67</v>
      </c>
      <c r="D2221" t="s">
        <v>17</v>
      </c>
      <c r="E2221" t="s">
        <v>144</v>
      </c>
      <c r="F2221" t="s">
        <v>35</v>
      </c>
      <c r="G2221">
        <v>9</v>
      </c>
      <c r="H2221" t="s">
        <v>9</v>
      </c>
      <c r="I2221" s="6">
        <v>3</v>
      </c>
      <c r="J2221" s="6">
        <v>3290.89</v>
      </c>
      <c r="K2221" s="6">
        <v>2139.08</v>
      </c>
      <c r="L2221" s="6">
        <v>3530.25</v>
      </c>
      <c r="M2221" s="6">
        <v>5303.18</v>
      </c>
      <c r="N2221" s="6">
        <v>823</v>
      </c>
      <c r="O2221" s="6">
        <v>31400000</v>
      </c>
      <c r="P2221" s="6">
        <v>500000</v>
      </c>
      <c r="Q2221" s="6">
        <v>0</v>
      </c>
      <c r="R2221" s="6">
        <v>2900000</v>
      </c>
      <c r="S2221" s="6">
        <v>34800000</v>
      </c>
      <c r="U2221">
        <f t="shared" si="41"/>
        <v>0.25008432369359052</v>
      </c>
    </row>
    <row r="2222" spans="1:21" x14ac:dyDescent="0.35">
      <c r="A2222">
        <v>2022</v>
      </c>
      <c r="B2222" t="s">
        <v>3</v>
      </c>
      <c r="C2222" t="s">
        <v>67</v>
      </c>
      <c r="D2222" t="s">
        <v>17</v>
      </c>
      <c r="E2222" t="s">
        <v>145</v>
      </c>
      <c r="F2222" t="s">
        <v>35</v>
      </c>
      <c r="G2222">
        <v>1</v>
      </c>
      <c r="H2222" t="s">
        <v>9</v>
      </c>
      <c r="I2222" s="6">
        <v>590</v>
      </c>
      <c r="J2222" s="6">
        <v>1063003.76</v>
      </c>
      <c r="K2222" s="6">
        <v>120851.32</v>
      </c>
      <c r="L2222" s="6">
        <v>404533.9</v>
      </c>
      <c r="M2222" s="6">
        <v>445132.84</v>
      </c>
      <c r="N2222" s="6">
        <v>235495</v>
      </c>
      <c r="O2222" s="6">
        <v>3598160042</v>
      </c>
      <c r="P2222" s="6">
        <v>4468253302</v>
      </c>
      <c r="Q2222" s="6">
        <v>124160699</v>
      </c>
      <c r="R2222" s="6">
        <v>790931577</v>
      </c>
      <c r="S2222" s="6">
        <v>8981180620</v>
      </c>
      <c r="U2222">
        <f t="shared" si="41"/>
        <v>0.22153731610507191</v>
      </c>
    </row>
    <row r="2223" spans="1:21" x14ac:dyDescent="0.35">
      <c r="A2223">
        <v>2022</v>
      </c>
      <c r="B2223" t="s">
        <v>3</v>
      </c>
      <c r="C2223" t="s">
        <v>67</v>
      </c>
      <c r="D2223" t="s">
        <v>17</v>
      </c>
      <c r="E2223" t="s">
        <v>145</v>
      </c>
      <c r="F2223" t="s">
        <v>35</v>
      </c>
      <c r="G2223">
        <v>2</v>
      </c>
      <c r="H2223" t="s">
        <v>9</v>
      </c>
      <c r="I2223" s="6">
        <v>308</v>
      </c>
      <c r="J2223" s="6">
        <v>1654056.44</v>
      </c>
      <c r="K2223" s="6">
        <v>222455.19</v>
      </c>
      <c r="L2223" s="6">
        <v>1150907.79</v>
      </c>
      <c r="M2223" s="6">
        <v>1168942.71</v>
      </c>
      <c r="N2223" s="6">
        <v>335308</v>
      </c>
      <c r="O2223" s="6">
        <v>4403161048</v>
      </c>
      <c r="P2223" s="6">
        <v>2157970480</v>
      </c>
      <c r="Q2223" s="6">
        <v>50660699</v>
      </c>
      <c r="R2223" s="6">
        <v>495916540</v>
      </c>
      <c r="S2223" s="6">
        <v>7095708767</v>
      </c>
      <c r="U2223">
        <f t="shared" si="41"/>
        <v>0.20271859647062587</v>
      </c>
    </row>
    <row r="2224" spans="1:21" x14ac:dyDescent="0.35">
      <c r="A2224">
        <v>2022</v>
      </c>
      <c r="B2224" t="s">
        <v>3</v>
      </c>
      <c r="C2224" t="s">
        <v>67</v>
      </c>
      <c r="D2224" t="s">
        <v>17</v>
      </c>
      <c r="E2224" t="s">
        <v>145</v>
      </c>
      <c r="F2224" t="s">
        <v>35</v>
      </c>
      <c r="G2224">
        <v>3</v>
      </c>
      <c r="H2224" t="s">
        <v>9</v>
      </c>
      <c r="I2224" s="6">
        <v>65</v>
      </c>
      <c r="J2224" s="6">
        <v>194086.68</v>
      </c>
      <c r="K2224" s="6">
        <v>19863.09</v>
      </c>
      <c r="L2224" s="6">
        <v>107479.5</v>
      </c>
      <c r="M2224" s="6">
        <v>109930.83</v>
      </c>
      <c r="N2224" s="6">
        <v>21444</v>
      </c>
      <c r="O2224" s="6">
        <v>1261473574</v>
      </c>
      <c r="P2224" s="6">
        <v>201513454</v>
      </c>
      <c r="Q2224" s="6">
        <v>0</v>
      </c>
      <c r="R2224" s="6">
        <v>162628412</v>
      </c>
      <c r="S2224" s="6">
        <v>1625615440</v>
      </c>
      <c r="U2224">
        <f t="shared" si="41"/>
        <v>0.11048671655365531</v>
      </c>
    </row>
    <row r="2225" spans="1:21" x14ac:dyDescent="0.35">
      <c r="A2225">
        <v>2022</v>
      </c>
      <c r="B2225" t="s">
        <v>3</v>
      </c>
      <c r="C2225" t="s">
        <v>67</v>
      </c>
      <c r="D2225" t="s">
        <v>17</v>
      </c>
      <c r="E2225" t="s">
        <v>145</v>
      </c>
      <c r="F2225" t="s">
        <v>35</v>
      </c>
      <c r="G2225">
        <v>4</v>
      </c>
      <c r="H2225" t="s">
        <v>9</v>
      </c>
      <c r="I2225" s="6">
        <v>3</v>
      </c>
      <c r="J2225" s="6">
        <v>9850.5300000000007</v>
      </c>
      <c r="K2225" s="6">
        <v>985.05</v>
      </c>
      <c r="L2225" s="6">
        <v>3109.51</v>
      </c>
      <c r="M2225" s="6">
        <v>3109.51</v>
      </c>
      <c r="N2225" s="6">
        <v>2117</v>
      </c>
      <c r="O2225" s="6">
        <v>72900000</v>
      </c>
      <c r="P2225" s="6">
        <v>42000000</v>
      </c>
      <c r="Q2225" s="6">
        <v>0</v>
      </c>
      <c r="R2225" s="6">
        <v>2960000</v>
      </c>
      <c r="S2225" s="6">
        <v>117860000</v>
      </c>
      <c r="U2225">
        <f t="shared" si="41"/>
        <v>0.2149122940593044</v>
      </c>
    </row>
    <row r="2226" spans="1:21" x14ac:dyDescent="0.35">
      <c r="A2226">
        <v>2022</v>
      </c>
      <c r="B2226" t="s">
        <v>3</v>
      </c>
      <c r="C2226" t="s">
        <v>67</v>
      </c>
      <c r="D2226" t="s">
        <v>17</v>
      </c>
      <c r="E2226" t="s">
        <v>145</v>
      </c>
      <c r="F2226" t="s">
        <v>35</v>
      </c>
      <c r="G2226">
        <v>5</v>
      </c>
      <c r="H2226" t="s">
        <v>9</v>
      </c>
      <c r="I2226" s="6">
        <v>10</v>
      </c>
      <c r="J2226" s="6">
        <v>17291.77</v>
      </c>
      <c r="K2226" s="6">
        <v>9136.01</v>
      </c>
      <c r="L2226" s="6">
        <v>11968.78</v>
      </c>
      <c r="M2226" s="6">
        <v>14457.2</v>
      </c>
      <c r="N2226" s="6">
        <v>4549</v>
      </c>
      <c r="O2226" s="6">
        <v>72366280</v>
      </c>
      <c r="P2226" s="6">
        <v>18521000</v>
      </c>
      <c r="Q2226" s="6">
        <v>0</v>
      </c>
      <c r="R2226" s="6">
        <v>4796500</v>
      </c>
      <c r="S2226" s="6">
        <v>95683780</v>
      </c>
      <c r="U2226">
        <f t="shared" si="41"/>
        <v>0.26307312669553201</v>
      </c>
    </row>
    <row r="2227" spans="1:21" x14ac:dyDescent="0.35">
      <c r="A2227">
        <v>2022</v>
      </c>
      <c r="B2227" t="s">
        <v>3</v>
      </c>
      <c r="C2227" t="s">
        <v>67</v>
      </c>
      <c r="D2227" t="s">
        <v>17</v>
      </c>
      <c r="E2227" t="s">
        <v>145</v>
      </c>
      <c r="F2227" t="s">
        <v>35</v>
      </c>
      <c r="G2227">
        <v>6</v>
      </c>
      <c r="H2227" t="s">
        <v>9</v>
      </c>
      <c r="I2227" s="6">
        <v>29</v>
      </c>
      <c r="J2227" s="6">
        <v>85864.82</v>
      </c>
      <c r="K2227" s="6">
        <v>7283.47</v>
      </c>
      <c r="L2227" s="6">
        <v>65844.639999999999</v>
      </c>
      <c r="M2227" s="6">
        <v>68048.77</v>
      </c>
      <c r="N2227" s="6">
        <v>17629</v>
      </c>
      <c r="O2227" s="6">
        <v>317571000</v>
      </c>
      <c r="P2227" s="6">
        <v>537131616</v>
      </c>
      <c r="Q2227" s="6">
        <v>0</v>
      </c>
      <c r="R2227" s="6">
        <v>116851591</v>
      </c>
      <c r="S2227" s="6">
        <v>971554207</v>
      </c>
      <c r="U2227">
        <f t="shared" si="41"/>
        <v>0.20531109248234608</v>
      </c>
    </row>
    <row r="2228" spans="1:21" x14ac:dyDescent="0.35">
      <c r="A2228">
        <v>2022</v>
      </c>
      <c r="B2228" t="s">
        <v>3</v>
      </c>
      <c r="C2228" t="s">
        <v>67</v>
      </c>
      <c r="D2228" t="s">
        <v>17</v>
      </c>
      <c r="E2228" t="s">
        <v>145</v>
      </c>
      <c r="F2228" t="s">
        <v>35</v>
      </c>
      <c r="G2228">
        <v>7</v>
      </c>
      <c r="H2228" t="s">
        <v>9</v>
      </c>
      <c r="I2228" s="6">
        <v>1</v>
      </c>
      <c r="J2228" s="6">
        <v>6359.17</v>
      </c>
      <c r="K2228" s="6">
        <v>635.91999999999996</v>
      </c>
      <c r="L2228" s="6">
        <v>1759.66</v>
      </c>
      <c r="M2228" s="6">
        <v>1759.66</v>
      </c>
      <c r="N2228" s="6">
        <v>757</v>
      </c>
      <c r="O2228" s="6">
        <v>5000000</v>
      </c>
      <c r="P2228" s="6">
        <v>23000000</v>
      </c>
      <c r="Q2228" s="6">
        <v>0</v>
      </c>
      <c r="R2228" s="6">
        <v>500000</v>
      </c>
      <c r="S2228" s="6">
        <v>28500000</v>
      </c>
      <c r="U2228">
        <f t="shared" si="41"/>
        <v>0.11904069241740667</v>
      </c>
    </row>
    <row r="2229" spans="1:21" x14ac:dyDescent="0.35">
      <c r="A2229">
        <v>2022</v>
      </c>
      <c r="B2229" t="s">
        <v>3</v>
      </c>
      <c r="C2229" t="s">
        <v>67</v>
      </c>
      <c r="D2229" t="s">
        <v>17</v>
      </c>
      <c r="E2229" t="s">
        <v>145</v>
      </c>
      <c r="F2229" t="s">
        <v>35</v>
      </c>
      <c r="G2229">
        <v>8</v>
      </c>
      <c r="H2229" t="s">
        <v>9</v>
      </c>
      <c r="I2229" s="6">
        <v>4</v>
      </c>
      <c r="J2229" s="6">
        <v>180622.65</v>
      </c>
      <c r="K2229" s="6">
        <v>18062.27</v>
      </c>
      <c r="L2229" s="6">
        <v>122280.91</v>
      </c>
      <c r="M2229" s="6">
        <v>123139.03</v>
      </c>
      <c r="N2229" s="6">
        <v>45008</v>
      </c>
      <c r="O2229" s="6">
        <v>980400000</v>
      </c>
      <c r="P2229" s="6">
        <v>338238580</v>
      </c>
      <c r="Q2229" s="6">
        <v>0</v>
      </c>
      <c r="R2229" s="6">
        <v>155620000</v>
      </c>
      <c r="S2229" s="6">
        <v>1474258580</v>
      </c>
      <c r="U2229">
        <f t="shared" si="41"/>
        <v>0.24918248071324389</v>
      </c>
    </row>
    <row r="2230" spans="1:21" x14ac:dyDescent="0.35">
      <c r="A2230">
        <v>2022</v>
      </c>
      <c r="B2230" t="s">
        <v>3</v>
      </c>
      <c r="C2230" t="s">
        <v>67</v>
      </c>
      <c r="D2230" t="s">
        <v>17</v>
      </c>
      <c r="E2230" t="s">
        <v>145</v>
      </c>
      <c r="F2230" t="s">
        <v>35</v>
      </c>
      <c r="G2230">
        <v>9</v>
      </c>
      <c r="H2230" t="s">
        <v>9</v>
      </c>
      <c r="I2230" s="6">
        <v>2</v>
      </c>
      <c r="J2230" s="6">
        <v>79707.850000000006</v>
      </c>
      <c r="K2230" s="6">
        <v>6847.06</v>
      </c>
      <c r="L2230" s="6">
        <v>60934.03</v>
      </c>
      <c r="M2230" s="6">
        <v>90999.45</v>
      </c>
      <c r="N2230" s="6">
        <v>29756</v>
      </c>
      <c r="O2230" s="6">
        <v>329875000</v>
      </c>
      <c r="P2230" s="6">
        <v>50732500</v>
      </c>
      <c r="Q2230" s="6">
        <v>0</v>
      </c>
      <c r="R2230" s="6">
        <v>34714750</v>
      </c>
      <c r="S2230" s="6">
        <v>415322250</v>
      </c>
      <c r="U2230">
        <f t="shared" si="41"/>
        <v>0.37331329348364056</v>
      </c>
    </row>
    <row r="2231" spans="1:21" x14ac:dyDescent="0.35">
      <c r="A2231">
        <v>2022</v>
      </c>
      <c r="B2231" t="s">
        <v>3</v>
      </c>
      <c r="C2231" t="s">
        <v>67</v>
      </c>
      <c r="D2231" t="s">
        <v>17</v>
      </c>
      <c r="E2231" t="s">
        <v>146</v>
      </c>
      <c r="F2231" t="s">
        <v>35</v>
      </c>
      <c r="G2231">
        <v>1</v>
      </c>
      <c r="H2231" t="s">
        <v>9</v>
      </c>
      <c r="I2231" s="6">
        <v>345</v>
      </c>
      <c r="J2231" s="6">
        <v>1279129.58</v>
      </c>
      <c r="K2231" s="6">
        <v>129934.52</v>
      </c>
      <c r="L2231" s="6">
        <v>554134.92000000004</v>
      </c>
      <c r="M2231" s="6">
        <v>596726.53</v>
      </c>
      <c r="N2231" s="6">
        <v>308384</v>
      </c>
      <c r="O2231" s="6">
        <v>2895044217</v>
      </c>
      <c r="P2231" s="6">
        <v>2326039939</v>
      </c>
      <c r="Q2231" s="6">
        <v>0</v>
      </c>
      <c r="R2231" s="6">
        <v>373111005</v>
      </c>
      <c r="S2231" s="6">
        <v>5594661661</v>
      </c>
      <c r="U2231">
        <f t="shared" si="41"/>
        <v>0.24108894424910413</v>
      </c>
    </row>
    <row r="2232" spans="1:21" x14ac:dyDescent="0.35">
      <c r="A2232">
        <v>2022</v>
      </c>
      <c r="B2232" t="s">
        <v>3</v>
      </c>
      <c r="C2232" t="s">
        <v>67</v>
      </c>
      <c r="D2232" t="s">
        <v>17</v>
      </c>
      <c r="E2232" t="s">
        <v>146</v>
      </c>
      <c r="F2232" t="s">
        <v>35</v>
      </c>
      <c r="G2232">
        <v>2</v>
      </c>
      <c r="H2232" t="s">
        <v>9</v>
      </c>
      <c r="I2232" s="6">
        <v>229</v>
      </c>
      <c r="J2232" s="6">
        <v>523402.16</v>
      </c>
      <c r="K2232" s="6">
        <v>119201.91</v>
      </c>
      <c r="L2232" s="6">
        <v>515766.16</v>
      </c>
      <c r="M2232" s="6">
        <v>1284035.05</v>
      </c>
      <c r="N2232" s="6">
        <v>93725</v>
      </c>
      <c r="O2232" s="6">
        <v>3522547286</v>
      </c>
      <c r="P2232" s="6">
        <v>2302335412</v>
      </c>
      <c r="Q2232" s="6">
        <v>0</v>
      </c>
      <c r="R2232" s="6">
        <v>510216785</v>
      </c>
      <c r="S2232" s="6">
        <v>6335099483</v>
      </c>
      <c r="U2232">
        <f t="shared" si="41"/>
        <v>0.17906880628845706</v>
      </c>
    </row>
    <row r="2233" spans="1:21" x14ac:dyDescent="0.35">
      <c r="A2233">
        <v>2022</v>
      </c>
      <c r="B2233" t="s">
        <v>3</v>
      </c>
      <c r="C2233" t="s">
        <v>67</v>
      </c>
      <c r="D2233" t="s">
        <v>17</v>
      </c>
      <c r="E2233" t="s">
        <v>146</v>
      </c>
      <c r="F2233" t="s">
        <v>35</v>
      </c>
      <c r="G2233">
        <v>3</v>
      </c>
      <c r="H2233" t="s">
        <v>9</v>
      </c>
      <c r="I2233" s="6">
        <v>106</v>
      </c>
      <c r="J2233" s="6">
        <v>169119.91</v>
      </c>
      <c r="K2233" s="6">
        <v>22604.06</v>
      </c>
      <c r="L2233" s="6">
        <v>46533.88</v>
      </c>
      <c r="M2233" s="6">
        <v>48024.23</v>
      </c>
      <c r="N2233" s="6">
        <v>14117</v>
      </c>
      <c r="O2233" s="6">
        <v>1881744878</v>
      </c>
      <c r="P2233" s="6">
        <v>394554038</v>
      </c>
      <c r="Q2233" s="6">
        <v>0</v>
      </c>
      <c r="R2233" s="6">
        <v>99974055</v>
      </c>
      <c r="S2233" s="6">
        <v>2376272971</v>
      </c>
      <c r="U2233">
        <f t="shared" si="41"/>
        <v>8.3473317837030547E-2</v>
      </c>
    </row>
    <row r="2234" spans="1:21" x14ac:dyDescent="0.35">
      <c r="A2234">
        <v>2022</v>
      </c>
      <c r="B2234" t="s">
        <v>3</v>
      </c>
      <c r="C2234" t="s">
        <v>67</v>
      </c>
      <c r="D2234" t="s">
        <v>17</v>
      </c>
      <c r="E2234" t="s">
        <v>146</v>
      </c>
      <c r="F2234" t="s">
        <v>35</v>
      </c>
      <c r="G2234">
        <v>4</v>
      </c>
      <c r="H2234" t="s">
        <v>9</v>
      </c>
      <c r="I2234" s="6">
        <v>9</v>
      </c>
      <c r="J2234" s="6">
        <v>45044.17</v>
      </c>
      <c r="K2234" s="6">
        <v>7260.68</v>
      </c>
      <c r="L2234" s="6">
        <v>28236.65</v>
      </c>
      <c r="M2234" s="6">
        <v>28696.41</v>
      </c>
      <c r="N2234" s="6">
        <v>11142</v>
      </c>
      <c r="O2234" s="6">
        <v>423200000</v>
      </c>
      <c r="P2234" s="6">
        <v>50015000</v>
      </c>
      <c r="Q2234" s="6">
        <v>0</v>
      </c>
      <c r="R2234" s="6">
        <v>90257894</v>
      </c>
      <c r="S2234" s="6">
        <v>563472894</v>
      </c>
      <c r="U2234">
        <f t="shared" si="41"/>
        <v>0.24735720516106746</v>
      </c>
    </row>
    <row r="2235" spans="1:21" x14ac:dyDescent="0.35">
      <c r="A2235">
        <v>2022</v>
      </c>
      <c r="B2235" t="s">
        <v>3</v>
      </c>
      <c r="C2235" t="s">
        <v>67</v>
      </c>
      <c r="D2235" t="s">
        <v>17</v>
      </c>
      <c r="E2235" t="s">
        <v>146</v>
      </c>
      <c r="F2235" t="s">
        <v>35</v>
      </c>
      <c r="G2235">
        <v>5</v>
      </c>
      <c r="H2235" t="s">
        <v>9</v>
      </c>
      <c r="I2235" s="6">
        <v>16</v>
      </c>
      <c r="J2235" s="6">
        <v>37231.43</v>
      </c>
      <c r="K2235" s="6">
        <v>13193</v>
      </c>
      <c r="L2235" s="6">
        <v>21411.759999999998</v>
      </c>
      <c r="M2235" s="6">
        <v>30214.92</v>
      </c>
      <c r="N2235" s="6">
        <v>11384</v>
      </c>
      <c r="O2235" s="6">
        <v>262884732</v>
      </c>
      <c r="P2235" s="6">
        <v>8100000</v>
      </c>
      <c r="Q2235" s="6">
        <v>0</v>
      </c>
      <c r="R2235" s="6">
        <v>11155914</v>
      </c>
      <c r="S2235" s="6">
        <v>282140646</v>
      </c>
      <c r="U2235">
        <f t="shared" si="41"/>
        <v>0.30576316837682571</v>
      </c>
    </row>
    <row r="2236" spans="1:21" x14ac:dyDescent="0.35">
      <c r="A2236">
        <v>2022</v>
      </c>
      <c r="B2236" t="s">
        <v>3</v>
      </c>
      <c r="C2236" t="s">
        <v>67</v>
      </c>
      <c r="D2236" t="s">
        <v>17</v>
      </c>
      <c r="E2236" t="s">
        <v>146</v>
      </c>
      <c r="F2236" t="s">
        <v>35</v>
      </c>
      <c r="G2236">
        <v>6</v>
      </c>
      <c r="H2236" t="s">
        <v>9</v>
      </c>
      <c r="I2236" s="6">
        <v>3</v>
      </c>
      <c r="J2236" s="6">
        <v>981.51</v>
      </c>
      <c r="K2236" s="6">
        <v>260.72000000000003</v>
      </c>
      <c r="L2236" s="6">
        <v>483.38</v>
      </c>
      <c r="M2236" s="6">
        <v>483.38</v>
      </c>
      <c r="N2236" s="6">
        <v>153</v>
      </c>
      <c r="O2236" s="6">
        <v>500000</v>
      </c>
      <c r="P2236" s="6">
        <v>15035180</v>
      </c>
      <c r="Q2236" s="6">
        <v>0</v>
      </c>
      <c r="R2236" s="6">
        <v>989259</v>
      </c>
      <c r="S2236" s="6">
        <v>16524439</v>
      </c>
      <c r="U2236">
        <f t="shared" si="41"/>
        <v>0.15588226304367761</v>
      </c>
    </row>
    <row r="2237" spans="1:21" x14ac:dyDescent="0.35">
      <c r="A2237">
        <v>2022</v>
      </c>
      <c r="B2237" t="s">
        <v>3</v>
      </c>
      <c r="C2237" t="s">
        <v>67</v>
      </c>
      <c r="D2237" t="s">
        <v>17</v>
      </c>
      <c r="E2237" t="s">
        <v>147</v>
      </c>
      <c r="F2237" t="s">
        <v>35</v>
      </c>
      <c r="G2237">
        <v>1</v>
      </c>
      <c r="H2237" t="s">
        <v>9</v>
      </c>
      <c r="I2237" s="6">
        <v>53</v>
      </c>
      <c r="J2237" s="6">
        <v>29880.400000000001</v>
      </c>
      <c r="K2237" s="6">
        <v>3643.12</v>
      </c>
      <c r="L2237" s="6">
        <v>15234.79</v>
      </c>
      <c r="M2237" s="6">
        <v>17312.919999999998</v>
      </c>
      <c r="N2237" s="6">
        <v>7014</v>
      </c>
      <c r="O2237" s="6">
        <v>34788716</v>
      </c>
      <c r="P2237" s="6">
        <v>76049779</v>
      </c>
      <c r="Q2237" s="6">
        <v>0</v>
      </c>
      <c r="R2237" s="6">
        <v>20253740</v>
      </c>
      <c r="S2237" s="6">
        <v>131254735</v>
      </c>
      <c r="U2237">
        <f t="shared" si="41"/>
        <v>0.23473581344292579</v>
      </c>
    </row>
    <row r="2238" spans="1:21" x14ac:dyDescent="0.35">
      <c r="A2238">
        <v>2022</v>
      </c>
      <c r="B2238" t="s">
        <v>3</v>
      </c>
      <c r="C2238" t="s">
        <v>67</v>
      </c>
      <c r="D2238" t="s">
        <v>17</v>
      </c>
      <c r="E2238" t="s">
        <v>147</v>
      </c>
      <c r="F2238" t="s">
        <v>35</v>
      </c>
      <c r="G2238">
        <v>2</v>
      </c>
      <c r="H2238" t="s">
        <v>9</v>
      </c>
      <c r="I2238" s="6">
        <v>40</v>
      </c>
      <c r="J2238" s="6">
        <v>58073.68</v>
      </c>
      <c r="K2238" s="6">
        <v>26352.98</v>
      </c>
      <c r="L2238" s="6">
        <v>16634.310000000001</v>
      </c>
      <c r="M2238" s="6">
        <v>30868.91</v>
      </c>
      <c r="N2238" s="6">
        <v>15385</v>
      </c>
      <c r="O2238" s="6">
        <v>225741331</v>
      </c>
      <c r="P2238" s="6">
        <v>88545835</v>
      </c>
      <c r="Q2238" s="6">
        <v>0</v>
      </c>
      <c r="R2238" s="6">
        <v>20880517</v>
      </c>
      <c r="S2238" s="6">
        <v>335167683</v>
      </c>
      <c r="U2238">
        <f t="shared" si="41"/>
        <v>0.2649220782977762</v>
      </c>
    </row>
    <row r="2239" spans="1:21" x14ac:dyDescent="0.35">
      <c r="A2239">
        <v>2022</v>
      </c>
      <c r="B2239" t="s">
        <v>3</v>
      </c>
      <c r="C2239" t="s">
        <v>67</v>
      </c>
      <c r="D2239" t="s">
        <v>17</v>
      </c>
      <c r="E2239" t="s">
        <v>147</v>
      </c>
      <c r="F2239" t="s">
        <v>35</v>
      </c>
      <c r="G2239">
        <v>3</v>
      </c>
      <c r="H2239" t="s">
        <v>9</v>
      </c>
      <c r="I2239" s="6">
        <v>50</v>
      </c>
      <c r="J2239" s="6">
        <v>76907.16</v>
      </c>
      <c r="K2239" s="6">
        <v>10163.1</v>
      </c>
      <c r="L2239" s="6">
        <v>35998.080000000002</v>
      </c>
      <c r="M2239" s="6">
        <v>74148.259999999995</v>
      </c>
      <c r="N2239" s="6">
        <v>4029</v>
      </c>
      <c r="O2239" s="6">
        <v>426882398</v>
      </c>
      <c r="P2239" s="6">
        <v>160647065</v>
      </c>
      <c r="Q2239" s="6">
        <v>0</v>
      </c>
      <c r="R2239" s="6">
        <v>61542000</v>
      </c>
      <c r="S2239" s="6">
        <v>649071463</v>
      </c>
      <c r="U2239">
        <f t="shared" si="41"/>
        <v>5.2387840091871807E-2</v>
      </c>
    </row>
    <row r="2240" spans="1:21" x14ac:dyDescent="0.35">
      <c r="A2240">
        <v>2022</v>
      </c>
      <c r="B2240" t="s">
        <v>3</v>
      </c>
      <c r="C2240" t="s">
        <v>67</v>
      </c>
      <c r="D2240" t="s">
        <v>17</v>
      </c>
      <c r="E2240" t="s">
        <v>147</v>
      </c>
      <c r="F2240" t="s">
        <v>35</v>
      </c>
      <c r="G2240">
        <v>4</v>
      </c>
      <c r="H2240" t="s">
        <v>9</v>
      </c>
      <c r="I2240" s="6">
        <v>7</v>
      </c>
      <c r="J2240" s="6">
        <v>24118.33</v>
      </c>
      <c r="K2240" s="6">
        <v>5636.45</v>
      </c>
      <c r="L2240" s="6">
        <v>13923.39</v>
      </c>
      <c r="M2240" s="6">
        <v>14059.42</v>
      </c>
      <c r="N2240" s="6">
        <v>5698</v>
      </c>
      <c r="O2240" s="6">
        <v>328385000</v>
      </c>
      <c r="P2240" s="6">
        <v>155765000</v>
      </c>
      <c r="Q2240" s="6">
        <v>0</v>
      </c>
      <c r="R2240" s="6">
        <v>9002000</v>
      </c>
      <c r="S2240" s="6">
        <v>493152000</v>
      </c>
      <c r="U2240">
        <f t="shared" si="41"/>
        <v>0.23625184662453824</v>
      </c>
    </row>
    <row r="2241" spans="1:21" x14ac:dyDescent="0.35">
      <c r="A2241">
        <v>2022</v>
      </c>
      <c r="B2241" t="s">
        <v>3</v>
      </c>
      <c r="C2241" t="s">
        <v>67</v>
      </c>
      <c r="D2241" t="s">
        <v>17</v>
      </c>
      <c r="E2241" t="s">
        <v>147</v>
      </c>
      <c r="F2241" t="s">
        <v>35</v>
      </c>
      <c r="G2241">
        <v>5</v>
      </c>
      <c r="H2241" t="s">
        <v>9</v>
      </c>
      <c r="I2241" s="6">
        <v>7</v>
      </c>
      <c r="J2241" s="6">
        <v>43639.03</v>
      </c>
      <c r="K2241" s="6">
        <v>10565.63</v>
      </c>
      <c r="L2241" s="6">
        <v>29380.26</v>
      </c>
      <c r="M2241" s="6">
        <v>29445.08</v>
      </c>
      <c r="N2241" s="6">
        <v>11004</v>
      </c>
      <c r="O2241" s="6">
        <v>731152000</v>
      </c>
      <c r="P2241" s="6">
        <v>23825000</v>
      </c>
      <c r="Q2241" s="6">
        <v>0</v>
      </c>
      <c r="R2241" s="6">
        <v>142183200</v>
      </c>
      <c r="S2241" s="6">
        <v>897160200</v>
      </c>
      <c r="U2241">
        <f t="shared" si="41"/>
        <v>0.25215959199826393</v>
      </c>
    </row>
    <row r="2242" spans="1:21" x14ac:dyDescent="0.35">
      <c r="A2242">
        <v>2022</v>
      </c>
      <c r="B2242" t="s">
        <v>3</v>
      </c>
      <c r="C2242" t="s">
        <v>67</v>
      </c>
      <c r="D2242" t="s">
        <v>17</v>
      </c>
      <c r="E2242" t="s">
        <v>147</v>
      </c>
      <c r="F2242" t="s">
        <v>35</v>
      </c>
      <c r="G2242">
        <v>6</v>
      </c>
      <c r="H2242" t="s">
        <v>9</v>
      </c>
      <c r="I2242" s="6">
        <v>2</v>
      </c>
      <c r="J2242" s="6">
        <v>254.13</v>
      </c>
      <c r="K2242" s="6">
        <v>152.47999999999999</v>
      </c>
      <c r="L2242" s="6">
        <v>254.14</v>
      </c>
      <c r="M2242" s="6">
        <v>254.14</v>
      </c>
      <c r="N2242" s="6">
        <v>0</v>
      </c>
      <c r="O2242" s="6">
        <v>0</v>
      </c>
      <c r="P2242" s="6">
        <v>9993672</v>
      </c>
      <c r="Q2242" s="6">
        <v>0</v>
      </c>
      <c r="R2242" s="6">
        <v>499684</v>
      </c>
      <c r="S2242" s="6">
        <v>10493356</v>
      </c>
      <c r="U2242">
        <f t="shared" si="41"/>
        <v>0</v>
      </c>
    </row>
    <row r="2243" spans="1:21" x14ac:dyDescent="0.35">
      <c r="A2243">
        <v>2022</v>
      </c>
      <c r="B2243" t="s">
        <v>3</v>
      </c>
      <c r="C2243" t="s">
        <v>67</v>
      </c>
      <c r="D2243" t="s">
        <v>17</v>
      </c>
      <c r="E2243" t="s">
        <v>147</v>
      </c>
      <c r="F2243" t="s">
        <v>35</v>
      </c>
      <c r="G2243">
        <v>7</v>
      </c>
      <c r="H2243" t="s">
        <v>9</v>
      </c>
      <c r="I2243" s="6">
        <v>2</v>
      </c>
      <c r="J2243" s="6">
        <v>113829.73</v>
      </c>
      <c r="K2243" s="6">
        <v>11382.98</v>
      </c>
      <c r="L2243" s="6">
        <v>46779.34</v>
      </c>
      <c r="M2243" s="6">
        <v>46779.34</v>
      </c>
      <c r="N2243" s="6">
        <v>20489</v>
      </c>
      <c r="O2243" s="6">
        <v>137020000</v>
      </c>
      <c r="P2243" s="6">
        <v>30050000</v>
      </c>
      <c r="Q2243" s="6">
        <v>0</v>
      </c>
      <c r="R2243" s="6">
        <v>55308123</v>
      </c>
      <c r="S2243" s="6">
        <v>222378123</v>
      </c>
      <c r="U2243">
        <f t="shared" si="41"/>
        <v>0.17999691293302725</v>
      </c>
    </row>
    <row r="2244" spans="1:21" x14ac:dyDescent="0.35">
      <c r="A2244">
        <v>2022</v>
      </c>
      <c r="B2244" t="s">
        <v>3</v>
      </c>
      <c r="C2244" t="s">
        <v>67</v>
      </c>
      <c r="D2244" t="s">
        <v>17</v>
      </c>
      <c r="E2244" t="s">
        <v>147</v>
      </c>
      <c r="F2244" t="s">
        <v>35</v>
      </c>
      <c r="G2244">
        <v>9</v>
      </c>
      <c r="H2244" t="s">
        <v>9</v>
      </c>
      <c r="I2244" s="6">
        <v>2</v>
      </c>
      <c r="J2244" s="6">
        <v>25278.48</v>
      </c>
      <c r="K2244" s="6">
        <v>4603.0600000000004</v>
      </c>
      <c r="L2244" s="6">
        <v>25278.48</v>
      </c>
      <c r="M2244" s="6">
        <v>34489.54</v>
      </c>
      <c r="N2244" s="6">
        <v>6952</v>
      </c>
      <c r="O2244" s="6">
        <v>392000000</v>
      </c>
      <c r="P2244" s="6">
        <v>56000000</v>
      </c>
      <c r="Q2244" s="6">
        <v>0</v>
      </c>
      <c r="R2244" s="6">
        <v>39600000</v>
      </c>
      <c r="S2244" s="6">
        <v>487600000</v>
      </c>
      <c r="U2244">
        <f t="shared" si="41"/>
        <v>0.27501653580436797</v>
      </c>
    </row>
    <row r="2245" spans="1:21" x14ac:dyDescent="0.35">
      <c r="A2245">
        <v>2022</v>
      </c>
      <c r="B2245" t="s">
        <v>3</v>
      </c>
      <c r="C2245" t="s">
        <v>67</v>
      </c>
      <c r="D2245" t="s">
        <v>17</v>
      </c>
      <c r="E2245" t="s">
        <v>148</v>
      </c>
      <c r="F2245" t="s">
        <v>35</v>
      </c>
      <c r="G2245">
        <v>1</v>
      </c>
      <c r="H2245" t="s">
        <v>9</v>
      </c>
      <c r="I2245" s="6">
        <v>263</v>
      </c>
      <c r="J2245" s="6">
        <v>2827521</v>
      </c>
      <c r="K2245" s="6">
        <v>293116.51</v>
      </c>
      <c r="L2245" s="6">
        <v>2661337.7999999998</v>
      </c>
      <c r="M2245" s="6">
        <v>2729685.78</v>
      </c>
      <c r="N2245" s="6">
        <v>788118</v>
      </c>
      <c r="O2245" s="6">
        <v>16764233138</v>
      </c>
      <c r="P2245" s="6">
        <v>15798563686</v>
      </c>
      <c r="Q2245" s="6">
        <v>0</v>
      </c>
      <c r="R2245" s="6">
        <v>373506977</v>
      </c>
      <c r="S2245" s="6">
        <v>32936303801</v>
      </c>
      <c r="U2245">
        <f t="shared" si="41"/>
        <v>0.27873108634736932</v>
      </c>
    </row>
    <row r="2246" spans="1:21" x14ac:dyDescent="0.35">
      <c r="A2246">
        <v>2022</v>
      </c>
      <c r="B2246" t="s">
        <v>3</v>
      </c>
      <c r="C2246" t="s">
        <v>67</v>
      </c>
      <c r="D2246" t="s">
        <v>17</v>
      </c>
      <c r="E2246" t="s">
        <v>148</v>
      </c>
      <c r="F2246" t="s">
        <v>35</v>
      </c>
      <c r="G2246">
        <v>2</v>
      </c>
      <c r="H2246" t="s">
        <v>9</v>
      </c>
      <c r="I2246" s="6">
        <v>214</v>
      </c>
      <c r="J2246" s="6">
        <v>315613.21999999997</v>
      </c>
      <c r="K2246" s="6">
        <v>63412.41</v>
      </c>
      <c r="L2246" s="6">
        <v>136249.66</v>
      </c>
      <c r="M2246" s="6">
        <v>154923.39000000001</v>
      </c>
      <c r="N2246" s="6">
        <v>58564</v>
      </c>
      <c r="O2246" s="6">
        <v>27798678716</v>
      </c>
      <c r="P2246" s="6">
        <v>26698362617</v>
      </c>
      <c r="Q2246" s="6">
        <v>0</v>
      </c>
      <c r="R2246" s="6">
        <v>131737287</v>
      </c>
      <c r="S2246" s="6">
        <v>54628778620</v>
      </c>
      <c r="U2246">
        <f t="shared" si="41"/>
        <v>0.1855562324036997</v>
      </c>
    </row>
    <row r="2247" spans="1:21" x14ac:dyDescent="0.35">
      <c r="A2247">
        <v>2022</v>
      </c>
      <c r="B2247" t="s">
        <v>3</v>
      </c>
      <c r="C2247" t="s">
        <v>67</v>
      </c>
      <c r="D2247" t="s">
        <v>17</v>
      </c>
      <c r="E2247" t="s">
        <v>148</v>
      </c>
      <c r="F2247" t="s">
        <v>35</v>
      </c>
      <c r="G2247">
        <v>3</v>
      </c>
      <c r="H2247" t="s">
        <v>9</v>
      </c>
      <c r="I2247" s="6">
        <v>108</v>
      </c>
      <c r="J2247" s="6">
        <v>160408.57999999999</v>
      </c>
      <c r="K2247" s="6">
        <v>23738.92</v>
      </c>
      <c r="L2247" s="6">
        <v>45271.199999999997</v>
      </c>
      <c r="M2247" s="6">
        <v>53400.39</v>
      </c>
      <c r="N2247" s="6">
        <v>8726</v>
      </c>
      <c r="O2247" s="6">
        <v>743906297</v>
      </c>
      <c r="P2247" s="6">
        <v>341631996</v>
      </c>
      <c r="Q2247" s="6">
        <v>0</v>
      </c>
      <c r="R2247" s="6">
        <v>86005019</v>
      </c>
      <c r="S2247" s="6">
        <v>1171543312</v>
      </c>
      <c r="U2247">
        <f t="shared" si="41"/>
        <v>5.4398586409779334E-2</v>
      </c>
    </row>
    <row r="2248" spans="1:21" x14ac:dyDescent="0.35">
      <c r="A2248">
        <v>2022</v>
      </c>
      <c r="B2248" t="s">
        <v>3</v>
      </c>
      <c r="C2248" t="s">
        <v>67</v>
      </c>
      <c r="D2248" t="s">
        <v>17</v>
      </c>
      <c r="E2248" t="s">
        <v>148</v>
      </c>
      <c r="F2248" t="s">
        <v>35</v>
      </c>
      <c r="G2248">
        <v>4</v>
      </c>
      <c r="H2248" t="s">
        <v>9</v>
      </c>
      <c r="I2248" s="6">
        <v>3</v>
      </c>
      <c r="J2248" s="6">
        <v>5469.19</v>
      </c>
      <c r="K2248" s="6">
        <v>3281.52</v>
      </c>
      <c r="L2248" s="6">
        <v>3652.58</v>
      </c>
      <c r="M2248" s="6">
        <v>6260.56</v>
      </c>
      <c r="N2248" s="6">
        <v>1912</v>
      </c>
      <c r="O2248" s="6">
        <v>33483868</v>
      </c>
      <c r="P2248" s="6">
        <v>2600000</v>
      </c>
      <c r="Q2248" s="6">
        <v>0</v>
      </c>
      <c r="R2248" s="6">
        <v>4016280</v>
      </c>
      <c r="S2248" s="6">
        <v>40100148</v>
      </c>
      <c r="U2248">
        <f t="shared" si="41"/>
        <v>0.34959472974974359</v>
      </c>
    </row>
    <row r="2249" spans="1:21" x14ac:dyDescent="0.35">
      <c r="A2249">
        <v>2022</v>
      </c>
      <c r="B2249" t="s">
        <v>3</v>
      </c>
      <c r="C2249" t="s">
        <v>67</v>
      </c>
      <c r="D2249" t="s">
        <v>17</v>
      </c>
      <c r="E2249" t="s">
        <v>148</v>
      </c>
      <c r="F2249" t="s">
        <v>35</v>
      </c>
      <c r="G2249">
        <v>5</v>
      </c>
      <c r="H2249" t="s">
        <v>9</v>
      </c>
      <c r="I2249" s="6">
        <v>14</v>
      </c>
      <c r="J2249" s="6">
        <v>18608.310000000001</v>
      </c>
      <c r="K2249" s="6">
        <v>13085.37</v>
      </c>
      <c r="L2249" s="6">
        <v>17010.919999999998</v>
      </c>
      <c r="M2249" s="6">
        <v>24347.98</v>
      </c>
      <c r="N2249" s="6">
        <v>4631</v>
      </c>
      <c r="O2249" s="6">
        <v>54920000</v>
      </c>
      <c r="P2249" s="6">
        <v>91431357</v>
      </c>
      <c r="Q2249" s="6">
        <v>0</v>
      </c>
      <c r="R2249" s="6">
        <v>6850972</v>
      </c>
      <c r="S2249" s="6">
        <v>153202329</v>
      </c>
      <c r="U2249">
        <f t="shared" si="41"/>
        <v>0.2488673071332109</v>
      </c>
    </row>
    <row r="2250" spans="1:21" x14ac:dyDescent="0.35">
      <c r="A2250">
        <v>2022</v>
      </c>
      <c r="B2250" t="s">
        <v>3</v>
      </c>
      <c r="C2250" t="s">
        <v>67</v>
      </c>
      <c r="D2250" t="s">
        <v>17</v>
      </c>
      <c r="E2250" t="s">
        <v>148</v>
      </c>
      <c r="F2250" t="s">
        <v>35</v>
      </c>
      <c r="G2250">
        <v>6</v>
      </c>
      <c r="H2250" t="s">
        <v>9</v>
      </c>
      <c r="I2250" s="6">
        <v>9</v>
      </c>
      <c r="J2250" s="6">
        <v>476.33</v>
      </c>
      <c r="K2250" s="6">
        <v>296.72000000000003</v>
      </c>
      <c r="L2250" s="6">
        <v>473.08</v>
      </c>
      <c r="M2250" s="6">
        <v>615.4</v>
      </c>
      <c r="N2250" s="6">
        <v>44</v>
      </c>
      <c r="O2250" s="6">
        <v>0</v>
      </c>
      <c r="P2250" s="6">
        <v>10370641</v>
      </c>
      <c r="Q2250" s="6">
        <v>0</v>
      </c>
      <c r="R2250" s="6">
        <v>505916</v>
      </c>
      <c r="S2250" s="6">
        <v>10876557</v>
      </c>
      <c r="U2250">
        <f t="shared" si="41"/>
        <v>9.2372934730124076E-2</v>
      </c>
    </row>
    <row r="2251" spans="1:21" x14ac:dyDescent="0.35">
      <c r="A2251">
        <v>2022</v>
      </c>
      <c r="B2251" t="s">
        <v>3</v>
      </c>
      <c r="C2251" t="s">
        <v>67</v>
      </c>
      <c r="D2251" t="s">
        <v>17</v>
      </c>
      <c r="E2251" t="s">
        <v>148</v>
      </c>
      <c r="F2251" t="s">
        <v>35</v>
      </c>
      <c r="G2251">
        <v>10</v>
      </c>
      <c r="H2251" t="s">
        <v>9</v>
      </c>
      <c r="I2251" s="6">
        <v>2</v>
      </c>
      <c r="J2251" s="6">
        <v>0</v>
      </c>
      <c r="K2251" s="6">
        <v>0</v>
      </c>
      <c r="L2251" s="6">
        <v>3103.99</v>
      </c>
      <c r="M2251" s="6">
        <v>37146.11</v>
      </c>
      <c r="N2251" s="6">
        <v>0</v>
      </c>
      <c r="O2251" s="6">
        <v>372294872</v>
      </c>
      <c r="P2251" s="6">
        <v>0</v>
      </c>
      <c r="Q2251" s="6">
        <v>0</v>
      </c>
      <c r="R2251" s="6">
        <v>62049146</v>
      </c>
      <c r="S2251" s="6">
        <v>434344018</v>
      </c>
      <c r="U2251">
        <f t="shared" si="41"/>
        <v>0</v>
      </c>
    </row>
    <row r="2252" spans="1:21" x14ac:dyDescent="0.35">
      <c r="A2252">
        <v>2022</v>
      </c>
      <c r="B2252" t="s">
        <v>3</v>
      </c>
      <c r="C2252" t="s">
        <v>67</v>
      </c>
      <c r="D2252" t="s">
        <v>17</v>
      </c>
      <c r="E2252" t="s">
        <v>149</v>
      </c>
      <c r="F2252" t="s">
        <v>35</v>
      </c>
      <c r="G2252">
        <v>1</v>
      </c>
      <c r="H2252" t="s">
        <v>9</v>
      </c>
      <c r="I2252" s="6">
        <v>43</v>
      </c>
      <c r="J2252" s="6">
        <v>53250.97</v>
      </c>
      <c r="K2252" s="6">
        <v>8832.02</v>
      </c>
      <c r="L2252" s="6">
        <v>32884.839999999997</v>
      </c>
      <c r="M2252" s="6">
        <v>36535.699999999997</v>
      </c>
      <c r="N2252" s="6">
        <v>11479</v>
      </c>
      <c r="O2252" s="6">
        <v>146709455</v>
      </c>
      <c r="P2252" s="6">
        <v>155086607</v>
      </c>
      <c r="Q2252" s="6">
        <v>0</v>
      </c>
      <c r="R2252" s="6">
        <v>11875190</v>
      </c>
      <c r="S2252" s="6">
        <v>313671252</v>
      </c>
      <c r="U2252">
        <f t="shared" si="41"/>
        <v>0.21556414840893978</v>
      </c>
    </row>
    <row r="2253" spans="1:21" x14ac:dyDescent="0.35">
      <c r="A2253">
        <v>2022</v>
      </c>
      <c r="B2253" t="s">
        <v>3</v>
      </c>
      <c r="C2253" t="s">
        <v>67</v>
      </c>
      <c r="D2253" t="s">
        <v>17</v>
      </c>
      <c r="E2253" t="s">
        <v>149</v>
      </c>
      <c r="F2253" t="s">
        <v>35</v>
      </c>
      <c r="G2253">
        <v>2</v>
      </c>
      <c r="H2253" t="s">
        <v>9</v>
      </c>
      <c r="I2253" s="6">
        <v>18</v>
      </c>
      <c r="J2253" s="6">
        <v>4241.12</v>
      </c>
      <c r="K2253" s="6">
        <v>1591.75</v>
      </c>
      <c r="L2253" s="6">
        <v>1404.68</v>
      </c>
      <c r="M2253" s="6">
        <v>1540.57</v>
      </c>
      <c r="N2253" s="6">
        <v>963</v>
      </c>
      <c r="O2253" s="6">
        <v>31755364</v>
      </c>
      <c r="P2253" s="6">
        <v>83977891</v>
      </c>
      <c r="Q2253" s="6">
        <v>0</v>
      </c>
      <c r="R2253" s="6">
        <v>12904173</v>
      </c>
      <c r="S2253" s="6">
        <v>858600946</v>
      </c>
      <c r="U2253">
        <f t="shared" si="41"/>
        <v>0.22706266269287359</v>
      </c>
    </row>
    <row r="2254" spans="1:21" x14ac:dyDescent="0.35">
      <c r="A2254">
        <v>2022</v>
      </c>
      <c r="B2254" t="s">
        <v>3</v>
      </c>
      <c r="C2254" t="s">
        <v>67</v>
      </c>
      <c r="D2254" t="s">
        <v>17</v>
      </c>
      <c r="E2254" t="s">
        <v>149</v>
      </c>
      <c r="F2254" t="s">
        <v>35</v>
      </c>
      <c r="G2254">
        <v>3</v>
      </c>
      <c r="H2254" t="s">
        <v>9</v>
      </c>
      <c r="I2254" s="6">
        <v>8</v>
      </c>
      <c r="J2254" s="6">
        <v>11072.73</v>
      </c>
      <c r="K2254" s="6">
        <v>1995.6</v>
      </c>
      <c r="L2254" s="6">
        <v>6198.42</v>
      </c>
      <c r="M2254" s="6">
        <v>6207.14</v>
      </c>
      <c r="N2254" s="6">
        <v>1550</v>
      </c>
      <c r="O2254" s="6">
        <v>42712970</v>
      </c>
      <c r="P2254" s="6">
        <v>48613865</v>
      </c>
      <c r="Q2254" s="6">
        <v>0</v>
      </c>
      <c r="R2254" s="6">
        <v>2940000</v>
      </c>
      <c r="S2254" s="6">
        <v>94266835</v>
      </c>
      <c r="U2254">
        <f t="shared" si="41"/>
        <v>0.13998354516004635</v>
      </c>
    </row>
    <row r="2255" spans="1:21" x14ac:dyDescent="0.35">
      <c r="A2255">
        <v>2022</v>
      </c>
      <c r="B2255" t="s">
        <v>3</v>
      </c>
      <c r="C2255" t="s">
        <v>67</v>
      </c>
      <c r="D2255" t="s">
        <v>17</v>
      </c>
      <c r="E2255" t="s">
        <v>149</v>
      </c>
      <c r="F2255" t="s">
        <v>35</v>
      </c>
      <c r="G2255">
        <v>5</v>
      </c>
      <c r="H2255" t="s">
        <v>9</v>
      </c>
      <c r="I2255" s="6">
        <v>1</v>
      </c>
      <c r="J2255" s="6">
        <v>169.56</v>
      </c>
      <c r="K2255" s="6">
        <v>16.96</v>
      </c>
      <c r="L2255" s="6">
        <v>113.81</v>
      </c>
      <c r="M2255" s="6">
        <v>113.81</v>
      </c>
      <c r="N2255" s="6">
        <v>42</v>
      </c>
      <c r="O2255" s="6">
        <v>1200000</v>
      </c>
      <c r="P2255" s="6">
        <v>1200000</v>
      </c>
      <c r="Q2255" s="6">
        <v>0</v>
      </c>
      <c r="R2255" s="6">
        <v>300000</v>
      </c>
      <c r="S2255" s="6">
        <v>2700000</v>
      </c>
      <c r="U2255">
        <f t="shared" si="41"/>
        <v>0.24769992922859166</v>
      </c>
    </row>
    <row r="2256" spans="1:21" x14ac:dyDescent="0.35">
      <c r="A2256">
        <v>2022</v>
      </c>
      <c r="B2256" t="s">
        <v>3</v>
      </c>
      <c r="C2256" t="s">
        <v>67</v>
      </c>
      <c r="D2256" t="s">
        <v>17</v>
      </c>
      <c r="E2256" t="s">
        <v>149</v>
      </c>
      <c r="F2256" t="s">
        <v>35</v>
      </c>
      <c r="G2256">
        <v>6</v>
      </c>
      <c r="H2256" t="s">
        <v>9</v>
      </c>
      <c r="I2256" s="6">
        <v>5</v>
      </c>
      <c r="J2256" s="6">
        <v>135.99</v>
      </c>
      <c r="K2256" s="6">
        <v>81.59</v>
      </c>
      <c r="L2256" s="6">
        <v>135.96</v>
      </c>
      <c r="M2256" s="6">
        <v>135.99</v>
      </c>
      <c r="N2256" s="6">
        <v>0</v>
      </c>
      <c r="O2256" s="6">
        <v>0</v>
      </c>
      <c r="P2256" s="6">
        <v>5346632</v>
      </c>
      <c r="Q2256" s="6">
        <v>0</v>
      </c>
      <c r="R2256" s="6">
        <v>267330</v>
      </c>
      <c r="S2256" s="6">
        <v>5613962</v>
      </c>
      <c r="U2256">
        <f t="shared" si="41"/>
        <v>0</v>
      </c>
    </row>
    <row r="2257" spans="1:21" x14ac:dyDescent="0.35">
      <c r="A2257">
        <v>2022</v>
      </c>
      <c r="B2257" t="s">
        <v>3</v>
      </c>
      <c r="C2257" t="s">
        <v>67</v>
      </c>
      <c r="D2257" t="s">
        <v>17</v>
      </c>
      <c r="E2257" t="s">
        <v>150</v>
      </c>
      <c r="F2257" t="s">
        <v>35</v>
      </c>
      <c r="G2257">
        <v>1</v>
      </c>
      <c r="H2257" t="s">
        <v>9</v>
      </c>
      <c r="I2257" s="6">
        <v>334</v>
      </c>
      <c r="J2257" s="6">
        <v>339021.27</v>
      </c>
      <c r="K2257" s="6">
        <v>49472.81</v>
      </c>
      <c r="L2257" s="6">
        <v>174102.56</v>
      </c>
      <c r="M2257" s="6">
        <v>203348.93</v>
      </c>
      <c r="N2257" s="6">
        <v>76849</v>
      </c>
      <c r="O2257" s="6">
        <v>2102789120</v>
      </c>
      <c r="P2257" s="6">
        <v>1229259877</v>
      </c>
      <c r="Q2257" s="6">
        <v>4600000</v>
      </c>
      <c r="R2257" s="6">
        <v>186258524</v>
      </c>
      <c r="S2257" s="6">
        <v>3522907521</v>
      </c>
      <c r="U2257">
        <f t="shared" si="41"/>
        <v>0.22667899273694536</v>
      </c>
    </row>
    <row r="2258" spans="1:21" x14ac:dyDescent="0.35">
      <c r="A2258">
        <v>2022</v>
      </c>
      <c r="B2258" t="s">
        <v>3</v>
      </c>
      <c r="C2258" t="s">
        <v>67</v>
      </c>
      <c r="D2258" t="s">
        <v>17</v>
      </c>
      <c r="E2258" t="s">
        <v>150</v>
      </c>
      <c r="F2258" t="s">
        <v>35</v>
      </c>
      <c r="G2258">
        <v>2</v>
      </c>
      <c r="H2258" t="s">
        <v>9</v>
      </c>
      <c r="I2258" s="6">
        <v>195</v>
      </c>
      <c r="J2258" s="6">
        <v>288414.46000000002</v>
      </c>
      <c r="K2258" s="6">
        <v>92329.99</v>
      </c>
      <c r="L2258" s="6">
        <v>131566.44</v>
      </c>
      <c r="M2258" s="6">
        <v>155588.96</v>
      </c>
      <c r="N2258" s="6">
        <v>57146</v>
      </c>
      <c r="O2258" s="6">
        <v>1880342199</v>
      </c>
      <c r="P2258" s="6">
        <v>683518980</v>
      </c>
      <c r="Q2258" s="6">
        <v>8200000</v>
      </c>
      <c r="R2258" s="6">
        <v>118040604</v>
      </c>
      <c r="S2258" s="6">
        <v>2690101783</v>
      </c>
      <c r="U2258">
        <f t="shared" si="41"/>
        <v>0.19813847058847187</v>
      </c>
    </row>
    <row r="2259" spans="1:21" x14ac:dyDescent="0.35">
      <c r="A2259">
        <v>2022</v>
      </c>
      <c r="B2259" t="s">
        <v>3</v>
      </c>
      <c r="C2259" t="s">
        <v>67</v>
      </c>
      <c r="D2259" t="s">
        <v>17</v>
      </c>
      <c r="E2259" t="s">
        <v>150</v>
      </c>
      <c r="F2259" t="s">
        <v>35</v>
      </c>
      <c r="G2259">
        <v>3</v>
      </c>
      <c r="H2259" t="s">
        <v>9</v>
      </c>
      <c r="I2259" s="6">
        <v>182</v>
      </c>
      <c r="J2259" s="6">
        <v>298170.48</v>
      </c>
      <c r="K2259" s="6">
        <v>43184.66</v>
      </c>
      <c r="L2259" s="6">
        <v>76232.55</v>
      </c>
      <c r="M2259" s="6">
        <v>83360.14</v>
      </c>
      <c r="N2259" s="6">
        <v>16885</v>
      </c>
      <c r="O2259" s="6">
        <v>1955901066</v>
      </c>
      <c r="P2259" s="6">
        <v>613880437</v>
      </c>
      <c r="Q2259" s="6">
        <v>0</v>
      </c>
      <c r="R2259" s="6">
        <v>162196162</v>
      </c>
      <c r="S2259" s="6">
        <v>2731977665</v>
      </c>
      <c r="U2259">
        <f t="shared" si="41"/>
        <v>5.6628677661182292E-2</v>
      </c>
    </row>
    <row r="2260" spans="1:21" x14ac:dyDescent="0.35">
      <c r="A2260">
        <v>2022</v>
      </c>
      <c r="B2260" t="s">
        <v>3</v>
      </c>
      <c r="C2260" t="s">
        <v>67</v>
      </c>
      <c r="D2260" t="s">
        <v>17</v>
      </c>
      <c r="E2260" t="s">
        <v>150</v>
      </c>
      <c r="F2260" t="s">
        <v>35</v>
      </c>
      <c r="G2260">
        <v>4</v>
      </c>
      <c r="H2260" t="s">
        <v>9</v>
      </c>
      <c r="I2260" s="6">
        <v>24</v>
      </c>
      <c r="J2260" s="6">
        <v>43066.400000000001</v>
      </c>
      <c r="K2260" s="6">
        <v>9402.77</v>
      </c>
      <c r="L2260" s="6">
        <v>33422.61</v>
      </c>
      <c r="M2260" s="6">
        <v>37511.39</v>
      </c>
      <c r="N2260" s="6">
        <v>10528</v>
      </c>
      <c r="O2260" s="6">
        <v>1444592838</v>
      </c>
      <c r="P2260" s="6">
        <v>57503525</v>
      </c>
      <c r="Q2260" s="6">
        <v>0</v>
      </c>
      <c r="R2260" s="6">
        <v>105101997</v>
      </c>
      <c r="S2260" s="6">
        <v>1607198360</v>
      </c>
      <c r="U2260">
        <f t="shared" si="41"/>
        <v>0.24445971801682981</v>
      </c>
    </row>
    <row r="2261" spans="1:21" x14ac:dyDescent="0.35">
      <c r="A2261">
        <v>2022</v>
      </c>
      <c r="B2261" t="s">
        <v>3</v>
      </c>
      <c r="C2261" t="s">
        <v>67</v>
      </c>
      <c r="D2261" t="s">
        <v>17</v>
      </c>
      <c r="E2261" t="s">
        <v>150</v>
      </c>
      <c r="F2261" t="s">
        <v>35</v>
      </c>
      <c r="G2261">
        <v>5</v>
      </c>
      <c r="H2261" t="s">
        <v>9</v>
      </c>
      <c r="I2261" s="6">
        <v>13</v>
      </c>
      <c r="J2261" s="6">
        <v>20095.5</v>
      </c>
      <c r="K2261" s="6">
        <v>4875.29</v>
      </c>
      <c r="L2261" s="6">
        <v>11926.26</v>
      </c>
      <c r="M2261" s="6">
        <v>14187.01</v>
      </c>
      <c r="N2261" s="6">
        <v>5022</v>
      </c>
      <c r="O2261" s="6">
        <v>238743908</v>
      </c>
      <c r="P2261" s="6">
        <v>99736007</v>
      </c>
      <c r="Q2261" s="6">
        <v>0</v>
      </c>
      <c r="R2261" s="6">
        <v>23565548</v>
      </c>
      <c r="S2261" s="6">
        <v>362045463</v>
      </c>
      <c r="U2261">
        <f t="shared" si="41"/>
        <v>0.24990669552884975</v>
      </c>
    </row>
    <row r="2262" spans="1:21" x14ac:dyDescent="0.35">
      <c r="A2262">
        <v>2022</v>
      </c>
      <c r="B2262" t="s">
        <v>3</v>
      </c>
      <c r="C2262" t="s">
        <v>67</v>
      </c>
      <c r="D2262" t="s">
        <v>17</v>
      </c>
      <c r="E2262" t="s">
        <v>150</v>
      </c>
      <c r="F2262" t="s">
        <v>35</v>
      </c>
      <c r="G2262">
        <v>6</v>
      </c>
      <c r="H2262" t="s">
        <v>9</v>
      </c>
      <c r="I2262" s="6">
        <v>3</v>
      </c>
      <c r="J2262" s="6">
        <v>2126.7800000000002</v>
      </c>
      <c r="K2262" s="6">
        <v>345.91</v>
      </c>
      <c r="L2262" s="6">
        <v>846.98</v>
      </c>
      <c r="M2262" s="6">
        <v>846.98</v>
      </c>
      <c r="N2262" s="6">
        <v>410</v>
      </c>
      <c r="O2262" s="6">
        <v>2000000</v>
      </c>
      <c r="P2262" s="6">
        <v>29179768</v>
      </c>
      <c r="Q2262" s="6">
        <v>0</v>
      </c>
      <c r="R2262" s="6">
        <v>1158989</v>
      </c>
      <c r="S2262" s="6">
        <v>32338757</v>
      </c>
      <c r="U2262">
        <f t="shared" si="41"/>
        <v>0.19277969512596504</v>
      </c>
    </row>
    <row r="2263" spans="1:21" x14ac:dyDescent="0.35">
      <c r="A2263">
        <v>2022</v>
      </c>
      <c r="B2263" t="s">
        <v>3</v>
      </c>
      <c r="C2263" t="s">
        <v>67</v>
      </c>
      <c r="D2263" t="s">
        <v>17</v>
      </c>
      <c r="E2263" t="s">
        <v>150</v>
      </c>
      <c r="F2263" t="s">
        <v>35</v>
      </c>
      <c r="G2263">
        <v>7</v>
      </c>
      <c r="H2263" t="s">
        <v>9</v>
      </c>
      <c r="I2263" s="6">
        <v>3</v>
      </c>
      <c r="J2263" s="6">
        <v>0</v>
      </c>
      <c r="K2263" s="6">
        <v>0</v>
      </c>
      <c r="L2263" s="6">
        <v>39.18</v>
      </c>
      <c r="M2263" s="6">
        <v>93.73</v>
      </c>
      <c r="N2263" s="6">
        <v>0</v>
      </c>
      <c r="O2263" s="6">
        <v>193348706</v>
      </c>
      <c r="P2263" s="6">
        <v>300000</v>
      </c>
      <c r="Q2263" s="6">
        <v>0</v>
      </c>
      <c r="R2263" s="6">
        <v>60000</v>
      </c>
      <c r="S2263" s="6">
        <v>193708706</v>
      </c>
      <c r="U2263">
        <f t="shared" ref="U2263:U2326" si="42">IFERROR(N2263/J2263,0)</f>
        <v>0</v>
      </c>
    </row>
    <row r="2264" spans="1:21" x14ac:dyDescent="0.35">
      <c r="A2264">
        <v>2022</v>
      </c>
      <c r="B2264" t="s">
        <v>3</v>
      </c>
      <c r="C2264" t="s">
        <v>67</v>
      </c>
      <c r="D2264" t="s">
        <v>17</v>
      </c>
      <c r="E2264" t="s">
        <v>150</v>
      </c>
      <c r="F2264" t="s">
        <v>35</v>
      </c>
      <c r="G2264">
        <v>10</v>
      </c>
      <c r="H2264" t="s">
        <v>9</v>
      </c>
      <c r="I2264" s="6">
        <v>1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14003000</v>
      </c>
      <c r="P2264" s="6">
        <v>1200000</v>
      </c>
      <c r="Q2264" s="6">
        <v>0</v>
      </c>
      <c r="R2264" s="6">
        <v>1640000</v>
      </c>
      <c r="S2264" s="6">
        <v>16843000</v>
      </c>
      <c r="U2264">
        <f t="shared" si="42"/>
        <v>0</v>
      </c>
    </row>
    <row r="2265" spans="1:21" x14ac:dyDescent="0.35">
      <c r="A2265">
        <v>2022</v>
      </c>
      <c r="B2265" t="s">
        <v>3</v>
      </c>
      <c r="C2265" t="s">
        <v>67</v>
      </c>
      <c r="D2265" t="s">
        <v>17</v>
      </c>
      <c r="E2265" t="s">
        <v>151</v>
      </c>
      <c r="F2265" t="s">
        <v>35</v>
      </c>
      <c r="G2265">
        <v>1</v>
      </c>
      <c r="H2265" t="s">
        <v>9</v>
      </c>
      <c r="I2265" s="6">
        <v>199</v>
      </c>
      <c r="J2265" s="6">
        <v>1147983</v>
      </c>
      <c r="K2265" s="6">
        <v>129557.91</v>
      </c>
      <c r="L2265" s="6">
        <v>843721.65</v>
      </c>
      <c r="M2265" s="6">
        <v>892556.52</v>
      </c>
      <c r="N2265" s="6">
        <v>151739</v>
      </c>
      <c r="O2265" s="6">
        <v>1624806285</v>
      </c>
      <c r="P2265" s="6">
        <v>931850450</v>
      </c>
      <c r="Q2265" s="6">
        <v>12473923</v>
      </c>
      <c r="R2265" s="6">
        <v>273612890</v>
      </c>
      <c r="S2265" s="6">
        <v>2842793548</v>
      </c>
      <c r="U2265">
        <f t="shared" si="42"/>
        <v>0.13217878661966248</v>
      </c>
    </row>
    <row r="2266" spans="1:21" x14ac:dyDescent="0.35">
      <c r="A2266">
        <v>2022</v>
      </c>
      <c r="B2266" t="s">
        <v>3</v>
      </c>
      <c r="C2266" t="s">
        <v>67</v>
      </c>
      <c r="D2266" t="s">
        <v>17</v>
      </c>
      <c r="E2266" t="s">
        <v>151</v>
      </c>
      <c r="F2266" t="s">
        <v>35</v>
      </c>
      <c r="G2266">
        <v>2</v>
      </c>
      <c r="H2266" t="s">
        <v>9</v>
      </c>
      <c r="I2266" s="6">
        <v>96</v>
      </c>
      <c r="J2266" s="6">
        <v>756282.92</v>
      </c>
      <c r="K2266" s="6">
        <v>124086.56</v>
      </c>
      <c r="L2266" s="6">
        <v>317036.75</v>
      </c>
      <c r="M2266" s="6">
        <v>342516.84</v>
      </c>
      <c r="N2266" s="6">
        <v>122984</v>
      </c>
      <c r="O2266" s="6">
        <v>1625137728</v>
      </c>
      <c r="P2266" s="6">
        <v>581657903</v>
      </c>
      <c r="Q2266" s="6">
        <v>0</v>
      </c>
      <c r="R2266" s="6">
        <v>81845805</v>
      </c>
      <c r="S2266" s="6">
        <v>2288641436</v>
      </c>
      <c r="U2266">
        <f t="shared" si="42"/>
        <v>0.16261639228874822</v>
      </c>
    </row>
    <row r="2267" spans="1:21" x14ac:dyDescent="0.35">
      <c r="A2267">
        <v>2022</v>
      </c>
      <c r="B2267" t="s">
        <v>3</v>
      </c>
      <c r="C2267" t="s">
        <v>67</v>
      </c>
      <c r="D2267" t="s">
        <v>17</v>
      </c>
      <c r="E2267" t="s">
        <v>151</v>
      </c>
      <c r="F2267" t="s">
        <v>35</v>
      </c>
      <c r="G2267">
        <v>3</v>
      </c>
      <c r="H2267" t="s">
        <v>9</v>
      </c>
      <c r="I2267" s="6">
        <v>88</v>
      </c>
      <c r="J2267" s="6">
        <v>151604.06</v>
      </c>
      <c r="K2267" s="6">
        <v>24729.05</v>
      </c>
      <c r="L2267" s="6">
        <v>49822.19</v>
      </c>
      <c r="M2267" s="6">
        <v>51981.96</v>
      </c>
      <c r="N2267" s="6">
        <v>14405</v>
      </c>
      <c r="O2267" s="6">
        <v>1058773048</v>
      </c>
      <c r="P2267" s="6">
        <v>321131826</v>
      </c>
      <c r="Q2267" s="6">
        <v>0</v>
      </c>
      <c r="R2267" s="6">
        <v>125006742</v>
      </c>
      <c r="S2267" s="6">
        <v>1504911616</v>
      </c>
      <c r="U2267">
        <f t="shared" si="42"/>
        <v>9.5017244261136544E-2</v>
      </c>
    </row>
    <row r="2268" spans="1:21" x14ac:dyDescent="0.35">
      <c r="A2268">
        <v>2022</v>
      </c>
      <c r="B2268" t="s">
        <v>3</v>
      </c>
      <c r="C2268" t="s">
        <v>67</v>
      </c>
      <c r="D2268" t="s">
        <v>17</v>
      </c>
      <c r="E2268" t="s">
        <v>151</v>
      </c>
      <c r="F2268" t="s">
        <v>35</v>
      </c>
      <c r="G2268">
        <v>4</v>
      </c>
      <c r="H2268" t="s">
        <v>9</v>
      </c>
      <c r="I2268" s="6">
        <v>5</v>
      </c>
      <c r="J2268" s="6">
        <v>0</v>
      </c>
      <c r="K2268" s="6">
        <v>0</v>
      </c>
      <c r="L2268" s="6">
        <v>67.819999999999993</v>
      </c>
      <c r="M2268" s="6">
        <v>644.44000000000005</v>
      </c>
      <c r="N2268" s="6">
        <v>0</v>
      </c>
      <c r="O2268" s="6">
        <v>2553000</v>
      </c>
      <c r="P2268" s="6">
        <v>1336000</v>
      </c>
      <c r="Q2268" s="6">
        <v>0</v>
      </c>
      <c r="R2268" s="6">
        <v>100000</v>
      </c>
      <c r="S2268" s="6">
        <v>3989000</v>
      </c>
      <c r="U2268">
        <f t="shared" si="42"/>
        <v>0</v>
      </c>
    </row>
    <row r="2269" spans="1:21" x14ac:dyDescent="0.35">
      <c r="A2269">
        <v>2022</v>
      </c>
      <c r="B2269" t="s">
        <v>3</v>
      </c>
      <c r="C2269" t="s">
        <v>67</v>
      </c>
      <c r="D2269" t="s">
        <v>17</v>
      </c>
      <c r="E2269" t="s">
        <v>151</v>
      </c>
      <c r="F2269" t="s">
        <v>35</v>
      </c>
      <c r="G2269">
        <v>5</v>
      </c>
      <c r="H2269" t="s">
        <v>9</v>
      </c>
      <c r="I2269" s="6">
        <v>10</v>
      </c>
      <c r="J2269" s="6">
        <v>25668.21</v>
      </c>
      <c r="K2269" s="6">
        <v>5901.11</v>
      </c>
      <c r="L2269" s="6">
        <v>6729.42</v>
      </c>
      <c r="M2269" s="6">
        <v>10017.120000000001</v>
      </c>
      <c r="N2269" s="6">
        <v>6368</v>
      </c>
      <c r="O2269" s="6">
        <v>571995725</v>
      </c>
      <c r="P2269" s="6">
        <v>118321620</v>
      </c>
      <c r="Q2269" s="6">
        <v>0</v>
      </c>
      <c r="R2269" s="6">
        <v>13930319</v>
      </c>
      <c r="S2269" s="6">
        <v>704247664</v>
      </c>
      <c r="U2269">
        <f t="shared" si="42"/>
        <v>0.2480889785458355</v>
      </c>
    </row>
    <row r="2270" spans="1:21" x14ac:dyDescent="0.35">
      <c r="A2270">
        <v>2022</v>
      </c>
      <c r="B2270" t="s">
        <v>3</v>
      </c>
      <c r="C2270" t="s">
        <v>67</v>
      </c>
      <c r="D2270" t="s">
        <v>17</v>
      </c>
      <c r="E2270" t="s">
        <v>151</v>
      </c>
      <c r="F2270" t="s">
        <v>35</v>
      </c>
      <c r="G2270">
        <v>6</v>
      </c>
      <c r="H2270" t="s">
        <v>9</v>
      </c>
      <c r="I2270" s="6">
        <v>6</v>
      </c>
      <c r="J2270" s="6">
        <v>5181.2700000000004</v>
      </c>
      <c r="K2270" s="6">
        <v>706.94</v>
      </c>
      <c r="L2270" s="6">
        <v>4401.18</v>
      </c>
      <c r="M2270" s="6">
        <v>4401.18</v>
      </c>
      <c r="N2270" s="6">
        <v>1174</v>
      </c>
      <c r="O2270" s="6">
        <v>51125000</v>
      </c>
      <c r="P2270" s="6">
        <v>26963522</v>
      </c>
      <c r="Q2270" s="6">
        <v>0</v>
      </c>
      <c r="R2270" s="6">
        <v>2482441</v>
      </c>
      <c r="S2270" s="6">
        <v>80570963</v>
      </c>
      <c r="U2270">
        <f t="shared" si="42"/>
        <v>0.22658537385621669</v>
      </c>
    </row>
    <row r="2271" spans="1:21" x14ac:dyDescent="0.35">
      <c r="A2271">
        <v>2022</v>
      </c>
      <c r="B2271" t="s">
        <v>3</v>
      </c>
      <c r="C2271" t="s">
        <v>67</v>
      </c>
      <c r="D2271" t="s">
        <v>17</v>
      </c>
      <c r="E2271" t="s">
        <v>151</v>
      </c>
      <c r="F2271" t="s">
        <v>35</v>
      </c>
      <c r="G2271">
        <v>8</v>
      </c>
      <c r="H2271" t="s">
        <v>9</v>
      </c>
      <c r="I2271" s="6">
        <v>2</v>
      </c>
      <c r="J2271" s="6">
        <v>8679.93</v>
      </c>
      <c r="K2271" s="6">
        <v>867.99</v>
      </c>
      <c r="L2271" s="6">
        <v>6905.19</v>
      </c>
      <c r="M2271" s="6">
        <v>6905.19</v>
      </c>
      <c r="N2271" s="6">
        <v>1568</v>
      </c>
      <c r="O2271" s="6">
        <v>240009</v>
      </c>
      <c r="P2271" s="6">
        <v>37032383</v>
      </c>
      <c r="Q2271" s="6">
        <v>0</v>
      </c>
      <c r="R2271" s="6">
        <v>24001</v>
      </c>
      <c r="S2271" s="6">
        <v>37296393</v>
      </c>
      <c r="U2271">
        <f t="shared" si="42"/>
        <v>0.18064661811788804</v>
      </c>
    </row>
    <row r="2272" spans="1:21" x14ac:dyDescent="0.35">
      <c r="A2272">
        <v>2022</v>
      </c>
      <c r="B2272" t="s">
        <v>3</v>
      </c>
      <c r="C2272" t="s">
        <v>67</v>
      </c>
      <c r="D2272" t="s">
        <v>17</v>
      </c>
      <c r="E2272" t="s">
        <v>151</v>
      </c>
      <c r="F2272" t="s">
        <v>35</v>
      </c>
      <c r="G2272">
        <v>9</v>
      </c>
      <c r="H2272" t="s">
        <v>9</v>
      </c>
      <c r="I2272" s="6">
        <v>2</v>
      </c>
      <c r="J2272" s="6">
        <v>814.33</v>
      </c>
      <c r="K2272" s="6">
        <v>81.44</v>
      </c>
      <c r="L2272" s="6">
        <v>24.7</v>
      </c>
      <c r="M2272" s="6">
        <v>97.66</v>
      </c>
      <c r="N2272" s="6">
        <v>204</v>
      </c>
      <c r="O2272" s="6">
        <v>4367000</v>
      </c>
      <c r="P2272" s="6">
        <v>2820000</v>
      </c>
      <c r="Q2272" s="6">
        <v>0</v>
      </c>
      <c r="R2272" s="6">
        <v>546400</v>
      </c>
      <c r="S2272" s="6">
        <v>7733400</v>
      </c>
      <c r="U2272">
        <f t="shared" si="42"/>
        <v>0.2505126914150283</v>
      </c>
    </row>
    <row r="2273" spans="1:21" x14ac:dyDescent="0.35">
      <c r="A2273">
        <v>2022</v>
      </c>
      <c r="B2273" t="s">
        <v>3</v>
      </c>
      <c r="C2273" t="s">
        <v>67</v>
      </c>
      <c r="D2273" t="s">
        <v>17</v>
      </c>
      <c r="E2273" t="s">
        <v>151</v>
      </c>
      <c r="F2273" t="s">
        <v>35</v>
      </c>
      <c r="G2273">
        <v>10</v>
      </c>
      <c r="H2273" t="s">
        <v>9</v>
      </c>
      <c r="I2273" s="6">
        <v>6</v>
      </c>
      <c r="J2273" s="6">
        <v>524.04999999999995</v>
      </c>
      <c r="K2273" s="6">
        <v>316.76</v>
      </c>
      <c r="L2273" s="6">
        <v>303.88</v>
      </c>
      <c r="M2273" s="6">
        <v>544.16999999999996</v>
      </c>
      <c r="N2273" s="6">
        <v>117</v>
      </c>
      <c r="O2273" s="6">
        <v>3395000</v>
      </c>
      <c r="P2273" s="6">
        <v>636572</v>
      </c>
      <c r="Q2273" s="6">
        <v>0</v>
      </c>
      <c r="R2273" s="6">
        <v>25000</v>
      </c>
      <c r="S2273" s="6">
        <v>4056572</v>
      </c>
      <c r="U2273">
        <f t="shared" si="42"/>
        <v>0.22326113920427443</v>
      </c>
    </row>
    <row r="2274" spans="1:21" x14ac:dyDescent="0.35">
      <c r="A2274">
        <v>2022</v>
      </c>
      <c r="B2274" t="s">
        <v>3</v>
      </c>
      <c r="C2274" t="s">
        <v>67</v>
      </c>
      <c r="D2274" t="s">
        <v>17</v>
      </c>
      <c r="E2274" t="s">
        <v>152</v>
      </c>
      <c r="F2274" t="s">
        <v>35</v>
      </c>
      <c r="G2274">
        <v>1</v>
      </c>
      <c r="H2274" t="s">
        <v>9</v>
      </c>
      <c r="I2274" s="6">
        <v>45</v>
      </c>
      <c r="J2274" s="6">
        <v>38571.94</v>
      </c>
      <c r="K2274" s="6">
        <v>3947.15</v>
      </c>
      <c r="L2274" s="6">
        <v>11505.32</v>
      </c>
      <c r="M2274" s="6">
        <v>14112.61</v>
      </c>
      <c r="N2274" s="6">
        <v>8101</v>
      </c>
      <c r="O2274" s="6">
        <v>247452174</v>
      </c>
      <c r="P2274" s="6">
        <v>183079445</v>
      </c>
      <c r="Q2274" s="6">
        <v>0</v>
      </c>
      <c r="R2274" s="6">
        <v>39154745</v>
      </c>
      <c r="S2274" s="6">
        <v>469686364</v>
      </c>
      <c r="U2274">
        <f t="shared" si="42"/>
        <v>0.21002314117464663</v>
      </c>
    </row>
    <row r="2275" spans="1:21" x14ac:dyDescent="0.35">
      <c r="A2275">
        <v>2022</v>
      </c>
      <c r="B2275" t="s">
        <v>3</v>
      </c>
      <c r="C2275" t="s">
        <v>67</v>
      </c>
      <c r="D2275" t="s">
        <v>17</v>
      </c>
      <c r="E2275" t="s">
        <v>152</v>
      </c>
      <c r="F2275" t="s">
        <v>35</v>
      </c>
      <c r="G2275">
        <v>2</v>
      </c>
      <c r="H2275" t="s">
        <v>9</v>
      </c>
      <c r="I2275" s="6">
        <v>34</v>
      </c>
      <c r="J2275" s="6">
        <v>58007.360000000001</v>
      </c>
      <c r="K2275" s="6">
        <v>7915.68</v>
      </c>
      <c r="L2275" s="6">
        <v>39039.46</v>
      </c>
      <c r="M2275" s="6">
        <v>49020.59</v>
      </c>
      <c r="N2275" s="6">
        <v>10912</v>
      </c>
      <c r="O2275" s="6">
        <v>534917560</v>
      </c>
      <c r="P2275" s="6">
        <v>131829669</v>
      </c>
      <c r="Q2275" s="6">
        <v>0</v>
      </c>
      <c r="R2275" s="6">
        <v>68303284</v>
      </c>
      <c r="S2275" s="6">
        <v>735050513</v>
      </c>
      <c r="U2275">
        <f t="shared" si="42"/>
        <v>0.1881140600089368</v>
      </c>
    </row>
    <row r="2276" spans="1:21" x14ac:dyDescent="0.35">
      <c r="A2276">
        <v>2022</v>
      </c>
      <c r="B2276" t="s">
        <v>3</v>
      </c>
      <c r="C2276" t="s">
        <v>67</v>
      </c>
      <c r="D2276" t="s">
        <v>17</v>
      </c>
      <c r="E2276" t="s">
        <v>152</v>
      </c>
      <c r="F2276" t="s">
        <v>35</v>
      </c>
      <c r="G2276">
        <v>3</v>
      </c>
      <c r="H2276" t="s">
        <v>9</v>
      </c>
      <c r="I2276" s="6">
        <v>12</v>
      </c>
      <c r="J2276" s="6">
        <v>14599.28</v>
      </c>
      <c r="K2276" s="6">
        <v>1489.42</v>
      </c>
      <c r="L2276" s="6">
        <v>1772.71</v>
      </c>
      <c r="M2276" s="6">
        <v>1780.99</v>
      </c>
      <c r="N2276" s="6">
        <v>275</v>
      </c>
      <c r="O2276" s="6">
        <v>80077000</v>
      </c>
      <c r="P2276" s="6">
        <v>32135000</v>
      </c>
      <c r="Q2276" s="6">
        <v>0</v>
      </c>
      <c r="R2276" s="6">
        <v>11190000</v>
      </c>
      <c r="S2276" s="6">
        <v>123402000</v>
      </c>
      <c r="U2276">
        <f t="shared" si="42"/>
        <v>1.8836545363880956E-2</v>
      </c>
    </row>
    <row r="2277" spans="1:21" x14ac:dyDescent="0.35">
      <c r="A2277">
        <v>2022</v>
      </c>
      <c r="B2277" t="s">
        <v>3</v>
      </c>
      <c r="C2277" t="s">
        <v>67</v>
      </c>
      <c r="D2277" t="s">
        <v>17</v>
      </c>
      <c r="E2277" t="s">
        <v>152</v>
      </c>
      <c r="F2277" t="s">
        <v>35</v>
      </c>
      <c r="G2277">
        <v>5</v>
      </c>
      <c r="H2277" t="s">
        <v>9</v>
      </c>
      <c r="I2277" s="6">
        <v>4</v>
      </c>
      <c r="J2277" s="6">
        <v>968.86</v>
      </c>
      <c r="K2277" s="6">
        <v>775.09</v>
      </c>
      <c r="L2277" s="6">
        <v>397.27</v>
      </c>
      <c r="M2277" s="6">
        <v>423.39</v>
      </c>
      <c r="N2277" s="6">
        <v>242</v>
      </c>
      <c r="O2277" s="6">
        <v>4100000</v>
      </c>
      <c r="P2277" s="6">
        <v>800000</v>
      </c>
      <c r="Q2277" s="6">
        <v>0</v>
      </c>
      <c r="R2277" s="6">
        <v>40000</v>
      </c>
      <c r="S2277" s="6">
        <v>4940000</v>
      </c>
      <c r="U2277">
        <f t="shared" si="42"/>
        <v>0.24977808971368412</v>
      </c>
    </row>
    <row r="2278" spans="1:21" x14ac:dyDescent="0.35">
      <c r="A2278">
        <v>2022</v>
      </c>
      <c r="B2278" t="s">
        <v>3</v>
      </c>
      <c r="C2278" t="s">
        <v>67</v>
      </c>
      <c r="D2278" t="s">
        <v>17</v>
      </c>
      <c r="E2278" t="s">
        <v>152</v>
      </c>
      <c r="F2278" t="s">
        <v>35</v>
      </c>
      <c r="G2278">
        <v>6</v>
      </c>
      <c r="H2278" t="s">
        <v>9</v>
      </c>
      <c r="I2278" s="6">
        <v>2</v>
      </c>
      <c r="J2278" s="6">
        <v>294.67</v>
      </c>
      <c r="K2278" s="6">
        <v>176.8</v>
      </c>
      <c r="L2278" s="6">
        <v>294.68</v>
      </c>
      <c r="M2278" s="6">
        <v>294.68</v>
      </c>
      <c r="N2278" s="6">
        <v>0</v>
      </c>
      <c r="O2278" s="6">
        <v>0</v>
      </c>
      <c r="P2278" s="6">
        <v>11587760</v>
      </c>
      <c r="Q2278" s="6">
        <v>0</v>
      </c>
      <c r="R2278" s="6">
        <v>579388</v>
      </c>
      <c r="S2278" s="6">
        <v>12167148</v>
      </c>
      <c r="U2278">
        <f t="shared" si="42"/>
        <v>0</v>
      </c>
    </row>
    <row r="2279" spans="1:21" x14ac:dyDescent="0.35">
      <c r="A2279">
        <v>2022</v>
      </c>
      <c r="B2279" t="s">
        <v>3</v>
      </c>
      <c r="C2279" t="s">
        <v>67</v>
      </c>
      <c r="D2279" t="s">
        <v>17</v>
      </c>
      <c r="E2279" t="s">
        <v>152</v>
      </c>
      <c r="F2279" t="s">
        <v>35</v>
      </c>
      <c r="G2279">
        <v>7</v>
      </c>
      <c r="H2279" t="s">
        <v>9</v>
      </c>
      <c r="I2279" s="6">
        <v>1</v>
      </c>
      <c r="J2279" s="6">
        <v>25997.47</v>
      </c>
      <c r="K2279" s="6">
        <v>2599.75</v>
      </c>
      <c r="L2279" s="6">
        <v>2187.2199999999998</v>
      </c>
      <c r="M2279" s="6">
        <v>2187.2199999999998</v>
      </c>
      <c r="N2279" s="6">
        <v>6462</v>
      </c>
      <c r="O2279" s="6">
        <v>350500000</v>
      </c>
      <c r="P2279" s="6">
        <v>200500000</v>
      </c>
      <c r="Q2279" s="6">
        <v>0</v>
      </c>
      <c r="R2279" s="6">
        <v>28225000</v>
      </c>
      <c r="S2279" s="6">
        <v>579225000</v>
      </c>
      <c r="U2279">
        <f t="shared" si="42"/>
        <v>0.24856264859619032</v>
      </c>
    </row>
    <row r="2280" spans="1:21" x14ac:dyDescent="0.35">
      <c r="A2280">
        <v>2022</v>
      </c>
      <c r="B2280" t="s">
        <v>3</v>
      </c>
      <c r="C2280" t="s">
        <v>67</v>
      </c>
      <c r="D2280" t="s">
        <v>17</v>
      </c>
      <c r="E2280" t="s">
        <v>152</v>
      </c>
      <c r="F2280" t="s">
        <v>35</v>
      </c>
      <c r="G2280">
        <v>9</v>
      </c>
      <c r="H2280" t="s">
        <v>9</v>
      </c>
      <c r="I2280" s="6">
        <v>1</v>
      </c>
      <c r="J2280" s="6">
        <v>17024.23</v>
      </c>
      <c r="K2280" s="6">
        <v>1702.42</v>
      </c>
      <c r="L2280" s="6">
        <v>1304.69</v>
      </c>
      <c r="M2280" s="6">
        <v>1304.69</v>
      </c>
      <c r="N2280" s="6">
        <v>4257</v>
      </c>
      <c r="O2280" s="6">
        <v>390000000</v>
      </c>
      <c r="P2280" s="6">
        <v>120000000</v>
      </c>
      <c r="Q2280" s="6">
        <v>0</v>
      </c>
      <c r="R2280" s="6">
        <v>65000000</v>
      </c>
      <c r="S2280" s="6">
        <v>575000000</v>
      </c>
      <c r="U2280">
        <f t="shared" si="42"/>
        <v>0.25005536226895431</v>
      </c>
    </row>
    <row r="2281" spans="1:21" x14ac:dyDescent="0.35">
      <c r="A2281">
        <v>2022</v>
      </c>
      <c r="B2281" t="s">
        <v>3</v>
      </c>
      <c r="C2281" t="s">
        <v>67</v>
      </c>
      <c r="D2281" t="s">
        <v>17</v>
      </c>
      <c r="E2281" t="s">
        <v>153</v>
      </c>
      <c r="F2281" t="s">
        <v>35</v>
      </c>
      <c r="G2281">
        <v>1</v>
      </c>
      <c r="H2281" t="s">
        <v>9</v>
      </c>
      <c r="I2281" s="6">
        <v>6</v>
      </c>
      <c r="J2281" s="6">
        <v>148208.07</v>
      </c>
      <c r="K2281" s="6">
        <v>59283.22</v>
      </c>
      <c r="L2281" s="6">
        <v>224191.07</v>
      </c>
      <c r="M2281" s="6">
        <v>284814.94</v>
      </c>
      <c r="N2281" s="6">
        <v>14822</v>
      </c>
      <c r="O2281" s="6">
        <v>0</v>
      </c>
      <c r="P2281" s="6">
        <v>294082450</v>
      </c>
      <c r="Q2281" s="6">
        <v>0</v>
      </c>
      <c r="R2281" s="6">
        <v>55335552</v>
      </c>
      <c r="S2281" s="6">
        <v>349418002</v>
      </c>
      <c r="U2281">
        <f t="shared" si="42"/>
        <v>0.10000804949420095</v>
      </c>
    </row>
    <row r="2282" spans="1:21" x14ac:dyDescent="0.35">
      <c r="A2282">
        <v>2022</v>
      </c>
      <c r="B2282" t="s">
        <v>3</v>
      </c>
      <c r="C2282" t="s">
        <v>69</v>
      </c>
      <c r="D2282" t="s">
        <v>17</v>
      </c>
      <c r="E2282" t="s">
        <v>121</v>
      </c>
      <c r="F2282" t="s">
        <v>35</v>
      </c>
      <c r="G2282">
        <v>1</v>
      </c>
      <c r="H2282" t="s">
        <v>9</v>
      </c>
      <c r="I2282" s="6">
        <v>41</v>
      </c>
      <c r="J2282" s="6">
        <v>20212.05</v>
      </c>
      <c r="K2282" s="6">
        <v>6470.62</v>
      </c>
      <c r="L2282" s="6">
        <v>74873.13</v>
      </c>
      <c r="M2282" s="6">
        <v>217585.33</v>
      </c>
      <c r="N2282" s="6">
        <v>0</v>
      </c>
      <c r="O2282" s="6">
        <v>412988100</v>
      </c>
      <c r="P2282" s="6">
        <v>50712157</v>
      </c>
      <c r="Q2282" s="6">
        <v>0</v>
      </c>
      <c r="R2282" s="6">
        <v>70973687</v>
      </c>
      <c r="S2282" s="6">
        <v>571888700</v>
      </c>
      <c r="U2282">
        <f t="shared" si="42"/>
        <v>0</v>
      </c>
    </row>
    <row r="2283" spans="1:21" x14ac:dyDescent="0.35">
      <c r="A2283">
        <v>2022</v>
      </c>
      <c r="B2283" t="s">
        <v>3</v>
      </c>
      <c r="C2283" t="s">
        <v>69</v>
      </c>
      <c r="D2283" t="s">
        <v>17</v>
      </c>
      <c r="E2283" t="s">
        <v>121</v>
      </c>
      <c r="F2283" t="s">
        <v>35</v>
      </c>
      <c r="G2283">
        <v>2</v>
      </c>
      <c r="H2283" t="s">
        <v>9</v>
      </c>
      <c r="I2283" s="6">
        <v>5</v>
      </c>
      <c r="J2283" s="6">
        <v>-462.44</v>
      </c>
      <c r="K2283" s="6">
        <v>-262.91000000000003</v>
      </c>
      <c r="L2283" s="6">
        <v>5731.12</v>
      </c>
      <c r="M2283" s="6">
        <v>10264.290000000001</v>
      </c>
      <c r="N2283" s="6">
        <v>0</v>
      </c>
      <c r="O2283" s="6">
        <v>14770000</v>
      </c>
      <c r="P2283" s="6">
        <v>1750000</v>
      </c>
      <c r="Q2283" s="6">
        <v>0</v>
      </c>
      <c r="R2283" s="6">
        <v>2800000</v>
      </c>
      <c r="S2283" s="6">
        <v>19320000</v>
      </c>
      <c r="U2283">
        <f t="shared" si="42"/>
        <v>0</v>
      </c>
    </row>
    <row r="2284" spans="1:21" x14ac:dyDescent="0.35">
      <c r="A2284">
        <v>2022</v>
      </c>
      <c r="B2284" t="s">
        <v>3</v>
      </c>
      <c r="C2284" t="s">
        <v>69</v>
      </c>
      <c r="D2284" t="s">
        <v>17</v>
      </c>
      <c r="E2284" t="s">
        <v>121</v>
      </c>
      <c r="F2284" t="s">
        <v>35</v>
      </c>
      <c r="G2284">
        <v>3</v>
      </c>
      <c r="H2284" t="s">
        <v>9</v>
      </c>
      <c r="I2284" s="6">
        <v>1</v>
      </c>
      <c r="J2284" s="6">
        <v>0</v>
      </c>
      <c r="K2284" s="6">
        <v>0</v>
      </c>
      <c r="L2284" s="6">
        <v>1723.56</v>
      </c>
      <c r="M2284" s="6">
        <v>3226.75</v>
      </c>
      <c r="N2284" s="6">
        <v>0</v>
      </c>
      <c r="O2284" s="6">
        <v>4000000</v>
      </c>
      <c r="P2284" s="6">
        <v>600000</v>
      </c>
      <c r="Q2284" s="6">
        <v>0</v>
      </c>
      <c r="R2284" s="6">
        <v>1200000</v>
      </c>
      <c r="S2284" s="6">
        <v>5800000</v>
      </c>
      <c r="U2284">
        <f t="shared" si="42"/>
        <v>0</v>
      </c>
    </row>
    <row r="2285" spans="1:21" x14ac:dyDescent="0.35">
      <c r="A2285">
        <v>2022</v>
      </c>
      <c r="B2285" t="s">
        <v>3</v>
      </c>
      <c r="C2285" t="s">
        <v>69</v>
      </c>
      <c r="D2285" t="s">
        <v>17</v>
      </c>
      <c r="E2285" t="s">
        <v>121</v>
      </c>
      <c r="F2285" t="s">
        <v>35</v>
      </c>
      <c r="G2285">
        <v>4</v>
      </c>
      <c r="H2285" t="s">
        <v>9</v>
      </c>
      <c r="I2285" s="6">
        <v>1</v>
      </c>
      <c r="J2285" s="6">
        <v>0</v>
      </c>
      <c r="K2285" s="6">
        <v>0</v>
      </c>
      <c r="L2285" s="6">
        <v>1620</v>
      </c>
      <c r="M2285" s="6">
        <v>4840.1400000000003</v>
      </c>
      <c r="N2285" s="6">
        <v>0</v>
      </c>
      <c r="O2285" s="6">
        <v>6000000</v>
      </c>
      <c r="P2285" s="6">
        <v>900000</v>
      </c>
      <c r="Q2285" s="6">
        <v>0</v>
      </c>
      <c r="R2285" s="6">
        <v>1800000</v>
      </c>
      <c r="S2285" s="6">
        <v>8700000</v>
      </c>
      <c r="U2285">
        <f t="shared" si="42"/>
        <v>0</v>
      </c>
    </row>
    <row r="2286" spans="1:21" x14ac:dyDescent="0.35">
      <c r="A2286">
        <v>2022</v>
      </c>
      <c r="B2286" t="s">
        <v>3</v>
      </c>
      <c r="C2286" t="s">
        <v>69</v>
      </c>
      <c r="D2286" t="s">
        <v>17</v>
      </c>
      <c r="E2286" t="s">
        <v>121</v>
      </c>
      <c r="F2286" t="s">
        <v>35</v>
      </c>
      <c r="G2286">
        <v>5</v>
      </c>
      <c r="H2286" t="s">
        <v>9</v>
      </c>
      <c r="I2286" s="6">
        <v>1</v>
      </c>
      <c r="J2286" s="6">
        <v>222.39</v>
      </c>
      <c r="K2286" s="6">
        <v>144.55000000000001</v>
      </c>
      <c r="L2286" s="6">
        <v>190.1</v>
      </c>
      <c r="M2286" s="6">
        <v>190.1</v>
      </c>
      <c r="N2286" s="6">
        <v>0</v>
      </c>
      <c r="O2286" s="6">
        <v>492922</v>
      </c>
      <c r="P2286" s="6">
        <v>385000</v>
      </c>
      <c r="Q2286" s="6">
        <v>0</v>
      </c>
      <c r="R2286" s="6">
        <v>0</v>
      </c>
      <c r="S2286" s="6">
        <v>877922</v>
      </c>
      <c r="U2286">
        <f t="shared" si="42"/>
        <v>0</v>
      </c>
    </row>
    <row r="2287" spans="1:21" x14ac:dyDescent="0.35">
      <c r="A2287">
        <v>2022</v>
      </c>
      <c r="B2287" t="s">
        <v>3</v>
      </c>
      <c r="C2287" t="s">
        <v>69</v>
      </c>
      <c r="D2287" t="s">
        <v>17</v>
      </c>
      <c r="E2287" t="s">
        <v>122</v>
      </c>
      <c r="F2287" t="s">
        <v>35</v>
      </c>
      <c r="G2287">
        <v>1</v>
      </c>
      <c r="H2287" t="s">
        <v>9</v>
      </c>
      <c r="I2287" s="6">
        <v>192</v>
      </c>
      <c r="J2287" s="6">
        <v>117993.04</v>
      </c>
      <c r="K2287" s="6">
        <v>16941.48</v>
      </c>
      <c r="L2287" s="6">
        <v>98371.43</v>
      </c>
      <c r="M2287" s="6">
        <v>136114.16</v>
      </c>
      <c r="N2287" s="6">
        <v>0</v>
      </c>
      <c r="O2287" s="6">
        <v>1761253314</v>
      </c>
      <c r="P2287" s="6">
        <v>35696328</v>
      </c>
      <c r="Q2287" s="6">
        <v>0</v>
      </c>
      <c r="R2287" s="6">
        <v>497348622</v>
      </c>
      <c r="S2287" s="6">
        <v>2295098264</v>
      </c>
      <c r="U2287">
        <f t="shared" si="42"/>
        <v>0</v>
      </c>
    </row>
    <row r="2288" spans="1:21" x14ac:dyDescent="0.35">
      <c r="A2288">
        <v>2022</v>
      </c>
      <c r="B2288" t="s">
        <v>3</v>
      </c>
      <c r="C2288" t="s">
        <v>69</v>
      </c>
      <c r="D2288" t="s">
        <v>17</v>
      </c>
      <c r="E2288" t="s">
        <v>122</v>
      </c>
      <c r="F2288" t="s">
        <v>35</v>
      </c>
      <c r="G2288">
        <v>2</v>
      </c>
      <c r="H2288" t="s">
        <v>9</v>
      </c>
      <c r="I2288" s="6">
        <v>27</v>
      </c>
      <c r="J2288" s="6">
        <v>506.6</v>
      </c>
      <c r="K2288" s="6">
        <v>375.35</v>
      </c>
      <c r="L2288" s="6">
        <v>16372.15</v>
      </c>
      <c r="M2288" s="6">
        <v>32026.25</v>
      </c>
      <c r="N2288" s="6">
        <v>0</v>
      </c>
      <c r="O2288" s="6">
        <v>42310000</v>
      </c>
      <c r="P2288" s="6">
        <v>10260000</v>
      </c>
      <c r="Q2288" s="6">
        <v>0</v>
      </c>
      <c r="R2288" s="6">
        <v>7800000</v>
      </c>
      <c r="S2288" s="6">
        <v>60370000</v>
      </c>
      <c r="U2288">
        <f t="shared" si="42"/>
        <v>0</v>
      </c>
    </row>
    <row r="2289" spans="1:21" x14ac:dyDescent="0.35">
      <c r="A2289">
        <v>2022</v>
      </c>
      <c r="B2289" t="s">
        <v>3</v>
      </c>
      <c r="C2289" t="s">
        <v>69</v>
      </c>
      <c r="D2289" t="s">
        <v>17</v>
      </c>
      <c r="E2289" t="s">
        <v>122</v>
      </c>
      <c r="F2289" t="s">
        <v>35</v>
      </c>
      <c r="G2289">
        <v>5</v>
      </c>
      <c r="H2289" t="s">
        <v>9</v>
      </c>
      <c r="I2289" s="6">
        <v>4</v>
      </c>
      <c r="J2289" s="6">
        <v>667.17</v>
      </c>
      <c r="K2289" s="6">
        <v>433.65</v>
      </c>
      <c r="L2289" s="6">
        <v>1371.79</v>
      </c>
      <c r="M2289" s="6">
        <v>2392</v>
      </c>
      <c r="N2289" s="6">
        <v>0</v>
      </c>
      <c r="O2289" s="6">
        <v>3478766</v>
      </c>
      <c r="P2289" s="6">
        <v>1455000</v>
      </c>
      <c r="Q2289" s="6">
        <v>0</v>
      </c>
      <c r="R2289" s="6">
        <v>600000</v>
      </c>
      <c r="S2289" s="6">
        <v>5533766</v>
      </c>
      <c r="U2289">
        <f t="shared" si="42"/>
        <v>0</v>
      </c>
    </row>
    <row r="2290" spans="1:21" x14ac:dyDescent="0.35">
      <c r="A2290">
        <v>2022</v>
      </c>
      <c r="B2290" t="s">
        <v>3</v>
      </c>
      <c r="C2290" t="s">
        <v>69</v>
      </c>
      <c r="D2290" t="s">
        <v>17</v>
      </c>
      <c r="E2290" t="s">
        <v>122</v>
      </c>
      <c r="F2290" t="s">
        <v>35</v>
      </c>
      <c r="G2290">
        <v>7</v>
      </c>
      <c r="H2290" t="s">
        <v>9</v>
      </c>
      <c r="I2290" s="6">
        <v>1</v>
      </c>
      <c r="J2290" s="6">
        <v>0</v>
      </c>
      <c r="K2290" s="6">
        <v>0</v>
      </c>
      <c r="L2290" s="6">
        <v>932.05</v>
      </c>
      <c r="M2290" s="6">
        <v>1636.13</v>
      </c>
      <c r="N2290" s="6">
        <v>0</v>
      </c>
      <c r="O2290" s="6">
        <v>2000000</v>
      </c>
      <c r="P2290" s="6">
        <v>300000</v>
      </c>
      <c r="Q2290" s="6">
        <v>0</v>
      </c>
      <c r="R2290" s="6">
        <v>600000</v>
      </c>
      <c r="S2290" s="6">
        <v>2900000</v>
      </c>
      <c r="U2290">
        <f t="shared" si="42"/>
        <v>0</v>
      </c>
    </row>
    <row r="2291" spans="1:21" x14ac:dyDescent="0.35">
      <c r="A2291">
        <v>2022</v>
      </c>
      <c r="B2291" t="s">
        <v>3</v>
      </c>
      <c r="C2291" t="s">
        <v>69</v>
      </c>
      <c r="D2291" t="s">
        <v>17</v>
      </c>
      <c r="E2291" t="s">
        <v>122</v>
      </c>
      <c r="F2291" t="s">
        <v>35</v>
      </c>
      <c r="G2291">
        <v>9</v>
      </c>
      <c r="H2291" t="s">
        <v>9</v>
      </c>
      <c r="I2291" s="6">
        <v>1</v>
      </c>
      <c r="J2291" s="6">
        <v>37.39</v>
      </c>
      <c r="K2291" s="6">
        <v>22.43</v>
      </c>
      <c r="L2291" s="6">
        <v>4.1500000000000004</v>
      </c>
      <c r="M2291" s="6">
        <v>4.1500000000000004</v>
      </c>
      <c r="N2291" s="6">
        <v>0</v>
      </c>
      <c r="O2291" s="6">
        <v>0</v>
      </c>
      <c r="P2291" s="6">
        <v>153144</v>
      </c>
      <c r="Q2291" s="6">
        <v>0</v>
      </c>
      <c r="R2291" s="6">
        <v>26634</v>
      </c>
      <c r="S2291" s="6">
        <v>179778</v>
      </c>
      <c r="U2291">
        <f t="shared" si="42"/>
        <v>0</v>
      </c>
    </row>
    <row r="2292" spans="1:21" x14ac:dyDescent="0.35">
      <c r="A2292">
        <v>2022</v>
      </c>
      <c r="B2292" t="s">
        <v>3</v>
      </c>
      <c r="C2292" t="s">
        <v>69</v>
      </c>
      <c r="D2292" t="s">
        <v>17</v>
      </c>
      <c r="E2292" t="s">
        <v>123</v>
      </c>
      <c r="F2292" t="s">
        <v>35</v>
      </c>
      <c r="G2292">
        <v>1</v>
      </c>
      <c r="H2292" t="s">
        <v>9</v>
      </c>
      <c r="I2292" s="6">
        <v>29</v>
      </c>
      <c r="J2292" s="6">
        <v>407.28</v>
      </c>
      <c r="K2292" s="6">
        <v>-814.94</v>
      </c>
      <c r="L2292" s="6">
        <v>2149.09</v>
      </c>
      <c r="M2292" s="6">
        <v>3999.68</v>
      </c>
      <c r="N2292" s="6">
        <v>0</v>
      </c>
      <c r="O2292" s="6">
        <v>53551400</v>
      </c>
      <c r="P2292" s="6">
        <v>19001050</v>
      </c>
      <c r="Q2292" s="6">
        <v>0</v>
      </c>
      <c r="R2292" s="6">
        <v>7906400</v>
      </c>
      <c r="S2292" s="6">
        <v>114239230</v>
      </c>
      <c r="U2292">
        <f t="shared" si="42"/>
        <v>0</v>
      </c>
    </row>
    <row r="2293" spans="1:21" x14ac:dyDescent="0.35">
      <c r="A2293">
        <v>2022</v>
      </c>
      <c r="B2293" t="s">
        <v>3</v>
      </c>
      <c r="C2293" t="s">
        <v>69</v>
      </c>
      <c r="D2293" t="s">
        <v>17</v>
      </c>
      <c r="E2293" t="s">
        <v>123</v>
      </c>
      <c r="F2293" t="s">
        <v>35</v>
      </c>
      <c r="G2293">
        <v>2</v>
      </c>
      <c r="H2293" t="s">
        <v>9</v>
      </c>
      <c r="I2293" s="6">
        <v>7</v>
      </c>
      <c r="J2293" s="6">
        <v>29836.22</v>
      </c>
      <c r="K2293" s="6">
        <v>378.06</v>
      </c>
      <c r="L2293" s="6">
        <v>45072.99</v>
      </c>
      <c r="M2293" s="6">
        <v>58067.86</v>
      </c>
      <c r="N2293" s="6">
        <v>0</v>
      </c>
      <c r="O2293" s="6">
        <v>64540000</v>
      </c>
      <c r="P2293" s="6">
        <v>11400000</v>
      </c>
      <c r="Q2293" s="6">
        <v>0</v>
      </c>
      <c r="R2293" s="6">
        <v>12076000</v>
      </c>
      <c r="S2293" s="6">
        <v>88016000</v>
      </c>
      <c r="U2293">
        <f t="shared" si="42"/>
        <v>0</v>
      </c>
    </row>
    <row r="2294" spans="1:21" x14ac:dyDescent="0.35">
      <c r="A2294">
        <v>2022</v>
      </c>
      <c r="B2294" t="s">
        <v>3</v>
      </c>
      <c r="C2294" t="s">
        <v>69</v>
      </c>
      <c r="D2294" t="s">
        <v>17</v>
      </c>
      <c r="E2294" t="s">
        <v>124</v>
      </c>
      <c r="F2294" t="s">
        <v>35</v>
      </c>
      <c r="G2294">
        <v>1</v>
      </c>
      <c r="H2294" t="s">
        <v>9</v>
      </c>
      <c r="I2294" s="6">
        <v>11</v>
      </c>
      <c r="J2294" s="6">
        <v>2949.07</v>
      </c>
      <c r="K2294" s="6">
        <v>1669.11</v>
      </c>
      <c r="L2294" s="6">
        <v>2511.36</v>
      </c>
      <c r="M2294" s="6">
        <v>4070.35</v>
      </c>
      <c r="N2294" s="6">
        <v>0</v>
      </c>
      <c r="O2294" s="6">
        <v>4647200</v>
      </c>
      <c r="P2294" s="6">
        <v>7006116</v>
      </c>
      <c r="Q2294" s="6">
        <v>0</v>
      </c>
      <c r="R2294" s="6">
        <v>52772</v>
      </c>
      <c r="S2294" s="6">
        <v>11706088</v>
      </c>
      <c r="U2294">
        <f t="shared" si="42"/>
        <v>0</v>
      </c>
    </row>
    <row r="2295" spans="1:21" x14ac:dyDescent="0.35">
      <c r="A2295">
        <v>2022</v>
      </c>
      <c r="B2295" t="s">
        <v>3</v>
      </c>
      <c r="C2295" t="s">
        <v>69</v>
      </c>
      <c r="D2295" t="s">
        <v>17</v>
      </c>
      <c r="E2295" t="s">
        <v>124</v>
      </c>
      <c r="F2295" t="s">
        <v>35</v>
      </c>
      <c r="G2295">
        <v>5</v>
      </c>
      <c r="H2295" t="s">
        <v>9</v>
      </c>
      <c r="I2295" s="6">
        <v>1</v>
      </c>
      <c r="J2295" s="6">
        <v>222.39</v>
      </c>
      <c r="K2295" s="6">
        <v>144.55000000000001</v>
      </c>
      <c r="L2295" s="6">
        <v>190.1</v>
      </c>
      <c r="M2295" s="6">
        <v>190.1</v>
      </c>
      <c r="N2295" s="6">
        <v>0</v>
      </c>
      <c r="O2295" s="6">
        <v>492922</v>
      </c>
      <c r="P2295" s="6">
        <v>385000</v>
      </c>
      <c r="Q2295" s="6">
        <v>0</v>
      </c>
      <c r="R2295" s="6">
        <v>0</v>
      </c>
      <c r="S2295" s="6">
        <v>877922</v>
      </c>
      <c r="U2295">
        <f t="shared" si="42"/>
        <v>0</v>
      </c>
    </row>
    <row r="2296" spans="1:21" x14ac:dyDescent="0.35">
      <c r="A2296">
        <v>2022</v>
      </c>
      <c r="B2296" t="s">
        <v>3</v>
      </c>
      <c r="C2296" t="s">
        <v>69</v>
      </c>
      <c r="D2296" t="s">
        <v>17</v>
      </c>
      <c r="E2296" t="s">
        <v>125</v>
      </c>
      <c r="F2296" t="s">
        <v>35</v>
      </c>
      <c r="G2296">
        <v>1</v>
      </c>
      <c r="H2296" t="s">
        <v>9</v>
      </c>
      <c r="I2296" s="6">
        <v>272</v>
      </c>
      <c r="J2296" s="6">
        <v>334761.3</v>
      </c>
      <c r="K2296" s="6">
        <v>119988.57</v>
      </c>
      <c r="L2296" s="6">
        <v>322342.28999999998</v>
      </c>
      <c r="M2296" s="6">
        <v>509164.17</v>
      </c>
      <c r="N2296" s="6">
        <v>0</v>
      </c>
      <c r="O2296" s="6">
        <v>1286661236</v>
      </c>
      <c r="P2296" s="6">
        <v>91377210</v>
      </c>
      <c r="Q2296" s="6">
        <v>0</v>
      </c>
      <c r="R2296" s="6">
        <v>336167826</v>
      </c>
      <c r="S2296" s="6">
        <v>1714206272</v>
      </c>
      <c r="U2296">
        <f t="shared" si="42"/>
        <v>0</v>
      </c>
    </row>
    <row r="2297" spans="1:21" x14ac:dyDescent="0.35">
      <c r="A2297">
        <v>2022</v>
      </c>
      <c r="B2297" t="s">
        <v>3</v>
      </c>
      <c r="C2297" t="s">
        <v>69</v>
      </c>
      <c r="D2297" t="s">
        <v>17</v>
      </c>
      <c r="E2297" t="s">
        <v>125</v>
      </c>
      <c r="F2297" t="s">
        <v>35</v>
      </c>
      <c r="G2297">
        <v>2</v>
      </c>
      <c r="H2297" t="s">
        <v>9</v>
      </c>
      <c r="I2297" s="6">
        <v>40</v>
      </c>
      <c r="J2297" s="6">
        <v>10644.98</v>
      </c>
      <c r="K2297" s="6">
        <v>4926.34</v>
      </c>
      <c r="L2297" s="6">
        <v>9471.9699999999993</v>
      </c>
      <c r="M2297" s="6">
        <v>22835.67</v>
      </c>
      <c r="N2297" s="6">
        <v>0</v>
      </c>
      <c r="O2297" s="6">
        <v>41178014</v>
      </c>
      <c r="P2297" s="6">
        <v>14420000</v>
      </c>
      <c r="Q2297" s="6">
        <v>0</v>
      </c>
      <c r="R2297" s="6">
        <v>8816000</v>
      </c>
      <c r="S2297" s="6">
        <v>64414014</v>
      </c>
      <c r="U2297">
        <f t="shared" si="42"/>
        <v>0</v>
      </c>
    </row>
    <row r="2298" spans="1:21" x14ac:dyDescent="0.35">
      <c r="A2298">
        <v>2022</v>
      </c>
      <c r="B2298" t="s">
        <v>3</v>
      </c>
      <c r="C2298" t="s">
        <v>69</v>
      </c>
      <c r="D2298" t="s">
        <v>17</v>
      </c>
      <c r="E2298" t="s">
        <v>125</v>
      </c>
      <c r="F2298" t="s">
        <v>35</v>
      </c>
      <c r="G2298">
        <v>4</v>
      </c>
      <c r="H2298" t="s">
        <v>9</v>
      </c>
      <c r="I2298" s="6">
        <v>1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2000000</v>
      </c>
      <c r="P2298" s="6">
        <v>2000000</v>
      </c>
      <c r="Q2298" s="6">
        <v>0</v>
      </c>
      <c r="R2298" s="6">
        <v>500000</v>
      </c>
      <c r="S2298" s="6">
        <v>4500000</v>
      </c>
      <c r="U2298">
        <f t="shared" si="42"/>
        <v>0</v>
      </c>
    </row>
    <row r="2299" spans="1:21" x14ac:dyDescent="0.35">
      <c r="A2299">
        <v>2022</v>
      </c>
      <c r="B2299" t="s">
        <v>3</v>
      </c>
      <c r="C2299" t="s">
        <v>69</v>
      </c>
      <c r="D2299" t="s">
        <v>17</v>
      </c>
      <c r="E2299" t="s">
        <v>125</v>
      </c>
      <c r="F2299" t="s">
        <v>35</v>
      </c>
      <c r="G2299">
        <v>5</v>
      </c>
      <c r="H2299" t="s">
        <v>9</v>
      </c>
      <c r="I2299" s="6">
        <v>2</v>
      </c>
      <c r="J2299" s="6">
        <v>444.78</v>
      </c>
      <c r="K2299" s="6">
        <v>289.10000000000002</v>
      </c>
      <c r="L2299" s="6">
        <v>380.2</v>
      </c>
      <c r="M2299" s="6">
        <v>380.2</v>
      </c>
      <c r="N2299" s="6">
        <v>0</v>
      </c>
      <c r="O2299" s="6">
        <v>985844</v>
      </c>
      <c r="P2299" s="6">
        <v>770000</v>
      </c>
      <c r="Q2299" s="6">
        <v>0</v>
      </c>
      <c r="R2299" s="6">
        <v>0</v>
      </c>
      <c r="S2299" s="6">
        <v>1755844</v>
      </c>
      <c r="U2299">
        <f t="shared" si="42"/>
        <v>0</v>
      </c>
    </row>
    <row r="2300" spans="1:21" x14ac:dyDescent="0.35">
      <c r="A2300">
        <v>2022</v>
      </c>
      <c r="B2300" t="s">
        <v>3</v>
      </c>
      <c r="C2300" t="s">
        <v>69</v>
      </c>
      <c r="D2300" t="s">
        <v>17</v>
      </c>
      <c r="E2300" t="s">
        <v>125</v>
      </c>
      <c r="F2300" t="s">
        <v>35</v>
      </c>
      <c r="G2300">
        <v>6</v>
      </c>
      <c r="H2300" t="s">
        <v>9</v>
      </c>
      <c r="I2300" s="6">
        <v>2</v>
      </c>
      <c r="J2300" s="6">
        <v>25022.7</v>
      </c>
      <c r="K2300" s="6">
        <v>10009.08</v>
      </c>
      <c r="L2300" s="6">
        <v>25022.7</v>
      </c>
      <c r="M2300" s="6">
        <v>25022.7</v>
      </c>
      <c r="N2300" s="6">
        <v>0</v>
      </c>
      <c r="O2300" s="6">
        <v>54218210</v>
      </c>
      <c r="P2300" s="6">
        <v>2000000</v>
      </c>
      <c r="Q2300" s="6">
        <v>0</v>
      </c>
      <c r="R2300" s="6">
        <v>5721821</v>
      </c>
      <c r="S2300" s="6">
        <v>61940031</v>
      </c>
      <c r="U2300">
        <f t="shared" si="42"/>
        <v>0</v>
      </c>
    </row>
    <row r="2301" spans="1:21" x14ac:dyDescent="0.35">
      <c r="A2301">
        <v>2022</v>
      </c>
      <c r="B2301" t="s">
        <v>3</v>
      </c>
      <c r="C2301" t="s">
        <v>69</v>
      </c>
      <c r="D2301" t="s">
        <v>17</v>
      </c>
      <c r="E2301" t="s">
        <v>126</v>
      </c>
      <c r="F2301" t="s">
        <v>35</v>
      </c>
      <c r="G2301">
        <v>1</v>
      </c>
      <c r="H2301" t="s">
        <v>9</v>
      </c>
      <c r="I2301" s="6">
        <v>28</v>
      </c>
      <c r="J2301" s="6">
        <v>7842.02</v>
      </c>
      <c r="K2301" s="6">
        <v>4863.04</v>
      </c>
      <c r="L2301" s="6">
        <v>9748.56</v>
      </c>
      <c r="M2301" s="6">
        <v>19703.400000000001</v>
      </c>
      <c r="N2301" s="6">
        <v>0</v>
      </c>
      <c r="O2301" s="6">
        <v>26704200</v>
      </c>
      <c r="P2301" s="6">
        <v>19356434</v>
      </c>
      <c r="Q2301" s="6">
        <v>0</v>
      </c>
      <c r="R2301" s="6">
        <v>4501558</v>
      </c>
      <c r="S2301" s="6">
        <v>50562192</v>
      </c>
      <c r="U2301">
        <f t="shared" si="42"/>
        <v>0</v>
      </c>
    </row>
    <row r="2302" spans="1:21" x14ac:dyDescent="0.35">
      <c r="A2302">
        <v>2022</v>
      </c>
      <c r="B2302" t="s">
        <v>3</v>
      </c>
      <c r="C2302" t="s">
        <v>69</v>
      </c>
      <c r="D2302" t="s">
        <v>17</v>
      </c>
      <c r="E2302" t="s">
        <v>126</v>
      </c>
      <c r="F2302" t="s">
        <v>35</v>
      </c>
      <c r="G2302">
        <v>2</v>
      </c>
      <c r="H2302" t="s">
        <v>9</v>
      </c>
      <c r="I2302" s="6">
        <v>24</v>
      </c>
      <c r="J2302" s="6">
        <v>-11059.37</v>
      </c>
      <c r="K2302" s="6">
        <v>-6621.06</v>
      </c>
      <c r="L2302" s="6">
        <v>19610.28</v>
      </c>
      <c r="M2302" s="6">
        <v>39767.949999999997</v>
      </c>
      <c r="N2302" s="6">
        <v>0</v>
      </c>
      <c r="O2302" s="6">
        <v>66070000</v>
      </c>
      <c r="P2302" s="6">
        <v>11462643</v>
      </c>
      <c r="Q2302" s="6">
        <v>0</v>
      </c>
      <c r="R2302" s="6">
        <v>19958720</v>
      </c>
      <c r="S2302" s="6">
        <v>97491363</v>
      </c>
      <c r="U2302">
        <f t="shared" si="42"/>
        <v>0</v>
      </c>
    </row>
    <row r="2303" spans="1:21" x14ac:dyDescent="0.35">
      <c r="A2303">
        <v>2022</v>
      </c>
      <c r="B2303" t="s">
        <v>3</v>
      </c>
      <c r="C2303" t="s">
        <v>69</v>
      </c>
      <c r="D2303" t="s">
        <v>17</v>
      </c>
      <c r="E2303" t="s">
        <v>127</v>
      </c>
      <c r="F2303" t="s">
        <v>35</v>
      </c>
      <c r="G2303">
        <v>1</v>
      </c>
      <c r="H2303" t="s">
        <v>9</v>
      </c>
      <c r="I2303" s="6">
        <v>32</v>
      </c>
      <c r="J2303" s="6">
        <v>14036</v>
      </c>
      <c r="K2303" s="6">
        <v>7026.28</v>
      </c>
      <c r="L2303" s="6">
        <v>997.76</v>
      </c>
      <c r="M2303" s="6">
        <v>1170.6300000000001</v>
      </c>
      <c r="N2303" s="6">
        <v>0</v>
      </c>
      <c r="O2303" s="6">
        <v>9650000</v>
      </c>
      <c r="P2303" s="6">
        <v>6442236</v>
      </c>
      <c r="Q2303" s="6">
        <v>0</v>
      </c>
      <c r="R2303" s="6">
        <v>0</v>
      </c>
      <c r="S2303" s="6">
        <v>16092236</v>
      </c>
      <c r="U2303">
        <f t="shared" si="42"/>
        <v>0</v>
      </c>
    </row>
    <row r="2304" spans="1:21" x14ac:dyDescent="0.35">
      <c r="A2304">
        <v>2022</v>
      </c>
      <c r="B2304" t="s">
        <v>3</v>
      </c>
      <c r="C2304" t="s">
        <v>69</v>
      </c>
      <c r="D2304" t="s">
        <v>17</v>
      </c>
      <c r="E2304" t="s">
        <v>127</v>
      </c>
      <c r="F2304" t="s">
        <v>35</v>
      </c>
      <c r="G2304">
        <v>2</v>
      </c>
      <c r="H2304" t="s">
        <v>9</v>
      </c>
      <c r="I2304" s="6">
        <v>3</v>
      </c>
      <c r="J2304" s="6">
        <v>2068.65</v>
      </c>
      <c r="K2304" s="6">
        <v>1044.6199999999999</v>
      </c>
      <c r="L2304" s="6">
        <v>172.76</v>
      </c>
      <c r="M2304" s="6">
        <v>233.51</v>
      </c>
      <c r="N2304" s="6">
        <v>0</v>
      </c>
      <c r="O2304" s="6">
        <v>900000</v>
      </c>
      <c r="P2304" s="6">
        <v>1770000</v>
      </c>
      <c r="Q2304" s="6">
        <v>0</v>
      </c>
      <c r="R2304" s="6">
        <v>0</v>
      </c>
      <c r="S2304" s="6">
        <v>2670000</v>
      </c>
      <c r="U2304">
        <f t="shared" si="42"/>
        <v>0</v>
      </c>
    </row>
    <row r="2305" spans="1:21" x14ac:dyDescent="0.35">
      <c r="A2305">
        <v>2022</v>
      </c>
      <c r="B2305" t="s">
        <v>3</v>
      </c>
      <c r="C2305" t="s">
        <v>69</v>
      </c>
      <c r="D2305" t="s">
        <v>17</v>
      </c>
      <c r="E2305" t="s">
        <v>127</v>
      </c>
      <c r="F2305" t="s">
        <v>35</v>
      </c>
      <c r="G2305">
        <v>5</v>
      </c>
      <c r="H2305" t="s">
        <v>9</v>
      </c>
      <c r="I2305" s="6">
        <v>1</v>
      </c>
      <c r="J2305" s="6">
        <v>222.39</v>
      </c>
      <c r="K2305" s="6">
        <v>144.55000000000001</v>
      </c>
      <c r="L2305" s="6">
        <v>190.1</v>
      </c>
      <c r="M2305" s="6">
        <v>190.1</v>
      </c>
      <c r="N2305" s="6">
        <v>0</v>
      </c>
      <c r="O2305" s="6">
        <v>492922</v>
      </c>
      <c r="P2305" s="6">
        <v>385000</v>
      </c>
      <c r="Q2305" s="6">
        <v>0</v>
      </c>
      <c r="R2305" s="6">
        <v>0</v>
      </c>
      <c r="S2305" s="6">
        <v>877922</v>
      </c>
      <c r="U2305">
        <f t="shared" si="42"/>
        <v>0</v>
      </c>
    </row>
    <row r="2306" spans="1:21" x14ac:dyDescent="0.35">
      <c r="A2306">
        <v>2022</v>
      </c>
      <c r="B2306" t="s">
        <v>3</v>
      </c>
      <c r="C2306" t="s">
        <v>69</v>
      </c>
      <c r="D2306" t="s">
        <v>17</v>
      </c>
      <c r="E2306" t="s">
        <v>128</v>
      </c>
      <c r="F2306" t="s">
        <v>35</v>
      </c>
      <c r="G2306">
        <v>1</v>
      </c>
      <c r="H2306" t="s">
        <v>9</v>
      </c>
      <c r="I2306" s="6">
        <v>118</v>
      </c>
      <c r="J2306" s="6">
        <v>102662.73</v>
      </c>
      <c r="K2306" s="6">
        <v>21487.97</v>
      </c>
      <c r="L2306" s="6">
        <v>86422.02</v>
      </c>
      <c r="M2306" s="6">
        <v>124420.39</v>
      </c>
      <c r="N2306" s="6">
        <v>0</v>
      </c>
      <c r="O2306" s="6">
        <v>1207484543</v>
      </c>
      <c r="P2306" s="6">
        <v>23892428</v>
      </c>
      <c r="Q2306" s="6">
        <v>0</v>
      </c>
      <c r="R2306" s="6">
        <v>326839334</v>
      </c>
      <c r="S2306" s="6">
        <v>1558216305</v>
      </c>
      <c r="U2306">
        <f t="shared" si="42"/>
        <v>0</v>
      </c>
    </row>
    <row r="2307" spans="1:21" x14ac:dyDescent="0.35">
      <c r="A2307">
        <v>2022</v>
      </c>
      <c r="B2307" t="s">
        <v>3</v>
      </c>
      <c r="C2307" t="s">
        <v>69</v>
      </c>
      <c r="D2307" t="s">
        <v>17</v>
      </c>
      <c r="E2307" t="s">
        <v>128</v>
      </c>
      <c r="F2307" t="s">
        <v>35</v>
      </c>
      <c r="G2307">
        <v>2</v>
      </c>
      <c r="H2307" t="s">
        <v>9</v>
      </c>
      <c r="I2307" s="6">
        <v>22</v>
      </c>
      <c r="J2307" s="6">
        <v>8833.18</v>
      </c>
      <c r="K2307" s="6">
        <v>5345.06</v>
      </c>
      <c r="L2307" s="6">
        <v>8585.4500000000007</v>
      </c>
      <c r="M2307" s="6">
        <v>22158.87</v>
      </c>
      <c r="N2307" s="6">
        <v>0</v>
      </c>
      <c r="O2307" s="6">
        <v>47737052</v>
      </c>
      <c r="P2307" s="6">
        <v>12092288</v>
      </c>
      <c r="Q2307" s="6">
        <v>0</v>
      </c>
      <c r="R2307" s="6">
        <v>3934222</v>
      </c>
      <c r="S2307" s="6">
        <v>63763562</v>
      </c>
      <c r="U2307">
        <f t="shared" si="42"/>
        <v>0</v>
      </c>
    </row>
    <row r="2308" spans="1:21" x14ac:dyDescent="0.35">
      <c r="A2308">
        <v>2022</v>
      </c>
      <c r="B2308" t="s">
        <v>3</v>
      </c>
      <c r="C2308" t="s">
        <v>69</v>
      </c>
      <c r="D2308" t="s">
        <v>17</v>
      </c>
      <c r="E2308" t="s">
        <v>128</v>
      </c>
      <c r="F2308" t="s">
        <v>35</v>
      </c>
      <c r="G2308">
        <v>4</v>
      </c>
      <c r="H2308" t="s">
        <v>9</v>
      </c>
      <c r="I2308" s="6">
        <v>1</v>
      </c>
      <c r="J2308" s="6">
        <v>88.49</v>
      </c>
      <c r="K2308" s="6">
        <v>44.23</v>
      </c>
      <c r="L2308" s="6">
        <v>80.73</v>
      </c>
      <c r="M2308" s="6">
        <v>80.73</v>
      </c>
      <c r="N2308" s="6">
        <v>0</v>
      </c>
      <c r="O2308" s="6">
        <v>0</v>
      </c>
      <c r="P2308" s="6">
        <v>290000</v>
      </c>
      <c r="Q2308" s="6">
        <v>0</v>
      </c>
      <c r="R2308" s="6">
        <v>0</v>
      </c>
      <c r="S2308" s="6">
        <v>290000</v>
      </c>
      <c r="U2308">
        <f t="shared" si="42"/>
        <v>0</v>
      </c>
    </row>
    <row r="2309" spans="1:21" x14ac:dyDescent="0.35">
      <c r="A2309">
        <v>2022</v>
      </c>
      <c r="B2309" t="s">
        <v>3</v>
      </c>
      <c r="C2309" t="s">
        <v>69</v>
      </c>
      <c r="D2309" t="s">
        <v>17</v>
      </c>
      <c r="E2309" t="s">
        <v>128</v>
      </c>
      <c r="F2309" t="s">
        <v>35</v>
      </c>
      <c r="G2309">
        <v>5</v>
      </c>
      <c r="H2309" t="s">
        <v>9</v>
      </c>
      <c r="I2309" s="6">
        <v>2</v>
      </c>
      <c r="J2309" s="6">
        <v>444.78</v>
      </c>
      <c r="K2309" s="6">
        <v>289.10000000000002</v>
      </c>
      <c r="L2309" s="6">
        <v>380.2</v>
      </c>
      <c r="M2309" s="6">
        <v>380.2</v>
      </c>
      <c r="N2309" s="6">
        <v>0</v>
      </c>
      <c r="O2309" s="6">
        <v>985844</v>
      </c>
      <c r="P2309" s="6">
        <v>770000</v>
      </c>
      <c r="Q2309" s="6">
        <v>0</v>
      </c>
      <c r="R2309" s="6">
        <v>0</v>
      </c>
      <c r="S2309" s="6">
        <v>1755844</v>
      </c>
      <c r="U2309">
        <f t="shared" si="42"/>
        <v>0</v>
      </c>
    </row>
    <row r="2310" spans="1:21" x14ac:dyDescent="0.35">
      <c r="A2310">
        <v>2022</v>
      </c>
      <c r="B2310" t="s">
        <v>3</v>
      </c>
      <c r="C2310" t="s">
        <v>69</v>
      </c>
      <c r="D2310" t="s">
        <v>17</v>
      </c>
      <c r="E2310" t="s">
        <v>129</v>
      </c>
      <c r="F2310" t="s">
        <v>35</v>
      </c>
      <c r="G2310">
        <v>1</v>
      </c>
      <c r="H2310" t="s">
        <v>9</v>
      </c>
      <c r="I2310" s="6">
        <v>699</v>
      </c>
      <c r="J2310" s="6">
        <v>15255453.27</v>
      </c>
      <c r="K2310" s="6">
        <v>730250.8</v>
      </c>
      <c r="L2310" s="6">
        <v>10443500.41</v>
      </c>
      <c r="M2310" s="6">
        <v>41579934.020000003</v>
      </c>
      <c r="N2310" s="6">
        <v>0</v>
      </c>
      <c r="O2310" s="6">
        <v>12211226760</v>
      </c>
      <c r="P2310" s="6">
        <v>4698462193</v>
      </c>
      <c r="Q2310" s="6">
        <v>0</v>
      </c>
      <c r="R2310" s="6">
        <v>2781695047</v>
      </c>
      <c r="S2310" s="6">
        <v>20556637614</v>
      </c>
      <c r="U2310">
        <f t="shared" si="42"/>
        <v>0</v>
      </c>
    </row>
    <row r="2311" spans="1:21" x14ac:dyDescent="0.35">
      <c r="A2311">
        <v>2022</v>
      </c>
      <c r="B2311" t="s">
        <v>3</v>
      </c>
      <c r="C2311" t="s">
        <v>69</v>
      </c>
      <c r="D2311" t="s">
        <v>17</v>
      </c>
      <c r="E2311" t="s">
        <v>129</v>
      </c>
      <c r="F2311" t="s">
        <v>35</v>
      </c>
      <c r="G2311">
        <v>2</v>
      </c>
      <c r="H2311" t="s">
        <v>9</v>
      </c>
      <c r="I2311" s="6">
        <v>107</v>
      </c>
      <c r="J2311" s="6">
        <v>20589.86</v>
      </c>
      <c r="K2311" s="6">
        <v>7905.41</v>
      </c>
      <c r="L2311" s="6">
        <v>98143.02</v>
      </c>
      <c r="M2311" s="6">
        <v>204635.49</v>
      </c>
      <c r="N2311" s="6">
        <v>0</v>
      </c>
      <c r="O2311" s="6">
        <v>398477230</v>
      </c>
      <c r="P2311" s="6">
        <v>47199000</v>
      </c>
      <c r="Q2311" s="6">
        <v>0</v>
      </c>
      <c r="R2311" s="6">
        <v>91656134</v>
      </c>
      <c r="S2311" s="6">
        <v>537332364</v>
      </c>
      <c r="U2311">
        <f t="shared" si="42"/>
        <v>0</v>
      </c>
    </row>
    <row r="2312" spans="1:21" x14ac:dyDescent="0.35">
      <c r="A2312">
        <v>2022</v>
      </c>
      <c r="B2312" t="s">
        <v>3</v>
      </c>
      <c r="C2312" t="s">
        <v>69</v>
      </c>
      <c r="D2312" t="s">
        <v>17</v>
      </c>
      <c r="E2312" t="s">
        <v>129</v>
      </c>
      <c r="F2312" t="s">
        <v>35</v>
      </c>
      <c r="G2312">
        <v>3</v>
      </c>
      <c r="H2312" t="s">
        <v>9</v>
      </c>
      <c r="I2312" s="6">
        <v>14</v>
      </c>
      <c r="J2312" s="6">
        <v>5883.69</v>
      </c>
      <c r="K2312" s="6">
        <v>3496.63</v>
      </c>
      <c r="L2312" s="6">
        <v>6794.73</v>
      </c>
      <c r="M2312" s="6">
        <v>15667.11</v>
      </c>
      <c r="N2312" s="6">
        <v>0</v>
      </c>
      <c r="O2312" s="6">
        <v>67900000</v>
      </c>
      <c r="P2312" s="6">
        <v>2800000</v>
      </c>
      <c r="Q2312" s="6">
        <v>0</v>
      </c>
      <c r="R2312" s="6">
        <v>5400000</v>
      </c>
      <c r="S2312" s="6">
        <v>76100000</v>
      </c>
      <c r="U2312">
        <f t="shared" si="42"/>
        <v>0</v>
      </c>
    </row>
    <row r="2313" spans="1:21" x14ac:dyDescent="0.35">
      <c r="A2313">
        <v>2022</v>
      </c>
      <c r="B2313" t="s">
        <v>3</v>
      </c>
      <c r="C2313" t="s">
        <v>69</v>
      </c>
      <c r="D2313" t="s">
        <v>17</v>
      </c>
      <c r="E2313" t="s">
        <v>129</v>
      </c>
      <c r="F2313" t="s">
        <v>35</v>
      </c>
      <c r="G2313">
        <v>4</v>
      </c>
      <c r="H2313" t="s">
        <v>9</v>
      </c>
      <c r="I2313" s="6">
        <v>26</v>
      </c>
      <c r="J2313" s="6">
        <v>270479.77</v>
      </c>
      <c r="K2313" s="6">
        <v>100010.35</v>
      </c>
      <c r="L2313" s="6">
        <v>248696.16</v>
      </c>
      <c r="M2313" s="6">
        <v>397487.59</v>
      </c>
      <c r="N2313" s="6">
        <v>0</v>
      </c>
      <c r="O2313" s="6">
        <v>882187530</v>
      </c>
      <c r="P2313" s="6">
        <v>97962584</v>
      </c>
      <c r="Q2313" s="6">
        <v>0</v>
      </c>
      <c r="R2313" s="6">
        <v>602008038</v>
      </c>
      <c r="S2313" s="6">
        <v>1582158152</v>
      </c>
      <c r="U2313">
        <f t="shared" si="42"/>
        <v>0</v>
      </c>
    </row>
    <row r="2314" spans="1:21" x14ac:dyDescent="0.35">
      <c r="A2314">
        <v>2022</v>
      </c>
      <c r="B2314" t="s">
        <v>3</v>
      </c>
      <c r="C2314" t="s">
        <v>69</v>
      </c>
      <c r="D2314" t="s">
        <v>17</v>
      </c>
      <c r="E2314" t="s">
        <v>129</v>
      </c>
      <c r="F2314" t="s">
        <v>35</v>
      </c>
      <c r="G2314">
        <v>5</v>
      </c>
      <c r="H2314" t="s">
        <v>9</v>
      </c>
      <c r="I2314" s="6">
        <v>33</v>
      </c>
      <c r="J2314" s="6">
        <v>-305408.21999999997</v>
      </c>
      <c r="K2314" s="6">
        <v>66658.39</v>
      </c>
      <c r="L2314" s="6">
        <v>163346.01</v>
      </c>
      <c r="M2314" s="6">
        <v>2619982.13</v>
      </c>
      <c r="N2314" s="6">
        <v>0</v>
      </c>
      <c r="O2314" s="6">
        <v>1237424512</v>
      </c>
      <c r="P2314" s="6">
        <v>46708601</v>
      </c>
      <c r="Q2314" s="6">
        <v>0</v>
      </c>
      <c r="R2314" s="6">
        <v>167366431</v>
      </c>
      <c r="S2314" s="6">
        <v>1451499544</v>
      </c>
      <c r="U2314">
        <f t="shared" si="42"/>
        <v>0</v>
      </c>
    </row>
    <row r="2315" spans="1:21" x14ac:dyDescent="0.35">
      <c r="A2315">
        <v>2022</v>
      </c>
      <c r="B2315" t="s">
        <v>3</v>
      </c>
      <c r="C2315" t="s">
        <v>69</v>
      </c>
      <c r="D2315" t="s">
        <v>17</v>
      </c>
      <c r="E2315" t="s">
        <v>129</v>
      </c>
      <c r="F2315" t="s">
        <v>35</v>
      </c>
      <c r="G2315">
        <v>6</v>
      </c>
      <c r="H2315" t="s">
        <v>9</v>
      </c>
      <c r="I2315" s="6">
        <v>15</v>
      </c>
      <c r="J2315" s="6">
        <v>240329.98</v>
      </c>
      <c r="K2315" s="6">
        <v>22881.8</v>
      </c>
      <c r="L2315" s="6">
        <v>217458.86</v>
      </c>
      <c r="M2315" s="6">
        <v>261561.09</v>
      </c>
      <c r="N2315" s="6">
        <v>0</v>
      </c>
      <c r="O2315" s="6">
        <v>333632000</v>
      </c>
      <c r="P2315" s="6">
        <v>81175147</v>
      </c>
      <c r="Q2315" s="6">
        <v>0</v>
      </c>
      <c r="R2315" s="6">
        <v>585020796</v>
      </c>
      <c r="S2315" s="6">
        <v>999827943</v>
      </c>
      <c r="U2315">
        <f t="shared" si="42"/>
        <v>0</v>
      </c>
    </row>
    <row r="2316" spans="1:21" x14ac:dyDescent="0.35">
      <c r="A2316">
        <v>2022</v>
      </c>
      <c r="B2316" t="s">
        <v>3</v>
      </c>
      <c r="C2316" t="s">
        <v>69</v>
      </c>
      <c r="D2316" t="s">
        <v>17</v>
      </c>
      <c r="E2316" t="s">
        <v>129</v>
      </c>
      <c r="F2316" t="s">
        <v>35</v>
      </c>
      <c r="G2316">
        <v>7</v>
      </c>
      <c r="H2316" t="s">
        <v>9</v>
      </c>
      <c r="I2316" s="6">
        <v>9</v>
      </c>
      <c r="J2316" s="6">
        <v>9930</v>
      </c>
      <c r="K2316" s="6">
        <v>3972</v>
      </c>
      <c r="L2316" s="6">
        <v>9866.14</v>
      </c>
      <c r="M2316" s="6">
        <v>17913.13</v>
      </c>
      <c r="N2316" s="6">
        <v>0</v>
      </c>
      <c r="O2316" s="6">
        <v>53145280</v>
      </c>
      <c r="P2316" s="6">
        <v>6300000</v>
      </c>
      <c r="Q2316" s="6">
        <v>0</v>
      </c>
      <c r="R2316" s="6">
        <v>11489056</v>
      </c>
      <c r="S2316" s="6">
        <v>70934336</v>
      </c>
      <c r="U2316">
        <f t="shared" si="42"/>
        <v>0</v>
      </c>
    </row>
    <row r="2317" spans="1:21" x14ac:dyDescent="0.35">
      <c r="A2317">
        <v>2022</v>
      </c>
      <c r="B2317" t="s">
        <v>3</v>
      </c>
      <c r="C2317" t="s">
        <v>69</v>
      </c>
      <c r="D2317" t="s">
        <v>17</v>
      </c>
      <c r="E2317" t="s">
        <v>129</v>
      </c>
      <c r="F2317" t="s">
        <v>35</v>
      </c>
      <c r="G2317">
        <v>8</v>
      </c>
      <c r="H2317" t="s">
        <v>9</v>
      </c>
      <c r="I2317" s="6">
        <v>8</v>
      </c>
      <c r="J2317" s="6">
        <v>-10648.36</v>
      </c>
      <c r="K2317" s="6">
        <v>-254.34</v>
      </c>
      <c r="L2317" s="6">
        <v>2110.96</v>
      </c>
      <c r="M2317" s="6">
        <v>29157.31</v>
      </c>
      <c r="N2317" s="6">
        <v>0</v>
      </c>
      <c r="O2317" s="6">
        <v>112447336</v>
      </c>
      <c r="P2317" s="6">
        <v>4707529</v>
      </c>
      <c r="Q2317" s="6">
        <v>0</v>
      </c>
      <c r="R2317" s="6">
        <v>12509722</v>
      </c>
      <c r="S2317" s="6">
        <v>129664587</v>
      </c>
      <c r="U2317">
        <f t="shared" si="42"/>
        <v>0</v>
      </c>
    </row>
    <row r="2318" spans="1:21" x14ac:dyDescent="0.35">
      <c r="A2318">
        <v>2022</v>
      </c>
      <c r="B2318" t="s">
        <v>3</v>
      </c>
      <c r="C2318" t="s">
        <v>69</v>
      </c>
      <c r="D2318" t="s">
        <v>17</v>
      </c>
      <c r="E2318" t="s">
        <v>129</v>
      </c>
      <c r="F2318" t="s">
        <v>35</v>
      </c>
      <c r="G2318">
        <v>9</v>
      </c>
      <c r="H2318" t="s">
        <v>9</v>
      </c>
      <c r="I2318" s="6">
        <v>1</v>
      </c>
      <c r="J2318" s="6">
        <v>763.11</v>
      </c>
      <c r="K2318" s="6">
        <v>496.02</v>
      </c>
      <c r="L2318" s="6">
        <v>499.68</v>
      </c>
      <c r="M2318" s="6">
        <v>499.68</v>
      </c>
      <c r="N2318" s="6">
        <v>0</v>
      </c>
      <c r="O2318" s="6">
        <v>5000000</v>
      </c>
      <c r="P2318" s="6">
        <v>0</v>
      </c>
      <c r="Q2318" s="6">
        <v>0</v>
      </c>
      <c r="R2318" s="6">
        <v>0</v>
      </c>
      <c r="S2318" s="6">
        <v>5000000</v>
      </c>
      <c r="U2318">
        <f t="shared" si="42"/>
        <v>0</v>
      </c>
    </row>
    <row r="2319" spans="1:21" x14ac:dyDescent="0.35">
      <c r="A2319">
        <v>2022</v>
      </c>
      <c r="B2319" t="s">
        <v>3</v>
      </c>
      <c r="C2319" t="s">
        <v>69</v>
      </c>
      <c r="D2319" t="s">
        <v>17</v>
      </c>
      <c r="E2319" t="s">
        <v>129</v>
      </c>
      <c r="F2319" t="s">
        <v>35</v>
      </c>
      <c r="G2319">
        <v>10</v>
      </c>
      <c r="H2319" t="s">
        <v>9</v>
      </c>
      <c r="I2319" s="6">
        <v>4</v>
      </c>
      <c r="J2319" s="6">
        <v>25627.99</v>
      </c>
      <c r="K2319" s="6">
        <v>10875.18</v>
      </c>
      <c r="L2319" s="6">
        <v>25627.99</v>
      </c>
      <c r="M2319" s="6">
        <v>46855.43</v>
      </c>
      <c r="N2319" s="6">
        <v>0</v>
      </c>
      <c r="O2319" s="6">
        <v>128355470</v>
      </c>
      <c r="P2319" s="6">
        <v>19765227</v>
      </c>
      <c r="Q2319" s="6">
        <v>0</v>
      </c>
      <c r="R2319" s="6">
        <v>0</v>
      </c>
      <c r="S2319" s="6">
        <v>148120697</v>
      </c>
      <c r="U2319">
        <f t="shared" si="42"/>
        <v>0</v>
      </c>
    </row>
    <row r="2320" spans="1:21" x14ac:dyDescent="0.35">
      <c r="A2320">
        <v>2022</v>
      </c>
      <c r="B2320" t="s">
        <v>3</v>
      </c>
      <c r="C2320" t="s">
        <v>69</v>
      </c>
      <c r="D2320" t="s">
        <v>17</v>
      </c>
      <c r="E2320" t="s">
        <v>130</v>
      </c>
      <c r="F2320" t="s">
        <v>35</v>
      </c>
      <c r="G2320">
        <v>1</v>
      </c>
      <c r="H2320" t="s">
        <v>9</v>
      </c>
      <c r="I2320" s="6">
        <v>36</v>
      </c>
      <c r="J2320" s="6">
        <v>15170.09</v>
      </c>
      <c r="K2320" s="6">
        <v>4594.09</v>
      </c>
      <c r="L2320" s="6">
        <v>12058.41</v>
      </c>
      <c r="M2320" s="6">
        <v>19251.45</v>
      </c>
      <c r="N2320" s="6">
        <v>0</v>
      </c>
      <c r="O2320" s="6">
        <v>216931374</v>
      </c>
      <c r="P2320" s="6">
        <v>19145938</v>
      </c>
      <c r="Q2320" s="6">
        <v>0</v>
      </c>
      <c r="R2320" s="6">
        <v>58176205</v>
      </c>
      <c r="S2320" s="6">
        <v>294253517</v>
      </c>
      <c r="U2320">
        <f t="shared" si="42"/>
        <v>0</v>
      </c>
    </row>
    <row r="2321" spans="1:21" x14ac:dyDescent="0.35">
      <c r="A2321">
        <v>2022</v>
      </c>
      <c r="B2321" t="s">
        <v>3</v>
      </c>
      <c r="C2321" t="s">
        <v>69</v>
      </c>
      <c r="D2321" t="s">
        <v>17</v>
      </c>
      <c r="E2321" t="s">
        <v>130</v>
      </c>
      <c r="F2321" t="s">
        <v>35</v>
      </c>
      <c r="G2321">
        <v>2</v>
      </c>
      <c r="H2321" t="s">
        <v>9</v>
      </c>
      <c r="I2321" s="6">
        <v>7</v>
      </c>
      <c r="J2321" s="6">
        <v>415.49</v>
      </c>
      <c r="K2321" s="6">
        <v>238.92</v>
      </c>
      <c r="L2321" s="6">
        <v>2876.93</v>
      </c>
      <c r="M2321" s="6">
        <v>7760.38</v>
      </c>
      <c r="N2321" s="6">
        <v>0</v>
      </c>
      <c r="O2321" s="6">
        <v>9770000</v>
      </c>
      <c r="P2321" s="6">
        <v>2350000</v>
      </c>
      <c r="Q2321" s="6">
        <v>0</v>
      </c>
      <c r="R2321" s="6">
        <v>2760000</v>
      </c>
      <c r="S2321" s="6">
        <v>14880000</v>
      </c>
      <c r="U2321">
        <f t="shared" si="42"/>
        <v>0</v>
      </c>
    </row>
    <row r="2322" spans="1:21" x14ac:dyDescent="0.35">
      <c r="A2322">
        <v>2022</v>
      </c>
      <c r="B2322" t="s">
        <v>3</v>
      </c>
      <c r="C2322" t="s">
        <v>69</v>
      </c>
      <c r="D2322" t="s">
        <v>17</v>
      </c>
      <c r="E2322" t="s">
        <v>130</v>
      </c>
      <c r="F2322" t="s">
        <v>35</v>
      </c>
      <c r="G2322">
        <v>5</v>
      </c>
      <c r="H2322" t="s">
        <v>9</v>
      </c>
      <c r="I2322" s="6">
        <v>1</v>
      </c>
      <c r="J2322" s="6">
        <v>222.39</v>
      </c>
      <c r="K2322" s="6">
        <v>144.55000000000001</v>
      </c>
      <c r="L2322" s="6">
        <v>190.1</v>
      </c>
      <c r="M2322" s="6">
        <v>190.1</v>
      </c>
      <c r="N2322" s="6">
        <v>0</v>
      </c>
      <c r="O2322" s="6">
        <v>492922</v>
      </c>
      <c r="P2322" s="6">
        <v>385000</v>
      </c>
      <c r="Q2322" s="6">
        <v>0</v>
      </c>
      <c r="R2322" s="6">
        <v>0</v>
      </c>
      <c r="S2322" s="6">
        <v>877922</v>
      </c>
      <c r="U2322">
        <f t="shared" si="42"/>
        <v>0</v>
      </c>
    </row>
    <row r="2323" spans="1:21" x14ac:dyDescent="0.35">
      <c r="A2323">
        <v>2022</v>
      </c>
      <c r="B2323" t="s">
        <v>3</v>
      </c>
      <c r="C2323" t="s">
        <v>69</v>
      </c>
      <c r="D2323" t="s">
        <v>17</v>
      </c>
      <c r="E2323" t="s">
        <v>131</v>
      </c>
      <c r="F2323" t="s">
        <v>35</v>
      </c>
      <c r="G2323">
        <v>1</v>
      </c>
      <c r="H2323" t="s">
        <v>9</v>
      </c>
      <c r="I2323" s="6">
        <v>140</v>
      </c>
      <c r="J2323" s="6">
        <v>100306.23</v>
      </c>
      <c r="K2323" s="6">
        <v>20064.28</v>
      </c>
      <c r="L2323" s="6">
        <v>76167.19</v>
      </c>
      <c r="M2323" s="6">
        <v>99758.22</v>
      </c>
      <c r="N2323" s="6">
        <v>0</v>
      </c>
      <c r="O2323" s="6">
        <v>1304555914</v>
      </c>
      <c r="P2323" s="6">
        <v>71796945</v>
      </c>
      <c r="Q2323" s="6">
        <v>0</v>
      </c>
      <c r="R2323" s="6">
        <v>372931635</v>
      </c>
      <c r="S2323" s="6">
        <v>1799369929</v>
      </c>
      <c r="U2323">
        <f t="shared" si="42"/>
        <v>0</v>
      </c>
    </row>
    <row r="2324" spans="1:21" x14ac:dyDescent="0.35">
      <c r="A2324">
        <v>2022</v>
      </c>
      <c r="B2324" t="s">
        <v>3</v>
      </c>
      <c r="C2324" t="s">
        <v>69</v>
      </c>
      <c r="D2324" t="s">
        <v>17</v>
      </c>
      <c r="E2324" t="s">
        <v>131</v>
      </c>
      <c r="F2324" t="s">
        <v>35</v>
      </c>
      <c r="G2324">
        <v>2</v>
      </c>
      <c r="H2324" t="s">
        <v>9</v>
      </c>
      <c r="I2324" s="6">
        <v>23</v>
      </c>
      <c r="J2324" s="6">
        <v>458.8</v>
      </c>
      <c r="K2324" s="6">
        <v>328.18</v>
      </c>
      <c r="L2324" s="6">
        <v>6251.69</v>
      </c>
      <c r="M2324" s="6">
        <v>20662.61</v>
      </c>
      <c r="N2324" s="6">
        <v>0</v>
      </c>
      <c r="O2324" s="6">
        <v>34610000</v>
      </c>
      <c r="P2324" s="6">
        <v>7930000</v>
      </c>
      <c r="Q2324" s="6">
        <v>0</v>
      </c>
      <c r="R2324" s="6">
        <v>9810000</v>
      </c>
      <c r="S2324" s="6">
        <v>52350000</v>
      </c>
      <c r="U2324">
        <f t="shared" si="42"/>
        <v>0</v>
      </c>
    </row>
    <row r="2325" spans="1:21" x14ac:dyDescent="0.35">
      <c r="A2325">
        <v>2022</v>
      </c>
      <c r="B2325" t="s">
        <v>3</v>
      </c>
      <c r="C2325" t="s">
        <v>69</v>
      </c>
      <c r="D2325" t="s">
        <v>17</v>
      </c>
      <c r="E2325" t="s">
        <v>131</v>
      </c>
      <c r="F2325" t="s">
        <v>35</v>
      </c>
      <c r="G2325">
        <v>3</v>
      </c>
      <c r="H2325" t="s">
        <v>9</v>
      </c>
      <c r="I2325" s="6">
        <v>5</v>
      </c>
      <c r="J2325" s="6">
        <v>-2270.34</v>
      </c>
      <c r="K2325" s="6">
        <v>-1376.41</v>
      </c>
      <c r="L2325" s="6">
        <v>3764</v>
      </c>
      <c r="M2325" s="6">
        <v>8237.7099999999991</v>
      </c>
      <c r="N2325" s="6">
        <v>0</v>
      </c>
      <c r="O2325" s="6">
        <v>18400000</v>
      </c>
      <c r="P2325" s="6">
        <v>3050016</v>
      </c>
      <c r="Q2325" s="6">
        <v>0</v>
      </c>
      <c r="R2325" s="6">
        <v>4450000</v>
      </c>
      <c r="S2325" s="6">
        <v>25900016</v>
      </c>
      <c r="U2325">
        <f t="shared" si="42"/>
        <v>0</v>
      </c>
    </row>
    <row r="2326" spans="1:21" x14ac:dyDescent="0.35">
      <c r="A2326">
        <v>2022</v>
      </c>
      <c r="B2326" t="s">
        <v>3</v>
      </c>
      <c r="C2326" t="s">
        <v>69</v>
      </c>
      <c r="D2326" t="s">
        <v>17</v>
      </c>
      <c r="E2326" t="s">
        <v>131</v>
      </c>
      <c r="F2326" t="s">
        <v>35</v>
      </c>
      <c r="G2326">
        <v>5</v>
      </c>
      <c r="H2326" t="s">
        <v>9</v>
      </c>
      <c r="I2326" s="6">
        <v>2</v>
      </c>
      <c r="J2326" s="6">
        <v>444.78</v>
      </c>
      <c r="K2326" s="6">
        <v>289.10000000000002</v>
      </c>
      <c r="L2326" s="6">
        <v>380.2</v>
      </c>
      <c r="M2326" s="6">
        <v>380.2</v>
      </c>
      <c r="N2326" s="6">
        <v>0</v>
      </c>
      <c r="O2326" s="6">
        <v>985844</v>
      </c>
      <c r="P2326" s="6">
        <v>770000</v>
      </c>
      <c r="Q2326" s="6">
        <v>0</v>
      </c>
      <c r="R2326" s="6">
        <v>0</v>
      </c>
      <c r="S2326" s="6">
        <v>1755844</v>
      </c>
      <c r="U2326">
        <f t="shared" si="42"/>
        <v>0</v>
      </c>
    </row>
    <row r="2327" spans="1:21" x14ac:dyDescent="0.35">
      <c r="A2327">
        <v>2022</v>
      </c>
      <c r="B2327" t="s">
        <v>3</v>
      </c>
      <c r="C2327" t="s">
        <v>69</v>
      </c>
      <c r="D2327" t="s">
        <v>17</v>
      </c>
      <c r="E2327" t="s">
        <v>131</v>
      </c>
      <c r="F2327" t="s">
        <v>35</v>
      </c>
      <c r="G2327">
        <v>9</v>
      </c>
      <c r="H2327" t="s">
        <v>9</v>
      </c>
      <c r="I2327" s="6">
        <v>1</v>
      </c>
      <c r="J2327" s="6">
        <v>53.64</v>
      </c>
      <c r="K2327" s="6">
        <v>32.200000000000003</v>
      </c>
      <c r="L2327" s="6">
        <v>5.95</v>
      </c>
      <c r="M2327" s="6">
        <v>5.95</v>
      </c>
      <c r="N2327" s="6">
        <v>0</v>
      </c>
      <c r="O2327" s="6">
        <v>0</v>
      </c>
      <c r="P2327" s="6">
        <v>219588</v>
      </c>
      <c r="Q2327" s="6">
        <v>0</v>
      </c>
      <c r="R2327" s="6">
        <v>38190</v>
      </c>
      <c r="S2327" s="6">
        <v>257778</v>
      </c>
      <c r="U2327">
        <f t="shared" ref="U2327:U2390" si="43">IFERROR(N2327/J2327,0)</f>
        <v>0</v>
      </c>
    </row>
    <row r="2328" spans="1:21" x14ac:dyDescent="0.35">
      <c r="A2328">
        <v>2022</v>
      </c>
      <c r="B2328" t="s">
        <v>3</v>
      </c>
      <c r="C2328" t="s">
        <v>69</v>
      </c>
      <c r="D2328" t="s">
        <v>17</v>
      </c>
      <c r="E2328" t="s">
        <v>132</v>
      </c>
      <c r="F2328" t="s">
        <v>35</v>
      </c>
      <c r="G2328">
        <v>1</v>
      </c>
      <c r="H2328" t="s">
        <v>9</v>
      </c>
      <c r="I2328" s="6">
        <v>29</v>
      </c>
      <c r="J2328" s="6">
        <v>18354.91</v>
      </c>
      <c r="K2328" s="6">
        <v>11011.19</v>
      </c>
      <c r="L2328" s="6">
        <v>16480.8</v>
      </c>
      <c r="M2328" s="6">
        <v>33219.339999999997</v>
      </c>
      <c r="N2328" s="6">
        <v>0</v>
      </c>
      <c r="O2328" s="6">
        <v>42334317</v>
      </c>
      <c r="P2328" s="6">
        <v>12780044</v>
      </c>
      <c r="Q2328" s="6">
        <v>0</v>
      </c>
      <c r="R2328" s="6">
        <v>4080347</v>
      </c>
      <c r="S2328" s="6">
        <v>59194708</v>
      </c>
      <c r="U2328">
        <f t="shared" si="43"/>
        <v>0</v>
      </c>
    </row>
    <row r="2329" spans="1:21" x14ac:dyDescent="0.35">
      <c r="A2329">
        <v>2022</v>
      </c>
      <c r="B2329" t="s">
        <v>3</v>
      </c>
      <c r="C2329" t="s">
        <v>69</v>
      </c>
      <c r="D2329" t="s">
        <v>17</v>
      </c>
      <c r="E2329" t="s">
        <v>132</v>
      </c>
      <c r="F2329" t="s">
        <v>35</v>
      </c>
      <c r="G2329">
        <v>2</v>
      </c>
      <c r="H2329" t="s">
        <v>9</v>
      </c>
      <c r="I2329" s="6">
        <v>2</v>
      </c>
      <c r="J2329" s="6">
        <v>5.07</v>
      </c>
      <c r="K2329" s="6">
        <v>3.29</v>
      </c>
      <c r="L2329" s="6">
        <v>12.97</v>
      </c>
      <c r="M2329" s="6">
        <v>73.72</v>
      </c>
      <c r="N2329" s="6">
        <v>0</v>
      </c>
      <c r="O2329" s="6">
        <v>0</v>
      </c>
      <c r="P2329" s="6">
        <v>770000</v>
      </c>
      <c r="Q2329" s="6">
        <v>0</v>
      </c>
      <c r="R2329" s="6">
        <v>0</v>
      </c>
      <c r="S2329" s="6">
        <v>770000</v>
      </c>
      <c r="U2329">
        <f t="shared" si="43"/>
        <v>0</v>
      </c>
    </row>
    <row r="2330" spans="1:21" x14ac:dyDescent="0.35">
      <c r="A2330">
        <v>2022</v>
      </c>
      <c r="B2330" t="s">
        <v>3</v>
      </c>
      <c r="C2330" t="s">
        <v>69</v>
      </c>
      <c r="D2330" t="s">
        <v>17</v>
      </c>
      <c r="E2330" t="s">
        <v>132</v>
      </c>
      <c r="F2330" t="s">
        <v>35</v>
      </c>
      <c r="G2330">
        <v>5</v>
      </c>
      <c r="H2330" t="s">
        <v>9</v>
      </c>
      <c r="I2330" s="6">
        <v>1</v>
      </c>
      <c r="J2330" s="6">
        <v>222.39</v>
      </c>
      <c r="K2330" s="6">
        <v>144.55000000000001</v>
      </c>
      <c r="L2330" s="6">
        <v>190.1</v>
      </c>
      <c r="M2330" s="6">
        <v>190.1</v>
      </c>
      <c r="N2330" s="6">
        <v>0</v>
      </c>
      <c r="O2330" s="6">
        <v>492922</v>
      </c>
      <c r="P2330" s="6">
        <v>385000</v>
      </c>
      <c r="Q2330" s="6">
        <v>0</v>
      </c>
      <c r="R2330" s="6">
        <v>0</v>
      </c>
      <c r="S2330" s="6">
        <v>877922</v>
      </c>
      <c r="U2330">
        <f t="shared" si="43"/>
        <v>0</v>
      </c>
    </row>
    <row r="2331" spans="1:21" x14ac:dyDescent="0.35">
      <c r="A2331">
        <v>2022</v>
      </c>
      <c r="B2331" t="s">
        <v>3</v>
      </c>
      <c r="C2331" t="s">
        <v>69</v>
      </c>
      <c r="D2331" t="s">
        <v>17</v>
      </c>
      <c r="E2331" t="s">
        <v>133</v>
      </c>
      <c r="F2331" t="s">
        <v>35</v>
      </c>
      <c r="G2331">
        <v>1</v>
      </c>
      <c r="H2331" t="s">
        <v>9</v>
      </c>
      <c r="I2331" s="6">
        <v>19</v>
      </c>
      <c r="J2331" s="6">
        <v>3008.35</v>
      </c>
      <c r="K2331" s="6">
        <v>402.67</v>
      </c>
      <c r="L2331" s="6">
        <v>1447.96</v>
      </c>
      <c r="M2331" s="6">
        <v>1722.95</v>
      </c>
      <c r="N2331" s="6">
        <v>0</v>
      </c>
      <c r="O2331" s="6">
        <v>40600000</v>
      </c>
      <c r="P2331" s="6">
        <v>3439925</v>
      </c>
      <c r="Q2331" s="6">
        <v>0</v>
      </c>
      <c r="R2331" s="6">
        <v>11625000</v>
      </c>
      <c r="S2331" s="6">
        <v>55664925</v>
      </c>
      <c r="U2331">
        <f t="shared" si="43"/>
        <v>0</v>
      </c>
    </row>
    <row r="2332" spans="1:21" x14ac:dyDescent="0.35">
      <c r="A2332">
        <v>2022</v>
      </c>
      <c r="B2332" t="s">
        <v>3</v>
      </c>
      <c r="C2332" t="s">
        <v>69</v>
      </c>
      <c r="D2332" t="s">
        <v>17</v>
      </c>
      <c r="E2332" t="s">
        <v>133</v>
      </c>
      <c r="F2332" t="s">
        <v>35</v>
      </c>
      <c r="G2332">
        <v>2</v>
      </c>
      <c r="H2332" t="s">
        <v>9</v>
      </c>
      <c r="I2332" s="6">
        <v>1</v>
      </c>
      <c r="J2332" s="6">
        <v>783.72</v>
      </c>
      <c r="K2332" s="6">
        <v>313.49</v>
      </c>
      <c r="L2332" s="6">
        <v>513.17999999999995</v>
      </c>
      <c r="M2332" s="6">
        <v>513.17999999999995</v>
      </c>
      <c r="N2332" s="6">
        <v>0</v>
      </c>
      <c r="O2332" s="6">
        <v>0</v>
      </c>
      <c r="P2332" s="6">
        <v>250000</v>
      </c>
      <c r="Q2332" s="6">
        <v>0</v>
      </c>
      <c r="R2332" s="6">
        <v>0</v>
      </c>
      <c r="S2332" s="6">
        <v>250000</v>
      </c>
      <c r="U2332">
        <f t="shared" si="43"/>
        <v>0</v>
      </c>
    </row>
    <row r="2333" spans="1:21" x14ac:dyDescent="0.35">
      <c r="A2333">
        <v>2022</v>
      </c>
      <c r="B2333" t="s">
        <v>3</v>
      </c>
      <c r="C2333" t="s">
        <v>69</v>
      </c>
      <c r="D2333" t="s">
        <v>17</v>
      </c>
      <c r="E2333" t="s">
        <v>133</v>
      </c>
      <c r="F2333" t="s">
        <v>35</v>
      </c>
      <c r="G2333">
        <v>5</v>
      </c>
      <c r="H2333" t="s">
        <v>9</v>
      </c>
      <c r="I2333" s="6">
        <v>1</v>
      </c>
      <c r="J2333" s="6">
        <v>222.39</v>
      </c>
      <c r="K2333" s="6">
        <v>144.55000000000001</v>
      </c>
      <c r="L2333" s="6">
        <v>190.1</v>
      </c>
      <c r="M2333" s="6">
        <v>190.1</v>
      </c>
      <c r="N2333" s="6">
        <v>0</v>
      </c>
      <c r="O2333" s="6">
        <v>492922</v>
      </c>
      <c r="P2333" s="6">
        <v>385000</v>
      </c>
      <c r="Q2333" s="6">
        <v>0</v>
      </c>
      <c r="R2333" s="6">
        <v>0</v>
      </c>
      <c r="S2333" s="6">
        <v>877922</v>
      </c>
      <c r="U2333">
        <f t="shared" si="43"/>
        <v>0</v>
      </c>
    </row>
    <row r="2334" spans="1:21" x14ac:dyDescent="0.35">
      <c r="A2334">
        <v>2022</v>
      </c>
      <c r="B2334" t="s">
        <v>3</v>
      </c>
      <c r="C2334" t="s">
        <v>69</v>
      </c>
      <c r="D2334" t="s">
        <v>17</v>
      </c>
      <c r="E2334" t="s">
        <v>133</v>
      </c>
      <c r="F2334" t="s">
        <v>35</v>
      </c>
      <c r="G2334">
        <v>6</v>
      </c>
      <c r="H2334" t="s">
        <v>9</v>
      </c>
      <c r="I2334" s="6">
        <v>1</v>
      </c>
      <c r="J2334" s="6">
        <v>24.75</v>
      </c>
      <c r="K2334" s="6">
        <v>12.39</v>
      </c>
      <c r="L2334" s="6">
        <v>22.58</v>
      </c>
      <c r="M2334" s="6">
        <v>22.58</v>
      </c>
      <c r="N2334" s="6">
        <v>0</v>
      </c>
      <c r="O2334" s="6">
        <v>0</v>
      </c>
      <c r="P2334" s="6">
        <v>81117</v>
      </c>
      <c r="Q2334" s="6">
        <v>0</v>
      </c>
      <c r="R2334" s="6">
        <v>0</v>
      </c>
      <c r="S2334" s="6">
        <v>81117</v>
      </c>
      <c r="U2334">
        <f t="shared" si="43"/>
        <v>0</v>
      </c>
    </row>
    <row r="2335" spans="1:21" x14ac:dyDescent="0.35">
      <c r="A2335">
        <v>2022</v>
      </c>
      <c r="B2335" t="s">
        <v>3</v>
      </c>
      <c r="C2335" t="s">
        <v>69</v>
      </c>
      <c r="D2335" t="s">
        <v>17</v>
      </c>
      <c r="E2335" t="s">
        <v>133</v>
      </c>
      <c r="F2335" t="s">
        <v>35</v>
      </c>
      <c r="G2335">
        <v>10</v>
      </c>
      <c r="H2335" t="s">
        <v>9</v>
      </c>
      <c r="I2335" s="6">
        <v>3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6009000</v>
      </c>
      <c r="P2335" s="6">
        <v>0</v>
      </c>
      <c r="Q2335" s="6">
        <v>0</v>
      </c>
      <c r="R2335" s="6">
        <v>180000</v>
      </c>
      <c r="S2335" s="6">
        <v>6189000</v>
      </c>
      <c r="U2335">
        <f t="shared" si="43"/>
        <v>0</v>
      </c>
    </row>
    <row r="2336" spans="1:21" x14ac:dyDescent="0.35">
      <c r="A2336">
        <v>2022</v>
      </c>
      <c r="B2336" t="s">
        <v>3</v>
      </c>
      <c r="C2336" t="s">
        <v>69</v>
      </c>
      <c r="D2336" t="s">
        <v>17</v>
      </c>
      <c r="E2336" t="s">
        <v>134</v>
      </c>
      <c r="F2336" t="s">
        <v>35</v>
      </c>
      <c r="G2336">
        <v>1</v>
      </c>
      <c r="H2336" t="s">
        <v>9</v>
      </c>
      <c r="I2336" s="6">
        <v>361</v>
      </c>
      <c r="J2336" s="6">
        <v>9475406.8800000008</v>
      </c>
      <c r="K2336" s="6">
        <v>2418674.4900000002</v>
      </c>
      <c r="L2336" s="6">
        <v>5689773.4500000002</v>
      </c>
      <c r="M2336" s="6">
        <v>5815523.3399999999</v>
      </c>
      <c r="N2336" s="6">
        <v>0</v>
      </c>
      <c r="O2336" s="6">
        <v>4876478379</v>
      </c>
      <c r="P2336" s="6">
        <v>346672553</v>
      </c>
      <c r="Q2336" s="6">
        <v>0</v>
      </c>
      <c r="R2336" s="6">
        <v>1008753673</v>
      </c>
      <c r="S2336" s="6">
        <v>6345675977</v>
      </c>
      <c r="U2336">
        <f t="shared" si="43"/>
        <v>0</v>
      </c>
    </row>
    <row r="2337" spans="1:21" x14ac:dyDescent="0.35">
      <c r="A2337">
        <v>2022</v>
      </c>
      <c r="B2337" t="s">
        <v>3</v>
      </c>
      <c r="C2337" t="s">
        <v>69</v>
      </c>
      <c r="D2337" t="s">
        <v>17</v>
      </c>
      <c r="E2337" t="s">
        <v>134</v>
      </c>
      <c r="F2337" t="s">
        <v>35</v>
      </c>
      <c r="G2337">
        <v>2</v>
      </c>
      <c r="H2337" t="s">
        <v>9</v>
      </c>
      <c r="I2337" s="6">
        <v>141</v>
      </c>
      <c r="J2337" s="6">
        <v>-12794.91</v>
      </c>
      <c r="K2337" s="6">
        <v>-6230.94</v>
      </c>
      <c r="L2337" s="6">
        <v>7922005.1100000003</v>
      </c>
      <c r="M2337" s="6">
        <v>19205448.390000001</v>
      </c>
      <c r="N2337" s="6">
        <v>0</v>
      </c>
      <c r="O2337" s="6">
        <v>14308235158</v>
      </c>
      <c r="P2337" s="6">
        <v>11177212329</v>
      </c>
      <c r="Q2337" s="6">
        <v>0</v>
      </c>
      <c r="R2337" s="6">
        <v>276363500</v>
      </c>
      <c r="S2337" s="6">
        <v>25761810987</v>
      </c>
      <c r="U2337">
        <f t="shared" si="43"/>
        <v>0</v>
      </c>
    </row>
    <row r="2338" spans="1:21" x14ac:dyDescent="0.35">
      <c r="A2338">
        <v>2022</v>
      </c>
      <c r="B2338" t="s">
        <v>3</v>
      </c>
      <c r="C2338" t="s">
        <v>69</v>
      </c>
      <c r="D2338" t="s">
        <v>17</v>
      </c>
      <c r="E2338" t="s">
        <v>134</v>
      </c>
      <c r="F2338" t="s">
        <v>35</v>
      </c>
      <c r="G2338">
        <v>5</v>
      </c>
      <c r="H2338" t="s">
        <v>9</v>
      </c>
      <c r="I2338" s="6">
        <v>4</v>
      </c>
      <c r="J2338" s="6">
        <v>3951</v>
      </c>
      <c r="K2338" s="6">
        <v>1635.99</v>
      </c>
      <c r="L2338" s="6">
        <v>4606.29</v>
      </c>
      <c r="M2338" s="6">
        <v>8511.0300000000007</v>
      </c>
      <c r="N2338" s="6">
        <v>0</v>
      </c>
      <c r="O2338" s="6">
        <v>9244287</v>
      </c>
      <c r="P2338" s="6">
        <v>685000</v>
      </c>
      <c r="Q2338" s="6">
        <v>0</v>
      </c>
      <c r="R2338" s="6">
        <v>2683451</v>
      </c>
      <c r="S2338" s="6">
        <v>12612738</v>
      </c>
      <c r="U2338">
        <f t="shared" si="43"/>
        <v>0</v>
      </c>
    </row>
    <row r="2339" spans="1:21" x14ac:dyDescent="0.35">
      <c r="A2339">
        <v>2022</v>
      </c>
      <c r="B2339" t="s">
        <v>3</v>
      </c>
      <c r="C2339" t="s">
        <v>69</v>
      </c>
      <c r="D2339" t="s">
        <v>17</v>
      </c>
      <c r="E2339" t="s">
        <v>134</v>
      </c>
      <c r="F2339" t="s">
        <v>35</v>
      </c>
      <c r="G2339">
        <v>6</v>
      </c>
      <c r="H2339" t="s">
        <v>9</v>
      </c>
      <c r="I2339" s="6">
        <v>3</v>
      </c>
      <c r="J2339" s="6">
        <v>85.98</v>
      </c>
      <c r="K2339" s="6">
        <v>55.89</v>
      </c>
      <c r="L2339" s="6">
        <v>85.98</v>
      </c>
      <c r="M2339" s="6">
        <v>129.32</v>
      </c>
      <c r="N2339" s="6">
        <v>0</v>
      </c>
      <c r="O2339" s="6">
        <v>0</v>
      </c>
      <c r="P2339" s="6">
        <v>793458</v>
      </c>
      <c r="Q2339" s="6">
        <v>0</v>
      </c>
      <c r="R2339" s="6">
        <v>2234</v>
      </c>
      <c r="S2339" s="6">
        <v>795692</v>
      </c>
      <c r="U2339">
        <f t="shared" si="43"/>
        <v>0</v>
      </c>
    </row>
    <row r="2340" spans="1:21" x14ac:dyDescent="0.35">
      <c r="A2340">
        <v>2022</v>
      </c>
      <c r="B2340" t="s">
        <v>3</v>
      </c>
      <c r="C2340" t="s">
        <v>69</v>
      </c>
      <c r="D2340" t="s">
        <v>17</v>
      </c>
      <c r="E2340" t="s">
        <v>135</v>
      </c>
      <c r="F2340" t="s">
        <v>35</v>
      </c>
      <c r="G2340">
        <v>1</v>
      </c>
      <c r="H2340" t="s">
        <v>9</v>
      </c>
      <c r="I2340" s="6">
        <v>367</v>
      </c>
      <c r="J2340" s="6">
        <v>355973.64</v>
      </c>
      <c r="K2340" s="6">
        <v>110992.79</v>
      </c>
      <c r="L2340" s="6">
        <v>257410.01</v>
      </c>
      <c r="M2340" s="6">
        <v>386449.93</v>
      </c>
      <c r="N2340" s="6">
        <v>0</v>
      </c>
      <c r="O2340" s="6">
        <v>2649946918</v>
      </c>
      <c r="P2340" s="6">
        <v>534987797</v>
      </c>
      <c r="Q2340" s="6">
        <v>0</v>
      </c>
      <c r="R2340" s="6">
        <v>933076682</v>
      </c>
      <c r="S2340" s="6">
        <v>4396315183</v>
      </c>
      <c r="U2340">
        <f t="shared" si="43"/>
        <v>0</v>
      </c>
    </row>
    <row r="2341" spans="1:21" x14ac:dyDescent="0.35">
      <c r="A2341">
        <v>2022</v>
      </c>
      <c r="B2341" t="s">
        <v>3</v>
      </c>
      <c r="C2341" t="s">
        <v>69</v>
      </c>
      <c r="D2341" t="s">
        <v>17</v>
      </c>
      <c r="E2341" t="s">
        <v>135</v>
      </c>
      <c r="F2341" t="s">
        <v>35</v>
      </c>
      <c r="G2341">
        <v>2</v>
      </c>
      <c r="H2341" t="s">
        <v>9</v>
      </c>
      <c r="I2341" s="6">
        <v>73</v>
      </c>
      <c r="J2341" s="6">
        <v>-1951.19</v>
      </c>
      <c r="K2341" s="6">
        <v>-1277.2</v>
      </c>
      <c r="L2341" s="6">
        <v>62130.1</v>
      </c>
      <c r="M2341" s="6">
        <v>124548.32</v>
      </c>
      <c r="N2341" s="6">
        <v>0</v>
      </c>
      <c r="O2341" s="6">
        <v>179583115</v>
      </c>
      <c r="P2341" s="6">
        <v>41441392</v>
      </c>
      <c r="Q2341" s="6">
        <v>0</v>
      </c>
      <c r="R2341" s="6">
        <v>53135000</v>
      </c>
      <c r="S2341" s="6">
        <v>289183811</v>
      </c>
      <c r="U2341">
        <f t="shared" si="43"/>
        <v>0</v>
      </c>
    </row>
    <row r="2342" spans="1:21" x14ac:dyDescent="0.35">
      <c r="A2342">
        <v>2022</v>
      </c>
      <c r="B2342" t="s">
        <v>3</v>
      </c>
      <c r="C2342" t="s">
        <v>69</v>
      </c>
      <c r="D2342" t="s">
        <v>17</v>
      </c>
      <c r="E2342" t="s">
        <v>135</v>
      </c>
      <c r="F2342" t="s">
        <v>35</v>
      </c>
      <c r="G2342">
        <v>3</v>
      </c>
      <c r="H2342" t="s">
        <v>9</v>
      </c>
      <c r="I2342" s="6">
        <v>16</v>
      </c>
      <c r="J2342" s="6">
        <v>15395.32</v>
      </c>
      <c r="K2342" s="6">
        <v>7578.41</v>
      </c>
      <c r="L2342" s="6">
        <v>18031.97</v>
      </c>
      <c r="M2342" s="6">
        <v>42748.18</v>
      </c>
      <c r="N2342" s="6">
        <v>0</v>
      </c>
      <c r="O2342" s="6">
        <v>96533726</v>
      </c>
      <c r="P2342" s="6">
        <v>12935000</v>
      </c>
      <c r="Q2342" s="6">
        <v>0</v>
      </c>
      <c r="R2342" s="6">
        <v>21245162</v>
      </c>
      <c r="S2342" s="6">
        <v>130713888</v>
      </c>
      <c r="U2342">
        <f t="shared" si="43"/>
        <v>0</v>
      </c>
    </row>
    <row r="2343" spans="1:21" x14ac:dyDescent="0.35">
      <c r="A2343">
        <v>2022</v>
      </c>
      <c r="B2343" t="s">
        <v>3</v>
      </c>
      <c r="C2343" t="s">
        <v>69</v>
      </c>
      <c r="D2343" t="s">
        <v>17</v>
      </c>
      <c r="E2343" t="s">
        <v>135</v>
      </c>
      <c r="F2343" t="s">
        <v>35</v>
      </c>
      <c r="G2343">
        <v>4</v>
      </c>
      <c r="H2343" t="s">
        <v>9</v>
      </c>
      <c r="I2343" s="6">
        <v>1</v>
      </c>
      <c r="J2343" s="6">
        <v>0</v>
      </c>
      <c r="K2343" s="6">
        <v>0</v>
      </c>
      <c r="L2343" s="6">
        <v>4105.4799999999996</v>
      </c>
      <c r="M2343" s="6">
        <v>8227.8799999999992</v>
      </c>
      <c r="N2343" s="6">
        <v>0</v>
      </c>
      <c r="O2343" s="6">
        <v>10000000</v>
      </c>
      <c r="P2343" s="6">
        <v>1500000</v>
      </c>
      <c r="Q2343" s="6">
        <v>0</v>
      </c>
      <c r="R2343" s="6">
        <v>3300000</v>
      </c>
      <c r="S2343" s="6">
        <v>14800000</v>
      </c>
      <c r="U2343">
        <f t="shared" si="43"/>
        <v>0</v>
      </c>
    </row>
    <row r="2344" spans="1:21" x14ac:dyDescent="0.35">
      <c r="A2344">
        <v>2022</v>
      </c>
      <c r="B2344" t="s">
        <v>3</v>
      </c>
      <c r="C2344" t="s">
        <v>69</v>
      </c>
      <c r="D2344" t="s">
        <v>17</v>
      </c>
      <c r="E2344" t="s">
        <v>135</v>
      </c>
      <c r="F2344" t="s">
        <v>35</v>
      </c>
      <c r="G2344">
        <v>5</v>
      </c>
      <c r="H2344" t="s">
        <v>9</v>
      </c>
      <c r="I2344" s="6">
        <v>2</v>
      </c>
      <c r="J2344" s="6">
        <v>444.78</v>
      </c>
      <c r="K2344" s="6">
        <v>289.10000000000002</v>
      </c>
      <c r="L2344" s="6">
        <v>380.2</v>
      </c>
      <c r="M2344" s="6">
        <v>380.2</v>
      </c>
      <c r="N2344" s="6">
        <v>0</v>
      </c>
      <c r="O2344" s="6">
        <v>985844</v>
      </c>
      <c r="P2344" s="6">
        <v>770000</v>
      </c>
      <c r="Q2344" s="6">
        <v>0</v>
      </c>
      <c r="R2344" s="6">
        <v>0</v>
      </c>
      <c r="S2344" s="6">
        <v>1755844</v>
      </c>
      <c r="U2344">
        <f t="shared" si="43"/>
        <v>0</v>
      </c>
    </row>
    <row r="2345" spans="1:21" x14ac:dyDescent="0.35">
      <c r="A2345">
        <v>2022</v>
      </c>
      <c r="B2345" t="s">
        <v>3</v>
      </c>
      <c r="C2345" t="s">
        <v>69</v>
      </c>
      <c r="D2345" t="s">
        <v>17</v>
      </c>
      <c r="E2345" t="s">
        <v>135</v>
      </c>
      <c r="F2345" t="s">
        <v>35</v>
      </c>
      <c r="G2345">
        <v>6</v>
      </c>
      <c r="H2345" t="s">
        <v>9</v>
      </c>
      <c r="I2345" s="6">
        <v>4</v>
      </c>
      <c r="J2345" s="6">
        <v>126.49</v>
      </c>
      <c r="K2345" s="6">
        <v>82.22</v>
      </c>
      <c r="L2345" s="6">
        <v>169.13</v>
      </c>
      <c r="M2345" s="6">
        <v>255.81</v>
      </c>
      <c r="N2345" s="6">
        <v>0</v>
      </c>
      <c r="O2345" s="6">
        <v>0</v>
      </c>
      <c r="P2345" s="6">
        <v>1540000</v>
      </c>
      <c r="Q2345" s="6">
        <v>0</v>
      </c>
      <c r="R2345" s="6">
        <v>0</v>
      </c>
      <c r="S2345" s="6">
        <v>1540000</v>
      </c>
      <c r="U2345">
        <f t="shared" si="43"/>
        <v>0</v>
      </c>
    </row>
    <row r="2346" spans="1:21" x14ac:dyDescent="0.35">
      <c r="A2346">
        <v>2022</v>
      </c>
      <c r="B2346" t="s">
        <v>3</v>
      </c>
      <c r="C2346" t="s">
        <v>69</v>
      </c>
      <c r="D2346" t="s">
        <v>17</v>
      </c>
      <c r="E2346" t="s">
        <v>136</v>
      </c>
      <c r="F2346" t="s">
        <v>35</v>
      </c>
      <c r="G2346">
        <v>1</v>
      </c>
      <c r="H2346" t="s">
        <v>9</v>
      </c>
      <c r="I2346" s="6">
        <v>96</v>
      </c>
      <c r="J2346" s="6">
        <v>57719.96</v>
      </c>
      <c r="K2346" s="6">
        <v>18985.060000000001</v>
      </c>
      <c r="L2346" s="6">
        <v>39255.51</v>
      </c>
      <c r="M2346" s="6">
        <v>69705.440000000002</v>
      </c>
      <c r="N2346" s="6">
        <v>0</v>
      </c>
      <c r="O2346" s="6">
        <v>586784456</v>
      </c>
      <c r="P2346" s="6">
        <v>35011111</v>
      </c>
      <c r="Q2346" s="6">
        <v>0</v>
      </c>
      <c r="R2346" s="6">
        <v>157404153</v>
      </c>
      <c r="S2346" s="6">
        <v>779199720</v>
      </c>
      <c r="U2346">
        <f t="shared" si="43"/>
        <v>0</v>
      </c>
    </row>
    <row r="2347" spans="1:21" x14ac:dyDescent="0.35">
      <c r="A2347">
        <v>2022</v>
      </c>
      <c r="B2347" t="s">
        <v>3</v>
      </c>
      <c r="C2347" t="s">
        <v>69</v>
      </c>
      <c r="D2347" t="s">
        <v>17</v>
      </c>
      <c r="E2347" t="s">
        <v>136</v>
      </c>
      <c r="F2347" t="s">
        <v>35</v>
      </c>
      <c r="G2347">
        <v>2</v>
      </c>
      <c r="H2347" t="s">
        <v>9</v>
      </c>
      <c r="I2347" s="6">
        <v>15</v>
      </c>
      <c r="J2347" s="6">
        <v>180.21</v>
      </c>
      <c r="K2347" s="6">
        <v>126.59</v>
      </c>
      <c r="L2347" s="6">
        <v>5436.81</v>
      </c>
      <c r="M2347" s="6">
        <v>15266.99</v>
      </c>
      <c r="N2347" s="6">
        <v>0</v>
      </c>
      <c r="O2347" s="6">
        <v>17510000</v>
      </c>
      <c r="P2347" s="6">
        <v>5576000</v>
      </c>
      <c r="Q2347" s="6">
        <v>0</v>
      </c>
      <c r="R2347" s="6">
        <v>3950000</v>
      </c>
      <c r="S2347" s="6">
        <v>27036000</v>
      </c>
      <c r="U2347">
        <f t="shared" si="43"/>
        <v>0</v>
      </c>
    </row>
    <row r="2348" spans="1:21" x14ac:dyDescent="0.35">
      <c r="A2348">
        <v>2022</v>
      </c>
      <c r="B2348" t="s">
        <v>3</v>
      </c>
      <c r="C2348" t="s">
        <v>69</v>
      </c>
      <c r="D2348" t="s">
        <v>17</v>
      </c>
      <c r="E2348" t="s">
        <v>136</v>
      </c>
      <c r="F2348" t="s">
        <v>35</v>
      </c>
      <c r="G2348">
        <v>3</v>
      </c>
      <c r="H2348" t="s">
        <v>9</v>
      </c>
      <c r="I2348" s="6">
        <v>1</v>
      </c>
      <c r="J2348" s="6">
        <v>-1548.89</v>
      </c>
      <c r="K2348" s="6">
        <v>-929.34</v>
      </c>
      <c r="L2348" s="6">
        <v>0</v>
      </c>
      <c r="M2348" s="6">
        <v>0</v>
      </c>
      <c r="N2348" s="6">
        <v>0</v>
      </c>
      <c r="O2348" s="6">
        <v>2000000</v>
      </c>
      <c r="P2348" s="6">
        <v>100000</v>
      </c>
      <c r="Q2348" s="6">
        <v>0</v>
      </c>
      <c r="R2348" s="6">
        <v>400000</v>
      </c>
      <c r="S2348" s="6">
        <v>2500000</v>
      </c>
      <c r="U2348">
        <f t="shared" si="43"/>
        <v>0</v>
      </c>
    </row>
    <row r="2349" spans="1:21" x14ac:dyDescent="0.35">
      <c r="A2349">
        <v>2022</v>
      </c>
      <c r="B2349" t="s">
        <v>3</v>
      </c>
      <c r="C2349" t="s">
        <v>69</v>
      </c>
      <c r="D2349" t="s">
        <v>17</v>
      </c>
      <c r="E2349" t="s">
        <v>136</v>
      </c>
      <c r="F2349" t="s">
        <v>35</v>
      </c>
      <c r="G2349">
        <v>4</v>
      </c>
      <c r="H2349" t="s">
        <v>9</v>
      </c>
      <c r="I2349" s="6">
        <v>2</v>
      </c>
      <c r="J2349" s="6">
        <v>362.48</v>
      </c>
      <c r="K2349" s="6">
        <v>217.5</v>
      </c>
      <c r="L2349" s="6">
        <v>892.35</v>
      </c>
      <c r="M2349" s="6">
        <v>2135.34</v>
      </c>
      <c r="N2349" s="6">
        <v>0</v>
      </c>
      <c r="O2349" s="6">
        <v>2000000</v>
      </c>
      <c r="P2349" s="6">
        <v>1718496</v>
      </c>
      <c r="Q2349" s="6">
        <v>0</v>
      </c>
      <c r="R2349" s="6">
        <v>846694</v>
      </c>
      <c r="S2349" s="6">
        <v>4565190</v>
      </c>
      <c r="U2349">
        <f t="shared" si="43"/>
        <v>0</v>
      </c>
    </row>
    <row r="2350" spans="1:21" x14ac:dyDescent="0.35">
      <c r="A2350">
        <v>2022</v>
      </c>
      <c r="B2350" t="s">
        <v>3</v>
      </c>
      <c r="C2350" t="s">
        <v>69</v>
      </c>
      <c r="D2350" t="s">
        <v>17</v>
      </c>
      <c r="E2350" t="s">
        <v>136</v>
      </c>
      <c r="F2350" t="s">
        <v>35</v>
      </c>
      <c r="G2350">
        <v>5</v>
      </c>
      <c r="H2350" t="s">
        <v>9</v>
      </c>
      <c r="I2350" s="6">
        <v>1</v>
      </c>
      <c r="J2350" s="6">
        <v>222.39</v>
      </c>
      <c r="K2350" s="6">
        <v>144.55000000000001</v>
      </c>
      <c r="L2350" s="6">
        <v>190.1</v>
      </c>
      <c r="M2350" s="6">
        <v>190.1</v>
      </c>
      <c r="N2350" s="6">
        <v>0</v>
      </c>
      <c r="O2350" s="6">
        <v>492922</v>
      </c>
      <c r="P2350" s="6">
        <v>385000</v>
      </c>
      <c r="Q2350" s="6">
        <v>0</v>
      </c>
      <c r="R2350" s="6">
        <v>0</v>
      </c>
      <c r="S2350" s="6">
        <v>877922</v>
      </c>
      <c r="U2350">
        <f t="shared" si="43"/>
        <v>0</v>
      </c>
    </row>
    <row r="2351" spans="1:21" x14ac:dyDescent="0.35">
      <c r="A2351">
        <v>2022</v>
      </c>
      <c r="B2351" t="s">
        <v>3</v>
      </c>
      <c r="C2351" t="s">
        <v>69</v>
      </c>
      <c r="D2351" t="s">
        <v>17</v>
      </c>
      <c r="E2351" t="s">
        <v>137</v>
      </c>
      <c r="F2351" t="s">
        <v>35</v>
      </c>
      <c r="G2351">
        <v>1</v>
      </c>
      <c r="H2351" t="s">
        <v>9</v>
      </c>
      <c r="I2351" s="6">
        <v>32</v>
      </c>
      <c r="J2351" s="6">
        <v>13007.45</v>
      </c>
      <c r="K2351" s="6">
        <v>7845.28</v>
      </c>
      <c r="L2351" s="6">
        <v>12900.76</v>
      </c>
      <c r="M2351" s="6">
        <v>18227.150000000001</v>
      </c>
      <c r="N2351" s="6">
        <v>0</v>
      </c>
      <c r="O2351" s="6">
        <v>46844400</v>
      </c>
      <c r="P2351" s="6">
        <v>37675803</v>
      </c>
      <c r="Q2351" s="6">
        <v>0</v>
      </c>
      <c r="R2351" s="6">
        <v>15884446</v>
      </c>
      <c r="S2351" s="6">
        <v>132638308</v>
      </c>
      <c r="U2351">
        <f t="shared" si="43"/>
        <v>0</v>
      </c>
    </row>
    <row r="2352" spans="1:21" x14ac:dyDescent="0.35">
      <c r="A2352">
        <v>2022</v>
      </c>
      <c r="B2352" t="s">
        <v>3</v>
      </c>
      <c r="C2352" t="s">
        <v>69</v>
      </c>
      <c r="D2352" t="s">
        <v>17</v>
      </c>
      <c r="E2352" t="s">
        <v>137</v>
      </c>
      <c r="F2352" t="s">
        <v>35</v>
      </c>
      <c r="G2352">
        <v>2</v>
      </c>
      <c r="H2352" t="s">
        <v>9</v>
      </c>
      <c r="I2352" s="6">
        <v>7</v>
      </c>
      <c r="J2352" s="6">
        <v>1221.3800000000001</v>
      </c>
      <c r="K2352" s="6">
        <v>787.52</v>
      </c>
      <c r="L2352" s="6">
        <v>1968.79</v>
      </c>
      <c r="M2352" s="6">
        <v>5855.39</v>
      </c>
      <c r="N2352" s="6">
        <v>0</v>
      </c>
      <c r="O2352" s="6">
        <v>19000000</v>
      </c>
      <c r="P2352" s="6">
        <v>1820000</v>
      </c>
      <c r="Q2352" s="6">
        <v>0</v>
      </c>
      <c r="R2352" s="6">
        <v>2100000</v>
      </c>
      <c r="S2352" s="6">
        <v>22920000</v>
      </c>
      <c r="U2352">
        <f t="shared" si="43"/>
        <v>0</v>
      </c>
    </row>
    <row r="2353" spans="1:21" x14ac:dyDescent="0.35">
      <c r="A2353">
        <v>2022</v>
      </c>
      <c r="B2353" t="s">
        <v>3</v>
      </c>
      <c r="C2353" t="s">
        <v>69</v>
      </c>
      <c r="D2353" t="s">
        <v>17</v>
      </c>
      <c r="E2353" t="s">
        <v>137</v>
      </c>
      <c r="F2353" t="s">
        <v>35</v>
      </c>
      <c r="G2353">
        <v>3</v>
      </c>
      <c r="H2353" t="s">
        <v>9</v>
      </c>
      <c r="I2353" s="6">
        <v>2</v>
      </c>
      <c r="J2353" s="6">
        <v>0</v>
      </c>
      <c r="K2353" s="6">
        <v>0</v>
      </c>
      <c r="L2353" s="6">
        <v>2918.22</v>
      </c>
      <c r="M2353" s="6">
        <v>4969.43</v>
      </c>
      <c r="N2353" s="6">
        <v>0</v>
      </c>
      <c r="O2353" s="6">
        <v>6000000</v>
      </c>
      <c r="P2353" s="6">
        <v>900000</v>
      </c>
      <c r="Q2353" s="6">
        <v>0</v>
      </c>
      <c r="R2353" s="6">
        <v>1820000</v>
      </c>
      <c r="S2353" s="6">
        <v>8720000</v>
      </c>
      <c r="U2353">
        <f t="shared" si="43"/>
        <v>0</v>
      </c>
    </row>
    <row r="2354" spans="1:21" x14ac:dyDescent="0.35">
      <c r="A2354">
        <v>2022</v>
      </c>
      <c r="B2354" t="s">
        <v>3</v>
      </c>
      <c r="C2354" t="s">
        <v>69</v>
      </c>
      <c r="D2354" t="s">
        <v>17</v>
      </c>
      <c r="E2354" t="s">
        <v>137</v>
      </c>
      <c r="F2354" t="s">
        <v>35</v>
      </c>
      <c r="G2354">
        <v>5</v>
      </c>
      <c r="H2354" t="s">
        <v>9</v>
      </c>
      <c r="I2354" s="6">
        <v>1</v>
      </c>
      <c r="J2354" s="6">
        <v>222.39</v>
      </c>
      <c r="K2354" s="6">
        <v>144.55000000000001</v>
      </c>
      <c r="L2354" s="6">
        <v>190.1</v>
      </c>
      <c r="M2354" s="6">
        <v>190.1</v>
      </c>
      <c r="N2354" s="6">
        <v>0</v>
      </c>
      <c r="O2354" s="6">
        <v>492922</v>
      </c>
      <c r="P2354" s="6">
        <v>385000</v>
      </c>
      <c r="Q2354" s="6">
        <v>0</v>
      </c>
      <c r="R2354" s="6">
        <v>0</v>
      </c>
      <c r="S2354" s="6">
        <v>877922</v>
      </c>
      <c r="U2354">
        <f t="shared" si="43"/>
        <v>0</v>
      </c>
    </row>
    <row r="2355" spans="1:21" x14ac:dyDescent="0.35">
      <c r="A2355">
        <v>2022</v>
      </c>
      <c r="B2355" t="s">
        <v>3</v>
      </c>
      <c r="C2355" t="s">
        <v>69</v>
      </c>
      <c r="D2355" t="s">
        <v>17</v>
      </c>
      <c r="E2355" t="s">
        <v>137</v>
      </c>
      <c r="F2355" t="s">
        <v>35</v>
      </c>
      <c r="G2355">
        <v>10</v>
      </c>
      <c r="H2355" t="s">
        <v>9</v>
      </c>
      <c r="I2355" s="6">
        <v>1</v>
      </c>
      <c r="J2355" s="6">
        <v>300.33</v>
      </c>
      <c r="K2355" s="6">
        <v>180.19</v>
      </c>
      <c r="L2355" s="6">
        <v>0</v>
      </c>
      <c r="M2355" s="6">
        <v>1636.13</v>
      </c>
      <c r="N2355" s="6">
        <v>0</v>
      </c>
      <c r="O2355" s="6">
        <v>4000000</v>
      </c>
      <c r="P2355" s="6">
        <v>600000</v>
      </c>
      <c r="Q2355" s="6">
        <v>0</v>
      </c>
      <c r="R2355" s="6">
        <v>1200000</v>
      </c>
      <c r="S2355" s="6">
        <v>5800000</v>
      </c>
      <c r="U2355">
        <f t="shared" si="43"/>
        <v>0</v>
      </c>
    </row>
    <row r="2356" spans="1:21" x14ac:dyDescent="0.35">
      <c r="A2356">
        <v>2022</v>
      </c>
      <c r="B2356" t="s">
        <v>3</v>
      </c>
      <c r="C2356" t="s">
        <v>69</v>
      </c>
      <c r="D2356" t="s">
        <v>17</v>
      </c>
      <c r="E2356" t="s">
        <v>138</v>
      </c>
      <c r="F2356" t="s">
        <v>35</v>
      </c>
      <c r="G2356">
        <v>1</v>
      </c>
      <c r="H2356" t="s">
        <v>9</v>
      </c>
      <c r="I2356" s="6">
        <v>9</v>
      </c>
      <c r="J2356" s="6">
        <v>-695.34</v>
      </c>
      <c r="K2356" s="6">
        <v>-1324.52</v>
      </c>
      <c r="L2356" s="6">
        <v>2254.7199999999998</v>
      </c>
      <c r="M2356" s="6">
        <v>5578.5</v>
      </c>
      <c r="N2356" s="6">
        <v>0</v>
      </c>
      <c r="O2356" s="6">
        <v>28614052</v>
      </c>
      <c r="P2356" s="6">
        <v>10676236</v>
      </c>
      <c r="Q2356" s="6">
        <v>0</v>
      </c>
      <c r="R2356" s="6">
        <v>8427806</v>
      </c>
      <c r="S2356" s="6">
        <v>47718094</v>
      </c>
      <c r="U2356">
        <f t="shared" si="43"/>
        <v>0</v>
      </c>
    </row>
    <row r="2357" spans="1:21" x14ac:dyDescent="0.35">
      <c r="A2357">
        <v>2022</v>
      </c>
      <c r="B2357" t="s">
        <v>3</v>
      </c>
      <c r="C2357" t="s">
        <v>69</v>
      </c>
      <c r="D2357" t="s">
        <v>17</v>
      </c>
      <c r="E2357" t="s">
        <v>138</v>
      </c>
      <c r="F2357" t="s">
        <v>35</v>
      </c>
      <c r="G2357">
        <v>2</v>
      </c>
      <c r="H2357" t="s">
        <v>9</v>
      </c>
      <c r="I2357" s="6">
        <v>2</v>
      </c>
      <c r="J2357" s="6">
        <v>290.81</v>
      </c>
      <c r="K2357" s="6">
        <v>189.03</v>
      </c>
      <c r="L2357" s="6">
        <v>290.81</v>
      </c>
      <c r="M2357" s="6">
        <v>388.8</v>
      </c>
      <c r="N2357" s="6">
        <v>0</v>
      </c>
      <c r="O2357" s="6">
        <v>770000</v>
      </c>
      <c r="P2357" s="6">
        <v>700000</v>
      </c>
      <c r="Q2357" s="6">
        <v>0</v>
      </c>
      <c r="R2357" s="6">
        <v>0</v>
      </c>
      <c r="S2357" s="6">
        <v>1470000</v>
      </c>
      <c r="U2357">
        <f t="shared" si="43"/>
        <v>0</v>
      </c>
    </row>
    <row r="2358" spans="1:21" x14ac:dyDescent="0.35">
      <c r="A2358">
        <v>2022</v>
      </c>
      <c r="B2358" t="s">
        <v>3</v>
      </c>
      <c r="C2358" t="s">
        <v>69</v>
      </c>
      <c r="D2358" t="s">
        <v>17</v>
      </c>
      <c r="E2358" t="s">
        <v>139</v>
      </c>
      <c r="F2358" t="s">
        <v>35</v>
      </c>
      <c r="G2358">
        <v>1</v>
      </c>
      <c r="H2358" t="s">
        <v>9</v>
      </c>
      <c r="I2358" s="6">
        <v>2300</v>
      </c>
      <c r="J2358" s="6">
        <v>6062408.6600000001</v>
      </c>
      <c r="K2358" s="6">
        <v>504622.18</v>
      </c>
      <c r="L2358" s="6">
        <v>5271795.1100000003</v>
      </c>
      <c r="M2358" s="6">
        <v>10191129.689999999</v>
      </c>
      <c r="N2358" s="6">
        <v>0</v>
      </c>
      <c r="O2358" s="6">
        <v>25576873653</v>
      </c>
      <c r="P2358" s="6">
        <v>8531366465</v>
      </c>
      <c r="Q2358" s="6">
        <v>0</v>
      </c>
      <c r="R2358" s="6">
        <v>6161490820</v>
      </c>
      <c r="S2358" s="6">
        <v>40317105608</v>
      </c>
      <c r="U2358">
        <f t="shared" si="43"/>
        <v>0</v>
      </c>
    </row>
    <row r="2359" spans="1:21" x14ac:dyDescent="0.35">
      <c r="A2359">
        <v>2022</v>
      </c>
      <c r="B2359" t="s">
        <v>3</v>
      </c>
      <c r="C2359" t="s">
        <v>69</v>
      </c>
      <c r="D2359" t="s">
        <v>17</v>
      </c>
      <c r="E2359" t="s">
        <v>139</v>
      </c>
      <c r="F2359" t="s">
        <v>35</v>
      </c>
      <c r="G2359">
        <v>2</v>
      </c>
      <c r="H2359" t="s">
        <v>9</v>
      </c>
      <c r="I2359" s="6">
        <v>444</v>
      </c>
      <c r="J2359" s="6">
        <v>-62278.07</v>
      </c>
      <c r="K2359" s="6">
        <v>-63655.64</v>
      </c>
      <c r="L2359" s="6">
        <v>254044.43</v>
      </c>
      <c r="M2359" s="6">
        <v>613071.65</v>
      </c>
      <c r="N2359" s="6">
        <v>0</v>
      </c>
      <c r="O2359" s="6">
        <v>1428282000</v>
      </c>
      <c r="P2359" s="6">
        <v>261705000</v>
      </c>
      <c r="Q2359" s="6">
        <v>0</v>
      </c>
      <c r="R2359" s="6">
        <v>302458700</v>
      </c>
      <c r="S2359" s="6">
        <v>1992445700</v>
      </c>
      <c r="U2359">
        <f t="shared" si="43"/>
        <v>0</v>
      </c>
    </row>
    <row r="2360" spans="1:21" x14ac:dyDescent="0.35">
      <c r="A2360">
        <v>2022</v>
      </c>
      <c r="B2360" t="s">
        <v>3</v>
      </c>
      <c r="C2360" t="s">
        <v>69</v>
      </c>
      <c r="D2360" t="s">
        <v>17</v>
      </c>
      <c r="E2360" t="s">
        <v>139</v>
      </c>
      <c r="F2360" t="s">
        <v>35</v>
      </c>
      <c r="G2360">
        <v>3</v>
      </c>
      <c r="H2360" t="s">
        <v>9</v>
      </c>
      <c r="I2360" s="6">
        <v>10</v>
      </c>
      <c r="J2360" s="6">
        <v>7758.22</v>
      </c>
      <c r="K2360" s="6">
        <v>-237.62</v>
      </c>
      <c r="L2360" s="6">
        <v>12077.89</v>
      </c>
      <c r="M2360" s="6">
        <v>25548.83</v>
      </c>
      <c r="N2360" s="6">
        <v>0</v>
      </c>
      <c r="O2360" s="6">
        <v>63368044</v>
      </c>
      <c r="P2360" s="6">
        <v>5218700</v>
      </c>
      <c r="Q2360" s="6">
        <v>0</v>
      </c>
      <c r="R2360" s="6">
        <v>8462000</v>
      </c>
      <c r="S2360" s="6">
        <v>77048744</v>
      </c>
      <c r="U2360">
        <f t="shared" si="43"/>
        <v>0</v>
      </c>
    </row>
    <row r="2361" spans="1:21" x14ac:dyDescent="0.35">
      <c r="A2361">
        <v>2022</v>
      </c>
      <c r="B2361" t="s">
        <v>3</v>
      </c>
      <c r="C2361" t="s">
        <v>69</v>
      </c>
      <c r="D2361" t="s">
        <v>17</v>
      </c>
      <c r="E2361" t="s">
        <v>139</v>
      </c>
      <c r="F2361" t="s">
        <v>35</v>
      </c>
      <c r="G2361">
        <v>4</v>
      </c>
      <c r="H2361" t="s">
        <v>9</v>
      </c>
      <c r="I2361" s="6">
        <v>17</v>
      </c>
      <c r="J2361" s="6">
        <v>26131.43</v>
      </c>
      <c r="K2361" s="6">
        <v>11526.66</v>
      </c>
      <c r="L2361" s="6">
        <v>24895.61</v>
      </c>
      <c r="M2361" s="6">
        <v>46013.279999999999</v>
      </c>
      <c r="N2361" s="6">
        <v>0</v>
      </c>
      <c r="O2361" s="6">
        <v>213319100</v>
      </c>
      <c r="P2361" s="6">
        <v>7202633</v>
      </c>
      <c r="Q2361" s="6">
        <v>0</v>
      </c>
      <c r="R2361" s="6">
        <v>23630808</v>
      </c>
      <c r="S2361" s="6">
        <v>244152541</v>
      </c>
      <c r="U2361">
        <f t="shared" si="43"/>
        <v>0</v>
      </c>
    </row>
    <row r="2362" spans="1:21" x14ac:dyDescent="0.35">
      <c r="A2362">
        <v>2022</v>
      </c>
      <c r="B2362" t="s">
        <v>3</v>
      </c>
      <c r="C2362" t="s">
        <v>69</v>
      </c>
      <c r="D2362" t="s">
        <v>17</v>
      </c>
      <c r="E2362" t="s">
        <v>139</v>
      </c>
      <c r="F2362" t="s">
        <v>35</v>
      </c>
      <c r="G2362">
        <v>5</v>
      </c>
      <c r="H2362" t="s">
        <v>9</v>
      </c>
      <c r="I2362" s="6">
        <v>3</v>
      </c>
      <c r="J2362" s="6">
        <v>-1875.72</v>
      </c>
      <c r="K2362" s="6">
        <v>-1114.33</v>
      </c>
      <c r="L2362" s="6">
        <v>1259</v>
      </c>
      <c r="M2362" s="6">
        <v>1841.11</v>
      </c>
      <c r="N2362" s="6">
        <v>0</v>
      </c>
      <c r="O2362" s="6">
        <v>2492922</v>
      </c>
      <c r="P2362" s="6">
        <v>5565000</v>
      </c>
      <c r="Q2362" s="6">
        <v>0</v>
      </c>
      <c r="R2362" s="6">
        <v>1088000</v>
      </c>
      <c r="S2362" s="6">
        <v>9145922</v>
      </c>
      <c r="U2362">
        <f t="shared" si="43"/>
        <v>0</v>
      </c>
    </row>
    <row r="2363" spans="1:21" x14ac:dyDescent="0.35">
      <c r="A2363">
        <v>2022</v>
      </c>
      <c r="B2363" t="s">
        <v>3</v>
      </c>
      <c r="C2363" t="s">
        <v>69</v>
      </c>
      <c r="D2363" t="s">
        <v>17</v>
      </c>
      <c r="E2363" t="s">
        <v>139</v>
      </c>
      <c r="F2363" t="s">
        <v>35</v>
      </c>
      <c r="G2363">
        <v>6</v>
      </c>
      <c r="H2363" t="s">
        <v>9</v>
      </c>
      <c r="I2363" s="6">
        <v>6</v>
      </c>
      <c r="J2363" s="6">
        <v>50899.13</v>
      </c>
      <c r="K2363" s="6">
        <v>12542.06</v>
      </c>
      <c r="L2363" s="6">
        <v>44095.91</v>
      </c>
      <c r="M2363" s="6">
        <v>69756.31</v>
      </c>
      <c r="N2363" s="6">
        <v>0</v>
      </c>
      <c r="O2363" s="6">
        <v>263508014</v>
      </c>
      <c r="P2363" s="6">
        <v>990000</v>
      </c>
      <c r="Q2363" s="6">
        <v>0</v>
      </c>
      <c r="R2363" s="6">
        <v>25170802</v>
      </c>
      <c r="S2363" s="6">
        <v>289668816</v>
      </c>
      <c r="U2363">
        <f t="shared" si="43"/>
        <v>0</v>
      </c>
    </row>
    <row r="2364" spans="1:21" x14ac:dyDescent="0.35">
      <c r="A2364">
        <v>2022</v>
      </c>
      <c r="B2364" t="s">
        <v>3</v>
      </c>
      <c r="C2364" t="s">
        <v>69</v>
      </c>
      <c r="D2364" t="s">
        <v>17</v>
      </c>
      <c r="E2364" t="s">
        <v>139</v>
      </c>
      <c r="F2364" t="s">
        <v>35</v>
      </c>
      <c r="G2364">
        <v>7</v>
      </c>
      <c r="H2364" t="s">
        <v>9</v>
      </c>
      <c r="I2364" s="6">
        <v>1</v>
      </c>
      <c r="J2364" s="6">
        <v>53671.88</v>
      </c>
      <c r="K2364" s="6">
        <v>9227.83</v>
      </c>
      <c r="L2364" s="6">
        <v>18770.62</v>
      </c>
      <c r="M2364" s="6">
        <v>18770.62</v>
      </c>
      <c r="N2364" s="6">
        <v>0</v>
      </c>
      <c r="O2364" s="6">
        <v>37044800</v>
      </c>
      <c r="P2364" s="6">
        <v>18291158</v>
      </c>
      <c r="Q2364" s="6">
        <v>0</v>
      </c>
      <c r="R2364" s="6">
        <v>9200000</v>
      </c>
      <c r="S2364" s="6">
        <v>64535958</v>
      </c>
      <c r="U2364">
        <f t="shared" si="43"/>
        <v>0</v>
      </c>
    </row>
    <row r="2365" spans="1:21" x14ac:dyDescent="0.35">
      <c r="A2365">
        <v>2022</v>
      </c>
      <c r="B2365" t="s">
        <v>3</v>
      </c>
      <c r="C2365" t="s">
        <v>69</v>
      </c>
      <c r="D2365" t="s">
        <v>17</v>
      </c>
      <c r="E2365" t="s">
        <v>139</v>
      </c>
      <c r="F2365" t="s">
        <v>35</v>
      </c>
      <c r="G2365">
        <v>8</v>
      </c>
      <c r="H2365" t="s">
        <v>9</v>
      </c>
      <c r="I2365" s="6">
        <v>3</v>
      </c>
      <c r="J2365" s="6">
        <v>11752.42</v>
      </c>
      <c r="K2365" s="6">
        <v>7051.46</v>
      </c>
      <c r="L2365" s="6">
        <v>9534.65</v>
      </c>
      <c r="M2365" s="6">
        <v>14187.7</v>
      </c>
      <c r="N2365" s="6">
        <v>0</v>
      </c>
      <c r="O2365" s="6">
        <v>65800000</v>
      </c>
      <c r="P2365" s="6">
        <v>300000</v>
      </c>
      <c r="Q2365" s="6">
        <v>0</v>
      </c>
      <c r="R2365" s="6">
        <v>6400000</v>
      </c>
      <c r="S2365" s="6">
        <v>72500000</v>
      </c>
      <c r="U2365">
        <f t="shared" si="43"/>
        <v>0</v>
      </c>
    </row>
    <row r="2366" spans="1:21" x14ac:dyDescent="0.35">
      <c r="A2366">
        <v>2022</v>
      </c>
      <c r="B2366" t="s">
        <v>3</v>
      </c>
      <c r="C2366" t="s">
        <v>69</v>
      </c>
      <c r="D2366" t="s">
        <v>17</v>
      </c>
      <c r="E2366" t="s">
        <v>139</v>
      </c>
      <c r="F2366" t="s">
        <v>35</v>
      </c>
      <c r="G2366">
        <v>9</v>
      </c>
      <c r="H2366" t="s">
        <v>9</v>
      </c>
      <c r="I2366" s="6">
        <v>4</v>
      </c>
      <c r="J2366" s="6">
        <v>26183.16</v>
      </c>
      <c r="K2366" s="6">
        <v>15625.04</v>
      </c>
      <c r="L2366" s="6">
        <v>17134.11</v>
      </c>
      <c r="M2366" s="6">
        <v>31085.94</v>
      </c>
      <c r="N2366" s="6">
        <v>0</v>
      </c>
      <c r="O2366" s="6">
        <v>33230000</v>
      </c>
      <c r="P2366" s="6">
        <v>9000000</v>
      </c>
      <c r="Q2366" s="6">
        <v>0</v>
      </c>
      <c r="R2366" s="6">
        <v>1013000</v>
      </c>
      <c r="S2366" s="6">
        <v>43243000</v>
      </c>
      <c r="U2366">
        <f t="shared" si="43"/>
        <v>0</v>
      </c>
    </row>
    <row r="2367" spans="1:21" x14ac:dyDescent="0.35">
      <c r="A2367">
        <v>2022</v>
      </c>
      <c r="B2367" t="s">
        <v>3</v>
      </c>
      <c r="C2367" t="s">
        <v>69</v>
      </c>
      <c r="D2367" t="s">
        <v>17</v>
      </c>
      <c r="E2367" t="s">
        <v>139</v>
      </c>
      <c r="F2367" t="s">
        <v>35</v>
      </c>
      <c r="G2367">
        <v>10</v>
      </c>
      <c r="H2367" t="s">
        <v>9</v>
      </c>
      <c r="I2367" s="6">
        <v>1</v>
      </c>
      <c r="J2367" s="6">
        <v>0</v>
      </c>
      <c r="K2367" s="6">
        <v>0</v>
      </c>
      <c r="L2367" s="6">
        <v>355.07</v>
      </c>
      <c r="M2367" s="6">
        <v>3226.75</v>
      </c>
      <c r="N2367" s="6">
        <v>0</v>
      </c>
      <c r="O2367" s="6">
        <v>4000000</v>
      </c>
      <c r="P2367" s="6">
        <v>600000</v>
      </c>
      <c r="Q2367" s="6">
        <v>0</v>
      </c>
      <c r="R2367" s="6">
        <v>1200000</v>
      </c>
      <c r="S2367" s="6">
        <v>5800000</v>
      </c>
      <c r="U2367">
        <f t="shared" si="43"/>
        <v>0</v>
      </c>
    </row>
    <row r="2368" spans="1:21" x14ac:dyDescent="0.35">
      <c r="A2368">
        <v>2022</v>
      </c>
      <c r="B2368" t="s">
        <v>3</v>
      </c>
      <c r="C2368" t="s">
        <v>69</v>
      </c>
      <c r="D2368" t="s">
        <v>17</v>
      </c>
      <c r="E2368" t="s">
        <v>140</v>
      </c>
      <c r="F2368" t="s">
        <v>35</v>
      </c>
      <c r="G2368">
        <v>1</v>
      </c>
      <c r="H2368" t="s">
        <v>9</v>
      </c>
      <c r="I2368" s="6">
        <v>24</v>
      </c>
      <c r="J2368" s="6">
        <v>4707.83</v>
      </c>
      <c r="K2368" s="6">
        <v>2221.5700000000002</v>
      </c>
      <c r="L2368" s="6">
        <v>3368.68</v>
      </c>
      <c r="M2368" s="6">
        <v>9754</v>
      </c>
      <c r="N2368" s="6">
        <v>0</v>
      </c>
      <c r="O2368" s="6">
        <v>27075326</v>
      </c>
      <c r="P2368" s="6">
        <v>5830156</v>
      </c>
      <c r="Q2368" s="6">
        <v>0</v>
      </c>
      <c r="R2368" s="6">
        <v>3000000</v>
      </c>
      <c r="S2368" s="6">
        <v>36265482</v>
      </c>
      <c r="U2368">
        <f t="shared" si="43"/>
        <v>0</v>
      </c>
    </row>
    <row r="2369" spans="1:21" x14ac:dyDescent="0.35">
      <c r="A2369">
        <v>2022</v>
      </c>
      <c r="B2369" t="s">
        <v>3</v>
      </c>
      <c r="C2369" t="s">
        <v>69</v>
      </c>
      <c r="D2369" t="s">
        <v>17</v>
      </c>
      <c r="E2369" t="s">
        <v>140</v>
      </c>
      <c r="F2369" t="s">
        <v>35</v>
      </c>
      <c r="G2369">
        <v>2</v>
      </c>
      <c r="H2369" t="s">
        <v>9</v>
      </c>
      <c r="I2369" s="6">
        <v>4</v>
      </c>
      <c r="J2369" s="6">
        <v>264.08</v>
      </c>
      <c r="K2369" s="6">
        <v>158.46</v>
      </c>
      <c r="L2369" s="6">
        <v>1165.6600000000001</v>
      </c>
      <c r="M2369" s="6">
        <v>4597.79</v>
      </c>
      <c r="N2369" s="6">
        <v>0</v>
      </c>
      <c r="O2369" s="6">
        <v>8000000</v>
      </c>
      <c r="P2369" s="6">
        <v>1200000</v>
      </c>
      <c r="Q2369" s="6">
        <v>0</v>
      </c>
      <c r="R2369" s="6">
        <v>2400000</v>
      </c>
      <c r="S2369" s="6">
        <v>11600000</v>
      </c>
      <c r="U2369">
        <f t="shared" si="43"/>
        <v>0</v>
      </c>
    </row>
    <row r="2370" spans="1:21" x14ac:dyDescent="0.35">
      <c r="A2370">
        <v>2022</v>
      </c>
      <c r="B2370" t="s">
        <v>3</v>
      </c>
      <c r="C2370" t="s">
        <v>69</v>
      </c>
      <c r="D2370" t="s">
        <v>17</v>
      </c>
      <c r="E2370" t="s">
        <v>140</v>
      </c>
      <c r="F2370" t="s">
        <v>35</v>
      </c>
      <c r="G2370">
        <v>5</v>
      </c>
      <c r="H2370" t="s">
        <v>9</v>
      </c>
      <c r="I2370" s="6">
        <v>1</v>
      </c>
      <c r="J2370" s="6">
        <v>222.39</v>
      </c>
      <c r="K2370" s="6">
        <v>144.55000000000001</v>
      </c>
      <c r="L2370" s="6">
        <v>190.1</v>
      </c>
      <c r="M2370" s="6">
        <v>190.1</v>
      </c>
      <c r="N2370" s="6">
        <v>0</v>
      </c>
      <c r="O2370" s="6">
        <v>492922</v>
      </c>
      <c r="P2370" s="6">
        <v>385000</v>
      </c>
      <c r="Q2370" s="6">
        <v>0</v>
      </c>
      <c r="R2370" s="6">
        <v>0</v>
      </c>
      <c r="S2370" s="6">
        <v>877922</v>
      </c>
      <c r="U2370">
        <f t="shared" si="43"/>
        <v>0</v>
      </c>
    </row>
    <row r="2371" spans="1:21" x14ac:dyDescent="0.35">
      <c r="A2371">
        <v>2022</v>
      </c>
      <c r="B2371" t="s">
        <v>3</v>
      </c>
      <c r="C2371" t="s">
        <v>69</v>
      </c>
      <c r="D2371" t="s">
        <v>17</v>
      </c>
      <c r="E2371" t="s">
        <v>141</v>
      </c>
      <c r="F2371" t="s">
        <v>35</v>
      </c>
      <c r="G2371">
        <v>1</v>
      </c>
      <c r="H2371" t="s">
        <v>9</v>
      </c>
      <c r="I2371" s="6">
        <v>154</v>
      </c>
      <c r="J2371" s="6">
        <v>72110.149999999994</v>
      </c>
      <c r="K2371" s="6">
        <v>15253.02</v>
      </c>
      <c r="L2371" s="6">
        <v>290863.38</v>
      </c>
      <c r="M2371" s="6">
        <v>3084991.95</v>
      </c>
      <c r="N2371" s="6">
        <v>0</v>
      </c>
      <c r="O2371" s="6">
        <v>1660625346</v>
      </c>
      <c r="P2371" s="6">
        <v>101621626</v>
      </c>
      <c r="Q2371" s="6">
        <v>0</v>
      </c>
      <c r="R2371" s="6">
        <v>232065440</v>
      </c>
      <c r="S2371" s="6">
        <v>2028511798</v>
      </c>
      <c r="U2371">
        <f t="shared" si="43"/>
        <v>0</v>
      </c>
    </row>
    <row r="2372" spans="1:21" x14ac:dyDescent="0.35">
      <c r="A2372">
        <v>2022</v>
      </c>
      <c r="B2372" t="s">
        <v>3</v>
      </c>
      <c r="C2372" t="s">
        <v>69</v>
      </c>
      <c r="D2372" t="s">
        <v>17</v>
      </c>
      <c r="E2372" t="s">
        <v>141</v>
      </c>
      <c r="F2372" t="s">
        <v>35</v>
      </c>
      <c r="G2372">
        <v>2</v>
      </c>
      <c r="H2372" t="s">
        <v>9</v>
      </c>
      <c r="I2372" s="6">
        <v>15</v>
      </c>
      <c r="J2372" s="6">
        <v>-688.94</v>
      </c>
      <c r="K2372" s="6">
        <v>-380.87</v>
      </c>
      <c r="L2372" s="6">
        <v>1404.89</v>
      </c>
      <c r="M2372" s="6">
        <v>11791.93</v>
      </c>
      <c r="N2372" s="6">
        <v>0</v>
      </c>
      <c r="O2372" s="6">
        <v>14070000</v>
      </c>
      <c r="P2372" s="6">
        <v>7555000</v>
      </c>
      <c r="Q2372" s="6">
        <v>0</v>
      </c>
      <c r="R2372" s="6">
        <v>3780000</v>
      </c>
      <c r="S2372" s="6">
        <v>25405000</v>
      </c>
      <c r="U2372">
        <f t="shared" si="43"/>
        <v>0</v>
      </c>
    </row>
    <row r="2373" spans="1:21" x14ac:dyDescent="0.35">
      <c r="A2373">
        <v>2022</v>
      </c>
      <c r="B2373" t="s">
        <v>3</v>
      </c>
      <c r="C2373" t="s">
        <v>69</v>
      </c>
      <c r="D2373" t="s">
        <v>17</v>
      </c>
      <c r="E2373" t="s">
        <v>141</v>
      </c>
      <c r="F2373" t="s">
        <v>35</v>
      </c>
      <c r="G2373">
        <v>3</v>
      </c>
      <c r="H2373" t="s">
        <v>9</v>
      </c>
      <c r="I2373" s="6">
        <v>18</v>
      </c>
      <c r="J2373" s="6">
        <v>7365.61</v>
      </c>
      <c r="K2373" s="6">
        <v>5049.24</v>
      </c>
      <c r="L2373" s="6">
        <v>7216.43</v>
      </c>
      <c r="M2373" s="6">
        <v>10586.56</v>
      </c>
      <c r="N2373" s="6">
        <v>0</v>
      </c>
      <c r="O2373" s="6">
        <v>30700000</v>
      </c>
      <c r="P2373" s="6">
        <v>2700000</v>
      </c>
      <c r="Q2373" s="6">
        <v>0</v>
      </c>
      <c r="R2373" s="6">
        <v>6651120</v>
      </c>
      <c r="S2373" s="6">
        <v>40051120</v>
      </c>
      <c r="U2373">
        <f t="shared" si="43"/>
        <v>0</v>
      </c>
    </row>
    <row r="2374" spans="1:21" x14ac:dyDescent="0.35">
      <c r="A2374">
        <v>2022</v>
      </c>
      <c r="B2374" t="s">
        <v>3</v>
      </c>
      <c r="C2374" t="s">
        <v>69</v>
      </c>
      <c r="D2374" t="s">
        <v>17</v>
      </c>
      <c r="E2374" t="s">
        <v>141</v>
      </c>
      <c r="F2374" t="s">
        <v>35</v>
      </c>
      <c r="G2374">
        <v>4</v>
      </c>
      <c r="H2374" t="s">
        <v>9</v>
      </c>
      <c r="I2374" s="6">
        <v>6</v>
      </c>
      <c r="J2374" s="6">
        <v>2815371.57</v>
      </c>
      <c r="K2374" s="6">
        <v>149235.89000000001</v>
      </c>
      <c r="L2374" s="6">
        <v>1062181.21</v>
      </c>
      <c r="M2374" s="6">
        <v>1512291.34</v>
      </c>
      <c r="N2374" s="6">
        <v>0</v>
      </c>
      <c r="O2374" s="6">
        <v>3126776410</v>
      </c>
      <c r="P2374" s="6">
        <v>2012985294</v>
      </c>
      <c r="Q2374" s="6">
        <v>0</v>
      </c>
      <c r="R2374" s="6">
        <v>578968058</v>
      </c>
      <c r="S2374" s="6">
        <v>5718729762</v>
      </c>
      <c r="U2374">
        <f t="shared" si="43"/>
        <v>0</v>
      </c>
    </row>
    <row r="2375" spans="1:21" x14ac:dyDescent="0.35">
      <c r="A2375">
        <v>2022</v>
      </c>
      <c r="B2375" t="s">
        <v>3</v>
      </c>
      <c r="C2375" t="s">
        <v>69</v>
      </c>
      <c r="D2375" t="s">
        <v>17</v>
      </c>
      <c r="E2375" t="s">
        <v>141</v>
      </c>
      <c r="F2375" t="s">
        <v>35</v>
      </c>
      <c r="G2375">
        <v>5</v>
      </c>
      <c r="H2375" t="s">
        <v>9</v>
      </c>
      <c r="I2375" s="6">
        <v>3</v>
      </c>
      <c r="J2375" s="6">
        <v>1079.6199999999999</v>
      </c>
      <c r="K2375" s="6">
        <v>658.88</v>
      </c>
      <c r="L2375" s="6">
        <v>639.54999999999995</v>
      </c>
      <c r="M2375" s="6">
        <v>5799.85</v>
      </c>
      <c r="N2375" s="6">
        <v>0</v>
      </c>
      <c r="O2375" s="6">
        <v>6892922</v>
      </c>
      <c r="P2375" s="6">
        <v>5385000</v>
      </c>
      <c r="Q2375" s="6">
        <v>0</v>
      </c>
      <c r="R2375" s="6">
        <v>100000</v>
      </c>
      <c r="S2375" s="6">
        <v>12377922</v>
      </c>
      <c r="U2375">
        <f t="shared" si="43"/>
        <v>0</v>
      </c>
    </row>
    <row r="2376" spans="1:21" x14ac:dyDescent="0.35">
      <c r="A2376">
        <v>2022</v>
      </c>
      <c r="B2376" t="s">
        <v>3</v>
      </c>
      <c r="C2376" t="s">
        <v>69</v>
      </c>
      <c r="D2376" t="s">
        <v>17</v>
      </c>
      <c r="E2376" t="s">
        <v>141</v>
      </c>
      <c r="F2376" t="s">
        <v>35</v>
      </c>
      <c r="G2376">
        <v>6</v>
      </c>
      <c r="H2376" t="s">
        <v>9</v>
      </c>
      <c r="I2376" s="6">
        <v>1</v>
      </c>
      <c r="J2376" s="6">
        <v>54.93</v>
      </c>
      <c r="K2376" s="6">
        <v>27.46</v>
      </c>
      <c r="L2376" s="6">
        <v>50.11</v>
      </c>
      <c r="M2376" s="6">
        <v>50.11</v>
      </c>
      <c r="N2376" s="6">
        <v>0</v>
      </c>
      <c r="O2376" s="6">
        <v>0</v>
      </c>
      <c r="P2376" s="6">
        <v>180000</v>
      </c>
      <c r="Q2376" s="6">
        <v>0</v>
      </c>
      <c r="R2376" s="6">
        <v>0</v>
      </c>
      <c r="S2376" s="6">
        <v>180000</v>
      </c>
      <c r="U2376">
        <f t="shared" si="43"/>
        <v>0</v>
      </c>
    </row>
    <row r="2377" spans="1:21" x14ac:dyDescent="0.35">
      <c r="A2377">
        <v>2022</v>
      </c>
      <c r="B2377" t="s">
        <v>3</v>
      </c>
      <c r="C2377" t="s">
        <v>69</v>
      </c>
      <c r="D2377" t="s">
        <v>17</v>
      </c>
      <c r="E2377" t="s">
        <v>141</v>
      </c>
      <c r="F2377" t="s">
        <v>35</v>
      </c>
      <c r="G2377">
        <v>9</v>
      </c>
      <c r="H2377" t="s">
        <v>9</v>
      </c>
      <c r="I2377" s="6">
        <v>1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200000</v>
      </c>
      <c r="P2377" s="6">
        <v>0</v>
      </c>
      <c r="Q2377" s="6">
        <v>0</v>
      </c>
      <c r="R2377" s="6">
        <v>0</v>
      </c>
      <c r="S2377" s="6">
        <v>200000</v>
      </c>
      <c r="U2377">
        <f t="shared" si="43"/>
        <v>0</v>
      </c>
    </row>
    <row r="2378" spans="1:21" x14ac:dyDescent="0.35">
      <c r="A2378">
        <v>2022</v>
      </c>
      <c r="B2378" t="s">
        <v>3</v>
      </c>
      <c r="C2378" t="s">
        <v>69</v>
      </c>
      <c r="D2378" t="s">
        <v>17</v>
      </c>
      <c r="E2378" t="s">
        <v>142</v>
      </c>
      <c r="F2378" t="s">
        <v>35</v>
      </c>
      <c r="G2378">
        <v>1</v>
      </c>
      <c r="H2378" t="s">
        <v>9</v>
      </c>
      <c r="I2378" s="6">
        <v>147</v>
      </c>
      <c r="J2378" s="6">
        <v>67100.08</v>
      </c>
      <c r="K2378" s="6">
        <v>25538.59</v>
      </c>
      <c r="L2378" s="6">
        <v>58057.29</v>
      </c>
      <c r="M2378" s="6">
        <v>72260.990000000005</v>
      </c>
      <c r="N2378" s="6">
        <v>0</v>
      </c>
      <c r="O2378" s="6">
        <v>731964020</v>
      </c>
      <c r="P2378" s="6">
        <v>105176796</v>
      </c>
      <c r="Q2378" s="6">
        <v>0</v>
      </c>
      <c r="R2378" s="6">
        <v>188396316</v>
      </c>
      <c r="S2378" s="6">
        <v>1119801440</v>
      </c>
      <c r="U2378">
        <f t="shared" si="43"/>
        <v>0</v>
      </c>
    </row>
    <row r="2379" spans="1:21" x14ac:dyDescent="0.35">
      <c r="A2379">
        <v>2022</v>
      </c>
      <c r="B2379" t="s">
        <v>3</v>
      </c>
      <c r="C2379" t="s">
        <v>69</v>
      </c>
      <c r="D2379" t="s">
        <v>17</v>
      </c>
      <c r="E2379" t="s">
        <v>142</v>
      </c>
      <c r="F2379" t="s">
        <v>35</v>
      </c>
      <c r="G2379">
        <v>2</v>
      </c>
      <c r="H2379" t="s">
        <v>9</v>
      </c>
      <c r="I2379" s="6">
        <v>16</v>
      </c>
      <c r="J2379" s="6">
        <v>-2392.75</v>
      </c>
      <c r="K2379" s="6">
        <v>-1413.49</v>
      </c>
      <c r="L2379" s="6">
        <v>9026.2099999999991</v>
      </c>
      <c r="M2379" s="6">
        <v>14799.02</v>
      </c>
      <c r="N2379" s="6">
        <v>0</v>
      </c>
      <c r="O2379" s="6">
        <v>22770000</v>
      </c>
      <c r="P2379" s="6">
        <v>5540000</v>
      </c>
      <c r="Q2379" s="6">
        <v>0</v>
      </c>
      <c r="R2379" s="6">
        <v>6000000</v>
      </c>
      <c r="S2379" s="6">
        <v>34310000</v>
      </c>
      <c r="U2379">
        <f t="shared" si="43"/>
        <v>0</v>
      </c>
    </row>
    <row r="2380" spans="1:21" x14ac:dyDescent="0.35">
      <c r="A2380">
        <v>2022</v>
      </c>
      <c r="B2380" t="s">
        <v>3</v>
      </c>
      <c r="C2380" t="s">
        <v>69</v>
      </c>
      <c r="D2380" t="s">
        <v>17</v>
      </c>
      <c r="E2380" t="s">
        <v>142</v>
      </c>
      <c r="F2380" t="s">
        <v>35</v>
      </c>
      <c r="G2380">
        <v>3</v>
      </c>
      <c r="H2380" t="s">
        <v>9</v>
      </c>
      <c r="I2380" s="6">
        <v>4</v>
      </c>
      <c r="J2380" s="6">
        <v>0</v>
      </c>
      <c r="K2380" s="6">
        <v>0</v>
      </c>
      <c r="L2380" s="6">
        <v>7447.19</v>
      </c>
      <c r="M2380" s="6">
        <v>12380.69</v>
      </c>
      <c r="N2380" s="6">
        <v>0</v>
      </c>
      <c r="O2380" s="6">
        <v>14000000</v>
      </c>
      <c r="P2380" s="6">
        <v>2100000</v>
      </c>
      <c r="Q2380" s="6">
        <v>0</v>
      </c>
      <c r="R2380" s="6">
        <v>4200000</v>
      </c>
      <c r="S2380" s="6">
        <v>20300000</v>
      </c>
      <c r="U2380">
        <f t="shared" si="43"/>
        <v>0</v>
      </c>
    </row>
    <row r="2381" spans="1:21" x14ac:dyDescent="0.35">
      <c r="A2381">
        <v>2022</v>
      </c>
      <c r="B2381" t="s">
        <v>3</v>
      </c>
      <c r="C2381" t="s">
        <v>69</v>
      </c>
      <c r="D2381" t="s">
        <v>17</v>
      </c>
      <c r="E2381" t="s">
        <v>142</v>
      </c>
      <c r="F2381" t="s">
        <v>35</v>
      </c>
      <c r="G2381">
        <v>5</v>
      </c>
      <c r="H2381" t="s">
        <v>9</v>
      </c>
      <c r="I2381" s="6">
        <v>1</v>
      </c>
      <c r="J2381" s="6">
        <v>222.39</v>
      </c>
      <c r="K2381" s="6">
        <v>144.55000000000001</v>
      </c>
      <c r="L2381" s="6">
        <v>190.1</v>
      </c>
      <c r="M2381" s="6">
        <v>190.1</v>
      </c>
      <c r="N2381" s="6">
        <v>0</v>
      </c>
      <c r="O2381" s="6">
        <v>492922</v>
      </c>
      <c r="P2381" s="6">
        <v>385000</v>
      </c>
      <c r="Q2381" s="6">
        <v>0</v>
      </c>
      <c r="R2381" s="6">
        <v>0</v>
      </c>
      <c r="S2381" s="6">
        <v>877922</v>
      </c>
      <c r="U2381">
        <f t="shared" si="43"/>
        <v>0</v>
      </c>
    </row>
    <row r="2382" spans="1:21" x14ac:dyDescent="0.35">
      <c r="A2382">
        <v>2022</v>
      </c>
      <c r="B2382" t="s">
        <v>3</v>
      </c>
      <c r="C2382" t="s">
        <v>69</v>
      </c>
      <c r="D2382" t="s">
        <v>17</v>
      </c>
      <c r="E2382" t="s">
        <v>143</v>
      </c>
      <c r="F2382" t="s">
        <v>35</v>
      </c>
      <c r="G2382">
        <v>1</v>
      </c>
      <c r="H2382" t="s">
        <v>9</v>
      </c>
      <c r="I2382" s="6">
        <v>75</v>
      </c>
      <c r="J2382" s="6">
        <v>47790.55</v>
      </c>
      <c r="K2382" s="6">
        <v>6713.43</v>
      </c>
      <c r="L2382" s="6">
        <v>32557.42</v>
      </c>
      <c r="M2382" s="6">
        <v>35983.68</v>
      </c>
      <c r="N2382" s="6">
        <v>0</v>
      </c>
      <c r="O2382" s="6">
        <v>742220300</v>
      </c>
      <c r="P2382" s="6">
        <v>9145166</v>
      </c>
      <c r="Q2382" s="6">
        <v>0</v>
      </c>
      <c r="R2382" s="6">
        <v>214747830</v>
      </c>
      <c r="S2382" s="6">
        <v>966113296</v>
      </c>
      <c r="U2382">
        <f t="shared" si="43"/>
        <v>0</v>
      </c>
    </row>
    <row r="2383" spans="1:21" x14ac:dyDescent="0.35">
      <c r="A2383">
        <v>2022</v>
      </c>
      <c r="B2383" t="s">
        <v>3</v>
      </c>
      <c r="C2383" t="s">
        <v>69</v>
      </c>
      <c r="D2383" t="s">
        <v>17</v>
      </c>
      <c r="E2383" t="s">
        <v>143</v>
      </c>
      <c r="F2383" t="s">
        <v>35</v>
      </c>
      <c r="G2383">
        <v>2</v>
      </c>
      <c r="H2383" t="s">
        <v>9</v>
      </c>
      <c r="I2383" s="6">
        <v>3</v>
      </c>
      <c r="J2383" s="6">
        <v>927.58</v>
      </c>
      <c r="K2383" s="6">
        <v>556.54999999999995</v>
      </c>
      <c r="L2383" s="6">
        <v>4442.0200000000004</v>
      </c>
      <c r="M2383" s="6">
        <v>35585.75</v>
      </c>
      <c r="N2383" s="6">
        <v>0</v>
      </c>
      <c r="O2383" s="6">
        <v>18407563</v>
      </c>
      <c r="P2383" s="6">
        <v>9262071</v>
      </c>
      <c r="Q2383" s="6">
        <v>0</v>
      </c>
      <c r="R2383" s="6">
        <v>1519423</v>
      </c>
      <c r="S2383" s="6">
        <v>29189057</v>
      </c>
      <c r="U2383">
        <f t="shared" si="43"/>
        <v>0</v>
      </c>
    </row>
    <row r="2384" spans="1:21" x14ac:dyDescent="0.35">
      <c r="A2384">
        <v>2022</v>
      </c>
      <c r="B2384" t="s">
        <v>3</v>
      </c>
      <c r="C2384" t="s">
        <v>69</v>
      </c>
      <c r="D2384" t="s">
        <v>17</v>
      </c>
      <c r="E2384" t="s">
        <v>143</v>
      </c>
      <c r="F2384" t="s">
        <v>35</v>
      </c>
      <c r="G2384">
        <v>5</v>
      </c>
      <c r="H2384" t="s">
        <v>9</v>
      </c>
      <c r="I2384" s="6">
        <v>1</v>
      </c>
      <c r="J2384" s="6">
        <v>222.39</v>
      </c>
      <c r="K2384" s="6">
        <v>144.55000000000001</v>
      </c>
      <c r="L2384" s="6">
        <v>190.1</v>
      </c>
      <c r="M2384" s="6">
        <v>190.1</v>
      </c>
      <c r="N2384" s="6">
        <v>0</v>
      </c>
      <c r="O2384" s="6">
        <v>492922</v>
      </c>
      <c r="P2384" s="6">
        <v>385000</v>
      </c>
      <c r="Q2384" s="6">
        <v>0</v>
      </c>
      <c r="R2384" s="6">
        <v>0</v>
      </c>
      <c r="S2384" s="6">
        <v>877922</v>
      </c>
      <c r="U2384">
        <f t="shared" si="43"/>
        <v>0</v>
      </c>
    </row>
    <row r="2385" spans="1:21" x14ac:dyDescent="0.35">
      <c r="A2385">
        <v>2022</v>
      </c>
      <c r="B2385" t="s">
        <v>3</v>
      </c>
      <c r="C2385" t="s">
        <v>69</v>
      </c>
      <c r="D2385" t="s">
        <v>17</v>
      </c>
      <c r="E2385" t="s">
        <v>143</v>
      </c>
      <c r="F2385" t="s">
        <v>35</v>
      </c>
      <c r="G2385">
        <v>6</v>
      </c>
      <c r="H2385" t="s">
        <v>9</v>
      </c>
      <c r="I2385" s="6">
        <v>2</v>
      </c>
      <c r="J2385" s="6">
        <v>85.98</v>
      </c>
      <c r="K2385" s="6">
        <v>55.89</v>
      </c>
      <c r="L2385" s="6">
        <v>85.98</v>
      </c>
      <c r="M2385" s="6">
        <v>129.32</v>
      </c>
      <c r="N2385" s="6">
        <v>0</v>
      </c>
      <c r="O2385" s="6">
        <v>0</v>
      </c>
      <c r="P2385" s="6">
        <v>770000</v>
      </c>
      <c r="Q2385" s="6">
        <v>0</v>
      </c>
      <c r="R2385" s="6">
        <v>0</v>
      </c>
      <c r="S2385" s="6">
        <v>770000</v>
      </c>
      <c r="U2385">
        <f t="shared" si="43"/>
        <v>0</v>
      </c>
    </row>
    <row r="2386" spans="1:21" x14ac:dyDescent="0.35">
      <c r="A2386">
        <v>2022</v>
      </c>
      <c r="B2386" t="s">
        <v>3</v>
      </c>
      <c r="C2386" t="s">
        <v>69</v>
      </c>
      <c r="D2386" t="s">
        <v>17</v>
      </c>
      <c r="E2386" t="s">
        <v>144</v>
      </c>
      <c r="F2386" t="s">
        <v>35</v>
      </c>
      <c r="G2386">
        <v>1</v>
      </c>
      <c r="H2386" t="s">
        <v>9</v>
      </c>
      <c r="I2386" s="6">
        <v>110</v>
      </c>
      <c r="J2386" s="6">
        <v>60755.8</v>
      </c>
      <c r="K2386" s="6">
        <v>9047.65</v>
      </c>
      <c r="L2386" s="6">
        <v>38709.440000000002</v>
      </c>
      <c r="M2386" s="6">
        <v>59582.96</v>
      </c>
      <c r="N2386" s="6">
        <v>0</v>
      </c>
      <c r="O2386" s="6">
        <v>924873222</v>
      </c>
      <c r="P2386" s="6">
        <v>30662940</v>
      </c>
      <c r="Q2386" s="6">
        <v>0</v>
      </c>
      <c r="R2386" s="6">
        <v>263326811</v>
      </c>
      <c r="S2386" s="6">
        <v>1236372506</v>
      </c>
      <c r="U2386">
        <f t="shared" si="43"/>
        <v>0</v>
      </c>
    </row>
    <row r="2387" spans="1:21" x14ac:dyDescent="0.35">
      <c r="A2387">
        <v>2022</v>
      </c>
      <c r="B2387" t="s">
        <v>3</v>
      </c>
      <c r="C2387" t="s">
        <v>69</v>
      </c>
      <c r="D2387" t="s">
        <v>17</v>
      </c>
      <c r="E2387" t="s">
        <v>144</v>
      </c>
      <c r="F2387" t="s">
        <v>35</v>
      </c>
      <c r="G2387">
        <v>2</v>
      </c>
      <c r="H2387" t="s">
        <v>9</v>
      </c>
      <c r="I2387" s="6">
        <v>4</v>
      </c>
      <c r="J2387" s="6">
        <v>89.14</v>
      </c>
      <c r="K2387" s="6">
        <v>68.040000000000006</v>
      </c>
      <c r="L2387" s="6">
        <v>1227.95</v>
      </c>
      <c r="M2387" s="6">
        <v>1701.75</v>
      </c>
      <c r="N2387" s="6">
        <v>0</v>
      </c>
      <c r="O2387" s="6">
        <v>2770000</v>
      </c>
      <c r="P2387" s="6">
        <v>1000000</v>
      </c>
      <c r="Q2387" s="6">
        <v>0</v>
      </c>
      <c r="R2387" s="6">
        <v>600000</v>
      </c>
      <c r="S2387" s="6">
        <v>4370000</v>
      </c>
      <c r="U2387">
        <f t="shared" si="43"/>
        <v>0</v>
      </c>
    </row>
    <row r="2388" spans="1:21" x14ac:dyDescent="0.35">
      <c r="A2388">
        <v>2022</v>
      </c>
      <c r="B2388" t="s">
        <v>3</v>
      </c>
      <c r="C2388" t="s">
        <v>69</v>
      </c>
      <c r="D2388" t="s">
        <v>17</v>
      </c>
      <c r="E2388" t="s">
        <v>144</v>
      </c>
      <c r="F2388" t="s">
        <v>35</v>
      </c>
      <c r="G2388">
        <v>5</v>
      </c>
      <c r="H2388" t="s">
        <v>9</v>
      </c>
      <c r="I2388" s="6">
        <v>1</v>
      </c>
      <c r="J2388" s="6">
        <v>222.39</v>
      </c>
      <c r="K2388" s="6">
        <v>144.55000000000001</v>
      </c>
      <c r="L2388" s="6">
        <v>190.1</v>
      </c>
      <c r="M2388" s="6">
        <v>190.1</v>
      </c>
      <c r="N2388" s="6">
        <v>0</v>
      </c>
      <c r="O2388" s="6">
        <v>492922</v>
      </c>
      <c r="P2388" s="6">
        <v>385000</v>
      </c>
      <c r="Q2388" s="6">
        <v>0</v>
      </c>
      <c r="R2388" s="6">
        <v>0</v>
      </c>
      <c r="S2388" s="6">
        <v>877922</v>
      </c>
      <c r="U2388">
        <f t="shared" si="43"/>
        <v>0</v>
      </c>
    </row>
    <row r="2389" spans="1:21" x14ac:dyDescent="0.35">
      <c r="A2389">
        <v>2022</v>
      </c>
      <c r="B2389" t="s">
        <v>3</v>
      </c>
      <c r="C2389" t="s">
        <v>69</v>
      </c>
      <c r="D2389" t="s">
        <v>17</v>
      </c>
      <c r="E2389" t="s">
        <v>144</v>
      </c>
      <c r="F2389" t="s">
        <v>35</v>
      </c>
      <c r="G2389">
        <v>6</v>
      </c>
      <c r="H2389" t="s">
        <v>9</v>
      </c>
      <c r="I2389" s="6">
        <v>2</v>
      </c>
      <c r="J2389" s="6">
        <v>85.98</v>
      </c>
      <c r="K2389" s="6">
        <v>55.89</v>
      </c>
      <c r="L2389" s="6">
        <v>85.98</v>
      </c>
      <c r="M2389" s="6">
        <v>129.32</v>
      </c>
      <c r="N2389" s="6">
        <v>0</v>
      </c>
      <c r="O2389" s="6">
        <v>0</v>
      </c>
      <c r="P2389" s="6">
        <v>770000</v>
      </c>
      <c r="Q2389" s="6">
        <v>0</v>
      </c>
      <c r="R2389" s="6">
        <v>0</v>
      </c>
      <c r="S2389" s="6">
        <v>770000</v>
      </c>
      <c r="U2389">
        <f t="shared" si="43"/>
        <v>0</v>
      </c>
    </row>
    <row r="2390" spans="1:21" x14ac:dyDescent="0.35">
      <c r="A2390">
        <v>2022</v>
      </c>
      <c r="B2390" t="s">
        <v>3</v>
      </c>
      <c r="C2390" t="s">
        <v>69</v>
      </c>
      <c r="D2390" t="s">
        <v>17</v>
      </c>
      <c r="E2390" t="s">
        <v>145</v>
      </c>
      <c r="F2390" t="s">
        <v>35</v>
      </c>
      <c r="G2390">
        <v>1</v>
      </c>
      <c r="H2390" t="s">
        <v>9</v>
      </c>
      <c r="I2390" s="6">
        <v>77</v>
      </c>
      <c r="J2390" s="6">
        <v>77289.34</v>
      </c>
      <c r="K2390" s="6">
        <v>22723.63</v>
      </c>
      <c r="L2390" s="6">
        <v>69427.22</v>
      </c>
      <c r="M2390" s="6">
        <v>124100.22</v>
      </c>
      <c r="N2390" s="6">
        <v>0</v>
      </c>
      <c r="O2390" s="6">
        <v>568695675</v>
      </c>
      <c r="P2390" s="6">
        <v>9463402</v>
      </c>
      <c r="Q2390" s="6">
        <v>0</v>
      </c>
      <c r="R2390" s="6">
        <v>141144396</v>
      </c>
      <c r="S2390" s="6">
        <v>719303473</v>
      </c>
      <c r="U2390">
        <f t="shared" si="43"/>
        <v>0</v>
      </c>
    </row>
    <row r="2391" spans="1:21" x14ac:dyDescent="0.35">
      <c r="A2391">
        <v>2022</v>
      </c>
      <c r="B2391" t="s">
        <v>3</v>
      </c>
      <c r="C2391" t="s">
        <v>69</v>
      </c>
      <c r="D2391" t="s">
        <v>17</v>
      </c>
      <c r="E2391" t="s">
        <v>145</v>
      </c>
      <c r="F2391" t="s">
        <v>35</v>
      </c>
      <c r="G2391">
        <v>2</v>
      </c>
      <c r="H2391" t="s">
        <v>9</v>
      </c>
      <c r="I2391" s="6">
        <v>12</v>
      </c>
      <c r="J2391" s="6">
        <v>1364.83</v>
      </c>
      <c r="K2391" s="6">
        <v>877.08</v>
      </c>
      <c r="L2391" s="6">
        <v>5692.37</v>
      </c>
      <c r="M2391" s="6">
        <v>14009.96</v>
      </c>
      <c r="N2391" s="6">
        <v>0</v>
      </c>
      <c r="O2391" s="6">
        <v>17080000</v>
      </c>
      <c r="P2391" s="6">
        <v>6148837</v>
      </c>
      <c r="Q2391" s="6">
        <v>0</v>
      </c>
      <c r="R2391" s="6">
        <v>3437190</v>
      </c>
      <c r="S2391" s="6">
        <v>26666027</v>
      </c>
      <c r="U2391">
        <f t="shared" ref="U2391:U2454" si="44">IFERROR(N2391/J2391,0)</f>
        <v>0</v>
      </c>
    </row>
    <row r="2392" spans="1:21" x14ac:dyDescent="0.35">
      <c r="A2392">
        <v>2022</v>
      </c>
      <c r="B2392" t="s">
        <v>3</v>
      </c>
      <c r="C2392" t="s">
        <v>69</v>
      </c>
      <c r="D2392" t="s">
        <v>17</v>
      </c>
      <c r="E2392" t="s">
        <v>145</v>
      </c>
      <c r="F2392" t="s">
        <v>35</v>
      </c>
      <c r="G2392">
        <v>3</v>
      </c>
      <c r="H2392" t="s">
        <v>9</v>
      </c>
      <c r="I2392" s="6">
        <v>1</v>
      </c>
      <c r="J2392" s="6">
        <v>-527.1</v>
      </c>
      <c r="K2392" s="6">
        <v>-316.27999999999997</v>
      </c>
      <c r="L2392" s="6">
        <v>1012.5</v>
      </c>
      <c r="M2392" s="6">
        <v>1012.5</v>
      </c>
      <c r="N2392" s="6">
        <v>0</v>
      </c>
      <c r="O2392" s="6">
        <v>2000000</v>
      </c>
      <c r="P2392" s="6">
        <v>300000</v>
      </c>
      <c r="Q2392" s="6">
        <v>0</v>
      </c>
      <c r="R2392" s="6">
        <v>600000</v>
      </c>
      <c r="S2392" s="6">
        <v>2900000</v>
      </c>
      <c r="U2392">
        <f t="shared" si="44"/>
        <v>0</v>
      </c>
    </row>
    <row r="2393" spans="1:21" x14ac:dyDescent="0.35">
      <c r="A2393">
        <v>2022</v>
      </c>
      <c r="B2393" t="s">
        <v>3</v>
      </c>
      <c r="C2393" t="s">
        <v>69</v>
      </c>
      <c r="D2393" t="s">
        <v>17</v>
      </c>
      <c r="E2393" t="s">
        <v>145</v>
      </c>
      <c r="F2393" t="s">
        <v>35</v>
      </c>
      <c r="G2393">
        <v>5</v>
      </c>
      <c r="H2393" t="s">
        <v>9</v>
      </c>
      <c r="I2393" s="6">
        <v>2</v>
      </c>
      <c r="J2393" s="6">
        <v>444.78</v>
      </c>
      <c r="K2393" s="6">
        <v>289.10000000000002</v>
      </c>
      <c r="L2393" s="6">
        <v>380.2</v>
      </c>
      <c r="M2393" s="6">
        <v>380.2</v>
      </c>
      <c r="N2393" s="6">
        <v>0</v>
      </c>
      <c r="O2393" s="6">
        <v>985844</v>
      </c>
      <c r="P2393" s="6">
        <v>770000</v>
      </c>
      <c r="Q2393" s="6">
        <v>0</v>
      </c>
      <c r="R2393" s="6">
        <v>0</v>
      </c>
      <c r="S2393" s="6">
        <v>1755844</v>
      </c>
      <c r="U2393">
        <f t="shared" si="44"/>
        <v>0</v>
      </c>
    </row>
    <row r="2394" spans="1:21" x14ac:dyDescent="0.35">
      <c r="A2394">
        <v>2022</v>
      </c>
      <c r="B2394" t="s">
        <v>3</v>
      </c>
      <c r="C2394" t="s">
        <v>69</v>
      </c>
      <c r="D2394" t="s">
        <v>17</v>
      </c>
      <c r="E2394" t="s">
        <v>145</v>
      </c>
      <c r="F2394" t="s">
        <v>35</v>
      </c>
      <c r="G2394">
        <v>6</v>
      </c>
      <c r="H2394" t="s">
        <v>9</v>
      </c>
      <c r="I2394" s="6">
        <v>1</v>
      </c>
      <c r="J2394" s="6">
        <v>95.19</v>
      </c>
      <c r="K2394" s="6">
        <v>47.58</v>
      </c>
      <c r="L2394" s="6">
        <v>86.84</v>
      </c>
      <c r="M2394" s="6">
        <v>86.84</v>
      </c>
      <c r="N2394" s="6">
        <v>0</v>
      </c>
      <c r="O2394" s="6">
        <v>0</v>
      </c>
      <c r="P2394" s="6">
        <v>312000</v>
      </c>
      <c r="Q2394" s="6">
        <v>0</v>
      </c>
      <c r="R2394" s="6">
        <v>0</v>
      </c>
      <c r="S2394" s="6">
        <v>312000</v>
      </c>
      <c r="U2394">
        <f t="shared" si="44"/>
        <v>0</v>
      </c>
    </row>
    <row r="2395" spans="1:21" x14ac:dyDescent="0.35">
      <c r="A2395">
        <v>2022</v>
      </c>
      <c r="B2395" t="s">
        <v>3</v>
      </c>
      <c r="C2395" t="s">
        <v>69</v>
      </c>
      <c r="D2395" t="s">
        <v>17</v>
      </c>
      <c r="E2395" t="s">
        <v>146</v>
      </c>
      <c r="F2395" t="s">
        <v>35</v>
      </c>
      <c r="G2395">
        <v>1</v>
      </c>
      <c r="H2395" t="s">
        <v>9</v>
      </c>
      <c r="I2395" s="6">
        <v>91</v>
      </c>
      <c r="J2395" s="6">
        <v>37204.589999999997</v>
      </c>
      <c r="K2395" s="6">
        <v>6574.09</v>
      </c>
      <c r="L2395" s="6">
        <v>40937.269999999997</v>
      </c>
      <c r="M2395" s="6">
        <v>73004.56</v>
      </c>
      <c r="N2395" s="6">
        <v>0</v>
      </c>
      <c r="O2395" s="6">
        <v>589138744</v>
      </c>
      <c r="P2395" s="6">
        <v>19434738</v>
      </c>
      <c r="Q2395" s="6">
        <v>0</v>
      </c>
      <c r="R2395" s="6">
        <v>163962214</v>
      </c>
      <c r="S2395" s="6">
        <v>772535696</v>
      </c>
      <c r="U2395">
        <f t="shared" si="44"/>
        <v>0</v>
      </c>
    </row>
    <row r="2396" spans="1:21" x14ac:dyDescent="0.35">
      <c r="A2396">
        <v>2022</v>
      </c>
      <c r="B2396" t="s">
        <v>3</v>
      </c>
      <c r="C2396" t="s">
        <v>69</v>
      </c>
      <c r="D2396" t="s">
        <v>17</v>
      </c>
      <c r="E2396" t="s">
        <v>146</v>
      </c>
      <c r="F2396" t="s">
        <v>35</v>
      </c>
      <c r="G2396">
        <v>2</v>
      </c>
      <c r="H2396" t="s">
        <v>9</v>
      </c>
      <c r="I2396" s="6">
        <v>47</v>
      </c>
      <c r="J2396" s="6">
        <v>1920.56</v>
      </c>
      <c r="K2396" s="6">
        <v>1248.1400000000001</v>
      </c>
      <c r="L2396" s="6">
        <v>4368.3599999999997</v>
      </c>
      <c r="M2396" s="6">
        <v>9800.11</v>
      </c>
      <c r="N2396" s="6">
        <v>0</v>
      </c>
      <c r="O2396" s="6">
        <v>45420000</v>
      </c>
      <c r="P2396" s="6">
        <v>17517926</v>
      </c>
      <c r="Q2396" s="6">
        <v>0</v>
      </c>
      <c r="R2396" s="6">
        <v>7591792</v>
      </c>
      <c r="S2396" s="6">
        <v>70529718</v>
      </c>
      <c r="U2396">
        <f t="shared" si="44"/>
        <v>0</v>
      </c>
    </row>
    <row r="2397" spans="1:21" x14ac:dyDescent="0.35">
      <c r="A2397">
        <v>2022</v>
      </c>
      <c r="B2397" t="s">
        <v>3</v>
      </c>
      <c r="C2397" t="s">
        <v>69</v>
      </c>
      <c r="D2397" t="s">
        <v>17</v>
      </c>
      <c r="E2397" t="s">
        <v>146</v>
      </c>
      <c r="F2397" t="s">
        <v>35</v>
      </c>
      <c r="G2397">
        <v>5</v>
      </c>
      <c r="H2397" t="s">
        <v>9</v>
      </c>
      <c r="I2397" s="6">
        <v>5</v>
      </c>
      <c r="J2397" s="6">
        <v>667.17</v>
      </c>
      <c r="K2397" s="6">
        <v>433.65</v>
      </c>
      <c r="L2397" s="6">
        <v>1245.3</v>
      </c>
      <c r="M2397" s="6">
        <v>2044.87</v>
      </c>
      <c r="N2397" s="6">
        <v>0</v>
      </c>
      <c r="O2397" s="6">
        <v>3478766</v>
      </c>
      <c r="P2397" s="6">
        <v>1455000</v>
      </c>
      <c r="Q2397" s="6">
        <v>0</v>
      </c>
      <c r="R2397" s="6">
        <v>600000</v>
      </c>
      <c r="S2397" s="6">
        <v>5533766</v>
      </c>
      <c r="U2397">
        <f t="shared" si="44"/>
        <v>0</v>
      </c>
    </row>
    <row r="2398" spans="1:21" x14ac:dyDescent="0.35">
      <c r="A2398">
        <v>2022</v>
      </c>
      <c r="B2398" t="s">
        <v>3</v>
      </c>
      <c r="C2398" t="s">
        <v>69</v>
      </c>
      <c r="D2398" t="s">
        <v>17</v>
      </c>
      <c r="E2398" t="s">
        <v>147</v>
      </c>
      <c r="F2398" t="s">
        <v>35</v>
      </c>
      <c r="G2398">
        <v>1</v>
      </c>
      <c r="H2398" t="s">
        <v>9</v>
      </c>
      <c r="I2398" s="6">
        <v>10</v>
      </c>
      <c r="J2398" s="6">
        <v>188.5</v>
      </c>
      <c r="K2398" s="6">
        <v>102.53</v>
      </c>
      <c r="L2398" s="6">
        <v>276.95</v>
      </c>
      <c r="M2398" s="6">
        <v>449.82</v>
      </c>
      <c r="N2398" s="6">
        <v>0</v>
      </c>
      <c r="O2398" s="6">
        <v>400000</v>
      </c>
      <c r="P2398" s="6">
        <v>2462236</v>
      </c>
      <c r="Q2398" s="6">
        <v>0</v>
      </c>
      <c r="R2398" s="6">
        <v>0</v>
      </c>
      <c r="S2398" s="6">
        <v>2862236</v>
      </c>
      <c r="U2398">
        <f t="shared" si="44"/>
        <v>0</v>
      </c>
    </row>
    <row r="2399" spans="1:21" x14ac:dyDescent="0.35">
      <c r="A2399">
        <v>2022</v>
      </c>
      <c r="B2399" t="s">
        <v>3</v>
      </c>
      <c r="C2399" t="s">
        <v>69</v>
      </c>
      <c r="D2399" t="s">
        <v>17</v>
      </c>
      <c r="E2399" t="s">
        <v>147</v>
      </c>
      <c r="F2399" t="s">
        <v>35</v>
      </c>
      <c r="G2399">
        <v>2</v>
      </c>
      <c r="H2399" t="s">
        <v>9</v>
      </c>
      <c r="I2399" s="6">
        <v>4</v>
      </c>
      <c r="J2399" s="6">
        <v>342.57</v>
      </c>
      <c r="K2399" s="6">
        <v>222.67</v>
      </c>
      <c r="L2399" s="6">
        <v>342.57</v>
      </c>
      <c r="M2399" s="6">
        <v>466.01</v>
      </c>
      <c r="N2399" s="6">
        <v>0</v>
      </c>
      <c r="O2399" s="6">
        <v>770000</v>
      </c>
      <c r="P2399" s="6">
        <v>1540000</v>
      </c>
      <c r="Q2399" s="6">
        <v>0</v>
      </c>
      <c r="R2399" s="6">
        <v>0</v>
      </c>
      <c r="S2399" s="6">
        <v>2310000</v>
      </c>
      <c r="U2399">
        <f t="shared" si="44"/>
        <v>0</v>
      </c>
    </row>
    <row r="2400" spans="1:21" x14ac:dyDescent="0.35">
      <c r="A2400">
        <v>2022</v>
      </c>
      <c r="B2400" t="s">
        <v>3</v>
      </c>
      <c r="C2400" t="s">
        <v>69</v>
      </c>
      <c r="D2400" t="s">
        <v>17</v>
      </c>
      <c r="E2400" t="s">
        <v>147</v>
      </c>
      <c r="F2400" t="s">
        <v>35</v>
      </c>
      <c r="G2400">
        <v>5</v>
      </c>
      <c r="H2400" t="s">
        <v>9</v>
      </c>
      <c r="I2400" s="6">
        <v>1</v>
      </c>
      <c r="J2400" s="6">
        <v>222.39</v>
      </c>
      <c r="K2400" s="6">
        <v>144.55000000000001</v>
      </c>
      <c r="L2400" s="6">
        <v>190.1</v>
      </c>
      <c r="M2400" s="6">
        <v>190.1</v>
      </c>
      <c r="N2400" s="6">
        <v>0</v>
      </c>
      <c r="O2400" s="6">
        <v>492922</v>
      </c>
      <c r="P2400" s="6">
        <v>385000</v>
      </c>
      <c r="Q2400" s="6">
        <v>0</v>
      </c>
      <c r="R2400" s="6">
        <v>0</v>
      </c>
      <c r="S2400" s="6">
        <v>877922</v>
      </c>
      <c r="U2400">
        <f t="shared" si="44"/>
        <v>0</v>
      </c>
    </row>
    <row r="2401" spans="1:21" x14ac:dyDescent="0.35">
      <c r="A2401">
        <v>2022</v>
      </c>
      <c r="B2401" t="s">
        <v>3</v>
      </c>
      <c r="C2401" t="s">
        <v>69</v>
      </c>
      <c r="D2401" t="s">
        <v>17</v>
      </c>
      <c r="E2401" t="s">
        <v>148</v>
      </c>
      <c r="F2401" t="s">
        <v>35</v>
      </c>
      <c r="G2401">
        <v>1</v>
      </c>
      <c r="H2401" t="s">
        <v>9</v>
      </c>
      <c r="I2401" s="6">
        <v>217</v>
      </c>
      <c r="J2401" s="6">
        <v>145003.54</v>
      </c>
      <c r="K2401" s="6">
        <v>26944.36</v>
      </c>
      <c r="L2401" s="6">
        <v>94211.58</v>
      </c>
      <c r="M2401" s="6">
        <v>126462.62</v>
      </c>
      <c r="N2401" s="6">
        <v>0</v>
      </c>
      <c r="O2401" s="6">
        <v>1944361858</v>
      </c>
      <c r="P2401" s="6">
        <v>38864303</v>
      </c>
      <c r="Q2401" s="6">
        <v>0</v>
      </c>
      <c r="R2401" s="6">
        <v>554120685</v>
      </c>
      <c r="S2401" s="6">
        <v>2537346846</v>
      </c>
      <c r="U2401">
        <f t="shared" si="44"/>
        <v>0</v>
      </c>
    </row>
    <row r="2402" spans="1:21" x14ac:dyDescent="0.35">
      <c r="A2402">
        <v>2022</v>
      </c>
      <c r="B2402" t="s">
        <v>3</v>
      </c>
      <c r="C2402" t="s">
        <v>69</v>
      </c>
      <c r="D2402" t="s">
        <v>17</v>
      </c>
      <c r="E2402" t="s">
        <v>148</v>
      </c>
      <c r="F2402" t="s">
        <v>35</v>
      </c>
      <c r="G2402">
        <v>2</v>
      </c>
      <c r="H2402" t="s">
        <v>9</v>
      </c>
      <c r="I2402" s="6">
        <v>23</v>
      </c>
      <c r="J2402" s="6">
        <v>3546.7</v>
      </c>
      <c r="K2402" s="6">
        <v>2134.8000000000002</v>
      </c>
      <c r="L2402" s="6">
        <v>13782.06</v>
      </c>
      <c r="M2402" s="6">
        <v>28713.279999999999</v>
      </c>
      <c r="N2402" s="6">
        <v>0</v>
      </c>
      <c r="O2402" s="6">
        <v>50477776</v>
      </c>
      <c r="P2402" s="6">
        <v>6180000</v>
      </c>
      <c r="Q2402" s="6">
        <v>0</v>
      </c>
      <c r="R2402" s="6">
        <v>7239798</v>
      </c>
      <c r="S2402" s="6">
        <v>63897574</v>
      </c>
      <c r="U2402">
        <f t="shared" si="44"/>
        <v>0</v>
      </c>
    </row>
    <row r="2403" spans="1:21" x14ac:dyDescent="0.35">
      <c r="A2403">
        <v>2022</v>
      </c>
      <c r="B2403" t="s">
        <v>3</v>
      </c>
      <c r="C2403" t="s">
        <v>69</v>
      </c>
      <c r="D2403" t="s">
        <v>17</v>
      </c>
      <c r="E2403" t="s">
        <v>148</v>
      </c>
      <c r="F2403" t="s">
        <v>35</v>
      </c>
      <c r="G2403">
        <v>3</v>
      </c>
      <c r="H2403" t="s">
        <v>9</v>
      </c>
      <c r="I2403" s="6">
        <v>3</v>
      </c>
      <c r="J2403" s="6">
        <v>0</v>
      </c>
      <c r="K2403" s="6">
        <v>0</v>
      </c>
      <c r="L2403" s="6">
        <v>1357.95</v>
      </c>
      <c r="M2403" s="6">
        <v>8370.7199999999993</v>
      </c>
      <c r="N2403" s="6">
        <v>0</v>
      </c>
      <c r="O2403" s="6">
        <v>13500000</v>
      </c>
      <c r="P2403" s="6">
        <v>2803000</v>
      </c>
      <c r="Q2403" s="6">
        <v>0</v>
      </c>
      <c r="R2403" s="6">
        <v>2500000</v>
      </c>
      <c r="S2403" s="6">
        <v>18803000</v>
      </c>
      <c r="U2403">
        <f t="shared" si="44"/>
        <v>0</v>
      </c>
    </row>
    <row r="2404" spans="1:21" x14ac:dyDescent="0.35">
      <c r="A2404">
        <v>2022</v>
      </c>
      <c r="B2404" t="s">
        <v>3</v>
      </c>
      <c r="C2404" t="s">
        <v>69</v>
      </c>
      <c r="D2404" t="s">
        <v>17</v>
      </c>
      <c r="E2404" t="s">
        <v>148</v>
      </c>
      <c r="F2404" t="s">
        <v>35</v>
      </c>
      <c r="G2404">
        <v>4</v>
      </c>
      <c r="H2404" t="s">
        <v>9</v>
      </c>
      <c r="I2404" s="6">
        <v>1</v>
      </c>
      <c r="J2404" s="6">
        <v>621.79999999999995</v>
      </c>
      <c r="K2404" s="6">
        <v>373.07</v>
      </c>
      <c r="L2404" s="6">
        <v>45.25</v>
      </c>
      <c r="M2404" s="6">
        <v>45.25</v>
      </c>
      <c r="N2404" s="6">
        <v>0</v>
      </c>
      <c r="O2404" s="6">
        <v>0</v>
      </c>
      <c r="P2404" s="6">
        <v>2483955</v>
      </c>
      <c r="Q2404" s="6">
        <v>0</v>
      </c>
      <c r="R2404" s="6">
        <v>431992</v>
      </c>
      <c r="S2404" s="6">
        <v>2915947</v>
      </c>
      <c r="U2404">
        <f t="shared" si="44"/>
        <v>0</v>
      </c>
    </row>
    <row r="2405" spans="1:21" x14ac:dyDescent="0.35">
      <c r="A2405">
        <v>2022</v>
      </c>
      <c r="B2405" t="s">
        <v>3</v>
      </c>
      <c r="C2405" t="s">
        <v>69</v>
      </c>
      <c r="D2405" t="s">
        <v>17</v>
      </c>
      <c r="E2405" t="s">
        <v>148</v>
      </c>
      <c r="F2405" t="s">
        <v>35</v>
      </c>
      <c r="G2405">
        <v>5</v>
      </c>
      <c r="H2405" t="s">
        <v>9</v>
      </c>
      <c r="I2405" s="6">
        <v>5</v>
      </c>
      <c r="J2405" s="6">
        <v>1111.95</v>
      </c>
      <c r="K2405" s="6">
        <v>722.75</v>
      </c>
      <c r="L2405" s="6">
        <v>950.5</v>
      </c>
      <c r="M2405" s="6">
        <v>950.5</v>
      </c>
      <c r="N2405" s="6">
        <v>0</v>
      </c>
      <c r="O2405" s="6">
        <v>2464610</v>
      </c>
      <c r="P2405" s="6">
        <v>1925000</v>
      </c>
      <c r="Q2405" s="6">
        <v>0</v>
      </c>
      <c r="R2405" s="6">
        <v>0</v>
      </c>
      <c r="S2405" s="6">
        <v>4389610</v>
      </c>
      <c r="U2405">
        <f t="shared" si="44"/>
        <v>0</v>
      </c>
    </row>
    <row r="2406" spans="1:21" x14ac:dyDescent="0.35">
      <c r="A2406">
        <v>2022</v>
      </c>
      <c r="B2406" t="s">
        <v>3</v>
      </c>
      <c r="C2406" t="s">
        <v>69</v>
      </c>
      <c r="D2406" t="s">
        <v>17</v>
      </c>
      <c r="E2406" t="s">
        <v>149</v>
      </c>
      <c r="F2406" t="s">
        <v>35</v>
      </c>
      <c r="G2406">
        <v>1</v>
      </c>
      <c r="H2406" t="s">
        <v>9</v>
      </c>
      <c r="I2406" s="6">
        <v>10</v>
      </c>
      <c r="J2406" s="6">
        <v>1040.78</v>
      </c>
      <c r="K2406" s="6">
        <v>193.01</v>
      </c>
      <c r="L2406" s="6">
        <v>904.01</v>
      </c>
      <c r="M2406" s="6">
        <v>1374.69</v>
      </c>
      <c r="N2406" s="6">
        <v>0</v>
      </c>
      <c r="O2406" s="6">
        <v>12500000</v>
      </c>
      <c r="P2406" s="6">
        <v>1437236</v>
      </c>
      <c r="Q2406" s="6">
        <v>0</v>
      </c>
      <c r="R2406" s="6">
        <v>3355000</v>
      </c>
      <c r="S2406" s="6">
        <v>17292236</v>
      </c>
      <c r="U2406">
        <f t="shared" si="44"/>
        <v>0</v>
      </c>
    </row>
    <row r="2407" spans="1:21" x14ac:dyDescent="0.35">
      <c r="A2407">
        <v>2022</v>
      </c>
      <c r="B2407" t="s">
        <v>3</v>
      </c>
      <c r="C2407" t="s">
        <v>69</v>
      </c>
      <c r="D2407" t="s">
        <v>17</v>
      </c>
      <c r="E2407" t="s">
        <v>150</v>
      </c>
      <c r="F2407" t="s">
        <v>35</v>
      </c>
      <c r="G2407">
        <v>1</v>
      </c>
      <c r="H2407" t="s">
        <v>9</v>
      </c>
      <c r="I2407" s="6">
        <v>68</v>
      </c>
      <c r="J2407" s="6">
        <v>118850.77</v>
      </c>
      <c r="K2407" s="6">
        <v>57854.34</v>
      </c>
      <c r="L2407" s="6">
        <v>60930.66</v>
      </c>
      <c r="M2407" s="6">
        <v>110671.75</v>
      </c>
      <c r="N2407" s="6">
        <v>0</v>
      </c>
      <c r="O2407" s="6">
        <v>717296858</v>
      </c>
      <c r="P2407" s="6">
        <v>194309666</v>
      </c>
      <c r="Q2407" s="6">
        <v>0</v>
      </c>
      <c r="R2407" s="6">
        <v>122045909</v>
      </c>
      <c r="S2407" s="6">
        <v>1033652433</v>
      </c>
      <c r="U2407">
        <f t="shared" si="44"/>
        <v>0</v>
      </c>
    </row>
    <row r="2408" spans="1:21" x14ac:dyDescent="0.35">
      <c r="A2408">
        <v>2022</v>
      </c>
      <c r="B2408" t="s">
        <v>3</v>
      </c>
      <c r="C2408" t="s">
        <v>69</v>
      </c>
      <c r="D2408" t="s">
        <v>17</v>
      </c>
      <c r="E2408" t="s">
        <v>150</v>
      </c>
      <c r="F2408" t="s">
        <v>35</v>
      </c>
      <c r="G2408">
        <v>2</v>
      </c>
      <c r="H2408" t="s">
        <v>9</v>
      </c>
      <c r="I2408" s="6">
        <v>8</v>
      </c>
      <c r="J2408" s="6">
        <v>52394.66</v>
      </c>
      <c r="K2408" s="6">
        <v>21135.52</v>
      </c>
      <c r="L2408" s="6">
        <v>10347.82</v>
      </c>
      <c r="M2408" s="6">
        <v>12808.62</v>
      </c>
      <c r="N2408" s="6">
        <v>0</v>
      </c>
      <c r="O2408" s="6">
        <v>34991720</v>
      </c>
      <c r="P2408" s="6">
        <v>1620000</v>
      </c>
      <c r="Q2408" s="6">
        <v>0</v>
      </c>
      <c r="R2408" s="6">
        <v>783242</v>
      </c>
      <c r="S2408" s="6">
        <v>37394962</v>
      </c>
      <c r="U2408">
        <f t="shared" si="44"/>
        <v>0</v>
      </c>
    </row>
    <row r="2409" spans="1:21" x14ac:dyDescent="0.35">
      <c r="A2409">
        <v>2022</v>
      </c>
      <c r="B2409" t="s">
        <v>3</v>
      </c>
      <c r="C2409" t="s">
        <v>69</v>
      </c>
      <c r="D2409" t="s">
        <v>17</v>
      </c>
      <c r="E2409" t="s">
        <v>150</v>
      </c>
      <c r="F2409" t="s">
        <v>35</v>
      </c>
      <c r="G2409">
        <v>3</v>
      </c>
      <c r="H2409" t="s">
        <v>9</v>
      </c>
      <c r="I2409" s="6">
        <v>5</v>
      </c>
      <c r="J2409" s="6">
        <v>33515.78</v>
      </c>
      <c r="K2409" s="6">
        <v>12423.56</v>
      </c>
      <c r="L2409" s="6">
        <v>22272.16</v>
      </c>
      <c r="M2409" s="6">
        <v>47303.59</v>
      </c>
      <c r="N2409" s="6">
        <v>0</v>
      </c>
      <c r="O2409" s="6">
        <v>450793382</v>
      </c>
      <c r="P2409" s="6">
        <v>9809776</v>
      </c>
      <c r="Q2409" s="6">
        <v>0</v>
      </c>
      <c r="R2409" s="6">
        <v>45649077</v>
      </c>
      <c r="S2409" s="6">
        <v>506252235</v>
      </c>
      <c r="U2409">
        <f t="shared" si="44"/>
        <v>0</v>
      </c>
    </row>
    <row r="2410" spans="1:21" x14ac:dyDescent="0.35">
      <c r="A2410">
        <v>2022</v>
      </c>
      <c r="B2410" t="s">
        <v>3</v>
      </c>
      <c r="C2410" t="s">
        <v>69</v>
      </c>
      <c r="D2410" t="s">
        <v>17</v>
      </c>
      <c r="E2410" t="s">
        <v>150</v>
      </c>
      <c r="F2410" t="s">
        <v>35</v>
      </c>
      <c r="G2410">
        <v>5</v>
      </c>
      <c r="H2410" t="s">
        <v>9</v>
      </c>
      <c r="I2410" s="6">
        <v>3</v>
      </c>
      <c r="J2410" s="6">
        <v>667.17</v>
      </c>
      <c r="K2410" s="6">
        <v>433.65</v>
      </c>
      <c r="L2410" s="6">
        <v>570.29999999999995</v>
      </c>
      <c r="M2410" s="6">
        <v>570.29999999999995</v>
      </c>
      <c r="N2410" s="6">
        <v>0</v>
      </c>
      <c r="O2410" s="6">
        <v>1478766</v>
      </c>
      <c r="P2410" s="6">
        <v>1155000</v>
      </c>
      <c r="Q2410" s="6">
        <v>0</v>
      </c>
      <c r="R2410" s="6">
        <v>0</v>
      </c>
      <c r="S2410" s="6">
        <v>2633766</v>
      </c>
      <c r="U2410">
        <f t="shared" si="44"/>
        <v>0</v>
      </c>
    </row>
    <row r="2411" spans="1:21" x14ac:dyDescent="0.35">
      <c r="A2411">
        <v>2022</v>
      </c>
      <c r="B2411" t="s">
        <v>3</v>
      </c>
      <c r="C2411" t="s">
        <v>69</v>
      </c>
      <c r="D2411" t="s">
        <v>17</v>
      </c>
      <c r="E2411" t="s">
        <v>150</v>
      </c>
      <c r="F2411" t="s">
        <v>35</v>
      </c>
      <c r="G2411">
        <v>6</v>
      </c>
      <c r="H2411" t="s">
        <v>9</v>
      </c>
      <c r="I2411" s="6">
        <v>4</v>
      </c>
      <c r="J2411" s="6">
        <v>171.96</v>
      </c>
      <c r="K2411" s="6">
        <v>111.78</v>
      </c>
      <c r="L2411" s="6">
        <v>171.96</v>
      </c>
      <c r="M2411" s="6">
        <v>258.64</v>
      </c>
      <c r="N2411" s="6">
        <v>0</v>
      </c>
      <c r="O2411" s="6">
        <v>0</v>
      </c>
      <c r="P2411" s="6">
        <v>1540000</v>
      </c>
      <c r="Q2411" s="6">
        <v>0</v>
      </c>
      <c r="R2411" s="6">
        <v>0</v>
      </c>
      <c r="S2411" s="6">
        <v>1540000</v>
      </c>
      <c r="U2411">
        <f t="shared" si="44"/>
        <v>0</v>
      </c>
    </row>
    <row r="2412" spans="1:21" x14ac:dyDescent="0.35">
      <c r="A2412">
        <v>2022</v>
      </c>
      <c r="B2412" t="s">
        <v>3</v>
      </c>
      <c r="C2412" t="s">
        <v>69</v>
      </c>
      <c r="D2412" t="s">
        <v>17</v>
      </c>
      <c r="E2412" t="s">
        <v>151</v>
      </c>
      <c r="F2412" t="s">
        <v>35</v>
      </c>
      <c r="G2412">
        <v>1</v>
      </c>
      <c r="H2412" t="s">
        <v>9</v>
      </c>
      <c r="I2412" s="6">
        <v>66</v>
      </c>
      <c r="J2412" s="6">
        <v>134845.60999999999</v>
      </c>
      <c r="K2412" s="6">
        <v>47037.25</v>
      </c>
      <c r="L2412" s="6">
        <v>30356.639999999999</v>
      </c>
      <c r="M2412" s="6">
        <v>38372.879999999997</v>
      </c>
      <c r="N2412" s="6">
        <v>0</v>
      </c>
      <c r="O2412" s="6">
        <v>474216374</v>
      </c>
      <c r="P2412" s="6">
        <v>20062434</v>
      </c>
      <c r="Q2412" s="6">
        <v>0</v>
      </c>
      <c r="R2412" s="6">
        <v>123948064</v>
      </c>
      <c r="S2412" s="6">
        <v>632989297</v>
      </c>
      <c r="U2412">
        <f t="shared" si="44"/>
        <v>0</v>
      </c>
    </row>
    <row r="2413" spans="1:21" x14ac:dyDescent="0.35">
      <c r="A2413">
        <v>2022</v>
      </c>
      <c r="B2413" t="s">
        <v>3</v>
      </c>
      <c r="C2413" t="s">
        <v>69</v>
      </c>
      <c r="D2413" t="s">
        <v>17</v>
      </c>
      <c r="E2413" t="s">
        <v>151</v>
      </c>
      <c r="F2413" t="s">
        <v>35</v>
      </c>
      <c r="G2413">
        <v>2</v>
      </c>
      <c r="H2413" t="s">
        <v>9</v>
      </c>
      <c r="I2413" s="6">
        <v>2</v>
      </c>
      <c r="J2413" s="6">
        <v>0</v>
      </c>
      <c r="K2413" s="6">
        <v>0</v>
      </c>
      <c r="L2413" s="6">
        <v>2351.59</v>
      </c>
      <c r="M2413" s="6">
        <v>5460.4</v>
      </c>
      <c r="N2413" s="6">
        <v>0</v>
      </c>
      <c r="O2413" s="6">
        <v>4000000</v>
      </c>
      <c r="P2413" s="6">
        <v>600000</v>
      </c>
      <c r="Q2413" s="6">
        <v>0</v>
      </c>
      <c r="R2413" s="6">
        <v>1200000</v>
      </c>
      <c r="S2413" s="6">
        <v>5800000</v>
      </c>
      <c r="U2413">
        <f t="shared" si="44"/>
        <v>0</v>
      </c>
    </row>
    <row r="2414" spans="1:21" x14ac:dyDescent="0.35">
      <c r="A2414">
        <v>2022</v>
      </c>
      <c r="B2414" t="s">
        <v>3</v>
      </c>
      <c r="C2414" t="s">
        <v>69</v>
      </c>
      <c r="D2414" t="s">
        <v>17</v>
      </c>
      <c r="E2414" t="s">
        <v>151</v>
      </c>
      <c r="F2414" t="s">
        <v>35</v>
      </c>
      <c r="G2414">
        <v>5</v>
      </c>
      <c r="H2414" t="s">
        <v>9</v>
      </c>
      <c r="I2414" s="6">
        <v>1</v>
      </c>
      <c r="J2414" s="6">
        <v>222.39</v>
      </c>
      <c r="K2414" s="6">
        <v>144.55000000000001</v>
      </c>
      <c r="L2414" s="6">
        <v>190.1</v>
      </c>
      <c r="M2414" s="6">
        <v>190.1</v>
      </c>
      <c r="N2414" s="6">
        <v>0</v>
      </c>
      <c r="O2414" s="6">
        <v>492922</v>
      </c>
      <c r="P2414" s="6">
        <v>385000</v>
      </c>
      <c r="Q2414" s="6">
        <v>0</v>
      </c>
      <c r="R2414" s="6">
        <v>0</v>
      </c>
      <c r="S2414" s="6">
        <v>877922</v>
      </c>
      <c r="U2414">
        <f t="shared" si="44"/>
        <v>0</v>
      </c>
    </row>
    <row r="2415" spans="1:21" x14ac:dyDescent="0.35">
      <c r="A2415">
        <v>2022</v>
      </c>
      <c r="B2415" t="s">
        <v>3</v>
      </c>
      <c r="C2415" t="s">
        <v>69</v>
      </c>
      <c r="D2415" t="s">
        <v>17</v>
      </c>
      <c r="E2415" t="s">
        <v>151</v>
      </c>
      <c r="F2415" t="s">
        <v>35</v>
      </c>
      <c r="G2415">
        <v>6</v>
      </c>
      <c r="H2415" t="s">
        <v>9</v>
      </c>
      <c r="I2415" s="6">
        <v>2</v>
      </c>
      <c r="J2415" s="6">
        <v>85.98</v>
      </c>
      <c r="K2415" s="6">
        <v>55.89</v>
      </c>
      <c r="L2415" s="6">
        <v>85.98</v>
      </c>
      <c r="M2415" s="6">
        <v>129.32</v>
      </c>
      <c r="N2415" s="6">
        <v>0</v>
      </c>
      <c r="O2415" s="6">
        <v>0</v>
      </c>
      <c r="P2415" s="6">
        <v>770000</v>
      </c>
      <c r="Q2415" s="6">
        <v>0</v>
      </c>
      <c r="R2415" s="6">
        <v>0</v>
      </c>
      <c r="S2415" s="6">
        <v>770000</v>
      </c>
      <c r="U2415">
        <f t="shared" si="44"/>
        <v>0</v>
      </c>
    </row>
    <row r="2416" spans="1:21" x14ac:dyDescent="0.35">
      <c r="A2416">
        <v>2022</v>
      </c>
      <c r="B2416" t="s">
        <v>3</v>
      </c>
      <c r="C2416" t="s">
        <v>69</v>
      </c>
      <c r="D2416" t="s">
        <v>17</v>
      </c>
      <c r="E2416" t="s">
        <v>152</v>
      </c>
      <c r="F2416" t="s">
        <v>35</v>
      </c>
      <c r="G2416">
        <v>1</v>
      </c>
      <c r="H2416" t="s">
        <v>9</v>
      </c>
      <c r="I2416" s="6">
        <v>14</v>
      </c>
      <c r="J2416" s="6">
        <v>4205.7700000000004</v>
      </c>
      <c r="K2416" s="6">
        <v>910.89</v>
      </c>
      <c r="L2416" s="6">
        <v>1714.81</v>
      </c>
      <c r="M2416" s="6">
        <v>1773.17</v>
      </c>
      <c r="N2416" s="6">
        <v>0</v>
      </c>
      <c r="O2416" s="6">
        <v>145582000</v>
      </c>
      <c r="P2416" s="6">
        <v>77393236</v>
      </c>
      <c r="Q2416" s="6">
        <v>0</v>
      </c>
      <c r="R2416" s="6">
        <v>19079100</v>
      </c>
      <c r="S2416" s="6">
        <v>242054336</v>
      </c>
      <c r="U2416">
        <f t="shared" si="44"/>
        <v>0</v>
      </c>
    </row>
    <row r="2417" spans="1:21" x14ac:dyDescent="0.35">
      <c r="A2417">
        <v>2022</v>
      </c>
      <c r="B2417" t="s">
        <v>3</v>
      </c>
      <c r="C2417" t="s">
        <v>69</v>
      </c>
      <c r="D2417" t="s">
        <v>17</v>
      </c>
      <c r="E2417" t="s">
        <v>152</v>
      </c>
      <c r="F2417" t="s">
        <v>35</v>
      </c>
      <c r="G2417">
        <v>2</v>
      </c>
      <c r="H2417" t="s">
        <v>9</v>
      </c>
      <c r="I2417" s="6">
        <v>6</v>
      </c>
      <c r="J2417" s="6">
        <v>290.81</v>
      </c>
      <c r="K2417" s="6">
        <v>189.03</v>
      </c>
      <c r="L2417" s="6">
        <v>290.81</v>
      </c>
      <c r="M2417" s="6">
        <v>388.8</v>
      </c>
      <c r="N2417" s="6">
        <v>0</v>
      </c>
      <c r="O2417" s="6">
        <v>8782000</v>
      </c>
      <c r="P2417" s="6">
        <v>4700000</v>
      </c>
      <c r="Q2417" s="6">
        <v>0</v>
      </c>
      <c r="R2417" s="6">
        <v>520000</v>
      </c>
      <c r="S2417" s="6">
        <v>14002000</v>
      </c>
      <c r="U2417">
        <f t="shared" si="44"/>
        <v>0</v>
      </c>
    </row>
    <row r="2418" spans="1:21" x14ac:dyDescent="0.35">
      <c r="A2418">
        <v>2022</v>
      </c>
      <c r="B2418" t="s">
        <v>3</v>
      </c>
      <c r="C2418" t="s">
        <v>69</v>
      </c>
      <c r="D2418" t="s">
        <v>17</v>
      </c>
      <c r="E2418" t="s">
        <v>152</v>
      </c>
      <c r="F2418" t="s">
        <v>35</v>
      </c>
      <c r="G2418">
        <v>5</v>
      </c>
      <c r="H2418" t="s">
        <v>9</v>
      </c>
      <c r="I2418" s="6">
        <v>1</v>
      </c>
      <c r="J2418" s="6">
        <v>222.39</v>
      </c>
      <c r="K2418" s="6">
        <v>144.55000000000001</v>
      </c>
      <c r="L2418" s="6">
        <v>190.1</v>
      </c>
      <c r="M2418" s="6">
        <v>190.1</v>
      </c>
      <c r="N2418" s="6">
        <v>0</v>
      </c>
      <c r="O2418" s="6">
        <v>492922</v>
      </c>
      <c r="P2418" s="6">
        <v>385000</v>
      </c>
      <c r="Q2418" s="6">
        <v>0</v>
      </c>
      <c r="R2418" s="6">
        <v>0</v>
      </c>
      <c r="S2418" s="6">
        <v>877922</v>
      </c>
      <c r="U2418">
        <f t="shared" si="44"/>
        <v>0</v>
      </c>
    </row>
    <row r="2419" spans="1:21" x14ac:dyDescent="0.35">
      <c r="A2419">
        <v>2022</v>
      </c>
      <c r="B2419" t="s">
        <v>3</v>
      </c>
      <c r="C2419" t="s">
        <v>70</v>
      </c>
      <c r="D2419" t="s">
        <v>17</v>
      </c>
      <c r="E2419" t="s">
        <v>121</v>
      </c>
      <c r="F2419" t="s">
        <v>35</v>
      </c>
      <c r="G2419">
        <v>2</v>
      </c>
      <c r="H2419" t="s">
        <v>9</v>
      </c>
      <c r="I2419" s="6">
        <v>2</v>
      </c>
      <c r="J2419" s="6">
        <v>250.28</v>
      </c>
      <c r="K2419" s="6">
        <v>25.03</v>
      </c>
      <c r="L2419" s="6">
        <v>60.34</v>
      </c>
      <c r="M2419" s="6">
        <v>60.34</v>
      </c>
      <c r="N2419" s="6">
        <v>0</v>
      </c>
      <c r="O2419" s="6">
        <v>221000</v>
      </c>
      <c r="P2419" s="6">
        <v>300000</v>
      </c>
      <c r="Q2419" s="6">
        <v>0</v>
      </c>
      <c r="R2419" s="6">
        <v>430000</v>
      </c>
      <c r="S2419" s="6">
        <v>951000</v>
      </c>
      <c r="U2419">
        <f t="shared" si="44"/>
        <v>0</v>
      </c>
    </row>
    <row r="2420" spans="1:21" x14ac:dyDescent="0.35">
      <c r="A2420">
        <v>2022</v>
      </c>
      <c r="B2420" t="s">
        <v>3</v>
      </c>
      <c r="C2420" t="s">
        <v>70</v>
      </c>
      <c r="D2420" t="s">
        <v>17</v>
      </c>
      <c r="E2420" t="s">
        <v>122</v>
      </c>
      <c r="F2420" t="s">
        <v>35</v>
      </c>
      <c r="G2420">
        <v>1</v>
      </c>
      <c r="H2420" t="s">
        <v>9</v>
      </c>
      <c r="I2420" s="6">
        <v>1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220000</v>
      </c>
      <c r="P2420" s="6">
        <v>300000</v>
      </c>
      <c r="Q2420" s="6">
        <v>0</v>
      </c>
      <c r="R2420" s="6">
        <v>330000</v>
      </c>
      <c r="S2420" s="6">
        <v>850000</v>
      </c>
      <c r="U2420">
        <f t="shared" si="44"/>
        <v>0</v>
      </c>
    </row>
    <row r="2421" spans="1:21" x14ac:dyDescent="0.35">
      <c r="A2421">
        <v>2022</v>
      </c>
      <c r="B2421" t="s">
        <v>3</v>
      </c>
      <c r="C2421" t="s">
        <v>70</v>
      </c>
      <c r="D2421" t="s">
        <v>17</v>
      </c>
      <c r="E2421" t="s">
        <v>123</v>
      </c>
      <c r="F2421" t="s">
        <v>35</v>
      </c>
      <c r="G2421">
        <v>1</v>
      </c>
      <c r="H2421" t="s">
        <v>9</v>
      </c>
      <c r="I2421" s="6">
        <v>1</v>
      </c>
      <c r="J2421" s="6">
        <v>1498.21</v>
      </c>
      <c r="K2421" s="6">
        <v>149.82</v>
      </c>
      <c r="L2421" s="6">
        <v>775.79</v>
      </c>
      <c r="M2421" s="6">
        <v>775.79</v>
      </c>
      <c r="N2421" s="6">
        <v>0</v>
      </c>
      <c r="O2421" s="6">
        <v>1240000</v>
      </c>
      <c r="P2421" s="6">
        <v>300000</v>
      </c>
      <c r="Q2421" s="6">
        <v>0</v>
      </c>
      <c r="R2421" s="6">
        <v>400000</v>
      </c>
      <c r="S2421" s="6">
        <v>1940000</v>
      </c>
      <c r="U2421">
        <f t="shared" si="44"/>
        <v>0</v>
      </c>
    </row>
    <row r="2422" spans="1:21" x14ac:dyDescent="0.35">
      <c r="A2422">
        <v>2022</v>
      </c>
      <c r="B2422" t="s">
        <v>3</v>
      </c>
      <c r="C2422" t="s">
        <v>70</v>
      </c>
      <c r="D2422" t="s">
        <v>17</v>
      </c>
      <c r="E2422" t="s">
        <v>124</v>
      </c>
      <c r="F2422" t="s">
        <v>35</v>
      </c>
      <c r="G2422">
        <v>1</v>
      </c>
      <c r="H2422" t="s">
        <v>9</v>
      </c>
      <c r="I2422" s="6">
        <v>6</v>
      </c>
      <c r="J2422" s="6">
        <v>1053.03</v>
      </c>
      <c r="K2422" s="6">
        <v>105.3</v>
      </c>
      <c r="L2422" s="6">
        <v>810.69</v>
      </c>
      <c r="M2422" s="6">
        <v>810.69</v>
      </c>
      <c r="N2422" s="6">
        <v>176</v>
      </c>
      <c r="O2422" s="6">
        <v>6500000</v>
      </c>
      <c r="P2422" s="6">
        <v>26000000</v>
      </c>
      <c r="Q2422" s="6">
        <v>0</v>
      </c>
      <c r="R2422" s="6">
        <v>13850000</v>
      </c>
      <c r="S2422" s="6">
        <v>46350000</v>
      </c>
      <c r="U2422">
        <f t="shared" si="44"/>
        <v>0.16713673874438525</v>
      </c>
    </row>
    <row r="2423" spans="1:21" x14ac:dyDescent="0.35">
      <c r="A2423">
        <v>2022</v>
      </c>
      <c r="B2423" t="s">
        <v>3</v>
      </c>
      <c r="C2423" t="s">
        <v>70</v>
      </c>
      <c r="D2423" t="s">
        <v>17</v>
      </c>
      <c r="E2423" t="s">
        <v>125</v>
      </c>
      <c r="F2423" t="s">
        <v>35</v>
      </c>
      <c r="G2423">
        <v>1</v>
      </c>
      <c r="H2423" t="s">
        <v>9</v>
      </c>
      <c r="I2423" s="6">
        <v>11</v>
      </c>
      <c r="J2423" s="6">
        <v>1439.75</v>
      </c>
      <c r="K2423" s="6">
        <v>143.97</v>
      </c>
      <c r="L2423" s="6">
        <v>783.64</v>
      </c>
      <c r="M2423" s="6">
        <v>783.64</v>
      </c>
      <c r="N2423" s="6">
        <v>0</v>
      </c>
      <c r="O2423" s="6">
        <v>1812500</v>
      </c>
      <c r="P2423" s="6">
        <v>5550000</v>
      </c>
      <c r="Q2423" s="6">
        <v>0</v>
      </c>
      <c r="R2423" s="6">
        <v>2765000</v>
      </c>
      <c r="S2423" s="6">
        <v>10127500</v>
      </c>
      <c r="U2423">
        <f t="shared" si="44"/>
        <v>0</v>
      </c>
    </row>
    <row r="2424" spans="1:21" x14ac:dyDescent="0.35">
      <c r="A2424">
        <v>2022</v>
      </c>
      <c r="B2424" t="s">
        <v>3</v>
      </c>
      <c r="C2424" t="s">
        <v>70</v>
      </c>
      <c r="D2424" t="s">
        <v>17</v>
      </c>
      <c r="E2424" t="s">
        <v>125</v>
      </c>
      <c r="F2424" t="s">
        <v>35</v>
      </c>
      <c r="G2424">
        <v>2</v>
      </c>
      <c r="H2424" t="s">
        <v>9</v>
      </c>
      <c r="I2424" s="6">
        <v>1</v>
      </c>
      <c r="J2424" s="6">
        <v>14115.87</v>
      </c>
      <c r="K2424" s="6">
        <v>1411.59</v>
      </c>
      <c r="L2424" s="6">
        <v>1895.01</v>
      </c>
      <c r="M2424" s="6">
        <v>1895.01</v>
      </c>
      <c r="N2424" s="6">
        <v>0</v>
      </c>
      <c r="O2424" s="6">
        <v>30560000</v>
      </c>
      <c r="P2424" s="6">
        <v>18000000</v>
      </c>
      <c r="Q2424" s="6">
        <v>0</v>
      </c>
      <c r="R2424" s="6">
        <v>7200000</v>
      </c>
      <c r="S2424" s="6">
        <v>55760000</v>
      </c>
      <c r="U2424">
        <f t="shared" si="44"/>
        <v>0</v>
      </c>
    </row>
    <row r="2425" spans="1:21" x14ac:dyDescent="0.35">
      <c r="A2425">
        <v>2022</v>
      </c>
      <c r="B2425" t="s">
        <v>3</v>
      </c>
      <c r="C2425" t="s">
        <v>70</v>
      </c>
      <c r="D2425" t="s">
        <v>17</v>
      </c>
      <c r="E2425" t="s">
        <v>127</v>
      </c>
      <c r="F2425" t="s">
        <v>35</v>
      </c>
      <c r="G2425">
        <v>1</v>
      </c>
      <c r="H2425" t="s">
        <v>9</v>
      </c>
      <c r="I2425" s="6">
        <v>39</v>
      </c>
      <c r="J2425" s="6">
        <v>35585.46</v>
      </c>
      <c r="K2425" s="6">
        <v>3558.56</v>
      </c>
      <c r="L2425" s="6">
        <v>18583.150000000001</v>
      </c>
      <c r="M2425" s="6">
        <v>18583.150000000001</v>
      </c>
      <c r="N2425" s="6">
        <v>8116</v>
      </c>
      <c r="O2425" s="6">
        <v>113123555</v>
      </c>
      <c r="P2425" s="6">
        <v>269621869</v>
      </c>
      <c r="Q2425" s="6">
        <v>0</v>
      </c>
      <c r="R2425" s="6">
        <v>78487032</v>
      </c>
      <c r="S2425" s="6">
        <v>461232456</v>
      </c>
      <c r="U2425">
        <f t="shared" si="44"/>
        <v>0.22807067830512801</v>
      </c>
    </row>
    <row r="2426" spans="1:21" x14ac:dyDescent="0.35">
      <c r="A2426">
        <v>2022</v>
      </c>
      <c r="B2426" t="s">
        <v>3</v>
      </c>
      <c r="C2426" t="s">
        <v>70</v>
      </c>
      <c r="D2426" t="s">
        <v>17</v>
      </c>
      <c r="E2426" t="s">
        <v>127</v>
      </c>
      <c r="F2426" t="s">
        <v>35</v>
      </c>
      <c r="G2426">
        <v>2</v>
      </c>
      <c r="H2426" t="s">
        <v>9</v>
      </c>
      <c r="I2426" s="6">
        <v>10</v>
      </c>
      <c r="J2426" s="6">
        <v>21845.22</v>
      </c>
      <c r="K2426" s="6">
        <v>1147.3399999999999</v>
      </c>
      <c r="L2426" s="6">
        <v>18438.71</v>
      </c>
      <c r="M2426" s="6">
        <v>18466.71</v>
      </c>
      <c r="N2426" s="6">
        <v>5213</v>
      </c>
      <c r="O2426" s="6">
        <v>64604000</v>
      </c>
      <c r="P2426" s="6">
        <v>230956000</v>
      </c>
      <c r="Q2426" s="6">
        <v>0</v>
      </c>
      <c r="R2426" s="6">
        <v>56874800</v>
      </c>
      <c r="S2426" s="6">
        <v>352434800</v>
      </c>
      <c r="U2426">
        <f t="shared" si="44"/>
        <v>0.23863344017592863</v>
      </c>
    </row>
    <row r="2427" spans="1:21" x14ac:dyDescent="0.35">
      <c r="A2427">
        <v>2022</v>
      </c>
      <c r="B2427" t="s">
        <v>3</v>
      </c>
      <c r="C2427" t="s">
        <v>70</v>
      </c>
      <c r="D2427" t="s">
        <v>17</v>
      </c>
      <c r="E2427" t="s">
        <v>127</v>
      </c>
      <c r="F2427" t="s">
        <v>35</v>
      </c>
      <c r="G2427">
        <v>3</v>
      </c>
      <c r="H2427" t="s">
        <v>9</v>
      </c>
      <c r="I2427" s="6">
        <v>1</v>
      </c>
      <c r="J2427" s="6">
        <v>9928.08</v>
      </c>
      <c r="K2427" s="6">
        <v>992.81</v>
      </c>
      <c r="L2427" s="6">
        <v>0</v>
      </c>
      <c r="M2427" s="6">
        <v>0</v>
      </c>
      <c r="N2427" s="6">
        <v>2483</v>
      </c>
      <c r="O2427" s="6">
        <v>48000000</v>
      </c>
      <c r="P2427" s="6">
        <v>20000000</v>
      </c>
      <c r="Q2427" s="6">
        <v>0</v>
      </c>
      <c r="R2427" s="6">
        <v>1700000</v>
      </c>
      <c r="S2427" s="6">
        <v>69700000</v>
      </c>
      <c r="U2427">
        <f t="shared" si="44"/>
        <v>0.25009870992175726</v>
      </c>
    </row>
    <row r="2428" spans="1:21" x14ac:dyDescent="0.35">
      <c r="A2428">
        <v>2022</v>
      </c>
      <c r="B2428" t="s">
        <v>3</v>
      </c>
      <c r="C2428" t="s">
        <v>70</v>
      </c>
      <c r="D2428" t="s">
        <v>17</v>
      </c>
      <c r="E2428" t="s">
        <v>127</v>
      </c>
      <c r="F2428" t="s">
        <v>35</v>
      </c>
      <c r="G2428">
        <v>6</v>
      </c>
      <c r="H2428" t="s">
        <v>9</v>
      </c>
      <c r="I2428" s="6">
        <v>1</v>
      </c>
      <c r="J2428" s="6">
        <v>6101.54</v>
      </c>
      <c r="K2428" s="6">
        <v>198.3</v>
      </c>
      <c r="L2428" s="6">
        <v>5399.44</v>
      </c>
      <c r="M2428" s="6">
        <v>5399.44</v>
      </c>
      <c r="N2428" s="6">
        <v>1525</v>
      </c>
      <c r="O2428" s="6">
        <v>20000000</v>
      </c>
      <c r="P2428" s="6">
        <v>80000000</v>
      </c>
      <c r="Q2428" s="6">
        <v>0</v>
      </c>
      <c r="R2428" s="6">
        <v>22000000</v>
      </c>
      <c r="S2428" s="6">
        <v>122000000</v>
      </c>
      <c r="U2428">
        <f t="shared" si="44"/>
        <v>0.24993690117576875</v>
      </c>
    </row>
    <row r="2429" spans="1:21" x14ac:dyDescent="0.35">
      <c r="A2429">
        <v>2022</v>
      </c>
      <c r="B2429" t="s">
        <v>3</v>
      </c>
      <c r="C2429" t="s">
        <v>70</v>
      </c>
      <c r="D2429" t="s">
        <v>17</v>
      </c>
      <c r="E2429" t="s">
        <v>128</v>
      </c>
      <c r="F2429" t="s">
        <v>35</v>
      </c>
      <c r="G2429">
        <v>1</v>
      </c>
      <c r="H2429" t="s">
        <v>9</v>
      </c>
      <c r="I2429" s="6">
        <v>3</v>
      </c>
      <c r="J2429" s="6">
        <v>119.12</v>
      </c>
      <c r="K2429" s="6">
        <v>11.91</v>
      </c>
      <c r="L2429" s="6">
        <v>119.12</v>
      </c>
      <c r="M2429" s="6">
        <v>119.12</v>
      </c>
      <c r="N2429" s="6">
        <v>0</v>
      </c>
      <c r="O2429" s="6">
        <v>641250</v>
      </c>
      <c r="P2429" s="6">
        <v>1250000</v>
      </c>
      <c r="Q2429" s="6">
        <v>0</v>
      </c>
      <c r="R2429" s="6">
        <v>375000</v>
      </c>
      <c r="S2429" s="6">
        <v>2266250</v>
      </c>
      <c r="U2429">
        <f t="shared" si="44"/>
        <v>0</v>
      </c>
    </row>
    <row r="2430" spans="1:21" x14ac:dyDescent="0.35">
      <c r="A2430">
        <v>2022</v>
      </c>
      <c r="B2430" t="s">
        <v>3</v>
      </c>
      <c r="C2430" t="s">
        <v>70</v>
      </c>
      <c r="D2430" t="s">
        <v>17</v>
      </c>
      <c r="E2430" t="s">
        <v>128</v>
      </c>
      <c r="F2430" t="s">
        <v>35</v>
      </c>
      <c r="G2430">
        <v>2</v>
      </c>
      <c r="H2430" t="s">
        <v>9</v>
      </c>
      <c r="I2430" s="6">
        <v>3</v>
      </c>
      <c r="J2430" s="6">
        <v>0</v>
      </c>
      <c r="K2430" s="6">
        <v>0</v>
      </c>
      <c r="L2430" s="6">
        <v>483.86</v>
      </c>
      <c r="M2430" s="6">
        <v>639.35</v>
      </c>
      <c r="N2430" s="6">
        <v>0</v>
      </c>
      <c r="O2430" s="6">
        <v>3191250</v>
      </c>
      <c r="P2430" s="6">
        <v>2400000</v>
      </c>
      <c r="Q2430" s="6">
        <v>0</v>
      </c>
      <c r="R2430" s="6">
        <v>550000</v>
      </c>
      <c r="S2430" s="6">
        <v>6141250</v>
      </c>
      <c r="U2430">
        <f t="shared" si="44"/>
        <v>0</v>
      </c>
    </row>
    <row r="2431" spans="1:21" x14ac:dyDescent="0.35">
      <c r="A2431">
        <v>2022</v>
      </c>
      <c r="B2431" t="s">
        <v>3</v>
      </c>
      <c r="C2431" t="s">
        <v>70</v>
      </c>
      <c r="D2431" t="s">
        <v>17</v>
      </c>
      <c r="E2431" t="s">
        <v>129</v>
      </c>
      <c r="F2431" t="s">
        <v>35</v>
      </c>
      <c r="G2431">
        <v>1</v>
      </c>
      <c r="H2431" t="s">
        <v>9</v>
      </c>
      <c r="I2431" s="6">
        <v>3</v>
      </c>
      <c r="J2431" s="6">
        <v>-29088.42</v>
      </c>
      <c r="K2431" s="6">
        <v>-10903.81</v>
      </c>
      <c r="L2431" s="6">
        <v>0</v>
      </c>
      <c r="M2431" s="6">
        <v>0</v>
      </c>
      <c r="N2431" s="6">
        <v>-7272</v>
      </c>
      <c r="O2431" s="6">
        <v>251279660</v>
      </c>
      <c r="P2431" s="6">
        <v>150000</v>
      </c>
      <c r="Q2431" s="6">
        <v>0</v>
      </c>
      <c r="R2431" s="6">
        <v>29555000</v>
      </c>
      <c r="S2431" s="6">
        <v>280984660</v>
      </c>
      <c r="U2431">
        <f t="shared" si="44"/>
        <v>0.24999639031614643</v>
      </c>
    </row>
    <row r="2432" spans="1:21" x14ac:dyDescent="0.35">
      <c r="A2432">
        <v>2022</v>
      </c>
      <c r="B2432" t="s">
        <v>3</v>
      </c>
      <c r="C2432" t="s">
        <v>70</v>
      </c>
      <c r="D2432" t="s">
        <v>17</v>
      </c>
      <c r="E2432" t="s">
        <v>129</v>
      </c>
      <c r="F2432" t="s">
        <v>35</v>
      </c>
      <c r="G2432">
        <v>2</v>
      </c>
      <c r="H2432" t="s">
        <v>9</v>
      </c>
      <c r="I2432" s="6">
        <v>5</v>
      </c>
      <c r="J2432" s="6">
        <v>1739.59</v>
      </c>
      <c r="K2432" s="6">
        <v>173.95</v>
      </c>
      <c r="L2432" s="6">
        <v>386.37</v>
      </c>
      <c r="M2432" s="6">
        <v>629.16999999999996</v>
      </c>
      <c r="N2432" s="6">
        <v>0</v>
      </c>
      <c r="O2432" s="6">
        <v>1463000</v>
      </c>
      <c r="P2432" s="6">
        <v>1200000</v>
      </c>
      <c r="Q2432" s="6">
        <v>0</v>
      </c>
      <c r="R2432" s="6">
        <v>860000</v>
      </c>
      <c r="S2432" s="6">
        <v>3523000</v>
      </c>
      <c r="U2432">
        <f t="shared" si="44"/>
        <v>0</v>
      </c>
    </row>
    <row r="2433" spans="1:21" x14ac:dyDescent="0.35">
      <c r="A2433">
        <v>2022</v>
      </c>
      <c r="B2433" t="s">
        <v>3</v>
      </c>
      <c r="C2433" t="s">
        <v>70</v>
      </c>
      <c r="D2433" t="s">
        <v>17</v>
      </c>
      <c r="E2433" t="s">
        <v>129</v>
      </c>
      <c r="F2433" t="s">
        <v>35</v>
      </c>
      <c r="G2433">
        <v>3</v>
      </c>
      <c r="H2433" t="s">
        <v>9</v>
      </c>
      <c r="I2433" s="6">
        <v>3</v>
      </c>
      <c r="J2433" s="6">
        <v>3951.74</v>
      </c>
      <c r="K2433" s="6">
        <v>395.18</v>
      </c>
      <c r="L2433" s="6">
        <v>1295.52</v>
      </c>
      <c r="M2433" s="6">
        <v>1295.52</v>
      </c>
      <c r="N2433" s="6">
        <v>0</v>
      </c>
      <c r="O2433" s="6">
        <v>3925000</v>
      </c>
      <c r="P2433" s="6">
        <v>3750000</v>
      </c>
      <c r="Q2433" s="6">
        <v>0</v>
      </c>
      <c r="R2433" s="6">
        <v>1800000</v>
      </c>
      <c r="S2433" s="6">
        <v>9475000</v>
      </c>
      <c r="U2433">
        <f t="shared" si="44"/>
        <v>0</v>
      </c>
    </row>
    <row r="2434" spans="1:21" x14ac:dyDescent="0.35">
      <c r="A2434">
        <v>2022</v>
      </c>
      <c r="B2434" t="s">
        <v>3</v>
      </c>
      <c r="C2434" t="s">
        <v>70</v>
      </c>
      <c r="D2434" t="s">
        <v>17</v>
      </c>
      <c r="E2434" t="s">
        <v>130</v>
      </c>
      <c r="F2434" t="s">
        <v>35</v>
      </c>
      <c r="G2434">
        <v>2</v>
      </c>
      <c r="H2434" t="s">
        <v>9</v>
      </c>
      <c r="I2434" s="6">
        <v>1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837500</v>
      </c>
      <c r="P2434" s="6">
        <v>750000</v>
      </c>
      <c r="Q2434" s="6">
        <v>0</v>
      </c>
      <c r="R2434" s="6">
        <v>175000</v>
      </c>
      <c r="S2434" s="6">
        <v>1762500</v>
      </c>
      <c r="U2434">
        <f t="shared" si="44"/>
        <v>0</v>
      </c>
    </row>
    <row r="2435" spans="1:21" x14ac:dyDescent="0.35">
      <c r="A2435">
        <v>2022</v>
      </c>
      <c r="B2435" t="s">
        <v>3</v>
      </c>
      <c r="C2435" t="s">
        <v>70</v>
      </c>
      <c r="D2435" t="s">
        <v>17</v>
      </c>
      <c r="E2435" t="s">
        <v>131</v>
      </c>
      <c r="F2435" t="s">
        <v>35</v>
      </c>
      <c r="G2435">
        <v>2</v>
      </c>
      <c r="H2435" t="s">
        <v>9</v>
      </c>
      <c r="I2435" s="6">
        <v>1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110500</v>
      </c>
      <c r="P2435" s="6">
        <v>150000</v>
      </c>
      <c r="Q2435" s="6">
        <v>0</v>
      </c>
      <c r="R2435" s="6">
        <v>215000</v>
      </c>
      <c r="S2435" s="6">
        <v>475500</v>
      </c>
      <c r="U2435">
        <f t="shared" si="44"/>
        <v>0</v>
      </c>
    </row>
    <row r="2436" spans="1:21" x14ac:dyDescent="0.35">
      <c r="A2436">
        <v>2022</v>
      </c>
      <c r="B2436" t="s">
        <v>3</v>
      </c>
      <c r="C2436" t="s">
        <v>70</v>
      </c>
      <c r="D2436" t="s">
        <v>17</v>
      </c>
      <c r="E2436" t="s">
        <v>131</v>
      </c>
      <c r="F2436" t="s">
        <v>35</v>
      </c>
      <c r="G2436">
        <v>3</v>
      </c>
      <c r="H2436" t="s">
        <v>9</v>
      </c>
      <c r="I2436" s="6">
        <v>1</v>
      </c>
      <c r="J2436" s="6">
        <v>1705.28</v>
      </c>
      <c r="K2436" s="6">
        <v>170.52</v>
      </c>
      <c r="L2436" s="6">
        <v>0</v>
      </c>
      <c r="M2436" s="6">
        <v>0</v>
      </c>
      <c r="N2436" s="6">
        <v>0</v>
      </c>
      <c r="O2436" s="6">
        <v>500000</v>
      </c>
      <c r="P2436" s="6">
        <v>150000</v>
      </c>
      <c r="Q2436" s="6">
        <v>0</v>
      </c>
      <c r="R2436" s="6">
        <v>100000</v>
      </c>
      <c r="S2436" s="6">
        <v>750000</v>
      </c>
      <c r="U2436">
        <f t="shared" si="44"/>
        <v>0</v>
      </c>
    </row>
    <row r="2437" spans="1:21" x14ac:dyDescent="0.35">
      <c r="A2437">
        <v>2022</v>
      </c>
      <c r="B2437" t="s">
        <v>3</v>
      </c>
      <c r="C2437" t="s">
        <v>70</v>
      </c>
      <c r="D2437" t="s">
        <v>17</v>
      </c>
      <c r="E2437" t="s">
        <v>132</v>
      </c>
      <c r="F2437" t="s">
        <v>35</v>
      </c>
      <c r="G2437">
        <v>2</v>
      </c>
      <c r="H2437" t="s">
        <v>9</v>
      </c>
      <c r="I2437" s="6">
        <v>3</v>
      </c>
      <c r="J2437" s="6">
        <v>202.06</v>
      </c>
      <c r="K2437" s="6">
        <v>20.21</v>
      </c>
      <c r="L2437" s="6">
        <v>27.13</v>
      </c>
      <c r="M2437" s="6">
        <v>27.13</v>
      </c>
      <c r="N2437" s="6">
        <v>0</v>
      </c>
      <c r="O2437" s="6">
        <v>842000</v>
      </c>
      <c r="P2437" s="6">
        <v>450000</v>
      </c>
      <c r="Q2437" s="6">
        <v>0</v>
      </c>
      <c r="R2437" s="6">
        <v>645000</v>
      </c>
      <c r="S2437" s="6">
        <v>1937000</v>
      </c>
      <c r="U2437">
        <f t="shared" si="44"/>
        <v>0</v>
      </c>
    </row>
    <row r="2438" spans="1:21" x14ac:dyDescent="0.35">
      <c r="A2438">
        <v>2022</v>
      </c>
      <c r="B2438" t="s">
        <v>3</v>
      </c>
      <c r="C2438" t="s">
        <v>70</v>
      </c>
      <c r="D2438" t="s">
        <v>17</v>
      </c>
      <c r="E2438" t="s">
        <v>134</v>
      </c>
      <c r="F2438" t="s">
        <v>35</v>
      </c>
      <c r="G2438">
        <v>1</v>
      </c>
      <c r="H2438" t="s">
        <v>9</v>
      </c>
      <c r="I2438" s="6">
        <v>3</v>
      </c>
      <c r="J2438" s="6">
        <v>2090.16</v>
      </c>
      <c r="K2438" s="6">
        <v>209</v>
      </c>
      <c r="L2438" s="6">
        <v>434.29</v>
      </c>
      <c r="M2438" s="6">
        <v>434.29</v>
      </c>
      <c r="N2438" s="6">
        <v>0</v>
      </c>
      <c r="O2438" s="6">
        <v>1570000</v>
      </c>
      <c r="P2438" s="6">
        <v>750000</v>
      </c>
      <c r="Q2438" s="6">
        <v>0</v>
      </c>
      <c r="R2438" s="6">
        <v>895000</v>
      </c>
      <c r="S2438" s="6">
        <v>3215000</v>
      </c>
      <c r="U2438">
        <f t="shared" si="44"/>
        <v>0</v>
      </c>
    </row>
    <row r="2439" spans="1:21" x14ac:dyDescent="0.35">
      <c r="A2439">
        <v>2022</v>
      </c>
      <c r="B2439" t="s">
        <v>3</v>
      </c>
      <c r="C2439" t="s">
        <v>70</v>
      </c>
      <c r="D2439" t="s">
        <v>17</v>
      </c>
      <c r="E2439" t="s">
        <v>134</v>
      </c>
      <c r="F2439" t="s">
        <v>35</v>
      </c>
      <c r="G2439">
        <v>2</v>
      </c>
      <c r="H2439" t="s">
        <v>9</v>
      </c>
      <c r="I2439" s="6">
        <v>5</v>
      </c>
      <c r="J2439" s="6">
        <v>690.16</v>
      </c>
      <c r="K2439" s="6">
        <v>69.02</v>
      </c>
      <c r="L2439" s="6">
        <v>659.71</v>
      </c>
      <c r="M2439" s="6">
        <v>865.43</v>
      </c>
      <c r="N2439" s="6">
        <v>0</v>
      </c>
      <c r="O2439" s="6">
        <v>5301250</v>
      </c>
      <c r="P2439" s="6">
        <v>4070000</v>
      </c>
      <c r="Q2439" s="6">
        <v>0</v>
      </c>
      <c r="R2439" s="6">
        <v>1235000</v>
      </c>
      <c r="S2439" s="6">
        <v>10606250</v>
      </c>
      <c r="U2439">
        <f t="shared" si="44"/>
        <v>0</v>
      </c>
    </row>
    <row r="2440" spans="1:21" x14ac:dyDescent="0.35">
      <c r="A2440">
        <v>2022</v>
      </c>
      <c r="B2440" t="s">
        <v>3</v>
      </c>
      <c r="C2440" t="s">
        <v>70</v>
      </c>
      <c r="D2440" t="s">
        <v>17</v>
      </c>
      <c r="E2440" t="s">
        <v>135</v>
      </c>
      <c r="F2440" t="s">
        <v>35</v>
      </c>
      <c r="G2440">
        <v>1</v>
      </c>
      <c r="H2440" t="s">
        <v>9</v>
      </c>
      <c r="I2440" s="6">
        <v>1</v>
      </c>
      <c r="J2440" s="6">
        <v>1924.39</v>
      </c>
      <c r="K2440" s="6">
        <v>192.44</v>
      </c>
      <c r="L2440" s="6">
        <v>811.93</v>
      </c>
      <c r="M2440" s="6">
        <v>811.93</v>
      </c>
      <c r="N2440" s="6">
        <v>0</v>
      </c>
      <c r="O2440" s="6">
        <v>186250</v>
      </c>
      <c r="P2440" s="6">
        <v>1750000</v>
      </c>
      <c r="Q2440" s="6">
        <v>0</v>
      </c>
      <c r="R2440" s="6">
        <v>850000</v>
      </c>
      <c r="S2440" s="6">
        <v>2786250</v>
      </c>
      <c r="U2440">
        <f t="shared" si="44"/>
        <v>0</v>
      </c>
    </row>
    <row r="2441" spans="1:21" x14ac:dyDescent="0.35">
      <c r="A2441">
        <v>2022</v>
      </c>
      <c r="B2441" t="s">
        <v>3</v>
      </c>
      <c r="C2441" t="s">
        <v>70</v>
      </c>
      <c r="D2441" t="s">
        <v>17</v>
      </c>
      <c r="E2441" t="s">
        <v>135</v>
      </c>
      <c r="F2441" t="s">
        <v>35</v>
      </c>
      <c r="G2441">
        <v>2</v>
      </c>
      <c r="H2441" t="s">
        <v>9</v>
      </c>
      <c r="I2441" s="6">
        <v>9</v>
      </c>
      <c r="J2441" s="6">
        <v>5901.82</v>
      </c>
      <c r="K2441" s="6">
        <v>590.16999999999996</v>
      </c>
      <c r="L2441" s="6">
        <v>1658.92</v>
      </c>
      <c r="M2441" s="6">
        <v>1684.54</v>
      </c>
      <c r="N2441" s="6">
        <v>335</v>
      </c>
      <c r="O2441" s="6">
        <v>32527500</v>
      </c>
      <c r="P2441" s="6">
        <v>4750000</v>
      </c>
      <c r="Q2441" s="6">
        <v>0</v>
      </c>
      <c r="R2441" s="6">
        <v>2445000</v>
      </c>
      <c r="S2441" s="6">
        <v>39722500</v>
      </c>
      <c r="U2441">
        <f t="shared" si="44"/>
        <v>5.6762151336367431E-2</v>
      </c>
    </row>
    <row r="2442" spans="1:21" x14ac:dyDescent="0.35">
      <c r="A2442">
        <v>2022</v>
      </c>
      <c r="B2442" t="s">
        <v>3</v>
      </c>
      <c r="C2442" t="s">
        <v>70</v>
      </c>
      <c r="D2442" t="s">
        <v>17</v>
      </c>
      <c r="E2442" t="s">
        <v>135</v>
      </c>
      <c r="F2442" t="s">
        <v>35</v>
      </c>
      <c r="G2442">
        <v>4</v>
      </c>
      <c r="H2442" t="s">
        <v>9</v>
      </c>
      <c r="I2442" s="6">
        <v>1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110000</v>
      </c>
      <c r="P2442" s="6">
        <v>150000</v>
      </c>
      <c r="Q2442" s="6">
        <v>0</v>
      </c>
      <c r="R2442" s="6">
        <v>165000</v>
      </c>
      <c r="S2442" s="6">
        <v>425000</v>
      </c>
      <c r="U2442">
        <f t="shared" si="44"/>
        <v>0</v>
      </c>
    </row>
    <row r="2443" spans="1:21" x14ac:dyDescent="0.35">
      <c r="A2443">
        <v>2022</v>
      </c>
      <c r="B2443" t="s">
        <v>3</v>
      </c>
      <c r="C2443" t="s">
        <v>70</v>
      </c>
      <c r="D2443" t="s">
        <v>17</v>
      </c>
      <c r="E2443" t="s">
        <v>137</v>
      </c>
      <c r="F2443" t="s">
        <v>35</v>
      </c>
      <c r="G2443">
        <v>2</v>
      </c>
      <c r="H2443" t="s">
        <v>9</v>
      </c>
      <c r="I2443" s="6">
        <v>3</v>
      </c>
      <c r="J2443" s="6">
        <v>202.06</v>
      </c>
      <c r="K2443" s="6">
        <v>20.21</v>
      </c>
      <c r="L2443" s="6">
        <v>17.16</v>
      </c>
      <c r="M2443" s="6">
        <v>17.16</v>
      </c>
      <c r="N2443" s="6">
        <v>0</v>
      </c>
      <c r="O2443" s="6">
        <v>4731500</v>
      </c>
      <c r="P2443" s="6">
        <v>1310000</v>
      </c>
      <c r="Q2443" s="6">
        <v>0</v>
      </c>
      <c r="R2443" s="6">
        <v>840000</v>
      </c>
      <c r="S2443" s="6">
        <v>6881500</v>
      </c>
      <c r="U2443">
        <f t="shared" si="44"/>
        <v>0</v>
      </c>
    </row>
    <row r="2444" spans="1:21" x14ac:dyDescent="0.35">
      <c r="A2444">
        <v>2022</v>
      </c>
      <c r="B2444" t="s">
        <v>3</v>
      </c>
      <c r="C2444" t="s">
        <v>70</v>
      </c>
      <c r="D2444" t="s">
        <v>17</v>
      </c>
      <c r="E2444" t="s">
        <v>139</v>
      </c>
      <c r="F2444" t="s">
        <v>35</v>
      </c>
      <c r="G2444">
        <v>1</v>
      </c>
      <c r="H2444" t="s">
        <v>9</v>
      </c>
      <c r="I2444" s="6">
        <v>2</v>
      </c>
      <c r="J2444" s="6">
        <v>1476.2</v>
      </c>
      <c r="K2444" s="6">
        <v>147.63</v>
      </c>
      <c r="L2444" s="6">
        <v>198.89</v>
      </c>
      <c r="M2444" s="6">
        <v>198.89</v>
      </c>
      <c r="N2444" s="6">
        <v>0</v>
      </c>
      <c r="O2444" s="6">
        <v>191250</v>
      </c>
      <c r="P2444" s="6">
        <v>900000</v>
      </c>
      <c r="Q2444" s="6">
        <v>0</v>
      </c>
      <c r="R2444" s="6">
        <v>340000</v>
      </c>
      <c r="S2444" s="6">
        <v>1431250</v>
      </c>
      <c r="U2444">
        <f t="shared" si="44"/>
        <v>0</v>
      </c>
    </row>
    <row r="2445" spans="1:21" x14ac:dyDescent="0.35">
      <c r="A2445">
        <v>2022</v>
      </c>
      <c r="B2445" t="s">
        <v>3</v>
      </c>
      <c r="C2445" t="s">
        <v>70</v>
      </c>
      <c r="D2445" t="s">
        <v>17</v>
      </c>
      <c r="E2445" t="s">
        <v>139</v>
      </c>
      <c r="F2445" t="s">
        <v>35</v>
      </c>
      <c r="G2445">
        <v>2</v>
      </c>
      <c r="H2445" t="s">
        <v>9</v>
      </c>
      <c r="I2445" s="6">
        <v>13</v>
      </c>
      <c r="J2445" s="6">
        <v>10248.56</v>
      </c>
      <c r="K2445" s="6">
        <v>1024.8499999999999</v>
      </c>
      <c r="L2445" s="6">
        <v>560.07000000000005</v>
      </c>
      <c r="M2445" s="6">
        <v>771.97</v>
      </c>
      <c r="N2445" s="6">
        <v>0</v>
      </c>
      <c r="O2445" s="6">
        <v>11939500</v>
      </c>
      <c r="P2445" s="6">
        <v>8410000</v>
      </c>
      <c r="Q2445" s="6">
        <v>0</v>
      </c>
      <c r="R2445" s="6">
        <v>5300000</v>
      </c>
      <c r="S2445" s="6">
        <v>25649500</v>
      </c>
      <c r="U2445">
        <f t="shared" si="44"/>
        <v>0</v>
      </c>
    </row>
    <row r="2446" spans="1:21" x14ac:dyDescent="0.35">
      <c r="A2446">
        <v>2022</v>
      </c>
      <c r="B2446" t="s">
        <v>3</v>
      </c>
      <c r="C2446" t="s">
        <v>70</v>
      </c>
      <c r="D2446" t="s">
        <v>17</v>
      </c>
      <c r="E2446" t="s">
        <v>139</v>
      </c>
      <c r="F2446" t="s">
        <v>35</v>
      </c>
      <c r="G2446">
        <v>3</v>
      </c>
      <c r="H2446" t="s">
        <v>9</v>
      </c>
      <c r="I2446" s="6">
        <v>1</v>
      </c>
      <c r="J2446" s="6">
        <v>1001.14</v>
      </c>
      <c r="K2446" s="6">
        <v>100.12</v>
      </c>
      <c r="L2446" s="6">
        <v>674.74</v>
      </c>
      <c r="M2446" s="6">
        <v>674.74</v>
      </c>
      <c r="N2446" s="6">
        <v>0</v>
      </c>
      <c r="O2446" s="6">
        <v>430000</v>
      </c>
      <c r="P2446" s="6">
        <v>600000</v>
      </c>
      <c r="Q2446" s="6">
        <v>0</v>
      </c>
      <c r="R2446" s="6">
        <v>660000</v>
      </c>
      <c r="S2446" s="6">
        <v>1690000</v>
      </c>
      <c r="U2446">
        <f t="shared" si="44"/>
        <v>0</v>
      </c>
    </row>
    <row r="2447" spans="1:21" x14ac:dyDescent="0.35">
      <c r="A2447">
        <v>2022</v>
      </c>
      <c r="B2447" t="s">
        <v>3</v>
      </c>
      <c r="C2447" t="s">
        <v>70</v>
      </c>
      <c r="D2447" t="s">
        <v>17</v>
      </c>
      <c r="E2447" t="s">
        <v>140</v>
      </c>
      <c r="F2447" t="s">
        <v>35</v>
      </c>
      <c r="G2447">
        <v>1</v>
      </c>
      <c r="H2447" t="s">
        <v>9</v>
      </c>
      <c r="I2447" s="6">
        <v>6</v>
      </c>
      <c r="J2447" s="6">
        <v>9543.2800000000007</v>
      </c>
      <c r="K2447" s="6">
        <v>954.31</v>
      </c>
      <c r="L2447" s="6">
        <v>4794.09</v>
      </c>
      <c r="M2447" s="6">
        <v>4946.91</v>
      </c>
      <c r="N2447" s="6">
        <v>2199</v>
      </c>
      <c r="O2447" s="6">
        <v>56320000</v>
      </c>
      <c r="P2447" s="6">
        <v>7375000</v>
      </c>
      <c r="Q2447" s="6">
        <v>0</v>
      </c>
      <c r="R2447" s="6">
        <v>2980000</v>
      </c>
      <c r="S2447" s="6">
        <v>66675000</v>
      </c>
      <c r="U2447">
        <f t="shared" si="44"/>
        <v>0.23042392133522224</v>
      </c>
    </row>
    <row r="2448" spans="1:21" x14ac:dyDescent="0.35">
      <c r="A2448">
        <v>2022</v>
      </c>
      <c r="B2448" t="s">
        <v>3</v>
      </c>
      <c r="C2448" t="s">
        <v>70</v>
      </c>
      <c r="D2448" t="s">
        <v>17</v>
      </c>
      <c r="E2448" t="s">
        <v>140</v>
      </c>
      <c r="F2448" t="s">
        <v>35</v>
      </c>
      <c r="G2448">
        <v>2</v>
      </c>
      <c r="H2448" t="s">
        <v>9</v>
      </c>
      <c r="I2448" s="6">
        <v>4</v>
      </c>
      <c r="J2448" s="6">
        <v>676.59</v>
      </c>
      <c r="K2448" s="6">
        <v>67.66</v>
      </c>
      <c r="L2448" s="6">
        <v>444.88</v>
      </c>
      <c r="M2448" s="6">
        <v>444.88</v>
      </c>
      <c r="N2448" s="6">
        <v>170</v>
      </c>
      <c r="O2448" s="6">
        <v>2308364</v>
      </c>
      <c r="P2448" s="6">
        <v>4773456</v>
      </c>
      <c r="Q2448" s="6">
        <v>0</v>
      </c>
      <c r="R2448" s="6">
        <v>788379</v>
      </c>
      <c r="S2448" s="6">
        <v>7870199</v>
      </c>
      <c r="U2448">
        <f t="shared" si="44"/>
        <v>0.25125999497480012</v>
      </c>
    </row>
    <row r="2449" spans="1:21" x14ac:dyDescent="0.35">
      <c r="A2449">
        <v>2022</v>
      </c>
      <c r="B2449" t="s">
        <v>3</v>
      </c>
      <c r="C2449" t="s">
        <v>70</v>
      </c>
      <c r="D2449" t="s">
        <v>17</v>
      </c>
      <c r="E2449" t="s">
        <v>141</v>
      </c>
      <c r="F2449" t="s">
        <v>35</v>
      </c>
      <c r="G2449">
        <v>1</v>
      </c>
      <c r="H2449" t="s">
        <v>9</v>
      </c>
      <c r="I2449" s="6">
        <v>4</v>
      </c>
      <c r="J2449" s="6">
        <v>6846.6</v>
      </c>
      <c r="K2449" s="6">
        <v>223.35</v>
      </c>
      <c r="L2449" s="6">
        <v>6674.96</v>
      </c>
      <c r="M2449" s="6">
        <v>6674.96</v>
      </c>
      <c r="N2449" s="6">
        <v>1714</v>
      </c>
      <c r="O2449" s="6">
        <v>6500000</v>
      </c>
      <c r="P2449" s="6">
        <v>28500000</v>
      </c>
      <c r="Q2449" s="6">
        <v>0</v>
      </c>
      <c r="R2449" s="6">
        <v>5700000</v>
      </c>
      <c r="S2449" s="6">
        <v>40700000</v>
      </c>
      <c r="U2449">
        <f t="shared" si="44"/>
        <v>0.25034323605877368</v>
      </c>
    </row>
    <row r="2450" spans="1:21" x14ac:dyDescent="0.35">
      <c r="A2450">
        <v>2022</v>
      </c>
      <c r="B2450" t="s">
        <v>3</v>
      </c>
      <c r="C2450" t="s">
        <v>70</v>
      </c>
      <c r="D2450" t="s">
        <v>17</v>
      </c>
      <c r="E2450" t="s">
        <v>142</v>
      </c>
      <c r="F2450" t="s">
        <v>35</v>
      </c>
      <c r="G2450">
        <v>1</v>
      </c>
      <c r="H2450" t="s">
        <v>9</v>
      </c>
      <c r="I2450" s="6">
        <v>1</v>
      </c>
      <c r="J2450" s="6">
        <v>641.45000000000005</v>
      </c>
      <c r="K2450" s="6">
        <v>64.150000000000006</v>
      </c>
      <c r="L2450" s="6">
        <v>641.45000000000005</v>
      </c>
      <c r="M2450" s="6">
        <v>641.45000000000005</v>
      </c>
      <c r="N2450" s="6">
        <v>0</v>
      </c>
      <c r="O2450" s="6">
        <v>186250</v>
      </c>
      <c r="P2450" s="6">
        <v>1750000</v>
      </c>
      <c r="Q2450" s="6">
        <v>0</v>
      </c>
      <c r="R2450" s="6">
        <v>850000</v>
      </c>
      <c r="S2450" s="6">
        <v>2786250</v>
      </c>
      <c r="U2450">
        <f t="shared" si="44"/>
        <v>0</v>
      </c>
    </row>
    <row r="2451" spans="1:21" x14ac:dyDescent="0.35">
      <c r="A2451">
        <v>2022</v>
      </c>
      <c r="B2451" t="s">
        <v>3</v>
      </c>
      <c r="C2451" t="s">
        <v>70</v>
      </c>
      <c r="D2451" t="s">
        <v>17</v>
      </c>
      <c r="E2451" t="s">
        <v>143</v>
      </c>
      <c r="F2451" t="s">
        <v>35</v>
      </c>
      <c r="G2451">
        <v>1</v>
      </c>
      <c r="H2451" t="s">
        <v>9</v>
      </c>
      <c r="I2451" s="6">
        <v>1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220000</v>
      </c>
      <c r="P2451" s="6">
        <v>300000</v>
      </c>
      <c r="Q2451" s="6">
        <v>0</v>
      </c>
      <c r="R2451" s="6">
        <v>330000</v>
      </c>
      <c r="S2451" s="6">
        <v>850000</v>
      </c>
      <c r="U2451">
        <f t="shared" si="44"/>
        <v>0</v>
      </c>
    </row>
    <row r="2452" spans="1:21" x14ac:dyDescent="0.35">
      <c r="A2452">
        <v>2022</v>
      </c>
      <c r="B2452" t="s">
        <v>3</v>
      </c>
      <c r="C2452" t="s">
        <v>70</v>
      </c>
      <c r="D2452" t="s">
        <v>17</v>
      </c>
      <c r="E2452" t="s">
        <v>143</v>
      </c>
      <c r="F2452" t="s">
        <v>35</v>
      </c>
      <c r="G2452">
        <v>2</v>
      </c>
      <c r="H2452" t="s">
        <v>9</v>
      </c>
      <c r="I2452" s="6">
        <v>2</v>
      </c>
      <c r="J2452" s="6">
        <v>42.51</v>
      </c>
      <c r="K2452" s="6">
        <v>4.26</v>
      </c>
      <c r="L2452" s="6">
        <v>42.51</v>
      </c>
      <c r="M2452" s="6">
        <v>42.51</v>
      </c>
      <c r="N2452" s="6">
        <v>0</v>
      </c>
      <c r="O2452" s="6">
        <v>330500</v>
      </c>
      <c r="P2452" s="6">
        <v>450000</v>
      </c>
      <c r="Q2452" s="6">
        <v>0</v>
      </c>
      <c r="R2452" s="6">
        <v>545000</v>
      </c>
      <c r="S2452" s="6">
        <v>1325500</v>
      </c>
      <c r="U2452">
        <f t="shared" si="44"/>
        <v>0</v>
      </c>
    </row>
    <row r="2453" spans="1:21" x14ac:dyDescent="0.35">
      <c r="A2453">
        <v>2022</v>
      </c>
      <c r="B2453" t="s">
        <v>3</v>
      </c>
      <c r="C2453" t="s">
        <v>70</v>
      </c>
      <c r="D2453" t="s">
        <v>17</v>
      </c>
      <c r="E2453" t="s">
        <v>146</v>
      </c>
      <c r="F2453" t="s">
        <v>35</v>
      </c>
      <c r="G2453">
        <v>1</v>
      </c>
      <c r="H2453" t="s">
        <v>9</v>
      </c>
      <c r="I2453" s="6">
        <v>2</v>
      </c>
      <c r="J2453" s="6">
        <v>2342.54</v>
      </c>
      <c r="K2453" s="6">
        <v>234.26</v>
      </c>
      <c r="L2453" s="6">
        <v>724.82</v>
      </c>
      <c r="M2453" s="6">
        <v>724.82</v>
      </c>
      <c r="N2453" s="6">
        <v>0</v>
      </c>
      <c r="O2453" s="6">
        <v>900000</v>
      </c>
      <c r="P2453" s="6">
        <v>400000</v>
      </c>
      <c r="Q2453" s="6">
        <v>0</v>
      </c>
      <c r="R2453" s="6">
        <v>300000</v>
      </c>
      <c r="S2453" s="6">
        <v>1600000</v>
      </c>
      <c r="U2453">
        <f t="shared" si="44"/>
        <v>0</v>
      </c>
    </row>
    <row r="2454" spans="1:21" x14ac:dyDescent="0.35">
      <c r="A2454">
        <v>2022</v>
      </c>
      <c r="B2454" t="s">
        <v>3</v>
      </c>
      <c r="C2454" t="s">
        <v>70</v>
      </c>
      <c r="D2454" t="s">
        <v>17</v>
      </c>
      <c r="E2454" t="s">
        <v>146</v>
      </c>
      <c r="F2454" t="s">
        <v>35</v>
      </c>
      <c r="G2454">
        <v>2</v>
      </c>
      <c r="H2454" t="s">
        <v>9</v>
      </c>
      <c r="I2454" s="6">
        <v>1</v>
      </c>
      <c r="J2454" s="6">
        <v>3713.41</v>
      </c>
      <c r="K2454" s="6">
        <v>371.35</v>
      </c>
      <c r="L2454" s="6">
        <v>30.52</v>
      </c>
      <c r="M2454" s="6">
        <v>30.52</v>
      </c>
      <c r="N2454" s="6">
        <v>0</v>
      </c>
      <c r="O2454" s="6">
        <v>1060500</v>
      </c>
      <c r="P2454" s="6">
        <v>500000</v>
      </c>
      <c r="Q2454" s="6">
        <v>0</v>
      </c>
      <c r="R2454" s="6">
        <v>550000</v>
      </c>
      <c r="S2454" s="6">
        <v>2110500</v>
      </c>
      <c r="U2454">
        <f t="shared" si="44"/>
        <v>0</v>
      </c>
    </row>
    <row r="2455" spans="1:21" x14ac:dyDescent="0.35">
      <c r="A2455">
        <v>2022</v>
      </c>
      <c r="B2455" t="s">
        <v>3</v>
      </c>
      <c r="C2455" t="s">
        <v>70</v>
      </c>
      <c r="D2455" t="s">
        <v>17</v>
      </c>
      <c r="E2455" t="s">
        <v>147</v>
      </c>
      <c r="F2455" t="s">
        <v>35</v>
      </c>
      <c r="G2455">
        <v>1</v>
      </c>
      <c r="H2455" t="s">
        <v>9</v>
      </c>
      <c r="I2455" s="6">
        <v>70</v>
      </c>
      <c r="J2455" s="6">
        <v>15938.33</v>
      </c>
      <c r="K2455" s="6">
        <v>1593.79</v>
      </c>
      <c r="L2455" s="6">
        <v>12270.36</v>
      </c>
      <c r="M2455" s="6">
        <v>12270.36</v>
      </c>
      <c r="N2455" s="6">
        <v>2594</v>
      </c>
      <c r="O2455" s="6">
        <v>113769804</v>
      </c>
      <c r="P2455" s="6">
        <v>338800000</v>
      </c>
      <c r="Q2455" s="6">
        <v>0</v>
      </c>
      <c r="R2455" s="6">
        <v>192059451</v>
      </c>
      <c r="S2455" s="6">
        <v>644629255</v>
      </c>
      <c r="U2455">
        <f t="shared" ref="U2455:U2518" si="45">IFERROR(N2455/J2455,0)</f>
        <v>0.16275230842880026</v>
      </c>
    </row>
    <row r="2456" spans="1:21" x14ac:dyDescent="0.35">
      <c r="A2456">
        <v>2022</v>
      </c>
      <c r="B2456" t="s">
        <v>3</v>
      </c>
      <c r="C2456" t="s">
        <v>70</v>
      </c>
      <c r="D2456" t="s">
        <v>17</v>
      </c>
      <c r="E2456" t="s">
        <v>147</v>
      </c>
      <c r="F2456" t="s">
        <v>35</v>
      </c>
      <c r="G2456">
        <v>2</v>
      </c>
      <c r="H2456" t="s">
        <v>9</v>
      </c>
      <c r="I2456" s="6">
        <v>2</v>
      </c>
      <c r="J2456" s="6">
        <v>1053.3</v>
      </c>
      <c r="K2456" s="6">
        <v>105.32</v>
      </c>
      <c r="L2456" s="6">
        <v>103.88</v>
      </c>
      <c r="M2456" s="6">
        <v>103.88</v>
      </c>
      <c r="N2456" s="6">
        <v>0</v>
      </c>
      <c r="O2456" s="6">
        <v>221000</v>
      </c>
      <c r="P2456" s="6">
        <v>300000</v>
      </c>
      <c r="Q2456" s="6">
        <v>0</v>
      </c>
      <c r="R2456" s="6">
        <v>430000</v>
      </c>
      <c r="S2456" s="6">
        <v>951000</v>
      </c>
      <c r="U2456">
        <f t="shared" si="45"/>
        <v>0</v>
      </c>
    </row>
    <row r="2457" spans="1:21" x14ac:dyDescent="0.35">
      <c r="A2457">
        <v>2022</v>
      </c>
      <c r="B2457" t="s">
        <v>3</v>
      </c>
      <c r="C2457" t="s">
        <v>70</v>
      </c>
      <c r="D2457" t="s">
        <v>17</v>
      </c>
      <c r="E2457" t="s">
        <v>148</v>
      </c>
      <c r="F2457" t="s">
        <v>35</v>
      </c>
      <c r="G2457">
        <v>1</v>
      </c>
      <c r="H2457" t="s">
        <v>9</v>
      </c>
      <c r="I2457" s="6">
        <v>1</v>
      </c>
      <c r="J2457" s="6">
        <v>1924.39</v>
      </c>
      <c r="K2457" s="6">
        <v>192.44</v>
      </c>
      <c r="L2457" s="6">
        <v>274.16000000000003</v>
      </c>
      <c r="M2457" s="6">
        <v>274.16000000000003</v>
      </c>
      <c r="N2457" s="6">
        <v>0</v>
      </c>
      <c r="O2457" s="6">
        <v>186250</v>
      </c>
      <c r="P2457" s="6">
        <v>1750000</v>
      </c>
      <c r="Q2457" s="6">
        <v>0</v>
      </c>
      <c r="R2457" s="6">
        <v>850000</v>
      </c>
      <c r="S2457" s="6">
        <v>2786250</v>
      </c>
      <c r="U2457">
        <f t="shared" si="45"/>
        <v>0</v>
      </c>
    </row>
    <row r="2458" spans="1:21" x14ac:dyDescent="0.35">
      <c r="A2458">
        <v>2022</v>
      </c>
      <c r="B2458" t="s">
        <v>3</v>
      </c>
      <c r="C2458" t="s">
        <v>70</v>
      </c>
      <c r="D2458" t="s">
        <v>17</v>
      </c>
      <c r="E2458" t="s">
        <v>149</v>
      </c>
      <c r="F2458" t="s">
        <v>35</v>
      </c>
      <c r="G2458">
        <v>1</v>
      </c>
      <c r="H2458" t="s">
        <v>9</v>
      </c>
      <c r="I2458" s="6">
        <v>1</v>
      </c>
      <c r="J2458" s="6">
        <v>298.57</v>
      </c>
      <c r="K2458" s="6">
        <v>29.86</v>
      </c>
      <c r="L2458" s="6">
        <v>229.86</v>
      </c>
      <c r="M2458" s="6">
        <v>229.86</v>
      </c>
      <c r="N2458" s="6">
        <v>75</v>
      </c>
      <c r="O2458" s="6">
        <v>35000</v>
      </c>
      <c r="P2458" s="6">
        <v>300000</v>
      </c>
      <c r="Q2458" s="6">
        <v>0</v>
      </c>
      <c r="R2458" s="6">
        <v>0</v>
      </c>
      <c r="S2458" s="6">
        <v>335000</v>
      </c>
      <c r="U2458">
        <f t="shared" si="45"/>
        <v>0.25119737415011556</v>
      </c>
    </row>
    <row r="2459" spans="1:21" x14ac:dyDescent="0.35">
      <c r="A2459">
        <v>2022</v>
      </c>
      <c r="B2459" t="s">
        <v>3</v>
      </c>
      <c r="C2459" t="s">
        <v>70</v>
      </c>
      <c r="D2459" t="s">
        <v>17</v>
      </c>
      <c r="E2459" t="s">
        <v>150</v>
      </c>
      <c r="F2459" t="s">
        <v>35</v>
      </c>
      <c r="G2459">
        <v>1</v>
      </c>
      <c r="H2459" t="s">
        <v>9</v>
      </c>
      <c r="I2459" s="6">
        <v>11</v>
      </c>
      <c r="J2459" s="6">
        <v>3836.51</v>
      </c>
      <c r="K2459" s="6">
        <v>383.65</v>
      </c>
      <c r="L2459" s="6">
        <v>2457.46</v>
      </c>
      <c r="M2459" s="6">
        <v>2457.46</v>
      </c>
      <c r="N2459" s="6">
        <v>960</v>
      </c>
      <c r="O2459" s="6">
        <v>26500000</v>
      </c>
      <c r="P2459" s="6">
        <v>40450000</v>
      </c>
      <c r="Q2459" s="6">
        <v>0</v>
      </c>
      <c r="R2459" s="6">
        <v>21330000</v>
      </c>
      <c r="S2459" s="6">
        <v>88280000</v>
      </c>
      <c r="U2459">
        <f t="shared" si="45"/>
        <v>0.25022742023349342</v>
      </c>
    </row>
    <row r="2460" spans="1:21" x14ac:dyDescent="0.35">
      <c r="A2460">
        <v>2022</v>
      </c>
      <c r="B2460" t="s">
        <v>3</v>
      </c>
      <c r="C2460" t="s">
        <v>70</v>
      </c>
      <c r="D2460" t="s">
        <v>17</v>
      </c>
      <c r="E2460" t="s">
        <v>150</v>
      </c>
      <c r="F2460" t="s">
        <v>35</v>
      </c>
      <c r="G2460">
        <v>2</v>
      </c>
      <c r="H2460" t="s">
        <v>9</v>
      </c>
      <c r="I2460" s="6">
        <v>5</v>
      </c>
      <c r="J2460" s="6">
        <v>606.12</v>
      </c>
      <c r="K2460" s="6">
        <v>60.61</v>
      </c>
      <c r="L2460" s="6">
        <v>320.77999999999997</v>
      </c>
      <c r="M2460" s="6">
        <v>320.77999999999997</v>
      </c>
      <c r="N2460" s="6">
        <v>89</v>
      </c>
      <c r="O2460" s="6">
        <v>1817750</v>
      </c>
      <c r="P2460" s="6">
        <v>8700000</v>
      </c>
      <c r="Q2460" s="6">
        <v>0</v>
      </c>
      <c r="R2460" s="6">
        <v>2795000</v>
      </c>
      <c r="S2460" s="6">
        <v>13312750</v>
      </c>
      <c r="U2460">
        <f t="shared" si="45"/>
        <v>0.14683561011020921</v>
      </c>
    </row>
    <row r="2461" spans="1:21" x14ac:dyDescent="0.35">
      <c r="A2461">
        <v>2023</v>
      </c>
      <c r="B2461" t="s">
        <v>3</v>
      </c>
      <c r="C2461" t="s">
        <v>33</v>
      </c>
      <c r="D2461" t="s">
        <v>17</v>
      </c>
      <c r="E2461" t="s">
        <v>121</v>
      </c>
      <c r="F2461" t="s">
        <v>35</v>
      </c>
      <c r="G2461">
        <v>1</v>
      </c>
      <c r="H2461" t="s">
        <v>9</v>
      </c>
      <c r="I2461">
        <v>174</v>
      </c>
      <c r="J2461" s="6">
        <v>195429.69</v>
      </c>
      <c r="K2461" s="6">
        <v>77759.38</v>
      </c>
      <c r="L2461" s="6">
        <v>202212.99</v>
      </c>
      <c r="M2461" s="6">
        <v>342809.88</v>
      </c>
      <c r="N2461" s="6">
        <v>46333</v>
      </c>
      <c r="O2461" s="6">
        <v>1476408442</v>
      </c>
      <c r="P2461" s="6">
        <v>997120765</v>
      </c>
      <c r="Q2461" s="6">
        <v>0</v>
      </c>
      <c r="R2461" s="6">
        <v>129120229</v>
      </c>
      <c r="S2461" s="6">
        <v>2292165706</v>
      </c>
      <c r="U2461">
        <f t="shared" si="45"/>
        <v>0.23708270734093678</v>
      </c>
    </row>
    <row r="2462" spans="1:21" x14ac:dyDescent="0.35">
      <c r="A2462">
        <v>2023</v>
      </c>
      <c r="B2462" t="s">
        <v>3</v>
      </c>
      <c r="C2462" t="s">
        <v>33</v>
      </c>
      <c r="D2462" t="s">
        <v>17</v>
      </c>
      <c r="E2462" t="s">
        <v>121</v>
      </c>
      <c r="F2462" t="s">
        <v>35</v>
      </c>
      <c r="G2462">
        <v>2</v>
      </c>
      <c r="H2462" t="s">
        <v>9</v>
      </c>
      <c r="I2462">
        <v>175</v>
      </c>
      <c r="J2462" s="6">
        <v>39317.69</v>
      </c>
      <c r="K2462" s="6">
        <v>8551.82</v>
      </c>
      <c r="L2462" s="6">
        <v>132132.15</v>
      </c>
      <c r="M2462" s="6">
        <v>183347.63</v>
      </c>
      <c r="N2462" s="6">
        <v>8954</v>
      </c>
      <c r="O2462" s="6">
        <v>1618480657</v>
      </c>
      <c r="P2462" s="6">
        <v>490890508</v>
      </c>
      <c r="Q2462" s="6">
        <v>0</v>
      </c>
      <c r="R2462" s="6">
        <v>82781103</v>
      </c>
      <c r="S2462" s="6">
        <v>2044031923</v>
      </c>
      <c r="U2462">
        <f t="shared" si="45"/>
        <v>0.22773464056509932</v>
      </c>
    </row>
    <row r="2463" spans="1:21" x14ac:dyDescent="0.35">
      <c r="A2463">
        <v>2023</v>
      </c>
      <c r="B2463" t="s">
        <v>3</v>
      </c>
      <c r="C2463" t="s">
        <v>33</v>
      </c>
      <c r="D2463" t="s">
        <v>17</v>
      </c>
      <c r="E2463" t="s">
        <v>121</v>
      </c>
      <c r="F2463" t="s">
        <v>35</v>
      </c>
      <c r="G2463">
        <v>3</v>
      </c>
      <c r="H2463" t="s">
        <v>9</v>
      </c>
      <c r="I2463">
        <v>38</v>
      </c>
      <c r="J2463" s="6">
        <v>48732.32</v>
      </c>
      <c r="K2463" s="6">
        <v>30552.07</v>
      </c>
      <c r="L2463" s="6">
        <v>44833.78</v>
      </c>
      <c r="M2463" s="6">
        <v>70639.78</v>
      </c>
      <c r="N2463" s="6">
        <v>10252</v>
      </c>
      <c r="O2463" s="6">
        <v>328476373</v>
      </c>
      <c r="P2463" s="6">
        <v>20557312</v>
      </c>
      <c r="Q2463" s="6">
        <v>2000</v>
      </c>
      <c r="R2463" s="6">
        <v>33787160</v>
      </c>
      <c r="S2463" s="6">
        <v>382822845</v>
      </c>
      <c r="U2463">
        <f t="shared" si="45"/>
        <v>0.21037373143737051</v>
      </c>
    </row>
    <row r="2464" spans="1:21" x14ac:dyDescent="0.35">
      <c r="A2464">
        <v>2023</v>
      </c>
      <c r="B2464" t="s">
        <v>3</v>
      </c>
      <c r="C2464" t="s">
        <v>33</v>
      </c>
      <c r="D2464" t="s">
        <v>17</v>
      </c>
      <c r="E2464" t="s">
        <v>121</v>
      </c>
      <c r="F2464" t="s">
        <v>35</v>
      </c>
      <c r="G2464">
        <v>4</v>
      </c>
      <c r="H2464" t="s">
        <v>9</v>
      </c>
      <c r="I2464">
        <v>10</v>
      </c>
      <c r="J2464" s="6">
        <v>3228.63</v>
      </c>
      <c r="K2464" s="6">
        <v>1297.4100000000001</v>
      </c>
      <c r="L2464" s="6">
        <v>13741.6</v>
      </c>
      <c r="M2464" s="6">
        <v>21093.73</v>
      </c>
      <c r="N2464" s="6">
        <v>807</v>
      </c>
      <c r="O2464" s="6">
        <v>262525000</v>
      </c>
      <c r="P2464" s="6">
        <v>16920000</v>
      </c>
      <c r="Q2464" s="6">
        <v>0</v>
      </c>
      <c r="R2464" s="6">
        <v>11650000</v>
      </c>
      <c r="S2464" s="6">
        <v>291095000</v>
      </c>
      <c r="U2464">
        <f t="shared" si="45"/>
        <v>0.24995121769914794</v>
      </c>
    </row>
    <row r="2465" spans="1:21" x14ac:dyDescent="0.35">
      <c r="A2465">
        <v>2023</v>
      </c>
      <c r="B2465" t="s">
        <v>3</v>
      </c>
      <c r="C2465" t="s">
        <v>33</v>
      </c>
      <c r="D2465" t="s">
        <v>17</v>
      </c>
      <c r="E2465" t="s">
        <v>121</v>
      </c>
      <c r="F2465" t="s">
        <v>35</v>
      </c>
      <c r="G2465">
        <v>5</v>
      </c>
      <c r="H2465" t="s">
        <v>9</v>
      </c>
      <c r="I2465">
        <v>19</v>
      </c>
      <c r="J2465" s="6">
        <v>31833.89</v>
      </c>
      <c r="K2465" s="6">
        <v>17674.689999999999</v>
      </c>
      <c r="L2465" s="6">
        <v>21505.98</v>
      </c>
      <c r="M2465" s="6">
        <v>32399.14</v>
      </c>
      <c r="N2465" s="6">
        <v>6860</v>
      </c>
      <c r="O2465" s="6">
        <v>353546572</v>
      </c>
      <c r="P2465" s="6">
        <v>42705000</v>
      </c>
      <c r="Q2465" s="6">
        <v>0</v>
      </c>
      <c r="R2465" s="6">
        <v>23263218</v>
      </c>
      <c r="S2465" s="6">
        <v>419514790</v>
      </c>
      <c r="U2465">
        <f t="shared" si="45"/>
        <v>0.215493613881307</v>
      </c>
    </row>
    <row r="2466" spans="1:21" x14ac:dyDescent="0.35">
      <c r="A2466">
        <v>2023</v>
      </c>
      <c r="B2466" t="s">
        <v>3</v>
      </c>
      <c r="C2466" t="s">
        <v>33</v>
      </c>
      <c r="D2466" t="s">
        <v>17</v>
      </c>
      <c r="E2466" t="s">
        <v>121</v>
      </c>
      <c r="F2466" t="s">
        <v>35</v>
      </c>
      <c r="G2466">
        <v>7</v>
      </c>
      <c r="H2466" t="s">
        <v>9</v>
      </c>
      <c r="I2466">
        <v>4</v>
      </c>
      <c r="J2466" s="6">
        <v>8982.7000000000007</v>
      </c>
      <c r="K2466" s="6">
        <v>8982.7000000000007</v>
      </c>
      <c r="L2466" s="6">
        <v>22900.45</v>
      </c>
      <c r="M2466" s="6">
        <v>27779.41</v>
      </c>
      <c r="N2466" s="6">
        <v>1017</v>
      </c>
      <c r="O2466" s="6">
        <v>304000000</v>
      </c>
      <c r="P2466" s="6">
        <v>9960000</v>
      </c>
      <c r="Q2466" s="6">
        <v>0</v>
      </c>
      <c r="R2466" s="6">
        <v>13552000</v>
      </c>
      <c r="S2466" s="6">
        <v>327512000</v>
      </c>
      <c r="U2466">
        <f t="shared" si="45"/>
        <v>0.11321762944326315</v>
      </c>
    </row>
    <row r="2467" spans="1:21" x14ac:dyDescent="0.35">
      <c r="A2467">
        <v>2023</v>
      </c>
      <c r="B2467" t="s">
        <v>3</v>
      </c>
      <c r="C2467" t="s">
        <v>33</v>
      </c>
      <c r="D2467" t="s">
        <v>17</v>
      </c>
      <c r="E2467" t="s">
        <v>121</v>
      </c>
      <c r="F2467" t="s">
        <v>35</v>
      </c>
      <c r="G2467">
        <v>8</v>
      </c>
      <c r="H2467" t="s">
        <v>9</v>
      </c>
      <c r="I2467">
        <v>3</v>
      </c>
      <c r="J2467" s="6">
        <v>-8165.23</v>
      </c>
      <c r="K2467" s="6">
        <v>-1174.98</v>
      </c>
      <c r="L2467" s="6">
        <v>0</v>
      </c>
      <c r="M2467" s="6">
        <v>158</v>
      </c>
      <c r="N2467" s="6">
        <v>-2041</v>
      </c>
      <c r="O2467" s="6">
        <v>100000000</v>
      </c>
      <c r="P2467" s="6">
        <v>1000000</v>
      </c>
      <c r="Q2467" s="6">
        <v>0</v>
      </c>
      <c r="R2467" s="6">
        <v>3250000</v>
      </c>
      <c r="S2467" s="6">
        <v>23000000</v>
      </c>
      <c r="U2467">
        <f t="shared" si="45"/>
        <v>0.24996234031374501</v>
      </c>
    </row>
    <row r="2468" spans="1:21" x14ac:dyDescent="0.35">
      <c r="A2468">
        <v>2023</v>
      </c>
      <c r="B2468" t="s">
        <v>3</v>
      </c>
      <c r="C2468" t="s">
        <v>33</v>
      </c>
      <c r="D2468" t="s">
        <v>17</v>
      </c>
      <c r="E2468" t="s">
        <v>122</v>
      </c>
      <c r="F2468" t="s">
        <v>35</v>
      </c>
      <c r="G2468">
        <v>1</v>
      </c>
      <c r="H2468" t="s">
        <v>9</v>
      </c>
      <c r="I2468">
        <v>872</v>
      </c>
      <c r="J2468" s="6">
        <v>1131246.8400000001</v>
      </c>
      <c r="K2468" s="6">
        <v>597813.07999999996</v>
      </c>
      <c r="L2468" s="6">
        <v>1815968.7</v>
      </c>
      <c r="M2468" s="6">
        <v>2819949.36</v>
      </c>
      <c r="N2468" s="6">
        <v>223983</v>
      </c>
      <c r="O2468" s="6">
        <v>8149971568</v>
      </c>
      <c r="P2468" s="6">
        <v>4376793283</v>
      </c>
      <c r="Q2468" s="6">
        <v>0</v>
      </c>
      <c r="R2468" s="6">
        <v>955609055</v>
      </c>
      <c r="S2468" s="6">
        <v>12612085608</v>
      </c>
      <c r="U2468">
        <f t="shared" si="45"/>
        <v>0.19799657517717351</v>
      </c>
    </row>
    <row r="2469" spans="1:21" x14ac:dyDescent="0.35">
      <c r="A2469">
        <v>2023</v>
      </c>
      <c r="B2469" t="s">
        <v>3</v>
      </c>
      <c r="C2469" t="s">
        <v>33</v>
      </c>
      <c r="D2469" t="s">
        <v>17</v>
      </c>
      <c r="E2469" t="s">
        <v>122</v>
      </c>
      <c r="F2469" t="s">
        <v>35</v>
      </c>
      <c r="G2469">
        <v>2</v>
      </c>
      <c r="H2469" t="s">
        <v>9</v>
      </c>
      <c r="I2469">
        <v>2198</v>
      </c>
      <c r="J2469" s="6">
        <v>854408.41</v>
      </c>
      <c r="K2469" s="6">
        <v>184849.28</v>
      </c>
      <c r="L2469" s="6">
        <v>1576988.52</v>
      </c>
      <c r="M2469" s="6">
        <v>2059677.39</v>
      </c>
      <c r="N2469" s="6">
        <v>206534</v>
      </c>
      <c r="O2469" s="6">
        <v>12641163808</v>
      </c>
      <c r="P2469" s="6">
        <v>4558596363</v>
      </c>
      <c r="Q2469" s="6">
        <v>0</v>
      </c>
      <c r="R2469" s="6">
        <v>1071747757</v>
      </c>
      <c r="S2469" s="6">
        <v>17338668690</v>
      </c>
      <c r="U2469">
        <f t="shared" si="45"/>
        <v>0.24172748955034279</v>
      </c>
    </row>
    <row r="2470" spans="1:21" x14ac:dyDescent="0.35">
      <c r="A2470">
        <v>2023</v>
      </c>
      <c r="B2470" t="s">
        <v>3</v>
      </c>
      <c r="C2470" t="s">
        <v>33</v>
      </c>
      <c r="D2470" t="s">
        <v>17</v>
      </c>
      <c r="E2470" t="s">
        <v>122</v>
      </c>
      <c r="F2470" t="s">
        <v>35</v>
      </c>
      <c r="G2470">
        <v>3</v>
      </c>
      <c r="H2470" t="s">
        <v>9</v>
      </c>
      <c r="I2470">
        <v>69</v>
      </c>
      <c r="J2470" s="6">
        <v>64795.83</v>
      </c>
      <c r="K2470" s="6">
        <v>31760.17</v>
      </c>
      <c r="L2470" s="6">
        <v>74571.88</v>
      </c>
      <c r="M2470" s="6">
        <v>125246.47</v>
      </c>
      <c r="N2470" s="6">
        <v>20690</v>
      </c>
      <c r="O2470" s="6">
        <v>693742870</v>
      </c>
      <c r="P2470" s="6">
        <v>113251182</v>
      </c>
      <c r="Q2470" s="6">
        <v>2000</v>
      </c>
      <c r="R2470" s="6">
        <v>132597850</v>
      </c>
      <c r="S2470" s="6">
        <v>919417649</v>
      </c>
      <c r="U2470">
        <f t="shared" si="45"/>
        <v>0.31931067168982941</v>
      </c>
    </row>
    <row r="2471" spans="1:21" x14ac:dyDescent="0.35">
      <c r="A2471">
        <v>2023</v>
      </c>
      <c r="B2471" t="s">
        <v>3</v>
      </c>
      <c r="C2471" t="s">
        <v>33</v>
      </c>
      <c r="D2471" t="s">
        <v>17</v>
      </c>
      <c r="E2471" t="s">
        <v>122</v>
      </c>
      <c r="F2471" t="s">
        <v>35</v>
      </c>
      <c r="G2471">
        <v>4</v>
      </c>
      <c r="H2471" t="s">
        <v>9</v>
      </c>
      <c r="I2471">
        <v>26</v>
      </c>
      <c r="J2471" s="6">
        <v>10382.469999999999</v>
      </c>
      <c r="K2471" s="6">
        <v>3581.73</v>
      </c>
      <c r="L2471" s="6">
        <v>11099.26</v>
      </c>
      <c r="M2471" s="6">
        <v>41185.339999999997</v>
      </c>
      <c r="N2471" s="6">
        <v>2527</v>
      </c>
      <c r="O2471" s="6">
        <v>850402585</v>
      </c>
      <c r="P2471" s="6">
        <v>200465731</v>
      </c>
      <c r="Q2471" s="6">
        <v>0</v>
      </c>
      <c r="R2471" s="6">
        <v>48649191</v>
      </c>
      <c r="S2471" s="6">
        <v>1097011507</v>
      </c>
      <c r="U2471">
        <f t="shared" si="45"/>
        <v>0.24339102352330419</v>
      </c>
    </row>
    <row r="2472" spans="1:21" x14ac:dyDescent="0.35">
      <c r="A2472">
        <v>2023</v>
      </c>
      <c r="B2472" t="s">
        <v>3</v>
      </c>
      <c r="C2472" t="s">
        <v>33</v>
      </c>
      <c r="D2472" t="s">
        <v>17</v>
      </c>
      <c r="E2472" t="s">
        <v>122</v>
      </c>
      <c r="F2472" t="s">
        <v>35</v>
      </c>
      <c r="G2472">
        <v>5</v>
      </c>
      <c r="H2472" t="s">
        <v>9</v>
      </c>
      <c r="I2472">
        <v>34</v>
      </c>
      <c r="J2472" s="6">
        <v>15219.28</v>
      </c>
      <c r="K2472" s="6">
        <v>8468.56</v>
      </c>
      <c r="L2472" s="6">
        <v>13431.59</v>
      </c>
      <c r="M2472" s="6">
        <v>46149.81</v>
      </c>
      <c r="N2472" s="6">
        <v>6504</v>
      </c>
      <c r="O2472" s="6">
        <v>1164730270</v>
      </c>
      <c r="P2472" s="6">
        <v>199901032</v>
      </c>
      <c r="Q2472" s="6">
        <v>0</v>
      </c>
      <c r="R2472" s="6">
        <v>59812083</v>
      </c>
      <c r="S2472" s="6">
        <v>1422517485</v>
      </c>
      <c r="U2472">
        <f t="shared" si="45"/>
        <v>0.4273526737138682</v>
      </c>
    </row>
    <row r="2473" spans="1:21" x14ac:dyDescent="0.35">
      <c r="A2473">
        <v>2023</v>
      </c>
      <c r="B2473" t="s">
        <v>3</v>
      </c>
      <c r="C2473" t="s">
        <v>33</v>
      </c>
      <c r="D2473" t="s">
        <v>17</v>
      </c>
      <c r="E2473" t="s">
        <v>122</v>
      </c>
      <c r="F2473" t="s">
        <v>35</v>
      </c>
      <c r="G2473">
        <v>6</v>
      </c>
      <c r="H2473" t="s">
        <v>9</v>
      </c>
      <c r="I2473">
        <v>13</v>
      </c>
      <c r="J2473" s="6">
        <v>15161.1</v>
      </c>
      <c r="K2473" s="6">
        <v>4974.25</v>
      </c>
      <c r="L2473" s="6">
        <v>16207.75</v>
      </c>
      <c r="M2473" s="6">
        <v>22494.34</v>
      </c>
      <c r="N2473" s="6">
        <v>3995</v>
      </c>
      <c r="O2473" s="6">
        <v>228530000</v>
      </c>
      <c r="P2473" s="6">
        <v>45580000</v>
      </c>
      <c r="Q2473" s="6">
        <v>0</v>
      </c>
      <c r="R2473" s="6">
        <v>7725000</v>
      </c>
      <c r="S2473" s="6">
        <v>278285000</v>
      </c>
      <c r="U2473">
        <f t="shared" si="45"/>
        <v>0.26350330780748099</v>
      </c>
    </row>
    <row r="2474" spans="1:21" x14ac:dyDescent="0.35">
      <c r="A2474">
        <v>2023</v>
      </c>
      <c r="B2474" t="s">
        <v>3</v>
      </c>
      <c r="C2474" t="s">
        <v>33</v>
      </c>
      <c r="D2474" t="s">
        <v>17</v>
      </c>
      <c r="E2474" t="s">
        <v>122</v>
      </c>
      <c r="F2474" t="s">
        <v>35</v>
      </c>
      <c r="G2474">
        <v>7</v>
      </c>
      <c r="H2474" t="s">
        <v>9</v>
      </c>
      <c r="I2474">
        <v>4</v>
      </c>
      <c r="J2474" s="6">
        <v>1350.35</v>
      </c>
      <c r="K2474" s="6">
        <v>408.4</v>
      </c>
      <c r="L2474" s="6">
        <v>2517.33</v>
      </c>
      <c r="M2474" s="6">
        <v>8436.56</v>
      </c>
      <c r="N2474" s="6">
        <v>338</v>
      </c>
      <c r="O2474" s="6">
        <v>292206000</v>
      </c>
      <c r="P2474" s="6">
        <v>7861160</v>
      </c>
      <c r="Q2474" s="6">
        <v>0</v>
      </c>
      <c r="R2474" s="6">
        <v>12873058</v>
      </c>
      <c r="S2474" s="6">
        <v>312940218</v>
      </c>
      <c r="U2474">
        <f t="shared" si="45"/>
        <v>0.25030547635798128</v>
      </c>
    </row>
    <row r="2475" spans="1:21" x14ac:dyDescent="0.35">
      <c r="A2475">
        <v>2023</v>
      </c>
      <c r="B2475" t="s">
        <v>3</v>
      </c>
      <c r="C2475" t="s">
        <v>33</v>
      </c>
      <c r="D2475" t="s">
        <v>17</v>
      </c>
      <c r="E2475" t="s">
        <v>122</v>
      </c>
      <c r="F2475" t="s">
        <v>35</v>
      </c>
      <c r="G2475">
        <v>8</v>
      </c>
      <c r="H2475" t="s">
        <v>9</v>
      </c>
      <c r="I2475">
        <v>8</v>
      </c>
      <c r="J2475" s="6">
        <v>1999.73</v>
      </c>
      <c r="K2475" s="6">
        <v>628.25</v>
      </c>
      <c r="L2475" s="6">
        <v>1802.03</v>
      </c>
      <c r="M2475" s="6">
        <v>2405.14</v>
      </c>
      <c r="N2475" s="6">
        <v>499</v>
      </c>
      <c r="O2475" s="6">
        <v>9606000</v>
      </c>
      <c r="P2475" s="6">
        <v>11507000</v>
      </c>
      <c r="Q2475" s="6">
        <v>0</v>
      </c>
      <c r="R2475" s="6">
        <v>1213676</v>
      </c>
      <c r="S2475" s="6">
        <v>20669926</v>
      </c>
      <c r="U2475">
        <f t="shared" si="45"/>
        <v>0.24953368704775145</v>
      </c>
    </row>
    <row r="2476" spans="1:21" x14ac:dyDescent="0.35">
      <c r="A2476">
        <v>2023</v>
      </c>
      <c r="B2476" t="s">
        <v>3</v>
      </c>
      <c r="C2476" t="s">
        <v>33</v>
      </c>
      <c r="D2476" t="s">
        <v>17</v>
      </c>
      <c r="E2476" t="s">
        <v>122</v>
      </c>
      <c r="F2476" t="s">
        <v>35</v>
      </c>
      <c r="G2476">
        <v>9</v>
      </c>
      <c r="H2476" t="s">
        <v>9</v>
      </c>
      <c r="I2476">
        <v>5</v>
      </c>
      <c r="J2476" s="6">
        <v>3006.15</v>
      </c>
      <c r="K2476" s="6">
        <v>432.58</v>
      </c>
      <c r="L2476" s="6">
        <v>3917.37</v>
      </c>
      <c r="M2476" s="6">
        <v>4137.54</v>
      </c>
      <c r="N2476" s="6">
        <v>750</v>
      </c>
      <c r="O2476" s="6">
        <v>34641000</v>
      </c>
      <c r="P2476" s="6">
        <v>6250000</v>
      </c>
      <c r="Q2476" s="6">
        <v>0</v>
      </c>
      <c r="R2476" s="6">
        <v>3430000</v>
      </c>
      <c r="S2476" s="6">
        <v>44321000</v>
      </c>
      <c r="U2476">
        <f t="shared" si="45"/>
        <v>0.24948854847562496</v>
      </c>
    </row>
    <row r="2477" spans="1:21" x14ac:dyDescent="0.35">
      <c r="A2477">
        <v>2023</v>
      </c>
      <c r="B2477" t="s">
        <v>3</v>
      </c>
      <c r="C2477" t="s">
        <v>33</v>
      </c>
      <c r="D2477" t="s">
        <v>17</v>
      </c>
      <c r="E2477" t="s">
        <v>122</v>
      </c>
      <c r="F2477" t="s">
        <v>35</v>
      </c>
      <c r="G2477">
        <v>10</v>
      </c>
      <c r="H2477" t="s">
        <v>9</v>
      </c>
      <c r="I2477">
        <v>1</v>
      </c>
      <c r="J2477" s="6">
        <v>720.14</v>
      </c>
      <c r="K2477" s="6">
        <v>103.63</v>
      </c>
      <c r="L2477" s="6">
        <v>539.64</v>
      </c>
      <c r="M2477" s="6">
        <v>539.64</v>
      </c>
      <c r="N2477" s="6">
        <v>180</v>
      </c>
      <c r="O2477" s="6">
        <v>4000000</v>
      </c>
      <c r="P2477" s="6">
        <v>2000000</v>
      </c>
      <c r="Q2477" s="6">
        <v>0</v>
      </c>
      <c r="R2477" s="6">
        <v>110000</v>
      </c>
      <c r="S2477" s="6">
        <v>6110000</v>
      </c>
      <c r="U2477">
        <f t="shared" si="45"/>
        <v>0.24995139833921182</v>
      </c>
    </row>
    <row r="2478" spans="1:21" x14ac:dyDescent="0.35">
      <c r="A2478">
        <v>2023</v>
      </c>
      <c r="B2478" t="s">
        <v>3</v>
      </c>
      <c r="C2478" t="s">
        <v>33</v>
      </c>
      <c r="D2478" t="s">
        <v>17</v>
      </c>
      <c r="E2478" t="s">
        <v>123</v>
      </c>
      <c r="F2478" t="s">
        <v>35</v>
      </c>
      <c r="G2478">
        <v>1</v>
      </c>
      <c r="H2478" t="s">
        <v>9</v>
      </c>
      <c r="I2478">
        <v>166</v>
      </c>
      <c r="J2478" s="6">
        <v>21903.69</v>
      </c>
      <c r="K2478" s="6">
        <v>24239.42</v>
      </c>
      <c r="L2478" s="6">
        <v>414113.71</v>
      </c>
      <c r="M2478" s="6">
        <v>898140.27</v>
      </c>
      <c r="N2478" s="6">
        <v>4761</v>
      </c>
      <c r="O2478" s="6">
        <v>1246296588</v>
      </c>
      <c r="P2478" s="6">
        <v>4327194147</v>
      </c>
      <c r="Q2478" s="6">
        <v>926537033</v>
      </c>
      <c r="R2478" s="6">
        <v>230605144</v>
      </c>
      <c r="S2478" s="6">
        <v>6652980594</v>
      </c>
      <c r="U2478">
        <f t="shared" si="45"/>
        <v>0.21736063649549461</v>
      </c>
    </row>
    <row r="2479" spans="1:21" x14ac:dyDescent="0.35">
      <c r="A2479">
        <v>2023</v>
      </c>
      <c r="B2479" t="s">
        <v>3</v>
      </c>
      <c r="C2479" t="s">
        <v>33</v>
      </c>
      <c r="D2479" t="s">
        <v>17</v>
      </c>
      <c r="E2479" t="s">
        <v>123</v>
      </c>
      <c r="F2479" t="s">
        <v>35</v>
      </c>
      <c r="G2479">
        <v>2</v>
      </c>
      <c r="H2479" t="s">
        <v>9</v>
      </c>
      <c r="I2479">
        <v>164</v>
      </c>
      <c r="J2479" s="6">
        <v>57765.48</v>
      </c>
      <c r="K2479" s="6">
        <v>15275.4</v>
      </c>
      <c r="L2479" s="6">
        <v>120731.26</v>
      </c>
      <c r="M2479" s="6">
        <v>153638.51</v>
      </c>
      <c r="N2479" s="6">
        <v>13473</v>
      </c>
      <c r="O2479" s="6">
        <v>676905215</v>
      </c>
      <c r="P2479" s="6">
        <v>159234661</v>
      </c>
      <c r="Q2479" s="6">
        <v>0</v>
      </c>
      <c r="R2479" s="6">
        <v>57976784</v>
      </c>
      <c r="S2479" s="6">
        <v>833635134</v>
      </c>
      <c r="U2479">
        <f t="shared" si="45"/>
        <v>0.23323618188579059</v>
      </c>
    </row>
    <row r="2480" spans="1:21" x14ac:dyDescent="0.35">
      <c r="A2480">
        <v>2023</v>
      </c>
      <c r="B2480" t="s">
        <v>3</v>
      </c>
      <c r="C2480" t="s">
        <v>33</v>
      </c>
      <c r="D2480" t="s">
        <v>17</v>
      </c>
      <c r="E2480" t="s">
        <v>123</v>
      </c>
      <c r="F2480" t="s">
        <v>35</v>
      </c>
      <c r="G2480">
        <v>3</v>
      </c>
      <c r="H2480" t="s">
        <v>9</v>
      </c>
      <c r="I2480">
        <v>19</v>
      </c>
      <c r="J2480" s="6">
        <v>2183.09</v>
      </c>
      <c r="K2480" s="6">
        <v>873.59</v>
      </c>
      <c r="L2480" s="6">
        <v>10999.42</v>
      </c>
      <c r="M2480" s="6">
        <v>17523.080000000002</v>
      </c>
      <c r="N2480" s="6">
        <v>548</v>
      </c>
      <c r="O2480" s="6">
        <v>50214000</v>
      </c>
      <c r="P2480" s="6">
        <v>11369000</v>
      </c>
      <c r="Q2480" s="6">
        <v>0</v>
      </c>
      <c r="R2480" s="6">
        <v>2198000</v>
      </c>
      <c r="S2480" s="6">
        <v>63781000</v>
      </c>
      <c r="U2480">
        <f t="shared" si="45"/>
        <v>0.25102034272521973</v>
      </c>
    </row>
    <row r="2481" spans="1:21" x14ac:dyDescent="0.35">
      <c r="A2481">
        <v>2023</v>
      </c>
      <c r="B2481" t="s">
        <v>3</v>
      </c>
      <c r="C2481" t="s">
        <v>33</v>
      </c>
      <c r="D2481" t="s">
        <v>17</v>
      </c>
      <c r="E2481" t="s">
        <v>123</v>
      </c>
      <c r="F2481" t="s">
        <v>35</v>
      </c>
      <c r="G2481">
        <v>4</v>
      </c>
      <c r="H2481" t="s">
        <v>9</v>
      </c>
      <c r="I2481">
        <v>31</v>
      </c>
      <c r="J2481" s="6">
        <v>900.22</v>
      </c>
      <c r="K2481" s="6">
        <v>129.54</v>
      </c>
      <c r="L2481" s="6">
        <v>1353.63</v>
      </c>
      <c r="M2481" s="6">
        <v>3095.12</v>
      </c>
      <c r="N2481" s="6">
        <v>300</v>
      </c>
      <c r="O2481" s="6">
        <v>18219198</v>
      </c>
      <c r="P2481" s="6">
        <v>33300000</v>
      </c>
      <c r="Q2481" s="6">
        <v>0</v>
      </c>
      <c r="R2481" s="6">
        <v>2474330</v>
      </c>
      <c r="S2481" s="6">
        <v>41323929</v>
      </c>
      <c r="U2481">
        <f t="shared" si="45"/>
        <v>0.33325187176467974</v>
      </c>
    </row>
    <row r="2482" spans="1:21" x14ac:dyDescent="0.35">
      <c r="A2482">
        <v>2023</v>
      </c>
      <c r="B2482" t="s">
        <v>3</v>
      </c>
      <c r="C2482" t="s">
        <v>33</v>
      </c>
      <c r="D2482" t="s">
        <v>17</v>
      </c>
      <c r="E2482" t="s">
        <v>123</v>
      </c>
      <c r="F2482" t="s">
        <v>35</v>
      </c>
      <c r="G2482">
        <v>5</v>
      </c>
      <c r="H2482" t="s">
        <v>9</v>
      </c>
      <c r="I2482">
        <v>9</v>
      </c>
      <c r="J2482" s="6">
        <v>36965.120000000003</v>
      </c>
      <c r="K2482" s="6">
        <v>13602.2</v>
      </c>
      <c r="L2482" s="6">
        <v>34496.239999999998</v>
      </c>
      <c r="M2482" s="6">
        <v>66750.52</v>
      </c>
      <c r="N2482" s="6">
        <v>7623</v>
      </c>
      <c r="O2482" s="6">
        <v>172765996</v>
      </c>
      <c r="P2482" s="6">
        <v>0</v>
      </c>
      <c r="Q2482" s="6">
        <v>0</v>
      </c>
      <c r="R2482" s="6">
        <v>3944150</v>
      </c>
      <c r="S2482" s="6">
        <v>176710146</v>
      </c>
      <c r="U2482">
        <f t="shared" si="45"/>
        <v>0.20622143252882716</v>
      </c>
    </row>
    <row r="2483" spans="1:21" x14ac:dyDescent="0.35">
      <c r="A2483">
        <v>2023</v>
      </c>
      <c r="B2483" t="s">
        <v>3</v>
      </c>
      <c r="C2483" t="s">
        <v>33</v>
      </c>
      <c r="D2483" t="s">
        <v>17</v>
      </c>
      <c r="E2483" t="s">
        <v>124</v>
      </c>
      <c r="F2483" t="s">
        <v>35</v>
      </c>
      <c r="G2483">
        <v>1</v>
      </c>
      <c r="H2483" t="s">
        <v>9</v>
      </c>
      <c r="I2483">
        <v>152</v>
      </c>
      <c r="J2483" s="6">
        <v>114426.27</v>
      </c>
      <c r="K2483" s="6">
        <v>43383.77</v>
      </c>
      <c r="L2483" s="6">
        <v>138051.37</v>
      </c>
      <c r="M2483" s="6">
        <v>212980.03</v>
      </c>
      <c r="N2483" s="6">
        <v>20893</v>
      </c>
      <c r="O2483" s="6">
        <v>444600518</v>
      </c>
      <c r="P2483" s="6">
        <v>195482462</v>
      </c>
      <c r="Q2483" s="6">
        <v>0</v>
      </c>
      <c r="R2483" s="6">
        <v>40230616</v>
      </c>
      <c r="S2483" s="6">
        <v>629597522</v>
      </c>
      <c r="U2483">
        <f t="shared" si="45"/>
        <v>0.18258919040181942</v>
      </c>
    </row>
    <row r="2484" spans="1:21" x14ac:dyDescent="0.35">
      <c r="A2484">
        <v>2023</v>
      </c>
      <c r="B2484" t="s">
        <v>3</v>
      </c>
      <c r="C2484" t="s">
        <v>33</v>
      </c>
      <c r="D2484" t="s">
        <v>17</v>
      </c>
      <c r="E2484" t="s">
        <v>124</v>
      </c>
      <c r="F2484" t="s">
        <v>35</v>
      </c>
      <c r="G2484">
        <v>2</v>
      </c>
      <c r="H2484" t="s">
        <v>9</v>
      </c>
      <c r="I2484">
        <v>46</v>
      </c>
      <c r="J2484" s="6">
        <v>508500.53</v>
      </c>
      <c r="K2484" s="6">
        <v>211212.02</v>
      </c>
      <c r="L2484" s="6">
        <v>576470.31000000006</v>
      </c>
      <c r="M2484" s="6">
        <v>1001703.63</v>
      </c>
      <c r="N2484" s="6">
        <v>55076</v>
      </c>
      <c r="O2484" s="6">
        <v>1454647169</v>
      </c>
      <c r="P2484" s="6">
        <v>528253148</v>
      </c>
      <c r="Q2484" s="6">
        <v>0</v>
      </c>
      <c r="R2484" s="6">
        <v>74073915</v>
      </c>
      <c r="S2484" s="6">
        <v>2056064966</v>
      </c>
      <c r="U2484">
        <f t="shared" si="45"/>
        <v>0.10831060490733412</v>
      </c>
    </row>
    <row r="2485" spans="1:21" x14ac:dyDescent="0.35">
      <c r="A2485">
        <v>2023</v>
      </c>
      <c r="B2485" t="s">
        <v>3</v>
      </c>
      <c r="C2485" t="s">
        <v>33</v>
      </c>
      <c r="D2485" t="s">
        <v>17</v>
      </c>
      <c r="E2485" t="s">
        <v>124</v>
      </c>
      <c r="F2485" t="s">
        <v>35</v>
      </c>
      <c r="G2485">
        <v>3</v>
      </c>
      <c r="H2485" t="s">
        <v>9</v>
      </c>
      <c r="I2485">
        <v>11</v>
      </c>
      <c r="J2485" s="6">
        <v>23627.24</v>
      </c>
      <c r="K2485" s="6">
        <v>11388.7</v>
      </c>
      <c r="L2485" s="6">
        <v>22686.51</v>
      </c>
      <c r="M2485" s="6">
        <v>43093.95</v>
      </c>
      <c r="N2485" s="6">
        <v>6177</v>
      </c>
      <c r="O2485" s="6">
        <v>179600000</v>
      </c>
      <c r="P2485" s="6">
        <v>5700000</v>
      </c>
      <c r="Q2485" s="6">
        <v>0</v>
      </c>
      <c r="R2485" s="6">
        <v>1000000</v>
      </c>
      <c r="S2485" s="6">
        <v>186300000</v>
      </c>
      <c r="U2485">
        <f t="shared" si="45"/>
        <v>0.26143552949900201</v>
      </c>
    </row>
    <row r="2486" spans="1:21" x14ac:dyDescent="0.35">
      <c r="A2486">
        <v>2023</v>
      </c>
      <c r="B2486" t="s">
        <v>3</v>
      </c>
      <c r="C2486" t="s">
        <v>33</v>
      </c>
      <c r="D2486" t="s">
        <v>17</v>
      </c>
      <c r="E2486" t="s">
        <v>124</v>
      </c>
      <c r="F2486" t="s">
        <v>35</v>
      </c>
      <c r="G2486">
        <v>5</v>
      </c>
      <c r="H2486" t="s">
        <v>9</v>
      </c>
      <c r="I2486">
        <v>10</v>
      </c>
      <c r="J2486" s="6">
        <v>716.73</v>
      </c>
      <c r="K2486" s="6">
        <v>540.02</v>
      </c>
      <c r="L2486" s="6">
        <v>257.64</v>
      </c>
      <c r="M2486" s="6">
        <v>257.64</v>
      </c>
      <c r="N2486" s="6">
        <v>56</v>
      </c>
      <c r="O2486" s="6">
        <v>1945387</v>
      </c>
      <c r="P2486" s="6">
        <v>1735000</v>
      </c>
      <c r="Q2486" s="6">
        <v>0</v>
      </c>
      <c r="R2486" s="6">
        <v>0</v>
      </c>
      <c r="S2486" s="6">
        <v>3680387</v>
      </c>
      <c r="U2486">
        <f t="shared" si="45"/>
        <v>7.8132630139662068E-2</v>
      </c>
    </row>
    <row r="2487" spans="1:21" x14ac:dyDescent="0.35">
      <c r="A2487">
        <v>2023</v>
      </c>
      <c r="B2487" t="s">
        <v>3</v>
      </c>
      <c r="C2487" t="s">
        <v>33</v>
      </c>
      <c r="D2487" t="s">
        <v>17</v>
      </c>
      <c r="E2487" t="s">
        <v>124</v>
      </c>
      <c r="F2487" t="s">
        <v>35</v>
      </c>
      <c r="G2487">
        <v>6</v>
      </c>
      <c r="H2487" t="s">
        <v>9</v>
      </c>
      <c r="I2487">
        <v>1</v>
      </c>
      <c r="J2487" s="6">
        <v>0</v>
      </c>
      <c r="K2487" s="6">
        <v>0</v>
      </c>
      <c r="L2487" s="6">
        <v>10654.14</v>
      </c>
      <c r="M2487" s="6">
        <v>25486.38</v>
      </c>
      <c r="N2487" s="6">
        <v>0</v>
      </c>
      <c r="O2487" s="6">
        <v>333718192</v>
      </c>
      <c r="P2487" s="6">
        <v>43204180</v>
      </c>
      <c r="Q2487" s="6">
        <v>0</v>
      </c>
      <c r="R2487" s="6">
        <v>36692238</v>
      </c>
      <c r="S2487" s="6">
        <v>413614610</v>
      </c>
      <c r="U2487">
        <f t="shared" si="45"/>
        <v>0</v>
      </c>
    </row>
    <row r="2488" spans="1:21" x14ac:dyDescent="0.35">
      <c r="A2488">
        <v>2023</v>
      </c>
      <c r="B2488" t="s">
        <v>3</v>
      </c>
      <c r="C2488" t="s">
        <v>33</v>
      </c>
      <c r="D2488" t="s">
        <v>17</v>
      </c>
      <c r="E2488" t="s">
        <v>125</v>
      </c>
      <c r="F2488" t="s">
        <v>35</v>
      </c>
      <c r="G2488">
        <v>1</v>
      </c>
      <c r="H2488" t="s">
        <v>9</v>
      </c>
      <c r="I2488">
        <v>954</v>
      </c>
      <c r="J2488" s="6">
        <v>151705.24</v>
      </c>
      <c r="K2488" s="6">
        <v>109922.48</v>
      </c>
      <c r="L2488" s="6">
        <v>1162961.78</v>
      </c>
      <c r="M2488" s="6">
        <v>2237731.86</v>
      </c>
      <c r="N2488" s="6">
        <v>41266</v>
      </c>
      <c r="O2488" s="6">
        <v>8426899485</v>
      </c>
      <c r="P2488" s="6">
        <v>6885084453</v>
      </c>
      <c r="Q2488" s="6">
        <v>0</v>
      </c>
      <c r="R2488" s="6">
        <v>1894292771</v>
      </c>
      <c r="S2488" s="6">
        <v>16178718850</v>
      </c>
      <c r="U2488">
        <f t="shared" si="45"/>
        <v>0.27201433516732842</v>
      </c>
    </row>
    <row r="2489" spans="1:21" x14ac:dyDescent="0.35">
      <c r="A2489">
        <v>2023</v>
      </c>
      <c r="B2489" t="s">
        <v>3</v>
      </c>
      <c r="C2489" t="s">
        <v>33</v>
      </c>
      <c r="D2489" t="s">
        <v>17</v>
      </c>
      <c r="E2489" t="s">
        <v>125</v>
      </c>
      <c r="F2489" t="s">
        <v>35</v>
      </c>
      <c r="G2489">
        <v>2</v>
      </c>
      <c r="H2489" t="s">
        <v>9</v>
      </c>
      <c r="I2489">
        <v>1480</v>
      </c>
      <c r="J2489" s="6">
        <v>706774.98</v>
      </c>
      <c r="K2489" s="6">
        <v>131695.60999999999</v>
      </c>
      <c r="L2489" s="6">
        <v>1417819.71</v>
      </c>
      <c r="M2489" s="6">
        <v>1944413.71</v>
      </c>
      <c r="N2489" s="6">
        <v>161654</v>
      </c>
      <c r="O2489" s="6">
        <v>14031690518</v>
      </c>
      <c r="P2489" s="6">
        <v>6215315531</v>
      </c>
      <c r="Q2489" s="6">
        <v>0</v>
      </c>
      <c r="R2489" s="6">
        <v>1925376258</v>
      </c>
      <c r="S2489" s="6">
        <v>20828137407</v>
      </c>
      <c r="U2489">
        <f t="shared" si="45"/>
        <v>0.22872060355051052</v>
      </c>
    </row>
    <row r="2490" spans="1:21" x14ac:dyDescent="0.35">
      <c r="A2490">
        <v>2023</v>
      </c>
      <c r="B2490" t="s">
        <v>3</v>
      </c>
      <c r="C2490" t="s">
        <v>33</v>
      </c>
      <c r="D2490" t="s">
        <v>17</v>
      </c>
      <c r="E2490" t="s">
        <v>125</v>
      </c>
      <c r="F2490" t="s">
        <v>35</v>
      </c>
      <c r="G2490">
        <v>3</v>
      </c>
      <c r="H2490" t="s">
        <v>9</v>
      </c>
      <c r="I2490">
        <v>67</v>
      </c>
      <c r="J2490" s="6">
        <v>28732.02</v>
      </c>
      <c r="K2490" s="6">
        <v>15470.74</v>
      </c>
      <c r="L2490" s="6">
        <v>202212.43</v>
      </c>
      <c r="M2490" s="6">
        <v>277172.03000000003</v>
      </c>
      <c r="N2490" s="6">
        <v>5423</v>
      </c>
      <c r="O2490" s="6">
        <v>1597017923</v>
      </c>
      <c r="P2490" s="6">
        <v>528219444</v>
      </c>
      <c r="Q2490" s="6">
        <v>0</v>
      </c>
      <c r="R2490" s="6">
        <v>212507122</v>
      </c>
      <c r="S2490" s="6">
        <v>2292144489</v>
      </c>
      <c r="U2490">
        <f t="shared" si="45"/>
        <v>0.18874412589160108</v>
      </c>
    </row>
    <row r="2491" spans="1:21" x14ac:dyDescent="0.35">
      <c r="A2491">
        <v>2023</v>
      </c>
      <c r="B2491" t="s">
        <v>3</v>
      </c>
      <c r="C2491" t="s">
        <v>33</v>
      </c>
      <c r="D2491" t="s">
        <v>17</v>
      </c>
      <c r="E2491" t="s">
        <v>125</v>
      </c>
      <c r="F2491" t="s">
        <v>35</v>
      </c>
      <c r="G2491">
        <v>4</v>
      </c>
      <c r="H2491" t="s">
        <v>9</v>
      </c>
      <c r="I2491">
        <v>26</v>
      </c>
      <c r="J2491" s="6">
        <v>13926.55</v>
      </c>
      <c r="K2491" s="6">
        <v>6963.27</v>
      </c>
      <c r="L2491" s="6">
        <v>66921.34</v>
      </c>
      <c r="M2491" s="6">
        <v>90082.66</v>
      </c>
      <c r="N2491" s="6">
        <v>2229</v>
      </c>
      <c r="O2491" s="6">
        <v>468322000</v>
      </c>
      <c r="P2491" s="6">
        <v>229839684</v>
      </c>
      <c r="Q2491" s="6">
        <v>0</v>
      </c>
      <c r="R2491" s="6">
        <v>54904500</v>
      </c>
      <c r="S2491" s="6">
        <v>753066184</v>
      </c>
      <c r="U2491">
        <f t="shared" si="45"/>
        <v>0.16005399758016164</v>
      </c>
    </row>
    <row r="2492" spans="1:21" x14ac:dyDescent="0.35">
      <c r="A2492">
        <v>2023</v>
      </c>
      <c r="B2492" t="s">
        <v>3</v>
      </c>
      <c r="C2492" t="s">
        <v>33</v>
      </c>
      <c r="D2492" t="s">
        <v>17</v>
      </c>
      <c r="E2492" t="s">
        <v>125</v>
      </c>
      <c r="F2492" t="s">
        <v>35</v>
      </c>
      <c r="G2492">
        <v>5</v>
      </c>
      <c r="H2492" t="s">
        <v>9</v>
      </c>
      <c r="I2492">
        <v>19</v>
      </c>
      <c r="J2492" s="6">
        <v>13391.66</v>
      </c>
      <c r="K2492" s="6">
        <v>4513.84</v>
      </c>
      <c r="L2492" s="6">
        <v>23314.52</v>
      </c>
      <c r="M2492" s="6">
        <v>55191.77</v>
      </c>
      <c r="N2492" s="6">
        <v>3321</v>
      </c>
      <c r="O2492" s="6">
        <v>491370844</v>
      </c>
      <c r="P2492" s="6">
        <v>180906000</v>
      </c>
      <c r="Q2492" s="6">
        <v>0</v>
      </c>
      <c r="R2492" s="6">
        <v>115090000</v>
      </c>
      <c r="S2492" s="6">
        <v>787366844</v>
      </c>
      <c r="U2492">
        <f t="shared" si="45"/>
        <v>0.24799016701439552</v>
      </c>
    </row>
    <row r="2493" spans="1:21" x14ac:dyDescent="0.35">
      <c r="A2493">
        <v>2023</v>
      </c>
      <c r="B2493" t="s">
        <v>3</v>
      </c>
      <c r="C2493" t="s">
        <v>33</v>
      </c>
      <c r="D2493" t="s">
        <v>17</v>
      </c>
      <c r="E2493" t="s">
        <v>125</v>
      </c>
      <c r="F2493" t="s">
        <v>35</v>
      </c>
      <c r="G2493">
        <v>6</v>
      </c>
      <c r="H2493" t="s">
        <v>9</v>
      </c>
      <c r="I2493">
        <v>7</v>
      </c>
      <c r="J2493" s="6">
        <v>6267.46</v>
      </c>
      <c r="K2493" s="6">
        <v>3144.48</v>
      </c>
      <c r="L2493" s="6">
        <v>14381.46</v>
      </c>
      <c r="M2493" s="6">
        <v>21251.13</v>
      </c>
      <c r="N2493" s="6">
        <v>3095</v>
      </c>
      <c r="O2493" s="6">
        <v>690218874</v>
      </c>
      <c r="P2493" s="6">
        <v>42656964</v>
      </c>
      <c r="Q2493" s="6">
        <v>0</v>
      </c>
      <c r="R2493" s="6">
        <v>39147284</v>
      </c>
      <c r="S2493" s="6">
        <v>772023122</v>
      </c>
      <c r="U2493">
        <f t="shared" si="45"/>
        <v>0.49382046315413264</v>
      </c>
    </row>
    <row r="2494" spans="1:21" x14ac:dyDescent="0.35">
      <c r="A2494">
        <v>2023</v>
      </c>
      <c r="B2494" t="s">
        <v>3</v>
      </c>
      <c r="C2494" t="s">
        <v>33</v>
      </c>
      <c r="D2494" t="s">
        <v>17</v>
      </c>
      <c r="E2494" t="s">
        <v>125</v>
      </c>
      <c r="F2494" t="s">
        <v>35</v>
      </c>
      <c r="G2494">
        <v>7</v>
      </c>
      <c r="H2494" t="s">
        <v>9</v>
      </c>
      <c r="I2494">
        <v>1</v>
      </c>
      <c r="J2494" s="6">
        <v>0</v>
      </c>
      <c r="K2494" s="6">
        <v>0</v>
      </c>
      <c r="L2494" s="6">
        <v>14078.56</v>
      </c>
      <c r="M2494" s="6">
        <v>33807</v>
      </c>
      <c r="N2494" s="6">
        <v>0</v>
      </c>
      <c r="O2494" s="6">
        <v>293400000</v>
      </c>
      <c r="P2494" s="6">
        <v>98800000</v>
      </c>
      <c r="Q2494" s="6">
        <v>0</v>
      </c>
      <c r="R2494" s="6">
        <v>16260000</v>
      </c>
      <c r="S2494" s="6">
        <v>408460000</v>
      </c>
      <c r="U2494">
        <f t="shared" si="45"/>
        <v>0</v>
      </c>
    </row>
    <row r="2495" spans="1:21" x14ac:dyDescent="0.35">
      <c r="A2495">
        <v>2023</v>
      </c>
      <c r="B2495" t="s">
        <v>3</v>
      </c>
      <c r="C2495" t="s">
        <v>33</v>
      </c>
      <c r="D2495" t="s">
        <v>17</v>
      </c>
      <c r="E2495" t="s">
        <v>125</v>
      </c>
      <c r="F2495" t="s">
        <v>35</v>
      </c>
      <c r="G2495">
        <v>8</v>
      </c>
      <c r="H2495" t="s">
        <v>9</v>
      </c>
      <c r="I2495">
        <v>5</v>
      </c>
      <c r="J2495" s="6">
        <v>12587</v>
      </c>
      <c r="K2495" s="6">
        <v>12587</v>
      </c>
      <c r="L2495" s="6">
        <v>1066.8699999999999</v>
      </c>
      <c r="M2495" s="6">
        <v>12627.87</v>
      </c>
      <c r="N2495" s="6">
        <v>1888</v>
      </c>
      <c r="O2495" s="6">
        <v>480000000</v>
      </c>
      <c r="P2495" s="6">
        <v>88423412</v>
      </c>
      <c r="Q2495" s="6">
        <v>0</v>
      </c>
      <c r="R2495" s="6">
        <v>113684680</v>
      </c>
      <c r="S2495" s="6">
        <v>480060000</v>
      </c>
      <c r="U2495">
        <f t="shared" si="45"/>
        <v>0.14999602764757289</v>
      </c>
    </row>
    <row r="2496" spans="1:21" x14ac:dyDescent="0.35">
      <c r="A2496">
        <v>2023</v>
      </c>
      <c r="B2496" t="s">
        <v>3</v>
      </c>
      <c r="C2496" t="s">
        <v>33</v>
      </c>
      <c r="D2496" t="s">
        <v>17</v>
      </c>
      <c r="E2496" t="s">
        <v>125</v>
      </c>
      <c r="F2496" t="s">
        <v>35</v>
      </c>
      <c r="G2496">
        <v>10</v>
      </c>
      <c r="H2496" t="s">
        <v>9</v>
      </c>
      <c r="I2496">
        <v>3</v>
      </c>
      <c r="J2496" s="6">
        <v>1169.07</v>
      </c>
      <c r="K2496" s="6">
        <v>168.23</v>
      </c>
      <c r="L2496" s="6">
        <v>12513.22</v>
      </c>
      <c r="M2496" s="6">
        <v>38211.4</v>
      </c>
      <c r="N2496" s="6">
        <v>293</v>
      </c>
      <c r="O2496" s="6">
        <v>1557703000</v>
      </c>
      <c r="P2496" s="6">
        <v>42760000</v>
      </c>
      <c r="Q2496" s="6">
        <v>0</v>
      </c>
      <c r="R2496" s="6">
        <v>326567000</v>
      </c>
      <c r="S2496" s="6">
        <v>1927030000</v>
      </c>
      <c r="U2496">
        <f t="shared" si="45"/>
        <v>0.25062656641604009</v>
      </c>
    </row>
    <row r="2497" spans="1:21" x14ac:dyDescent="0.35">
      <c r="A2497">
        <v>2023</v>
      </c>
      <c r="B2497" t="s">
        <v>3</v>
      </c>
      <c r="C2497" t="s">
        <v>33</v>
      </c>
      <c r="D2497" t="s">
        <v>17</v>
      </c>
      <c r="E2497" t="s">
        <v>126</v>
      </c>
      <c r="F2497" t="s">
        <v>35</v>
      </c>
      <c r="G2497">
        <v>1</v>
      </c>
      <c r="H2497" t="s">
        <v>9</v>
      </c>
      <c r="I2497">
        <v>101</v>
      </c>
      <c r="J2497" s="6">
        <v>-11985.42</v>
      </c>
      <c r="K2497" s="6">
        <v>9895.66</v>
      </c>
      <c r="L2497" s="6">
        <v>42520.65</v>
      </c>
      <c r="M2497" s="6">
        <v>70920.600000000006</v>
      </c>
      <c r="N2497" s="6">
        <v>-4412</v>
      </c>
      <c r="O2497" s="6">
        <v>276624517</v>
      </c>
      <c r="P2497" s="6">
        <v>244894984</v>
      </c>
      <c r="Q2497" s="6">
        <v>0</v>
      </c>
      <c r="R2497" s="6">
        <v>38874596</v>
      </c>
      <c r="S2497" s="6">
        <v>495349812</v>
      </c>
      <c r="U2497">
        <f t="shared" si="45"/>
        <v>0.36811392508564572</v>
      </c>
    </row>
    <row r="2498" spans="1:21" x14ac:dyDescent="0.35">
      <c r="A2498">
        <v>2023</v>
      </c>
      <c r="B2498" t="s">
        <v>3</v>
      </c>
      <c r="C2498" t="s">
        <v>33</v>
      </c>
      <c r="D2498" t="s">
        <v>17</v>
      </c>
      <c r="E2498" t="s">
        <v>126</v>
      </c>
      <c r="F2498" t="s">
        <v>35</v>
      </c>
      <c r="G2498">
        <v>2</v>
      </c>
      <c r="H2498" t="s">
        <v>9</v>
      </c>
      <c r="I2498">
        <v>149</v>
      </c>
      <c r="J2498" s="6">
        <v>49286.95</v>
      </c>
      <c r="K2498" s="6">
        <v>10716.35</v>
      </c>
      <c r="L2498" s="6">
        <v>76867.740000000005</v>
      </c>
      <c r="M2498" s="6">
        <v>92416.02</v>
      </c>
      <c r="N2498" s="6">
        <v>12049</v>
      </c>
      <c r="O2498" s="6">
        <v>693878878</v>
      </c>
      <c r="P2498" s="6">
        <v>158987524</v>
      </c>
      <c r="Q2498" s="6">
        <v>0</v>
      </c>
      <c r="R2498" s="6">
        <v>57657815</v>
      </c>
      <c r="S2498" s="6">
        <v>852171495</v>
      </c>
      <c r="U2498">
        <f t="shared" si="45"/>
        <v>0.24446633439480431</v>
      </c>
    </row>
    <row r="2499" spans="1:21" x14ac:dyDescent="0.35">
      <c r="A2499">
        <v>2023</v>
      </c>
      <c r="B2499" t="s">
        <v>3</v>
      </c>
      <c r="C2499" t="s">
        <v>33</v>
      </c>
      <c r="D2499" t="s">
        <v>17</v>
      </c>
      <c r="E2499" t="s">
        <v>126</v>
      </c>
      <c r="F2499" t="s">
        <v>35</v>
      </c>
      <c r="G2499">
        <v>3</v>
      </c>
      <c r="H2499" t="s">
        <v>9</v>
      </c>
      <c r="I2499">
        <v>67</v>
      </c>
      <c r="J2499" s="6">
        <v>34865.949999999997</v>
      </c>
      <c r="K2499" s="6">
        <v>14377.6</v>
      </c>
      <c r="L2499" s="6">
        <v>57530.879999999997</v>
      </c>
      <c r="M2499" s="6">
        <v>70689.990000000005</v>
      </c>
      <c r="N2499" s="6">
        <v>7086</v>
      </c>
      <c r="O2499" s="6">
        <v>396722000</v>
      </c>
      <c r="P2499" s="6">
        <v>68026000</v>
      </c>
      <c r="Q2499" s="6">
        <v>0</v>
      </c>
      <c r="R2499" s="6">
        <v>52576707</v>
      </c>
      <c r="S2499" s="6">
        <v>516204707</v>
      </c>
      <c r="U2499">
        <f t="shared" si="45"/>
        <v>0.20323553495602445</v>
      </c>
    </row>
    <row r="2500" spans="1:21" x14ac:dyDescent="0.35">
      <c r="A2500">
        <v>2023</v>
      </c>
      <c r="B2500" t="s">
        <v>3</v>
      </c>
      <c r="C2500" t="s">
        <v>33</v>
      </c>
      <c r="D2500" t="s">
        <v>17</v>
      </c>
      <c r="E2500" t="s">
        <v>126</v>
      </c>
      <c r="F2500" t="s">
        <v>35</v>
      </c>
      <c r="G2500">
        <v>4</v>
      </c>
      <c r="H2500" t="s">
        <v>9</v>
      </c>
      <c r="I2500">
        <v>12</v>
      </c>
      <c r="J2500" s="6">
        <v>32344.71</v>
      </c>
      <c r="K2500" s="6">
        <v>11823.06</v>
      </c>
      <c r="L2500" s="6">
        <v>21811.63</v>
      </c>
      <c r="M2500" s="6">
        <v>24895.69</v>
      </c>
      <c r="N2500" s="6">
        <v>7145</v>
      </c>
      <c r="O2500" s="6">
        <v>103999096</v>
      </c>
      <c r="P2500" s="6">
        <v>9820000</v>
      </c>
      <c r="Q2500" s="6">
        <v>0</v>
      </c>
      <c r="R2500" s="6">
        <v>20091240</v>
      </c>
      <c r="S2500" s="6">
        <v>131897336</v>
      </c>
      <c r="U2500">
        <f t="shared" si="45"/>
        <v>0.22090165594312022</v>
      </c>
    </row>
    <row r="2501" spans="1:21" x14ac:dyDescent="0.35">
      <c r="A2501">
        <v>2023</v>
      </c>
      <c r="B2501" t="s">
        <v>3</v>
      </c>
      <c r="C2501" t="s">
        <v>33</v>
      </c>
      <c r="D2501" t="s">
        <v>17</v>
      </c>
      <c r="E2501" t="s">
        <v>126</v>
      </c>
      <c r="F2501" t="s">
        <v>35</v>
      </c>
      <c r="G2501">
        <v>5</v>
      </c>
      <c r="H2501" t="s">
        <v>9</v>
      </c>
      <c r="I2501">
        <v>2</v>
      </c>
      <c r="J2501" s="6">
        <v>0</v>
      </c>
      <c r="K2501" s="6">
        <v>0</v>
      </c>
      <c r="L2501" s="6">
        <v>2177.1</v>
      </c>
      <c r="M2501" s="6">
        <v>8721.93</v>
      </c>
      <c r="N2501" s="6">
        <v>0</v>
      </c>
      <c r="O2501" s="6">
        <v>84640000</v>
      </c>
      <c r="P2501" s="6">
        <v>2050500</v>
      </c>
      <c r="Q2501" s="6">
        <v>0</v>
      </c>
      <c r="R2501" s="6">
        <v>1929050</v>
      </c>
      <c r="S2501" s="6">
        <v>88619550</v>
      </c>
      <c r="U2501">
        <f t="shared" si="45"/>
        <v>0</v>
      </c>
    </row>
    <row r="2502" spans="1:21" x14ac:dyDescent="0.35">
      <c r="A2502">
        <v>2023</v>
      </c>
      <c r="B2502" t="s">
        <v>3</v>
      </c>
      <c r="C2502" t="s">
        <v>33</v>
      </c>
      <c r="D2502" t="s">
        <v>17</v>
      </c>
      <c r="E2502" t="s">
        <v>126</v>
      </c>
      <c r="F2502" t="s">
        <v>35</v>
      </c>
      <c r="G2502">
        <v>6</v>
      </c>
      <c r="H2502" t="s">
        <v>9</v>
      </c>
      <c r="I2502">
        <v>1</v>
      </c>
      <c r="J2502" s="6">
        <v>0</v>
      </c>
      <c r="K2502" s="6">
        <v>0</v>
      </c>
      <c r="L2502" s="6">
        <v>3211.57</v>
      </c>
      <c r="M2502" s="6">
        <v>13473.88</v>
      </c>
      <c r="N2502" s="6">
        <v>0</v>
      </c>
      <c r="O2502" s="6">
        <v>225000000</v>
      </c>
      <c r="P2502" s="6">
        <v>10000000</v>
      </c>
      <c r="Q2502" s="6">
        <v>0</v>
      </c>
      <c r="R2502" s="6">
        <v>10700000</v>
      </c>
      <c r="S2502" s="6">
        <v>245700000</v>
      </c>
      <c r="U2502">
        <f t="shared" si="45"/>
        <v>0</v>
      </c>
    </row>
    <row r="2503" spans="1:21" x14ac:dyDescent="0.35">
      <c r="A2503">
        <v>2023</v>
      </c>
      <c r="B2503" t="s">
        <v>3</v>
      </c>
      <c r="C2503" t="s">
        <v>33</v>
      </c>
      <c r="D2503" t="s">
        <v>17</v>
      </c>
      <c r="E2503" t="s">
        <v>126</v>
      </c>
      <c r="F2503" t="s">
        <v>35</v>
      </c>
      <c r="G2503">
        <v>9</v>
      </c>
      <c r="H2503" t="s">
        <v>9</v>
      </c>
      <c r="I2503">
        <v>2</v>
      </c>
      <c r="J2503" s="6">
        <v>1929.74</v>
      </c>
      <c r="K2503" s="6">
        <v>277.69</v>
      </c>
      <c r="L2503" s="6">
        <v>1921.46</v>
      </c>
      <c r="M2503" s="6">
        <v>3039.24</v>
      </c>
      <c r="N2503" s="6">
        <v>483</v>
      </c>
      <c r="O2503" s="6">
        <v>22000000</v>
      </c>
      <c r="P2503" s="6">
        <v>10000000</v>
      </c>
      <c r="Q2503" s="6">
        <v>0</v>
      </c>
      <c r="R2503" s="6">
        <v>820000</v>
      </c>
      <c r="S2503" s="6">
        <v>32820000</v>
      </c>
      <c r="U2503">
        <f t="shared" si="45"/>
        <v>0.2502927855566035</v>
      </c>
    </row>
    <row r="2504" spans="1:21" x14ac:dyDescent="0.35">
      <c r="A2504">
        <v>2023</v>
      </c>
      <c r="B2504" t="s">
        <v>3</v>
      </c>
      <c r="C2504" t="s">
        <v>33</v>
      </c>
      <c r="D2504" t="s">
        <v>17</v>
      </c>
      <c r="E2504" t="s">
        <v>127</v>
      </c>
      <c r="F2504" t="s">
        <v>35</v>
      </c>
      <c r="G2504">
        <v>1</v>
      </c>
      <c r="H2504" t="s">
        <v>9</v>
      </c>
      <c r="I2504">
        <v>187</v>
      </c>
      <c r="J2504" s="6">
        <v>45367.64</v>
      </c>
      <c r="K2504" s="6">
        <v>26701.599999999999</v>
      </c>
      <c r="L2504" s="6">
        <v>123934.49</v>
      </c>
      <c r="M2504" s="6">
        <v>184612.6</v>
      </c>
      <c r="N2504" s="6">
        <v>13365</v>
      </c>
      <c r="O2504" s="6">
        <v>598701035</v>
      </c>
      <c r="P2504" s="6">
        <v>523844420</v>
      </c>
      <c r="Q2504" s="6">
        <v>0</v>
      </c>
      <c r="R2504" s="6">
        <v>146787660</v>
      </c>
      <c r="S2504" s="6">
        <v>1263549636</v>
      </c>
      <c r="U2504">
        <f t="shared" si="45"/>
        <v>0.29459323870494475</v>
      </c>
    </row>
    <row r="2505" spans="1:21" x14ac:dyDescent="0.35">
      <c r="A2505">
        <v>2023</v>
      </c>
      <c r="B2505" t="s">
        <v>3</v>
      </c>
      <c r="C2505" t="s">
        <v>33</v>
      </c>
      <c r="D2505" t="s">
        <v>17</v>
      </c>
      <c r="E2505" t="s">
        <v>127</v>
      </c>
      <c r="F2505" t="s">
        <v>35</v>
      </c>
      <c r="G2505">
        <v>2</v>
      </c>
      <c r="H2505" t="s">
        <v>9</v>
      </c>
      <c r="I2505">
        <v>84</v>
      </c>
      <c r="J2505" s="6">
        <v>151749.15</v>
      </c>
      <c r="K2505" s="6">
        <v>76906.11</v>
      </c>
      <c r="L2505" s="6">
        <v>153694.21</v>
      </c>
      <c r="M2505" s="6">
        <v>288444.84000000003</v>
      </c>
      <c r="N2505" s="6">
        <v>37430</v>
      </c>
      <c r="O2505" s="6">
        <v>403162750</v>
      </c>
      <c r="P2505" s="6">
        <v>84424152</v>
      </c>
      <c r="Q2505" s="6">
        <v>0</v>
      </c>
      <c r="R2505" s="6">
        <v>35927679</v>
      </c>
      <c r="S2505" s="6">
        <v>519928557</v>
      </c>
      <c r="U2505">
        <f t="shared" si="45"/>
        <v>0.24665706529492917</v>
      </c>
    </row>
    <row r="2506" spans="1:21" x14ac:dyDescent="0.35">
      <c r="A2506">
        <v>2023</v>
      </c>
      <c r="B2506" t="s">
        <v>3</v>
      </c>
      <c r="C2506" t="s">
        <v>33</v>
      </c>
      <c r="D2506" t="s">
        <v>17</v>
      </c>
      <c r="E2506" t="s">
        <v>127</v>
      </c>
      <c r="F2506" t="s">
        <v>35</v>
      </c>
      <c r="G2506">
        <v>3</v>
      </c>
      <c r="H2506" t="s">
        <v>9</v>
      </c>
      <c r="I2506">
        <v>13</v>
      </c>
      <c r="J2506" s="6">
        <v>9607.4699999999993</v>
      </c>
      <c r="K2506" s="6">
        <v>7867.58</v>
      </c>
      <c r="L2506" s="6">
        <v>13792.01</v>
      </c>
      <c r="M2506" s="6">
        <v>25407.9</v>
      </c>
      <c r="N2506" s="6">
        <v>2587</v>
      </c>
      <c r="O2506" s="6">
        <v>229850736</v>
      </c>
      <c r="P2506" s="6">
        <v>34328200</v>
      </c>
      <c r="Q2506" s="6">
        <v>0</v>
      </c>
      <c r="R2506" s="6">
        <v>44950000</v>
      </c>
      <c r="S2506" s="6">
        <v>309128936</v>
      </c>
      <c r="U2506">
        <f t="shared" si="45"/>
        <v>0.26926964122708685</v>
      </c>
    </row>
    <row r="2507" spans="1:21" x14ac:dyDescent="0.35">
      <c r="A2507">
        <v>2023</v>
      </c>
      <c r="B2507" t="s">
        <v>3</v>
      </c>
      <c r="C2507" t="s">
        <v>33</v>
      </c>
      <c r="D2507" t="s">
        <v>17</v>
      </c>
      <c r="E2507" t="s">
        <v>127</v>
      </c>
      <c r="F2507" t="s">
        <v>35</v>
      </c>
      <c r="G2507">
        <v>4</v>
      </c>
      <c r="H2507" t="s">
        <v>9</v>
      </c>
      <c r="I2507">
        <v>4</v>
      </c>
      <c r="J2507" s="6">
        <v>14235.96</v>
      </c>
      <c r="K2507" s="6">
        <v>5700.89</v>
      </c>
      <c r="L2507" s="6">
        <v>15401.56</v>
      </c>
      <c r="M2507" s="6">
        <v>17002.509999999998</v>
      </c>
      <c r="N2507" s="6">
        <v>3553</v>
      </c>
      <c r="O2507" s="6">
        <v>42000000</v>
      </c>
      <c r="P2507" s="6">
        <v>7238000</v>
      </c>
      <c r="Q2507" s="6">
        <v>0</v>
      </c>
      <c r="R2507" s="6">
        <v>7649000</v>
      </c>
      <c r="S2507" s="6">
        <v>56887000</v>
      </c>
      <c r="U2507">
        <f t="shared" si="45"/>
        <v>0.24957923455811903</v>
      </c>
    </row>
    <row r="2508" spans="1:21" x14ac:dyDescent="0.35">
      <c r="A2508">
        <v>2023</v>
      </c>
      <c r="B2508" t="s">
        <v>3</v>
      </c>
      <c r="C2508" t="s">
        <v>33</v>
      </c>
      <c r="D2508" t="s">
        <v>17</v>
      </c>
      <c r="E2508" t="s">
        <v>127</v>
      </c>
      <c r="F2508" t="s">
        <v>35</v>
      </c>
      <c r="G2508">
        <v>5</v>
      </c>
      <c r="H2508" t="s">
        <v>9</v>
      </c>
      <c r="I2508">
        <v>9</v>
      </c>
      <c r="J2508" s="6">
        <v>1271.1400000000001</v>
      </c>
      <c r="K2508" s="6">
        <v>983.55</v>
      </c>
      <c r="L2508" s="6">
        <v>408.27</v>
      </c>
      <c r="M2508" s="6">
        <v>562.87</v>
      </c>
      <c r="N2508" s="6">
        <v>133</v>
      </c>
      <c r="O2508" s="6">
        <v>12792922</v>
      </c>
      <c r="P2508" s="6">
        <v>7046775</v>
      </c>
      <c r="Q2508" s="6">
        <v>0</v>
      </c>
      <c r="R2508" s="6">
        <v>700000</v>
      </c>
      <c r="S2508" s="6">
        <v>20539697</v>
      </c>
      <c r="U2508">
        <f t="shared" si="45"/>
        <v>0.10463048916720423</v>
      </c>
    </row>
    <row r="2509" spans="1:21" x14ac:dyDescent="0.35">
      <c r="A2509">
        <v>2023</v>
      </c>
      <c r="B2509" t="s">
        <v>3</v>
      </c>
      <c r="C2509" t="s">
        <v>33</v>
      </c>
      <c r="D2509" t="s">
        <v>17</v>
      </c>
      <c r="E2509" t="s">
        <v>128</v>
      </c>
      <c r="F2509" t="s">
        <v>35</v>
      </c>
      <c r="G2509">
        <v>1</v>
      </c>
      <c r="H2509" t="s">
        <v>9</v>
      </c>
      <c r="I2509">
        <v>1226</v>
      </c>
      <c r="J2509" s="6">
        <v>490211.15</v>
      </c>
      <c r="K2509" s="6">
        <v>319608.71000000002</v>
      </c>
      <c r="L2509" s="6">
        <v>1103673.5900000001</v>
      </c>
      <c r="M2509" s="6">
        <v>2049441.81</v>
      </c>
      <c r="N2509" s="6">
        <v>102654</v>
      </c>
      <c r="O2509" s="6">
        <v>9190527247</v>
      </c>
      <c r="P2509" s="6">
        <v>4521653723</v>
      </c>
      <c r="Q2509" s="6">
        <v>2000</v>
      </c>
      <c r="R2509" s="6">
        <v>1361553613</v>
      </c>
      <c r="S2509" s="6">
        <v>14187691892</v>
      </c>
      <c r="U2509">
        <f t="shared" si="45"/>
        <v>0.20940772155019322</v>
      </c>
    </row>
    <row r="2510" spans="1:21" x14ac:dyDescent="0.35">
      <c r="A2510">
        <v>2023</v>
      </c>
      <c r="B2510" t="s">
        <v>3</v>
      </c>
      <c r="C2510" t="s">
        <v>33</v>
      </c>
      <c r="D2510" t="s">
        <v>17</v>
      </c>
      <c r="E2510" t="s">
        <v>128</v>
      </c>
      <c r="F2510" t="s">
        <v>35</v>
      </c>
      <c r="G2510">
        <v>2</v>
      </c>
      <c r="H2510" t="s">
        <v>9</v>
      </c>
      <c r="I2510">
        <v>2102</v>
      </c>
      <c r="J2510" s="6">
        <v>884528.91</v>
      </c>
      <c r="K2510" s="6">
        <v>293037.36</v>
      </c>
      <c r="L2510" s="6">
        <v>952164.76</v>
      </c>
      <c r="M2510" s="6">
        <v>1289229.81</v>
      </c>
      <c r="N2510" s="6">
        <v>197116</v>
      </c>
      <c r="O2510" s="6">
        <v>8726506404</v>
      </c>
      <c r="P2510" s="6">
        <v>4344897407</v>
      </c>
      <c r="Q2510" s="6">
        <v>0</v>
      </c>
      <c r="R2510" s="6">
        <v>904321172</v>
      </c>
      <c r="S2510" s="6">
        <v>13380773269</v>
      </c>
      <c r="U2510">
        <f t="shared" si="45"/>
        <v>0.22284856692812899</v>
      </c>
    </row>
    <row r="2511" spans="1:21" x14ac:dyDescent="0.35">
      <c r="A2511">
        <v>2023</v>
      </c>
      <c r="B2511" t="s">
        <v>3</v>
      </c>
      <c r="C2511" t="s">
        <v>33</v>
      </c>
      <c r="D2511" t="s">
        <v>17</v>
      </c>
      <c r="E2511" t="s">
        <v>128</v>
      </c>
      <c r="F2511" t="s">
        <v>35</v>
      </c>
      <c r="G2511">
        <v>3</v>
      </c>
      <c r="H2511" t="s">
        <v>9</v>
      </c>
      <c r="I2511">
        <v>100</v>
      </c>
      <c r="J2511" s="6">
        <v>692952.79</v>
      </c>
      <c r="K2511" s="6">
        <v>134928.16</v>
      </c>
      <c r="L2511" s="6">
        <v>1000006.28</v>
      </c>
      <c r="M2511" s="6">
        <v>2330904</v>
      </c>
      <c r="N2511" s="6">
        <v>235048</v>
      </c>
      <c r="O2511" s="6">
        <v>2413852899</v>
      </c>
      <c r="P2511" s="6">
        <v>1495093836</v>
      </c>
      <c r="Q2511" s="6">
        <v>0</v>
      </c>
      <c r="R2511" s="6">
        <v>326906759</v>
      </c>
      <c r="S2511" s="6">
        <v>4234933494</v>
      </c>
      <c r="U2511">
        <f t="shared" si="45"/>
        <v>0.33919771071273119</v>
      </c>
    </row>
    <row r="2512" spans="1:21" x14ac:dyDescent="0.35">
      <c r="A2512">
        <v>2023</v>
      </c>
      <c r="B2512" t="s">
        <v>3</v>
      </c>
      <c r="C2512" t="s">
        <v>33</v>
      </c>
      <c r="D2512" t="s">
        <v>17</v>
      </c>
      <c r="E2512" t="s">
        <v>128</v>
      </c>
      <c r="F2512" t="s">
        <v>35</v>
      </c>
      <c r="G2512">
        <v>4</v>
      </c>
      <c r="H2512" t="s">
        <v>9</v>
      </c>
      <c r="I2512">
        <v>33</v>
      </c>
      <c r="J2512" s="6">
        <v>18700.38</v>
      </c>
      <c r="K2512" s="6">
        <v>3654.31</v>
      </c>
      <c r="L2512" s="6">
        <v>56256.75</v>
      </c>
      <c r="M2512" s="6">
        <v>85700.5</v>
      </c>
      <c r="N2512" s="6">
        <v>12131</v>
      </c>
      <c r="O2512" s="6">
        <v>602184566</v>
      </c>
      <c r="P2512" s="6">
        <v>220573538</v>
      </c>
      <c r="Q2512" s="6">
        <v>0</v>
      </c>
      <c r="R2512" s="6">
        <v>36184800</v>
      </c>
      <c r="S2512" s="6">
        <v>858942904</v>
      </c>
      <c r="U2512">
        <f t="shared" si="45"/>
        <v>0.64870339533207344</v>
      </c>
    </row>
    <row r="2513" spans="1:21" x14ac:dyDescent="0.35">
      <c r="A2513">
        <v>2023</v>
      </c>
      <c r="B2513" t="s">
        <v>3</v>
      </c>
      <c r="C2513" t="s">
        <v>33</v>
      </c>
      <c r="D2513" t="s">
        <v>17</v>
      </c>
      <c r="E2513" t="s">
        <v>128</v>
      </c>
      <c r="F2513" t="s">
        <v>35</v>
      </c>
      <c r="G2513">
        <v>5</v>
      </c>
      <c r="H2513" t="s">
        <v>9</v>
      </c>
      <c r="I2513">
        <v>15</v>
      </c>
      <c r="J2513" s="6">
        <v>20820.02</v>
      </c>
      <c r="K2513" s="6">
        <v>10572.65</v>
      </c>
      <c r="L2513" s="6">
        <v>21640.27</v>
      </c>
      <c r="M2513" s="6">
        <v>29127.35</v>
      </c>
      <c r="N2513" s="6">
        <v>4211</v>
      </c>
      <c r="O2513" s="6">
        <v>121385844</v>
      </c>
      <c r="P2513" s="6">
        <v>59758000</v>
      </c>
      <c r="Q2513" s="6">
        <v>0</v>
      </c>
      <c r="R2513" s="6">
        <v>33420600</v>
      </c>
      <c r="S2513" s="6">
        <v>207656444</v>
      </c>
      <c r="U2513">
        <f t="shared" si="45"/>
        <v>0.20225725047334248</v>
      </c>
    </row>
    <row r="2514" spans="1:21" x14ac:dyDescent="0.35">
      <c r="A2514">
        <v>2023</v>
      </c>
      <c r="B2514" t="s">
        <v>3</v>
      </c>
      <c r="C2514" t="s">
        <v>33</v>
      </c>
      <c r="D2514" t="s">
        <v>17</v>
      </c>
      <c r="E2514" t="s">
        <v>128</v>
      </c>
      <c r="F2514" t="s">
        <v>35</v>
      </c>
      <c r="G2514">
        <v>6</v>
      </c>
      <c r="H2514" t="s">
        <v>9</v>
      </c>
      <c r="I2514">
        <v>17</v>
      </c>
      <c r="J2514" s="6">
        <v>153626.43</v>
      </c>
      <c r="K2514" s="6">
        <v>48987.78</v>
      </c>
      <c r="L2514" s="6">
        <v>50524.86</v>
      </c>
      <c r="M2514" s="6">
        <v>65364.07</v>
      </c>
      <c r="N2514" s="6">
        <v>54920</v>
      </c>
      <c r="O2514" s="6">
        <v>876529750</v>
      </c>
      <c r="P2514" s="6">
        <v>223000000</v>
      </c>
      <c r="Q2514" s="6">
        <v>0</v>
      </c>
      <c r="R2514" s="6">
        <v>152777976</v>
      </c>
      <c r="S2514" s="6">
        <v>1223907726</v>
      </c>
      <c r="U2514">
        <f t="shared" si="45"/>
        <v>0.35749056981926874</v>
      </c>
    </row>
    <row r="2515" spans="1:21" x14ac:dyDescent="0.35">
      <c r="A2515">
        <v>2023</v>
      </c>
      <c r="B2515" t="s">
        <v>3</v>
      </c>
      <c r="C2515" t="s">
        <v>33</v>
      </c>
      <c r="D2515" t="s">
        <v>17</v>
      </c>
      <c r="E2515" t="s">
        <v>128</v>
      </c>
      <c r="F2515" t="s">
        <v>35</v>
      </c>
      <c r="G2515">
        <v>7</v>
      </c>
      <c r="H2515" t="s">
        <v>9</v>
      </c>
      <c r="I2515">
        <v>5</v>
      </c>
      <c r="J2515" s="6">
        <v>52587.81</v>
      </c>
      <c r="K2515" s="6">
        <v>25145.34</v>
      </c>
      <c r="L2515" s="6">
        <v>39904.78</v>
      </c>
      <c r="M2515" s="6">
        <v>40881.300000000003</v>
      </c>
      <c r="N2515" s="6">
        <v>7714</v>
      </c>
      <c r="O2515" s="6">
        <v>352437732</v>
      </c>
      <c r="P2515" s="6">
        <v>366598172</v>
      </c>
      <c r="Q2515" s="6">
        <v>0</v>
      </c>
      <c r="R2515" s="6">
        <v>58082671</v>
      </c>
      <c r="S2515" s="6">
        <v>777118575</v>
      </c>
      <c r="U2515">
        <f t="shared" si="45"/>
        <v>0.14668798719703294</v>
      </c>
    </row>
    <row r="2516" spans="1:21" x14ac:dyDescent="0.35">
      <c r="A2516">
        <v>2023</v>
      </c>
      <c r="B2516" t="s">
        <v>3</v>
      </c>
      <c r="C2516" t="s">
        <v>33</v>
      </c>
      <c r="D2516" t="s">
        <v>17</v>
      </c>
      <c r="E2516" t="s">
        <v>128</v>
      </c>
      <c r="F2516" t="s">
        <v>35</v>
      </c>
      <c r="G2516">
        <v>8</v>
      </c>
      <c r="H2516" t="s">
        <v>9</v>
      </c>
      <c r="I2516">
        <v>8</v>
      </c>
      <c r="J2516" s="6">
        <v>8660</v>
      </c>
      <c r="K2516" s="6">
        <v>8660</v>
      </c>
      <c r="L2516" s="6">
        <v>8704.81</v>
      </c>
      <c r="M2516" s="6">
        <v>29538.93</v>
      </c>
      <c r="N2516" s="6">
        <v>1039</v>
      </c>
      <c r="O2516" s="6">
        <v>261211206</v>
      </c>
      <c r="P2516" s="6">
        <v>38418517</v>
      </c>
      <c r="Q2516" s="6">
        <v>0</v>
      </c>
      <c r="R2516" s="6">
        <v>52039797</v>
      </c>
      <c r="S2516" s="6">
        <v>291998810</v>
      </c>
      <c r="U2516">
        <f t="shared" si="45"/>
        <v>0.11997690531177829</v>
      </c>
    </row>
    <row r="2517" spans="1:21" x14ac:dyDescent="0.35">
      <c r="A2517">
        <v>2023</v>
      </c>
      <c r="B2517" t="s">
        <v>3</v>
      </c>
      <c r="C2517" t="s">
        <v>33</v>
      </c>
      <c r="D2517" t="s">
        <v>17</v>
      </c>
      <c r="E2517" t="s">
        <v>128</v>
      </c>
      <c r="F2517" t="s">
        <v>35</v>
      </c>
      <c r="G2517">
        <v>9</v>
      </c>
      <c r="H2517" t="s">
        <v>9</v>
      </c>
      <c r="I2517">
        <v>5</v>
      </c>
      <c r="J2517" s="6">
        <v>1038.29</v>
      </c>
      <c r="K2517" s="6">
        <v>149.41</v>
      </c>
      <c r="L2517" s="6">
        <v>1089.1199999999999</v>
      </c>
      <c r="M2517" s="6">
        <v>1294.98</v>
      </c>
      <c r="N2517" s="6">
        <v>260</v>
      </c>
      <c r="O2517" s="6">
        <v>17580000</v>
      </c>
      <c r="P2517" s="6">
        <v>2478000</v>
      </c>
      <c r="Q2517" s="6">
        <v>0</v>
      </c>
      <c r="R2517" s="6">
        <v>2649000</v>
      </c>
      <c r="S2517" s="6">
        <v>19942000</v>
      </c>
      <c r="U2517">
        <f t="shared" si="45"/>
        <v>0.25041173467913591</v>
      </c>
    </row>
    <row r="2518" spans="1:21" x14ac:dyDescent="0.35">
      <c r="A2518">
        <v>2023</v>
      </c>
      <c r="B2518" t="s">
        <v>3</v>
      </c>
      <c r="C2518" t="s">
        <v>33</v>
      </c>
      <c r="D2518" t="s">
        <v>17</v>
      </c>
      <c r="E2518" t="s">
        <v>128</v>
      </c>
      <c r="F2518" t="s">
        <v>35</v>
      </c>
      <c r="G2518">
        <v>10</v>
      </c>
      <c r="H2518" t="s">
        <v>9</v>
      </c>
      <c r="I2518">
        <v>4</v>
      </c>
      <c r="J2518" s="6">
        <v>36062.76</v>
      </c>
      <c r="K2518" s="6">
        <v>18031.38</v>
      </c>
      <c r="L2518" s="6">
        <v>55371.59</v>
      </c>
      <c r="M2518" s="6">
        <v>65102.74</v>
      </c>
      <c r="N2518" s="6">
        <v>9016</v>
      </c>
      <c r="O2518" s="6">
        <v>421659000</v>
      </c>
      <c r="P2518" s="6">
        <v>28957747</v>
      </c>
      <c r="Q2518" s="6">
        <v>0</v>
      </c>
      <c r="R2518" s="6">
        <v>41441675</v>
      </c>
      <c r="S2518" s="6">
        <v>492058422</v>
      </c>
      <c r="U2518">
        <f t="shared" si="45"/>
        <v>0.25000859612519949</v>
      </c>
    </row>
    <row r="2519" spans="1:21" x14ac:dyDescent="0.35">
      <c r="A2519">
        <v>2023</v>
      </c>
      <c r="B2519" t="s">
        <v>3</v>
      </c>
      <c r="C2519" t="s">
        <v>33</v>
      </c>
      <c r="D2519" t="s">
        <v>17</v>
      </c>
      <c r="E2519" t="s">
        <v>129</v>
      </c>
      <c r="F2519" t="s">
        <v>35</v>
      </c>
      <c r="G2519">
        <v>1</v>
      </c>
      <c r="H2519" t="s">
        <v>9</v>
      </c>
      <c r="I2519">
        <v>1566</v>
      </c>
      <c r="J2519" s="6">
        <v>3317352.07</v>
      </c>
      <c r="K2519" s="6">
        <v>1910970.69</v>
      </c>
      <c r="L2519" s="6">
        <v>2982242.81</v>
      </c>
      <c r="M2519" s="6">
        <v>4714719.41</v>
      </c>
      <c r="N2519" s="6">
        <v>774803</v>
      </c>
      <c r="O2519" s="6">
        <v>17805500918</v>
      </c>
      <c r="P2519" s="6">
        <v>5981452468</v>
      </c>
      <c r="Q2519" s="6">
        <v>34742923</v>
      </c>
      <c r="R2519" s="6">
        <v>3143533251</v>
      </c>
      <c r="S2519" s="6">
        <v>24590724633</v>
      </c>
      <c r="U2519">
        <f t="shared" ref="U2519:U2582" si="46">IFERROR(N2519/J2519,0)</f>
        <v>0.23356067841180331</v>
      </c>
    </row>
    <row r="2520" spans="1:21" x14ac:dyDescent="0.35">
      <c r="A2520">
        <v>2023</v>
      </c>
      <c r="B2520" t="s">
        <v>3</v>
      </c>
      <c r="C2520" t="s">
        <v>33</v>
      </c>
      <c r="D2520" t="s">
        <v>17</v>
      </c>
      <c r="E2520" t="s">
        <v>129</v>
      </c>
      <c r="F2520" t="s">
        <v>35</v>
      </c>
      <c r="G2520">
        <v>2</v>
      </c>
      <c r="H2520" t="s">
        <v>9</v>
      </c>
      <c r="I2520">
        <v>1829</v>
      </c>
      <c r="J2520" s="6">
        <v>1384305.31</v>
      </c>
      <c r="K2520" s="6">
        <v>557361.18999999994</v>
      </c>
      <c r="L2520" s="6">
        <v>1708542.27</v>
      </c>
      <c r="M2520" s="6">
        <v>2568579.56</v>
      </c>
      <c r="N2520" s="6">
        <v>328773</v>
      </c>
      <c r="O2520" s="6">
        <v>14774254816</v>
      </c>
      <c r="P2520" s="6">
        <v>3921868551</v>
      </c>
      <c r="Q2520" s="6">
        <v>0</v>
      </c>
      <c r="R2520" s="6">
        <v>1300570772</v>
      </c>
      <c r="S2520" s="6">
        <v>18147075901</v>
      </c>
      <c r="U2520">
        <f t="shared" si="46"/>
        <v>0.23750035315547549</v>
      </c>
    </row>
    <row r="2521" spans="1:21" x14ac:dyDescent="0.35">
      <c r="A2521">
        <v>2023</v>
      </c>
      <c r="B2521" t="s">
        <v>3</v>
      </c>
      <c r="C2521" t="s">
        <v>33</v>
      </c>
      <c r="D2521" t="s">
        <v>17</v>
      </c>
      <c r="E2521" t="s">
        <v>129</v>
      </c>
      <c r="F2521" t="s">
        <v>35</v>
      </c>
      <c r="G2521">
        <v>3</v>
      </c>
      <c r="H2521" t="s">
        <v>9</v>
      </c>
      <c r="I2521">
        <v>749</v>
      </c>
      <c r="J2521" s="6">
        <v>1443255.38</v>
      </c>
      <c r="K2521" s="6">
        <v>567115.68999999994</v>
      </c>
      <c r="L2521" s="6">
        <v>1717627.92</v>
      </c>
      <c r="M2521" s="6">
        <v>2490731.54</v>
      </c>
      <c r="N2521" s="6">
        <v>318123</v>
      </c>
      <c r="O2521" s="6">
        <v>8751852029</v>
      </c>
      <c r="P2521" s="6">
        <v>2950442886</v>
      </c>
      <c r="Q2521" s="6">
        <v>5602000</v>
      </c>
      <c r="R2521" s="6">
        <v>855471840</v>
      </c>
      <c r="S2521" s="6">
        <v>11829645254</v>
      </c>
      <c r="U2521">
        <f t="shared" si="46"/>
        <v>0.22042044977514652</v>
      </c>
    </row>
    <row r="2522" spans="1:21" x14ac:dyDescent="0.35">
      <c r="A2522">
        <v>2023</v>
      </c>
      <c r="B2522" t="s">
        <v>3</v>
      </c>
      <c r="C2522" t="s">
        <v>33</v>
      </c>
      <c r="D2522" t="s">
        <v>17</v>
      </c>
      <c r="E2522" t="s">
        <v>129</v>
      </c>
      <c r="F2522" t="s">
        <v>35</v>
      </c>
      <c r="G2522">
        <v>4</v>
      </c>
      <c r="H2522" t="s">
        <v>9</v>
      </c>
      <c r="I2522">
        <v>667</v>
      </c>
      <c r="J2522" s="6">
        <v>755838.65</v>
      </c>
      <c r="K2522" s="6">
        <v>431954.2</v>
      </c>
      <c r="L2522" s="6">
        <v>762474.42</v>
      </c>
      <c r="M2522" s="6">
        <v>1125614.03</v>
      </c>
      <c r="N2522" s="6">
        <v>200823</v>
      </c>
      <c r="O2522" s="6">
        <v>7296669847</v>
      </c>
      <c r="P2522" s="6">
        <v>1501644378</v>
      </c>
      <c r="Q2522" s="6">
        <v>2000</v>
      </c>
      <c r="R2522" s="6">
        <v>801087353</v>
      </c>
      <c r="S2522" s="6">
        <v>8828990816</v>
      </c>
      <c r="U2522">
        <f t="shared" si="46"/>
        <v>0.26569559521731256</v>
      </c>
    </row>
    <row r="2523" spans="1:21" x14ac:dyDescent="0.35">
      <c r="A2523">
        <v>2023</v>
      </c>
      <c r="B2523" t="s">
        <v>3</v>
      </c>
      <c r="C2523" t="s">
        <v>33</v>
      </c>
      <c r="D2523" t="s">
        <v>17</v>
      </c>
      <c r="E2523" t="s">
        <v>129</v>
      </c>
      <c r="F2523" t="s">
        <v>35</v>
      </c>
      <c r="G2523">
        <v>5</v>
      </c>
      <c r="H2523" t="s">
        <v>9</v>
      </c>
      <c r="I2523">
        <v>707</v>
      </c>
      <c r="J2523" s="6">
        <v>570756.78</v>
      </c>
      <c r="K2523" s="6">
        <v>266193</v>
      </c>
      <c r="L2523" s="6">
        <v>709795.16</v>
      </c>
      <c r="M2523" s="6">
        <v>989805.81</v>
      </c>
      <c r="N2523" s="6">
        <v>148979</v>
      </c>
      <c r="O2523" s="6">
        <v>6993699947</v>
      </c>
      <c r="P2523" s="6">
        <v>1093747104</v>
      </c>
      <c r="Q2523" s="6">
        <v>0</v>
      </c>
      <c r="R2523" s="6">
        <v>607662519</v>
      </c>
      <c r="S2523" s="6">
        <v>8192742730</v>
      </c>
      <c r="U2523">
        <f t="shared" si="46"/>
        <v>0.26102011438217165</v>
      </c>
    </row>
    <row r="2524" spans="1:21" x14ac:dyDescent="0.35">
      <c r="A2524">
        <v>2023</v>
      </c>
      <c r="B2524" t="s">
        <v>3</v>
      </c>
      <c r="C2524" t="s">
        <v>33</v>
      </c>
      <c r="D2524" t="s">
        <v>17</v>
      </c>
      <c r="E2524" t="s">
        <v>129</v>
      </c>
      <c r="F2524" t="s">
        <v>35</v>
      </c>
      <c r="G2524">
        <v>6</v>
      </c>
      <c r="H2524" t="s">
        <v>9</v>
      </c>
      <c r="I2524">
        <v>514</v>
      </c>
      <c r="J2524" s="6">
        <v>508170.26</v>
      </c>
      <c r="K2524" s="6">
        <v>260677.19</v>
      </c>
      <c r="L2524" s="6">
        <v>622584.42000000004</v>
      </c>
      <c r="M2524" s="6">
        <v>909400.91</v>
      </c>
      <c r="N2524" s="6">
        <v>115593</v>
      </c>
      <c r="O2524" s="6">
        <v>6880168401</v>
      </c>
      <c r="P2524" s="6">
        <v>1349164679</v>
      </c>
      <c r="Q2524" s="6">
        <v>0</v>
      </c>
      <c r="R2524" s="6">
        <v>823888741</v>
      </c>
      <c r="S2524" s="6">
        <v>8324839273</v>
      </c>
      <c r="U2524">
        <f t="shared" si="46"/>
        <v>0.22746903764104573</v>
      </c>
    </row>
    <row r="2525" spans="1:21" x14ac:dyDescent="0.35">
      <c r="A2525">
        <v>2023</v>
      </c>
      <c r="B2525" t="s">
        <v>3</v>
      </c>
      <c r="C2525" t="s">
        <v>33</v>
      </c>
      <c r="D2525" t="s">
        <v>17</v>
      </c>
      <c r="E2525" t="s">
        <v>129</v>
      </c>
      <c r="F2525" t="s">
        <v>35</v>
      </c>
      <c r="G2525">
        <v>7</v>
      </c>
      <c r="H2525" t="s">
        <v>9</v>
      </c>
      <c r="I2525">
        <v>322</v>
      </c>
      <c r="J2525" s="6">
        <v>382902.86</v>
      </c>
      <c r="K2525" s="6">
        <v>192014.3</v>
      </c>
      <c r="L2525" s="6">
        <v>385927.63</v>
      </c>
      <c r="M2525" s="6">
        <v>529523.9</v>
      </c>
      <c r="N2525" s="6">
        <v>100108</v>
      </c>
      <c r="O2525" s="6">
        <v>3472633987</v>
      </c>
      <c r="P2525" s="6">
        <v>359484343</v>
      </c>
      <c r="Q2525" s="6">
        <v>0</v>
      </c>
      <c r="R2525" s="6">
        <v>395928823</v>
      </c>
      <c r="S2525" s="6">
        <v>3909909593</v>
      </c>
      <c r="U2525">
        <f t="shared" si="46"/>
        <v>0.26144490015039323</v>
      </c>
    </row>
    <row r="2526" spans="1:21" x14ac:dyDescent="0.35">
      <c r="A2526">
        <v>2023</v>
      </c>
      <c r="B2526" t="s">
        <v>3</v>
      </c>
      <c r="C2526" t="s">
        <v>33</v>
      </c>
      <c r="D2526" t="s">
        <v>17</v>
      </c>
      <c r="E2526" t="s">
        <v>129</v>
      </c>
      <c r="F2526" t="s">
        <v>35</v>
      </c>
      <c r="G2526">
        <v>8</v>
      </c>
      <c r="H2526" t="s">
        <v>9</v>
      </c>
      <c r="I2526">
        <v>267</v>
      </c>
      <c r="J2526" s="6">
        <v>627611.66</v>
      </c>
      <c r="K2526" s="6">
        <v>265914.67</v>
      </c>
      <c r="L2526" s="6">
        <v>527288.24</v>
      </c>
      <c r="M2526" s="6">
        <v>1260306.6599999999</v>
      </c>
      <c r="N2526" s="6">
        <v>124610</v>
      </c>
      <c r="O2526" s="6">
        <v>6733296212</v>
      </c>
      <c r="P2526" s="6">
        <v>754408549</v>
      </c>
      <c r="Q2526" s="6">
        <v>0</v>
      </c>
      <c r="R2526" s="6">
        <v>1401500244</v>
      </c>
      <c r="S2526" s="6">
        <v>7521199809</v>
      </c>
      <c r="U2526">
        <f t="shared" si="46"/>
        <v>0.19854634313199343</v>
      </c>
    </row>
    <row r="2527" spans="1:21" x14ac:dyDescent="0.35">
      <c r="A2527">
        <v>2023</v>
      </c>
      <c r="B2527" t="s">
        <v>3</v>
      </c>
      <c r="C2527" t="s">
        <v>33</v>
      </c>
      <c r="D2527" t="s">
        <v>17</v>
      </c>
      <c r="E2527" t="s">
        <v>129</v>
      </c>
      <c r="F2527" t="s">
        <v>35</v>
      </c>
      <c r="G2527">
        <v>9</v>
      </c>
      <c r="H2527" t="s">
        <v>9</v>
      </c>
      <c r="I2527">
        <v>173</v>
      </c>
      <c r="J2527" s="6">
        <v>387521.64</v>
      </c>
      <c r="K2527" s="6">
        <v>196266.77</v>
      </c>
      <c r="L2527" s="6">
        <v>343466.45</v>
      </c>
      <c r="M2527" s="6">
        <v>514235.44</v>
      </c>
      <c r="N2527" s="6">
        <v>82656</v>
      </c>
      <c r="O2527" s="6">
        <v>2946456219</v>
      </c>
      <c r="P2527" s="6">
        <v>311280340</v>
      </c>
      <c r="Q2527" s="6">
        <v>0</v>
      </c>
      <c r="R2527" s="6">
        <v>506121652</v>
      </c>
      <c r="S2527" s="6">
        <v>3215974409</v>
      </c>
      <c r="U2527">
        <f t="shared" si="46"/>
        <v>0.21329389501964327</v>
      </c>
    </row>
    <row r="2528" spans="1:21" x14ac:dyDescent="0.35">
      <c r="A2528">
        <v>2023</v>
      </c>
      <c r="B2528" t="s">
        <v>3</v>
      </c>
      <c r="C2528" t="s">
        <v>33</v>
      </c>
      <c r="D2528" t="s">
        <v>17</v>
      </c>
      <c r="E2528" t="s">
        <v>129</v>
      </c>
      <c r="F2528" t="s">
        <v>35</v>
      </c>
      <c r="G2528">
        <v>10</v>
      </c>
      <c r="H2528" t="s">
        <v>9</v>
      </c>
      <c r="I2528">
        <v>224</v>
      </c>
      <c r="J2528" s="6">
        <v>265226.09000000003</v>
      </c>
      <c r="K2528" s="6">
        <v>116501.43</v>
      </c>
      <c r="L2528" s="6">
        <v>300869.65000000002</v>
      </c>
      <c r="M2528" s="6">
        <v>427441.36</v>
      </c>
      <c r="N2528" s="6">
        <v>58575</v>
      </c>
      <c r="O2528" s="6">
        <v>2433149903</v>
      </c>
      <c r="P2528" s="6">
        <v>655516064</v>
      </c>
      <c r="Q2528" s="6">
        <v>0</v>
      </c>
      <c r="R2528" s="6">
        <v>252746754</v>
      </c>
      <c r="S2528" s="6">
        <v>3086429755</v>
      </c>
      <c r="U2528">
        <f t="shared" si="46"/>
        <v>0.22084931388160189</v>
      </c>
    </row>
    <row r="2529" spans="1:21" x14ac:dyDescent="0.35">
      <c r="A2529">
        <v>2023</v>
      </c>
      <c r="B2529" t="s">
        <v>3</v>
      </c>
      <c r="C2529" t="s">
        <v>33</v>
      </c>
      <c r="D2529" t="s">
        <v>17</v>
      </c>
      <c r="E2529" t="s">
        <v>130</v>
      </c>
      <c r="F2529" t="s">
        <v>35</v>
      </c>
      <c r="G2529">
        <v>1</v>
      </c>
      <c r="H2529" t="s">
        <v>9</v>
      </c>
      <c r="I2529">
        <v>172</v>
      </c>
      <c r="J2529" s="6">
        <v>92789.91</v>
      </c>
      <c r="K2529" s="6">
        <v>57152.17</v>
      </c>
      <c r="L2529" s="6">
        <v>466144.02</v>
      </c>
      <c r="M2529" s="6">
        <v>718417.14</v>
      </c>
      <c r="N2529" s="6">
        <v>36055</v>
      </c>
      <c r="O2529" s="6">
        <v>2379844431</v>
      </c>
      <c r="P2529" s="6">
        <v>1937004842</v>
      </c>
      <c r="Q2529" s="6">
        <v>0</v>
      </c>
      <c r="R2529" s="6">
        <v>468903794</v>
      </c>
      <c r="S2529" s="6">
        <v>4260384567</v>
      </c>
      <c r="U2529">
        <f t="shared" si="46"/>
        <v>0.38856595506989927</v>
      </c>
    </row>
    <row r="2530" spans="1:21" x14ac:dyDescent="0.35">
      <c r="A2530">
        <v>2023</v>
      </c>
      <c r="B2530" t="s">
        <v>3</v>
      </c>
      <c r="C2530" t="s">
        <v>33</v>
      </c>
      <c r="D2530" t="s">
        <v>17</v>
      </c>
      <c r="E2530" t="s">
        <v>130</v>
      </c>
      <c r="F2530" t="s">
        <v>35</v>
      </c>
      <c r="G2530">
        <v>2</v>
      </c>
      <c r="H2530" t="s">
        <v>9</v>
      </c>
      <c r="I2530">
        <v>89</v>
      </c>
      <c r="J2530" s="6">
        <v>52091.46</v>
      </c>
      <c r="K2530" s="6">
        <v>14623.26</v>
      </c>
      <c r="L2530" s="6">
        <v>65413.05</v>
      </c>
      <c r="M2530" s="6">
        <v>85774.18</v>
      </c>
      <c r="N2530" s="6">
        <v>12985</v>
      </c>
      <c r="O2530" s="6">
        <v>436863857</v>
      </c>
      <c r="P2530" s="6">
        <v>194372054</v>
      </c>
      <c r="Q2530" s="6">
        <v>0</v>
      </c>
      <c r="R2530" s="6">
        <v>47088522</v>
      </c>
      <c r="S2530" s="6">
        <v>661580433</v>
      </c>
      <c r="U2530">
        <f t="shared" si="46"/>
        <v>0.24927310541881528</v>
      </c>
    </row>
    <row r="2531" spans="1:21" x14ac:dyDescent="0.35">
      <c r="A2531">
        <v>2023</v>
      </c>
      <c r="B2531" t="s">
        <v>3</v>
      </c>
      <c r="C2531" t="s">
        <v>33</v>
      </c>
      <c r="D2531" t="s">
        <v>17</v>
      </c>
      <c r="E2531" t="s">
        <v>130</v>
      </c>
      <c r="F2531" t="s">
        <v>35</v>
      </c>
      <c r="G2531">
        <v>3</v>
      </c>
      <c r="H2531" t="s">
        <v>9</v>
      </c>
      <c r="I2531">
        <v>6</v>
      </c>
      <c r="J2531" s="6">
        <v>879.58</v>
      </c>
      <c r="K2531" s="6">
        <v>439.79</v>
      </c>
      <c r="L2531" s="6">
        <v>11966.87</v>
      </c>
      <c r="M2531" s="6">
        <v>27041.22</v>
      </c>
      <c r="N2531" s="6">
        <v>203</v>
      </c>
      <c r="O2531" s="6">
        <v>131800000</v>
      </c>
      <c r="P2531" s="6">
        <v>214100000</v>
      </c>
      <c r="Q2531" s="6">
        <v>0</v>
      </c>
      <c r="R2531" s="6">
        <v>19425000</v>
      </c>
      <c r="S2531" s="6">
        <v>365325000</v>
      </c>
      <c r="U2531">
        <f t="shared" si="46"/>
        <v>0.23079196889424497</v>
      </c>
    </row>
    <row r="2532" spans="1:21" x14ac:dyDescent="0.35">
      <c r="A2532">
        <v>2023</v>
      </c>
      <c r="B2532" t="s">
        <v>3</v>
      </c>
      <c r="C2532" t="s">
        <v>33</v>
      </c>
      <c r="D2532" t="s">
        <v>17</v>
      </c>
      <c r="E2532" t="s">
        <v>130</v>
      </c>
      <c r="F2532" t="s">
        <v>35</v>
      </c>
      <c r="G2532">
        <v>4</v>
      </c>
      <c r="H2532" t="s">
        <v>9</v>
      </c>
      <c r="I2532">
        <v>1</v>
      </c>
      <c r="J2532" s="6">
        <v>0</v>
      </c>
      <c r="K2532" s="6">
        <v>0</v>
      </c>
      <c r="L2532" s="6">
        <v>16201.71</v>
      </c>
      <c r="M2532" s="6">
        <v>28160.11</v>
      </c>
      <c r="N2532" s="6">
        <v>0</v>
      </c>
      <c r="O2532" s="6">
        <v>240000000</v>
      </c>
      <c r="P2532" s="6">
        <v>40000000</v>
      </c>
      <c r="Q2532" s="6">
        <v>0</v>
      </c>
      <c r="R2532" s="6">
        <v>23000000</v>
      </c>
      <c r="S2532" s="6">
        <v>303000000</v>
      </c>
      <c r="U2532">
        <f t="shared" si="46"/>
        <v>0</v>
      </c>
    </row>
    <row r="2533" spans="1:21" x14ac:dyDescent="0.35">
      <c r="A2533">
        <v>2023</v>
      </c>
      <c r="B2533" t="s">
        <v>3</v>
      </c>
      <c r="C2533" t="s">
        <v>33</v>
      </c>
      <c r="D2533" t="s">
        <v>17</v>
      </c>
      <c r="E2533" t="s">
        <v>130</v>
      </c>
      <c r="F2533" t="s">
        <v>35</v>
      </c>
      <c r="G2533">
        <v>5</v>
      </c>
      <c r="H2533" t="s">
        <v>9</v>
      </c>
      <c r="I2533">
        <v>6</v>
      </c>
      <c r="J2533" s="6">
        <v>222.39</v>
      </c>
      <c r="K2533" s="6">
        <v>144.55000000000001</v>
      </c>
      <c r="L2533" s="6">
        <v>655.81</v>
      </c>
      <c r="M2533" s="6">
        <v>893.12</v>
      </c>
      <c r="N2533" s="6">
        <v>56</v>
      </c>
      <c r="O2533" s="6">
        <v>18892922</v>
      </c>
      <c r="P2533" s="6">
        <v>18941106</v>
      </c>
      <c r="Q2533" s="6">
        <v>0</v>
      </c>
      <c r="R2533" s="6">
        <v>0</v>
      </c>
      <c r="S2533" s="6">
        <v>37834028</v>
      </c>
      <c r="U2533">
        <f t="shared" si="46"/>
        <v>0.25180988353792888</v>
      </c>
    </row>
    <row r="2534" spans="1:21" x14ac:dyDescent="0.35">
      <c r="A2534">
        <v>2023</v>
      </c>
      <c r="B2534" t="s">
        <v>3</v>
      </c>
      <c r="C2534" t="s">
        <v>33</v>
      </c>
      <c r="D2534" t="s">
        <v>17</v>
      </c>
      <c r="E2534" t="s">
        <v>130</v>
      </c>
      <c r="F2534" t="s">
        <v>35</v>
      </c>
      <c r="G2534">
        <v>7</v>
      </c>
      <c r="H2534" t="s">
        <v>9</v>
      </c>
      <c r="I2534">
        <v>1</v>
      </c>
      <c r="J2534" s="6">
        <v>0</v>
      </c>
      <c r="K2534" s="6">
        <v>0</v>
      </c>
      <c r="L2534" s="6">
        <v>9989.73</v>
      </c>
      <c r="M2534" s="6">
        <v>11288.7</v>
      </c>
      <c r="N2534" s="6">
        <v>0</v>
      </c>
      <c r="O2534" s="6">
        <v>100000000</v>
      </c>
      <c r="P2534" s="6">
        <v>48000000</v>
      </c>
      <c r="Q2534" s="6">
        <v>0</v>
      </c>
      <c r="R2534" s="6">
        <v>25000000</v>
      </c>
      <c r="S2534" s="6">
        <v>173000000</v>
      </c>
      <c r="U2534">
        <f t="shared" si="46"/>
        <v>0</v>
      </c>
    </row>
    <row r="2535" spans="1:21" x14ac:dyDescent="0.35">
      <c r="A2535">
        <v>2023</v>
      </c>
      <c r="B2535" t="s">
        <v>3</v>
      </c>
      <c r="C2535" t="s">
        <v>33</v>
      </c>
      <c r="D2535" t="s">
        <v>17</v>
      </c>
      <c r="E2535" t="s">
        <v>130</v>
      </c>
      <c r="F2535" t="s">
        <v>35</v>
      </c>
      <c r="G2535">
        <v>8</v>
      </c>
      <c r="H2535" t="s">
        <v>9</v>
      </c>
      <c r="I2535">
        <v>1</v>
      </c>
      <c r="J2535" s="6">
        <v>0</v>
      </c>
      <c r="K2535" s="6">
        <v>0</v>
      </c>
      <c r="L2535" s="6">
        <v>4910.63</v>
      </c>
      <c r="M2535" s="6">
        <v>14003.08</v>
      </c>
      <c r="N2535" s="6">
        <v>0</v>
      </c>
      <c r="O2535" s="6">
        <v>240000000</v>
      </c>
      <c r="P2535" s="6">
        <v>60000000</v>
      </c>
      <c r="Q2535" s="6">
        <v>0</v>
      </c>
      <c r="R2535" s="6">
        <v>10000000</v>
      </c>
      <c r="S2535" s="6">
        <v>310000000</v>
      </c>
      <c r="U2535">
        <f t="shared" si="46"/>
        <v>0</v>
      </c>
    </row>
    <row r="2536" spans="1:21" x14ac:dyDescent="0.35">
      <c r="A2536">
        <v>2023</v>
      </c>
      <c r="B2536" t="s">
        <v>3</v>
      </c>
      <c r="C2536" t="s">
        <v>33</v>
      </c>
      <c r="D2536" t="s">
        <v>17</v>
      </c>
      <c r="E2536" t="s">
        <v>131</v>
      </c>
      <c r="F2536" t="s">
        <v>35</v>
      </c>
      <c r="G2536">
        <v>1</v>
      </c>
      <c r="H2536" t="s">
        <v>9</v>
      </c>
      <c r="I2536">
        <v>557</v>
      </c>
      <c r="J2536" s="6">
        <v>1429336.39</v>
      </c>
      <c r="K2536" s="6">
        <v>728735.25</v>
      </c>
      <c r="L2536" s="6">
        <v>1623924.72</v>
      </c>
      <c r="M2536" s="6">
        <v>2974629.32</v>
      </c>
      <c r="N2536" s="6">
        <v>333692</v>
      </c>
      <c r="O2536" s="6">
        <v>3319906071</v>
      </c>
      <c r="P2536" s="6">
        <v>3013561921</v>
      </c>
      <c r="Q2536" s="6">
        <v>0</v>
      </c>
      <c r="R2536" s="6">
        <v>989290540</v>
      </c>
      <c r="S2536" s="6">
        <v>6558641611</v>
      </c>
      <c r="U2536">
        <f t="shared" si="46"/>
        <v>0.23345938880070075</v>
      </c>
    </row>
    <row r="2537" spans="1:21" x14ac:dyDescent="0.35">
      <c r="A2537">
        <v>2023</v>
      </c>
      <c r="B2537" t="s">
        <v>3</v>
      </c>
      <c r="C2537" t="s">
        <v>33</v>
      </c>
      <c r="D2537" t="s">
        <v>17</v>
      </c>
      <c r="E2537" t="s">
        <v>131</v>
      </c>
      <c r="F2537" t="s">
        <v>35</v>
      </c>
      <c r="G2537">
        <v>2</v>
      </c>
      <c r="H2537" t="s">
        <v>9</v>
      </c>
      <c r="I2537">
        <v>520</v>
      </c>
      <c r="J2537" s="6">
        <v>346263.76</v>
      </c>
      <c r="K2537" s="6">
        <v>141453.26999999999</v>
      </c>
      <c r="L2537" s="6">
        <v>521156.07</v>
      </c>
      <c r="M2537" s="6">
        <v>765853.55</v>
      </c>
      <c r="N2537" s="6">
        <v>79026</v>
      </c>
      <c r="O2537" s="6">
        <v>4260232718</v>
      </c>
      <c r="P2537" s="6">
        <v>1285136503</v>
      </c>
      <c r="Q2537" s="6">
        <v>2000</v>
      </c>
      <c r="R2537" s="6">
        <v>1028556378</v>
      </c>
      <c r="S2537" s="6">
        <v>6286812855</v>
      </c>
      <c r="U2537">
        <f t="shared" si="46"/>
        <v>0.22822486534542338</v>
      </c>
    </row>
    <row r="2538" spans="1:21" x14ac:dyDescent="0.35">
      <c r="A2538">
        <v>2023</v>
      </c>
      <c r="B2538" t="s">
        <v>3</v>
      </c>
      <c r="C2538" t="s">
        <v>33</v>
      </c>
      <c r="D2538" t="s">
        <v>17</v>
      </c>
      <c r="E2538" t="s">
        <v>131</v>
      </c>
      <c r="F2538" t="s">
        <v>35</v>
      </c>
      <c r="G2538">
        <v>3</v>
      </c>
      <c r="H2538" t="s">
        <v>9</v>
      </c>
      <c r="I2538">
        <v>121</v>
      </c>
      <c r="J2538" s="6">
        <v>156130.51999999999</v>
      </c>
      <c r="K2538" s="6">
        <v>68832.83</v>
      </c>
      <c r="L2538" s="6">
        <v>147700.07999999999</v>
      </c>
      <c r="M2538" s="6">
        <v>229006.72</v>
      </c>
      <c r="N2538" s="6">
        <v>35478</v>
      </c>
      <c r="O2538" s="6">
        <v>873914762</v>
      </c>
      <c r="P2538" s="6">
        <v>233490572</v>
      </c>
      <c r="Q2538" s="6">
        <v>700000</v>
      </c>
      <c r="R2538" s="6">
        <v>104485662</v>
      </c>
      <c r="S2538" s="6">
        <v>1208554723</v>
      </c>
      <c r="U2538">
        <f t="shared" si="46"/>
        <v>0.22723295868098051</v>
      </c>
    </row>
    <row r="2539" spans="1:21" x14ac:dyDescent="0.35">
      <c r="A2539">
        <v>2023</v>
      </c>
      <c r="B2539" t="s">
        <v>3</v>
      </c>
      <c r="C2539" t="s">
        <v>33</v>
      </c>
      <c r="D2539" t="s">
        <v>17</v>
      </c>
      <c r="E2539" t="s">
        <v>131</v>
      </c>
      <c r="F2539" t="s">
        <v>35</v>
      </c>
      <c r="G2539">
        <v>4</v>
      </c>
      <c r="H2539" t="s">
        <v>9</v>
      </c>
      <c r="I2539">
        <v>30</v>
      </c>
      <c r="J2539" s="6">
        <v>61512.18</v>
      </c>
      <c r="K2539" s="6">
        <v>30757.22</v>
      </c>
      <c r="L2539" s="6">
        <v>56892.75</v>
      </c>
      <c r="M2539" s="6">
        <v>75046.98</v>
      </c>
      <c r="N2539" s="6">
        <v>11092</v>
      </c>
      <c r="O2539" s="6">
        <v>941391747</v>
      </c>
      <c r="P2539" s="6">
        <v>116445858</v>
      </c>
      <c r="Q2539" s="6">
        <v>0</v>
      </c>
      <c r="R2539" s="6">
        <v>135415097</v>
      </c>
      <c r="S2539" s="6">
        <v>1188942702</v>
      </c>
      <c r="U2539">
        <f t="shared" si="46"/>
        <v>0.18032201102285758</v>
      </c>
    </row>
    <row r="2540" spans="1:21" x14ac:dyDescent="0.35">
      <c r="A2540">
        <v>2023</v>
      </c>
      <c r="B2540" t="s">
        <v>3</v>
      </c>
      <c r="C2540" t="s">
        <v>33</v>
      </c>
      <c r="D2540" t="s">
        <v>17</v>
      </c>
      <c r="E2540" t="s">
        <v>131</v>
      </c>
      <c r="F2540" t="s">
        <v>35</v>
      </c>
      <c r="G2540">
        <v>5</v>
      </c>
      <c r="H2540" t="s">
        <v>9</v>
      </c>
      <c r="I2540">
        <v>64</v>
      </c>
      <c r="J2540" s="6">
        <v>71162.990000000005</v>
      </c>
      <c r="K2540" s="6">
        <v>26286.32</v>
      </c>
      <c r="L2540" s="6">
        <v>47909.48</v>
      </c>
      <c r="M2540" s="6">
        <v>60294.82</v>
      </c>
      <c r="N2540" s="6">
        <v>13755</v>
      </c>
      <c r="O2540" s="6">
        <v>544220017</v>
      </c>
      <c r="P2540" s="6">
        <v>68249300</v>
      </c>
      <c r="Q2540" s="6">
        <v>0</v>
      </c>
      <c r="R2540" s="6">
        <v>69802861</v>
      </c>
      <c r="S2540" s="6">
        <v>678202178</v>
      </c>
      <c r="U2540">
        <f t="shared" si="46"/>
        <v>0.19328867435165384</v>
      </c>
    </row>
    <row r="2541" spans="1:21" x14ac:dyDescent="0.35">
      <c r="A2541">
        <v>2023</v>
      </c>
      <c r="B2541" t="s">
        <v>3</v>
      </c>
      <c r="C2541" t="s">
        <v>33</v>
      </c>
      <c r="D2541" t="s">
        <v>17</v>
      </c>
      <c r="E2541" t="s">
        <v>131</v>
      </c>
      <c r="F2541" t="s">
        <v>35</v>
      </c>
      <c r="G2541">
        <v>6</v>
      </c>
      <c r="H2541" t="s">
        <v>9</v>
      </c>
      <c r="I2541">
        <v>9</v>
      </c>
      <c r="J2541" s="6">
        <v>53608.27</v>
      </c>
      <c r="K2541" s="6">
        <v>22631.439999999999</v>
      </c>
      <c r="L2541" s="6">
        <v>46195.19</v>
      </c>
      <c r="M2541" s="6">
        <v>50554.5</v>
      </c>
      <c r="N2541" s="6">
        <v>11131</v>
      </c>
      <c r="O2541" s="6">
        <v>260363171</v>
      </c>
      <c r="P2541" s="6">
        <v>7700000</v>
      </c>
      <c r="Q2541" s="6">
        <v>0</v>
      </c>
      <c r="R2541" s="6">
        <v>25532634</v>
      </c>
      <c r="S2541" s="6">
        <v>293595805</v>
      </c>
      <c r="U2541">
        <f t="shared" si="46"/>
        <v>0.20763587409181458</v>
      </c>
    </row>
    <row r="2542" spans="1:21" x14ac:dyDescent="0.35">
      <c r="A2542">
        <v>2023</v>
      </c>
      <c r="B2542" t="s">
        <v>3</v>
      </c>
      <c r="C2542" t="s">
        <v>33</v>
      </c>
      <c r="D2542" t="s">
        <v>17</v>
      </c>
      <c r="E2542" t="s">
        <v>131</v>
      </c>
      <c r="F2542" t="s">
        <v>35</v>
      </c>
      <c r="G2542">
        <v>7</v>
      </c>
      <c r="H2542" t="s">
        <v>9</v>
      </c>
      <c r="I2542">
        <v>11</v>
      </c>
      <c r="J2542" s="6">
        <v>33481.83</v>
      </c>
      <c r="K2542" s="6">
        <v>16740.89</v>
      </c>
      <c r="L2542" s="6">
        <v>17387.509999999998</v>
      </c>
      <c r="M2542" s="6">
        <v>22193.96</v>
      </c>
      <c r="N2542" s="6">
        <v>7249</v>
      </c>
      <c r="O2542" s="6">
        <v>141625560</v>
      </c>
      <c r="P2542" s="6">
        <v>17737165</v>
      </c>
      <c r="Q2542" s="6">
        <v>0</v>
      </c>
      <c r="R2542" s="6">
        <v>21197951</v>
      </c>
      <c r="S2542" s="6">
        <v>180560676</v>
      </c>
      <c r="U2542">
        <f t="shared" si="46"/>
        <v>0.21650548969396236</v>
      </c>
    </row>
    <row r="2543" spans="1:21" x14ac:dyDescent="0.35">
      <c r="A2543">
        <v>2023</v>
      </c>
      <c r="B2543" t="s">
        <v>3</v>
      </c>
      <c r="C2543" t="s">
        <v>33</v>
      </c>
      <c r="D2543" t="s">
        <v>17</v>
      </c>
      <c r="E2543" t="s">
        <v>131</v>
      </c>
      <c r="F2543" t="s">
        <v>35</v>
      </c>
      <c r="G2543">
        <v>8</v>
      </c>
      <c r="H2543" t="s">
        <v>9</v>
      </c>
      <c r="I2543">
        <v>1</v>
      </c>
      <c r="J2543" s="6">
        <v>11060.38</v>
      </c>
      <c r="K2543" s="6">
        <v>5530.19</v>
      </c>
      <c r="L2543" s="6">
        <v>7313.15</v>
      </c>
      <c r="M2543" s="6">
        <v>7313.15</v>
      </c>
      <c r="N2543" s="6">
        <v>1770</v>
      </c>
      <c r="O2543" s="6">
        <v>55524000</v>
      </c>
      <c r="P2543" s="6">
        <v>0</v>
      </c>
      <c r="Q2543" s="6">
        <v>0</v>
      </c>
      <c r="R2543" s="6">
        <v>0</v>
      </c>
      <c r="S2543" s="6">
        <v>55524000</v>
      </c>
      <c r="U2543">
        <f t="shared" si="46"/>
        <v>0.16003066802406429</v>
      </c>
    </row>
    <row r="2544" spans="1:21" x14ac:dyDescent="0.35">
      <c r="A2544">
        <v>2023</v>
      </c>
      <c r="B2544" t="s">
        <v>3</v>
      </c>
      <c r="C2544" t="s">
        <v>33</v>
      </c>
      <c r="D2544" t="s">
        <v>17</v>
      </c>
      <c r="E2544" t="s">
        <v>131</v>
      </c>
      <c r="F2544" t="s">
        <v>35</v>
      </c>
      <c r="G2544">
        <v>10</v>
      </c>
      <c r="H2544" t="s">
        <v>9</v>
      </c>
      <c r="I2544">
        <v>14</v>
      </c>
      <c r="J2544" s="6">
        <v>20094.990000000002</v>
      </c>
      <c r="K2544" s="6">
        <v>9417.11</v>
      </c>
      <c r="L2544" s="6">
        <v>19355.330000000002</v>
      </c>
      <c r="M2544" s="6">
        <v>25756.97</v>
      </c>
      <c r="N2544" s="6">
        <v>3401</v>
      </c>
      <c r="O2544" s="6">
        <v>352015000</v>
      </c>
      <c r="P2544" s="6">
        <v>85210000</v>
      </c>
      <c r="Q2544" s="6">
        <v>0</v>
      </c>
      <c r="R2544" s="6">
        <v>14487000</v>
      </c>
      <c r="S2544" s="6">
        <v>451690000</v>
      </c>
      <c r="U2544">
        <f t="shared" si="46"/>
        <v>0.16924616533772843</v>
      </c>
    </row>
    <row r="2545" spans="1:21" x14ac:dyDescent="0.35">
      <c r="A2545">
        <v>2023</v>
      </c>
      <c r="B2545" t="s">
        <v>3</v>
      </c>
      <c r="C2545" t="s">
        <v>33</v>
      </c>
      <c r="D2545" t="s">
        <v>17</v>
      </c>
      <c r="E2545" t="s">
        <v>132</v>
      </c>
      <c r="F2545" t="s">
        <v>35</v>
      </c>
      <c r="G2545">
        <v>1</v>
      </c>
      <c r="H2545" t="s">
        <v>9</v>
      </c>
      <c r="I2545">
        <v>90</v>
      </c>
      <c r="J2545" s="6">
        <v>151200.23000000001</v>
      </c>
      <c r="K2545" s="6">
        <v>28407.31</v>
      </c>
      <c r="L2545" s="6">
        <v>161114.43</v>
      </c>
      <c r="M2545" s="6">
        <v>283935.87</v>
      </c>
      <c r="N2545" s="6">
        <v>36051</v>
      </c>
      <c r="O2545" s="6">
        <v>564919883</v>
      </c>
      <c r="P2545" s="6">
        <v>596775560</v>
      </c>
      <c r="Q2545" s="6">
        <v>0</v>
      </c>
      <c r="R2545" s="6">
        <v>45019967</v>
      </c>
      <c r="S2545" s="6">
        <v>876555220</v>
      </c>
      <c r="U2545">
        <f t="shared" si="46"/>
        <v>0.23843217698809055</v>
      </c>
    </row>
    <row r="2546" spans="1:21" x14ac:dyDescent="0.35">
      <c r="A2546">
        <v>2023</v>
      </c>
      <c r="B2546" t="s">
        <v>3</v>
      </c>
      <c r="C2546" t="s">
        <v>33</v>
      </c>
      <c r="D2546" t="s">
        <v>17</v>
      </c>
      <c r="E2546" t="s">
        <v>132</v>
      </c>
      <c r="F2546" t="s">
        <v>35</v>
      </c>
      <c r="G2546">
        <v>2</v>
      </c>
      <c r="H2546" t="s">
        <v>9</v>
      </c>
      <c r="I2546">
        <v>74</v>
      </c>
      <c r="J2546" s="6">
        <v>62180.61</v>
      </c>
      <c r="K2546" s="6">
        <v>11783.34</v>
      </c>
      <c r="L2546" s="6">
        <v>174078.91</v>
      </c>
      <c r="M2546" s="6">
        <v>238230.51</v>
      </c>
      <c r="N2546" s="6">
        <v>15289</v>
      </c>
      <c r="O2546" s="6">
        <v>726549602</v>
      </c>
      <c r="P2546" s="6">
        <v>221866458</v>
      </c>
      <c r="Q2546" s="6">
        <v>0</v>
      </c>
      <c r="R2546" s="6">
        <v>43140782</v>
      </c>
      <c r="S2546" s="6">
        <v>960580842</v>
      </c>
      <c r="U2546">
        <f t="shared" si="46"/>
        <v>0.24588050840929351</v>
      </c>
    </row>
    <row r="2547" spans="1:21" x14ac:dyDescent="0.35">
      <c r="A2547">
        <v>2023</v>
      </c>
      <c r="B2547" t="s">
        <v>3</v>
      </c>
      <c r="C2547" t="s">
        <v>33</v>
      </c>
      <c r="D2547" t="s">
        <v>17</v>
      </c>
      <c r="E2547" t="s">
        <v>132</v>
      </c>
      <c r="F2547" t="s">
        <v>35</v>
      </c>
      <c r="G2547">
        <v>3</v>
      </c>
      <c r="H2547" t="s">
        <v>9</v>
      </c>
      <c r="I2547">
        <v>16</v>
      </c>
      <c r="J2547" s="6">
        <v>15242.17</v>
      </c>
      <c r="K2547" s="6">
        <v>5987.65</v>
      </c>
      <c r="L2547" s="6">
        <v>23683.58</v>
      </c>
      <c r="M2547" s="6">
        <v>33632.53</v>
      </c>
      <c r="N2547" s="6">
        <v>3811</v>
      </c>
      <c r="O2547" s="6">
        <v>148203700</v>
      </c>
      <c r="P2547" s="6">
        <v>4110016</v>
      </c>
      <c r="Q2547" s="6">
        <v>0</v>
      </c>
      <c r="R2547" s="6">
        <v>13158420</v>
      </c>
      <c r="S2547" s="6">
        <v>165472136</v>
      </c>
      <c r="U2547">
        <f t="shared" si="46"/>
        <v>0.25003001541119146</v>
      </c>
    </row>
    <row r="2548" spans="1:21" x14ac:dyDescent="0.35">
      <c r="A2548">
        <v>2023</v>
      </c>
      <c r="B2548" t="s">
        <v>3</v>
      </c>
      <c r="C2548" t="s">
        <v>33</v>
      </c>
      <c r="D2548" t="s">
        <v>17</v>
      </c>
      <c r="E2548" t="s">
        <v>132</v>
      </c>
      <c r="F2548" t="s">
        <v>35</v>
      </c>
      <c r="G2548">
        <v>4</v>
      </c>
      <c r="H2548" t="s">
        <v>9</v>
      </c>
      <c r="I2548">
        <v>16</v>
      </c>
      <c r="J2548" s="6">
        <v>38000.42</v>
      </c>
      <c r="K2548" s="6">
        <v>14561.96</v>
      </c>
      <c r="L2548" s="6">
        <v>40080.699999999997</v>
      </c>
      <c r="M2548" s="6">
        <v>54871.29</v>
      </c>
      <c r="N2548" s="6">
        <v>8039</v>
      </c>
      <c r="O2548" s="6">
        <v>181600000</v>
      </c>
      <c r="P2548" s="6">
        <v>14580000</v>
      </c>
      <c r="Q2548" s="6">
        <v>0</v>
      </c>
      <c r="R2548" s="6">
        <v>17203000</v>
      </c>
      <c r="S2548" s="6">
        <v>204468000</v>
      </c>
      <c r="U2548">
        <f t="shared" si="46"/>
        <v>0.21155029339149412</v>
      </c>
    </row>
    <row r="2549" spans="1:21" x14ac:dyDescent="0.35">
      <c r="A2549">
        <v>2023</v>
      </c>
      <c r="B2549" t="s">
        <v>3</v>
      </c>
      <c r="C2549" t="s">
        <v>33</v>
      </c>
      <c r="D2549" t="s">
        <v>17</v>
      </c>
      <c r="E2549" t="s">
        <v>132</v>
      </c>
      <c r="F2549" t="s">
        <v>35</v>
      </c>
      <c r="G2549">
        <v>5</v>
      </c>
      <c r="H2549" t="s">
        <v>9</v>
      </c>
      <c r="I2549">
        <v>8</v>
      </c>
      <c r="J2549" s="6">
        <v>446.32</v>
      </c>
      <c r="K2549" s="6">
        <v>176.77</v>
      </c>
      <c r="L2549" s="6">
        <v>3217.41</v>
      </c>
      <c r="M2549" s="6">
        <v>4537.29</v>
      </c>
      <c r="N2549" s="6">
        <v>112</v>
      </c>
      <c r="O2549" s="6">
        <v>94392922</v>
      </c>
      <c r="P2549" s="6">
        <v>924400</v>
      </c>
      <c r="Q2549" s="6">
        <v>0</v>
      </c>
      <c r="R2549" s="6">
        <v>3295940</v>
      </c>
      <c r="S2549" s="6">
        <v>98613262</v>
      </c>
      <c r="U2549">
        <f t="shared" si="46"/>
        <v>0.25094102885821834</v>
      </c>
    </row>
    <row r="2550" spans="1:21" x14ac:dyDescent="0.35">
      <c r="A2550">
        <v>2023</v>
      </c>
      <c r="B2550" t="s">
        <v>3</v>
      </c>
      <c r="C2550" t="s">
        <v>33</v>
      </c>
      <c r="D2550" t="s">
        <v>17</v>
      </c>
      <c r="E2550" t="s">
        <v>132</v>
      </c>
      <c r="F2550" t="s">
        <v>35</v>
      </c>
      <c r="G2550">
        <v>6</v>
      </c>
      <c r="H2550" t="s">
        <v>9</v>
      </c>
      <c r="I2550">
        <v>7</v>
      </c>
      <c r="J2550" s="6">
        <v>2865.21</v>
      </c>
      <c r="K2550" s="6">
        <v>412.31</v>
      </c>
      <c r="L2550" s="6">
        <v>3306.37</v>
      </c>
      <c r="M2550" s="6">
        <v>3509.6</v>
      </c>
      <c r="N2550" s="6">
        <v>716</v>
      </c>
      <c r="O2550" s="6">
        <v>22956000</v>
      </c>
      <c r="P2550" s="6">
        <v>4890000</v>
      </c>
      <c r="Q2550" s="6">
        <v>0</v>
      </c>
      <c r="R2550" s="6">
        <v>3588000</v>
      </c>
      <c r="S2550" s="6">
        <v>29346000</v>
      </c>
      <c r="U2550">
        <f t="shared" si="46"/>
        <v>0.24989442309638735</v>
      </c>
    </row>
    <row r="2551" spans="1:21" x14ac:dyDescent="0.35">
      <c r="A2551">
        <v>2023</v>
      </c>
      <c r="B2551" t="s">
        <v>3</v>
      </c>
      <c r="C2551" t="s">
        <v>33</v>
      </c>
      <c r="D2551" t="s">
        <v>17</v>
      </c>
      <c r="E2551" t="s">
        <v>132</v>
      </c>
      <c r="F2551" t="s">
        <v>35</v>
      </c>
      <c r="G2551">
        <v>7</v>
      </c>
      <c r="H2551" t="s">
        <v>9</v>
      </c>
      <c r="I2551">
        <v>3</v>
      </c>
      <c r="J2551" s="6">
        <v>511.86</v>
      </c>
      <c r="K2551" s="6">
        <v>73.66</v>
      </c>
      <c r="L2551" s="6">
        <v>8470.7900000000009</v>
      </c>
      <c r="M2551" s="6">
        <v>18048</v>
      </c>
      <c r="N2551" s="6">
        <v>128</v>
      </c>
      <c r="O2551" s="6">
        <v>56006000</v>
      </c>
      <c r="P2551" s="6">
        <v>2000000</v>
      </c>
      <c r="Q2551" s="6">
        <v>0</v>
      </c>
      <c r="R2551" s="6">
        <v>12190000</v>
      </c>
      <c r="S2551" s="6">
        <v>70196000</v>
      </c>
      <c r="U2551">
        <f t="shared" si="46"/>
        <v>0.25006837807212912</v>
      </c>
    </row>
    <row r="2552" spans="1:21" x14ac:dyDescent="0.35">
      <c r="A2552">
        <v>2023</v>
      </c>
      <c r="B2552" t="s">
        <v>3</v>
      </c>
      <c r="C2552" t="s">
        <v>33</v>
      </c>
      <c r="D2552" t="s">
        <v>17</v>
      </c>
      <c r="E2552" t="s">
        <v>132</v>
      </c>
      <c r="F2552" t="s">
        <v>35</v>
      </c>
      <c r="G2552">
        <v>8</v>
      </c>
      <c r="H2552" t="s">
        <v>9</v>
      </c>
      <c r="I2552">
        <v>1</v>
      </c>
      <c r="J2552" s="6">
        <v>45328.04</v>
      </c>
      <c r="K2552" s="6">
        <v>18131.22</v>
      </c>
      <c r="L2552" s="6">
        <v>37154.129999999997</v>
      </c>
      <c r="M2552" s="6">
        <v>37154.129999999997</v>
      </c>
      <c r="N2552" s="6">
        <v>9066</v>
      </c>
      <c r="O2552" s="6">
        <v>70000000</v>
      </c>
      <c r="P2552" s="6">
        <v>17000000</v>
      </c>
      <c r="Q2552" s="6">
        <v>0</v>
      </c>
      <c r="R2552" s="6">
        <v>2000000</v>
      </c>
      <c r="S2552" s="6">
        <v>89000000</v>
      </c>
      <c r="U2552">
        <f t="shared" si="46"/>
        <v>0.20000864806861271</v>
      </c>
    </row>
    <row r="2553" spans="1:21" x14ac:dyDescent="0.35">
      <c r="A2553">
        <v>2023</v>
      </c>
      <c r="B2553" t="s">
        <v>3</v>
      </c>
      <c r="C2553" t="s">
        <v>33</v>
      </c>
      <c r="D2553" t="s">
        <v>17</v>
      </c>
      <c r="E2553" t="s">
        <v>132</v>
      </c>
      <c r="F2553" t="s">
        <v>35</v>
      </c>
      <c r="G2553">
        <v>9</v>
      </c>
      <c r="H2553" t="s">
        <v>9</v>
      </c>
      <c r="I2553">
        <v>1</v>
      </c>
      <c r="J2553" s="6">
        <v>0</v>
      </c>
      <c r="K2553" s="6">
        <v>0</v>
      </c>
      <c r="L2553" s="6">
        <v>764.83</v>
      </c>
      <c r="M2553" s="6">
        <v>1789.56</v>
      </c>
      <c r="N2553" s="6">
        <v>0</v>
      </c>
      <c r="O2553" s="6">
        <v>16000000</v>
      </c>
      <c r="P2553" s="6">
        <v>5000000</v>
      </c>
      <c r="Q2553" s="6">
        <v>0</v>
      </c>
      <c r="R2553" s="6">
        <v>4000000</v>
      </c>
      <c r="S2553" s="6">
        <v>25000000</v>
      </c>
      <c r="U2553">
        <f t="shared" si="46"/>
        <v>0</v>
      </c>
    </row>
    <row r="2554" spans="1:21" x14ac:dyDescent="0.35">
      <c r="A2554">
        <v>2023</v>
      </c>
      <c r="B2554" t="s">
        <v>3</v>
      </c>
      <c r="C2554" t="s">
        <v>33</v>
      </c>
      <c r="D2554" t="s">
        <v>17</v>
      </c>
      <c r="E2554" t="s">
        <v>133</v>
      </c>
      <c r="F2554" t="s">
        <v>35</v>
      </c>
      <c r="G2554">
        <v>1</v>
      </c>
      <c r="H2554" t="s">
        <v>9</v>
      </c>
      <c r="I2554">
        <v>164</v>
      </c>
      <c r="J2554" s="6">
        <v>35717.69</v>
      </c>
      <c r="K2554" s="6">
        <v>30123.56</v>
      </c>
      <c r="L2554" s="6">
        <v>271953.75</v>
      </c>
      <c r="M2554" s="6">
        <v>422206.68</v>
      </c>
      <c r="N2554" s="6">
        <v>14079</v>
      </c>
      <c r="O2554" s="6">
        <v>1253655971</v>
      </c>
      <c r="P2554" s="6">
        <v>816921318</v>
      </c>
      <c r="Q2554" s="6">
        <v>0</v>
      </c>
      <c r="R2554" s="6">
        <v>185629589</v>
      </c>
      <c r="S2554" s="6">
        <v>1769336119</v>
      </c>
      <c r="U2554">
        <f t="shared" si="46"/>
        <v>0.39417442729359037</v>
      </c>
    </row>
    <row r="2555" spans="1:21" x14ac:dyDescent="0.35">
      <c r="A2555">
        <v>2023</v>
      </c>
      <c r="B2555" t="s">
        <v>3</v>
      </c>
      <c r="C2555" t="s">
        <v>33</v>
      </c>
      <c r="D2555" t="s">
        <v>17</v>
      </c>
      <c r="E2555" t="s">
        <v>133</v>
      </c>
      <c r="F2555" t="s">
        <v>35</v>
      </c>
      <c r="G2555">
        <v>2</v>
      </c>
      <c r="H2555" t="s">
        <v>9</v>
      </c>
      <c r="I2555">
        <v>158</v>
      </c>
      <c r="J2555" s="6">
        <v>55679.87</v>
      </c>
      <c r="K2555" s="6">
        <v>17646.82</v>
      </c>
      <c r="L2555" s="6">
        <v>107384.86</v>
      </c>
      <c r="M2555" s="6">
        <v>191639.94</v>
      </c>
      <c r="N2555" s="6">
        <v>14198</v>
      </c>
      <c r="O2555" s="6">
        <v>778336842</v>
      </c>
      <c r="P2555" s="6">
        <v>260134298</v>
      </c>
      <c r="Q2555" s="6">
        <v>0</v>
      </c>
      <c r="R2555" s="6">
        <v>100253033</v>
      </c>
      <c r="S2555" s="6">
        <v>1121182636</v>
      </c>
      <c r="U2555">
        <f t="shared" si="46"/>
        <v>0.25499341144295057</v>
      </c>
    </row>
    <row r="2556" spans="1:21" x14ac:dyDescent="0.35">
      <c r="A2556">
        <v>2023</v>
      </c>
      <c r="B2556" t="s">
        <v>3</v>
      </c>
      <c r="C2556" t="s">
        <v>33</v>
      </c>
      <c r="D2556" t="s">
        <v>17</v>
      </c>
      <c r="E2556" t="s">
        <v>133</v>
      </c>
      <c r="F2556" t="s">
        <v>35</v>
      </c>
      <c r="G2556">
        <v>3</v>
      </c>
      <c r="H2556" t="s">
        <v>9</v>
      </c>
      <c r="I2556">
        <v>18</v>
      </c>
      <c r="J2556" s="6">
        <v>24586.16</v>
      </c>
      <c r="K2556" s="6">
        <v>11639.54</v>
      </c>
      <c r="L2556" s="6">
        <v>37372.769999999997</v>
      </c>
      <c r="M2556" s="6">
        <v>73789.83</v>
      </c>
      <c r="N2556" s="6">
        <v>2987</v>
      </c>
      <c r="O2556" s="6">
        <v>356436768</v>
      </c>
      <c r="P2556" s="6">
        <v>33480844</v>
      </c>
      <c r="Q2556" s="6">
        <v>0</v>
      </c>
      <c r="R2556" s="6">
        <v>12613021</v>
      </c>
      <c r="S2556" s="6">
        <v>402530633</v>
      </c>
      <c r="U2556">
        <f t="shared" si="46"/>
        <v>0.12149111532667159</v>
      </c>
    </row>
    <row r="2557" spans="1:21" x14ac:dyDescent="0.35">
      <c r="A2557">
        <v>2023</v>
      </c>
      <c r="B2557" t="s">
        <v>3</v>
      </c>
      <c r="C2557" t="s">
        <v>33</v>
      </c>
      <c r="D2557" t="s">
        <v>17</v>
      </c>
      <c r="E2557" t="s">
        <v>133</v>
      </c>
      <c r="F2557" t="s">
        <v>35</v>
      </c>
      <c r="G2557">
        <v>4</v>
      </c>
      <c r="H2557" t="s">
        <v>9</v>
      </c>
      <c r="I2557">
        <v>12</v>
      </c>
      <c r="J2557" s="6">
        <v>9249.39</v>
      </c>
      <c r="K2557" s="6">
        <v>7188.7</v>
      </c>
      <c r="L2557" s="6">
        <v>15128.18</v>
      </c>
      <c r="M2557" s="6">
        <v>30727.279999999999</v>
      </c>
      <c r="N2557" s="6">
        <v>2311</v>
      </c>
      <c r="O2557" s="6">
        <v>222290000</v>
      </c>
      <c r="P2557" s="6">
        <v>23150000</v>
      </c>
      <c r="Q2557" s="6">
        <v>0</v>
      </c>
      <c r="R2557" s="6">
        <v>25144000</v>
      </c>
      <c r="S2557" s="6">
        <v>246570000</v>
      </c>
      <c r="U2557">
        <f t="shared" si="46"/>
        <v>0.24985431471697053</v>
      </c>
    </row>
    <row r="2558" spans="1:21" x14ac:dyDescent="0.35">
      <c r="A2558">
        <v>2023</v>
      </c>
      <c r="B2558" t="s">
        <v>3</v>
      </c>
      <c r="C2558" t="s">
        <v>33</v>
      </c>
      <c r="D2558" t="s">
        <v>17</v>
      </c>
      <c r="E2558" t="s">
        <v>133</v>
      </c>
      <c r="F2558" t="s">
        <v>35</v>
      </c>
      <c r="G2558">
        <v>5</v>
      </c>
      <c r="H2558" t="s">
        <v>9</v>
      </c>
      <c r="I2558">
        <v>17</v>
      </c>
      <c r="J2558" s="6">
        <v>10953.94</v>
      </c>
      <c r="K2558" s="6">
        <v>5927.46</v>
      </c>
      <c r="L2558" s="6">
        <v>17691.82</v>
      </c>
      <c r="M2558" s="6">
        <v>23997.48</v>
      </c>
      <c r="N2558" s="6">
        <v>2254</v>
      </c>
      <c r="O2558" s="6">
        <v>174482922</v>
      </c>
      <c r="P2558" s="6">
        <v>24109758</v>
      </c>
      <c r="Q2558" s="6">
        <v>0</v>
      </c>
      <c r="R2558" s="6">
        <v>11580000</v>
      </c>
      <c r="S2558" s="6">
        <v>210172680</v>
      </c>
      <c r="U2558">
        <f t="shared" si="46"/>
        <v>0.20577070898690333</v>
      </c>
    </row>
    <row r="2559" spans="1:21" x14ac:dyDescent="0.35">
      <c r="A2559">
        <v>2023</v>
      </c>
      <c r="B2559" t="s">
        <v>3</v>
      </c>
      <c r="C2559" t="s">
        <v>33</v>
      </c>
      <c r="D2559" t="s">
        <v>17</v>
      </c>
      <c r="E2559" t="s">
        <v>133</v>
      </c>
      <c r="F2559" t="s">
        <v>35</v>
      </c>
      <c r="G2559">
        <v>6</v>
      </c>
      <c r="H2559" t="s">
        <v>9</v>
      </c>
      <c r="I2559">
        <v>3</v>
      </c>
      <c r="J2559" s="6">
        <v>0</v>
      </c>
      <c r="K2559" s="6">
        <v>0</v>
      </c>
      <c r="L2559" s="6">
        <v>14137.97</v>
      </c>
      <c r="M2559" s="6">
        <v>25604.15</v>
      </c>
      <c r="N2559" s="6">
        <v>0</v>
      </c>
      <c r="O2559" s="6">
        <v>230000000</v>
      </c>
      <c r="P2559" s="6">
        <v>62400000</v>
      </c>
      <c r="Q2559" s="6">
        <v>0</v>
      </c>
      <c r="R2559" s="6">
        <v>6000000</v>
      </c>
      <c r="S2559" s="6">
        <v>298400000</v>
      </c>
      <c r="U2559">
        <f t="shared" si="46"/>
        <v>0</v>
      </c>
    </row>
    <row r="2560" spans="1:21" x14ac:dyDescent="0.35">
      <c r="A2560">
        <v>2023</v>
      </c>
      <c r="B2560" t="s">
        <v>3</v>
      </c>
      <c r="C2560" t="s">
        <v>33</v>
      </c>
      <c r="D2560" t="s">
        <v>17</v>
      </c>
      <c r="E2560" t="s">
        <v>133</v>
      </c>
      <c r="F2560" t="s">
        <v>35</v>
      </c>
      <c r="G2560">
        <v>8</v>
      </c>
      <c r="H2560" t="s">
        <v>9</v>
      </c>
      <c r="I2560">
        <v>3</v>
      </c>
      <c r="J2560" s="6">
        <v>5391.23</v>
      </c>
      <c r="K2560" s="6">
        <v>2566.27</v>
      </c>
      <c r="L2560" s="6">
        <v>7978.8</v>
      </c>
      <c r="M2560" s="6">
        <v>11162.96</v>
      </c>
      <c r="N2560" s="6">
        <v>1348</v>
      </c>
      <c r="O2560" s="6">
        <v>133376068</v>
      </c>
      <c r="P2560" s="6">
        <v>0</v>
      </c>
      <c r="Q2560" s="6">
        <v>0</v>
      </c>
      <c r="R2560" s="6">
        <v>6000000</v>
      </c>
      <c r="S2560" s="6">
        <v>49376068</v>
      </c>
      <c r="U2560">
        <f t="shared" si="46"/>
        <v>0.25003570613756049</v>
      </c>
    </row>
    <row r="2561" spans="1:21" x14ac:dyDescent="0.35">
      <c r="A2561">
        <v>2023</v>
      </c>
      <c r="B2561" t="s">
        <v>3</v>
      </c>
      <c r="C2561" t="s">
        <v>33</v>
      </c>
      <c r="D2561" t="s">
        <v>17</v>
      </c>
      <c r="E2561" t="s">
        <v>134</v>
      </c>
      <c r="F2561" t="s">
        <v>35</v>
      </c>
      <c r="G2561">
        <v>1</v>
      </c>
      <c r="H2561" t="s">
        <v>9</v>
      </c>
      <c r="I2561">
        <v>1204</v>
      </c>
      <c r="J2561" s="6">
        <v>375006.17</v>
      </c>
      <c r="K2561" s="6">
        <v>283765.59999999998</v>
      </c>
      <c r="L2561" s="6">
        <v>2116713.5299999998</v>
      </c>
      <c r="M2561" s="6">
        <v>3362813.13</v>
      </c>
      <c r="N2561" s="6">
        <v>127178</v>
      </c>
      <c r="O2561" s="6">
        <v>11637345270</v>
      </c>
      <c r="P2561" s="6">
        <v>12148760870</v>
      </c>
      <c r="Q2561" s="6">
        <v>22000000</v>
      </c>
      <c r="R2561" s="6">
        <v>2753935674</v>
      </c>
      <c r="S2561" s="6">
        <v>24099349547</v>
      </c>
      <c r="U2561">
        <f t="shared" si="46"/>
        <v>0.33913575341973706</v>
      </c>
    </row>
    <row r="2562" spans="1:21" x14ac:dyDescent="0.35">
      <c r="A2562">
        <v>2023</v>
      </c>
      <c r="B2562" t="s">
        <v>3</v>
      </c>
      <c r="C2562" t="s">
        <v>33</v>
      </c>
      <c r="D2562" t="s">
        <v>17</v>
      </c>
      <c r="E2562" t="s">
        <v>134</v>
      </c>
      <c r="F2562" t="s">
        <v>35</v>
      </c>
      <c r="G2562">
        <v>2</v>
      </c>
      <c r="H2562" t="s">
        <v>9</v>
      </c>
      <c r="I2562">
        <v>4105</v>
      </c>
      <c r="J2562" s="6">
        <v>1496980.43</v>
      </c>
      <c r="K2562" s="6">
        <v>347666.05</v>
      </c>
      <c r="L2562" s="6">
        <v>2861153.97</v>
      </c>
      <c r="M2562" s="6">
        <v>3719329.89</v>
      </c>
      <c r="N2562" s="6">
        <v>365718</v>
      </c>
      <c r="O2562" s="6">
        <v>24251657866</v>
      </c>
      <c r="P2562" s="6">
        <v>9345114792</v>
      </c>
      <c r="Q2562" s="6">
        <v>2000</v>
      </c>
      <c r="R2562" s="6">
        <v>1840375662</v>
      </c>
      <c r="S2562" s="6">
        <v>33052148256</v>
      </c>
      <c r="U2562">
        <f t="shared" si="46"/>
        <v>0.24430379494005811</v>
      </c>
    </row>
    <row r="2563" spans="1:21" x14ac:dyDescent="0.35">
      <c r="A2563">
        <v>2023</v>
      </c>
      <c r="B2563" t="s">
        <v>3</v>
      </c>
      <c r="C2563" t="s">
        <v>33</v>
      </c>
      <c r="D2563" t="s">
        <v>17</v>
      </c>
      <c r="E2563" t="s">
        <v>134</v>
      </c>
      <c r="F2563" t="s">
        <v>35</v>
      </c>
      <c r="G2563">
        <v>3</v>
      </c>
      <c r="H2563" t="s">
        <v>9</v>
      </c>
      <c r="I2563">
        <v>293</v>
      </c>
      <c r="J2563" s="6">
        <v>581266.66</v>
      </c>
      <c r="K2563" s="6">
        <v>142104.5</v>
      </c>
      <c r="L2563" s="6">
        <v>828801.61</v>
      </c>
      <c r="M2563" s="6">
        <v>1206057.18</v>
      </c>
      <c r="N2563" s="6">
        <v>109313</v>
      </c>
      <c r="O2563" s="6">
        <v>4393498840</v>
      </c>
      <c r="P2563" s="6">
        <v>1606919813</v>
      </c>
      <c r="Q2563" s="6">
        <v>0</v>
      </c>
      <c r="R2563" s="6">
        <v>347112516</v>
      </c>
      <c r="S2563" s="6">
        <v>6314234389</v>
      </c>
      <c r="U2563">
        <f t="shared" si="46"/>
        <v>0.18805998610001129</v>
      </c>
    </row>
    <row r="2564" spans="1:21" x14ac:dyDescent="0.35">
      <c r="A2564">
        <v>2023</v>
      </c>
      <c r="B2564" t="s">
        <v>3</v>
      </c>
      <c r="C2564" t="s">
        <v>33</v>
      </c>
      <c r="D2564" t="s">
        <v>17</v>
      </c>
      <c r="E2564" t="s">
        <v>134</v>
      </c>
      <c r="F2564" t="s">
        <v>35</v>
      </c>
      <c r="G2564">
        <v>4</v>
      </c>
      <c r="H2564" t="s">
        <v>9</v>
      </c>
      <c r="I2564">
        <v>188</v>
      </c>
      <c r="J2564" s="6">
        <v>22620.13</v>
      </c>
      <c r="K2564" s="6">
        <v>9015.2800000000007</v>
      </c>
      <c r="L2564" s="6">
        <v>161725.79</v>
      </c>
      <c r="M2564" s="6">
        <v>225063.28</v>
      </c>
      <c r="N2564" s="6">
        <v>4934</v>
      </c>
      <c r="O2564" s="6">
        <v>1981584675</v>
      </c>
      <c r="P2564" s="6">
        <v>720690704</v>
      </c>
      <c r="Q2564" s="6">
        <v>0</v>
      </c>
      <c r="R2564" s="6">
        <v>154312637</v>
      </c>
      <c r="S2564" s="6">
        <v>2681469738</v>
      </c>
      <c r="U2564">
        <f t="shared" si="46"/>
        <v>0.21812429902038583</v>
      </c>
    </row>
    <row r="2565" spans="1:21" x14ac:dyDescent="0.35">
      <c r="A2565">
        <v>2023</v>
      </c>
      <c r="B2565" t="s">
        <v>3</v>
      </c>
      <c r="C2565" t="s">
        <v>33</v>
      </c>
      <c r="D2565" t="s">
        <v>17</v>
      </c>
      <c r="E2565" t="s">
        <v>134</v>
      </c>
      <c r="F2565" t="s">
        <v>35</v>
      </c>
      <c r="G2565">
        <v>5</v>
      </c>
      <c r="H2565" t="s">
        <v>9</v>
      </c>
      <c r="I2565">
        <v>128</v>
      </c>
      <c r="J2565" s="6">
        <v>25727.42</v>
      </c>
      <c r="K2565" s="6">
        <v>12669.81</v>
      </c>
      <c r="L2565" s="6">
        <v>74107.5</v>
      </c>
      <c r="M2565" s="6">
        <v>130292.86</v>
      </c>
      <c r="N2565" s="6">
        <v>3352</v>
      </c>
      <c r="O2565" s="6">
        <v>1746012337</v>
      </c>
      <c r="P2565" s="6">
        <v>216167401</v>
      </c>
      <c r="Q2565" s="6">
        <v>0</v>
      </c>
      <c r="R2565" s="6">
        <v>66574216</v>
      </c>
      <c r="S2565" s="6">
        <v>1952925454</v>
      </c>
      <c r="U2565">
        <f t="shared" si="46"/>
        <v>0.13028900682618003</v>
      </c>
    </row>
    <row r="2566" spans="1:21" x14ac:dyDescent="0.35">
      <c r="A2566">
        <v>2023</v>
      </c>
      <c r="B2566" t="s">
        <v>3</v>
      </c>
      <c r="C2566" t="s">
        <v>33</v>
      </c>
      <c r="D2566" t="s">
        <v>17</v>
      </c>
      <c r="E2566" t="s">
        <v>134</v>
      </c>
      <c r="F2566" t="s">
        <v>35</v>
      </c>
      <c r="G2566">
        <v>6</v>
      </c>
      <c r="H2566" t="s">
        <v>9</v>
      </c>
      <c r="I2566">
        <v>44</v>
      </c>
      <c r="J2566" s="6">
        <v>34579.56</v>
      </c>
      <c r="K2566" s="6">
        <v>14494.66</v>
      </c>
      <c r="L2566" s="6">
        <v>43196.66</v>
      </c>
      <c r="M2566" s="6">
        <v>71322.95</v>
      </c>
      <c r="N2566" s="6">
        <v>8404</v>
      </c>
      <c r="O2566" s="6">
        <v>504559402</v>
      </c>
      <c r="P2566" s="6">
        <v>151893564</v>
      </c>
      <c r="Q2566" s="6">
        <v>0</v>
      </c>
      <c r="R2566" s="6">
        <v>54923438</v>
      </c>
      <c r="S2566" s="6">
        <v>710163404</v>
      </c>
      <c r="U2566">
        <f t="shared" si="46"/>
        <v>0.24303374594702767</v>
      </c>
    </row>
    <row r="2567" spans="1:21" x14ac:dyDescent="0.35">
      <c r="A2567">
        <v>2023</v>
      </c>
      <c r="B2567" t="s">
        <v>3</v>
      </c>
      <c r="C2567" t="s">
        <v>33</v>
      </c>
      <c r="D2567" t="s">
        <v>17</v>
      </c>
      <c r="E2567" t="s">
        <v>134</v>
      </c>
      <c r="F2567" t="s">
        <v>35</v>
      </c>
      <c r="G2567">
        <v>7</v>
      </c>
      <c r="H2567" t="s">
        <v>9</v>
      </c>
      <c r="I2567">
        <v>37</v>
      </c>
      <c r="J2567" s="6">
        <v>30028.25</v>
      </c>
      <c r="K2567" s="6">
        <v>16321.84</v>
      </c>
      <c r="L2567" s="6">
        <v>36638.480000000003</v>
      </c>
      <c r="M2567" s="6">
        <v>65446.13</v>
      </c>
      <c r="N2567" s="6">
        <v>6663</v>
      </c>
      <c r="O2567" s="6">
        <v>462484920</v>
      </c>
      <c r="P2567" s="6">
        <v>160211420</v>
      </c>
      <c r="Q2567" s="6">
        <v>0</v>
      </c>
      <c r="R2567" s="6">
        <v>46711693</v>
      </c>
      <c r="S2567" s="6">
        <v>654432983</v>
      </c>
      <c r="U2567">
        <f t="shared" si="46"/>
        <v>0.2218910525921424</v>
      </c>
    </row>
    <row r="2568" spans="1:21" x14ac:dyDescent="0.35">
      <c r="A2568">
        <v>2023</v>
      </c>
      <c r="B2568" t="s">
        <v>3</v>
      </c>
      <c r="C2568" t="s">
        <v>33</v>
      </c>
      <c r="D2568" t="s">
        <v>17</v>
      </c>
      <c r="E2568" t="s">
        <v>134</v>
      </c>
      <c r="F2568" t="s">
        <v>35</v>
      </c>
      <c r="G2568">
        <v>8</v>
      </c>
      <c r="H2568" t="s">
        <v>9</v>
      </c>
      <c r="I2568">
        <v>31</v>
      </c>
      <c r="J2568" s="6">
        <v>19238.439999999999</v>
      </c>
      <c r="K2568" s="6">
        <v>6159.94</v>
      </c>
      <c r="L2568" s="6">
        <v>21429.3</v>
      </c>
      <c r="M2568" s="6">
        <v>29316.29</v>
      </c>
      <c r="N2568" s="6">
        <v>4298</v>
      </c>
      <c r="O2568" s="6">
        <v>265030000</v>
      </c>
      <c r="P2568" s="6">
        <v>34276488</v>
      </c>
      <c r="Q2568" s="6">
        <v>0</v>
      </c>
      <c r="R2568" s="6">
        <v>24807478</v>
      </c>
      <c r="S2568" s="6">
        <v>301700966</v>
      </c>
      <c r="U2568">
        <f t="shared" si="46"/>
        <v>0.22340688746072968</v>
      </c>
    </row>
    <row r="2569" spans="1:21" x14ac:dyDescent="0.35">
      <c r="A2569">
        <v>2023</v>
      </c>
      <c r="B2569" t="s">
        <v>3</v>
      </c>
      <c r="C2569" t="s">
        <v>33</v>
      </c>
      <c r="D2569" t="s">
        <v>17</v>
      </c>
      <c r="E2569" t="s">
        <v>134</v>
      </c>
      <c r="F2569" t="s">
        <v>35</v>
      </c>
      <c r="G2569">
        <v>9</v>
      </c>
      <c r="H2569" t="s">
        <v>9</v>
      </c>
      <c r="I2569">
        <v>34</v>
      </c>
      <c r="J2569" s="6">
        <v>71726.66</v>
      </c>
      <c r="K2569" s="6">
        <v>28459.4</v>
      </c>
      <c r="L2569" s="6">
        <v>64063.27</v>
      </c>
      <c r="M2569" s="6">
        <v>88866.32</v>
      </c>
      <c r="N2569" s="6">
        <v>18252</v>
      </c>
      <c r="O2569" s="6">
        <v>749654000</v>
      </c>
      <c r="P2569" s="6">
        <v>98163196</v>
      </c>
      <c r="Q2569" s="6">
        <v>0</v>
      </c>
      <c r="R2569" s="6">
        <v>57807459</v>
      </c>
      <c r="S2569" s="6">
        <v>891588655</v>
      </c>
      <c r="U2569">
        <f t="shared" si="46"/>
        <v>0.25446605209276441</v>
      </c>
    </row>
    <row r="2570" spans="1:21" x14ac:dyDescent="0.35">
      <c r="A2570">
        <v>2023</v>
      </c>
      <c r="B2570" t="s">
        <v>3</v>
      </c>
      <c r="C2570" t="s">
        <v>33</v>
      </c>
      <c r="D2570" t="s">
        <v>17</v>
      </c>
      <c r="E2570" t="s">
        <v>134</v>
      </c>
      <c r="F2570" t="s">
        <v>35</v>
      </c>
      <c r="G2570">
        <v>10</v>
      </c>
      <c r="H2570" t="s">
        <v>9</v>
      </c>
      <c r="I2570">
        <v>49</v>
      </c>
      <c r="J2570" s="6">
        <v>75201.53</v>
      </c>
      <c r="K2570" s="6">
        <v>32762.89</v>
      </c>
      <c r="L2570" s="6">
        <v>74577.19</v>
      </c>
      <c r="M2570" s="6">
        <v>83626.16</v>
      </c>
      <c r="N2570" s="6">
        <v>16280</v>
      </c>
      <c r="O2570" s="6">
        <v>1062536000</v>
      </c>
      <c r="P2570" s="6">
        <v>67010000</v>
      </c>
      <c r="Q2570" s="6">
        <v>0</v>
      </c>
      <c r="R2570" s="6">
        <v>117461000</v>
      </c>
      <c r="S2570" s="6">
        <v>1142346000</v>
      </c>
      <c r="U2570">
        <f t="shared" si="46"/>
        <v>0.21648495715446214</v>
      </c>
    </row>
    <row r="2571" spans="1:21" x14ac:dyDescent="0.35">
      <c r="A2571">
        <v>2023</v>
      </c>
      <c r="B2571" t="s">
        <v>3</v>
      </c>
      <c r="C2571" t="s">
        <v>33</v>
      </c>
      <c r="D2571" t="s">
        <v>17</v>
      </c>
      <c r="E2571" t="s">
        <v>135</v>
      </c>
      <c r="F2571" t="s">
        <v>35</v>
      </c>
      <c r="G2571">
        <v>1</v>
      </c>
      <c r="H2571" t="s">
        <v>9</v>
      </c>
      <c r="I2571">
        <v>767</v>
      </c>
      <c r="J2571" s="6">
        <v>3380197.55</v>
      </c>
      <c r="K2571" s="6">
        <v>1661795.2</v>
      </c>
      <c r="L2571" s="6">
        <v>3219018.4</v>
      </c>
      <c r="M2571" s="6">
        <v>4035325.13</v>
      </c>
      <c r="N2571" s="6">
        <v>739458</v>
      </c>
      <c r="O2571" s="6">
        <v>5576478426</v>
      </c>
      <c r="P2571" s="6">
        <v>7864410788</v>
      </c>
      <c r="Q2571" s="6">
        <v>0</v>
      </c>
      <c r="R2571" s="6">
        <v>1104927464</v>
      </c>
      <c r="S2571" s="6">
        <v>13949885255</v>
      </c>
      <c r="U2571">
        <f t="shared" si="46"/>
        <v>0.21876177029949034</v>
      </c>
    </row>
    <row r="2572" spans="1:21" x14ac:dyDescent="0.35">
      <c r="A2572">
        <v>2023</v>
      </c>
      <c r="B2572" t="s">
        <v>3</v>
      </c>
      <c r="C2572" t="s">
        <v>33</v>
      </c>
      <c r="D2572" t="s">
        <v>17</v>
      </c>
      <c r="E2572" t="s">
        <v>135</v>
      </c>
      <c r="F2572" t="s">
        <v>35</v>
      </c>
      <c r="G2572">
        <v>2</v>
      </c>
      <c r="H2572" t="s">
        <v>9</v>
      </c>
      <c r="I2572">
        <v>1163</v>
      </c>
      <c r="J2572" s="6">
        <v>1283882.52</v>
      </c>
      <c r="K2572" s="6">
        <v>353971.25</v>
      </c>
      <c r="L2572" s="6">
        <v>1789522.26</v>
      </c>
      <c r="M2572" s="6">
        <v>2357799.27</v>
      </c>
      <c r="N2572" s="6">
        <v>358096</v>
      </c>
      <c r="O2572" s="6">
        <v>12785968532</v>
      </c>
      <c r="P2572" s="6">
        <v>3021585528</v>
      </c>
      <c r="Q2572" s="6">
        <v>2000000</v>
      </c>
      <c r="R2572" s="6">
        <v>911779117</v>
      </c>
      <c r="S2572" s="6">
        <v>15992598645</v>
      </c>
      <c r="U2572">
        <f t="shared" si="46"/>
        <v>0.27891648528714291</v>
      </c>
    </row>
    <row r="2573" spans="1:21" x14ac:dyDescent="0.35">
      <c r="A2573">
        <v>2023</v>
      </c>
      <c r="B2573" t="s">
        <v>3</v>
      </c>
      <c r="C2573" t="s">
        <v>33</v>
      </c>
      <c r="D2573" t="s">
        <v>17</v>
      </c>
      <c r="E2573" t="s">
        <v>135</v>
      </c>
      <c r="F2573" t="s">
        <v>35</v>
      </c>
      <c r="G2573">
        <v>3</v>
      </c>
      <c r="H2573" t="s">
        <v>9</v>
      </c>
      <c r="I2573">
        <v>155</v>
      </c>
      <c r="J2573" s="6">
        <v>547186.06000000006</v>
      </c>
      <c r="K2573" s="6">
        <v>156145.54</v>
      </c>
      <c r="L2573" s="6">
        <v>711357.84</v>
      </c>
      <c r="M2573" s="6">
        <v>1235643.1200000001</v>
      </c>
      <c r="N2573" s="6">
        <v>112257</v>
      </c>
      <c r="O2573" s="6">
        <v>5256185506</v>
      </c>
      <c r="P2573" s="6">
        <v>1079953565</v>
      </c>
      <c r="Q2573" s="6">
        <v>0</v>
      </c>
      <c r="R2573" s="6">
        <v>801217122</v>
      </c>
      <c r="S2573" s="6">
        <v>7068130793</v>
      </c>
      <c r="U2573">
        <f t="shared" si="46"/>
        <v>0.20515325262489323</v>
      </c>
    </row>
    <row r="2574" spans="1:21" x14ac:dyDescent="0.35">
      <c r="A2574">
        <v>2023</v>
      </c>
      <c r="B2574" t="s">
        <v>3</v>
      </c>
      <c r="C2574" t="s">
        <v>33</v>
      </c>
      <c r="D2574" t="s">
        <v>17</v>
      </c>
      <c r="E2574" t="s">
        <v>135</v>
      </c>
      <c r="F2574" t="s">
        <v>35</v>
      </c>
      <c r="G2574">
        <v>4</v>
      </c>
      <c r="H2574" t="s">
        <v>9</v>
      </c>
      <c r="I2574">
        <v>89</v>
      </c>
      <c r="J2574" s="6">
        <v>114684.87</v>
      </c>
      <c r="K2574" s="6">
        <v>54298.45</v>
      </c>
      <c r="L2574" s="6">
        <v>102645.6</v>
      </c>
      <c r="M2574" s="6">
        <v>186130.07</v>
      </c>
      <c r="N2574" s="6">
        <v>24186</v>
      </c>
      <c r="O2574" s="6">
        <v>1593397336</v>
      </c>
      <c r="P2574" s="6">
        <v>172883256</v>
      </c>
      <c r="Q2574" s="6">
        <v>0</v>
      </c>
      <c r="R2574" s="6">
        <v>112450776</v>
      </c>
      <c r="S2574" s="6">
        <v>1726214592</v>
      </c>
      <c r="U2574">
        <f t="shared" si="46"/>
        <v>0.21089093966797887</v>
      </c>
    </row>
    <row r="2575" spans="1:21" x14ac:dyDescent="0.35">
      <c r="A2575">
        <v>2023</v>
      </c>
      <c r="B2575" t="s">
        <v>3</v>
      </c>
      <c r="C2575" t="s">
        <v>33</v>
      </c>
      <c r="D2575" t="s">
        <v>17</v>
      </c>
      <c r="E2575" t="s">
        <v>135</v>
      </c>
      <c r="F2575" t="s">
        <v>35</v>
      </c>
      <c r="G2575">
        <v>5</v>
      </c>
      <c r="H2575" t="s">
        <v>9</v>
      </c>
      <c r="I2575">
        <v>90</v>
      </c>
      <c r="J2575" s="6">
        <v>141498.01999999999</v>
      </c>
      <c r="K2575" s="6">
        <v>68205.73</v>
      </c>
      <c r="L2575" s="6">
        <v>199678.05</v>
      </c>
      <c r="M2575" s="6">
        <v>304355.73</v>
      </c>
      <c r="N2575" s="6">
        <v>36755</v>
      </c>
      <c r="O2575" s="6">
        <v>1904315402</v>
      </c>
      <c r="P2575" s="6">
        <v>280225962</v>
      </c>
      <c r="Q2575" s="6">
        <v>0</v>
      </c>
      <c r="R2575" s="6">
        <v>155699973</v>
      </c>
      <c r="S2575" s="6">
        <v>2321886337</v>
      </c>
      <c r="U2575">
        <f t="shared" si="46"/>
        <v>0.25975628492893399</v>
      </c>
    </row>
    <row r="2576" spans="1:21" x14ac:dyDescent="0.35">
      <c r="A2576">
        <v>2023</v>
      </c>
      <c r="B2576" t="s">
        <v>3</v>
      </c>
      <c r="C2576" t="s">
        <v>33</v>
      </c>
      <c r="D2576" t="s">
        <v>17</v>
      </c>
      <c r="E2576" t="s">
        <v>135</v>
      </c>
      <c r="F2576" t="s">
        <v>35</v>
      </c>
      <c r="G2576">
        <v>6</v>
      </c>
      <c r="H2576" t="s">
        <v>9</v>
      </c>
      <c r="I2576">
        <v>49</v>
      </c>
      <c r="J2576" s="6">
        <v>83304.27</v>
      </c>
      <c r="K2576" s="6">
        <v>59412.81</v>
      </c>
      <c r="L2576" s="6">
        <v>96743.360000000001</v>
      </c>
      <c r="M2576" s="6">
        <v>163792.28</v>
      </c>
      <c r="N2576" s="6">
        <v>19530</v>
      </c>
      <c r="O2576" s="6">
        <v>804115564</v>
      </c>
      <c r="P2576" s="6">
        <v>165465536</v>
      </c>
      <c r="Q2576" s="6">
        <v>0</v>
      </c>
      <c r="R2576" s="6">
        <v>95423428</v>
      </c>
      <c r="S2576" s="6">
        <v>991249528</v>
      </c>
      <c r="U2576">
        <f t="shared" si="46"/>
        <v>0.2344417639095811</v>
      </c>
    </row>
    <row r="2577" spans="1:21" x14ac:dyDescent="0.35">
      <c r="A2577">
        <v>2023</v>
      </c>
      <c r="B2577" t="s">
        <v>3</v>
      </c>
      <c r="C2577" t="s">
        <v>33</v>
      </c>
      <c r="D2577" t="s">
        <v>17</v>
      </c>
      <c r="E2577" t="s">
        <v>135</v>
      </c>
      <c r="F2577" t="s">
        <v>35</v>
      </c>
      <c r="G2577">
        <v>7</v>
      </c>
      <c r="H2577" t="s">
        <v>9</v>
      </c>
      <c r="I2577">
        <v>14</v>
      </c>
      <c r="J2577" s="6">
        <v>21958.19</v>
      </c>
      <c r="K2577" s="6">
        <v>7949.61</v>
      </c>
      <c r="L2577" s="6">
        <v>14244.31</v>
      </c>
      <c r="M2577" s="6">
        <v>14651.29</v>
      </c>
      <c r="N2577" s="6">
        <v>3657</v>
      </c>
      <c r="O2577" s="6">
        <v>276928000</v>
      </c>
      <c r="P2577" s="6">
        <v>24777448</v>
      </c>
      <c r="Q2577" s="6">
        <v>0</v>
      </c>
      <c r="R2577" s="6">
        <v>8123310</v>
      </c>
      <c r="S2577" s="6">
        <v>294951553</v>
      </c>
      <c r="U2577">
        <f t="shared" si="46"/>
        <v>0.16654378161405836</v>
      </c>
    </row>
    <row r="2578" spans="1:21" x14ac:dyDescent="0.35">
      <c r="A2578">
        <v>2023</v>
      </c>
      <c r="B2578" t="s">
        <v>3</v>
      </c>
      <c r="C2578" t="s">
        <v>33</v>
      </c>
      <c r="D2578" t="s">
        <v>17</v>
      </c>
      <c r="E2578" t="s">
        <v>135</v>
      </c>
      <c r="F2578" t="s">
        <v>35</v>
      </c>
      <c r="G2578">
        <v>8</v>
      </c>
      <c r="H2578" t="s">
        <v>9</v>
      </c>
      <c r="I2578">
        <v>58</v>
      </c>
      <c r="J2578" s="6">
        <v>73747.490000000005</v>
      </c>
      <c r="K2578" s="6">
        <v>39204.36</v>
      </c>
      <c r="L2578" s="6">
        <v>53294.1</v>
      </c>
      <c r="M2578" s="6">
        <v>55706.32</v>
      </c>
      <c r="N2578" s="6">
        <v>11970</v>
      </c>
      <c r="O2578" s="6">
        <v>782157000</v>
      </c>
      <c r="P2578" s="6">
        <v>117475000</v>
      </c>
      <c r="Q2578" s="6">
        <v>0</v>
      </c>
      <c r="R2578" s="6">
        <v>21269000</v>
      </c>
      <c r="S2578" s="6">
        <v>875650000</v>
      </c>
      <c r="U2578">
        <f t="shared" si="46"/>
        <v>0.16231060880851672</v>
      </c>
    </row>
    <row r="2579" spans="1:21" x14ac:dyDescent="0.35">
      <c r="A2579">
        <v>2023</v>
      </c>
      <c r="B2579" t="s">
        <v>3</v>
      </c>
      <c r="C2579" t="s">
        <v>33</v>
      </c>
      <c r="D2579" t="s">
        <v>17</v>
      </c>
      <c r="E2579" t="s">
        <v>135</v>
      </c>
      <c r="F2579" t="s">
        <v>35</v>
      </c>
      <c r="G2579">
        <v>9</v>
      </c>
      <c r="H2579" t="s">
        <v>9</v>
      </c>
      <c r="I2579">
        <v>7</v>
      </c>
      <c r="J2579" s="6">
        <v>3997.67</v>
      </c>
      <c r="K2579" s="6">
        <v>575.26</v>
      </c>
      <c r="L2579" s="6">
        <v>23870.68</v>
      </c>
      <c r="M2579" s="6">
        <v>24179.59</v>
      </c>
      <c r="N2579" s="6">
        <v>1000</v>
      </c>
      <c r="O2579" s="6">
        <v>197117490</v>
      </c>
      <c r="P2579" s="6">
        <v>9448194</v>
      </c>
      <c r="Q2579" s="6">
        <v>0</v>
      </c>
      <c r="R2579" s="6">
        <v>13878284</v>
      </c>
      <c r="S2579" s="6">
        <v>220443968</v>
      </c>
      <c r="U2579">
        <f t="shared" si="46"/>
        <v>0.25014570987600276</v>
      </c>
    </row>
    <row r="2580" spans="1:21" x14ac:dyDescent="0.35">
      <c r="A2580">
        <v>2023</v>
      </c>
      <c r="B2580" t="s">
        <v>3</v>
      </c>
      <c r="C2580" t="s">
        <v>33</v>
      </c>
      <c r="D2580" t="s">
        <v>17</v>
      </c>
      <c r="E2580" t="s">
        <v>135</v>
      </c>
      <c r="F2580" t="s">
        <v>35</v>
      </c>
      <c r="G2580">
        <v>10</v>
      </c>
      <c r="H2580" t="s">
        <v>9</v>
      </c>
      <c r="I2580">
        <v>22</v>
      </c>
      <c r="J2580" s="6">
        <v>198621.62</v>
      </c>
      <c r="K2580" s="6">
        <v>28727.95</v>
      </c>
      <c r="L2580" s="6">
        <v>264739.39</v>
      </c>
      <c r="M2580" s="6">
        <v>469225.05</v>
      </c>
      <c r="N2580" s="6">
        <v>30439</v>
      </c>
      <c r="O2580" s="6">
        <v>2149926000</v>
      </c>
      <c r="P2580" s="6">
        <v>340330600</v>
      </c>
      <c r="Q2580" s="6">
        <v>0</v>
      </c>
      <c r="R2580" s="6">
        <v>84822200</v>
      </c>
      <c r="S2580" s="6">
        <v>2472274300</v>
      </c>
      <c r="U2580">
        <f t="shared" si="46"/>
        <v>0.15325119188938244</v>
      </c>
    </row>
    <row r="2581" spans="1:21" x14ac:dyDescent="0.35">
      <c r="A2581">
        <v>2023</v>
      </c>
      <c r="B2581" t="s">
        <v>3</v>
      </c>
      <c r="C2581" t="s">
        <v>33</v>
      </c>
      <c r="D2581" t="s">
        <v>17</v>
      </c>
      <c r="E2581" t="s">
        <v>136</v>
      </c>
      <c r="F2581" t="s">
        <v>35</v>
      </c>
      <c r="G2581">
        <v>1</v>
      </c>
      <c r="H2581" t="s">
        <v>9</v>
      </c>
      <c r="I2581">
        <v>284</v>
      </c>
      <c r="J2581" s="6">
        <v>95599.97</v>
      </c>
      <c r="K2581" s="6">
        <v>62519.89</v>
      </c>
      <c r="L2581" s="6">
        <v>344169.42</v>
      </c>
      <c r="M2581" s="6">
        <v>675080.46</v>
      </c>
      <c r="N2581" s="6">
        <v>21340</v>
      </c>
      <c r="O2581" s="6">
        <v>2842221525</v>
      </c>
      <c r="P2581" s="6">
        <v>1841985181</v>
      </c>
      <c r="Q2581" s="6">
        <v>15500000</v>
      </c>
      <c r="R2581" s="6">
        <v>189472052</v>
      </c>
      <c r="S2581" s="6">
        <v>4529721383</v>
      </c>
      <c r="U2581">
        <f t="shared" si="46"/>
        <v>0.22322182737086632</v>
      </c>
    </row>
    <row r="2582" spans="1:21" x14ac:dyDescent="0.35">
      <c r="A2582">
        <v>2023</v>
      </c>
      <c r="B2582" t="s">
        <v>3</v>
      </c>
      <c r="C2582" t="s">
        <v>33</v>
      </c>
      <c r="D2582" t="s">
        <v>17</v>
      </c>
      <c r="E2582" t="s">
        <v>136</v>
      </c>
      <c r="F2582" t="s">
        <v>35</v>
      </c>
      <c r="G2582">
        <v>2</v>
      </c>
      <c r="H2582" t="s">
        <v>9</v>
      </c>
      <c r="I2582">
        <v>231</v>
      </c>
      <c r="J2582" s="6">
        <v>104160.03</v>
      </c>
      <c r="K2582" s="6">
        <v>37086.589999999997</v>
      </c>
      <c r="L2582" s="6">
        <v>222698.85</v>
      </c>
      <c r="M2582" s="6">
        <v>317566.90999999997</v>
      </c>
      <c r="N2582" s="6">
        <v>22804</v>
      </c>
      <c r="O2582" s="6">
        <v>1866296018</v>
      </c>
      <c r="P2582" s="6">
        <v>594778075</v>
      </c>
      <c r="Q2582" s="6">
        <v>0</v>
      </c>
      <c r="R2582" s="6">
        <v>126704407</v>
      </c>
      <c r="S2582" s="6">
        <v>2335721900</v>
      </c>
      <c r="U2582">
        <f t="shared" si="46"/>
        <v>0.21893234861779515</v>
      </c>
    </row>
    <row r="2583" spans="1:21" x14ac:dyDescent="0.35">
      <c r="A2583">
        <v>2023</v>
      </c>
      <c r="B2583" t="s">
        <v>3</v>
      </c>
      <c r="C2583" t="s">
        <v>33</v>
      </c>
      <c r="D2583" t="s">
        <v>17</v>
      </c>
      <c r="E2583" t="s">
        <v>136</v>
      </c>
      <c r="F2583" t="s">
        <v>35</v>
      </c>
      <c r="G2583">
        <v>3</v>
      </c>
      <c r="H2583" t="s">
        <v>9</v>
      </c>
      <c r="I2583">
        <v>36</v>
      </c>
      <c r="J2583" s="6">
        <v>-1195.24</v>
      </c>
      <c r="K2583" s="6">
        <v>14064.83</v>
      </c>
      <c r="L2583" s="6">
        <v>94335.39</v>
      </c>
      <c r="M2583" s="6">
        <v>148368.28</v>
      </c>
      <c r="N2583" s="6">
        <v>-1017</v>
      </c>
      <c r="O2583" s="6">
        <v>1463549179</v>
      </c>
      <c r="P2583" s="6">
        <v>154260117</v>
      </c>
      <c r="Q2583" s="6">
        <v>0</v>
      </c>
      <c r="R2583" s="6">
        <v>61920934</v>
      </c>
      <c r="S2583" s="6">
        <v>910244414</v>
      </c>
      <c r="U2583">
        <f t="shared" ref="U2583:U2646" si="47">IFERROR(N2583/J2583,0)</f>
        <v>0.85087513804758874</v>
      </c>
    </row>
    <row r="2584" spans="1:21" x14ac:dyDescent="0.35">
      <c r="A2584">
        <v>2023</v>
      </c>
      <c r="B2584" t="s">
        <v>3</v>
      </c>
      <c r="C2584" t="s">
        <v>33</v>
      </c>
      <c r="D2584" t="s">
        <v>17</v>
      </c>
      <c r="E2584" t="s">
        <v>136</v>
      </c>
      <c r="F2584" t="s">
        <v>35</v>
      </c>
      <c r="G2584">
        <v>4</v>
      </c>
      <c r="H2584" t="s">
        <v>9</v>
      </c>
      <c r="I2584">
        <v>36</v>
      </c>
      <c r="J2584" s="6">
        <v>49702.98</v>
      </c>
      <c r="K2584" s="6">
        <v>23574.13</v>
      </c>
      <c r="L2584" s="6">
        <v>67900.759999999995</v>
      </c>
      <c r="M2584" s="6">
        <v>100062.1</v>
      </c>
      <c r="N2584" s="6">
        <v>11646</v>
      </c>
      <c r="O2584" s="6">
        <v>380271110</v>
      </c>
      <c r="P2584" s="6">
        <v>88230728</v>
      </c>
      <c r="Q2584" s="6">
        <v>0</v>
      </c>
      <c r="R2584" s="6">
        <v>40077684</v>
      </c>
      <c r="S2584" s="6">
        <v>482221522</v>
      </c>
      <c r="U2584">
        <f t="shared" si="47"/>
        <v>0.23431190644907005</v>
      </c>
    </row>
    <row r="2585" spans="1:21" x14ac:dyDescent="0.35">
      <c r="A2585">
        <v>2023</v>
      </c>
      <c r="B2585" t="s">
        <v>3</v>
      </c>
      <c r="C2585" t="s">
        <v>33</v>
      </c>
      <c r="D2585" t="s">
        <v>17</v>
      </c>
      <c r="E2585" t="s">
        <v>136</v>
      </c>
      <c r="F2585" t="s">
        <v>35</v>
      </c>
      <c r="G2585">
        <v>5</v>
      </c>
      <c r="H2585" t="s">
        <v>9</v>
      </c>
      <c r="I2585">
        <v>51</v>
      </c>
      <c r="J2585" s="6">
        <v>15970.64</v>
      </c>
      <c r="K2585" s="6">
        <v>7779.61</v>
      </c>
      <c r="L2585" s="6">
        <v>45657.35</v>
      </c>
      <c r="M2585" s="6">
        <v>52950.43</v>
      </c>
      <c r="N2585" s="6">
        <v>3992</v>
      </c>
      <c r="O2585" s="6">
        <v>786277902</v>
      </c>
      <c r="P2585" s="6">
        <v>119118434</v>
      </c>
      <c r="Q2585" s="6">
        <v>0</v>
      </c>
      <c r="R2585" s="6">
        <v>144200877</v>
      </c>
      <c r="S2585" s="6">
        <v>1049597213</v>
      </c>
      <c r="U2585">
        <f t="shared" si="47"/>
        <v>0.24995867416709663</v>
      </c>
    </row>
    <row r="2586" spans="1:21" x14ac:dyDescent="0.35">
      <c r="A2586">
        <v>2023</v>
      </c>
      <c r="B2586" t="s">
        <v>3</v>
      </c>
      <c r="C2586" t="s">
        <v>33</v>
      </c>
      <c r="D2586" t="s">
        <v>17</v>
      </c>
      <c r="E2586" t="s">
        <v>136</v>
      </c>
      <c r="F2586" t="s">
        <v>35</v>
      </c>
      <c r="G2586">
        <v>6</v>
      </c>
      <c r="H2586" t="s">
        <v>9</v>
      </c>
      <c r="I2586">
        <v>8</v>
      </c>
      <c r="J2586" s="6">
        <v>2656.18</v>
      </c>
      <c r="K2586" s="6">
        <v>1328.1</v>
      </c>
      <c r="L2586" s="6">
        <v>1444.21</v>
      </c>
      <c r="M2586" s="6">
        <v>1444.21</v>
      </c>
      <c r="N2586" s="6">
        <v>425</v>
      </c>
      <c r="O2586" s="6">
        <v>68480000</v>
      </c>
      <c r="P2586" s="6">
        <v>10200000</v>
      </c>
      <c r="Q2586" s="6">
        <v>0</v>
      </c>
      <c r="R2586" s="6">
        <v>11908000</v>
      </c>
      <c r="S2586" s="6">
        <v>90588000</v>
      </c>
      <c r="U2586">
        <f t="shared" si="47"/>
        <v>0.16000421658170758</v>
      </c>
    </row>
    <row r="2587" spans="1:21" x14ac:dyDescent="0.35">
      <c r="A2587">
        <v>2023</v>
      </c>
      <c r="B2587" t="s">
        <v>3</v>
      </c>
      <c r="C2587" t="s">
        <v>33</v>
      </c>
      <c r="D2587" t="s">
        <v>17</v>
      </c>
      <c r="E2587" t="s">
        <v>136</v>
      </c>
      <c r="F2587" t="s">
        <v>35</v>
      </c>
      <c r="G2587">
        <v>7</v>
      </c>
      <c r="H2587" t="s">
        <v>9</v>
      </c>
      <c r="I2587">
        <v>1</v>
      </c>
      <c r="J2587" s="6">
        <v>0</v>
      </c>
      <c r="K2587" s="6">
        <v>0</v>
      </c>
      <c r="L2587" s="6">
        <v>142733.14000000001</v>
      </c>
      <c r="M2587" s="6">
        <v>287832.02</v>
      </c>
      <c r="N2587" s="6">
        <v>0</v>
      </c>
      <c r="O2587" s="6">
        <v>501087786</v>
      </c>
      <c r="P2587" s="6">
        <v>36974955</v>
      </c>
      <c r="Q2587" s="6">
        <v>0</v>
      </c>
      <c r="R2587" s="6">
        <v>107612548</v>
      </c>
      <c r="S2587" s="6">
        <v>645675289</v>
      </c>
      <c r="U2587">
        <f t="shared" si="47"/>
        <v>0</v>
      </c>
    </row>
    <row r="2588" spans="1:21" x14ac:dyDescent="0.35">
      <c r="A2588">
        <v>2023</v>
      </c>
      <c r="B2588" t="s">
        <v>3</v>
      </c>
      <c r="C2588" t="s">
        <v>33</v>
      </c>
      <c r="D2588" t="s">
        <v>17</v>
      </c>
      <c r="E2588" t="s">
        <v>137</v>
      </c>
      <c r="F2588" t="s">
        <v>35</v>
      </c>
      <c r="G2588">
        <v>1</v>
      </c>
      <c r="H2588" t="s">
        <v>9</v>
      </c>
      <c r="I2588">
        <v>102</v>
      </c>
      <c r="J2588" s="6">
        <v>575469.21</v>
      </c>
      <c r="K2588" s="6">
        <v>133494.07999999999</v>
      </c>
      <c r="L2588" s="6">
        <v>643922.06999999995</v>
      </c>
      <c r="M2588" s="6">
        <v>816879.3</v>
      </c>
      <c r="N2588" s="6">
        <v>96445</v>
      </c>
      <c r="O2588" s="6">
        <v>5011355462</v>
      </c>
      <c r="P2588" s="6">
        <v>601898208</v>
      </c>
      <c r="Q2588" s="6">
        <v>0</v>
      </c>
      <c r="R2588" s="6">
        <v>152121737</v>
      </c>
      <c r="S2588" s="6">
        <v>5729309798</v>
      </c>
      <c r="U2588">
        <f t="shared" si="47"/>
        <v>0.1675936754287862</v>
      </c>
    </row>
    <row r="2589" spans="1:21" x14ac:dyDescent="0.35">
      <c r="A2589">
        <v>2023</v>
      </c>
      <c r="B2589" t="s">
        <v>3</v>
      </c>
      <c r="C2589" t="s">
        <v>33</v>
      </c>
      <c r="D2589" t="s">
        <v>17</v>
      </c>
      <c r="E2589" t="s">
        <v>137</v>
      </c>
      <c r="F2589" t="s">
        <v>35</v>
      </c>
      <c r="G2589">
        <v>2</v>
      </c>
      <c r="H2589" t="s">
        <v>9</v>
      </c>
      <c r="I2589">
        <v>213</v>
      </c>
      <c r="J2589" s="6">
        <v>69457.759999999995</v>
      </c>
      <c r="K2589" s="6">
        <v>15906</v>
      </c>
      <c r="L2589" s="6">
        <v>116430.2</v>
      </c>
      <c r="M2589" s="6">
        <v>137789.85999999999</v>
      </c>
      <c r="N2589" s="6">
        <v>16338</v>
      </c>
      <c r="O2589" s="6">
        <v>1240156112</v>
      </c>
      <c r="P2589" s="6">
        <v>437393682</v>
      </c>
      <c r="Q2589" s="6">
        <v>0</v>
      </c>
      <c r="R2589" s="6">
        <v>92790190</v>
      </c>
      <c r="S2589" s="6">
        <v>1589508725</v>
      </c>
      <c r="U2589">
        <f t="shared" si="47"/>
        <v>0.23522209757412277</v>
      </c>
    </row>
    <row r="2590" spans="1:21" x14ac:dyDescent="0.35">
      <c r="A2590">
        <v>2023</v>
      </c>
      <c r="B2590" t="s">
        <v>3</v>
      </c>
      <c r="C2590" t="s">
        <v>33</v>
      </c>
      <c r="D2590" t="s">
        <v>17</v>
      </c>
      <c r="E2590" t="s">
        <v>137</v>
      </c>
      <c r="F2590" t="s">
        <v>35</v>
      </c>
      <c r="G2590">
        <v>3</v>
      </c>
      <c r="H2590" t="s">
        <v>9</v>
      </c>
      <c r="I2590">
        <v>23</v>
      </c>
      <c r="J2590" s="6">
        <v>12718.82</v>
      </c>
      <c r="K2590" s="6">
        <v>1169.3800000000001</v>
      </c>
      <c r="L2590" s="6">
        <v>28736.63</v>
      </c>
      <c r="M2590" s="6">
        <v>34870.71</v>
      </c>
      <c r="N2590" s="6">
        <v>3150</v>
      </c>
      <c r="O2590" s="6">
        <v>200025089</v>
      </c>
      <c r="P2590" s="6">
        <v>51654900</v>
      </c>
      <c r="Q2590" s="6">
        <v>0</v>
      </c>
      <c r="R2590" s="6">
        <v>20041700</v>
      </c>
      <c r="S2590" s="6">
        <v>270598689</v>
      </c>
      <c r="U2590">
        <f t="shared" si="47"/>
        <v>0.247664484598414</v>
      </c>
    </row>
    <row r="2591" spans="1:21" x14ac:dyDescent="0.35">
      <c r="A2591">
        <v>2023</v>
      </c>
      <c r="B2591" t="s">
        <v>3</v>
      </c>
      <c r="C2591" t="s">
        <v>33</v>
      </c>
      <c r="D2591" t="s">
        <v>17</v>
      </c>
      <c r="E2591" t="s">
        <v>137</v>
      </c>
      <c r="F2591" t="s">
        <v>35</v>
      </c>
      <c r="G2591">
        <v>4</v>
      </c>
      <c r="H2591" t="s">
        <v>9</v>
      </c>
      <c r="I2591">
        <v>14</v>
      </c>
      <c r="J2591" s="6">
        <v>8582.31</v>
      </c>
      <c r="K2591" s="6">
        <v>3902.47</v>
      </c>
      <c r="L2591" s="6">
        <v>15398.41</v>
      </c>
      <c r="M2591" s="6">
        <v>20442.689999999999</v>
      </c>
      <c r="N2591" s="6">
        <v>1676</v>
      </c>
      <c r="O2591" s="6">
        <v>130012000</v>
      </c>
      <c r="P2591" s="6">
        <v>41264400</v>
      </c>
      <c r="Q2591" s="6">
        <v>0</v>
      </c>
      <c r="R2591" s="6">
        <v>32932879</v>
      </c>
      <c r="S2591" s="6">
        <v>202346279</v>
      </c>
      <c r="U2591">
        <f t="shared" si="47"/>
        <v>0.1952854184945545</v>
      </c>
    </row>
    <row r="2592" spans="1:21" x14ac:dyDescent="0.35">
      <c r="A2592">
        <v>2023</v>
      </c>
      <c r="B2592" t="s">
        <v>3</v>
      </c>
      <c r="C2592" t="s">
        <v>33</v>
      </c>
      <c r="D2592" t="s">
        <v>17</v>
      </c>
      <c r="E2592" t="s">
        <v>137</v>
      </c>
      <c r="F2592" t="s">
        <v>35</v>
      </c>
      <c r="G2592">
        <v>5</v>
      </c>
      <c r="H2592" t="s">
        <v>9</v>
      </c>
      <c r="I2592">
        <v>20</v>
      </c>
      <c r="J2592" s="6">
        <v>4003.19</v>
      </c>
      <c r="K2592" s="6">
        <v>919.37</v>
      </c>
      <c r="L2592" s="6">
        <v>13513.51</v>
      </c>
      <c r="M2592" s="6">
        <v>16843.53</v>
      </c>
      <c r="N2592" s="6">
        <v>960</v>
      </c>
      <c r="O2592" s="6">
        <v>209195922</v>
      </c>
      <c r="P2592" s="6">
        <v>22630508</v>
      </c>
      <c r="Q2592" s="6">
        <v>0</v>
      </c>
      <c r="R2592" s="6">
        <v>10767000</v>
      </c>
      <c r="S2592" s="6">
        <v>236028430</v>
      </c>
      <c r="U2592">
        <f t="shared" si="47"/>
        <v>0.23980875251986541</v>
      </c>
    </row>
    <row r="2593" spans="1:21" x14ac:dyDescent="0.35">
      <c r="A2593">
        <v>2023</v>
      </c>
      <c r="B2593" t="s">
        <v>3</v>
      </c>
      <c r="C2593" t="s">
        <v>33</v>
      </c>
      <c r="D2593" t="s">
        <v>17</v>
      </c>
      <c r="E2593" t="s">
        <v>137</v>
      </c>
      <c r="F2593" t="s">
        <v>35</v>
      </c>
      <c r="G2593">
        <v>6</v>
      </c>
      <c r="H2593" t="s">
        <v>9</v>
      </c>
      <c r="I2593">
        <v>6</v>
      </c>
      <c r="J2593" s="6">
        <v>9044</v>
      </c>
      <c r="K2593" s="6">
        <v>9044</v>
      </c>
      <c r="L2593" s="6">
        <v>12274.7</v>
      </c>
      <c r="M2593" s="6">
        <v>26372.34</v>
      </c>
      <c r="N2593" s="6">
        <v>2261</v>
      </c>
      <c r="O2593" s="6">
        <v>375000000</v>
      </c>
      <c r="P2593" s="6">
        <v>33150000</v>
      </c>
      <c r="Q2593" s="6">
        <v>0</v>
      </c>
      <c r="R2593" s="6">
        <v>10600000</v>
      </c>
      <c r="S2593" s="6">
        <v>394750000</v>
      </c>
      <c r="U2593">
        <f t="shared" si="47"/>
        <v>0.25</v>
      </c>
    </row>
    <row r="2594" spans="1:21" x14ac:dyDescent="0.35">
      <c r="A2594">
        <v>2023</v>
      </c>
      <c r="B2594" t="s">
        <v>3</v>
      </c>
      <c r="C2594" t="s">
        <v>33</v>
      </c>
      <c r="D2594" t="s">
        <v>17</v>
      </c>
      <c r="E2594" t="s">
        <v>137</v>
      </c>
      <c r="F2594" t="s">
        <v>35</v>
      </c>
      <c r="G2594">
        <v>7</v>
      </c>
      <c r="H2594" t="s">
        <v>9</v>
      </c>
      <c r="I2594">
        <v>4</v>
      </c>
      <c r="J2594" s="6">
        <v>2952.07</v>
      </c>
      <c r="K2594" s="6">
        <v>424.8</v>
      </c>
      <c r="L2594" s="6">
        <v>1465.9</v>
      </c>
      <c r="M2594" s="6">
        <v>1470.79</v>
      </c>
      <c r="N2594" s="6">
        <v>738</v>
      </c>
      <c r="O2594" s="6">
        <v>12000000</v>
      </c>
      <c r="P2594" s="6">
        <v>5020000</v>
      </c>
      <c r="Q2594" s="6">
        <v>0</v>
      </c>
      <c r="R2594" s="6">
        <v>2430000</v>
      </c>
      <c r="S2594" s="6">
        <v>19450000</v>
      </c>
      <c r="U2594">
        <f t="shared" si="47"/>
        <v>0.24999407195628828</v>
      </c>
    </row>
    <row r="2595" spans="1:21" x14ac:dyDescent="0.35">
      <c r="A2595">
        <v>2023</v>
      </c>
      <c r="B2595" t="s">
        <v>3</v>
      </c>
      <c r="C2595" t="s">
        <v>33</v>
      </c>
      <c r="D2595" t="s">
        <v>17</v>
      </c>
      <c r="E2595" t="s">
        <v>137</v>
      </c>
      <c r="F2595" t="s">
        <v>35</v>
      </c>
      <c r="G2595">
        <v>8</v>
      </c>
      <c r="H2595" t="s">
        <v>9</v>
      </c>
      <c r="I2595">
        <v>3</v>
      </c>
      <c r="J2595" s="6">
        <v>1248.57</v>
      </c>
      <c r="K2595" s="6">
        <v>194.98</v>
      </c>
      <c r="L2595" s="6">
        <v>1374.71</v>
      </c>
      <c r="M2595" s="6">
        <v>1379.34</v>
      </c>
      <c r="N2595" s="6">
        <v>311</v>
      </c>
      <c r="O2595" s="6">
        <v>15611553</v>
      </c>
      <c r="P2595" s="6">
        <v>2000000</v>
      </c>
      <c r="Q2595" s="6">
        <v>0</v>
      </c>
      <c r="R2595" s="6">
        <v>1341111</v>
      </c>
      <c r="S2595" s="6">
        <v>18952664</v>
      </c>
      <c r="U2595">
        <f t="shared" si="47"/>
        <v>0.2490849531864453</v>
      </c>
    </row>
    <row r="2596" spans="1:21" x14ac:dyDescent="0.35">
      <c r="A2596">
        <v>2023</v>
      </c>
      <c r="B2596" t="s">
        <v>3</v>
      </c>
      <c r="C2596" t="s">
        <v>33</v>
      </c>
      <c r="D2596" t="s">
        <v>17</v>
      </c>
      <c r="E2596" t="s">
        <v>137</v>
      </c>
      <c r="F2596" t="s">
        <v>35</v>
      </c>
      <c r="G2596">
        <v>9</v>
      </c>
      <c r="H2596" t="s">
        <v>9</v>
      </c>
      <c r="I2596">
        <v>6</v>
      </c>
      <c r="J2596" s="6">
        <v>9447.9</v>
      </c>
      <c r="K2596" s="6">
        <v>3314.23</v>
      </c>
      <c r="L2596" s="6">
        <v>8809.9</v>
      </c>
      <c r="M2596" s="6">
        <v>9848.39</v>
      </c>
      <c r="N2596" s="6">
        <v>2273</v>
      </c>
      <c r="O2596" s="6">
        <v>136006000</v>
      </c>
      <c r="P2596" s="6">
        <v>5800000</v>
      </c>
      <c r="Q2596" s="6">
        <v>0</v>
      </c>
      <c r="R2596" s="6">
        <v>18270000</v>
      </c>
      <c r="S2596" s="6">
        <v>154756000</v>
      </c>
      <c r="U2596">
        <f t="shared" si="47"/>
        <v>0.24058256332094963</v>
      </c>
    </row>
    <row r="2597" spans="1:21" x14ac:dyDescent="0.35">
      <c r="A2597">
        <v>2023</v>
      </c>
      <c r="B2597" t="s">
        <v>3</v>
      </c>
      <c r="C2597" t="s">
        <v>33</v>
      </c>
      <c r="D2597" t="s">
        <v>17</v>
      </c>
      <c r="E2597" t="s">
        <v>137</v>
      </c>
      <c r="F2597" t="s">
        <v>35</v>
      </c>
      <c r="G2597">
        <v>10</v>
      </c>
      <c r="H2597" t="s">
        <v>9</v>
      </c>
      <c r="I2597">
        <v>1</v>
      </c>
      <c r="J2597" s="6">
        <v>1259.46</v>
      </c>
      <c r="K2597" s="6">
        <v>181.24</v>
      </c>
      <c r="L2597" s="6">
        <v>113.28</v>
      </c>
      <c r="M2597" s="6">
        <v>113.28</v>
      </c>
      <c r="N2597" s="6">
        <v>314</v>
      </c>
      <c r="O2597" s="6">
        <v>6000000</v>
      </c>
      <c r="P2597" s="6">
        <v>3000000</v>
      </c>
      <c r="Q2597" s="6">
        <v>0</v>
      </c>
      <c r="R2597" s="6">
        <v>705000</v>
      </c>
      <c r="S2597" s="6">
        <v>9705000</v>
      </c>
      <c r="U2597">
        <f t="shared" si="47"/>
        <v>0.24931319771965763</v>
      </c>
    </row>
    <row r="2598" spans="1:21" x14ac:dyDescent="0.35">
      <c r="A2598">
        <v>2023</v>
      </c>
      <c r="B2598" t="s">
        <v>3</v>
      </c>
      <c r="C2598" t="s">
        <v>33</v>
      </c>
      <c r="D2598" t="s">
        <v>17</v>
      </c>
      <c r="E2598" t="s">
        <v>138</v>
      </c>
      <c r="F2598" t="s">
        <v>35</v>
      </c>
      <c r="G2598">
        <v>1</v>
      </c>
      <c r="H2598" t="s">
        <v>9</v>
      </c>
      <c r="I2598">
        <v>156</v>
      </c>
      <c r="J2598" s="6">
        <v>29496.93</v>
      </c>
      <c r="K2598" s="6">
        <v>15668.32</v>
      </c>
      <c r="L2598" s="6">
        <v>121473.79</v>
      </c>
      <c r="M2598" s="6">
        <v>211224.51</v>
      </c>
      <c r="N2598" s="6">
        <v>7319</v>
      </c>
      <c r="O2598" s="6">
        <v>504550376</v>
      </c>
      <c r="P2598" s="6">
        <v>977139114</v>
      </c>
      <c r="Q2598" s="6">
        <v>0</v>
      </c>
      <c r="R2598" s="6">
        <v>120862490</v>
      </c>
      <c r="S2598" s="6">
        <v>1572769214</v>
      </c>
      <c r="U2598">
        <f t="shared" si="47"/>
        <v>0.24812751699922669</v>
      </c>
    </row>
    <row r="2599" spans="1:21" x14ac:dyDescent="0.35">
      <c r="A2599">
        <v>2023</v>
      </c>
      <c r="B2599" t="s">
        <v>3</v>
      </c>
      <c r="C2599" t="s">
        <v>33</v>
      </c>
      <c r="D2599" t="s">
        <v>17</v>
      </c>
      <c r="E2599" t="s">
        <v>138</v>
      </c>
      <c r="F2599" t="s">
        <v>35</v>
      </c>
      <c r="G2599">
        <v>2</v>
      </c>
      <c r="H2599" t="s">
        <v>9</v>
      </c>
      <c r="I2599">
        <v>104</v>
      </c>
      <c r="J2599" s="6">
        <v>25653.78</v>
      </c>
      <c r="K2599" s="6">
        <v>4558.1000000000004</v>
      </c>
      <c r="L2599" s="6">
        <v>78290.38</v>
      </c>
      <c r="M2599" s="6">
        <v>100512.58</v>
      </c>
      <c r="N2599" s="6">
        <v>6004</v>
      </c>
      <c r="O2599" s="6">
        <v>417301000</v>
      </c>
      <c r="P2599" s="6">
        <v>352938054</v>
      </c>
      <c r="Q2599" s="6">
        <v>0</v>
      </c>
      <c r="R2599" s="6">
        <v>76256950</v>
      </c>
      <c r="S2599" s="6">
        <v>802600354</v>
      </c>
      <c r="U2599">
        <f t="shared" si="47"/>
        <v>0.23403958403011174</v>
      </c>
    </row>
    <row r="2600" spans="1:21" x14ac:dyDescent="0.35">
      <c r="A2600">
        <v>2023</v>
      </c>
      <c r="B2600" t="s">
        <v>3</v>
      </c>
      <c r="C2600" t="s">
        <v>33</v>
      </c>
      <c r="D2600" t="s">
        <v>17</v>
      </c>
      <c r="E2600" t="s">
        <v>138</v>
      </c>
      <c r="F2600" t="s">
        <v>35</v>
      </c>
      <c r="G2600">
        <v>3</v>
      </c>
      <c r="H2600" t="s">
        <v>9</v>
      </c>
      <c r="I2600">
        <v>18</v>
      </c>
      <c r="J2600" s="6">
        <v>19399.919999999998</v>
      </c>
      <c r="K2600" s="6">
        <v>7491.76</v>
      </c>
      <c r="L2600" s="6">
        <v>10266.65</v>
      </c>
      <c r="M2600" s="6">
        <v>21490.59</v>
      </c>
      <c r="N2600" s="6">
        <v>4837</v>
      </c>
      <c r="O2600" s="6">
        <v>183407000</v>
      </c>
      <c r="P2600" s="6">
        <v>53218109</v>
      </c>
      <c r="Q2600" s="6">
        <v>0</v>
      </c>
      <c r="R2600" s="6">
        <v>18595000</v>
      </c>
      <c r="S2600" s="6">
        <v>255220109</v>
      </c>
      <c r="U2600">
        <f t="shared" si="47"/>
        <v>0.2493309250759797</v>
      </c>
    </row>
    <row r="2601" spans="1:21" x14ac:dyDescent="0.35">
      <c r="A2601">
        <v>2023</v>
      </c>
      <c r="B2601" t="s">
        <v>3</v>
      </c>
      <c r="C2601" t="s">
        <v>33</v>
      </c>
      <c r="D2601" t="s">
        <v>17</v>
      </c>
      <c r="E2601" t="s">
        <v>138</v>
      </c>
      <c r="F2601" t="s">
        <v>35</v>
      </c>
      <c r="G2601">
        <v>4</v>
      </c>
      <c r="H2601" t="s">
        <v>9</v>
      </c>
      <c r="I2601">
        <v>15</v>
      </c>
      <c r="J2601" s="6">
        <v>18196.05</v>
      </c>
      <c r="K2601" s="6">
        <v>6929.86</v>
      </c>
      <c r="L2601" s="6">
        <v>21166.7</v>
      </c>
      <c r="M2601" s="6">
        <v>40174.080000000002</v>
      </c>
      <c r="N2601" s="6">
        <v>4548</v>
      </c>
      <c r="O2601" s="6">
        <v>351231000</v>
      </c>
      <c r="P2601" s="6">
        <v>303100000</v>
      </c>
      <c r="Q2601" s="6">
        <v>0</v>
      </c>
      <c r="R2601" s="6">
        <v>24946062</v>
      </c>
      <c r="S2601" s="6">
        <v>674354062</v>
      </c>
      <c r="U2601">
        <f t="shared" si="47"/>
        <v>0.24994435605529772</v>
      </c>
    </row>
    <row r="2602" spans="1:21" x14ac:dyDescent="0.35">
      <c r="A2602">
        <v>2023</v>
      </c>
      <c r="B2602" t="s">
        <v>3</v>
      </c>
      <c r="C2602" t="s">
        <v>33</v>
      </c>
      <c r="D2602" t="s">
        <v>17</v>
      </c>
      <c r="E2602" t="s">
        <v>138</v>
      </c>
      <c r="F2602" t="s">
        <v>35</v>
      </c>
      <c r="G2602">
        <v>5</v>
      </c>
      <c r="H2602" t="s">
        <v>9</v>
      </c>
      <c r="I2602">
        <v>8</v>
      </c>
      <c r="J2602" s="6">
        <v>1150.03</v>
      </c>
      <c r="K2602" s="6">
        <v>165.49</v>
      </c>
      <c r="L2602" s="6">
        <v>2977.18</v>
      </c>
      <c r="M2602" s="6">
        <v>3491.52</v>
      </c>
      <c r="N2602" s="6">
        <v>286</v>
      </c>
      <c r="O2602" s="6">
        <v>34315000</v>
      </c>
      <c r="P2602" s="6">
        <v>4510000</v>
      </c>
      <c r="Q2602" s="6">
        <v>0</v>
      </c>
      <c r="R2602" s="6">
        <v>2186800</v>
      </c>
      <c r="S2602" s="6">
        <v>36004600</v>
      </c>
      <c r="U2602">
        <f t="shared" si="47"/>
        <v>0.2486891646304879</v>
      </c>
    </row>
    <row r="2603" spans="1:21" x14ac:dyDescent="0.35">
      <c r="A2603">
        <v>2023</v>
      </c>
      <c r="B2603" t="s">
        <v>3</v>
      </c>
      <c r="C2603" t="s">
        <v>33</v>
      </c>
      <c r="D2603" t="s">
        <v>17</v>
      </c>
      <c r="E2603" t="s">
        <v>138</v>
      </c>
      <c r="F2603" t="s">
        <v>35</v>
      </c>
      <c r="G2603">
        <v>6</v>
      </c>
      <c r="H2603" t="s">
        <v>9</v>
      </c>
      <c r="I2603">
        <v>106</v>
      </c>
      <c r="J2603" s="6">
        <v>31335.02</v>
      </c>
      <c r="K2603" s="6">
        <v>4509.08</v>
      </c>
      <c r="L2603" s="6">
        <v>67622.28</v>
      </c>
      <c r="M2603" s="6">
        <v>71031.25</v>
      </c>
      <c r="N2603" s="6">
        <v>7837</v>
      </c>
      <c r="O2603" s="6">
        <v>680097955</v>
      </c>
      <c r="P2603" s="6">
        <v>13800000</v>
      </c>
      <c r="Q2603" s="6">
        <v>0</v>
      </c>
      <c r="R2603" s="6">
        <v>92274009</v>
      </c>
      <c r="S2603" s="6">
        <v>782196964</v>
      </c>
      <c r="U2603">
        <f t="shared" si="47"/>
        <v>0.25010355825526837</v>
      </c>
    </row>
    <row r="2604" spans="1:21" x14ac:dyDescent="0.35">
      <c r="A2604">
        <v>2023</v>
      </c>
      <c r="B2604" t="s">
        <v>3</v>
      </c>
      <c r="C2604" t="s">
        <v>33</v>
      </c>
      <c r="D2604" t="s">
        <v>17</v>
      </c>
      <c r="E2604" t="s">
        <v>138</v>
      </c>
      <c r="F2604" t="s">
        <v>35</v>
      </c>
      <c r="G2604">
        <v>7</v>
      </c>
      <c r="H2604" t="s">
        <v>9</v>
      </c>
      <c r="I2604">
        <v>18</v>
      </c>
      <c r="J2604" s="6">
        <v>6474.04</v>
      </c>
      <c r="K2604" s="6">
        <v>931.61</v>
      </c>
      <c r="L2604" s="6">
        <v>5559.75</v>
      </c>
      <c r="M2604" s="6">
        <v>5701.18</v>
      </c>
      <c r="N2604" s="6">
        <v>1619</v>
      </c>
      <c r="O2604" s="6">
        <v>53009000</v>
      </c>
      <c r="P2604" s="6">
        <v>17800000</v>
      </c>
      <c r="Q2604" s="6">
        <v>0</v>
      </c>
      <c r="R2604" s="6">
        <v>3020000</v>
      </c>
      <c r="S2604" s="6">
        <v>73409000</v>
      </c>
      <c r="U2604">
        <f t="shared" si="47"/>
        <v>0.25007568689720794</v>
      </c>
    </row>
    <row r="2605" spans="1:21" x14ac:dyDescent="0.35">
      <c r="A2605">
        <v>2023</v>
      </c>
      <c r="B2605" t="s">
        <v>3</v>
      </c>
      <c r="C2605" t="s">
        <v>33</v>
      </c>
      <c r="D2605" t="s">
        <v>17</v>
      </c>
      <c r="E2605" t="s">
        <v>138</v>
      </c>
      <c r="F2605" t="s">
        <v>35</v>
      </c>
      <c r="G2605">
        <v>8</v>
      </c>
      <c r="H2605" t="s">
        <v>9</v>
      </c>
      <c r="I2605">
        <v>3</v>
      </c>
      <c r="J2605" s="6">
        <v>574.77</v>
      </c>
      <c r="K2605" s="6">
        <v>82.71</v>
      </c>
      <c r="L2605" s="6">
        <v>661.08</v>
      </c>
      <c r="M2605" s="6">
        <v>781.96</v>
      </c>
      <c r="N2605" s="6">
        <v>145</v>
      </c>
      <c r="O2605" s="6">
        <v>0</v>
      </c>
      <c r="P2605" s="6">
        <v>4600000</v>
      </c>
      <c r="Q2605" s="6">
        <v>0</v>
      </c>
      <c r="R2605" s="6">
        <v>145000</v>
      </c>
      <c r="S2605" s="6">
        <v>4745000</v>
      </c>
      <c r="U2605">
        <f t="shared" si="47"/>
        <v>0.25227482297266735</v>
      </c>
    </row>
    <row r="2606" spans="1:21" x14ac:dyDescent="0.35">
      <c r="A2606">
        <v>2023</v>
      </c>
      <c r="B2606" t="s">
        <v>3</v>
      </c>
      <c r="C2606" t="s">
        <v>33</v>
      </c>
      <c r="D2606" t="s">
        <v>17</v>
      </c>
      <c r="E2606" t="s">
        <v>138</v>
      </c>
      <c r="F2606" t="s">
        <v>35</v>
      </c>
      <c r="G2606">
        <v>9</v>
      </c>
      <c r="H2606" t="s">
        <v>9</v>
      </c>
      <c r="I2606">
        <v>2</v>
      </c>
      <c r="J2606" s="6">
        <v>507.92</v>
      </c>
      <c r="K2606" s="6">
        <v>73.09</v>
      </c>
      <c r="L2606" s="6">
        <v>505.89</v>
      </c>
      <c r="M2606" s="6">
        <v>733.48</v>
      </c>
      <c r="N2606" s="6">
        <v>127</v>
      </c>
      <c r="O2606" s="6">
        <v>0</v>
      </c>
      <c r="P2606" s="6">
        <v>8000000</v>
      </c>
      <c r="Q2606" s="6">
        <v>0</v>
      </c>
      <c r="R2606" s="6">
        <v>820000</v>
      </c>
      <c r="S2606" s="6">
        <v>8820000</v>
      </c>
      <c r="U2606">
        <f t="shared" si="47"/>
        <v>0.25003937627972911</v>
      </c>
    </row>
    <row r="2607" spans="1:21" x14ac:dyDescent="0.35">
      <c r="A2607">
        <v>2023</v>
      </c>
      <c r="B2607" t="s">
        <v>3</v>
      </c>
      <c r="C2607" t="s">
        <v>33</v>
      </c>
      <c r="D2607" t="s">
        <v>17</v>
      </c>
      <c r="E2607" t="s">
        <v>138</v>
      </c>
      <c r="F2607" t="s">
        <v>35</v>
      </c>
      <c r="G2607">
        <v>10</v>
      </c>
      <c r="H2607" t="s">
        <v>9</v>
      </c>
      <c r="I2607">
        <v>12</v>
      </c>
      <c r="J2607" s="6">
        <v>14845.66</v>
      </c>
      <c r="K2607" s="6">
        <v>2136.31</v>
      </c>
      <c r="L2607" s="6">
        <v>9674.08</v>
      </c>
      <c r="M2607" s="6">
        <v>9743.49</v>
      </c>
      <c r="N2607" s="6">
        <v>3710</v>
      </c>
      <c r="O2607" s="6">
        <v>64512000</v>
      </c>
      <c r="P2607" s="6">
        <v>27300000</v>
      </c>
      <c r="Q2607" s="6">
        <v>0</v>
      </c>
      <c r="R2607" s="6">
        <v>2642500</v>
      </c>
      <c r="S2607" s="6">
        <v>90981500</v>
      </c>
      <c r="U2607">
        <f t="shared" si="47"/>
        <v>0.24990468594862067</v>
      </c>
    </row>
    <row r="2608" spans="1:21" x14ac:dyDescent="0.35">
      <c r="A2608">
        <v>2023</v>
      </c>
      <c r="B2608" t="s">
        <v>3</v>
      </c>
      <c r="C2608" t="s">
        <v>33</v>
      </c>
      <c r="D2608" t="s">
        <v>17</v>
      </c>
      <c r="E2608" t="s">
        <v>139</v>
      </c>
      <c r="F2608" t="s">
        <v>35</v>
      </c>
      <c r="G2608">
        <v>1</v>
      </c>
      <c r="H2608" t="s">
        <v>9</v>
      </c>
      <c r="I2608">
        <v>3876</v>
      </c>
      <c r="J2608" s="6">
        <v>5973636.3300000001</v>
      </c>
      <c r="K2608" s="6">
        <v>1157465.06</v>
      </c>
      <c r="L2608" s="6">
        <v>8863835.0500000007</v>
      </c>
      <c r="M2608" s="6">
        <v>12782519.42</v>
      </c>
      <c r="N2608" s="6">
        <v>1476197</v>
      </c>
      <c r="O2608" s="6">
        <v>55246686547</v>
      </c>
      <c r="P2608" s="6">
        <v>73972543946</v>
      </c>
      <c r="Q2608" s="6">
        <v>3949542</v>
      </c>
      <c r="R2608" s="6">
        <v>9022565319</v>
      </c>
      <c r="S2608" s="6">
        <v>134816869322</v>
      </c>
      <c r="U2608">
        <f t="shared" si="47"/>
        <v>0.2471186591300244</v>
      </c>
    </row>
    <row r="2609" spans="1:21" x14ac:dyDescent="0.35">
      <c r="A2609">
        <v>2023</v>
      </c>
      <c r="B2609" t="s">
        <v>3</v>
      </c>
      <c r="C2609" t="s">
        <v>33</v>
      </c>
      <c r="D2609" t="s">
        <v>17</v>
      </c>
      <c r="E2609" t="s">
        <v>139</v>
      </c>
      <c r="F2609" t="s">
        <v>35</v>
      </c>
      <c r="G2609">
        <v>2</v>
      </c>
      <c r="H2609" t="s">
        <v>9</v>
      </c>
      <c r="I2609">
        <v>8434</v>
      </c>
      <c r="J2609" s="6">
        <v>4845486.91</v>
      </c>
      <c r="K2609" s="6">
        <v>774611.5</v>
      </c>
      <c r="L2609" s="6">
        <v>7503257.0199999996</v>
      </c>
      <c r="M2609" s="6">
        <v>9218858.7699999996</v>
      </c>
      <c r="N2609" s="6">
        <v>1120960</v>
      </c>
      <c r="O2609" s="6">
        <v>61249550419</v>
      </c>
      <c r="P2609" s="6">
        <v>21885160712</v>
      </c>
      <c r="Q2609" s="6">
        <v>900000</v>
      </c>
      <c r="R2609" s="6">
        <v>6402201413</v>
      </c>
      <c r="S2609" s="6">
        <v>85836222164</v>
      </c>
      <c r="U2609">
        <f t="shared" si="47"/>
        <v>0.23134104390759772</v>
      </c>
    </row>
    <row r="2610" spans="1:21" x14ac:dyDescent="0.35">
      <c r="A2610">
        <v>2023</v>
      </c>
      <c r="B2610" t="s">
        <v>3</v>
      </c>
      <c r="C2610" t="s">
        <v>33</v>
      </c>
      <c r="D2610" t="s">
        <v>17</v>
      </c>
      <c r="E2610" t="s">
        <v>139</v>
      </c>
      <c r="F2610" t="s">
        <v>35</v>
      </c>
      <c r="G2610">
        <v>3</v>
      </c>
      <c r="H2610" t="s">
        <v>9</v>
      </c>
      <c r="I2610">
        <v>611</v>
      </c>
      <c r="J2610" s="6">
        <v>360043.11</v>
      </c>
      <c r="K2610" s="6">
        <v>162319.29</v>
      </c>
      <c r="L2610" s="6">
        <v>917146.95</v>
      </c>
      <c r="M2610" s="6">
        <v>1529615.03</v>
      </c>
      <c r="N2610" s="6">
        <v>88444</v>
      </c>
      <c r="O2610" s="6">
        <v>13285976584</v>
      </c>
      <c r="P2610" s="6">
        <v>3565392978</v>
      </c>
      <c r="Q2610" s="6">
        <v>0</v>
      </c>
      <c r="R2610" s="6">
        <v>2060382231</v>
      </c>
      <c r="S2610" s="6">
        <v>18150071304</v>
      </c>
      <c r="U2610">
        <f t="shared" si="47"/>
        <v>0.24564836138650176</v>
      </c>
    </row>
    <row r="2611" spans="1:21" x14ac:dyDescent="0.35">
      <c r="A2611">
        <v>2023</v>
      </c>
      <c r="B2611" t="s">
        <v>3</v>
      </c>
      <c r="C2611" t="s">
        <v>33</v>
      </c>
      <c r="D2611" t="s">
        <v>17</v>
      </c>
      <c r="E2611" t="s">
        <v>139</v>
      </c>
      <c r="F2611" t="s">
        <v>35</v>
      </c>
      <c r="G2611">
        <v>4</v>
      </c>
      <c r="H2611" t="s">
        <v>9</v>
      </c>
      <c r="I2611">
        <v>130</v>
      </c>
      <c r="J2611" s="6">
        <v>40577.440000000002</v>
      </c>
      <c r="K2611" s="6">
        <v>10721.96</v>
      </c>
      <c r="L2611" s="6">
        <v>124278.98</v>
      </c>
      <c r="M2611" s="6">
        <v>237172.19</v>
      </c>
      <c r="N2611" s="6">
        <v>9150</v>
      </c>
      <c r="O2611" s="6">
        <v>3187914391</v>
      </c>
      <c r="P2611" s="6">
        <v>871963166</v>
      </c>
      <c r="Q2611" s="6">
        <v>0</v>
      </c>
      <c r="R2611" s="6">
        <v>522855000</v>
      </c>
      <c r="S2611" s="6">
        <v>4220826649</v>
      </c>
      <c r="U2611">
        <f t="shared" si="47"/>
        <v>0.2254947576781581</v>
      </c>
    </row>
    <row r="2612" spans="1:21" x14ac:dyDescent="0.35">
      <c r="A2612">
        <v>2023</v>
      </c>
      <c r="B2612" t="s">
        <v>3</v>
      </c>
      <c r="C2612" t="s">
        <v>33</v>
      </c>
      <c r="D2612" t="s">
        <v>17</v>
      </c>
      <c r="E2612" t="s">
        <v>139</v>
      </c>
      <c r="F2612" t="s">
        <v>35</v>
      </c>
      <c r="G2612">
        <v>5</v>
      </c>
      <c r="H2612" t="s">
        <v>9</v>
      </c>
      <c r="I2612">
        <v>380</v>
      </c>
      <c r="J2612" s="6">
        <v>95697.2</v>
      </c>
      <c r="K2612" s="6">
        <v>25672.44</v>
      </c>
      <c r="L2612" s="6">
        <v>176647.79</v>
      </c>
      <c r="M2612" s="6">
        <v>282074.65999999997</v>
      </c>
      <c r="N2612" s="6">
        <v>26386</v>
      </c>
      <c r="O2612" s="6">
        <v>5030025518</v>
      </c>
      <c r="P2612" s="6">
        <v>722435199</v>
      </c>
      <c r="Q2612" s="6">
        <v>0</v>
      </c>
      <c r="R2612" s="6">
        <v>643555969</v>
      </c>
      <c r="S2612" s="6">
        <v>6378022686</v>
      </c>
      <c r="U2612">
        <f t="shared" si="47"/>
        <v>0.27572384562975721</v>
      </c>
    </row>
    <row r="2613" spans="1:21" x14ac:dyDescent="0.35">
      <c r="A2613">
        <v>2023</v>
      </c>
      <c r="B2613" t="s">
        <v>3</v>
      </c>
      <c r="C2613" t="s">
        <v>33</v>
      </c>
      <c r="D2613" t="s">
        <v>17</v>
      </c>
      <c r="E2613" t="s">
        <v>139</v>
      </c>
      <c r="F2613" t="s">
        <v>35</v>
      </c>
      <c r="G2613">
        <v>6</v>
      </c>
      <c r="H2613" t="s">
        <v>9</v>
      </c>
      <c r="I2613">
        <v>231</v>
      </c>
      <c r="J2613" s="6">
        <v>276939.12</v>
      </c>
      <c r="K2613" s="6">
        <v>56975.83</v>
      </c>
      <c r="L2613" s="6">
        <v>631709.84</v>
      </c>
      <c r="M2613" s="6">
        <v>842916.65</v>
      </c>
      <c r="N2613" s="6">
        <v>41681</v>
      </c>
      <c r="O2613" s="6">
        <v>12231115000</v>
      </c>
      <c r="P2613" s="6">
        <v>2112939993</v>
      </c>
      <c r="Q2613" s="6">
        <v>0</v>
      </c>
      <c r="R2613" s="6">
        <v>766395344</v>
      </c>
      <c r="S2613" s="6">
        <v>14029859837</v>
      </c>
      <c r="U2613">
        <f t="shared" si="47"/>
        <v>0.1505060029077871</v>
      </c>
    </row>
    <row r="2614" spans="1:21" x14ac:dyDescent="0.35">
      <c r="A2614">
        <v>2023</v>
      </c>
      <c r="B2614" t="s">
        <v>3</v>
      </c>
      <c r="C2614" t="s">
        <v>33</v>
      </c>
      <c r="D2614" t="s">
        <v>17</v>
      </c>
      <c r="E2614" t="s">
        <v>139</v>
      </c>
      <c r="F2614" t="s">
        <v>35</v>
      </c>
      <c r="G2614">
        <v>7</v>
      </c>
      <c r="H2614" t="s">
        <v>9</v>
      </c>
      <c r="I2614">
        <v>225</v>
      </c>
      <c r="J2614" s="6">
        <v>90970.96</v>
      </c>
      <c r="K2614" s="6">
        <v>13890.64</v>
      </c>
      <c r="L2614" s="6">
        <v>155937.01999999999</v>
      </c>
      <c r="M2614" s="6">
        <v>211036.2</v>
      </c>
      <c r="N2614" s="6">
        <v>21700</v>
      </c>
      <c r="O2614" s="6">
        <v>4597811995</v>
      </c>
      <c r="P2614" s="6">
        <v>434748275</v>
      </c>
      <c r="Q2614" s="6">
        <v>0</v>
      </c>
      <c r="R2614" s="6">
        <v>578051469</v>
      </c>
      <c r="S2614" s="6">
        <v>5558846739</v>
      </c>
      <c r="U2614">
        <f t="shared" si="47"/>
        <v>0.23853766080955943</v>
      </c>
    </row>
    <row r="2615" spans="1:21" x14ac:dyDescent="0.35">
      <c r="A2615">
        <v>2023</v>
      </c>
      <c r="B2615" t="s">
        <v>3</v>
      </c>
      <c r="C2615" t="s">
        <v>33</v>
      </c>
      <c r="D2615" t="s">
        <v>17</v>
      </c>
      <c r="E2615" t="s">
        <v>139</v>
      </c>
      <c r="F2615" t="s">
        <v>35</v>
      </c>
      <c r="G2615">
        <v>8</v>
      </c>
      <c r="H2615" t="s">
        <v>9</v>
      </c>
      <c r="I2615">
        <v>166</v>
      </c>
      <c r="J2615" s="6">
        <v>108119.09</v>
      </c>
      <c r="K2615" s="6">
        <v>37036.53</v>
      </c>
      <c r="L2615" s="6">
        <v>171962.88</v>
      </c>
      <c r="M2615" s="6">
        <v>229388.4</v>
      </c>
      <c r="N2615" s="6">
        <v>22354</v>
      </c>
      <c r="O2615" s="6">
        <v>4935523674</v>
      </c>
      <c r="P2615" s="6">
        <v>554884600</v>
      </c>
      <c r="Q2615" s="6">
        <v>0</v>
      </c>
      <c r="R2615" s="6">
        <v>651734850</v>
      </c>
      <c r="S2615" s="6">
        <v>6075770624</v>
      </c>
      <c r="U2615">
        <f t="shared" si="47"/>
        <v>0.20675349746284399</v>
      </c>
    </row>
    <row r="2616" spans="1:21" x14ac:dyDescent="0.35">
      <c r="A2616">
        <v>2023</v>
      </c>
      <c r="B2616" t="s">
        <v>3</v>
      </c>
      <c r="C2616" t="s">
        <v>33</v>
      </c>
      <c r="D2616" t="s">
        <v>17</v>
      </c>
      <c r="E2616" t="s">
        <v>139</v>
      </c>
      <c r="F2616" t="s">
        <v>35</v>
      </c>
      <c r="G2616">
        <v>9</v>
      </c>
      <c r="H2616" t="s">
        <v>9</v>
      </c>
      <c r="I2616">
        <v>405</v>
      </c>
      <c r="J2616" s="6">
        <v>111122.3</v>
      </c>
      <c r="K2616" s="6">
        <v>17469.939999999999</v>
      </c>
      <c r="L2616" s="6">
        <v>169544.2</v>
      </c>
      <c r="M2616" s="6">
        <v>273851.53999999998</v>
      </c>
      <c r="N2616" s="6">
        <v>36203</v>
      </c>
      <c r="O2616" s="6">
        <v>5474577000</v>
      </c>
      <c r="P2616" s="6">
        <v>770110570</v>
      </c>
      <c r="Q2616" s="6">
        <v>0</v>
      </c>
      <c r="R2616" s="6">
        <v>601519811</v>
      </c>
      <c r="S2616" s="6">
        <v>6806044381</v>
      </c>
      <c r="U2616">
        <f t="shared" si="47"/>
        <v>0.32579419252481273</v>
      </c>
    </row>
    <row r="2617" spans="1:21" x14ac:dyDescent="0.35">
      <c r="A2617">
        <v>2023</v>
      </c>
      <c r="B2617" t="s">
        <v>3</v>
      </c>
      <c r="C2617" t="s">
        <v>33</v>
      </c>
      <c r="D2617" t="s">
        <v>17</v>
      </c>
      <c r="E2617" t="s">
        <v>139</v>
      </c>
      <c r="F2617" t="s">
        <v>35</v>
      </c>
      <c r="G2617">
        <v>10</v>
      </c>
      <c r="H2617" t="s">
        <v>9</v>
      </c>
      <c r="I2617">
        <v>1468</v>
      </c>
      <c r="J2617" s="6">
        <v>142438.07</v>
      </c>
      <c r="K2617" s="6">
        <v>28052.67</v>
      </c>
      <c r="L2617" s="6">
        <v>240167.4</v>
      </c>
      <c r="M2617" s="6">
        <v>374058.31</v>
      </c>
      <c r="N2617" s="6">
        <v>33514</v>
      </c>
      <c r="O2617" s="6">
        <v>5517991750</v>
      </c>
      <c r="P2617" s="6">
        <v>1239011725</v>
      </c>
      <c r="Q2617" s="6">
        <v>0</v>
      </c>
      <c r="R2617" s="6">
        <v>855382160</v>
      </c>
      <c r="S2617" s="6">
        <v>7316938185</v>
      </c>
      <c r="U2617">
        <f t="shared" si="47"/>
        <v>0.2352882203472709</v>
      </c>
    </row>
    <row r="2618" spans="1:21" x14ac:dyDescent="0.35">
      <c r="A2618">
        <v>2023</v>
      </c>
      <c r="B2618" t="s">
        <v>3</v>
      </c>
      <c r="C2618" t="s">
        <v>33</v>
      </c>
      <c r="D2618" t="s">
        <v>17</v>
      </c>
      <c r="E2618" t="s">
        <v>140</v>
      </c>
      <c r="F2618" t="s">
        <v>35</v>
      </c>
      <c r="G2618">
        <v>1</v>
      </c>
      <c r="H2618" t="s">
        <v>9</v>
      </c>
      <c r="I2618">
        <v>322</v>
      </c>
      <c r="J2618" s="6">
        <v>135562.56</v>
      </c>
      <c r="K2618" s="6">
        <v>88317.51</v>
      </c>
      <c r="L2618" s="6">
        <v>155297.4</v>
      </c>
      <c r="M2618" s="6">
        <v>223695.84</v>
      </c>
      <c r="N2618" s="6">
        <v>33180</v>
      </c>
      <c r="O2618" s="6">
        <v>518478103</v>
      </c>
      <c r="P2618" s="6">
        <v>472504070</v>
      </c>
      <c r="Q2618" s="6">
        <v>0</v>
      </c>
      <c r="R2618" s="6">
        <v>69094340</v>
      </c>
      <c r="S2618" s="6">
        <v>970779687</v>
      </c>
      <c r="U2618">
        <f t="shared" si="47"/>
        <v>0.24475784464383088</v>
      </c>
    </row>
    <row r="2619" spans="1:21" x14ac:dyDescent="0.35">
      <c r="A2619">
        <v>2023</v>
      </c>
      <c r="B2619" t="s">
        <v>3</v>
      </c>
      <c r="C2619" t="s">
        <v>33</v>
      </c>
      <c r="D2619" t="s">
        <v>17</v>
      </c>
      <c r="E2619" t="s">
        <v>140</v>
      </c>
      <c r="F2619" t="s">
        <v>35</v>
      </c>
      <c r="G2619">
        <v>2</v>
      </c>
      <c r="H2619" t="s">
        <v>9</v>
      </c>
      <c r="I2619">
        <v>47</v>
      </c>
      <c r="J2619" s="6">
        <v>11695.39</v>
      </c>
      <c r="K2619" s="6">
        <v>2037.3</v>
      </c>
      <c r="L2619" s="6">
        <v>59790.31</v>
      </c>
      <c r="M2619" s="6">
        <v>139081.26999999999</v>
      </c>
      <c r="N2619" s="6">
        <v>2687</v>
      </c>
      <c r="O2619" s="6">
        <v>469565854</v>
      </c>
      <c r="P2619" s="6">
        <v>404882714</v>
      </c>
      <c r="Q2619" s="6">
        <v>0</v>
      </c>
      <c r="R2619" s="6">
        <v>55623008</v>
      </c>
      <c r="S2619" s="6">
        <v>919982826</v>
      </c>
      <c r="U2619">
        <f t="shared" si="47"/>
        <v>0.22974864455140018</v>
      </c>
    </row>
    <row r="2620" spans="1:21" x14ac:dyDescent="0.35">
      <c r="A2620">
        <v>2023</v>
      </c>
      <c r="B2620" t="s">
        <v>3</v>
      </c>
      <c r="C2620" t="s">
        <v>33</v>
      </c>
      <c r="D2620" t="s">
        <v>17</v>
      </c>
      <c r="E2620" t="s">
        <v>140</v>
      </c>
      <c r="F2620" t="s">
        <v>35</v>
      </c>
      <c r="G2620">
        <v>3</v>
      </c>
      <c r="H2620" t="s">
        <v>9</v>
      </c>
      <c r="I2620">
        <v>11</v>
      </c>
      <c r="J2620" s="6">
        <v>16576.98</v>
      </c>
      <c r="K2620" s="6">
        <v>10251.15</v>
      </c>
      <c r="L2620" s="6">
        <v>13794.34</v>
      </c>
      <c r="M2620" s="6">
        <v>18493.919999999998</v>
      </c>
      <c r="N2620" s="6">
        <v>2897</v>
      </c>
      <c r="O2620" s="6">
        <v>221000000</v>
      </c>
      <c r="P2620" s="6">
        <v>20901000</v>
      </c>
      <c r="Q2620" s="6">
        <v>0</v>
      </c>
      <c r="R2620" s="6">
        <v>14188000</v>
      </c>
      <c r="S2620" s="6">
        <v>256089000</v>
      </c>
      <c r="U2620">
        <f t="shared" si="47"/>
        <v>0.17476042077628132</v>
      </c>
    </row>
    <row r="2621" spans="1:21" x14ac:dyDescent="0.35">
      <c r="A2621">
        <v>2023</v>
      </c>
      <c r="B2621" t="s">
        <v>3</v>
      </c>
      <c r="C2621" t="s">
        <v>33</v>
      </c>
      <c r="D2621" t="s">
        <v>17</v>
      </c>
      <c r="E2621" t="s">
        <v>140</v>
      </c>
      <c r="F2621" t="s">
        <v>35</v>
      </c>
      <c r="G2621">
        <v>4</v>
      </c>
      <c r="H2621" t="s">
        <v>9</v>
      </c>
      <c r="I2621">
        <v>1</v>
      </c>
      <c r="J2621" s="6">
        <v>0</v>
      </c>
      <c r="K2621" s="6">
        <v>0</v>
      </c>
      <c r="L2621" s="6">
        <v>1014.06</v>
      </c>
      <c r="M2621" s="6">
        <v>5969.88</v>
      </c>
      <c r="N2621" s="6">
        <v>0</v>
      </c>
      <c r="O2621" s="6">
        <v>505000</v>
      </c>
      <c r="P2621" s="6">
        <v>6050000</v>
      </c>
      <c r="Q2621" s="6">
        <v>0</v>
      </c>
      <c r="R2621" s="6">
        <v>1450000</v>
      </c>
      <c r="S2621" s="6">
        <v>8005000</v>
      </c>
      <c r="U2621">
        <f t="shared" si="47"/>
        <v>0</v>
      </c>
    </row>
    <row r="2622" spans="1:21" x14ac:dyDescent="0.35">
      <c r="A2622">
        <v>2023</v>
      </c>
      <c r="B2622" t="s">
        <v>3</v>
      </c>
      <c r="C2622" t="s">
        <v>33</v>
      </c>
      <c r="D2622" t="s">
        <v>17</v>
      </c>
      <c r="E2622" t="s">
        <v>140</v>
      </c>
      <c r="F2622" t="s">
        <v>35</v>
      </c>
      <c r="G2622">
        <v>5</v>
      </c>
      <c r="H2622" t="s">
        <v>9</v>
      </c>
      <c r="I2622">
        <v>10</v>
      </c>
      <c r="J2622" s="6">
        <v>32092.639999999999</v>
      </c>
      <c r="K2622" s="6">
        <v>16079.68</v>
      </c>
      <c r="L2622" s="6">
        <v>18064.34</v>
      </c>
      <c r="M2622" s="6">
        <v>41616.85</v>
      </c>
      <c r="N2622" s="6">
        <v>6568</v>
      </c>
      <c r="O2622" s="6">
        <v>248332922</v>
      </c>
      <c r="P2622" s="6">
        <v>647746</v>
      </c>
      <c r="Q2622" s="6">
        <v>0</v>
      </c>
      <c r="R2622" s="6">
        <v>4400000</v>
      </c>
      <c r="S2622" s="6">
        <v>253380668</v>
      </c>
      <c r="U2622">
        <f t="shared" si="47"/>
        <v>0.20465751648976213</v>
      </c>
    </row>
    <row r="2623" spans="1:21" x14ac:dyDescent="0.35">
      <c r="A2623">
        <v>2023</v>
      </c>
      <c r="B2623" t="s">
        <v>3</v>
      </c>
      <c r="C2623" t="s">
        <v>33</v>
      </c>
      <c r="D2623" t="s">
        <v>17</v>
      </c>
      <c r="E2623" t="s">
        <v>141</v>
      </c>
      <c r="F2623" t="s">
        <v>35</v>
      </c>
      <c r="G2623">
        <v>1</v>
      </c>
      <c r="H2623" t="s">
        <v>9</v>
      </c>
      <c r="I2623">
        <v>786</v>
      </c>
      <c r="J2623" s="6">
        <v>458407.42</v>
      </c>
      <c r="K2623" s="6">
        <v>228657.88</v>
      </c>
      <c r="L2623" s="6">
        <v>1236767.77</v>
      </c>
      <c r="M2623" s="6">
        <v>4786751.32</v>
      </c>
      <c r="N2623" s="6">
        <v>110167</v>
      </c>
      <c r="O2623" s="6">
        <v>4904361947</v>
      </c>
      <c r="P2623" s="6">
        <v>3766605003</v>
      </c>
      <c r="Q2623" s="6">
        <v>0</v>
      </c>
      <c r="R2623" s="6">
        <v>460541467</v>
      </c>
      <c r="S2623" s="6">
        <v>8793923364</v>
      </c>
      <c r="U2623">
        <f t="shared" si="47"/>
        <v>0.24032551654595818</v>
      </c>
    </row>
    <row r="2624" spans="1:21" x14ac:dyDescent="0.35">
      <c r="A2624">
        <v>2023</v>
      </c>
      <c r="B2624" t="s">
        <v>3</v>
      </c>
      <c r="C2624" t="s">
        <v>33</v>
      </c>
      <c r="D2624" t="s">
        <v>17</v>
      </c>
      <c r="E2624" t="s">
        <v>141</v>
      </c>
      <c r="F2624" t="s">
        <v>35</v>
      </c>
      <c r="G2624">
        <v>2</v>
      </c>
      <c r="H2624" t="s">
        <v>9</v>
      </c>
      <c r="I2624">
        <v>647</v>
      </c>
      <c r="J2624" s="6">
        <v>184760.25</v>
      </c>
      <c r="K2624" s="6">
        <v>46707.76</v>
      </c>
      <c r="L2624" s="6">
        <v>1100042.47</v>
      </c>
      <c r="M2624" s="6">
        <v>1579423.19</v>
      </c>
      <c r="N2624" s="6">
        <v>44533</v>
      </c>
      <c r="O2624" s="6">
        <v>4773344598</v>
      </c>
      <c r="P2624" s="6">
        <v>2999360921</v>
      </c>
      <c r="Q2624" s="6">
        <v>0</v>
      </c>
      <c r="R2624" s="6">
        <v>368598945</v>
      </c>
      <c r="S2624" s="6">
        <v>7831462993</v>
      </c>
      <c r="U2624">
        <f t="shared" si="47"/>
        <v>0.24103128243223312</v>
      </c>
    </row>
    <row r="2625" spans="1:21" x14ac:dyDescent="0.35">
      <c r="A2625">
        <v>2023</v>
      </c>
      <c r="B2625" t="s">
        <v>3</v>
      </c>
      <c r="C2625" t="s">
        <v>33</v>
      </c>
      <c r="D2625" t="s">
        <v>17</v>
      </c>
      <c r="E2625" t="s">
        <v>141</v>
      </c>
      <c r="F2625" t="s">
        <v>35</v>
      </c>
      <c r="G2625">
        <v>3</v>
      </c>
      <c r="H2625" t="s">
        <v>9</v>
      </c>
      <c r="I2625">
        <v>80</v>
      </c>
      <c r="J2625" s="6">
        <v>26177.21</v>
      </c>
      <c r="K2625" s="6">
        <v>19326.45</v>
      </c>
      <c r="L2625" s="6">
        <v>85267.64</v>
      </c>
      <c r="M2625" s="6">
        <v>174450.16</v>
      </c>
      <c r="N2625" s="6">
        <v>6531</v>
      </c>
      <c r="O2625" s="6">
        <v>2147940500</v>
      </c>
      <c r="P2625" s="6">
        <v>235571588</v>
      </c>
      <c r="Q2625" s="6">
        <v>0</v>
      </c>
      <c r="R2625" s="6">
        <v>171732729</v>
      </c>
      <c r="S2625" s="6">
        <v>2470288213</v>
      </c>
      <c r="U2625">
        <f t="shared" si="47"/>
        <v>0.24949182896114599</v>
      </c>
    </row>
    <row r="2626" spans="1:21" x14ac:dyDescent="0.35">
      <c r="A2626">
        <v>2023</v>
      </c>
      <c r="B2626" t="s">
        <v>3</v>
      </c>
      <c r="C2626" t="s">
        <v>33</v>
      </c>
      <c r="D2626" t="s">
        <v>17</v>
      </c>
      <c r="E2626" t="s">
        <v>141</v>
      </c>
      <c r="F2626" t="s">
        <v>35</v>
      </c>
      <c r="G2626">
        <v>4</v>
      </c>
      <c r="H2626" t="s">
        <v>9</v>
      </c>
      <c r="I2626">
        <v>48</v>
      </c>
      <c r="J2626" s="6">
        <v>28499.1</v>
      </c>
      <c r="K2626" s="6">
        <v>16284.49</v>
      </c>
      <c r="L2626" s="6">
        <v>73039.34</v>
      </c>
      <c r="M2626" s="6">
        <v>121613.18</v>
      </c>
      <c r="N2626" s="6">
        <v>6135</v>
      </c>
      <c r="O2626" s="6">
        <v>1498958015</v>
      </c>
      <c r="P2626" s="6">
        <v>858852777</v>
      </c>
      <c r="Q2626" s="6">
        <v>0</v>
      </c>
      <c r="R2626" s="6">
        <v>71720632</v>
      </c>
      <c r="S2626" s="6">
        <v>1920156424</v>
      </c>
      <c r="U2626">
        <f t="shared" si="47"/>
        <v>0.21526995589334402</v>
      </c>
    </row>
    <row r="2627" spans="1:21" x14ac:dyDescent="0.35">
      <c r="A2627">
        <v>2023</v>
      </c>
      <c r="B2627" t="s">
        <v>3</v>
      </c>
      <c r="C2627" t="s">
        <v>33</v>
      </c>
      <c r="D2627" t="s">
        <v>17</v>
      </c>
      <c r="E2627" t="s">
        <v>141</v>
      </c>
      <c r="F2627" t="s">
        <v>35</v>
      </c>
      <c r="G2627">
        <v>5</v>
      </c>
      <c r="H2627" t="s">
        <v>9</v>
      </c>
      <c r="I2627">
        <v>59</v>
      </c>
      <c r="J2627" s="6">
        <v>23583.46</v>
      </c>
      <c r="K2627" s="6">
        <v>15941.51</v>
      </c>
      <c r="L2627" s="6">
        <v>47696.6</v>
      </c>
      <c r="M2627" s="6">
        <v>90017.97</v>
      </c>
      <c r="N2627" s="6">
        <v>5350</v>
      </c>
      <c r="O2627" s="6">
        <v>668541940</v>
      </c>
      <c r="P2627" s="6">
        <v>172246966</v>
      </c>
      <c r="Q2627" s="6">
        <v>0</v>
      </c>
      <c r="R2627" s="6">
        <v>66540724</v>
      </c>
      <c r="S2627" s="6">
        <v>868024630</v>
      </c>
      <c r="U2627">
        <f t="shared" si="47"/>
        <v>0.22685390523697541</v>
      </c>
    </row>
    <row r="2628" spans="1:21" x14ac:dyDescent="0.35">
      <c r="A2628">
        <v>2023</v>
      </c>
      <c r="B2628" t="s">
        <v>3</v>
      </c>
      <c r="C2628" t="s">
        <v>33</v>
      </c>
      <c r="D2628" t="s">
        <v>17</v>
      </c>
      <c r="E2628" t="s">
        <v>141</v>
      </c>
      <c r="F2628" t="s">
        <v>35</v>
      </c>
      <c r="G2628">
        <v>6</v>
      </c>
      <c r="H2628" t="s">
        <v>9</v>
      </c>
      <c r="I2628">
        <v>17</v>
      </c>
      <c r="J2628" s="6">
        <v>33374.19</v>
      </c>
      <c r="K2628" s="6">
        <v>30896.68</v>
      </c>
      <c r="L2628" s="6">
        <v>33545.629999999997</v>
      </c>
      <c r="M2628" s="6">
        <v>41983.45</v>
      </c>
      <c r="N2628" s="6">
        <v>2569</v>
      </c>
      <c r="O2628" s="6">
        <v>430800310</v>
      </c>
      <c r="P2628" s="6">
        <v>92782170</v>
      </c>
      <c r="Q2628" s="6">
        <v>0</v>
      </c>
      <c r="R2628" s="6">
        <v>53429772</v>
      </c>
      <c r="S2628" s="6">
        <v>504012252</v>
      </c>
      <c r="U2628">
        <f t="shared" si="47"/>
        <v>7.6975650944637153E-2</v>
      </c>
    </row>
    <row r="2629" spans="1:21" x14ac:dyDescent="0.35">
      <c r="A2629">
        <v>2023</v>
      </c>
      <c r="B2629" t="s">
        <v>3</v>
      </c>
      <c r="C2629" t="s">
        <v>33</v>
      </c>
      <c r="D2629" t="s">
        <v>17</v>
      </c>
      <c r="E2629" t="s">
        <v>141</v>
      </c>
      <c r="F2629" t="s">
        <v>35</v>
      </c>
      <c r="G2629">
        <v>7</v>
      </c>
      <c r="H2629" t="s">
        <v>9</v>
      </c>
      <c r="I2629">
        <v>16</v>
      </c>
      <c r="J2629" s="6">
        <v>9625.57</v>
      </c>
      <c r="K2629" s="6">
        <v>7853.24</v>
      </c>
      <c r="L2629" s="6">
        <v>6034.77</v>
      </c>
      <c r="M2629" s="6">
        <v>13980.04</v>
      </c>
      <c r="N2629" s="6">
        <v>2291</v>
      </c>
      <c r="O2629" s="6">
        <v>104500000</v>
      </c>
      <c r="P2629" s="6">
        <v>3400000</v>
      </c>
      <c r="Q2629" s="6">
        <v>0</v>
      </c>
      <c r="R2629" s="6">
        <v>9463400</v>
      </c>
      <c r="S2629" s="6">
        <v>102643400</v>
      </c>
      <c r="U2629">
        <f t="shared" si="47"/>
        <v>0.23801187877704905</v>
      </c>
    </row>
    <row r="2630" spans="1:21" x14ac:dyDescent="0.35">
      <c r="A2630">
        <v>2023</v>
      </c>
      <c r="B2630" t="s">
        <v>3</v>
      </c>
      <c r="C2630" t="s">
        <v>33</v>
      </c>
      <c r="D2630" t="s">
        <v>17</v>
      </c>
      <c r="E2630" t="s">
        <v>141</v>
      </c>
      <c r="F2630" t="s">
        <v>35</v>
      </c>
      <c r="G2630">
        <v>8</v>
      </c>
      <c r="H2630" t="s">
        <v>9</v>
      </c>
      <c r="I2630">
        <v>7</v>
      </c>
      <c r="J2630" s="6">
        <v>1629.94</v>
      </c>
      <c r="K2630" s="6">
        <v>234.55</v>
      </c>
      <c r="L2630" s="6">
        <v>2895.5</v>
      </c>
      <c r="M2630" s="6">
        <v>10846.36</v>
      </c>
      <c r="N2630" s="6">
        <v>407</v>
      </c>
      <c r="O2630" s="6">
        <v>183903000</v>
      </c>
      <c r="P2630" s="6">
        <v>24800000</v>
      </c>
      <c r="Q2630" s="6">
        <v>0</v>
      </c>
      <c r="R2630" s="6">
        <v>9830000</v>
      </c>
      <c r="S2630" s="6">
        <v>203193000</v>
      </c>
      <c r="U2630">
        <f t="shared" si="47"/>
        <v>0.24970244303471292</v>
      </c>
    </row>
    <row r="2631" spans="1:21" x14ac:dyDescent="0.35">
      <c r="A2631">
        <v>2023</v>
      </c>
      <c r="B2631" t="s">
        <v>3</v>
      </c>
      <c r="C2631" t="s">
        <v>33</v>
      </c>
      <c r="D2631" t="s">
        <v>17</v>
      </c>
      <c r="E2631" t="s">
        <v>141</v>
      </c>
      <c r="F2631" t="s">
        <v>35</v>
      </c>
      <c r="G2631">
        <v>9</v>
      </c>
      <c r="H2631" t="s">
        <v>9</v>
      </c>
      <c r="I2631">
        <v>8</v>
      </c>
      <c r="J2631" s="6">
        <v>4207.63</v>
      </c>
      <c r="K2631" s="6">
        <v>1406.56</v>
      </c>
      <c r="L2631" s="6">
        <v>4095.99</v>
      </c>
      <c r="M2631" s="6">
        <v>4172.34</v>
      </c>
      <c r="N2631" s="6">
        <v>1110</v>
      </c>
      <c r="O2631" s="6">
        <v>72000000</v>
      </c>
      <c r="P2631" s="6">
        <v>2850000</v>
      </c>
      <c r="Q2631" s="6">
        <v>0</v>
      </c>
      <c r="R2631" s="6">
        <v>13520000</v>
      </c>
      <c r="S2631" s="6">
        <v>88265000</v>
      </c>
      <c r="U2631">
        <f t="shared" si="47"/>
        <v>0.26380646587271217</v>
      </c>
    </row>
    <row r="2632" spans="1:21" x14ac:dyDescent="0.35">
      <c r="A2632">
        <v>2023</v>
      </c>
      <c r="B2632" t="s">
        <v>3</v>
      </c>
      <c r="C2632" t="s">
        <v>33</v>
      </c>
      <c r="D2632" t="s">
        <v>17</v>
      </c>
      <c r="E2632" t="s">
        <v>141</v>
      </c>
      <c r="F2632" t="s">
        <v>35</v>
      </c>
      <c r="G2632">
        <v>10</v>
      </c>
      <c r="H2632" t="s">
        <v>9</v>
      </c>
      <c r="I2632">
        <v>9</v>
      </c>
      <c r="J2632" s="6">
        <v>5516.79</v>
      </c>
      <c r="K2632" s="6">
        <v>2967.45</v>
      </c>
      <c r="L2632" s="6">
        <v>27125.96</v>
      </c>
      <c r="M2632" s="6">
        <v>70826.92</v>
      </c>
      <c r="N2632" s="6">
        <v>1378</v>
      </c>
      <c r="O2632" s="6">
        <v>389310930</v>
      </c>
      <c r="P2632" s="6">
        <v>129381550</v>
      </c>
      <c r="Q2632" s="6">
        <v>0</v>
      </c>
      <c r="R2632" s="6">
        <v>13235499</v>
      </c>
      <c r="S2632" s="6">
        <v>531927979</v>
      </c>
      <c r="U2632">
        <f t="shared" si="47"/>
        <v>0.24978293536639967</v>
      </c>
    </row>
    <row r="2633" spans="1:21" x14ac:dyDescent="0.35">
      <c r="A2633">
        <v>2023</v>
      </c>
      <c r="B2633" t="s">
        <v>3</v>
      </c>
      <c r="C2633" t="s">
        <v>33</v>
      </c>
      <c r="D2633" t="s">
        <v>17</v>
      </c>
      <c r="E2633" t="s">
        <v>142</v>
      </c>
      <c r="F2633" t="s">
        <v>35</v>
      </c>
      <c r="G2633">
        <v>1</v>
      </c>
      <c r="H2633" t="s">
        <v>9</v>
      </c>
      <c r="I2633">
        <v>589</v>
      </c>
      <c r="J2633" s="6">
        <v>153378.62</v>
      </c>
      <c r="K2633" s="6">
        <v>113876.83</v>
      </c>
      <c r="L2633" s="6">
        <v>1253760.26</v>
      </c>
      <c r="M2633" s="6">
        <v>1933534.22</v>
      </c>
      <c r="N2633" s="6">
        <v>34018</v>
      </c>
      <c r="O2633" s="6">
        <v>4156907015</v>
      </c>
      <c r="P2633" s="6">
        <v>3741177400</v>
      </c>
      <c r="Q2633" s="6">
        <v>0</v>
      </c>
      <c r="R2633" s="6">
        <v>533820250</v>
      </c>
      <c r="S2633" s="6">
        <v>8101472286</v>
      </c>
      <c r="U2633">
        <f t="shared" si="47"/>
        <v>0.22179101624463698</v>
      </c>
    </row>
    <row r="2634" spans="1:21" x14ac:dyDescent="0.35">
      <c r="A2634">
        <v>2023</v>
      </c>
      <c r="B2634" t="s">
        <v>3</v>
      </c>
      <c r="C2634" t="s">
        <v>33</v>
      </c>
      <c r="D2634" t="s">
        <v>17</v>
      </c>
      <c r="E2634" t="s">
        <v>142</v>
      </c>
      <c r="F2634" t="s">
        <v>35</v>
      </c>
      <c r="G2634">
        <v>2</v>
      </c>
      <c r="H2634" t="s">
        <v>9</v>
      </c>
      <c r="I2634">
        <v>914</v>
      </c>
      <c r="J2634" s="6">
        <v>393437.21</v>
      </c>
      <c r="K2634" s="6">
        <v>95614.46</v>
      </c>
      <c r="L2634" s="6">
        <v>715522.89</v>
      </c>
      <c r="M2634" s="6">
        <v>1132591.98</v>
      </c>
      <c r="N2634" s="6">
        <v>92903</v>
      </c>
      <c r="O2634" s="6">
        <v>7502475706</v>
      </c>
      <c r="P2634" s="6">
        <v>3023515476</v>
      </c>
      <c r="Q2634" s="6">
        <v>30500000</v>
      </c>
      <c r="R2634" s="6">
        <v>602713964</v>
      </c>
      <c r="S2634" s="6">
        <v>10611290961</v>
      </c>
      <c r="U2634">
        <f t="shared" si="47"/>
        <v>0.23613170701368077</v>
      </c>
    </row>
    <row r="2635" spans="1:21" x14ac:dyDescent="0.35">
      <c r="A2635">
        <v>2023</v>
      </c>
      <c r="B2635" t="s">
        <v>3</v>
      </c>
      <c r="C2635" t="s">
        <v>33</v>
      </c>
      <c r="D2635" t="s">
        <v>17</v>
      </c>
      <c r="E2635" t="s">
        <v>142</v>
      </c>
      <c r="F2635" t="s">
        <v>35</v>
      </c>
      <c r="G2635">
        <v>3</v>
      </c>
      <c r="H2635" t="s">
        <v>9</v>
      </c>
      <c r="I2635">
        <v>125</v>
      </c>
      <c r="J2635" s="6">
        <v>256674.14</v>
      </c>
      <c r="K2635" s="6">
        <v>150968.88</v>
      </c>
      <c r="L2635" s="6">
        <v>308734</v>
      </c>
      <c r="M2635" s="6">
        <v>498681.44</v>
      </c>
      <c r="N2635" s="6">
        <v>63301</v>
      </c>
      <c r="O2635" s="6">
        <v>1946746478</v>
      </c>
      <c r="P2635" s="6">
        <v>634981259</v>
      </c>
      <c r="Q2635" s="6">
        <v>0</v>
      </c>
      <c r="R2635" s="6">
        <v>125006967</v>
      </c>
      <c r="S2635" s="6">
        <v>2696924932</v>
      </c>
      <c r="U2635">
        <f t="shared" si="47"/>
        <v>0.24662009191888204</v>
      </c>
    </row>
    <row r="2636" spans="1:21" x14ac:dyDescent="0.35">
      <c r="A2636">
        <v>2023</v>
      </c>
      <c r="B2636" t="s">
        <v>3</v>
      </c>
      <c r="C2636" t="s">
        <v>33</v>
      </c>
      <c r="D2636" t="s">
        <v>17</v>
      </c>
      <c r="E2636" t="s">
        <v>142</v>
      </c>
      <c r="F2636" t="s">
        <v>35</v>
      </c>
      <c r="G2636">
        <v>4</v>
      </c>
      <c r="H2636" t="s">
        <v>9</v>
      </c>
      <c r="I2636">
        <v>60</v>
      </c>
      <c r="J2636" s="6">
        <v>209551.29</v>
      </c>
      <c r="K2636" s="6">
        <v>104054.26</v>
      </c>
      <c r="L2636" s="6">
        <v>139479.26999999999</v>
      </c>
      <c r="M2636" s="6">
        <v>159018.13</v>
      </c>
      <c r="N2636" s="6">
        <v>42609</v>
      </c>
      <c r="O2636" s="6">
        <v>691434350</v>
      </c>
      <c r="P2636" s="6">
        <v>268197754</v>
      </c>
      <c r="Q2636" s="6">
        <v>0</v>
      </c>
      <c r="R2636" s="6">
        <v>154193380</v>
      </c>
      <c r="S2636" s="6">
        <v>1109901484</v>
      </c>
      <c r="U2636">
        <f t="shared" si="47"/>
        <v>0.20333446766183114</v>
      </c>
    </row>
    <row r="2637" spans="1:21" x14ac:dyDescent="0.35">
      <c r="A2637">
        <v>2023</v>
      </c>
      <c r="B2637" t="s">
        <v>3</v>
      </c>
      <c r="C2637" t="s">
        <v>33</v>
      </c>
      <c r="D2637" t="s">
        <v>17</v>
      </c>
      <c r="E2637" t="s">
        <v>142</v>
      </c>
      <c r="F2637" t="s">
        <v>35</v>
      </c>
      <c r="G2637">
        <v>5</v>
      </c>
      <c r="H2637" t="s">
        <v>9</v>
      </c>
      <c r="I2637">
        <v>46</v>
      </c>
      <c r="J2637" s="6">
        <v>72017.429999999993</v>
      </c>
      <c r="K2637" s="6">
        <v>36231.910000000003</v>
      </c>
      <c r="L2637" s="6">
        <v>78206.179999999993</v>
      </c>
      <c r="M2637" s="6">
        <v>115868.81</v>
      </c>
      <c r="N2637" s="6">
        <v>17019</v>
      </c>
      <c r="O2637" s="6">
        <v>515096722</v>
      </c>
      <c r="P2637" s="6">
        <v>41321332</v>
      </c>
      <c r="Q2637" s="6">
        <v>0</v>
      </c>
      <c r="R2637" s="6">
        <v>36449636</v>
      </c>
      <c r="S2637" s="6">
        <v>592867690</v>
      </c>
      <c r="U2637">
        <f t="shared" si="47"/>
        <v>0.23631779140133161</v>
      </c>
    </row>
    <row r="2638" spans="1:21" x14ac:dyDescent="0.35">
      <c r="A2638">
        <v>2023</v>
      </c>
      <c r="B2638" t="s">
        <v>3</v>
      </c>
      <c r="C2638" t="s">
        <v>33</v>
      </c>
      <c r="D2638" t="s">
        <v>17</v>
      </c>
      <c r="E2638" t="s">
        <v>142</v>
      </c>
      <c r="F2638" t="s">
        <v>35</v>
      </c>
      <c r="G2638">
        <v>6</v>
      </c>
      <c r="H2638" t="s">
        <v>9</v>
      </c>
      <c r="I2638">
        <v>26</v>
      </c>
      <c r="J2638" s="6">
        <v>30179.61</v>
      </c>
      <c r="K2638" s="6">
        <v>14810.8</v>
      </c>
      <c r="L2638" s="6">
        <v>34491.89</v>
      </c>
      <c r="M2638" s="6">
        <v>70903.09</v>
      </c>
      <c r="N2638" s="6">
        <v>7017</v>
      </c>
      <c r="O2638" s="6">
        <v>545384970</v>
      </c>
      <c r="P2638" s="6">
        <v>81210212</v>
      </c>
      <c r="Q2638" s="6">
        <v>0</v>
      </c>
      <c r="R2638" s="6">
        <v>25116729</v>
      </c>
      <c r="S2638" s="6">
        <v>651711911</v>
      </c>
      <c r="U2638">
        <f t="shared" si="47"/>
        <v>0.23250797475514096</v>
      </c>
    </row>
    <row r="2639" spans="1:21" x14ac:dyDescent="0.35">
      <c r="A2639">
        <v>2023</v>
      </c>
      <c r="B2639" t="s">
        <v>3</v>
      </c>
      <c r="C2639" t="s">
        <v>33</v>
      </c>
      <c r="D2639" t="s">
        <v>17</v>
      </c>
      <c r="E2639" t="s">
        <v>142</v>
      </c>
      <c r="F2639" t="s">
        <v>35</v>
      </c>
      <c r="G2639">
        <v>7</v>
      </c>
      <c r="H2639" t="s">
        <v>9</v>
      </c>
      <c r="I2639">
        <v>14</v>
      </c>
      <c r="J2639" s="6">
        <v>16101.3</v>
      </c>
      <c r="K2639" s="6">
        <v>17776.73</v>
      </c>
      <c r="L2639" s="6">
        <v>48575.29</v>
      </c>
      <c r="M2639" s="6">
        <v>72973.52</v>
      </c>
      <c r="N2639" s="6">
        <v>376</v>
      </c>
      <c r="O2639" s="6">
        <v>1004335563</v>
      </c>
      <c r="P2639" s="6">
        <v>69924496</v>
      </c>
      <c r="Q2639" s="6">
        <v>0</v>
      </c>
      <c r="R2639" s="6">
        <v>33946000</v>
      </c>
      <c r="S2639" s="6">
        <v>423206059</v>
      </c>
      <c r="U2639">
        <f t="shared" si="47"/>
        <v>2.3352151689615127E-2</v>
      </c>
    </row>
    <row r="2640" spans="1:21" x14ac:dyDescent="0.35">
      <c r="A2640">
        <v>2023</v>
      </c>
      <c r="B2640" t="s">
        <v>3</v>
      </c>
      <c r="C2640" t="s">
        <v>33</v>
      </c>
      <c r="D2640" t="s">
        <v>17</v>
      </c>
      <c r="E2640" t="s">
        <v>142</v>
      </c>
      <c r="F2640" t="s">
        <v>35</v>
      </c>
      <c r="G2640">
        <v>8</v>
      </c>
      <c r="H2640" t="s">
        <v>9</v>
      </c>
      <c r="I2640">
        <v>18</v>
      </c>
      <c r="J2640" s="6">
        <v>90182.41</v>
      </c>
      <c r="K2640" s="6">
        <v>63739.58</v>
      </c>
      <c r="L2640" s="6">
        <v>67724.47</v>
      </c>
      <c r="M2640" s="6">
        <v>123355.96</v>
      </c>
      <c r="N2640" s="6">
        <v>20340</v>
      </c>
      <c r="O2640" s="6">
        <v>213863000</v>
      </c>
      <c r="P2640" s="6">
        <v>72350116</v>
      </c>
      <c r="Q2640" s="6">
        <v>0</v>
      </c>
      <c r="R2640" s="6">
        <v>42830824</v>
      </c>
      <c r="S2640" s="6">
        <v>314643940</v>
      </c>
      <c r="U2640">
        <f t="shared" si="47"/>
        <v>0.22554287471359435</v>
      </c>
    </row>
    <row r="2641" spans="1:21" x14ac:dyDescent="0.35">
      <c r="A2641">
        <v>2023</v>
      </c>
      <c r="B2641" t="s">
        <v>3</v>
      </c>
      <c r="C2641" t="s">
        <v>33</v>
      </c>
      <c r="D2641" t="s">
        <v>17</v>
      </c>
      <c r="E2641" t="s">
        <v>142</v>
      </c>
      <c r="F2641" t="s">
        <v>35</v>
      </c>
      <c r="G2641">
        <v>10</v>
      </c>
      <c r="H2641" t="s">
        <v>9</v>
      </c>
      <c r="I2641">
        <v>16</v>
      </c>
      <c r="J2641" s="6">
        <v>4142.07</v>
      </c>
      <c r="K2641" s="6">
        <v>1655.29</v>
      </c>
      <c r="L2641" s="6">
        <v>6306.57</v>
      </c>
      <c r="M2641" s="6">
        <v>7613.04</v>
      </c>
      <c r="N2641" s="6">
        <v>1036</v>
      </c>
      <c r="O2641" s="6">
        <v>83480000</v>
      </c>
      <c r="P2641" s="6">
        <v>7750000</v>
      </c>
      <c r="Q2641" s="6">
        <v>0</v>
      </c>
      <c r="R2641" s="6">
        <v>4103450</v>
      </c>
      <c r="S2641" s="6">
        <v>84928450</v>
      </c>
      <c r="U2641">
        <f t="shared" si="47"/>
        <v>0.25011648764989486</v>
      </c>
    </row>
    <row r="2642" spans="1:21" x14ac:dyDescent="0.35">
      <c r="A2642">
        <v>2023</v>
      </c>
      <c r="B2642" t="s">
        <v>3</v>
      </c>
      <c r="C2642" t="s">
        <v>33</v>
      </c>
      <c r="D2642" t="s">
        <v>17</v>
      </c>
      <c r="E2642" t="s">
        <v>143</v>
      </c>
      <c r="F2642" t="s">
        <v>35</v>
      </c>
      <c r="G2642">
        <v>1</v>
      </c>
      <c r="H2642" t="s">
        <v>9</v>
      </c>
      <c r="I2642">
        <v>234</v>
      </c>
      <c r="J2642" s="6">
        <v>169984.39</v>
      </c>
      <c r="K2642" s="6">
        <v>141824.75</v>
      </c>
      <c r="L2642" s="6">
        <v>430525.46</v>
      </c>
      <c r="M2642" s="6">
        <v>654139.30000000005</v>
      </c>
      <c r="N2642" s="6">
        <v>48103</v>
      </c>
      <c r="O2642" s="6">
        <v>1656416543</v>
      </c>
      <c r="P2642" s="6">
        <v>859205972</v>
      </c>
      <c r="Q2642" s="6">
        <v>0</v>
      </c>
      <c r="R2642" s="6">
        <v>517976308</v>
      </c>
      <c r="S2642" s="6">
        <v>2492738077</v>
      </c>
      <c r="U2642">
        <f t="shared" si="47"/>
        <v>0.28298480819326993</v>
      </c>
    </row>
    <row r="2643" spans="1:21" x14ac:dyDescent="0.35">
      <c r="A2643">
        <v>2023</v>
      </c>
      <c r="B2643" t="s">
        <v>3</v>
      </c>
      <c r="C2643" t="s">
        <v>33</v>
      </c>
      <c r="D2643" t="s">
        <v>17</v>
      </c>
      <c r="E2643" t="s">
        <v>143</v>
      </c>
      <c r="F2643" t="s">
        <v>35</v>
      </c>
      <c r="G2643">
        <v>2</v>
      </c>
      <c r="H2643" t="s">
        <v>9</v>
      </c>
      <c r="I2643">
        <v>158</v>
      </c>
      <c r="J2643" s="6">
        <v>254825.99</v>
      </c>
      <c r="K2643" s="6">
        <v>58322.82</v>
      </c>
      <c r="L2643" s="6">
        <v>507600.67</v>
      </c>
      <c r="M2643" s="6">
        <v>729605.63</v>
      </c>
      <c r="N2643" s="6">
        <v>75287</v>
      </c>
      <c r="O2643" s="6">
        <v>3157695588</v>
      </c>
      <c r="P2643" s="6">
        <v>1138976597</v>
      </c>
      <c r="Q2643" s="6">
        <v>0</v>
      </c>
      <c r="R2643" s="6">
        <v>261827813</v>
      </c>
      <c r="S2643" s="6">
        <v>4476720188</v>
      </c>
      <c r="U2643">
        <f t="shared" si="47"/>
        <v>0.29544474643265389</v>
      </c>
    </row>
    <row r="2644" spans="1:21" x14ac:dyDescent="0.35">
      <c r="A2644">
        <v>2023</v>
      </c>
      <c r="B2644" t="s">
        <v>3</v>
      </c>
      <c r="C2644" t="s">
        <v>33</v>
      </c>
      <c r="D2644" t="s">
        <v>17</v>
      </c>
      <c r="E2644" t="s">
        <v>143</v>
      </c>
      <c r="F2644" t="s">
        <v>35</v>
      </c>
      <c r="G2644">
        <v>3</v>
      </c>
      <c r="H2644" t="s">
        <v>9</v>
      </c>
      <c r="I2644">
        <v>65</v>
      </c>
      <c r="J2644" s="6">
        <v>33354.589999999997</v>
      </c>
      <c r="K2644" s="6">
        <v>19116.03</v>
      </c>
      <c r="L2644" s="6">
        <v>65939.09</v>
      </c>
      <c r="M2644" s="6">
        <v>113953.16</v>
      </c>
      <c r="N2644" s="6">
        <v>8183</v>
      </c>
      <c r="O2644" s="6">
        <v>1102702154</v>
      </c>
      <c r="P2644" s="6">
        <v>116911066</v>
      </c>
      <c r="Q2644" s="6">
        <v>0</v>
      </c>
      <c r="R2644" s="6">
        <v>121514051</v>
      </c>
      <c r="S2644" s="6">
        <v>1081847271</v>
      </c>
      <c r="U2644">
        <f t="shared" si="47"/>
        <v>0.24533355079465827</v>
      </c>
    </row>
    <row r="2645" spans="1:21" x14ac:dyDescent="0.35">
      <c r="A2645">
        <v>2023</v>
      </c>
      <c r="B2645" t="s">
        <v>3</v>
      </c>
      <c r="C2645" t="s">
        <v>33</v>
      </c>
      <c r="D2645" t="s">
        <v>17</v>
      </c>
      <c r="E2645" t="s">
        <v>143</v>
      </c>
      <c r="F2645" t="s">
        <v>35</v>
      </c>
      <c r="G2645">
        <v>4</v>
      </c>
      <c r="H2645" t="s">
        <v>9</v>
      </c>
      <c r="I2645">
        <v>61</v>
      </c>
      <c r="J2645" s="6">
        <v>21893.85</v>
      </c>
      <c r="K2645" s="6">
        <v>9356.74</v>
      </c>
      <c r="L2645" s="6">
        <v>80276.61</v>
      </c>
      <c r="M2645" s="6">
        <v>147243.07</v>
      </c>
      <c r="N2645" s="6">
        <v>6534</v>
      </c>
      <c r="O2645" s="6">
        <v>2118086380</v>
      </c>
      <c r="P2645" s="6">
        <v>113171835</v>
      </c>
      <c r="Q2645" s="6">
        <v>0</v>
      </c>
      <c r="R2645" s="6">
        <v>187002042</v>
      </c>
      <c r="S2645" s="6">
        <v>2364876257</v>
      </c>
      <c r="U2645">
        <f t="shared" si="47"/>
        <v>0.29843997286909341</v>
      </c>
    </row>
    <row r="2646" spans="1:21" x14ac:dyDescent="0.35">
      <c r="A2646">
        <v>2023</v>
      </c>
      <c r="B2646" t="s">
        <v>3</v>
      </c>
      <c r="C2646" t="s">
        <v>33</v>
      </c>
      <c r="D2646" t="s">
        <v>17</v>
      </c>
      <c r="E2646" t="s">
        <v>143</v>
      </c>
      <c r="F2646" t="s">
        <v>35</v>
      </c>
      <c r="G2646">
        <v>5</v>
      </c>
      <c r="H2646" t="s">
        <v>9</v>
      </c>
      <c r="I2646">
        <v>12</v>
      </c>
      <c r="J2646" s="6">
        <v>-15490.85</v>
      </c>
      <c r="K2646" s="6">
        <v>-1960.08</v>
      </c>
      <c r="L2646" s="6">
        <v>62497.04</v>
      </c>
      <c r="M2646" s="6">
        <v>66235.42</v>
      </c>
      <c r="N2646" s="6">
        <v>-3870</v>
      </c>
      <c r="O2646" s="6">
        <v>891578922</v>
      </c>
      <c r="P2646" s="6">
        <v>19500000</v>
      </c>
      <c r="Q2646" s="6">
        <v>0</v>
      </c>
      <c r="R2646" s="6">
        <v>91424000</v>
      </c>
      <c r="S2646" s="6">
        <v>738889922</v>
      </c>
      <c r="U2646">
        <f t="shared" si="47"/>
        <v>0.24982489663252821</v>
      </c>
    </row>
    <row r="2647" spans="1:21" x14ac:dyDescent="0.35">
      <c r="A2647">
        <v>2023</v>
      </c>
      <c r="B2647" t="s">
        <v>3</v>
      </c>
      <c r="C2647" t="s">
        <v>33</v>
      </c>
      <c r="D2647" t="s">
        <v>17</v>
      </c>
      <c r="E2647" t="s">
        <v>143</v>
      </c>
      <c r="F2647" t="s">
        <v>35</v>
      </c>
      <c r="G2647">
        <v>6</v>
      </c>
      <c r="H2647" t="s">
        <v>9</v>
      </c>
      <c r="I2647">
        <v>36</v>
      </c>
      <c r="J2647" s="6">
        <v>22888.1</v>
      </c>
      <c r="K2647" s="6">
        <v>4010.81</v>
      </c>
      <c r="L2647" s="6">
        <v>34187.480000000003</v>
      </c>
      <c r="M2647" s="6">
        <v>36356.86</v>
      </c>
      <c r="N2647" s="6">
        <v>5355</v>
      </c>
      <c r="O2647" s="6">
        <v>360500000</v>
      </c>
      <c r="P2647" s="6">
        <v>23085000</v>
      </c>
      <c r="Q2647" s="6">
        <v>0</v>
      </c>
      <c r="R2647" s="6">
        <v>12460000</v>
      </c>
      <c r="S2647" s="6">
        <v>389400000</v>
      </c>
      <c r="U2647">
        <f t="shared" ref="U2647:U2710" si="48">IFERROR(N2647/J2647,0)</f>
        <v>0.23396437450028618</v>
      </c>
    </row>
    <row r="2648" spans="1:21" x14ac:dyDescent="0.35">
      <c r="A2648">
        <v>2023</v>
      </c>
      <c r="B2648" t="s">
        <v>3</v>
      </c>
      <c r="C2648" t="s">
        <v>33</v>
      </c>
      <c r="D2648" t="s">
        <v>17</v>
      </c>
      <c r="E2648" t="s">
        <v>143</v>
      </c>
      <c r="F2648" t="s">
        <v>35</v>
      </c>
      <c r="G2648">
        <v>7</v>
      </c>
      <c r="H2648" t="s">
        <v>9</v>
      </c>
      <c r="I2648">
        <v>3</v>
      </c>
      <c r="J2648" s="6">
        <v>7863</v>
      </c>
      <c r="K2648" s="6">
        <v>7863</v>
      </c>
      <c r="L2648" s="6">
        <v>8005.52</v>
      </c>
      <c r="M2648" s="6">
        <v>32260.46</v>
      </c>
      <c r="N2648" s="6">
        <v>1966</v>
      </c>
      <c r="O2648" s="6">
        <v>374000000</v>
      </c>
      <c r="P2648" s="6">
        <v>13300000</v>
      </c>
      <c r="Q2648" s="6">
        <v>0</v>
      </c>
      <c r="R2648" s="6">
        <v>74660000</v>
      </c>
      <c r="S2648" s="6">
        <v>457900000</v>
      </c>
      <c r="U2648">
        <f t="shared" si="48"/>
        <v>0.25003179448047819</v>
      </c>
    </row>
    <row r="2649" spans="1:21" x14ac:dyDescent="0.35">
      <c r="A2649">
        <v>2023</v>
      </c>
      <c r="B2649" t="s">
        <v>3</v>
      </c>
      <c r="C2649" t="s">
        <v>33</v>
      </c>
      <c r="D2649" t="s">
        <v>17</v>
      </c>
      <c r="E2649" t="s">
        <v>143</v>
      </c>
      <c r="F2649" t="s">
        <v>35</v>
      </c>
      <c r="G2649">
        <v>8</v>
      </c>
      <c r="H2649" t="s">
        <v>9</v>
      </c>
      <c r="I2649">
        <v>3</v>
      </c>
      <c r="J2649" s="6">
        <v>39.86</v>
      </c>
      <c r="K2649" s="6">
        <v>25.91</v>
      </c>
      <c r="L2649" s="6">
        <v>134.71</v>
      </c>
      <c r="M2649" s="6">
        <v>257.27</v>
      </c>
      <c r="N2649" s="6">
        <v>10</v>
      </c>
      <c r="O2649" s="6">
        <v>0</v>
      </c>
      <c r="P2649" s="6">
        <v>800000</v>
      </c>
      <c r="Q2649" s="6">
        <v>0</v>
      </c>
      <c r="R2649" s="6">
        <v>80000</v>
      </c>
      <c r="S2649" s="6">
        <v>880000</v>
      </c>
      <c r="U2649">
        <f t="shared" si="48"/>
        <v>0.25087807325639738</v>
      </c>
    </row>
    <row r="2650" spans="1:21" x14ac:dyDescent="0.35">
      <c r="A2650">
        <v>2023</v>
      </c>
      <c r="B2650" t="s">
        <v>3</v>
      </c>
      <c r="C2650" t="s">
        <v>33</v>
      </c>
      <c r="D2650" t="s">
        <v>17</v>
      </c>
      <c r="E2650" t="s">
        <v>143</v>
      </c>
      <c r="F2650" t="s">
        <v>35</v>
      </c>
      <c r="G2650">
        <v>9</v>
      </c>
      <c r="H2650" t="s">
        <v>9</v>
      </c>
      <c r="I2650">
        <v>4</v>
      </c>
      <c r="J2650" s="6">
        <v>1084.0899999999999</v>
      </c>
      <c r="K2650" s="6">
        <v>156</v>
      </c>
      <c r="L2650" s="6">
        <v>3096.44</v>
      </c>
      <c r="M2650" s="6">
        <v>3766.56</v>
      </c>
      <c r="N2650" s="6">
        <v>230</v>
      </c>
      <c r="O2650" s="6">
        <v>14800000</v>
      </c>
      <c r="P2650" s="6">
        <v>4200000</v>
      </c>
      <c r="Q2650" s="6">
        <v>0</v>
      </c>
      <c r="R2650" s="6">
        <v>5318000</v>
      </c>
      <c r="S2650" s="6">
        <v>20726000</v>
      </c>
      <c r="U2650">
        <f t="shared" si="48"/>
        <v>0.21215950705199754</v>
      </c>
    </row>
    <row r="2651" spans="1:21" x14ac:dyDescent="0.35">
      <c r="A2651">
        <v>2023</v>
      </c>
      <c r="B2651" t="s">
        <v>3</v>
      </c>
      <c r="C2651" t="s">
        <v>33</v>
      </c>
      <c r="D2651" t="s">
        <v>17</v>
      </c>
      <c r="E2651" t="s">
        <v>143</v>
      </c>
      <c r="F2651" t="s">
        <v>35</v>
      </c>
      <c r="G2651">
        <v>10</v>
      </c>
      <c r="H2651" t="s">
        <v>9</v>
      </c>
      <c r="I2651">
        <v>16</v>
      </c>
      <c r="J2651" s="6">
        <v>11425.71</v>
      </c>
      <c r="K2651" s="6">
        <v>6990.69</v>
      </c>
      <c r="L2651" s="6">
        <v>11538.63</v>
      </c>
      <c r="M2651" s="6">
        <v>17710.88</v>
      </c>
      <c r="N2651" s="6">
        <v>2295</v>
      </c>
      <c r="O2651" s="6">
        <v>100015000</v>
      </c>
      <c r="P2651" s="6">
        <v>46250000</v>
      </c>
      <c r="Q2651" s="6">
        <v>0</v>
      </c>
      <c r="R2651" s="6">
        <v>2880000</v>
      </c>
      <c r="S2651" s="6">
        <v>125072000</v>
      </c>
      <c r="U2651">
        <f t="shared" si="48"/>
        <v>0.20086279102130197</v>
      </c>
    </row>
    <row r="2652" spans="1:21" x14ac:dyDescent="0.35">
      <c r="A2652">
        <v>2023</v>
      </c>
      <c r="B2652" t="s">
        <v>3</v>
      </c>
      <c r="C2652" t="s">
        <v>33</v>
      </c>
      <c r="D2652" t="s">
        <v>17</v>
      </c>
      <c r="E2652" t="s">
        <v>144</v>
      </c>
      <c r="F2652" t="s">
        <v>35</v>
      </c>
      <c r="G2652">
        <v>1</v>
      </c>
      <c r="H2652" t="s">
        <v>9</v>
      </c>
      <c r="I2652">
        <v>295</v>
      </c>
      <c r="J2652" s="6">
        <v>31748.52</v>
      </c>
      <c r="K2652" s="6">
        <v>32165.7</v>
      </c>
      <c r="L2652" s="6">
        <v>491576.68</v>
      </c>
      <c r="M2652" s="6">
        <v>914624.41</v>
      </c>
      <c r="N2652" s="6">
        <v>14674</v>
      </c>
      <c r="O2652" s="6">
        <v>3167767449</v>
      </c>
      <c r="P2652" s="6">
        <v>2780615309</v>
      </c>
      <c r="Q2652" s="6">
        <v>0</v>
      </c>
      <c r="R2652" s="6">
        <v>415773023</v>
      </c>
      <c r="S2652" s="6">
        <v>5975526704</v>
      </c>
      <c r="U2652">
        <f t="shared" si="48"/>
        <v>0.46219477317367863</v>
      </c>
    </row>
    <row r="2653" spans="1:21" x14ac:dyDescent="0.35">
      <c r="A2653">
        <v>2023</v>
      </c>
      <c r="B2653" t="s">
        <v>3</v>
      </c>
      <c r="C2653" t="s">
        <v>33</v>
      </c>
      <c r="D2653" t="s">
        <v>17</v>
      </c>
      <c r="E2653" t="s">
        <v>144</v>
      </c>
      <c r="F2653" t="s">
        <v>35</v>
      </c>
      <c r="G2653">
        <v>2</v>
      </c>
      <c r="H2653" t="s">
        <v>9</v>
      </c>
      <c r="I2653">
        <v>320</v>
      </c>
      <c r="J2653" s="6">
        <v>107726.6</v>
      </c>
      <c r="K2653" s="6">
        <v>39282.92</v>
      </c>
      <c r="L2653" s="6">
        <v>305597.21000000002</v>
      </c>
      <c r="M2653" s="6">
        <v>408083.27</v>
      </c>
      <c r="N2653" s="6">
        <v>25135</v>
      </c>
      <c r="O2653" s="6">
        <v>2890055166</v>
      </c>
      <c r="P2653" s="6">
        <v>1155846008</v>
      </c>
      <c r="Q2653" s="6">
        <v>0</v>
      </c>
      <c r="R2653" s="6">
        <v>212021172</v>
      </c>
      <c r="S2653" s="6">
        <v>3941324977</v>
      </c>
      <c r="U2653">
        <f t="shared" si="48"/>
        <v>0.23332213213820913</v>
      </c>
    </row>
    <row r="2654" spans="1:21" x14ac:dyDescent="0.35">
      <c r="A2654">
        <v>2023</v>
      </c>
      <c r="B2654" t="s">
        <v>3</v>
      </c>
      <c r="C2654" t="s">
        <v>33</v>
      </c>
      <c r="D2654" t="s">
        <v>17</v>
      </c>
      <c r="E2654" t="s">
        <v>144</v>
      </c>
      <c r="F2654" t="s">
        <v>35</v>
      </c>
      <c r="G2654">
        <v>3</v>
      </c>
      <c r="H2654" t="s">
        <v>9</v>
      </c>
      <c r="I2654">
        <v>32</v>
      </c>
      <c r="J2654" s="6">
        <v>7761.67</v>
      </c>
      <c r="K2654" s="6">
        <v>3328.67</v>
      </c>
      <c r="L2654" s="6">
        <v>23999.52</v>
      </c>
      <c r="M2654" s="6">
        <v>52296.22</v>
      </c>
      <c r="N2654" s="6">
        <v>1945</v>
      </c>
      <c r="O2654" s="6">
        <v>448394125</v>
      </c>
      <c r="P2654" s="6">
        <v>65669285</v>
      </c>
      <c r="Q2654" s="6">
        <v>2000</v>
      </c>
      <c r="R2654" s="6">
        <v>26972055</v>
      </c>
      <c r="S2654" s="6">
        <v>539024465</v>
      </c>
      <c r="U2654">
        <f t="shared" si="48"/>
        <v>0.25059040129250537</v>
      </c>
    </row>
    <row r="2655" spans="1:21" x14ac:dyDescent="0.35">
      <c r="A2655">
        <v>2023</v>
      </c>
      <c r="B2655" t="s">
        <v>3</v>
      </c>
      <c r="C2655" t="s">
        <v>33</v>
      </c>
      <c r="D2655" t="s">
        <v>17</v>
      </c>
      <c r="E2655" t="s">
        <v>144</v>
      </c>
      <c r="F2655" t="s">
        <v>35</v>
      </c>
      <c r="G2655">
        <v>4</v>
      </c>
      <c r="H2655" t="s">
        <v>9</v>
      </c>
      <c r="I2655">
        <v>18</v>
      </c>
      <c r="J2655" s="6">
        <v>8519.98</v>
      </c>
      <c r="K2655" s="6">
        <v>2792.63</v>
      </c>
      <c r="L2655" s="6">
        <v>34364.14</v>
      </c>
      <c r="M2655" s="6">
        <v>51928.86</v>
      </c>
      <c r="N2655" s="6">
        <v>2129</v>
      </c>
      <c r="O2655" s="6">
        <v>626349952</v>
      </c>
      <c r="P2655" s="6">
        <v>57232000</v>
      </c>
      <c r="Q2655" s="6">
        <v>0</v>
      </c>
      <c r="R2655" s="6">
        <v>46775496</v>
      </c>
      <c r="S2655" s="6">
        <v>730357448</v>
      </c>
      <c r="U2655">
        <f t="shared" si="48"/>
        <v>0.24988321568829974</v>
      </c>
    </row>
    <row r="2656" spans="1:21" x14ac:dyDescent="0.35">
      <c r="A2656">
        <v>2023</v>
      </c>
      <c r="B2656" t="s">
        <v>3</v>
      </c>
      <c r="C2656" t="s">
        <v>33</v>
      </c>
      <c r="D2656" t="s">
        <v>17</v>
      </c>
      <c r="E2656" t="s">
        <v>144</v>
      </c>
      <c r="F2656" t="s">
        <v>35</v>
      </c>
      <c r="G2656">
        <v>5</v>
      </c>
      <c r="H2656" t="s">
        <v>9</v>
      </c>
      <c r="I2656">
        <v>12</v>
      </c>
      <c r="J2656" s="6">
        <v>-2954.31</v>
      </c>
      <c r="K2656" s="6">
        <v>-222.37</v>
      </c>
      <c r="L2656" s="6">
        <v>20353.439999999999</v>
      </c>
      <c r="M2656" s="6">
        <v>26340.53</v>
      </c>
      <c r="N2656" s="6">
        <v>-755</v>
      </c>
      <c r="O2656" s="6">
        <v>443204922</v>
      </c>
      <c r="P2656" s="6">
        <v>121685135</v>
      </c>
      <c r="Q2656" s="6">
        <v>0</v>
      </c>
      <c r="R2656" s="6">
        <v>24609213</v>
      </c>
      <c r="S2656" s="6">
        <v>521499270</v>
      </c>
      <c r="U2656">
        <f t="shared" si="48"/>
        <v>0.25555882761118504</v>
      </c>
    </row>
    <row r="2657" spans="1:21" x14ac:dyDescent="0.35">
      <c r="A2657">
        <v>2023</v>
      </c>
      <c r="B2657" t="s">
        <v>3</v>
      </c>
      <c r="C2657" t="s">
        <v>33</v>
      </c>
      <c r="D2657" t="s">
        <v>17</v>
      </c>
      <c r="E2657" t="s">
        <v>144</v>
      </c>
      <c r="F2657" t="s">
        <v>35</v>
      </c>
      <c r="G2657">
        <v>6</v>
      </c>
      <c r="H2657" t="s">
        <v>9</v>
      </c>
      <c r="I2657">
        <v>7</v>
      </c>
      <c r="J2657" s="6">
        <v>1833.01</v>
      </c>
      <c r="K2657" s="6">
        <v>307.29000000000002</v>
      </c>
      <c r="L2657" s="6">
        <v>1425.98</v>
      </c>
      <c r="M2657" s="6">
        <v>1912.23</v>
      </c>
      <c r="N2657" s="6">
        <v>458</v>
      </c>
      <c r="O2657" s="6">
        <v>30327880</v>
      </c>
      <c r="P2657" s="6">
        <v>2575000</v>
      </c>
      <c r="Q2657" s="6">
        <v>0</v>
      </c>
      <c r="R2657" s="6">
        <v>858122</v>
      </c>
      <c r="S2657" s="6">
        <v>33761002</v>
      </c>
      <c r="U2657">
        <f t="shared" si="48"/>
        <v>0.24986224843290544</v>
      </c>
    </row>
    <row r="2658" spans="1:21" x14ac:dyDescent="0.35">
      <c r="A2658">
        <v>2023</v>
      </c>
      <c r="B2658" t="s">
        <v>3</v>
      </c>
      <c r="C2658" t="s">
        <v>33</v>
      </c>
      <c r="D2658" t="s">
        <v>17</v>
      </c>
      <c r="E2658" t="s">
        <v>144</v>
      </c>
      <c r="F2658" t="s">
        <v>35</v>
      </c>
      <c r="G2658">
        <v>7</v>
      </c>
      <c r="H2658" t="s">
        <v>9</v>
      </c>
      <c r="I2658">
        <v>1</v>
      </c>
      <c r="J2658" s="6">
        <v>0</v>
      </c>
      <c r="K2658" s="6">
        <v>0</v>
      </c>
      <c r="L2658" s="6">
        <v>14515.21</v>
      </c>
      <c r="M2658" s="6">
        <v>34855.65</v>
      </c>
      <c r="N2658" s="6">
        <v>0</v>
      </c>
      <c r="O2658" s="6">
        <v>326000000</v>
      </c>
      <c r="P2658" s="6">
        <v>176000000</v>
      </c>
      <c r="Q2658" s="6">
        <v>0</v>
      </c>
      <c r="R2658" s="6">
        <v>27631400</v>
      </c>
      <c r="S2658" s="6">
        <v>529631400</v>
      </c>
      <c r="U2658">
        <f t="shared" si="48"/>
        <v>0</v>
      </c>
    </row>
    <row r="2659" spans="1:21" x14ac:dyDescent="0.35">
      <c r="A2659">
        <v>2023</v>
      </c>
      <c r="B2659" t="s">
        <v>3</v>
      </c>
      <c r="C2659" t="s">
        <v>33</v>
      </c>
      <c r="D2659" t="s">
        <v>17</v>
      </c>
      <c r="E2659" t="s">
        <v>144</v>
      </c>
      <c r="F2659" t="s">
        <v>35</v>
      </c>
      <c r="G2659">
        <v>9</v>
      </c>
      <c r="H2659" t="s">
        <v>9</v>
      </c>
      <c r="I2659">
        <v>2</v>
      </c>
      <c r="J2659" s="6">
        <v>110.64</v>
      </c>
      <c r="K2659" s="6">
        <v>44.26</v>
      </c>
      <c r="L2659" s="6">
        <v>110.34</v>
      </c>
      <c r="M2659" s="6">
        <v>120.01</v>
      </c>
      <c r="N2659" s="6">
        <v>28</v>
      </c>
      <c r="O2659" s="6">
        <v>0</v>
      </c>
      <c r="P2659" s="6">
        <v>200016</v>
      </c>
      <c r="Q2659" s="6">
        <v>0</v>
      </c>
      <c r="R2659" s="6">
        <v>0</v>
      </c>
      <c r="S2659" s="6">
        <v>200016</v>
      </c>
      <c r="U2659">
        <f t="shared" si="48"/>
        <v>0.25307302964569778</v>
      </c>
    </row>
    <row r="2660" spans="1:21" x14ac:dyDescent="0.35">
      <c r="A2660">
        <v>2023</v>
      </c>
      <c r="B2660" t="s">
        <v>3</v>
      </c>
      <c r="C2660" t="s">
        <v>33</v>
      </c>
      <c r="D2660" t="s">
        <v>17</v>
      </c>
      <c r="E2660" t="s">
        <v>145</v>
      </c>
      <c r="F2660" t="s">
        <v>35</v>
      </c>
      <c r="G2660">
        <v>1</v>
      </c>
      <c r="H2660" t="s">
        <v>9</v>
      </c>
      <c r="I2660">
        <v>877</v>
      </c>
      <c r="J2660" s="6">
        <v>849510.5</v>
      </c>
      <c r="K2660" s="6">
        <v>223748.15</v>
      </c>
      <c r="L2660" s="6">
        <v>2463535.19</v>
      </c>
      <c r="M2660" s="6">
        <v>4672681.32</v>
      </c>
      <c r="N2660" s="6">
        <v>178000</v>
      </c>
      <c r="O2660" s="6">
        <v>9813354847</v>
      </c>
      <c r="P2660" s="6">
        <v>9511349206</v>
      </c>
      <c r="Q2660" s="6">
        <v>444404810</v>
      </c>
      <c r="R2660" s="6">
        <v>1626884128</v>
      </c>
      <c r="S2660" s="6">
        <v>20357134611</v>
      </c>
      <c r="U2660">
        <f t="shared" si="48"/>
        <v>0.20953243073511157</v>
      </c>
    </row>
    <row r="2661" spans="1:21" x14ac:dyDescent="0.35">
      <c r="A2661">
        <v>2023</v>
      </c>
      <c r="B2661" t="s">
        <v>3</v>
      </c>
      <c r="C2661" t="s">
        <v>33</v>
      </c>
      <c r="D2661" t="s">
        <v>17</v>
      </c>
      <c r="E2661" t="s">
        <v>145</v>
      </c>
      <c r="F2661" t="s">
        <v>35</v>
      </c>
      <c r="G2661">
        <v>2</v>
      </c>
      <c r="H2661" t="s">
        <v>9</v>
      </c>
      <c r="I2661">
        <v>1302</v>
      </c>
      <c r="J2661" s="6">
        <v>556524.75</v>
      </c>
      <c r="K2661" s="6">
        <v>90354.44</v>
      </c>
      <c r="L2661" s="6">
        <v>1115993.3</v>
      </c>
      <c r="M2661" s="6">
        <v>1740699.45</v>
      </c>
      <c r="N2661" s="6">
        <v>123544</v>
      </c>
      <c r="O2661" s="6">
        <v>8857981732</v>
      </c>
      <c r="P2661" s="6">
        <v>2772855333</v>
      </c>
      <c r="Q2661" s="6">
        <v>0</v>
      </c>
      <c r="R2661" s="6">
        <v>535692150</v>
      </c>
      <c r="S2661" s="6">
        <v>11718078288</v>
      </c>
      <c r="U2661">
        <f t="shared" si="48"/>
        <v>0.22199192398900497</v>
      </c>
    </row>
    <row r="2662" spans="1:21" x14ac:dyDescent="0.35">
      <c r="A2662">
        <v>2023</v>
      </c>
      <c r="B2662" t="s">
        <v>3</v>
      </c>
      <c r="C2662" t="s">
        <v>33</v>
      </c>
      <c r="D2662" t="s">
        <v>17</v>
      </c>
      <c r="E2662" t="s">
        <v>145</v>
      </c>
      <c r="F2662" t="s">
        <v>35</v>
      </c>
      <c r="G2662">
        <v>3</v>
      </c>
      <c r="H2662" t="s">
        <v>9</v>
      </c>
      <c r="I2662">
        <v>168</v>
      </c>
      <c r="J2662" s="6">
        <v>50179.03</v>
      </c>
      <c r="K2662" s="6">
        <v>22534.22</v>
      </c>
      <c r="L2662" s="6">
        <v>128829.5</v>
      </c>
      <c r="M2662" s="6">
        <v>215823.95</v>
      </c>
      <c r="N2662" s="6">
        <v>11053</v>
      </c>
      <c r="O2662" s="6">
        <v>1316754148</v>
      </c>
      <c r="P2662" s="6">
        <v>524400774</v>
      </c>
      <c r="Q2662" s="6">
        <v>2000</v>
      </c>
      <c r="R2662" s="6">
        <v>137896956</v>
      </c>
      <c r="S2662" s="6">
        <v>1842120878</v>
      </c>
      <c r="U2662">
        <f t="shared" si="48"/>
        <v>0.22027129659541048</v>
      </c>
    </row>
    <row r="2663" spans="1:21" x14ac:dyDescent="0.35">
      <c r="A2663">
        <v>2023</v>
      </c>
      <c r="B2663" t="s">
        <v>3</v>
      </c>
      <c r="C2663" t="s">
        <v>33</v>
      </c>
      <c r="D2663" t="s">
        <v>17</v>
      </c>
      <c r="E2663" t="s">
        <v>145</v>
      </c>
      <c r="F2663" t="s">
        <v>35</v>
      </c>
      <c r="G2663">
        <v>4</v>
      </c>
      <c r="H2663" t="s">
        <v>9</v>
      </c>
      <c r="I2663">
        <v>54</v>
      </c>
      <c r="J2663" s="6">
        <v>40473.449999999997</v>
      </c>
      <c r="K2663" s="6">
        <v>17858.400000000001</v>
      </c>
      <c r="L2663" s="6">
        <v>58403.77</v>
      </c>
      <c r="M2663" s="6">
        <v>88979.54</v>
      </c>
      <c r="N2663" s="6">
        <v>8150</v>
      </c>
      <c r="O2663" s="6">
        <v>534896595</v>
      </c>
      <c r="P2663" s="6">
        <v>65300000</v>
      </c>
      <c r="Q2663" s="6">
        <v>0</v>
      </c>
      <c r="R2663" s="6">
        <v>35689565</v>
      </c>
      <c r="S2663" s="6">
        <v>524963160</v>
      </c>
      <c r="U2663">
        <f t="shared" si="48"/>
        <v>0.20136657487809911</v>
      </c>
    </row>
    <row r="2664" spans="1:21" x14ac:dyDescent="0.35">
      <c r="A2664">
        <v>2023</v>
      </c>
      <c r="B2664" t="s">
        <v>3</v>
      </c>
      <c r="C2664" t="s">
        <v>33</v>
      </c>
      <c r="D2664" t="s">
        <v>17</v>
      </c>
      <c r="E2664" t="s">
        <v>145</v>
      </c>
      <c r="F2664" t="s">
        <v>35</v>
      </c>
      <c r="G2664">
        <v>5</v>
      </c>
      <c r="H2664" t="s">
        <v>9</v>
      </c>
      <c r="I2664">
        <v>59</v>
      </c>
      <c r="J2664" s="6">
        <v>6886.5</v>
      </c>
      <c r="K2664" s="6">
        <v>3327.2</v>
      </c>
      <c r="L2664" s="6">
        <v>11078.02</v>
      </c>
      <c r="M2664" s="6">
        <v>22764.720000000001</v>
      </c>
      <c r="N2664" s="6">
        <v>1572</v>
      </c>
      <c r="O2664" s="6">
        <v>364022254</v>
      </c>
      <c r="P2664" s="6">
        <v>97675530</v>
      </c>
      <c r="Q2664" s="6">
        <v>0</v>
      </c>
      <c r="R2664" s="6">
        <v>44805786</v>
      </c>
      <c r="S2664" s="6">
        <v>451588570</v>
      </c>
      <c r="U2664">
        <f t="shared" si="48"/>
        <v>0.22827270747113917</v>
      </c>
    </row>
    <row r="2665" spans="1:21" x14ac:dyDescent="0.35">
      <c r="A2665">
        <v>2023</v>
      </c>
      <c r="B2665" t="s">
        <v>3</v>
      </c>
      <c r="C2665" t="s">
        <v>33</v>
      </c>
      <c r="D2665" t="s">
        <v>17</v>
      </c>
      <c r="E2665" t="s">
        <v>145</v>
      </c>
      <c r="F2665" t="s">
        <v>35</v>
      </c>
      <c r="G2665">
        <v>6</v>
      </c>
      <c r="H2665" t="s">
        <v>9</v>
      </c>
      <c r="I2665">
        <v>22</v>
      </c>
      <c r="J2665" s="6">
        <v>820.21</v>
      </c>
      <c r="K2665" s="6">
        <v>1331.81</v>
      </c>
      <c r="L2665" s="6">
        <v>34982.730000000003</v>
      </c>
      <c r="M2665" s="6">
        <v>109829.02</v>
      </c>
      <c r="N2665" s="6">
        <v>203</v>
      </c>
      <c r="O2665" s="6">
        <v>1788587600</v>
      </c>
      <c r="P2665" s="6">
        <v>317590885</v>
      </c>
      <c r="Q2665" s="6">
        <v>0</v>
      </c>
      <c r="R2665" s="6">
        <v>345155320</v>
      </c>
      <c r="S2665" s="6">
        <v>1210808805</v>
      </c>
      <c r="U2665">
        <f t="shared" si="48"/>
        <v>0.24749759208007704</v>
      </c>
    </row>
    <row r="2666" spans="1:21" x14ac:dyDescent="0.35">
      <c r="A2666">
        <v>2023</v>
      </c>
      <c r="B2666" t="s">
        <v>3</v>
      </c>
      <c r="C2666" t="s">
        <v>33</v>
      </c>
      <c r="D2666" t="s">
        <v>17</v>
      </c>
      <c r="E2666" t="s">
        <v>145</v>
      </c>
      <c r="F2666" t="s">
        <v>35</v>
      </c>
      <c r="G2666">
        <v>7</v>
      </c>
      <c r="H2666" t="s">
        <v>9</v>
      </c>
      <c r="I2666">
        <v>17</v>
      </c>
      <c r="J2666" s="6">
        <v>1033.1199999999999</v>
      </c>
      <c r="K2666" s="6">
        <v>344.8</v>
      </c>
      <c r="L2666" s="6">
        <v>15651.58</v>
      </c>
      <c r="M2666" s="6">
        <v>22046.74</v>
      </c>
      <c r="N2666" s="6">
        <v>241</v>
      </c>
      <c r="O2666" s="6">
        <v>207010216</v>
      </c>
      <c r="P2666" s="6">
        <v>28743885</v>
      </c>
      <c r="Q2666" s="6">
        <v>0</v>
      </c>
      <c r="R2666" s="6">
        <v>9405781</v>
      </c>
      <c r="S2666" s="6">
        <v>241759882</v>
      </c>
      <c r="U2666">
        <f t="shared" si="48"/>
        <v>0.23327396623819113</v>
      </c>
    </row>
    <row r="2667" spans="1:21" x14ac:dyDescent="0.35">
      <c r="A2667">
        <v>2023</v>
      </c>
      <c r="B2667" t="s">
        <v>3</v>
      </c>
      <c r="C2667" t="s">
        <v>33</v>
      </c>
      <c r="D2667" t="s">
        <v>17</v>
      </c>
      <c r="E2667" t="s">
        <v>145</v>
      </c>
      <c r="F2667" t="s">
        <v>35</v>
      </c>
      <c r="G2667">
        <v>8</v>
      </c>
      <c r="H2667" t="s">
        <v>9</v>
      </c>
      <c r="I2667">
        <v>14</v>
      </c>
      <c r="J2667" s="6">
        <v>2533.2199999999998</v>
      </c>
      <c r="K2667" s="6">
        <v>627.62</v>
      </c>
      <c r="L2667" s="6">
        <v>6108.3</v>
      </c>
      <c r="M2667" s="6">
        <v>11478.62</v>
      </c>
      <c r="N2667" s="6">
        <v>632</v>
      </c>
      <c r="O2667" s="6">
        <v>250698010</v>
      </c>
      <c r="P2667" s="6">
        <v>86220495</v>
      </c>
      <c r="Q2667" s="6">
        <v>0</v>
      </c>
      <c r="R2667" s="6">
        <v>6765960</v>
      </c>
      <c r="S2667" s="6">
        <v>342174465</v>
      </c>
      <c r="U2667">
        <f t="shared" si="48"/>
        <v>0.24948484537466151</v>
      </c>
    </row>
    <row r="2668" spans="1:21" x14ac:dyDescent="0.35">
      <c r="A2668">
        <v>2023</v>
      </c>
      <c r="B2668" t="s">
        <v>3</v>
      </c>
      <c r="C2668" t="s">
        <v>33</v>
      </c>
      <c r="D2668" t="s">
        <v>17</v>
      </c>
      <c r="E2668" t="s">
        <v>145</v>
      </c>
      <c r="F2668" t="s">
        <v>35</v>
      </c>
      <c r="G2668">
        <v>9</v>
      </c>
      <c r="H2668" t="s">
        <v>9</v>
      </c>
      <c r="I2668">
        <v>20</v>
      </c>
      <c r="J2668" s="6">
        <v>2384.52</v>
      </c>
      <c r="K2668" s="6">
        <v>343.14</v>
      </c>
      <c r="L2668" s="6">
        <v>1325.23</v>
      </c>
      <c r="M2668" s="6">
        <v>1887.83</v>
      </c>
      <c r="N2668" s="6">
        <v>597</v>
      </c>
      <c r="O2668" s="6">
        <v>14906000</v>
      </c>
      <c r="P2668" s="6">
        <v>12060000</v>
      </c>
      <c r="Q2668" s="6">
        <v>0</v>
      </c>
      <c r="R2668" s="6">
        <v>1916000</v>
      </c>
      <c r="S2668" s="6">
        <v>28882000</v>
      </c>
      <c r="U2668">
        <f t="shared" si="48"/>
        <v>0.25036485330380959</v>
      </c>
    </row>
    <row r="2669" spans="1:21" x14ac:dyDescent="0.35">
      <c r="A2669">
        <v>2023</v>
      </c>
      <c r="B2669" t="s">
        <v>3</v>
      </c>
      <c r="C2669" t="s">
        <v>33</v>
      </c>
      <c r="D2669" t="s">
        <v>17</v>
      </c>
      <c r="E2669" t="s">
        <v>145</v>
      </c>
      <c r="F2669" t="s">
        <v>35</v>
      </c>
      <c r="G2669">
        <v>10</v>
      </c>
      <c r="H2669" t="s">
        <v>9</v>
      </c>
      <c r="I2669">
        <v>46</v>
      </c>
      <c r="J2669" s="6">
        <v>6647.18</v>
      </c>
      <c r="K2669" s="6">
        <v>1290.31</v>
      </c>
      <c r="L2669" s="6">
        <v>8087.09</v>
      </c>
      <c r="M2669" s="6">
        <v>23886.32</v>
      </c>
      <c r="N2669" s="6">
        <v>1658</v>
      </c>
      <c r="O2669" s="6">
        <v>641500000</v>
      </c>
      <c r="P2669" s="6">
        <v>41140000</v>
      </c>
      <c r="Q2669" s="6">
        <v>0</v>
      </c>
      <c r="R2669" s="6">
        <v>123579000</v>
      </c>
      <c r="S2669" s="6">
        <v>804709000</v>
      </c>
      <c r="U2669">
        <f t="shared" si="48"/>
        <v>0.24942908120436033</v>
      </c>
    </row>
    <row r="2670" spans="1:21" x14ac:dyDescent="0.35">
      <c r="A2670">
        <v>2023</v>
      </c>
      <c r="B2670" t="s">
        <v>3</v>
      </c>
      <c r="C2670" t="s">
        <v>33</v>
      </c>
      <c r="D2670" t="s">
        <v>17</v>
      </c>
      <c r="E2670" t="s">
        <v>146</v>
      </c>
      <c r="F2670" t="s">
        <v>35</v>
      </c>
      <c r="G2670">
        <v>1</v>
      </c>
      <c r="H2670" t="s">
        <v>9</v>
      </c>
      <c r="I2670">
        <v>1035</v>
      </c>
      <c r="J2670" s="6">
        <v>726845.85</v>
      </c>
      <c r="K2670" s="6">
        <v>404424.97</v>
      </c>
      <c r="L2670" s="6">
        <v>1638302.39</v>
      </c>
      <c r="M2670" s="6">
        <v>2775116.63</v>
      </c>
      <c r="N2670" s="6">
        <v>164814</v>
      </c>
      <c r="O2670" s="6">
        <v>8425685991</v>
      </c>
      <c r="P2670" s="6">
        <v>5157785282</v>
      </c>
      <c r="Q2670" s="6">
        <v>0</v>
      </c>
      <c r="R2670" s="6">
        <v>1099539066</v>
      </c>
      <c r="S2670" s="6">
        <v>11986591228</v>
      </c>
      <c r="U2670">
        <f t="shared" si="48"/>
        <v>0.22675234370534</v>
      </c>
    </row>
    <row r="2671" spans="1:21" x14ac:dyDescent="0.35">
      <c r="A2671">
        <v>2023</v>
      </c>
      <c r="B2671" t="s">
        <v>3</v>
      </c>
      <c r="C2671" t="s">
        <v>33</v>
      </c>
      <c r="D2671" t="s">
        <v>17</v>
      </c>
      <c r="E2671" t="s">
        <v>146</v>
      </c>
      <c r="F2671" t="s">
        <v>35</v>
      </c>
      <c r="G2671">
        <v>2</v>
      </c>
      <c r="H2671" t="s">
        <v>9</v>
      </c>
      <c r="I2671">
        <v>1706</v>
      </c>
      <c r="J2671" s="6">
        <v>391469.22</v>
      </c>
      <c r="K2671" s="6">
        <v>118349.34</v>
      </c>
      <c r="L2671" s="6">
        <v>822545.77</v>
      </c>
      <c r="M2671" s="6">
        <v>1108549.67</v>
      </c>
      <c r="N2671" s="6">
        <v>95295</v>
      </c>
      <c r="O2671" s="6">
        <v>7302623765</v>
      </c>
      <c r="P2671" s="6">
        <v>2779074947</v>
      </c>
      <c r="Q2671" s="6">
        <v>2000</v>
      </c>
      <c r="R2671" s="6">
        <v>570093400</v>
      </c>
      <c r="S2671" s="6">
        <v>9696819340</v>
      </c>
      <c r="U2671">
        <f t="shared" si="48"/>
        <v>0.24342910024956754</v>
      </c>
    </row>
    <row r="2672" spans="1:21" x14ac:dyDescent="0.35">
      <c r="A2672">
        <v>2023</v>
      </c>
      <c r="B2672" t="s">
        <v>3</v>
      </c>
      <c r="C2672" t="s">
        <v>33</v>
      </c>
      <c r="D2672" t="s">
        <v>17</v>
      </c>
      <c r="E2672" t="s">
        <v>146</v>
      </c>
      <c r="F2672" t="s">
        <v>35</v>
      </c>
      <c r="G2672">
        <v>3</v>
      </c>
      <c r="H2672" t="s">
        <v>9</v>
      </c>
      <c r="I2672">
        <v>21</v>
      </c>
      <c r="J2672" s="6">
        <v>6668.64</v>
      </c>
      <c r="K2672" s="6">
        <v>5705.5</v>
      </c>
      <c r="L2672" s="6">
        <v>28279.64</v>
      </c>
      <c r="M2672" s="6">
        <v>40769.42</v>
      </c>
      <c r="N2672" s="6">
        <v>1669</v>
      </c>
      <c r="O2672" s="6">
        <v>309577068</v>
      </c>
      <c r="P2672" s="6">
        <v>99590000</v>
      </c>
      <c r="Q2672" s="6">
        <v>0</v>
      </c>
      <c r="R2672" s="6">
        <v>14183750</v>
      </c>
      <c r="S2672" s="6">
        <v>248250818</v>
      </c>
      <c r="U2672">
        <f t="shared" si="48"/>
        <v>0.25027591832817486</v>
      </c>
    </row>
    <row r="2673" spans="1:21" x14ac:dyDescent="0.35">
      <c r="A2673">
        <v>2023</v>
      </c>
      <c r="B2673" t="s">
        <v>3</v>
      </c>
      <c r="C2673" t="s">
        <v>33</v>
      </c>
      <c r="D2673" t="s">
        <v>17</v>
      </c>
      <c r="E2673" t="s">
        <v>146</v>
      </c>
      <c r="F2673" t="s">
        <v>35</v>
      </c>
      <c r="G2673">
        <v>4</v>
      </c>
      <c r="H2673" t="s">
        <v>9</v>
      </c>
      <c r="I2673">
        <v>13</v>
      </c>
      <c r="J2673" s="6">
        <v>57748.83</v>
      </c>
      <c r="K2673" s="6">
        <v>25105.119999999999</v>
      </c>
      <c r="L2673" s="6">
        <v>75492.160000000003</v>
      </c>
      <c r="M2673" s="6">
        <v>134172.17000000001</v>
      </c>
      <c r="N2673" s="6">
        <v>12064</v>
      </c>
      <c r="O2673" s="6">
        <v>628856000</v>
      </c>
      <c r="P2673" s="6">
        <v>235345308</v>
      </c>
      <c r="Q2673" s="6">
        <v>0</v>
      </c>
      <c r="R2673" s="6">
        <v>104110000</v>
      </c>
      <c r="S2673" s="6">
        <v>959085308</v>
      </c>
      <c r="U2673">
        <f t="shared" si="48"/>
        <v>0.20890466525469001</v>
      </c>
    </row>
    <row r="2674" spans="1:21" x14ac:dyDescent="0.35">
      <c r="A2674">
        <v>2023</v>
      </c>
      <c r="B2674" t="s">
        <v>3</v>
      </c>
      <c r="C2674" t="s">
        <v>33</v>
      </c>
      <c r="D2674" t="s">
        <v>17</v>
      </c>
      <c r="E2674" t="s">
        <v>146</v>
      </c>
      <c r="F2674" t="s">
        <v>35</v>
      </c>
      <c r="G2674">
        <v>5</v>
      </c>
      <c r="H2674" t="s">
        <v>9</v>
      </c>
      <c r="I2674">
        <v>8</v>
      </c>
      <c r="J2674" s="6">
        <v>3842.13</v>
      </c>
      <c r="K2674" s="6">
        <v>3665.46</v>
      </c>
      <c r="L2674" s="6">
        <v>12267.68</v>
      </c>
      <c r="M2674" s="6">
        <v>17043.759999999998</v>
      </c>
      <c r="N2674" s="6">
        <v>1027</v>
      </c>
      <c r="O2674" s="6">
        <v>76338766</v>
      </c>
      <c r="P2674" s="6">
        <v>3335000</v>
      </c>
      <c r="Q2674" s="6">
        <v>0</v>
      </c>
      <c r="R2674" s="6">
        <v>5108000</v>
      </c>
      <c r="S2674" s="6">
        <v>84781766</v>
      </c>
      <c r="U2674">
        <f t="shared" si="48"/>
        <v>0.26729964889267149</v>
      </c>
    </row>
    <row r="2675" spans="1:21" x14ac:dyDescent="0.35">
      <c r="A2675">
        <v>2023</v>
      </c>
      <c r="B2675" t="s">
        <v>3</v>
      </c>
      <c r="C2675" t="s">
        <v>33</v>
      </c>
      <c r="D2675" t="s">
        <v>17</v>
      </c>
      <c r="E2675" t="s">
        <v>146</v>
      </c>
      <c r="F2675" t="s">
        <v>35</v>
      </c>
      <c r="G2675">
        <v>6</v>
      </c>
      <c r="H2675" t="s">
        <v>9</v>
      </c>
      <c r="I2675">
        <v>2</v>
      </c>
      <c r="J2675" s="6">
        <v>35995.01</v>
      </c>
      <c r="K2675" s="6">
        <v>14398.01</v>
      </c>
      <c r="L2675" s="6">
        <v>32605.39</v>
      </c>
      <c r="M2675" s="6">
        <v>47592.82</v>
      </c>
      <c r="N2675" s="6">
        <v>7199</v>
      </c>
      <c r="O2675" s="6">
        <v>320000000</v>
      </c>
      <c r="P2675" s="6">
        <v>205200000</v>
      </c>
      <c r="Q2675" s="6">
        <v>0</v>
      </c>
      <c r="R2675" s="6">
        <v>89770000</v>
      </c>
      <c r="S2675" s="6">
        <v>614970000</v>
      </c>
      <c r="U2675">
        <f t="shared" si="48"/>
        <v>0.19999994443674274</v>
      </c>
    </row>
    <row r="2676" spans="1:21" x14ac:dyDescent="0.35">
      <c r="A2676">
        <v>2023</v>
      </c>
      <c r="B2676" t="s">
        <v>3</v>
      </c>
      <c r="C2676" t="s">
        <v>33</v>
      </c>
      <c r="D2676" t="s">
        <v>17</v>
      </c>
      <c r="E2676" t="s">
        <v>146</v>
      </c>
      <c r="F2676" t="s">
        <v>35</v>
      </c>
      <c r="G2676">
        <v>10</v>
      </c>
      <c r="H2676" t="s">
        <v>9</v>
      </c>
      <c r="I2676">
        <v>4</v>
      </c>
      <c r="J2676" s="6">
        <v>207.63</v>
      </c>
      <c r="K2676" s="6">
        <v>109.81</v>
      </c>
      <c r="L2676" s="6">
        <v>144.27000000000001</v>
      </c>
      <c r="M2676" s="6">
        <v>150.12</v>
      </c>
      <c r="N2676" s="6">
        <v>34</v>
      </c>
      <c r="O2676" s="6">
        <v>1650000</v>
      </c>
      <c r="P2676" s="6">
        <v>200000</v>
      </c>
      <c r="Q2676" s="6">
        <v>0</v>
      </c>
      <c r="R2676" s="6">
        <v>37000</v>
      </c>
      <c r="S2676" s="6">
        <v>1865000</v>
      </c>
      <c r="U2676">
        <f t="shared" si="48"/>
        <v>0.16375282955256948</v>
      </c>
    </row>
    <row r="2677" spans="1:21" x14ac:dyDescent="0.35">
      <c r="A2677">
        <v>2023</v>
      </c>
      <c r="B2677" t="s">
        <v>3</v>
      </c>
      <c r="C2677" t="s">
        <v>33</v>
      </c>
      <c r="D2677" t="s">
        <v>17</v>
      </c>
      <c r="E2677" t="s">
        <v>147</v>
      </c>
      <c r="F2677" t="s">
        <v>35</v>
      </c>
      <c r="G2677">
        <v>1</v>
      </c>
      <c r="H2677" t="s">
        <v>9</v>
      </c>
      <c r="I2677">
        <v>188</v>
      </c>
      <c r="J2677" s="6">
        <v>301721.2</v>
      </c>
      <c r="K2677" s="6">
        <v>124535.15</v>
      </c>
      <c r="L2677" s="6">
        <v>515295.8</v>
      </c>
      <c r="M2677" s="6">
        <v>722309.22</v>
      </c>
      <c r="N2677" s="6">
        <v>104471</v>
      </c>
      <c r="O2677" s="6">
        <v>2076903370</v>
      </c>
      <c r="P2677" s="6">
        <v>1692755599</v>
      </c>
      <c r="Q2677" s="6">
        <v>0</v>
      </c>
      <c r="R2677" s="6">
        <v>491957982</v>
      </c>
      <c r="S2677" s="6">
        <v>4161558290</v>
      </c>
      <c r="U2677">
        <f t="shared" si="48"/>
        <v>0.34625011434397052</v>
      </c>
    </row>
    <row r="2678" spans="1:21" x14ac:dyDescent="0.35">
      <c r="A2678">
        <v>2023</v>
      </c>
      <c r="B2678" t="s">
        <v>3</v>
      </c>
      <c r="C2678" t="s">
        <v>33</v>
      </c>
      <c r="D2678" t="s">
        <v>17</v>
      </c>
      <c r="E2678" t="s">
        <v>147</v>
      </c>
      <c r="F2678" t="s">
        <v>35</v>
      </c>
      <c r="G2678">
        <v>2</v>
      </c>
      <c r="H2678" t="s">
        <v>9</v>
      </c>
      <c r="I2678">
        <v>211</v>
      </c>
      <c r="J2678" s="6">
        <v>39099.68</v>
      </c>
      <c r="K2678" s="6">
        <v>11552.75</v>
      </c>
      <c r="L2678" s="6">
        <v>272314.09000000003</v>
      </c>
      <c r="M2678" s="6">
        <v>367167.75</v>
      </c>
      <c r="N2678" s="6">
        <v>11960</v>
      </c>
      <c r="O2678" s="6">
        <v>2558400431</v>
      </c>
      <c r="P2678" s="6">
        <v>831233605</v>
      </c>
      <c r="Q2678" s="6">
        <v>0</v>
      </c>
      <c r="R2678" s="6">
        <v>213595232</v>
      </c>
      <c r="S2678" s="6">
        <v>3424788768</v>
      </c>
      <c r="U2678">
        <f t="shared" si="48"/>
        <v>0.30588485634665041</v>
      </c>
    </row>
    <row r="2679" spans="1:21" x14ac:dyDescent="0.35">
      <c r="A2679">
        <v>2023</v>
      </c>
      <c r="B2679" t="s">
        <v>3</v>
      </c>
      <c r="C2679" t="s">
        <v>33</v>
      </c>
      <c r="D2679" t="s">
        <v>17</v>
      </c>
      <c r="E2679" t="s">
        <v>147</v>
      </c>
      <c r="F2679" t="s">
        <v>35</v>
      </c>
      <c r="G2679">
        <v>3</v>
      </c>
      <c r="H2679" t="s">
        <v>9</v>
      </c>
      <c r="I2679">
        <v>51</v>
      </c>
      <c r="J2679" s="6">
        <v>29292.51</v>
      </c>
      <c r="K2679" s="6">
        <v>13767.89</v>
      </c>
      <c r="L2679" s="6">
        <v>153500.47</v>
      </c>
      <c r="M2679" s="6">
        <v>206250.91</v>
      </c>
      <c r="N2679" s="6">
        <v>5404</v>
      </c>
      <c r="O2679" s="6">
        <v>1484399768</v>
      </c>
      <c r="P2679" s="6">
        <v>841104156</v>
      </c>
      <c r="Q2679" s="6">
        <v>0</v>
      </c>
      <c r="R2679" s="6">
        <v>152358427</v>
      </c>
      <c r="S2679" s="6">
        <v>2477862351</v>
      </c>
      <c r="U2679">
        <f t="shared" si="48"/>
        <v>0.18448401997643768</v>
      </c>
    </row>
    <row r="2680" spans="1:21" x14ac:dyDescent="0.35">
      <c r="A2680">
        <v>2023</v>
      </c>
      <c r="B2680" t="s">
        <v>3</v>
      </c>
      <c r="C2680" t="s">
        <v>33</v>
      </c>
      <c r="D2680" t="s">
        <v>17</v>
      </c>
      <c r="E2680" t="s">
        <v>147</v>
      </c>
      <c r="F2680" t="s">
        <v>35</v>
      </c>
      <c r="G2680">
        <v>4</v>
      </c>
      <c r="H2680" t="s">
        <v>9</v>
      </c>
      <c r="I2680">
        <v>17</v>
      </c>
      <c r="J2680" s="6">
        <v>-5155.8100000000004</v>
      </c>
      <c r="K2680" s="6">
        <v>-996.47</v>
      </c>
      <c r="L2680" s="6">
        <v>49259.64</v>
      </c>
      <c r="M2680" s="6">
        <v>61349.33</v>
      </c>
      <c r="N2680" s="6">
        <v>-1697</v>
      </c>
      <c r="O2680" s="6">
        <v>731338000</v>
      </c>
      <c r="P2680" s="6">
        <v>79820000</v>
      </c>
      <c r="Q2680" s="6">
        <v>0</v>
      </c>
      <c r="R2680" s="6">
        <v>55644000</v>
      </c>
      <c r="S2680" s="6">
        <v>771088000</v>
      </c>
      <c r="U2680">
        <f t="shared" si="48"/>
        <v>0.32914323840482868</v>
      </c>
    </row>
    <row r="2681" spans="1:21" x14ac:dyDescent="0.35">
      <c r="A2681">
        <v>2023</v>
      </c>
      <c r="B2681" t="s">
        <v>3</v>
      </c>
      <c r="C2681" t="s">
        <v>33</v>
      </c>
      <c r="D2681" t="s">
        <v>17</v>
      </c>
      <c r="E2681" t="s">
        <v>147</v>
      </c>
      <c r="F2681" t="s">
        <v>35</v>
      </c>
      <c r="G2681">
        <v>5</v>
      </c>
      <c r="H2681" t="s">
        <v>9</v>
      </c>
      <c r="I2681">
        <v>7</v>
      </c>
      <c r="J2681" s="6">
        <v>24361.68</v>
      </c>
      <c r="K2681" s="6">
        <v>12238.5</v>
      </c>
      <c r="L2681" s="6">
        <v>14324.11</v>
      </c>
      <c r="M2681" s="6">
        <v>16539.29</v>
      </c>
      <c r="N2681" s="6">
        <v>4595</v>
      </c>
      <c r="O2681" s="6">
        <v>335527892</v>
      </c>
      <c r="P2681" s="6">
        <v>312885000</v>
      </c>
      <c r="Q2681" s="6">
        <v>0</v>
      </c>
      <c r="R2681" s="6">
        <v>36551750</v>
      </c>
      <c r="S2681" s="6">
        <v>684964642</v>
      </c>
      <c r="U2681">
        <f t="shared" si="48"/>
        <v>0.18861589184325547</v>
      </c>
    </row>
    <row r="2682" spans="1:21" x14ac:dyDescent="0.35">
      <c r="A2682">
        <v>2023</v>
      </c>
      <c r="B2682" t="s">
        <v>3</v>
      </c>
      <c r="C2682" t="s">
        <v>33</v>
      </c>
      <c r="D2682" t="s">
        <v>17</v>
      </c>
      <c r="E2682" t="s">
        <v>147</v>
      </c>
      <c r="F2682" t="s">
        <v>35</v>
      </c>
      <c r="G2682">
        <v>6</v>
      </c>
      <c r="H2682" t="s">
        <v>9</v>
      </c>
      <c r="I2682">
        <v>3</v>
      </c>
      <c r="J2682" s="6">
        <v>3319.67</v>
      </c>
      <c r="K2682" s="6">
        <v>1327.87</v>
      </c>
      <c r="L2682" s="6">
        <v>5242</v>
      </c>
      <c r="M2682" s="6">
        <v>10485.709999999999</v>
      </c>
      <c r="N2682" s="6">
        <v>664</v>
      </c>
      <c r="O2682" s="6">
        <v>110000000</v>
      </c>
      <c r="P2682" s="6">
        <v>46500000</v>
      </c>
      <c r="Q2682" s="6">
        <v>0</v>
      </c>
      <c r="R2682" s="6">
        <v>24841424</v>
      </c>
      <c r="S2682" s="6">
        <v>181341424</v>
      </c>
      <c r="U2682">
        <f t="shared" si="48"/>
        <v>0.20001988149424491</v>
      </c>
    </row>
    <row r="2683" spans="1:21" x14ac:dyDescent="0.35">
      <c r="A2683">
        <v>2023</v>
      </c>
      <c r="B2683" t="s">
        <v>3</v>
      </c>
      <c r="C2683" t="s">
        <v>33</v>
      </c>
      <c r="D2683" t="s">
        <v>17</v>
      </c>
      <c r="E2683" t="s">
        <v>147</v>
      </c>
      <c r="F2683" t="s">
        <v>35</v>
      </c>
      <c r="G2683">
        <v>9</v>
      </c>
      <c r="H2683" t="s">
        <v>9</v>
      </c>
      <c r="I2683">
        <v>4</v>
      </c>
      <c r="J2683" s="6">
        <v>2071.0700000000002</v>
      </c>
      <c r="K2683" s="6">
        <v>2071.0700000000002</v>
      </c>
      <c r="L2683" s="6">
        <v>2184.08</v>
      </c>
      <c r="M2683" s="6">
        <v>5565.97</v>
      </c>
      <c r="N2683" s="6">
        <v>331</v>
      </c>
      <c r="O2683" s="6">
        <v>10350000</v>
      </c>
      <c r="P2683" s="6">
        <v>37750000</v>
      </c>
      <c r="Q2683" s="6">
        <v>0</v>
      </c>
      <c r="R2683" s="6">
        <v>6460000</v>
      </c>
      <c r="S2683" s="6">
        <v>54560000</v>
      </c>
      <c r="U2683">
        <f t="shared" si="48"/>
        <v>0.15982076897449143</v>
      </c>
    </row>
    <row r="2684" spans="1:21" x14ac:dyDescent="0.35">
      <c r="A2684">
        <v>2023</v>
      </c>
      <c r="B2684" t="s">
        <v>3</v>
      </c>
      <c r="C2684" t="s">
        <v>33</v>
      </c>
      <c r="D2684" t="s">
        <v>17</v>
      </c>
      <c r="E2684" t="s">
        <v>148</v>
      </c>
      <c r="F2684" t="s">
        <v>35</v>
      </c>
      <c r="G2684">
        <v>1</v>
      </c>
      <c r="H2684" t="s">
        <v>9</v>
      </c>
      <c r="I2684">
        <v>770</v>
      </c>
      <c r="J2684" s="6">
        <v>67118.75</v>
      </c>
      <c r="K2684" s="6">
        <v>54828.25</v>
      </c>
      <c r="L2684" s="6">
        <v>1098745.03</v>
      </c>
      <c r="M2684" s="6">
        <v>1803528.76</v>
      </c>
      <c r="N2684" s="6">
        <v>26438</v>
      </c>
      <c r="O2684" s="6">
        <v>5187615621</v>
      </c>
      <c r="P2684" s="6">
        <v>4975757394</v>
      </c>
      <c r="Q2684" s="6">
        <v>8013540</v>
      </c>
      <c r="R2684" s="6">
        <v>1217204698</v>
      </c>
      <c r="S2684" s="6">
        <v>10875282359</v>
      </c>
      <c r="U2684">
        <f t="shared" si="48"/>
        <v>0.39389887326566719</v>
      </c>
    </row>
    <row r="2685" spans="1:21" x14ac:dyDescent="0.35">
      <c r="A2685">
        <v>2023</v>
      </c>
      <c r="B2685" t="s">
        <v>3</v>
      </c>
      <c r="C2685" t="s">
        <v>33</v>
      </c>
      <c r="D2685" t="s">
        <v>17</v>
      </c>
      <c r="E2685" t="s">
        <v>148</v>
      </c>
      <c r="F2685" t="s">
        <v>35</v>
      </c>
      <c r="G2685">
        <v>2</v>
      </c>
      <c r="H2685" t="s">
        <v>9</v>
      </c>
      <c r="I2685">
        <v>1049</v>
      </c>
      <c r="J2685" s="6">
        <v>317624.78999999998</v>
      </c>
      <c r="K2685" s="6">
        <v>61103.63</v>
      </c>
      <c r="L2685" s="6">
        <v>914372.18</v>
      </c>
      <c r="M2685" s="6">
        <v>1242267.08</v>
      </c>
      <c r="N2685" s="6">
        <v>80094</v>
      </c>
      <c r="O2685" s="6">
        <v>5851017501</v>
      </c>
      <c r="P2685" s="6">
        <v>2826671301</v>
      </c>
      <c r="Q2685" s="6">
        <v>150000</v>
      </c>
      <c r="R2685" s="6">
        <v>751522049</v>
      </c>
      <c r="S2685" s="6">
        <v>8788804977</v>
      </c>
      <c r="U2685">
        <f t="shared" si="48"/>
        <v>0.252165455977161</v>
      </c>
    </row>
    <row r="2686" spans="1:21" x14ac:dyDescent="0.35">
      <c r="A2686">
        <v>2023</v>
      </c>
      <c r="B2686" t="s">
        <v>3</v>
      </c>
      <c r="C2686" t="s">
        <v>33</v>
      </c>
      <c r="D2686" t="s">
        <v>17</v>
      </c>
      <c r="E2686" t="s">
        <v>148</v>
      </c>
      <c r="F2686" t="s">
        <v>35</v>
      </c>
      <c r="G2686">
        <v>3</v>
      </c>
      <c r="H2686" t="s">
        <v>9</v>
      </c>
      <c r="I2686">
        <v>63</v>
      </c>
      <c r="J2686" s="6">
        <v>39058.339999999997</v>
      </c>
      <c r="K2686" s="6">
        <v>20383.88</v>
      </c>
      <c r="L2686" s="6">
        <v>98996.39</v>
      </c>
      <c r="M2686" s="6">
        <v>223394.78</v>
      </c>
      <c r="N2686" s="6">
        <v>11397</v>
      </c>
      <c r="O2686" s="6">
        <v>1948234095</v>
      </c>
      <c r="P2686" s="6">
        <v>848489917</v>
      </c>
      <c r="Q2686" s="6">
        <v>0</v>
      </c>
      <c r="R2686" s="6">
        <v>369754189</v>
      </c>
      <c r="S2686" s="6">
        <v>3114078201</v>
      </c>
      <c r="U2686">
        <f t="shared" si="48"/>
        <v>0.29179427492310223</v>
      </c>
    </row>
    <row r="2687" spans="1:21" x14ac:dyDescent="0.35">
      <c r="A2687">
        <v>2023</v>
      </c>
      <c r="B2687" t="s">
        <v>3</v>
      </c>
      <c r="C2687" t="s">
        <v>33</v>
      </c>
      <c r="D2687" t="s">
        <v>17</v>
      </c>
      <c r="E2687" t="s">
        <v>148</v>
      </c>
      <c r="F2687" t="s">
        <v>35</v>
      </c>
      <c r="G2687">
        <v>4</v>
      </c>
      <c r="H2687" t="s">
        <v>9</v>
      </c>
      <c r="I2687">
        <v>14</v>
      </c>
      <c r="J2687" s="6">
        <v>4442.9399999999996</v>
      </c>
      <c r="K2687" s="6">
        <v>1777.18</v>
      </c>
      <c r="L2687" s="6">
        <v>102955.85</v>
      </c>
      <c r="M2687" s="6">
        <v>127387.41</v>
      </c>
      <c r="N2687" s="6">
        <v>1111</v>
      </c>
      <c r="O2687" s="6">
        <v>1732323000</v>
      </c>
      <c r="P2687" s="6">
        <v>176662738</v>
      </c>
      <c r="Q2687" s="6">
        <v>0</v>
      </c>
      <c r="R2687" s="6">
        <v>115211144</v>
      </c>
      <c r="S2687" s="6">
        <v>2024196882</v>
      </c>
      <c r="U2687">
        <f t="shared" si="48"/>
        <v>0.25005964518989682</v>
      </c>
    </row>
    <row r="2688" spans="1:21" x14ac:dyDescent="0.35">
      <c r="A2688">
        <v>2023</v>
      </c>
      <c r="B2688" t="s">
        <v>3</v>
      </c>
      <c r="C2688" t="s">
        <v>33</v>
      </c>
      <c r="D2688" t="s">
        <v>17</v>
      </c>
      <c r="E2688" t="s">
        <v>148</v>
      </c>
      <c r="F2688" t="s">
        <v>35</v>
      </c>
      <c r="G2688">
        <v>5</v>
      </c>
      <c r="H2688" t="s">
        <v>9</v>
      </c>
      <c r="I2688">
        <v>23</v>
      </c>
      <c r="J2688" s="6">
        <v>62356.39</v>
      </c>
      <c r="K2688" s="6">
        <v>28239.26</v>
      </c>
      <c r="L2688" s="6">
        <v>95573.54</v>
      </c>
      <c r="M2688" s="6">
        <v>150301.56</v>
      </c>
      <c r="N2688" s="6">
        <v>26695</v>
      </c>
      <c r="O2688" s="6">
        <v>1160239510</v>
      </c>
      <c r="P2688" s="6">
        <v>176695500</v>
      </c>
      <c r="Q2688" s="6">
        <v>0</v>
      </c>
      <c r="R2688" s="6">
        <v>184482500</v>
      </c>
      <c r="S2688" s="6">
        <v>1521417510</v>
      </c>
      <c r="U2688">
        <f t="shared" si="48"/>
        <v>0.42810367951063233</v>
      </c>
    </row>
    <row r="2689" spans="1:21" x14ac:dyDescent="0.35">
      <c r="A2689">
        <v>2023</v>
      </c>
      <c r="B2689" t="s">
        <v>3</v>
      </c>
      <c r="C2689" t="s">
        <v>33</v>
      </c>
      <c r="D2689" t="s">
        <v>17</v>
      </c>
      <c r="E2689" t="s">
        <v>148</v>
      </c>
      <c r="F2689" t="s">
        <v>35</v>
      </c>
      <c r="G2689">
        <v>6</v>
      </c>
      <c r="H2689" t="s">
        <v>9</v>
      </c>
      <c r="I2689">
        <v>5</v>
      </c>
      <c r="J2689" s="6">
        <v>827.35</v>
      </c>
      <c r="K2689" s="6">
        <v>537.78</v>
      </c>
      <c r="L2689" s="6">
        <v>8859.85</v>
      </c>
      <c r="M2689" s="6">
        <v>17536.98</v>
      </c>
      <c r="N2689" s="6">
        <v>207</v>
      </c>
      <c r="O2689" s="6">
        <v>400057500</v>
      </c>
      <c r="P2689" s="6">
        <v>59990000</v>
      </c>
      <c r="Q2689" s="6">
        <v>0</v>
      </c>
      <c r="R2689" s="6">
        <v>84275000</v>
      </c>
      <c r="S2689" s="6">
        <v>544322500</v>
      </c>
      <c r="U2689">
        <f t="shared" si="48"/>
        <v>0.2501964102254185</v>
      </c>
    </row>
    <row r="2690" spans="1:21" x14ac:dyDescent="0.35">
      <c r="A2690">
        <v>2023</v>
      </c>
      <c r="B2690" t="s">
        <v>3</v>
      </c>
      <c r="C2690" t="s">
        <v>33</v>
      </c>
      <c r="D2690" t="s">
        <v>17</v>
      </c>
      <c r="E2690" t="s">
        <v>148</v>
      </c>
      <c r="F2690" t="s">
        <v>35</v>
      </c>
      <c r="G2690">
        <v>7</v>
      </c>
      <c r="H2690" t="s">
        <v>9</v>
      </c>
      <c r="I2690">
        <v>4</v>
      </c>
      <c r="J2690" s="6">
        <v>1026.99</v>
      </c>
      <c r="K2690" s="6">
        <v>147.78</v>
      </c>
      <c r="L2690" s="6">
        <v>47289.27</v>
      </c>
      <c r="M2690" s="6">
        <v>53512.57</v>
      </c>
      <c r="N2690" s="6">
        <v>257</v>
      </c>
      <c r="O2690" s="6">
        <v>869659325</v>
      </c>
      <c r="P2690" s="6">
        <v>52991500</v>
      </c>
      <c r="Q2690" s="6">
        <v>0</v>
      </c>
      <c r="R2690" s="6">
        <v>40972507</v>
      </c>
      <c r="S2690" s="6">
        <v>963623332</v>
      </c>
      <c r="U2690">
        <f t="shared" si="48"/>
        <v>0.25024586412720667</v>
      </c>
    </row>
    <row r="2691" spans="1:21" x14ac:dyDescent="0.35">
      <c r="A2691">
        <v>2023</v>
      </c>
      <c r="B2691" t="s">
        <v>3</v>
      </c>
      <c r="C2691" t="s">
        <v>33</v>
      </c>
      <c r="D2691" t="s">
        <v>17</v>
      </c>
      <c r="E2691" t="s">
        <v>148</v>
      </c>
      <c r="F2691" t="s">
        <v>35</v>
      </c>
      <c r="G2691">
        <v>8</v>
      </c>
      <c r="H2691" t="s">
        <v>9</v>
      </c>
      <c r="I2691">
        <v>1</v>
      </c>
      <c r="J2691" s="6">
        <v>115.03</v>
      </c>
      <c r="K2691" s="6">
        <v>57.51</v>
      </c>
      <c r="L2691" s="6">
        <v>3.46</v>
      </c>
      <c r="M2691" s="6">
        <v>3.46</v>
      </c>
      <c r="N2691" s="6">
        <v>18</v>
      </c>
      <c r="O2691" s="6">
        <v>0</v>
      </c>
      <c r="P2691" s="6">
        <v>300000</v>
      </c>
      <c r="Q2691" s="6">
        <v>0</v>
      </c>
      <c r="R2691" s="6">
        <v>0</v>
      </c>
      <c r="S2691" s="6">
        <v>300000</v>
      </c>
      <c r="U2691">
        <f t="shared" si="48"/>
        <v>0.15648091802138572</v>
      </c>
    </row>
    <row r="2692" spans="1:21" x14ac:dyDescent="0.35">
      <c r="A2692">
        <v>2023</v>
      </c>
      <c r="B2692" t="s">
        <v>3</v>
      </c>
      <c r="C2692" t="s">
        <v>33</v>
      </c>
      <c r="D2692" t="s">
        <v>17</v>
      </c>
      <c r="E2692" t="s">
        <v>148</v>
      </c>
      <c r="F2692" t="s">
        <v>35</v>
      </c>
      <c r="G2692">
        <v>9</v>
      </c>
      <c r="H2692" t="s">
        <v>9</v>
      </c>
      <c r="I2692">
        <v>7</v>
      </c>
      <c r="J2692" s="6">
        <v>3041.87</v>
      </c>
      <c r="K2692" s="6">
        <v>791.14</v>
      </c>
      <c r="L2692" s="6">
        <v>2885.41</v>
      </c>
      <c r="M2692" s="6">
        <v>3077.67</v>
      </c>
      <c r="N2692" s="6">
        <v>760</v>
      </c>
      <c r="O2692" s="6">
        <v>18467000</v>
      </c>
      <c r="P2692" s="6">
        <v>5100000</v>
      </c>
      <c r="Q2692" s="6">
        <v>0</v>
      </c>
      <c r="R2692" s="6">
        <v>1460000</v>
      </c>
      <c r="S2692" s="6">
        <v>25027000</v>
      </c>
      <c r="U2692">
        <f t="shared" si="48"/>
        <v>0.24984631164382437</v>
      </c>
    </row>
    <row r="2693" spans="1:21" x14ac:dyDescent="0.35">
      <c r="A2693">
        <v>2023</v>
      </c>
      <c r="B2693" t="s">
        <v>3</v>
      </c>
      <c r="C2693" t="s">
        <v>33</v>
      </c>
      <c r="D2693" t="s">
        <v>17</v>
      </c>
      <c r="E2693" t="s">
        <v>149</v>
      </c>
      <c r="F2693" t="s">
        <v>35</v>
      </c>
      <c r="G2693">
        <v>1</v>
      </c>
      <c r="H2693" t="s">
        <v>9</v>
      </c>
      <c r="I2693">
        <v>111</v>
      </c>
      <c r="J2693" s="6">
        <v>70976.97</v>
      </c>
      <c r="K2693" s="6">
        <v>35155.69</v>
      </c>
      <c r="L2693" s="6">
        <v>138838.10999999999</v>
      </c>
      <c r="M2693" s="6">
        <v>282198.65999999997</v>
      </c>
      <c r="N2693" s="6">
        <v>17605</v>
      </c>
      <c r="O2693" s="6">
        <v>287453409</v>
      </c>
      <c r="P2693" s="6">
        <v>402598328</v>
      </c>
      <c r="Q2693" s="6">
        <v>0</v>
      </c>
      <c r="R2693" s="6">
        <v>45489826</v>
      </c>
      <c r="S2693" s="6">
        <v>648175629</v>
      </c>
      <c r="U2693">
        <f t="shared" si="48"/>
        <v>0.2480382016871106</v>
      </c>
    </row>
    <row r="2694" spans="1:21" x14ac:dyDescent="0.35">
      <c r="A2694">
        <v>2023</v>
      </c>
      <c r="B2694" t="s">
        <v>3</v>
      </c>
      <c r="C2694" t="s">
        <v>33</v>
      </c>
      <c r="D2694" t="s">
        <v>17</v>
      </c>
      <c r="E2694" t="s">
        <v>149</v>
      </c>
      <c r="F2694" t="s">
        <v>35</v>
      </c>
      <c r="G2694">
        <v>2</v>
      </c>
      <c r="H2694" t="s">
        <v>9</v>
      </c>
      <c r="I2694">
        <v>55</v>
      </c>
      <c r="J2694" s="6">
        <v>5203.9799999999996</v>
      </c>
      <c r="K2694" s="6">
        <v>2959.73</v>
      </c>
      <c r="L2694" s="6">
        <v>46267.33</v>
      </c>
      <c r="M2694" s="6">
        <v>87474.91</v>
      </c>
      <c r="N2694" s="6">
        <v>1490</v>
      </c>
      <c r="O2694" s="6">
        <v>166657317</v>
      </c>
      <c r="P2694" s="6">
        <v>301936585</v>
      </c>
      <c r="Q2694" s="6">
        <v>0</v>
      </c>
      <c r="R2694" s="6">
        <v>26156064</v>
      </c>
      <c r="S2694" s="6">
        <v>452726966</v>
      </c>
      <c r="U2694">
        <f t="shared" si="48"/>
        <v>0.28631931713803666</v>
      </c>
    </row>
    <row r="2695" spans="1:21" x14ac:dyDescent="0.35">
      <c r="A2695">
        <v>2023</v>
      </c>
      <c r="B2695" t="s">
        <v>3</v>
      </c>
      <c r="C2695" t="s">
        <v>33</v>
      </c>
      <c r="D2695" t="s">
        <v>17</v>
      </c>
      <c r="E2695" t="s">
        <v>149</v>
      </c>
      <c r="F2695" t="s">
        <v>35</v>
      </c>
      <c r="G2695">
        <v>3</v>
      </c>
      <c r="H2695" t="s">
        <v>9</v>
      </c>
      <c r="I2695">
        <v>14</v>
      </c>
      <c r="J2695" s="6">
        <v>8297.43</v>
      </c>
      <c r="K2695" s="6">
        <v>3283.34</v>
      </c>
      <c r="L2695" s="6">
        <v>9528.7000000000007</v>
      </c>
      <c r="M2695" s="6">
        <v>12299.12</v>
      </c>
      <c r="N2695" s="6">
        <v>2151</v>
      </c>
      <c r="O2695" s="6">
        <v>40077254</v>
      </c>
      <c r="P2695" s="6">
        <v>12275000</v>
      </c>
      <c r="Q2695" s="6">
        <v>0</v>
      </c>
      <c r="R2695" s="6">
        <v>4928550</v>
      </c>
      <c r="S2695" s="6">
        <v>57280804</v>
      </c>
      <c r="U2695">
        <f t="shared" si="48"/>
        <v>0.25923689624377666</v>
      </c>
    </row>
    <row r="2696" spans="1:21" x14ac:dyDescent="0.35">
      <c r="A2696">
        <v>2023</v>
      </c>
      <c r="B2696" t="s">
        <v>3</v>
      </c>
      <c r="C2696" t="s">
        <v>33</v>
      </c>
      <c r="D2696" t="s">
        <v>17</v>
      </c>
      <c r="E2696" t="s">
        <v>149</v>
      </c>
      <c r="F2696" t="s">
        <v>35</v>
      </c>
      <c r="G2696">
        <v>4</v>
      </c>
      <c r="H2696" t="s">
        <v>9</v>
      </c>
      <c r="I2696">
        <v>3</v>
      </c>
      <c r="J2696" s="6">
        <v>0</v>
      </c>
      <c r="K2696" s="6">
        <v>0</v>
      </c>
      <c r="L2696" s="6">
        <v>841.33</v>
      </c>
      <c r="M2696" s="6">
        <v>1775.07</v>
      </c>
      <c r="N2696" s="6">
        <v>0</v>
      </c>
      <c r="O2696" s="6">
        <v>16670000</v>
      </c>
      <c r="P2696" s="6">
        <v>7383500</v>
      </c>
      <c r="Q2696" s="6">
        <v>0</v>
      </c>
      <c r="R2696" s="6">
        <v>1222000</v>
      </c>
      <c r="S2696" s="6">
        <v>14855500</v>
      </c>
      <c r="U2696">
        <f t="shared" si="48"/>
        <v>0</v>
      </c>
    </row>
    <row r="2697" spans="1:21" x14ac:dyDescent="0.35">
      <c r="A2697">
        <v>2023</v>
      </c>
      <c r="B2697" t="s">
        <v>3</v>
      </c>
      <c r="C2697" t="s">
        <v>33</v>
      </c>
      <c r="D2697" t="s">
        <v>17</v>
      </c>
      <c r="E2697" t="s">
        <v>149</v>
      </c>
      <c r="F2697" t="s">
        <v>35</v>
      </c>
      <c r="G2697">
        <v>5</v>
      </c>
      <c r="H2697" t="s">
        <v>9</v>
      </c>
      <c r="I2697">
        <v>7</v>
      </c>
      <c r="J2697" s="6">
        <v>698.01</v>
      </c>
      <c r="K2697" s="6">
        <v>558.41999999999996</v>
      </c>
      <c r="L2697" s="6">
        <v>879.2</v>
      </c>
      <c r="M2697" s="6">
        <v>1826.07</v>
      </c>
      <c r="N2697" s="6">
        <v>181</v>
      </c>
      <c r="O2697" s="6">
        <v>55500000</v>
      </c>
      <c r="P2697" s="6">
        <v>1980000</v>
      </c>
      <c r="Q2697" s="6">
        <v>0</v>
      </c>
      <c r="R2697" s="6">
        <v>300000</v>
      </c>
      <c r="S2697" s="6">
        <v>57780000</v>
      </c>
      <c r="U2697">
        <f t="shared" si="48"/>
        <v>0.25930860589389837</v>
      </c>
    </row>
    <row r="2698" spans="1:21" x14ac:dyDescent="0.35">
      <c r="A2698">
        <v>2023</v>
      </c>
      <c r="B2698" t="s">
        <v>3</v>
      </c>
      <c r="C2698" t="s">
        <v>33</v>
      </c>
      <c r="D2698" t="s">
        <v>17</v>
      </c>
      <c r="E2698" t="s">
        <v>150</v>
      </c>
      <c r="F2698" t="s">
        <v>35</v>
      </c>
      <c r="G2698">
        <v>1</v>
      </c>
      <c r="H2698" t="s">
        <v>9</v>
      </c>
      <c r="I2698">
        <v>758</v>
      </c>
      <c r="J2698" s="6">
        <v>476843.89</v>
      </c>
      <c r="K2698" s="6">
        <v>248818.98</v>
      </c>
      <c r="L2698" s="6">
        <v>807328.94</v>
      </c>
      <c r="M2698" s="6">
        <v>1986271.53</v>
      </c>
      <c r="N2698" s="6">
        <v>115607</v>
      </c>
      <c r="O2698" s="6">
        <v>3808388241</v>
      </c>
      <c r="P2698" s="6">
        <v>3392228647</v>
      </c>
      <c r="Q2698" s="6">
        <v>807639</v>
      </c>
      <c r="R2698" s="6">
        <v>908118673</v>
      </c>
      <c r="S2698" s="6">
        <v>7249141955</v>
      </c>
      <c r="U2698">
        <f t="shared" si="48"/>
        <v>0.24244202856410721</v>
      </c>
    </row>
    <row r="2699" spans="1:21" x14ac:dyDescent="0.35">
      <c r="A2699">
        <v>2023</v>
      </c>
      <c r="B2699" t="s">
        <v>3</v>
      </c>
      <c r="C2699" t="s">
        <v>33</v>
      </c>
      <c r="D2699" t="s">
        <v>17</v>
      </c>
      <c r="E2699" t="s">
        <v>150</v>
      </c>
      <c r="F2699" t="s">
        <v>35</v>
      </c>
      <c r="G2699">
        <v>2</v>
      </c>
      <c r="H2699" t="s">
        <v>9</v>
      </c>
      <c r="I2699">
        <v>414</v>
      </c>
      <c r="J2699" s="6">
        <v>138207.88</v>
      </c>
      <c r="K2699" s="6">
        <v>61417.67</v>
      </c>
      <c r="L2699" s="6">
        <v>549778.11</v>
      </c>
      <c r="M2699" s="6">
        <v>841878.15</v>
      </c>
      <c r="N2699" s="6">
        <v>28296</v>
      </c>
      <c r="O2699" s="6">
        <v>4285865630</v>
      </c>
      <c r="P2699" s="6">
        <v>1902048726</v>
      </c>
      <c r="Q2699" s="6">
        <v>0</v>
      </c>
      <c r="R2699" s="6">
        <v>368971379</v>
      </c>
      <c r="S2699" s="6">
        <v>6307702804</v>
      </c>
      <c r="U2699">
        <f t="shared" si="48"/>
        <v>0.20473507009875269</v>
      </c>
    </row>
    <row r="2700" spans="1:21" x14ac:dyDescent="0.35">
      <c r="A2700">
        <v>2023</v>
      </c>
      <c r="B2700" t="s">
        <v>3</v>
      </c>
      <c r="C2700" t="s">
        <v>33</v>
      </c>
      <c r="D2700" t="s">
        <v>17</v>
      </c>
      <c r="E2700" t="s">
        <v>150</v>
      </c>
      <c r="F2700" t="s">
        <v>35</v>
      </c>
      <c r="G2700">
        <v>3</v>
      </c>
      <c r="H2700" t="s">
        <v>9</v>
      </c>
      <c r="I2700">
        <v>62</v>
      </c>
      <c r="J2700" s="6">
        <v>39938.26</v>
      </c>
      <c r="K2700" s="6">
        <v>21063.27</v>
      </c>
      <c r="L2700" s="6">
        <v>206838.39999999999</v>
      </c>
      <c r="M2700" s="6">
        <v>344913.45</v>
      </c>
      <c r="N2700" s="6">
        <v>9154</v>
      </c>
      <c r="O2700" s="6">
        <v>1122608704</v>
      </c>
      <c r="P2700" s="6">
        <v>228171344</v>
      </c>
      <c r="Q2700" s="6">
        <v>0</v>
      </c>
      <c r="R2700" s="6">
        <v>73123015</v>
      </c>
      <c r="S2700" s="6">
        <v>1418135267</v>
      </c>
      <c r="U2700">
        <f t="shared" si="48"/>
        <v>0.22920377602829967</v>
      </c>
    </row>
    <row r="2701" spans="1:21" x14ac:dyDescent="0.35">
      <c r="A2701">
        <v>2023</v>
      </c>
      <c r="B2701" t="s">
        <v>3</v>
      </c>
      <c r="C2701" t="s">
        <v>33</v>
      </c>
      <c r="D2701" t="s">
        <v>17</v>
      </c>
      <c r="E2701" t="s">
        <v>150</v>
      </c>
      <c r="F2701" t="s">
        <v>35</v>
      </c>
      <c r="G2701">
        <v>4</v>
      </c>
      <c r="H2701" t="s">
        <v>9</v>
      </c>
      <c r="I2701">
        <v>45</v>
      </c>
      <c r="J2701" s="6">
        <v>70312.3</v>
      </c>
      <c r="K2701" s="6">
        <v>46606.239999999998</v>
      </c>
      <c r="L2701" s="6">
        <v>85110.84</v>
      </c>
      <c r="M2701" s="6">
        <v>118142.48</v>
      </c>
      <c r="N2701" s="6">
        <v>12921</v>
      </c>
      <c r="O2701" s="6">
        <v>671840556</v>
      </c>
      <c r="P2701" s="6">
        <v>109755927</v>
      </c>
      <c r="Q2701" s="6">
        <v>0</v>
      </c>
      <c r="R2701" s="6">
        <v>31219520</v>
      </c>
      <c r="S2701" s="6">
        <v>805490003</v>
      </c>
      <c r="U2701">
        <f t="shared" si="48"/>
        <v>0.18376585604510162</v>
      </c>
    </row>
    <row r="2702" spans="1:21" x14ac:dyDescent="0.35">
      <c r="A2702">
        <v>2023</v>
      </c>
      <c r="B2702" t="s">
        <v>3</v>
      </c>
      <c r="C2702" t="s">
        <v>33</v>
      </c>
      <c r="D2702" t="s">
        <v>17</v>
      </c>
      <c r="E2702" t="s">
        <v>150</v>
      </c>
      <c r="F2702" t="s">
        <v>35</v>
      </c>
      <c r="G2702">
        <v>5</v>
      </c>
      <c r="H2702" t="s">
        <v>9</v>
      </c>
      <c r="I2702">
        <v>32</v>
      </c>
      <c r="J2702" s="6">
        <v>21721.83</v>
      </c>
      <c r="K2702" s="6">
        <v>11646.99</v>
      </c>
      <c r="L2702" s="6">
        <v>35994.53</v>
      </c>
      <c r="M2702" s="6">
        <v>84014.87</v>
      </c>
      <c r="N2702" s="6">
        <v>5420</v>
      </c>
      <c r="O2702" s="6">
        <v>548628266</v>
      </c>
      <c r="P2702" s="6">
        <v>248852096</v>
      </c>
      <c r="Q2702" s="6">
        <v>0</v>
      </c>
      <c r="R2702" s="6">
        <v>98515000</v>
      </c>
      <c r="S2702" s="6">
        <v>893307362</v>
      </c>
      <c r="U2702">
        <f t="shared" si="48"/>
        <v>0.24951857186986545</v>
      </c>
    </row>
    <row r="2703" spans="1:21" x14ac:dyDescent="0.35">
      <c r="A2703">
        <v>2023</v>
      </c>
      <c r="B2703" t="s">
        <v>3</v>
      </c>
      <c r="C2703" t="s">
        <v>33</v>
      </c>
      <c r="D2703" t="s">
        <v>17</v>
      </c>
      <c r="E2703" t="s">
        <v>150</v>
      </c>
      <c r="F2703" t="s">
        <v>35</v>
      </c>
      <c r="G2703">
        <v>6</v>
      </c>
      <c r="H2703" t="s">
        <v>9</v>
      </c>
      <c r="I2703">
        <v>13</v>
      </c>
      <c r="J2703" s="6">
        <v>2894.47</v>
      </c>
      <c r="K2703" s="6">
        <v>1452.49</v>
      </c>
      <c r="L2703" s="6">
        <v>29810.73</v>
      </c>
      <c r="M2703" s="6">
        <v>56545.04</v>
      </c>
      <c r="N2703" s="6">
        <v>488</v>
      </c>
      <c r="O2703" s="6">
        <v>415259732</v>
      </c>
      <c r="P2703" s="6">
        <v>169340842</v>
      </c>
      <c r="Q2703" s="6">
        <v>0</v>
      </c>
      <c r="R2703" s="6">
        <v>14100900</v>
      </c>
      <c r="S2703" s="6">
        <v>598701474</v>
      </c>
      <c r="U2703">
        <f t="shared" si="48"/>
        <v>0.16859735979298457</v>
      </c>
    </row>
    <row r="2704" spans="1:21" x14ac:dyDescent="0.35">
      <c r="A2704">
        <v>2023</v>
      </c>
      <c r="B2704" t="s">
        <v>3</v>
      </c>
      <c r="C2704" t="s">
        <v>33</v>
      </c>
      <c r="D2704" t="s">
        <v>17</v>
      </c>
      <c r="E2704" t="s">
        <v>150</v>
      </c>
      <c r="F2704" t="s">
        <v>35</v>
      </c>
      <c r="G2704">
        <v>7</v>
      </c>
      <c r="H2704" t="s">
        <v>9</v>
      </c>
      <c r="I2704">
        <v>5</v>
      </c>
      <c r="J2704" s="6">
        <v>0</v>
      </c>
      <c r="K2704" s="6">
        <v>0</v>
      </c>
      <c r="L2704" s="6">
        <v>29979.86</v>
      </c>
      <c r="M2704" s="6">
        <v>97583.83</v>
      </c>
      <c r="N2704" s="6">
        <v>0</v>
      </c>
      <c r="O2704" s="6">
        <v>636715706</v>
      </c>
      <c r="P2704" s="6">
        <v>80320000</v>
      </c>
      <c r="Q2704" s="6">
        <v>0</v>
      </c>
      <c r="R2704" s="6">
        <v>19818300</v>
      </c>
      <c r="S2704" s="6">
        <v>714854006</v>
      </c>
      <c r="U2704">
        <f t="shared" si="48"/>
        <v>0</v>
      </c>
    </row>
    <row r="2705" spans="1:21" x14ac:dyDescent="0.35">
      <c r="A2705">
        <v>2023</v>
      </c>
      <c r="B2705" t="s">
        <v>3</v>
      </c>
      <c r="C2705" t="s">
        <v>33</v>
      </c>
      <c r="D2705" t="s">
        <v>17</v>
      </c>
      <c r="E2705" t="s">
        <v>150</v>
      </c>
      <c r="F2705" t="s">
        <v>35</v>
      </c>
      <c r="G2705">
        <v>8</v>
      </c>
      <c r="H2705" t="s">
        <v>9</v>
      </c>
      <c r="I2705">
        <v>14</v>
      </c>
      <c r="J2705" s="6">
        <v>18336.849999999999</v>
      </c>
      <c r="K2705" s="6">
        <v>9807.19</v>
      </c>
      <c r="L2705" s="6">
        <v>18966.849999999999</v>
      </c>
      <c r="M2705" s="6">
        <v>25950.66</v>
      </c>
      <c r="N2705" s="6">
        <v>3115</v>
      </c>
      <c r="O2705" s="6">
        <v>396005276</v>
      </c>
      <c r="P2705" s="6">
        <v>61637904</v>
      </c>
      <c r="Q2705" s="6">
        <v>0</v>
      </c>
      <c r="R2705" s="6">
        <v>2344300</v>
      </c>
      <c r="S2705" s="6">
        <v>459987480</v>
      </c>
      <c r="U2705">
        <f t="shared" si="48"/>
        <v>0.16987650550667099</v>
      </c>
    </row>
    <row r="2706" spans="1:21" x14ac:dyDescent="0.35">
      <c r="A2706">
        <v>2023</v>
      </c>
      <c r="B2706" t="s">
        <v>3</v>
      </c>
      <c r="C2706" t="s">
        <v>33</v>
      </c>
      <c r="D2706" t="s">
        <v>17</v>
      </c>
      <c r="E2706" t="s">
        <v>150</v>
      </c>
      <c r="F2706" t="s">
        <v>35</v>
      </c>
      <c r="G2706">
        <v>9</v>
      </c>
      <c r="H2706" t="s">
        <v>9</v>
      </c>
      <c r="I2706">
        <v>2</v>
      </c>
      <c r="J2706" s="6">
        <v>39941.08</v>
      </c>
      <c r="K2706" s="6">
        <v>37421.629999999997</v>
      </c>
      <c r="L2706" s="6">
        <v>1502.95</v>
      </c>
      <c r="M2706" s="6">
        <v>37244.949999999997</v>
      </c>
      <c r="N2706" s="6">
        <v>6411</v>
      </c>
      <c r="O2706" s="6">
        <v>85504023</v>
      </c>
      <c r="P2706" s="6">
        <v>15397818</v>
      </c>
      <c r="Q2706" s="6">
        <v>807639</v>
      </c>
      <c r="R2706" s="6">
        <v>334277636</v>
      </c>
      <c r="S2706" s="6">
        <v>160388818</v>
      </c>
      <c r="U2706">
        <f t="shared" si="48"/>
        <v>0.16051143334131174</v>
      </c>
    </row>
    <row r="2707" spans="1:21" x14ac:dyDescent="0.35">
      <c r="A2707">
        <v>2023</v>
      </c>
      <c r="B2707" t="s">
        <v>3</v>
      </c>
      <c r="C2707" t="s">
        <v>33</v>
      </c>
      <c r="D2707" t="s">
        <v>17</v>
      </c>
      <c r="E2707" t="s">
        <v>150</v>
      </c>
      <c r="F2707" t="s">
        <v>35</v>
      </c>
      <c r="G2707">
        <v>10</v>
      </c>
      <c r="H2707" t="s">
        <v>9</v>
      </c>
      <c r="I2707">
        <v>2</v>
      </c>
      <c r="J2707" s="6">
        <v>0</v>
      </c>
      <c r="K2707" s="6">
        <v>0</v>
      </c>
      <c r="L2707" s="6">
        <v>13211.39</v>
      </c>
      <c r="M2707" s="6">
        <v>46260.71</v>
      </c>
      <c r="N2707" s="6">
        <v>0</v>
      </c>
      <c r="O2707" s="6">
        <v>965312000</v>
      </c>
      <c r="P2707" s="6">
        <v>388000000</v>
      </c>
      <c r="Q2707" s="6">
        <v>0</v>
      </c>
      <c r="R2707" s="6">
        <v>67066240</v>
      </c>
      <c r="S2707" s="6">
        <v>1420378240</v>
      </c>
      <c r="U2707">
        <f t="shared" si="48"/>
        <v>0</v>
      </c>
    </row>
    <row r="2708" spans="1:21" x14ac:dyDescent="0.35">
      <c r="A2708">
        <v>2023</v>
      </c>
      <c r="B2708" t="s">
        <v>3</v>
      </c>
      <c r="C2708" t="s">
        <v>33</v>
      </c>
      <c r="D2708" t="s">
        <v>17</v>
      </c>
      <c r="E2708" t="s">
        <v>151</v>
      </c>
      <c r="F2708" t="s">
        <v>35</v>
      </c>
      <c r="G2708">
        <v>1</v>
      </c>
      <c r="H2708" t="s">
        <v>9</v>
      </c>
      <c r="I2708">
        <v>464</v>
      </c>
      <c r="J2708" s="6">
        <v>55301.54</v>
      </c>
      <c r="K2708" s="6">
        <v>63713.17</v>
      </c>
      <c r="L2708" s="6">
        <v>1136854.1299999999</v>
      </c>
      <c r="M2708" s="6">
        <v>1586182.59</v>
      </c>
      <c r="N2708" s="6">
        <v>10522</v>
      </c>
      <c r="O2708" s="6">
        <v>2869166842</v>
      </c>
      <c r="P2708" s="6">
        <v>2840358041</v>
      </c>
      <c r="Q2708" s="6">
        <v>200000</v>
      </c>
      <c r="R2708" s="6">
        <v>427038806</v>
      </c>
      <c r="S2708" s="6">
        <v>5884831251</v>
      </c>
      <c r="U2708">
        <f t="shared" si="48"/>
        <v>0.19026594919418158</v>
      </c>
    </row>
    <row r="2709" spans="1:21" x14ac:dyDescent="0.35">
      <c r="A2709">
        <v>2023</v>
      </c>
      <c r="B2709" t="s">
        <v>3</v>
      </c>
      <c r="C2709" t="s">
        <v>33</v>
      </c>
      <c r="D2709" t="s">
        <v>17</v>
      </c>
      <c r="E2709" t="s">
        <v>151</v>
      </c>
      <c r="F2709" t="s">
        <v>35</v>
      </c>
      <c r="G2709">
        <v>2</v>
      </c>
      <c r="H2709" t="s">
        <v>9</v>
      </c>
      <c r="I2709">
        <v>331</v>
      </c>
      <c r="J2709" s="6">
        <v>122841.68</v>
      </c>
      <c r="K2709" s="6">
        <v>63075.3</v>
      </c>
      <c r="L2709" s="6">
        <v>578762.27</v>
      </c>
      <c r="M2709" s="6">
        <v>684253.26</v>
      </c>
      <c r="N2709" s="6">
        <v>23269</v>
      </c>
      <c r="O2709" s="6">
        <v>3512363885</v>
      </c>
      <c r="P2709" s="6">
        <v>1568017770</v>
      </c>
      <c r="Q2709" s="6">
        <v>0</v>
      </c>
      <c r="R2709" s="6">
        <v>449475786</v>
      </c>
      <c r="S2709" s="6">
        <v>5441201100</v>
      </c>
      <c r="U2709">
        <f t="shared" si="48"/>
        <v>0.18942267803566348</v>
      </c>
    </row>
    <row r="2710" spans="1:21" x14ac:dyDescent="0.35">
      <c r="A2710">
        <v>2023</v>
      </c>
      <c r="B2710" t="s">
        <v>3</v>
      </c>
      <c r="C2710" t="s">
        <v>33</v>
      </c>
      <c r="D2710" t="s">
        <v>17</v>
      </c>
      <c r="E2710" t="s">
        <v>151</v>
      </c>
      <c r="F2710" t="s">
        <v>35</v>
      </c>
      <c r="G2710">
        <v>3</v>
      </c>
      <c r="H2710" t="s">
        <v>9</v>
      </c>
      <c r="I2710">
        <v>36</v>
      </c>
      <c r="J2710" s="6">
        <v>17577.11</v>
      </c>
      <c r="K2710" s="6">
        <v>36178.47</v>
      </c>
      <c r="L2710" s="6">
        <v>325434.83</v>
      </c>
      <c r="M2710" s="6">
        <v>354131.66</v>
      </c>
      <c r="N2710" s="6">
        <v>1974</v>
      </c>
      <c r="O2710" s="6">
        <v>865835920</v>
      </c>
      <c r="P2710" s="6">
        <v>617115920</v>
      </c>
      <c r="Q2710" s="6">
        <v>0</v>
      </c>
      <c r="R2710" s="6">
        <v>131431428</v>
      </c>
      <c r="S2710" s="6">
        <v>1438740368</v>
      </c>
      <c r="U2710">
        <f t="shared" si="48"/>
        <v>0.1123051514156764</v>
      </c>
    </row>
    <row r="2711" spans="1:21" x14ac:dyDescent="0.35">
      <c r="A2711">
        <v>2023</v>
      </c>
      <c r="B2711" t="s">
        <v>3</v>
      </c>
      <c r="C2711" t="s">
        <v>33</v>
      </c>
      <c r="D2711" t="s">
        <v>17</v>
      </c>
      <c r="E2711" t="s">
        <v>151</v>
      </c>
      <c r="F2711" t="s">
        <v>35</v>
      </c>
      <c r="G2711">
        <v>4</v>
      </c>
      <c r="H2711" t="s">
        <v>9</v>
      </c>
      <c r="I2711">
        <v>9</v>
      </c>
      <c r="J2711" s="6">
        <v>416.92</v>
      </c>
      <c r="K2711" s="6">
        <v>59.99</v>
      </c>
      <c r="L2711" s="6">
        <v>39825.949999999997</v>
      </c>
      <c r="M2711" s="6">
        <v>66974</v>
      </c>
      <c r="N2711" s="6">
        <v>105</v>
      </c>
      <c r="O2711" s="6">
        <v>279862000</v>
      </c>
      <c r="P2711" s="6">
        <v>55600000</v>
      </c>
      <c r="Q2711" s="6">
        <v>0</v>
      </c>
      <c r="R2711" s="6">
        <v>7619000</v>
      </c>
      <c r="S2711" s="6">
        <v>343081000</v>
      </c>
      <c r="U2711">
        <f t="shared" ref="U2711:U2774" si="49">IFERROR(N2711/J2711,0)</f>
        <v>0.25184687709872394</v>
      </c>
    </row>
    <row r="2712" spans="1:21" x14ac:dyDescent="0.35">
      <c r="A2712">
        <v>2023</v>
      </c>
      <c r="B2712" t="s">
        <v>3</v>
      </c>
      <c r="C2712" t="s">
        <v>33</v>
      </c>
      <c r="D2712" t="s">
        <v>17</v>
      </c>
      <c r="E2712" t="s">
        <v>151</v>
      </c>
      <c r="F2712" t="s">
        <v>35</v>
      </c>
      <c r="G2712">
        <v>5</v>
      </c>
      <c r="H2712" t="s">
        <v>9</v>
      </c>
      <c r="I2712">
        <v>18</v>
      </c>
      <c r="J2712" s="6">
        <v>52029.43</v>
      </c>
      <c r="K2712" s="6">
        <v>46183.71</v>
      </c>
      <c r="L2712" s="6">
        <v>36817.11</v>
      </c>
      <c r="M2712" s="6">
        <v>42268.959999999999</v>
      </c>
      <c r="N2712" s="6">
        <v>9047</v>
      </c>
      <c r="O2712" s="6">
        <v>115392202</v>
      </c>
      <c r="P2712" s="6">
        <v>57555000</v>
      </c>
      <c r="Q2712" s="6">
        <v>0</v>
      </c>
      <c r="R2712" s="6">
        <v>6030868</v>
      </c>
      <c r="S2712" s="6">
        <v>178978070</v>
      </c>
      <c r="U2712">
        <f t="shared" si="49"/>
        <v>0.1738823585036392</v>
      </c>
    </row>
    <row r="2713" spans="1:21" x14ac:dyDescent="0.35">
      <c r="A2713">
        <v>2023</v>
      </c>
      <c r="B2713" t="s">
        <v>3</v>
      </c>
      <c r="C2713" t="s">
        <v>33</v>
      </c>
      <c r="D2713" t="s">
        <v>17</v>
      </c>
      <c r="E2713" t="s">
        <v>151</v>
      </c>
      <c r="F2713" t="s">
        <v>35</v>
      </c>
      <c r="G2713">
        <v>6</v>
      </c>
      <c r="H2713" t="s">
        <v>9</v>
      </c>
      <c r="I2713">
        <v>2</v>
      </c>
      <c r="J2713" s="6">
        <v>85.98</v>
      </c>
      <c r="K2713" s="6">
        <v>55.89</v>
      </c>
      <c r="L2713" s="6">
        <v>1596.92</v>
      </c>
      <c r="M2713" s="6">
        <v>14584.1</v>
      </c>
      <c r="N2713" s="6">
        <v>22</v>
      </c>
      <c r="O2713" s="6">
        <v>179745000</v>
      </c>
      <c r="P2713" s="6">
        <v>17135000</v>
      </c>
      <c r="Q2713" s="6">
        <v>0</v>
      </c>
      <c r="R2713" s="6">
        <v>35000000</v>
      </c>
      <c r="S2713" s="6">
        <v>231880000</v>
      </c>
      <c r="U2713">
        <f t="shared" si="49"/>
        <v>0.25587345894394042</v>
      </c>
    </row>
    <row r="2714" spans="1:21" x14ac:dyDescent="0.35">
      <c r="A2714">
        <v>2023</v>
      </c>
      <c r="B2714" t="s">
        <v>3</v>
      </c>
      <c r="C2714" t="s">
        <v>33</v>
      </c>
      <c r="D2714" t="s">
        <v>17</v>
      </c>
      <c r="E2714" t="s">
        <v>151</v>
      </c>
      <c r="F2714" t="s">
        <v>35</v>
      </c>
      <c r="G2714">
        <v>7</v>
      </c>
      <c r="H2714" t="s">
        <v>9</v>
      </c>
      <c r="I2714">
        <v>1</v>
      </c>
      <c r="J2714" s="6">
        <v>0</v>
      </c>
      <c r="K2714" s="6">
        <v>0</v>
      </c>
      <c r="L2714" s="6">
        <v>14564.69</v>
      </c>
      <c r="M2714" s="6">
        <v>16257.22</v>
      </c>
      <c r="N2714" s="6">
        <v>0</v>
      </c>
      <c r="O2714" s="6">
        <v>244255000</v>
      </c>
      <c r="P2714" s="6">
        <v>81426422</v>
      </c>
      <c r="Q2714" s="6">
        <v>0</v>
      </c>
      <c r="R2714" s="6">
        <v>50872500</v>
      </c>
      <c r="S2714" s="6">
        <v>376553922</v>
      </c>
      <c r="U2714">
        <f t="shared" si="49"/>
        <v>0</v>
      </c>
    </row>
    <row r="2715" spans="1:21" x14ac:dyDescent="0.35">
      <c r="A2715">
        <v>2023</v>
      </c>
      <c r="B2715" t="s">
        <v>3</v>
      </c>
      <c r="C2715" t="s">
        <v>33</v>
      </c>
      <c r="D2715" t="s">
        <v>17</v>
      </c>
      <c r="E2715" t="s">
        <v>151</v>
      </c>
      <c r="F2715" t="s">
        <v>35</v>
      </c>
      <c r="G2715">
        <v>8</v>
      </c>
      <c r="H2715" t="s">
        <v>9</v>
      </c>
      <c r="I2715">
        <v>7</v>
      </c>
      <c r="J2715" s="6">
        <v>2925.76</v>
      </c>
      <c r="K2715" s="6">
        <v>1462.9</v>
      </c>
      <c r="L2715" s="6">
        <v>34327.230000000003</v>
      </c>
      <c r="M2715" s="6">
        <v>47927.69</v>
      </c>
      <c r="N2715" s="6">
        <v>535</v>
      </c>
      <c r="O2715" s="6">
        <v>1167182750</v>
      </c>
      <c r="P2715" s="6">
        <v>44533004</v>
      </c>
      <c r="Q2715" s="6">
        <v>0</v>
      </c>
      <c r="R2715" s="6">
        <v>235097266</v>
      </c>
      <c r="S2715" s="6">
        <v>1446813020</v>
      </c>
      <c r="U2715">
        <f t="shared" si="49"/>
        <v>0.18285847096139121</v>
      </c>
    </row>
    <row r="2716" spans="1:21" x14ac:dyDescent="0.35">
      <c r="A2716">
        <v>2023</v>
      </c>
      <c r="B2716" t="s">
        <v>3</v>
      </c>
      <c r="C2716" t="s">
        <v>33</v>
      </c>
      <c r="D2716" t="s">
        <v>17</v>
      </c>
      <c r="E2716" t="s">
        <v>151</v>
      </c>
      <c r="F2716" t="s">
        <v>35</v>
      </c>
      <c r="G2716">
        <v>10</v>
      </c>
      <c r="H2716" t="s">
        <v>9</v>
      </c>
      <c r="I2716">
        <v>3</v>
      </c>
      <c r="J2716" s="6">
        <v>12</v>
      </c>
      <c r="K2716" s="6">
        <v>12</v>
      </c>
      <c r="L2716" s="6">
        <v>4940.57</v>
      </c>
      <c r="M2716" s="6">
        <v>11946.76</v>
      </c>
      <c r="N2716" s="6">
        <v>3</v>
      </c>
      <c r="O2716" s="6">
        <v>400000000</v>
      </c>
      <c r="P2716" s="6">
        <v>12510000</v>
      </c>
      <c r="Q2716" s="6">
        <v>0</v>
      </c>
      <c r="R2716" s="6">
        <v>10022000</v>
      </c>
      <c r="S2716" s="6">
        <v>422510000</v>
      </c>
      <c r="U2716">
        <f t="shared" si="49"/>
        <v>0.25</v>
      </c>
    </row>
    <row r="2717" spans="1:21" x14ac:dyDescent="0.35">
      <c r="A2717">
        <v>2023</v>
      </c>
      <c r="B2717" t="s">
        <v>3</v>
      </c>
      <c r="C2717" t="s">
        <v>33</v>
      </c>
      <c r="D2717" t="s">
        <v>17</v>
      </c>
      <c r="E2717" t="s">
        <v>152</v>
      </c>
      <c r="F2717" t="s">
        <v>35</v>
      </c>
      <c r="G2717">
        <v>1</v>
      </c>
      <c r="H2717" t="s">
        <v>9</v>
      </c>
      <c r="I2717">
        <v>42</v>
      </c>
      <c r="J2717" s="6">
        <v>2332.48</v>
      </c>
      <c r="K2717" s="6">
        <v>1133.5899999999999</v>
      </c>
      <c r="L2717" s="6">
        <v>41470.6</v>
      </c>
      <c r="M2717" s="6">
        <v>65009.46</v>
      </c>
      <c r="N2717" s="6">
        <v>578</v>
      </c>
      <c r="O2717" s="6">
        <v>476780783</v>
      </c>
      <c r="P2717" s="6">
        <v>207045551</v>
      </c>
      <c r="Q2717" s="6">
        <v>0</v>
      </c>
      <c r="R2717" s="6">
        <v>44549245</v>
      </c>
      <c r="S2717" s="6">
        <v>721830390</v>
      </c>
      <c r="U2717">
        <f t="shared" si="49"/>
        <v>0.24780491151049527</v>
      </c>
    </row>
    <row r="2718" spans="1:21" x14ac:dyDescent="0.35">
      <c r="A2718">
        <v>2023</v>
      </c>
      <c r="B2718" t="s">
        <v>3</v>
      </c>
      <c r="C2718" t="s">
        <v>33</v>
      </c>
      <c r="D2718" t="s">
        <v>17</v>
      </c>
      <c r="E2718" t="s">
        <v>152</v>
      </c>
      <c r="F2718" t="s">
        <v>35</v>
      </c>
      <c r="G2718">
        <v>2</v>
      </c>
      <c r="H2718" t="s">
        <v>9</v>
      </c>
      <c r="I2718">
        <v>17</v>
      </c>
      <c r="J2718" s="6">
        <v>1270.4000000000001</v>
      </c>
      <c r="K2718" s="6">
        <v>352.5</v>
      </c>
      <c r="L2718" s="6">
        <v>11965.83</v>
      </c>
      <c r="M2718" s="6">
        <v>17231.919999999998</v>
      </c>
      <c r="N2718" s="6">
        <v>317</v>
      </c>
      <c r="O2718" s="6">
        <v>111452443</v>
      </c>
      <c r="P2718" s="6">
        <v>37153375</v>
      </c>
      <c r="Q2718" s="6">
        <v>0</v>
      </c>
      <c r="R2718" s="6">
        <v>5573792</v>
      </c>
      <c r="S2718" s="6">
        <v>154124610</v>
      </c>
      <c r="U2718">
        <f t="shared" si="49"/>
        <v>0.2495277078085642</v>
      </c>
    </row>
    <row r="2719" spans="1:21" x14ac:dyDescent="0.35">
      <c r="A2719">
        <v>2023</v>
      </c>
      <c r="B2719" t="s">
        <v>3</v>
      </c>
      <c r="C2719" t="s">
        <v>33</v>
      </c>
      <c r="D2719" t="s">
        <v>17</v>
      </c>
      <c r="E2719" t="s">
        <v>152</v>
      </c>
      <c r="F2719" t="s">
        <v>35</v>
      </c>
      <c r="G2719">
        <v>3</v>
      </c>
      <c r="H2719" t="s">
        <v>9</v>
      </c>
      <c r="I2719">
        <v>5</v>
      </c>
      <c r="J2719" s="6">
        <v>-1253.07</v>
      </c>
      <c r="K2719" s="6">
        <v>-751.84</v>
      </c>
      <c r="L2719" s="6">
        <v>7762.11</v>
      </c>
      <c r="M2719" s="6">
        <v>16452.28</v>
      </c>
      <c r="N2719" s="6">
        <v>0</v>
      </c>
      <c r="O2719" s="6">
        <v>159000000</v>
      </c>
      <c r="P2719" s="6">
        <v>37350000</v>
      </c>
      <c r="Q2719" s="6">
        <v>0</v>
      </c>
      <c r="R2719" s="6">
        <v>5050000</v>
      </c>
      <c r="S2719" s="6">
        <v>201400000</v>
      </c>
      <c r="U2719">
        <f t="shared" si="49"/>
        <v>0</v>
      </c>
    </row>
    <row r="2720" spans="1:21" x14ac:dyDescent="0.35">
      <c r="A2720">
        <v>2023</v>
      </c>
      <c r="B2720" t="s">
        <v>3</v>
      </c>
      <c r="C2720" t="s">
        <v>33</v>
      </c>
      <c r="D2720" t="s">
        <v>17</v>
      </c>
      <c r="E2720" t="s">
        <v>152</v>
      </c>
      <c r="F2720" t="s">
        <v>35</v>
      </c>
      <c r="G2720">
        <v>4</v>
      </c>
      <c r="H2720" t="s">
        <v>9</v>
      </c>
      <c r="I2720">
        <v>10</v>
      </c>
      <c r="J2720" s="6">
        <v>24489.54</v>
      </c>
      <c r="K2720" s="6">
        <v>12128.06</v>
      </c>
      <c r="L2720" s="6">
        <v>16821.060000000001</v>
      </c>
      <c r="M2720" s="6">
        <v>18950.57</v>
      </c>
      <c r="N2720" s="6">
        <v>5266</v>
      </c>
      <c r="O2720" s="6">
        <v>112000000</v>
      </c>
      <c r="P2720" s="6">
        <v>10200000</v>
      </c>
      <c r="Q2720" s="6">
        <v>0</v>
      </c>
      <c r="R2720" s="6">
        <v>5200000</v>
      </c>
      <c r="S2720" s="6">
        <v>127400000</v>
      </c>
      <c r="U2720">
        <f t="shared" si="49"/>
        <v>0.21503058040289855</v>
      </c>
    </row>
    <row r="2721" spans="1:21" x14ac:dyDescent="0.35">
      <c r="A2721">
        <v>2023</v>
      </c>
      <c r="B2721" t="s">
        <v>3</v>
      </c>
      <c r="C2721" t="s">
        <v>33</v>
      </c>
      <c r="D2721" t="s">
        <v>17</v>
      </c>
      <c r="E2721" t="s">
        <v>152</v>
      </c>
      <c r="F2721" t="s">
        <v>35</v>
      </c>
      <c r="G2721">
        <v>5</v>
      </c>
      <c r="H2721" t="s">
        <v>9</v>
      </c>
      <c r="I2721">
        <v>3</v>
      </c>
      <c r="J2721" s="6">
        <v>887.59</v>
      </c>
      <c r="K2721" s="6">
        <v>477.15</v>
      </c>
      <c r="L2721" s="6">
        <v>855.27</v>
      </c>
      <c r="M2721" s="6">
        <v>937.06</v>
      </c>
      <c r="N2721" s="6">
        <v>222</v>
      </c>
      <c r="O2721" s="6">
        <v>6492922</v>
      </c>
      <c r="P2721" s="6">
        <v>385000</v>
      </c>
      <c r="Q2721" s="6">
        <v>0</v>
      </c>
      <c r="R2721" s="6">
        <v>1200000</v>
      </c>
      <c r="S2721" s="6">
        <v>8077922</v>
      </c>
      <c r="U2721">
        <f t="shared" si="49"/>
        <v>0.25011548124697214</v>
      </c>
    </row>
    <row r="2722" spans="1:21" x14ac:dyDescent="0.35">
      <c r="A2722">
        <v>2023</v>
      </c>
      <c r="B2722" t="s">
        <v>3</v>
      </c>
      <c r="C2722" t="s">
        <v>67</v>
      </c>
      <c r="D2722" t="s">
        <v>17</v>
      </c>
      <c r="E2722" t="s">
        <v>121</v>
      </c>
      <c r="F2722" t="s">
        <v>35</v>
      </c>
      <c r="G2722">
        <v>1</v>
      </c>
      <c r="H2722" t="s">
        <v>9</v>
      </c>
      <c r="I2722">
        <v>65</v>
      </c>
      <c r="J2722" s="6">
        <v>42671.01</v>
      </c>
      <c r="K2722" s="6">
        <v>22073.56</v>
      </c>
      <c r="L2722" s="6">
        <v>83503.38</v>
      </c>
      <c r="M2722" s="6">
        <v>172847.77</v>
      </c>
      <c r="N2722" s="6">
        <v>9759</v>
      </c>
      <c r="O2722" s="6">
        <v>497198202</v>
      </c>
      <c r="P2722" s="6">
        <v>341882092</v>
      </c>
      <c r="Q2722" s="6">
        <v>0</v>
      </c>
      <c r="R2722" s="6">
        <v>51794118</v>
      </c>
      <c r="S2722" s="6">
        <v>875086412</v>
      </c>
      <c r="U2722">
        <f t="shared" si="49"/>
        <v>0.22870328122066949</v>
      </c>
    </row>
    <row r="2723" spans="1:21" x14ac:dyDescent="0.35">
      <c r="A2723">
        <v>2023</v>
      </c>
      <c r="B2723" t="s">
        <v>3</v>
      </c>
      <c r="C2723" t="s">
        <v>67</v>
      </c>
      <c r="D2723" t="s">
        <v>17</v>
      </c>
      <c r="E2723" t="s">
        <v>121</v>
      </c>
      <c r="F2723" t="s">
        <v>35</v>
      </c>
      <c r="G2723">
        <v>2</v>
      </c>
      <c r="H2723" t="s">
        <v>9</v>
      </c>
      <c r="I2723">
        <v>103</v>
      </c>
      <c r="J2723" s="6">
        <v>385125.32</v>
      </c>
      <c r="K2723" s="6">
        <v>157666.53</v>
      </c>
      <c r="L2723" s="6">
        <v>228192.25</v>
      </c>
      <c r="M2723" s="6">
        <v>317225.15000000002</v>
      </c>
      <c r="N2723" s="6">
        <v>34444</v>
      </c>
      <c r="O2723" s="6">
        <v>820563444</v>
      </c>
      <c r="P2723" s="6">
        <v>281358177</v>
      </c>
      <c r="Q2723" s="6">
        <v>0</v>
      </c>
      <c r="R2723" s="6">
        <v>404273912</v>
      </c>
      <c r="S2723" s="6">
        <v>1464105033</v>
      </c>
      <c r="U2723">
        <f t="shared" si="49"/>
        <v>8.9435823123756183E-2</v>
      </c>
    </row>
    <row r="2724" spans="1:21" x14ac:dyDescent="0.35">
      <c r="A2724">
        <v>2023</v>
      </c>
      <c r="B2724" t="s">
        <v>3</v>
      </c>
      <c r="C2724" t="s">
        <v>67</v>
      </c>
      <c r="D2724" t="s">
        <v>17</v>
      </c>
      <c r="E2724" t="s">
        <v>121</v>
      </c>
      <c r="F2724" t="s">
        <v>35</v>
      </c>
      <c r="G2724">
        <v>3</v>
      </c>
      <c r="H2724" t="s">
        <v>9</v>
      </c>
      <c r="I2724">
        <v>57</v>
      </c>
      <c r="J2724" s="6">
        <v>45553.17</v>
      </c>
      <c r="K2724" s="6">
        <v>10593.68</v>
      </c>
      <c r="L2724" s="6">
        <v>60825.23</v>
      </c>
      <c r="M2724" s="6">
        <v>67991.820000000007</v>
      </c>
      <c r="N2724" s="6">
        <v>2576</v>
      </c>
      <c r="O2724" s="6">
        <v>410299000</v>
      </c>
      <c r="P2724" s="6">
        <v>165538717</v>
      </c>
      <c r="Q2724" s="6">
        <v>0</v>
      </c>
      <c r="R2724" s="6">
        <v>48270000</v>
      </c>
      <c r="S2724" s="6">
        <v>607718717</v>
      </c>
      <c r="U2724">
        <f t="shared" si="49"/>
        <v>5.6549302715925148E-2</v>
      </c>
    </row>
    <row r="2725" spans="1:21" x14ac:dyDescent="0.35">
      <c r="A2725">
        <v>2023</v>
      </c>
      <c r="B2725" t="s">
        <v>3</v>
      </c>
      <c r="C2725" t="s">
        <v>67</v>
      </c>
      <c r="D2725" t="s">
        <v>17</v>
      </c>
      <c r="E2725" t="s">
        <v>121</v>
      </c>
      <c r="F2725" t="s">
        <v>35</v>
      </c>
      <c r="G2725">
        <v>4</v>
      </c>
      <c r="H2725" t="s">
        <v>9</v>
      </c>
      <c r="I2725">
        <v>11</v>
      </c>
      <c r="J2725" s="6">
        <v>1164.0999999999999</v>
      </c>
      <c r="K2725" s="6">
        <v>1002.85</v>
      </c>
      <c r="L2725" s="6">
        <v>1376.97</v>
      </c>
      <c r="M2725" s="6">
        <v>1844.88</v>
      </c>
      <c r="N2725" s="6">
        <v>129</v>
      </c>
      <c r="O2725" s="6">
        <v>6664914</v>
      </c>
      <c r="P2725" s="6">
        <v>40382776</v>
      </c>
      <c r="Q2725" s="6">
        <v>0</v>
      </c>
      <c r="R2725" s="6">
        <v>1562196</v>
      </c>
      <c r="S2725" s="6">
        <v>48609886</v>
      </c>
      <c r="U2725">
        <f t="shared" si="49"/>
        <v>0.1108152220599605</v>
      </c>
    </row>
    <row r="2726" spans="1:21" x14ac:dyDescent="0.35">
      <c r="A2726">
        <v>2023</v>
      </c>
      <c r="B2726" t="s">
        <v>3</v>
      </c>
      <c r="C2726" t="s">
        <v>67</v>
      </c>
      <c r="D2726" t="s">
        <v>17</v>
      </c>
      <c r="E2726" t="s">
        <v>121</v>
      </c>
      <c r="F2726" t="s">
        <v>35</v>
      </c>
      <c r="G2726">
        <v>5</v>
      </c>
      <c r="H2726" t="s">
        <v>9</v>
      </c>
      <c r="I2726">
        <v>4</v>
      </c>
      <c r="J2726" s="6">
        <v>376.61</v>
      </c>
      <c r="K2726" s="6">
        <v>301.29000000000002</v>
      </c>
      <c r="L2726" s="6">
        <v>376.34</v>
      </c>
      <c r="M2726" s="6">
        <v>470.24</v>
      </c>
      <c r="N2726" s="6">
        <v>95</v>
      </c>
      <c r="O2726" s="6">
        <v>0</v>
      </c>
      <c r="P2726" s="6">
        <v>4000000</v>
      </c>
      <c r="Q2726" s="6">
        <v>0</v>
      </c>
      <c r="R2726" s="6">
        <v>0</v>
      </c>
      <c r="S2726" s="6">
        <v>4000000</v>
      </c>
      <c r="U2726">
        <f t="shared" si="49"/>
        <v>0.25225033854650697</v>
      </c>
    </row>
    <row r="2727" spans="1:21" x14ac:dyDescent="0.35">
      <c r="A2727">
        <v>2023</v>
      </c>
      <c r="B2727" t="s">
        <v>3</v>
      </c>
      <c r="C2727" t="s">
        <v>67</v>
      </c>
      <c r="D2727" t="s">
        <v>17</v>
      </c>
      <c r="E2727" t="s">
        <v>121</v>
      </c>
      <c r="F2727" t="s">
        <v>35</v>
      </c>
      <c r="G2727">
        <v>6</v>
      </c>
      <c r="H2727" t="s">
        <v>9</v>
      </c>
      <c r="I2727">
        <v>1</v>
      </c>
      <c r="J2727" s="6">
        <v>0</v>
      </c>
      <c r="K2727" s="6">
        <v>0</v>
      </c>
      <c r="L2727" s="6">
        <v>4.57</v>
      </c>
      <c r="M2727" s="6">
        <v>12.93</v>
      </c>
      <c r="N2727" s="6">
        <v>0</v>
      </c>
      <c r="O2727" s="6">
        <v>0</v>
      </c>
      <c r="P2727" s="6">
        <v>64750</v>
      </c>
      <c r="Q2727" s="6">
        <v>0</v>
      </c>
      <c r="R2727" s="6">
        <v>0</v>
      </c>
      <c r="S2727" s="6">
        <v>64750</v>
      </c>
      <c r="U2727">
        <f t="shared" si="49"/>
        <v>0</v>
      </c>
    </row>
    <row r="2728" spans="1:21" x14ac:dyDescent="0.35">
      <c r="A2728">
        <v>2023</v>
      </c>
      <c r="B2728" t="s">
        <v>3</v>
      </c>
      <c r="C2728" t="s">
        <v>67</v>
      </c>
      <c r="D2728" t="s">
        <v>17</v>
      </c>
      <c r="E2728" t="s">
        <v>121</v>
      </c>
      <c r="F2728" t="s">
        <v>35</v>
      </c>
      <c r="G2728">
        <v>8</v>
      </c>
      <c r="H2728" t="s">
        <v>9</v>
      </c>
      <c r="I2728">
        <v>2</v>
      </c>
      <c r="J2728" s="6">
        <v>0</v>
      </c>
      <c r="K2728" s="6">
        <v>0</v>
      </c>
      <c r="L2728" s="6">
        <v>93.89</v>
      </c>
      <c r="M2728" s="6">
        <v>1569.57</v>
      </c>
      <c r="N2728" s="6">
        <v>0</v>
      </c>
      <c r="O2728" s="6">
        <v>30855800</v>
      </c>
      <c r="P2728" s="6">
        <v>500000</v>
      </c>
      <c r="Q2728" s="6">
        <v>0</v>
      </c>
      <c r="R2728" s="6">
        <v>1234232</v>
      </c>
      <c r="S2728" s="6">
        <v>7905392</v>
      </c>
      <c r="U2728">
        <f t="shared" si="49"/>
        <v>0</v>
      </c>
    </row>
    <row r="2729" spans="1:21" x14ac:dyDescent="0.35">
      <c r="A2729">
        <v>2023</v>
      </c>
      <c r="B2729" t="s">
        <v>3</v>
      </c>
      <c r="C2729" t="s">
        <v>67</v>
      </c>
      <c r="D2729" t="s">
        <v>17</v>
      </c>
      <c r="E2729" t="s">
        <v>122</v>
      </c>
      <c r="F2729" t="s">
        <v>35</v>
      </c>
      <c r="G2729">
        <v>1</v>
      </c>
      <c r="H2729" t="s">
        <v>9</v>
      </c>
      <c r="I2729">
        <v>258</v>
      </c>
      <c r="J2729" s="6">
        <v>277603.3</v>
      </c>
      <c r="K2729" s="6">
        <v>93637.1</v>
      </c>
      <c r="L2729" s="6">
        <v>504177.54</v>
      </c>
      <c r="M2729" s="6">
        <v>684105.08</v>
      </c>
      <c r="N2729" s="6">
        <v>63387</v>
      </c>
      <c r="O2729" s="6">
        <v>3343112322</v>
      </c>
      <c r="P2729" s="6">
        <v>1243177895</v>
      </c>
      <c r="Q2729" s="6">
        <v>0</v>
      </c>
      <c r="R2729" s="6">
        <v>398896389</v>
      </c>
      <c r="S2729" s="6">
        <v>4870954811</v>
      </c>
      <c r="U2729">
        <f t="shared" si="49"/>
        <v>0.22833662279951283</v>
      </c>
    </row>
    <row r="2730" spans="1:21" x14ac:dyDescent="0.35">
      <c r="A2730">
        <v>2023</v>
      </c>
      <c r="B2730" t="s">
        <v>3</v>
      </c>
      <c r="C2730" t="s">
        <v>67</v>
      </c>
      <c r="D2730" t="s">
        <v>17</v>
      </c>
      <c r="E2730" t="s">
        <v>122</v>
      </c>
      <c r="F2730" t="s">
        <v>35</v>
      </c>
      <c r="G2730">
        <v>2</v>
      </c>
      <c r="H2730" t="s">
        <v>9</v>
      </c>
      <c r="I2730">
        <v>430</v>
      </c>
      <c r="J2730" s="6">
        <v>259465.27</v>
      </c>
      <c r="K2730" s="6">
        <v>77376.789999999994</v>
      </c>
      <c r="L2730" s="6">
        <v>339970.58</v>
      </c>
      <c r="M2730" s="6">
        <v>466396.86</v>
      </c>
      <c r="N2730" s="6">
        <v>55633</v>
      </c>
      <c r="O2730" s="6">
        <v>3032178625</v>
      </c>
      <c r="P2730" s="6">
        <v>756666352</v>
      </c>
      <c r="Q2730" s="6">
        <v>0</v>
      </c>
      <c r="R2730" s="6">
        <v>231096879</v>
      </c>
      <c r="S2730" s="6">
        <v>3638469360</v>
      </c>
      <c r="U2730">
        <f t="shared" si="49"/>
        <v>0.21441405240863257</v>
      </c>
    </row>
    <row r="2731" spans="1:21" x14ac:dyDescent="0.35">
      <c r="A2731">
        <v>2023</v>
      </c>
      <c r="B2731" t="s">
        <v>3</v>
      </c>
      <c r="C2731" t="s">
        <v>67</v>
      </c>
      <c r="D2731" t="s">
        <v>17</v>
      </c>
      <c r="E2731" t="s">
        <v>122</v>
      </c>
      <c r="F2731" t="s">
        <v>35</v>
      </c>
      <c r="G2731">
        <v>3</v>
      </c>
      <c r="H2731" t="s">
        <v>9</v>
      </c>
      <c r="I2731">
        <v>215</v>
      </c>
      <c r="J2731" s="6">
        <v>151772.84</v>
      </c>
      <c r="K2731" s="6">
        <v>27478.87</v>
      </c>
      <c r="L2731" s="6">
        <v>264088.95</v>
      </c>
      <c r="M2731" s="6">
        <v>294277.42</v>
      </c>
      <c r="N2731" s="6">
        <v>11532</v>
      </c>
      <c r="O2731" s="6">
        <v>1775373732</v>
      </c>
      <c r="P2731" s="6">
        <v>951081312</v>
      </c>
      <c r="Q2731" s="6">
        <v>0</v>
      </c>
      <c r="R2731" s="6">
        <v>304372844</v>
      </c>
      <c r="S2731" s="6">
        <v>2962771388</v>
      </c>
      <c r="U2731">
        <f t="shared" si="49"/>
        <v>7.5981974113418449E-2</v>
      </c>
    </row>
    <row r="2732" spans="1:21" x14ac:dyDescent="0.35">
      <c r="A2732">
        <v>2023</v>
      </c>
      <c r="B2732" t="s">
        <v>3</v>
      </c>
      <c r="C2732" t="s">
        <v>67</v>
      </c>
      <c r="D2732" t="s">
        <v>17</v>
      </c>
      <c r="E2732" t="s">
        <v>122</v>
      </c>
      <c r="F2732" t="s">
        <v>35</v>
      </c>
      <c r="G2732">
        <v>4</v>
      </c>
      <c r="H2732" t="s">
        <v>9</v>
      </c>
      <c r="I2732">
        <v>17</v>
      </c>
      <c r="J2732" s="6">
        <v>1737.53</v>
      </c>
      <c r="K2732" s="6">
        <v>397.77</v>
      </c>
      <c r="L2732" s="6">
        <v>17020.37</v>
      </c>
      <c r="M2732" s="6">
        <v>26336.26</v>
      </c>
      <c r="N2732" s="6">
        <v>417</v>
      </c>
      <c r="O2732" s="6">
        <v>320406000</v>
      </c>
      <c r="P2732" s="6">
        <v>47381302</v>
      </c>
      <c r="Q2732" s="6">
        <v>0</v>
      </c>
      <c r="R2732" s="6">
        <v>29619063</v>
      </c>
      <c r="S2732" s="6">
        <v>394266365</v>
      </c>
      <c r="U2732">
        <f t="shared" si="49"/>
        <v>0.23999585618665578</v>
      </c>
    </row>
    <row r="2733" spans="1:21" x14ac:dyDescent="0.35">
      <c r="A2733">
        <v>2023</v>
      </c>
      <c r="B2733" t="s">
        <v>3</v>
      </c>
      <c r="C2733" t="s">
        <v>67</v>
      </c>
      <c r="D2733" t="s">
        <v>17</v>
      </c>
      <c r="E2733" t="s">
        <v>122</v>
      </c>
      <c r="F2733" t="s">
        <v>35</v>
      </c>
      <c r="G2733">
        <v>5</v>
      </c>
      <c r="H2733" t="s">
        <v>9</v>
      </c>
      <c r="I2733">
        <v>15</v>
      </c>
      <c r="J2733" s="6">
        <v>9907.06</v>
      </c>
      <c r="K2733" s="6">
        <v>7464.3</v>
      </c>
      <c r="L2733" s="6">
        <v>27387.82</v>
      </c>
      <c r="M2733" s="6">
        <v>43973.65</v>
      </c>
      <c r="N2733" s="6">
        <v>2478</v>
      </c>
      <c r="O2733" s="6">
        <v>157856729</v>
      </c>
      <c r="P2733" s="6">
        <v>51067373</v>
      </c>
      <c r="Q2733" s="6">
        <v>0</v>
      </c>
      <c r="R2733" s="6">
        <v>9441338</v>
      </c>
      <c r="S2733" s="6">
        <v>218365440</v>
      </c>
      <c r="U2733">
        <f t="shared" si="49"/>
        <v>0.25012465857681293</v>
      </c>
    </row>
    <row r="2734" spans="1:21" x14ac:dyDescent="0.35">
      <c r="A2734">
        <v>2023</v>
      </c>
      <c r="B2734" t="s">
        <v>3</v>
      </c>
      <c r="C2734" t="s">
        <v>67</v>
      </c>
      <c r="D2734" t="s">
        <v>17</v>
      </c>
      <c r="E2734" t="s">
        <v>122</v>
      </c>
      <c r="F2734" t="s">
        <v>35</v>
      </c>
      <c r="G2734">
        <v>6</v>
      </c>
      <c r="H2734" t="s">
        <v>9</v>
      </c>
      <c r="I2734">
        <v>11</v>
      </c>
      <c r="J2734" s="6">
        <v>-5111.6099999999997</v>
      </c>
      <c r="K2734" s="6">
        <v>715.05</v>
      </c>
      <c r="L2734" s="6">
        <v>13515.68</v>
      </c>
      <c r="M2734" s="6">
        <v>30955.7</v>
      </c>
      <c r="N2734" s="6">
        <v>-1186</v>
      </c>
      <c r="O2734" s="6">
        <v>321057161</v>
      </c>
      <c r="P2734" s="6">
        <v>4900000</v>
      </c>
      <c r="Q2734" s="6">
        <v>0</v>
      </c>
      <c r="R2734" s="6">
        <v>9771235</v>
      </c>
      <c r="S2734" s="6">
        <v>335718396</v>
      </c>
      <c r="U2734">
        <f t="shared" si="49"/>
        <v>0.23202083101019055</v>
      </c>
    </row>
    <row r="2735" spans="1:21" x14ac:dyDescent="0.35">
      <c r="A2735">
        <v>2023</v>
      </c>
      <c r="B2735" t="s">
        <v>3</v>
      </c>
      <c r="C2735" t="s">
        <v>67</v>
      </c>
      <c r="D2735" t="s">
        <v>17</v>
      </c>
      <c r="E2735" t="s">
        <v>122</v>
      </c>
      <c r="F2735" t="s">
        <v>35</v>
      </c>
      <c r="G2735">
        <v>7</v>
      </c>
      <c r="H2735" t="s">
        <v>9</v>
      </c>
      <c r="I2735">
        <v>5</v>
      </c>
      <c r="J2735" s="6">
        <v>-1395.57</v>
      </c>
      <c r="K2735" s="6">
        <v>-200.82</v>
      </c>
      <c r="L2735" s="6">
        <v>21.51</v>
      </c>
      <c r="M2735" s="6">
        <v>3835.92</v>
      </c>
      <c r="N2735" s="6">
        <v>-348</v>
      </c>
      <c r="O2735" s="6">
        <v>25841673</v>
      </c>
      <c r="P2735" s="6">
        <v>104748365</v>
      </c>
      <c r="Q2735" s="6">
        <v>0</v>
      </c>
      <c r="R2735" s="6">
        <v>20911673</v>
      </c>
      <c r="S2735" s="6">
        <v>145256711</v>
      </c>
      <c r="U2735">
        <f t="shared" si="49"/>
        <v>0.24936047636449624</v>
      </c>
    </row>
    <row r="2736" spans="1:21" x14ac:dyDescent="0.35">
      <c r="A2736">
        <v>2023</v>
      </c>
      <c r="B2736" t="s">
        <v>3</v>
      </c>
      <c r="C2736" t="s">
        <v>67</v>
      </c>
      <c r="D2736" t="s">
        <v>17</v>
      </c>
      <c r="E2736" t="s">
        <v>122</v>
      </c>
      <c r="F2736" t="s">
        <v>35</v>
      </c>
      <c r="G2736">
        <v>8</v>
      </c>
      <c r="H2736" t="s">
        <v>9</v>
      </c>
      <c r="I2736">
        <v>6</v>
      </c>
      <c r="J2736" s="6">
        <v>7658.97</v>
      </c>
      <c r="K2736" s="6">
        <v>1188.17</v>
      </c>
      <c r="L2736" s="6">
        <v>8505.07</v>
      </c>
      <c r="M2736" s="6">
        <v>13532.37</v>
      </c>
      <c r="N2736" s="6">
        <v>1164</v>
      </c>
      <c r="O2736" s="6">
        <v>24006000</v>
      </c>
      <c r="P2736" s="6">
        <v>52673224</v>
      </c>
      <c r="Q2736" s="6">
        <v>0</v>
      </c>
      <c r="R2736" s="6">
        <v>1280000</v>
      </c>
      <c r="S2736" s="6">
        <v>77959224</v>
      </c>
      <c r="U2736">
        <f t="shared" si="49"/>
        <v>0.15197866031594326</v>
      </c>
    </row>
    <row r="2737" spans="1:21" x14ac:dyDescent="0.35">
      <c r="A2737">
        <v>2023</v>
      </c>
      <c r="B2737" t="s">
        <v>3</v>
      </c>
      <c r="C2737" t="s">
        <v>67</v>
      </c>
      <c r="D2737" t="s">
        <v>17</v>
      </c>
      <c r="E2737" t="s">
        <v>122</v>
      </c>
      <c r="F2737" t="s">
        <v>35</v>
      </c>
      <c r="G2737">
        <v>9</v>
      </c>
      <c r="H2737" t="s">
        <v>9</v>
      </c>
      <c r="I2737">
        <v>2</v>
      </c>
      <c r="J2737" s="6">
        <v>2390.98</v>
      </c>
      <c r="K2737" s="6">
        <v>344.07</v>
      </c>
      <c r="L2737" s="6">
        <v>1151.44</v>
      </c>
      <c r="M2737" s="6">
        <v>1151.44</v>
      </c>
      <c r="N2737" s="6">
        <v>597</v>
      </c>
      <c r="O2737" s="6">
        <v>12006000</v>
      </c>
      <c r="P2737" s="6">
        <v>1500000</v>
      </c>
      <c r="Q2737" s="6">
        <v>0</v>
      </c>
      <c r="R2737" s="6">
        <v>430000</v>
      </c>
      <c r="S2737" s="6">
        <v>13936000</v>
      </c>
      <c r="U2737">
        <f t="shared" si="49"/>
        <v>0.24968841228282962</v>
      </c>
    </row>
    <row r="2738" spans="1:21" x14ac:dyDescent="0.35">
      <c r="A2738">
        <v>2023</v>
      </c>
      <c r="B2738" t="s">
        <v>3</v>
      </c>
      <c r="C2738" t="s">
        <v>67</v>
      </c>
      <c r="D2738" t="s">
        <v>17</v>
      </c>
      <c r="E2738" t="s">
        <v>122</v>
      </c>
      <c r="F2738" t="s">
        <v>35</v>
      </c>
      <c r="G2738">
        <v>10</v>
      </c>
      <c r="H2738" t="s">
        <v>9</v>
      </c>
      <c r="I2738">
        <v>3</v>
      </c>
      <c r="J2738" s="6">
        <v>718.72</v>
      </c>
      <c r="K2738" s="6">
        <v>103.42</v>
      </c>
      <c r="L2738" s="6">
        <v>632.33000000000004</v>
      </c>
      <c r="M2738" s="6">
        <v>767.41</v>
      </c>
      <c r="N2738" s="6">
        <v>180</v>
      </c>
      <c r="O2738" s="6">
        <v>5040000</v>
      </c>
      <c r="P2738" s="6">
        <v>7200000</v>
      </c>
      <c r="Q2738" s="6">
        <v>0</v>
      </c>
      <c r="R2738" s="6">
        <v>274000</v>
      </c>
      <c r="S2738" s="6">
        <v>12514000</v>
      </c>
      <c r="U2738">
        <f t="shared" si="49"/>
        <v>0.25044523597506679</v>
      </c>
    </row>
    <row r="2739" spans="1:21" x14ac:dyDescent="0.35">
      <c r="A2739">
        <v>2023</v>
      </c>
      <c r="B2739" t="s">
        <v>3</v>
      </c>
      <c r="C2739" t="s">
        <v>67</v>
      </c>
      <c r="D2739" t="s">
        <v>17</v>
      </c>
      <c r="E2739" t="s">
        <v>123</v>
      </c>
      <c r="F2739" t="s">
        <v>35</v>
      </c>
      <c r="G2739">
        <v>1</v>
      </c>
      <c r="H2739" t="s">
        <v>9</v>
      </c>
      <c r="I2739">
        <v>116</v>
      </c>
      <c r="J2739" s="6">
        <v>59387.15</v>
      </c>
      <c r="K2739" s="6">
        <v>26740.03</v>
      </c>
      <c r="L2739" s="6">
        <v>87387.49</v>
      </c>
      <c r="M2739" s="6">
        <v>164695.29</v>
      </c>
      <c r="N2739" s="6">
        <v>12677</v>
      </c>
      <c r="O2739" s="6">
        <v>170181523</v>
      </c>
      <c r="P2739" s="6">
        <v>275461348</v>
      </c>
      <c r="Q2739" s="6">
        <v>0</v>
      </c>
      <c r="R2739" s="6">
        <v>76041090</v>
      </c>
      <c r="S2739" s="6">
        <v>517063961</v>
      </c>
      <c r="U2739">
        <f t="shared" si="49"/>
        <v>0.2134636870097319</v>
      </c>
    </row>
    <row r="2740" spans="1:21" x14ac:dyDescent="0.35">
      <c r="A2740">
        <v>2023</v>
      </c>
      <c r="B2740" t="s">
        <v>3</v>
      </c>
      <c r="C2740" t="s">
        <v>67</v>
      </c>
      <c r="D2740" t="s">
        <v>17</v>
      </c>
      <c r="E2740" t="s">
        <v>123</v>
      </c>
      <c r="F2740" t="s">
        <v>35</v>
      </c>
      <c r="G2740">
        <v>2</v>
      </c>
      <c r="H2740" t="s">
        <v>9</v>
      </c>
      <c r="I2740">
        <v>94</v>
      </c>
      <c r="J2740" s="6">
        <v>89626.8</v>
      </c>
      <c r="K2740" s="6">
        <v>35379.06</v>
      </c>
      <c r="L2740" s="6">
        <v>94527.9</v>
      </c>
      <c r="M2740" s="6">
        <v>196072.57</v>
      </c>
      <c r="N2740" s="6">
        <v>14862</v>
      </c>
      <c r="O2740" s="6">
        <v>545065565</v>
      </c>
      <c r="P2740" s="6">
        <v>287275556</v>
      </c>
      <c r="Q2740" s="6">
        <v>20900000</v>
      </c>
      <c r="R2740" s="6">
        <v>93935882</v>
      </c>
      <c r="S2740" s="6">
        <v>924509933</v>
      </c>
      <c r="U2740">
        <f t="shared" si="49"/>
        <v>0.16582093748744794</v>
      </c>
    </row>
    <row r="2741" spans="1:21" x14ac:dyDescent="0.35">
      <c r="A2741">
        <v>2023</v>
      </c>
      <c r="B2741" t="s">
        <v>3</v>
      </c>
      <c r="C2741" t="s">
        <v>67</v>
      </c>
      <c r="D2741" t="s">
        <v>17</v>
      </c>
      <c r="E2741" t="s">
        <v>123</v>
      </c>
      <c r="F2741" t="s">
        <v>35</v>
      </c>
      <c r="G2741">
        <v>3</v>
      </c>
      <c r="H2741" t="s">
        <v>9</v>
      </c>
      <c r="I2741">
        <v>67</v>
      </c>
      <c r="J2741" s="6">
        <v>49723.18</v>
      </c>
      <c r="K2741" s="6">
        <v>10944.44</v>
      </c>
      <c r="L2741" s="6">
        <v>73394.09</v>
      </c>
      <c r="M2741" s="6">
        <v>75936.13</v>
      </c>
      <c r="N2741" s="6">
        <v>2665</v>
      </c>
      <c r="O2741" s="6">
        <v>431271000</v>
      </c>
      <c r="P2741" s="6">
        <v>178003800</v>
      </c>
      <c r="Q2741" s="6">
        <v>0</v>
      </c>
      <c r="R2741" s="6">
        <v>57905000</v>
      </c>
      <c r="S2741" s="6">
        <v>655255800</v>
      </c>
      <c r="U2741">
        <f t="shared" si="49"/>
        <v>5.3596732952317205E-2</v>
      </c>
    </row>
    <row r="2742" spans="1:21" x14ac:dyDescent="0.35">
      <c r="A2742">
        <v>2023</v>
      </c>
      <c r="B2742" t="s">
        <v>3</v>
      </c>
      <c r="C2742" t="s">
        <v>67</v>
      </c>
      <c r="D2742" t="s">
        <v>17</v>
      </c>
      <c r="E2742" t="s">
        <v>123</v>
      </c>
      <c r="F2742" t="s">
        <v>35</v>
      </c>
      <c r="G2742">
        <v>4</v>
      </c>
      <c r="H2742" t="s">
        <v>9</v>
      </c>
      <c r="I2742">
        <v>3</v>
      </c>
      <c r="J2742" s="6">
        <v>517135.54</v>
      </c>
      <c r="K2742" s="6">
        <v>74415.81</v>
      </c>
      <c r="L2742" s="6">
        <v>507802.35</v>
      </c>
      <c r="M2742" s="6">
        <v>733878.94</v>
      </c>
      <c r="N2742" s="6">
        <v>98681</v>
      </c>
      <c r="O2742" s="6">
        <v>2060003000</v>
      </c>
      <c r="P2742" s="6">
        <v>378000000</v>
      </c>
      <c r="Q2742" s="6">
        <v>0</v>
      </c>
      <c r="R2742" s="6">
        <v>1167570000</v>
      </c>
      <c r="S2742" s="6">
        <v>3605573000</v>
      </c>
      <c r="U2742">
        <f t="shared" si="49"/>
        <v>0.19082231323726079</v>
      </c>
    </row>
    <row r="2743" spans="1:21" x14ac:dyDescent="0.35">
      <c r="A2743">
        <v>2023</v>
      </c>
      <c r="B2743" t="s">
        <v>3</v>
      </c>
      <c r="C2743" t="s">
        <v>67</v>
      </c>
      <c r="D2743" t="s">
        <v>17</v>
      </c>
      <c r="E2743" t="s">
        <v>123</v>
      </c>
      <c r="F2743" t="s">
        <v>35</v>
      </c>
      <c r="G2743">
        <v>6</v>
      </c>
      <c r="H2743" t="s">
        <v>9</v>
      </c>
      <c r="I2743">
        <v>5</v>
      </c>
      <c r="J2743" s="6">
        <v>26956.11</v>
      </c>
      <c r="K2743" s="6">
        <v>3988.73</v>
      </c>
      <c r="L2743" s="6">
        <v>26174.51</v>
      </c>
      <c r="M2743" s="6">
        <v>36798.85</v>
      </c>
      <c r="N2743" s="6">
        <v>5141</v>
      </c>
      <c r="O2743" s="6">
        <v>145452400</v>
      </c>
      <c r="P2743" s="6">
        <v>16500000</v>
      </c>
      <c r="Q2743" s="6">
        <v>0</v>
      </c>
      <c r="R2743" s="6">
        <v>85000</v>
      </c>
      <c r="S2743" s="6">
        <v>162037400</v>
      </c>
      <c r="U2743">
        <f t="shared" si="49"/>
        <v>0.19071742918395865</v>
      </c>
    </row>
    <row r="2744" spans="1:21" x14ac:dyDescent="0.35">
      <c r="A2744">
        <v>2023</v>
      </c>
      <c r="B2744" t="s">
        <v>3</v>
      </c>
      <c r="C2744" t="s">
        <v>67</v>
      </c>
      <c r="D2744" t="s">
        <v>17</v>
      </c>
      <c r="E2744" t="s">
        <v>123</v>
      </c>
      <c r="F2744" t="s">
        <v>35</v>
      </c>
      <c r="G2744">
        <v>8</v>
      </c>
      <c r="H2744" t="s">
        <v>9</v>
      </c>
      <c r="I2744">
        <v>4</v>
      </c>
      <c r="J2744" s="6">
        <v>734.39</v>
      </c>
      <c r="K2744" s="6">
        <v>105.68</v>
      </c>
      <c r="L2744" s="6">
        <v>730.87</v>
      </c>
      <c r="M2744" s="6">
        <v>1288.68</v>
      </c>
      <c r="N2744" s="6">
        <v>183</v>
      </c>
      <c r="O2744" s="6">
        <v>24000000</v>
      </c>
      <c r="P2744" s="6">
        <v>0</v>
      </c>
      <c r="Q2744" s="6">
        <v>0</v>
      </c>
      <c r="R2744" s="6">
        <v>600000</v>
      </c>
      <c r="S2744" s="6">
        <v>18600000</v>
      </c>
      <c r="U2744">
        <f t="shared" si="49"/>
        <v>0.24918639959694441</v>
      </c>
    </row>
    <row r="2745" spans="1:21" x14ac:dyDescent="0.35">
      <c r="A2745">
        <v>2023</v>
      </c>
      <c r="B2745" t="s">
        <v>3</v>
      </c>
      <c r="C2745" t="s">
        <v>67</v>
      </c>
      <c r="D2745" t="s">
        <v>17</v>
      </c>
      <c r="E2745" t="s">
        <v>123</v>
      </c>
      <c r="F2745" t="s">
        <v>35</v>
      </c>
      <c r="G2745">
        <v>9</v>
      </c>
      <c r="H2745" t="s">
        <v>9</v>
      </c>
      <c r="I2745">
        <v>1</v>
      </c>
      <c r="J2745" s="6">
        <v>1738.47</v>
      </c>
      <c r="K2745" s="6">
        <v>250.17</v>
      </c>
      <c r="L2745" s="6">
        <v>393.18</v>
      </c>
      <c r="M2745" s="6">
        <v>393.18</v>
      </c>
      <c r="N2745" s="6">
        <v>434</v>
      </c>
      <c r="O2745" s="6">
        <v>13000000</v>
      </c>
      <c r="P2745" s="6">
        <v>6480000</v>
      </c>
      <c r="Q2745" s="6">
        <v>0</v>
      </c>
      <c r="R2745" s="6">
        <v>1948000</v>
      </c>
      <c r="S2745" s="6">
        <v>21428000</v>
      </c>
      <c r="U2745">
        <f t="shared" si="49"/>
        <v>0.24964480261379257</v>
      </c>
    </row>
    <row r="2746" spans="1:21" x14ac:dyDescent="0.35">
      <c r="A2746">
        <v>2023</v>
      </c>
      <c r="B2746" t="s">
        <v>3</v>
      </c>
      <c r="C2746" t="s">
        <v>67</v>
      </c>
      <c r="D2746" t="s">
        <v>17</v>
      </c>
      <c r="E2746" t="s">
        <v>124</v>
      </c>
      <c r="F2746" t="s">
        <v>35</v>
      </c>
      <c r="G2746">
        <v>1</v>
      </c>
      <c r="H2746" t="s">
        <v>9</v>
      </c>
      <c r="I2746">
        <v>39</v>
      </c>
      <c r="J2746" s="6">
        <v>18077.22</v>
      </c>
      <c r="K2746" s="6">
        <v>8635.01</v>
      </c>
      <c r="L2746" s="6">
        <v>39218.959999999999</v>
      </c>
      <c r="M2746" s="6">
        <v>62690.43</v>
      </c>
      <c r="N2746" s="6">
        <v>4755</v>
      </c>
      <c r="O2746" s="6">
        <v>310300876</v>
      </c>
      <c r="P2746" s="6">
        <v>153142843</v>
      </c>
      <c r="Q2746" s="6">
        <v>0</v>
      </c>
      <c r="R2746" s="6">
        <v>67206922</v>
      </c>
      <c r="S2746" s="6">
        <v>530650641</v>
      </c>
      <c r="U2746">
        <f t="shared" si="49"/>
        <v>0.26303823264860415</v>
      </c>
    </row>
    <row r="2747" spans="1:21" x14ac:dyDescent="0.35">
      <c r="A2747">
        <v>2023</v>
      </c>
      <c r="B2747" t="s">
        <v>3</v>
      </c>
      <c r="C2747" t="s">
        <v>67</v>
      </c>
      <c r="D2747" t="s">
        <v>17</v>
      </c>
      <c r="E2747" t="s">
        <v>124</v>
      </c>
      <c r="F2747" t="s">
        <v>35</v>
      </c>
      <c r="G2747">
        <v>2</v>
      </c>
      <c r="H2747" t="s">
        <v>9</v>
      </c>
      <c r="I2747">
        <v>39</v>
      </c>
      <c r="J2747" s="6">
        <v>23553.78</v>
      </c>
      <c r="K2747" s="6">
        <v>14172.08</v>
      </c>
      <c r="L2747" s="6">
        <v>24867.200000000001</v>
      </c>
      <c r="M2747" s="6">
        <v>49561.72</v>
      </c>
      <c r="N2747" s="6">
        <v>3060</v>
      </c>
      <c r="O2747" s="6">
        <v>99077754</v>
      </c>
      <c r="P2747" s="6">
        <v>103157763</v>
      </c>
      <c r="Q2747" s="6">
        <v>0</v>
      </c>
      <c r="R2747" s="6">
        <v>9260758</v>
      </c>
      <c r="S2747" s="6">
        <v>208486275</v>
      </c>
      <c r="U2747">
        <f t="shared" si="49"/>
        <v>0.12991545306103736</v>
      </c>
    </row>
    <row r="2748" spans="1:21" x14ac:dyDescent="0.35">
      <c r="A2748">
        <v>2023</v>
      </c>
      <c r="B2748" t="s">
        <v>3</v>
      </c>
      <c r="C2748" t="s">
        <v>67</v>
      </c>
      <c r="D2748" t="s">
        <v>17</v>
      </c>
      <c r="E2748" t="s">
        <v>124</v>
      </c>
      <c r="F2748" t="s">
        <v>35</v>
      </c>
      <c r="G2748">
        <v>3</v>
      </c>
      <c r="H2748" t="s">
        <v>9</v>
      </c>
      <c r="I2748">
        <v>41</v>
      </c>
      <c r="J2748" s="6">
        <v>61033.91</v>
      </c>
      <c r="K2748" s="6">
        <v>17968.86</v>
      </c>
      <c r="L2748" s="6">
        <v>71557.36</v>
      </c>
      <c r="M2748" s="6">
        <v>88692.54</v>
      </c>
      <c r="N2748" s="6">
        <v>7069</v>
      </c>
      <c r="O2748" s="6">
        <v>344308000</v>
      </c>
      <c r="P2748" s="6">
        <v>147550000</v>
      </c>
      <c r="Q2748" s="6">
        <v>0</v>
      </c>
      <c r="R2748" s="6">
        <v>55580000</v>
      </c>
      <c r="S2748" s="6">
        <v>541975000</v>
      </c>
      <c r="U2748">
        <f t="shared" si="49"/>
        <v>0.11582086089519743</v>
      </c>
    </row>
    <row r="2749" spans="1:21" x14ac:dyDescent="0.35">
      <c r="A2749">
        <v>2023</v>
      </c>
      <c r="B2749" t="s">
        <v>3</v>
      </c>
      <c r="C2749" t="s">
        <v>67</v>
      </c>
      <c r="D2749" t="s">
        <v>17</v>
      </c>
      <c r="E2749" t="s">
        <v>124</v>
      </c>
      <c r="F2749" t="s">
        <v>35</v>
      </c>
      <c r="G2749">
        <v>4</v>
      </c>
      <c r="H2749" t="s">
        <v>9</v>
      </c>
      <c r="I2749">
        <v>1</v>
      </c>
      <c r="J2749" s="6">
        <v>0</v>
      </c>
      <c r="K2749" s="6">
        <v>0</v>
      </c>
      <c r="L2749" s="6">
        <v>6594.15</v>
      </c>
      <c r="M2749" s="6">
        <v>30085.58</v>
      </c>
      <c r="N2749" s="6">
        <v>0</v>
      </c>
      <c r="O2749" s="6">
        <v>354700000</v>
      </c>
      <c r="P2749" s="6">
        <v>165400000</v>
      </c>
      <c r="Q2749" s="6">
        <v>0</v>
      </c>
      <c r="R2749" s="6">
        <v>80700000</v>
      </c>
      <c r="S2749" s="6">
        <v>600800000</v>
      </c>
      <c r="U2749">
        <f t="shared" si="49"/>
        <v>0</v>
      </c>
    </row>
    <row r="2750" spans="1:21" x14ac:dyDescent="0.35">
      <c r="A2750">
        <v>2023</v>
      </c>
      <c r="B2750" t="s">
        <v>3</v>
      </c>
      <c r="C2750" t="s">
        <v>67</v>
      </c>
      <c r="D2750" t="s">
        <v>17</v>
      </c>
      <c r="E2750" t="s">
        <v>124</v>
      </c>
      <c r="F2750" t="s">
        <v>35</v>
      </c>
      <c r="G2750">
        <v>5</v>
      </c>
      <c r="H2750" t="s">
        <v>9</v>
      </c>
      <c r="I2750">
        <v>1</v>
      </c>
      <c r="J2750" s="6">
        <v>0</v>
      </c>
      <c r="K2750" s="6">
        <v>0</v>
      </c>
      <c r="L2750" s="6">
        <v>2584.37</v>
      </c>
      <c r="M2750" s="6">
        <v>44919.81</v>
      </c>
      <c r="N2750" s="6">
        <v>0</v>
      </c>
      <c r="O2750" s="6">
        <v>589195940</v>
      </c>
      <c r="P2750" s="6">
        <v>291250000</v>
      </c>
      <c r="Q2750" s="6">
        <v>0</v>
      </c>
      <c r="R2750" s="6">
        <v>11763919</v>
      </c>
      <c r="S2750" s="6">
        <v>892209859</v>
      </c>
      <c r="U2750">
        <f t="shared" si="49"/>
        <v>0</v>
      </c>
    </row>
    <row r="2751" spans="1:21" x14ac:dyDescent="0.35">
      <c r="A2751">
        <v>2023</v>
      </c>
      <c r="B2751" t="s">
        <v>3</v>
      </c>
      <c r="C2751" t="s">
        <v>67</v>
      </c>
      <c r="D2751" t="s">
        <v>17</v>
      </c>
      <c r="E2751" t="s">
        <v>124</v>
      </c>
      <c r="F2751" t="s">
        <v>35</v>
      </c>
      <c r="G2751">
        <v>6</v>
      </c>
      <c r="H2751" t="s">
        <v>9</v>
      </c>
      <c r="I2751">
        <v>8</v>
      </c>
      <c r="J2751" s="6">
        <v>42842.14</v>
      </c>
      <c r="K2751" s="6">
        <v>15374.16</v>
      </c>
      <c r="L2751" s="6">
        <v>24870.94</v>
      </c>
      <c r="M2751" s="6">
        <v>24870.94</v>
      </c>
      <c r="N2751" s="6">
        <v>10729</v>
      </c>
      <c r="O2751" s="6">
        <v>486361222</v>
      </c>
      <c r="P2751" s="6">
        <v>33204180</v>
      </c>
      <c r="Q2751" s="6">
        <v>0</v>
      </c>
      <c r="R2751" s="6">
        <v>36692238</v>
      </c>
      <c r="S2751" s="6">
        <v>556257640</v>
      </c>
      <c r="U2751">
        <f t="shared" si="49"/>
        <v>0.25043100087904108</v>
      </c>
    </row>
    <row r="2752" spans="1:21" x14ac:dyDescent="0.35">
      <c r="A2752">
        <v>2023</v>
      </c>
      <c r="B2752" t="s">
        <v>3</v>
      </c>
      <c r="C2752" t="s">
        <v>67</v>
      </c>
      <c r="D2752" t="s">
        <v>17</v>
      </c>
      <c r="E2752" t="s">
        <v>124</v>
      </c>
      <c r="F2752" t="s">
        <v>35</v>
      </c>
      <c r="G2752">
        <v>7</v>
      </c>
      <c r="H2752" t="s">
        <v>9</v>
      </c>
      <c r="I2752">
        <v>1</v>
      </c>
      <c r="J2752" s="6">
        <v>221662.26</v>
      </c>
      <c r="K2752" s="6">
        <v>31897.200000000001</v>
      </c>
      <c r="L2752" s="6">
        <v>221662.26</v>
      </c>
      <c r="M2752" s="6">
        <v>221662.26</v>
      </c>
      <c r="N2752" s="6">
        <v>53198</v>
      </c>
      <c r="O2752" s="6">
        <v>528996430</v>
      </c>
      <c r="P2752" s="6">
        <v>124181428</v>
      </c>
      <c r="Q2752" s="6">
        <v>0</v>
      </c>
      <c r="R2752" s="6">
        <v>128005468</v>
      </c>
      <c r="S2752" s="6">
        <v>781183326</v>
      </c>
      <c r="U2752">
        <f t="shared" si="49"/>
        <v>0.23999574848690977</v>
      </c>
    </row>
    <row r="2753" spans="1:21" x14ac:dyDescent="0.35">
      <c r="A2753">
        <v>2023</v>
      </c>
      <c r="B2753" t="s">
        <v>3</v>
      </c>
      <c r="C2753" t="s">
        <v>67</v>
      </c>
      <c r="D2753" t="s">
        <v>17</v>
      </c>
      <c r="E2753" t="s">
        <v>125</v>
      </c>
      <c r="F2753" t="s">
        <v>35</v>
      </c>
      <c r="G2753">
        <v>1</v>
      </c>
      <c r="H2753" t="s">
        <v>9</v>
      </c>
      <c r="I2753">
        <v>514</v>
      </c>
      <c r="J2753" s="6">
        <v>137849.96</v>
      </c>
      <c r="K2753" s="6">
        <v>69548.52</v>
      </c>
      <c r="L2753" s="6">
        <v>503097.81</v>
      </c>
      <c r="M2753" s="6">
        <v>950433.32</v>
      </c>
      <c r="N2753" s="6">
        <v>41341</v>
      </c>
      <c r="O2753" s="6">
        <v>5433795989</v>
      </c>
      <c r="P2753" s="6">
        <v>3133203396</v>
      </c>
      <c r="Q2753" s="6">
        <v>73928642</v>
      </c>
      <c r="R2753" s="6">
        <v>1084304590</v>
      </c>
      <c r="S2753" s="6">
        <v>9680376017</v>
      </c>
      <c r="U2753">
        <f t="shared" si="49"/>
        <v>0.29989852735539424</v>
      </c>
    </row>
    <row r="2754" spans="1:21" x14ac:dyDescent="0.35">
      <c r="A2754">
        <v>2023</v>
      </c>
      <c r="B2754" t="s">
        <v>3</v>
      </c>
      <c r="C2754" t="s">
        <v>67</v>
      </c>
      <c r="D2754" t="s">
        <v>17</v>
      </c>
      <c r="E2754" t="s">
        <v>125</v>
      </c>
      <c r="F2754" t="s">
        <v>35</v>
      </c>
      <c r="G2754">
        <v>2</v>
      </c>
      <c r="H2754" t="s">
        <v>9</v>
      </c>
      <c r="I2754">
        <v>730</v>
      </c>
      <c r="J2754" s="6">
        <v>419029.63</v>
      </c>
      <c r="K2754" s="6">
        <v>106960.6</v>
      </c>
      <c r="L2754" s="6">
        <v>753747.06</v>
      </c>
      <c r="M2754" s="6">
        <v>1032781.08</v>
      </c>
      <c r="N2754" s="6">
        <v>97873</v>
      </c>
      <c r="O2754" s="6">
        <v>7499075757</v>
      </c>
      <c r="P2754" s="6">
        <v>2827173771</v>
      </c>
      <c r="Q2754" s="6">
        <v>112851287</v>
      </c>
      <c r="R2754" s="6">
        <v>813143375</v>
      </c>
      <c r="S2754" s="6">
        <v>10739366317</v>
      </c>
      <c r="U2754">
        <f t="shared" si="49"/>
        <v>0.23357059499587177</v>
      </c>
    </row>
    <row r="2755" spans="1:21" x14ac:dyDescent="0.35">
      <c r="A2755">
        <v>2023</v>
      </c>
      <c r="B2755" t="s">
        <v>3</v>
      </c>
      <c r="C2755" t="s">
        <v>67</v>
      </c>
      <c r="D2755" t="s">
        <v>17</v>
      </c>
      <c r="E2755" t="s">
        <v>125</v>
      </c>
      <c r="F2755" t="s">
        <v>35</v>
      </c>
      <c r="G2755">
        <v>3</v>
      </c>
      <c r="H2755" t="s">
        <v>9</v>
      </c>
      <c r="I2755">
        <v>263</v>
      </c>
      <c r="J2755" s="6">
        <v>220050.88</v>
      </c>
      <c r="K2755" s="6">
        <v>44024.800000000003</v>
      </c>
      <c r="L2755" s="6">
        <v>358073.28</v>
      </c>
      <c r="M2755" s="6">
        <v>417731.86</v>
      </c>
      <c r="N2755" s="6">
        <v>9228</v>
      </c>
      <c r="O2755" s="6">
        <v>2926380856</v>
      </c>
      <c r="P2755" s="6">
        <v>1160979292</v>
      </c>
      <c r="Q2755" s="6">
        <v>0</v>
      </c>
      <c r="R2755" s="6">
        <v>389908067</v>
      </c>
      <c r="S2755" s="6">
        <v>4439030215</v>
      </c>
      <c r="U2755">
        <f t="shared" si="49"/>
        <v>4.1935755948806018E-2</v>
      </c>
    </row>
    <row r="2756" spans="1:21" x14ac:dyDescent="0.35">
      <c r="A2756">
        <v>2023</v>
      </c>
      <c r="B2756" t="s">
        <v>3</v>
      </c>
      <c r="C2756" t="s">
        <v>67</v>
      </c>
      <c r="D2756" t="s">
        <v>17</v>
      </c>
      <c r="E2756" t="s">
        <v>125</v>
      </c>
      <c r="F2756" t="s">
        <v>35</v>
      </c>
      <c r="G2756">
        <v>4</v>
      </c>
      <c r="H2756" t="s">
        <v>9</v>
      </c>
      <c r="I2756">
        <v>8</v>
      </c>
      <c r="J2756" s="6">
        <v>6826.07</v>
      </c>
      <c r="K2756" s="6">
        <v>6111.69</v>
      </c>
      <c r="L2756" s="6">
        <v>13401.59</v>
      </c>
      <c r="M2756" s="6">
        <v>24001.08</v>
      </c>
      <c r="N2756" s="6">
        <v>1029</v>
      </c>
      <c r="O2756" s="6">
        <v>462501490</v>
      </c>
      <c r="P2756" s="6">
        <v>146288000</v>
      </c>
      <c r="Q2756" s="6">
        <v>0</v>
      </c>
      <c r="R2756" s="6">
        <v>45572098</v>
      </c>
      <c r="S2756" s="6">
        <v>654361588</v>
      </c>
      <c r="U2756">
        <f t="shared" si="49"/>
        <v>0.1507455973935222</v>
      </c>
    </row>
    <row r="2757" spans="1:21" x14ac:dyDescent="0.35">
      <c r="A2757">
        <v>2023</v>
      </c>
      <c r="B2757" t="s">
        <v>3</v>
      </c>
      <c r="C2757" t="s">
        <v>67</v>
      </c>
      <c r="D2757" t="s">
        <v>17</v>
      </c>
      <c r="E2757" t="s">
        <v>125</v>
      </c>
      <c r="F2757" t="s">
        <v>35</v>
      </c>
      <c r="G2757">
        <v>5</v>
      </c>
      <c r="H2757" t="s">
        <v>9</v>
      </c>
      <c r="I2757">
        <v>9</v>
      </c>
      <c r="J2757" s="6">
        <v>21920.47</v>
      </c>
      <c r="K2757" s="6">
        <v>14798.77</v>
      </c>
      <c r="L2757" s="6">
        <v>52520.18</v>
      </c>
      <c r="M2757" s="6">
        <v>67354.27</v>
      </c>
      <c r="N2757" s="6">
        <v>5707</v>
      </c>
      <c r="O2757" s="6">
        <v>597200000</v>
      </c>
      <c r="P2757" s="6">
        <v>127200000</v>
      </c>
      <c r="Q2757" s="6">
        <v>0</v>
      </c>
      <c r="R2757" s="6">
        <v>56652212</v>
      </c>
      <c r="S2757" s="6">
        <v>781052212</v>
      </c>
      <c r="U2757">
        <f t="shared" si="49"/>
        <v>0.26035025708846571</v>
      </c>
    </row>
    <row r="2758" spans="1:21" x14ac:dyDescent="0.35">
      <c r="A2758">
        <v>2023</v>
      </c>
      <c r="B2758" t="s">
        <v>3</v>
      </c>
      <c r="C2758" t="s">
        <v>67</v>
      </c>
      <c r="D2758" t="s">
        <v>17</v>
      </c>
      <c r="E2758" t="s">
        <v>125</v>
      </c>
      <c r="F2758" t="s">
        <v>35</v>
      </c>
      <c r="G2758">
        <v>6</v>
      </c>
      <c r="H2758" t="s">
        <v>9</v>
      </c>
      <c r="I2758">
        <v>10</v>
      </c>
      <c r="J2758" s="6">
        <v>30973.29</v>
      </c>
      <c r="K2758" s="6">
        <v>15486.64</v>
      </c>
      <c r="L2758" s="6">
        <v>32019.05</v>
      </c>
      <c r="M2758" s="6">
        <v>46551.31</v>
      </c>
      <c r="N2758" s="6">
        <v>5666</v>
      </c>
      <c r="O2758" s="6">
        <v>319005000</v>
      </c>
      <c r="P2758" s="6">
        <v>34184700</v>
      </c>
      <c r="Q2758" s="6">
        <v>0</v>
      </c>
      <c r="R2758" s="6">
        <v>20827700</v>
      </c>
      <c r="S2758" s="6">
        <v>374017400</v>
      </c>
      <c r="U2758">
        <f t="shared" si="49"/>
        <v>0.18293180995625585</v>
      </c>
    </row>
    <row r="2759" spans="1:21" x14ac:dyDescent="0.35">
      <c r="A2759">
        <v>2023</v>
      </c>
      <c r="B2759" t="s">
        <v>3</v>
      </c>
      <c r="C2759" t="s">
        <v>67</v>
      </c>
      <c r="D2759" t="s">
        <v>17</v>
      </c>
      <c r="E2759" t="s">
        <v>125</v>
      </c>
      <c r="F2759" t="s">
        <v>35</v>
      </c>
      <c r="G2759">
        <v>7</v>
      </c>
      <c r="H2759" t="s">
        <v>9</v>
      </c>
      <c r="I2759">
        <v>2</v>
      </c>
      <c r="J2759" s="6">
        <v>1461.7</v>
      </c>
      <c r="K2759" s="6">
        <v>210.34</v>
      </c>
      <c r="L2759" s="6">
        <v>1786.73</v>
      </c>
      <c r="M2759" s="6">
        <v>1840.08</v>
      </c>
      <c r="N2759" s="6">
        <v>365</v>
      </c>
      <c r="O2759" s="6">
        <v>20000000</v>
      </c>
      <c r="P2759" s="6">
        <v>0</v>
      </c>
      <c r="Q2759" s="6">
        <v>0</v>
      </c>
      <c r="R2759" s="6">
        <v>2000000</v>
      </c>
      <c r="S2759" s="6">
        <v>22000000</v>
      </c>
      <c r="U2759">
        <f t="shared" si="49"/>
        <v>0.24970924266265307</v>
      </c>
    </row>
    <row r="2760" spans="1:21" x14ac:dyDescent="0.35">
      <c r="A2760">
        <v>2023</v>
      </c>
      <c r="B2760" t="s">
        <v>3</v>
      </c>
      <c r="C2760" t="s">
        <v>67</v>
      </c>
      <c r="D2760" t="s">
        <v>17</v>
      </c>
      <c r="E2760" t="s">
        <v>125</v>
      </c>
      <c r="F2760" t="s">
        <v>35</v>
      </c>
      <c r="G2760">
        <v>8</v>
      </c>
      <c r="H2760" t="s">
        <v>9</v>
      </c>
      <c r="I2760">
        <v>4</v>
      </c>
      <c r="J2760" s="6">
        <v>4663.24</v>
      </c>
      <c r="K2760" s="6">
        <v>671.04</v>
      </c>
      <c r="L2760" s="6">
        <v>5049.8599999999997</v>
      </c>
      <c r="M2760" s="6">
        <v>9401.3799999999992</v>
      </c>
      <c r="N2760" s="6">
        <v>791</v>
      </c>
      <c r="O2760" s="6">
        <v>0</v>
      </c>
      <c r="P2760" s="6">
        <v>56272726</v>
      </c>
      <c r="Q2760" s="6">
        <v>0</v>
      </c>
      <c r="R2760" s="6">
        <v>0</v>
      </c>
      <c r="S2760" s="6">
        <v>56272726</v>
      </c>
      <c r="U2760">
        <f t="shared" si="49"/>
        <v>0.16962455288597628</v>
      </c>
    </row>
    <row r="2761" spans="1:21" x14ac:dyDescent="0.35">
      <c r="A2761">
        <v>2023</v>
      </c>
      <c r="B2761" t="s">
        <v>3</v>
      </c>
      <c r="C2761" t="s">
        <v>67</v>
      </c>
      <c r="D2761" t="s">
        <v>17</v>
      </c>
      <c r="E2761" t="s">
        <v>125</v>
      </c>
      <c r="F2761" t="s">
        <v>35</v>
      </c>
      <c r="G2761">
        <v>9</v>
      </c>
      <c r="H2761" t="s">
        <v>9</v>
      </c>
      <c r="I2761">
        <v>1</v>
      </c>
      <c r="J2761" s="6">
        <v>0</v>
      </c>
      <c r="K2761" s="6">
        <v>0</v>
      </c>
      <c r="L2761" s="6">
        <v>58696.1</v>
      </c>
      <c r="M2761" s="6">
        <v>64488.15</v>
      </c>
      <c r="N2761" s="6">
        <v>0</v>
      </c>
      <c r="O2761" s="6">
        <v>845456462</v>
      </c>
      <c r="P2761" s="6">
        <v>99406230</v>
      </c>
      <c r="Q2761" s="6">
        <v>0</v>
      </c>
      <c r="R2761" s="6">
        <v>158985000</v>
      </c>
      <c r="S2761" s="6">
        <v>1103847692</v>
      </c>
      <c r="U2761">
        <f t="shared" si="49"/>
        <v>0</v>
      </c>
    </row>
    <row r="2762" spans="1:21" x14ac:dyDescent="0.35">
      <c r="A2762">
        <v>2023</v>
      </c>
      <c r="B2762" t="s">
        <v>3</v>
      </c>
      <c r="C2762" t="s">
        <v>67</v>
      </c>
      <c r="D2762" t="s">
        <v>17</v>
      </c>
      <c r="E2762" t="s">
        <v>125</v>
      </c>
      <c r="F2762" t="s">
        <v>35</v>
      </c>
      <c r="G2762">
        <v>10</v>
      </c>
      <c r="H2762" t="s">
        <v>9</v>
      </c>
      <c r="I2762">
        <v>4</v>
      </c>
      <c r="J2762" s="6">
        <v>24295.279999999999</v>
      </c>
      <c r="K2762" s="6">
        <v>12147.64</v>
      </c>
      <c r="L2762" s="6">
        <v>21507.69</v>
      </c>
      <c r="M2762" s="6">
        <v>25202.52</v>
      </c>
      <c r="N2762" s="6">
        <v>3887</v>
      </c>
      <c r="O2762" s="6">
        <v>154089928</v>
      </c>
      <c r="P2762" s="6">
        <v>124358633</v>
      </c>
      <c r="Q2762" s="6">
        <v>0</v>
      </c>
      <c r="R2762" s="6">
        <v>20698921</v>
      </c>
      <c r="S2762" s="6">
        <v>299147482</v>
      </c>
      <c r="U2762">
        <f t="shared" si="49"/>
        <v>0.1599899239687709</v>
      </c>
    </row>
    <row r="2763" spans="1:21" x14ac:dyDescent="0.35">
      <c r="A2763">
        <v>2023</v>
      </c>
      <c r="B2763" t="s">
        <v>3</v>
      </c>
      <c r="C2763" t="s">
        <v>67</v>
      </c>
      <c r="D2763" t="s">
        <v>17</v>
      </c>
      <c r="E2763" t="s">
        <v>126</v>
      </c>
      <c r="F2763" t="s">
        <v>35</v>
      </c>
      <c r="G2763">
        <v>1</v>
      </c>
      <c r="H2763" t="s">
        <v>9</v>
      </c>
      <c r="I2763">
        <v>54</v>
      </c>
      <c r="J2763" s="6">
        <v>61384.33</v>
      </c>
      <c r="K2763" s="6">
        <v>22546.29</v>
      </c>
      <c r="L2763" s="6">
        <v>50177.29</v>
      </c>
      <c r="M2763" s="6">
        <v>77307.27</v>
      </c>
      <c r="N2763" s="6">
        <v>15566</v>
      </c>
      <c r="O2763" s="6">
        <v>535640992</v>
      </c>
      <c r="P2763" s="6">
        <v>119021364</v>
      </c>
      <c r="Q2763" s="6">
        <v>0</v>
      </c>
      <c r="R2763" s="6">
        <v>57572142</v>
      </c>
      <c r="S2763" s="6">
        <v>710839498</v>
      </c>
      <c r="U2763">
        <f t="shared" si="49"/>
        <v>0.25358263257088576</v>
      </c>
    </row>
    <row r="2764" spans="1:21" x14ac:dyDescent="0.35">
      <c r="A2764">
        <v>2023</v>
      </c>
      <c r="B2764" t="s">
        <v>3</v>
      </c>
      <c r="C2764" t="s">
        <v>67</v>
      </c>
      <c r="D2764" t="s">
        <v>17</v>
      </c>
      <c r="E2764" t="s">
        <v>126</v>
      </c>
      <c r="F2764" t="s">
        <v>35</v>
      </c>
      <c r="G2764">
        <v>2</v>
      </c>
      <c r="H2764" t="s">
        <v>9</v>
      </c>
      <c r="I2764">
        <v>65</v>
      </c>
      <c r="J2764" s="6">
        <v>40098.129999999997</v>
      </c>
      <c r="K2764" s="6">
        <v>15148.24</v>
      </c>
      <c r="L2764" s="6">
        <v>36966.019999999997</v>
      </c>
      <c r="M2764" s="6">
        <v>48001.07</v>
      </c>
      <c r="N2764" s="6">
        <v>6520</v>
      </c>
      <c r="O2764" s="6">
        <v>376204102</v>
      </c>
      <c r="P2764" s="6">
        <v>72353486</v>
      </c>
      <c r="Q2764" s="6">
        <v>0</v>
      </c>
      <c r="R2764" s="6">
        <v>26390147</v>
      </c>
      <c r="S2764" s="6">
        <v>458286735</v>
      </c>
      <c r="U2764">
        <f t="shared" si="49"/>
        <v>0.16260109885423585</v>
      </c>
    </row>
    <row r="2765" spans="1:21" x14ac:dyDescent="0.35">
      <c r="A2765">
        <v>2023</v>
      </c>
      <c r="B2765" t="s">
        <v>3</v>
      </c>
      <c r="C2765" t="s">
        <v>67</v>
      </c>
      <c r="D2765" t="s">
        <v>17</v>
      </c>
      <c r="E2765" t="s">
        <v>126</v>
      </c>
      <c r="F2765" t="s">
        <v>35</v>
      </c>
      <c r="G2765">
        <v>3</v>
      </c>
      <c r="H2765" t="s">
        <v>9</v>
      </c>
      <c r="I2765">
        <v>24</v>
      </c>
      <c r="J2765" s="6">
        <v>9241.7999999999993</v>
      </c>
      <c r="K2765" s="6">
        <v>2414.6999999999998</v>
      </c>
      <c r="L2765" s="6">
        <v>21131.22</v>
      </c>
      <c r="M2765" s="6">
        <v>24532.52</v>
      </c>
      <c r="N2765" s="6">
        <v>541</v>
      </c>
      <c r="O2765" s="6">
        <v>102591000</v>
      </c>
      <c r="P2765" s="6">
        <v>45570000</v>
      </c>
      <c r="Q2765" s="6">
        <v>0</v>
      </c>
      <c r="R2765" s="6">
        <v>17175000</v>
      </c>
      <c r="S2765" s="6">
        <v>159873000</v>
      </c>
      <c r="U2765">
        <f t="shared" si="49"/>
        <v>5.8538379969270062E-2</v>
      </c>
    </row>
    <row r="2766" spans="1:21" x14ac:dyDescent="0.35">
      <c r="A2766">
        <v>2023</v>
      </c>
      <c r="B2766" t="s">
        <v>3</v>
      </c>
      <c r="C2766" t="s">
        <v>67</v>
      </c>
      <c r="D2766" t="s">
        <v>17</v>
      </c>
      <c r="E2766" t="s">
        <v>126</v>
      </c>
      <c r="F2766" t="s">
        <v>35</v>
      </c>
      <c r="G2766">
        <v>4</v>
      </c>
      <c r="H2766" t="s">
        <v>9</v>
      </c>
      <c r="I2766">
        <v>8</v>
      </c>
      <c r="J2766" s="6">
        <v>694.5</v>
      </c>
      <c r="K2766" s="6">
        <v>245.95</v>
      </c>
      <c r="L2766" s="6">
        <v>1890.23</v>
      </c>
      <c r="M2766" s="6">
        <v>8969.5</v>
      </c>
      <c r="N2766" s="6">
        <v>17</v>
      </c>
      <c r="O2766" s="6">
        <v>42398574</v>
      </c>
      <c r="P2766" s="6">
        <v>5110821</v>
      </c>
      <c r="Q2766" s="6">
        <v>0</v>
      </c>
      <c r="R2766" s="6">
        <v>13694800</v>
      </c>
      <c r="S2766" s="6">
        <v>61204195</v>
      </c>
      <c r="U2766">
        <f t="shared" si="49"/>
        <v>2.4478041756659467E-2</v>
      </c>
    </row>
    <row r="2767" spans="1:21" x14ac:dyDescent="0.35">
      <c r="A2767">
        <v>2023</v>
      </c>
      <c r="B2767" t="s">
        <v>3</v>
      </c>
      <c r="C2767" t="s">
        <v>67</v>
      </c>
      <c r="D2767" t="s">
        <v>17</v>
      </c>
      <c r="E2767" t="s">
        <v>126</v>
      </c>
      <c r="F2767" t="s">
        <v>35</v>
      </c>
      <c r="G2767">
        <v>5</v>
      </c>
      <c r="H2767" t="s">
        <v>9</v>
      </c>
      <c r="I2767">
        <v>5</v>
      </c>
      <c r="J2767" s="6">
        <v>14726.25</v>
      </c>
      <c r="K2767" s="6">
        <v>7302.63</v>
      </c>
      <c r="L2767" s="6">
        <v>12187.22</v>
      </c>
      <c r="M2767" s="6">
        <v>13079.95</v>
      </c>
      <c r="N2767" s="6">
        <v>2339</v>
      </c>
      <c r="O2767" s="6">
        <v>176400000</v>
      </c>
      <c r="P2767" s="6">
        <v>33697585</v>
      </c>
      <c r="Q2767" s="6">
        <v>0</v>
      </c>
      <c r="R2767" s="6">
        <v>5510230</v>
      </c>
      <c r="S2767" s="6">
        <v>215607815</v>
      </c>
      <c r="U2767">
        <f t="shared" si="49"/>
        <v>0.15883201765554708</v>
      </c>
    </row>
    <row r="2768" spans="1:21" x14ac:dyDescent="0.35">
      <c r="A2768">
        <v>2023</v>
      </c>
      <c r="B2768" t="s">
        <v>3</v>
      </c>
      <c r="C2768" t="s">
        <v>67</v>
      </c>
      <c r="D2768" t="s">
        <v>17</v>
      </c>
      <c r="E2768" t="s">
        <v>126</v>
      </c>
      <c r="F2768" t="s">
        <v>35</v>
      </c>
      <c r="G2768">
        <v>7</v>
      </c>
      <c r="H2768" t="s">
        <v>9</v>
      </c>
      <c r="I2768">
        <v>3</v>
      </c>
      <c r="J2768" s="6">
        <v>138.96</v>
      </c>
      <c r="K2768" s="6">
        <v>55.58</v>
      </c>
      <c r="L2768" s="6">
        <v>138.58000000000001</v>
      </c>
      <c r="M2768" s="6">
        <v>143.13999999999999</v>
      </c>
      <c r="N2768" s="6">
        <v>35</v>
      </c>
      <c r="O2768" s="6">
        <v>0</v>
      </c>
      <c r="P2768" s="6">
        <v>1500000</v>
      </c>
      <c r="Q2768" s="6">
        <v>0</v>
      </c>
      <c r="R2768" s="6">
        <v>1500000</v>
      </c>
      <c r="S2768" s="6">
        <v>3000000</v>
      </c>
      <c r="U2768">
        <f t="shared" si="49"/>
        <v>0.25187104202648242</v>
      </c>
    </row>
    <row r="2769" spans="1:21" x14ac:dyDescent="0.35">
      <c r="A2769">
        <v>2023</v>
      </c>
      <c r="B2769" t="s">
        <v>3</v>
      </c>
      <c r="C2769" t="s">
        <v>67</v>
      </c>
      <c r="D2769" t="s">
        <v>17</v>
      </c>
      <c r="E2769" t="s">
        <v>126</v>
      </c>
      <c r="F2769" t="s">
        <v>35</v>
      </c>
      <c r="G2769">
        <v>8</v>
      </c>
      <c r="H2769" t="s">
        <v>9</v>
      </c>
      <c r="I2769">
        <v>3</v>
      </c>
      <c r="J2769" s="6">
        <v>1417.89</v>
      </c>
      <c r="K2769" s="6">
        <v>204.03</v>
      </c>
      <c r="L2769" s="6">
        <v>2129.16</v>
      </c>
      <c r="M2769" s="6">
        <v>2132.64</v>
      </c>
      <c r="N2769" s="6">
        <v>0</v>
      </c>
      <c r="O2769" s="6">
        <v>18000000</v>
      </c>
      <c r="P2769" s="6">
        <v>18000000</v>
      </c>
      <c r="Q2769" s="6">
        <v>0</v>
      </c>
      <c r="R2769" s="6">
        <v>480000</v>
      </c>
      <c r="S2769" s="6">
        <v>30470000</v>
      </c>
      <c r="U2769">
        <f t="shared" si="49"/>
        <v>0</v>
      </c>
    </row>
    <row r="2770" spans="1:21" x14ac:dyDescent="0.35">
      <c r="A2770">
        <v>2023</v>
      </c>
      <c r="B2770" t="s">
        <v>3</v>
      </c>
      <c r="C2770" t="s">
        <v>67</v>
      </c>
      <c r="D2770" t="s">
        <v>17</v>
      </c>
      <c r="E2770" t="s">
        <v>127</v>
      </c>
      <c r="F2770" t="s">
        <v>35</v>
      </c>
      <c r="G2770">
        <v>1</v>
      </c>
      <c r="H2770" t="s">
        <v>9</v>
      </c>
      <c r="I2770">
        <v>182</v>
      </c>
      <c r="J2770" s="6">
        <v>41252.61</v>
      </c>
      <c r="K2770" s="6">
        <v>17481.89</v>
      </c>
      <c r="L2770" s="6">
        <v>157557.84</v>
      </c>
      <c r="M2770" s="6">
        <v>236540.24</v>
      </c>
      <c r="N2770" s="6">
        <v>11410</v>
      </c>
      <c r="O2770" s="6">
        <v>3053543172</v>
      </c>
      <c r="P2770" s="6">
        <v>2780691726</v>
      </c>
      <c r="Q2770" s="6">
        <v>200000</v>
      </c>
      <c r="R2770" s="6">
        <v>39832931</v>
      </c>
      <c r="S2770" s="6">
        <v>5872874581</v>
      </c>
      <c r="U2770">
        <f t="shared" si="49"/>
        <v>0.27658856009353106</v>
      </c>
    </row>
    <row r="2771" spans="1:21" x14ac:dyDescent="0.35">
      <c r="A2771">
        <v>2023</v>
      </c>
      <c r="B2771" t="s">
        <v>3</v>
      </c>
      <c r="C2771" t="s">
        <v>67</v>
      </c>
      <c r="D2771" t="s">
        <v>17</v>
      </c>
      <c r="E2771" t="s">
        <v>127</v>
      </c>
      <c r="F2771" t="s">
        <v>35</v>
      </c>
      <c r="G2771">
        <v>2</v>
      </c>
      <c r="H2771" t="s">
        <v>9</v>
      </c>
      <c r="I2771">
        <v>88</v>
      </c>
      <c r="J2771" s="6">
        <v>28366.11</v>
      </c>
      <c r="K2771" s="6">
        <v>17498.419999999998</v>
      </c>
      <c r="L2771" s="6">
        <v>24567.31</v>
      </c>
      <c r="M2771" s="6">
        <v>37886.839999999997</v>
      </c>
      <c r="N2771" s="6">
        <v>5183</v>
      </c>
      <c r="O2771" s="6">
        <v>192062787</v>
      </c>
      <c r="P2771" s="6">
        <v>103468264</v>
      </c>
      <c r="Q2771" s="6">
        <v>0</v>
      </c>
      <c r="R2771" s="6">
        <v>27039754</v>
      </c>
      <c r="S2771" s="6">
        <v>319360805</v>
      </c>
      <c r="U2771">
        <f t="shared" si="49"/>
        <v>0.18271803923766777</v>
      </c>
    </row>
    <row r="2772" spans="1:21" x14ac:dyDescent="0.35">
      <c r="A2772">
        <v>2023</v>
      </c>
      <c r="B2772" t="s">
        <v>3</v>
      </c>
      <c r="C2772" t="s">
        <v>67</v>
      </c>
      <c r="D2772" t="s">
        <v>17</v>
      </c>
      <c r="E2772" t="s">
        <v>127</v>
      </c>
      <c r="F2772" t="s">
        <v>35</v>
      </c>
      <c r="G2772">
        <v>3</v>
      </c>
      <c r="H2772" t="s">
        <v>9</v>
      </c>
      <c r="I2772">
        <v>35</v>
      </c>
      <c r="J2772" s="6">
        <v>39230.07</v>
      </c>
      <c r="K2772" s="6">
        <v>10201.52</v>
      </c>
      <c r="L2772" s="6">
        <v>58307.88</v>
      </c>
      <c r="M2772" s="6">
        <v>73058.62</v>
      </c>
      <c r="N2772" s="6">
        <v>2559</v>
      </c>
      <c r="O2772" s="6">
        <v>285802040</v>
      </c>
      <c r="P2772" s="6">
        <v>168515524</v>
      </c>
      <c r="Q2772" s="6">
        <v>0</v>
      </c>
      <c r="R2772" s="6">
        <v>34711828</v>
      </c>
      <c r="S2772" s="6">
        <v>486299392</v>
      </c>
      <c r="U2772">
        <f t="shared" si="49"/>
        <v>6.5230574403767311E-2</v>
      </c>
    </row>
    <row r="2773" spans="1:21" x14ac:dyDescent="0.35">
      <c r="A2773">
        <v>2023</v>
      </c>
      <c r="B2773" t="s">
        <v>3</v>
      </c>
      <c r="C2773" t="s">
        <v>67</v>
      </c>
      <c r="D2773" t="s">
        <v>17</v>
      </c>
      <c r="E2773" t="s">
        <v>127</v>
      </c>
      <c r="F2773" t="s">
        <v>35</v>
      </c>
      <c r="G2773">
        <v>5</v>
      </c>
      <c r="H2773" t="s">
        <v>9</v>
      </c>
      <c r="I2773">
        <v>7</v>
      </c>
      <c r="J2773" s="6">
        <v>1325.58</v>
      </c>
      <c r="K2773" s="6">
        <v>1060.46</v>
      </c>
      <c r="L2773" s="6">
        <v>1270.6099999999999</v>
      </c>
      <c r="M2773" s="6">
        <v>2037.52</v>
      </c>
      <c r="N2773" s="6">
        <v>331</v>
      </c>
      <c r="O2773" s="6">
        <v>8996126</v>
      </c>
      <c r="P2773" s="6">
        <v>4910000</v>
      </c>
      <c r="Q2773" s="6">
        <v>0</v>
      </c>
      <c r="R2773" s="6">
        <v>496126</v>
      </c>
      <c r="S2773" s="6">
        <v>14402252</v>
      </c>
      <c r="U2773">
        <f t="shared" si="49"/>
        <v>0.24970201723019358</v>
      </c>
    </row>
    <row r="2774" spans="1:21" x14ac:dyDescent="0.35">
      <c r="A2774">
        <v>2023</v>
      </c>
      <c r="B2774" t="s">
        <v>3</v>
      </c>
      <c r="C2774" t="s">
        <v>67</v>
      </c>
      <c r="D2774" t="s">
        <v>17</v>
      </c>
      <c r="E2774" t="s">
        <v>127</v>
      </c>
      <c r="F2774" t="s">
        <v>35</v>
      </c>
      <c r="G2774">
        <v>6</v>
      </c>
      <c r="H2774" t="s">
        <v>9</v>
      </c>
      <c r="I2774">
        <v>7</v>
      </c>
      <c r="J2774" s="6">
        <v>3299.33</v>
      </c>
      <c r="K2774" s="6">
        <v>1649.68</v>
      </c>
      <c r="L2774" s="6">
        <v>1812.4</v>
      </c>
      <c r="M2774" s="6">
        <v>1812.4</v>
      </c>
      <c r="N2774" s="6">
        <v>851</v>
      </c>
      <c r="O2774" s="6">
        <v>262620528</v>
      </c>
      <c r="P2774" s="6">
        <v>0</v>
      </c>
      <c r="Q2774" s="6">
        <v>0</v>
      </c>
      <c r="R2774" s="6">
        <v>0</v>
      </c>
      <c r="S2774" s="6">
        <v>262620528</v>
      </c>
      <c r="U2774">
        <f t="shared" si="49"/>
        <v>0.25793115571949454</v>
      </c>
    </row>
    <row r="2775" spans="1:21" x14ac:dyDescent="0.35">
      <c r="A2775">
        <v>2023</v>
      </c>
      <c r="B2775" t="s">
        <v>3</v>
      </c>
      <c r="C2775" t="s">
        <v>67</v>
      </c>
      <c r="D2775" t="s">
        <v>17</v>
      </c>
      <c r="E2775" t="s">
        <v>128</v>
      </c>
      <c r="F2775" t="s">
        <v>35</v>
      </c>
      <c r="G2775">
        <v>1</v>
      </c>
      <c r="H2775" t="s">
        <v>9</v>
      </c>
      <c r="I2775">
        <v>524</v>
      </c>
      <c r="J2775" s="6">
        <v>735460.85</v>
      </c>
      <c r="K2775" s="6">
        <v>384462.47</v>
      </c>
      <c r="L2775" s="6">
        <v>1072559.08</v>
      </c>
      <c r="M2775" s="6">
        <v>1339280.05</v>
      </c>
      <c r="N2775" s="6">
        <v>148076</v>
      </c>
      <c r="O2775" s="6">
        <v>4897166912</v>
      </c>
      <c r="P2775" s="6">
        <v>3179998494</v>
      </c>
      <c r="Q2775" s="6">
        <v>0</v>
      </c>
      <c r="R2775" s="6">
        <v>1316678887</v>
      </c>
      <c r="S2775" s="6">
        <v>9191163737</v>
      </c>
      <c r="U2775">
        <f t="shared" ref="U2775:U2838" si="50">IFERROR(N2775/J2775,0)</f>
        <v>0.20133770546725907</v>
      </c>
    </row>
    <row r="2776" spans="1:21" x14ac:dyDescent="0.35">
      <c r="A2776">
        <v>2023</v>
      </c>
      <c r="B2776" t="s">
        <v>3</v>
      </c>
      <c r="C2776" t="s">
        <v>67</v>
      </c>
      <c r="D2776" t="s">
        <v>17</v>
      </c>
      <c r="E2776" t="s">
        <v>128</v>
      </c>
      <c r="F2776" t="s">
        <v>35</v>
      </c>
      <c r="G2776">
        <v>2</v>
      </c>
      <c r="H2776" t="s">
        <v>9</v>
      </c>
      <c r="I2776">
        <v>344</v>
      </c>
      <c r="J2776" s="6">
        <v>866430.62</v>
      </c>
      <c r="K2776" s="6">
        <v>179994.26</v>
      </c>
      <c r="L2776" s="6">
        <v>434466.47</v>
      </c>
      <c r="M2776" s="6">
        <v>598779.41</v>
      </c>
      <c r="N2776" s="6">
        <v>139479</v>
      </c>
      <c r="O2776" s="6">
        <v>4838960811</v>
      </c>
      <c r="P2776" s="6">
        <v>1528921891</v>
      </c>
      <c r="Q2776" s="6">
        <v>0</v>
      </c>
      <c r="R2776" s="6">
        <v>348961292</v>
      </c>
      <c r="S2776" s="6">
        <v>6572658425</v>
      </c>
      <c r="U2776">
        <f t="shared" si="50"/>
        <v>0.16098115276673855</v>
      </c>
    </row>
    <row r="2777" spans="1:21" x14ac:dyDescent="0.35">
      <c r="A2777">
        <v>2023</v>
      </c>
      <c r="B2777" t="s">
        <v>3</v>
      </c>
      <c r="C2777" t="s">
        <v>67</v>
      </c>
      <c r="D2777" t="s">
        <v>17</v>
      </c>
      <c r="E2777" t="s">
        <v>128</v>
      </c>
      <c r="F2777" t="s">
        <v>35</v>
      </c>
      <c r="G2777">
        <v>3</v>
      </c>
      <c r="H2777" t="s">
        <v>9</v>
      </c>
      <c r="I2777">
        <v>259</v>
      </c>
      <c r="J2777" s="6">
        <v>225971.61</v>
      </c>
      <c r="K2777" s="6">
        <v>55705.66</v>
      </c>
      <c r="L2777" s="6">
        <v>299875.11</v>
      </c>
      <c r="M2777" s="6">
        <v>347929.65</v>
      </c>
      <c r="N2777" s="6">
        <v>19268</v>
      </c>
      <c r="O2777" s="6">
        <v>2332556420</v>
      </c>
      <c r="P2777" s="6">
        <v>752985428</v>
      </c>
      <c r="Q2777" s="6">
        <v>0</v>
      </c>
      <c r="R2777" s="6">
        <v>309972425</v>
      </c>
      <c r="S2777" s="6">
        <v>3279753273</v>
      </c>
      <c r="U2777">
        <f t="shared" si="50"/>
        <v>8.5267348407173815E-2</v>
      </c>
    </row>
    <row r="2778" spans="1:21" x14ac:dyDescent="0.35">
      <c r="A2778">
        <v>2023</v>
      </c>
      <c r="B2778" t="s">
        <v>3</v>
      </c>
      <c r="C2778" t="s">
        <v>67</v>
      </c>
      <c r="D2778" t="s">
        <v>17</v>
      </c>
      <c r="E2778" t="s">
        <v>128</v>
      </c>
      <c r="F2778" t="s">
        <v>35</v>
      </c>
      <c r="G2778">
        <v>4</v>
      </c>
      <c r="H2778" t="s">
        <v>9</v>
      </c>
      <c r="I2778">
        <v>13</v>
      </c>
      <c r="J2778" s="6">
        <v>31425.65</v>
      </c>
      <c r="K2778" s="6">
        <v>15260.13</v>
      </c>
      <c r="L2778" s="6">
        <v>25231.26</v>
      </c>
      <c r="M2778" s="6">
        <v>31171.51</v>
      </c>
      <c r="N2778" s="6">
        <v>5536</v>
      </c>
      <c r="O2778" s="6">
        <v>196523006</v>
      </c>
      <c r="P2778" s="6">
        <v>28250000</v>
      </c>
      <c r="Q2778" s="6">
        <v>0</v>
      </c>
      <c r="R2778" s="6">
        <v>21930600</v>
      </c>
      <c r="S2778" s="6">
        <v>246703606</v>
      </c>
      <c r="U2778">
        <f t="shared" si="50"/>
        <v>0.17616182958825036</v>
      </c>
    </row>
    <row r="2779" spans="1:21" x14ac:dyDescent="0.35">
      <c r="A2779">
        <v>2023</v>
      </c>
      <c r="B2779" t="s">
        <v>3</v>
      </c>
      <c r="C2779" t="s">
        <v>67</v>
      </c>
      <c r="D2779" t="s">
        <v>17</v>
      </c>
      <c r="E2779" t="s">
        <v>128</v>
      </c>
      <c r="F2779" t="s">
        <v>35</v>
      </c>
      <c r="G2779">
        <v>5</v>
      </c>
      <c r="H2779" t="s">
        <v>9</v>
      </c>
      <c r="I2779">
        <v>9</v>
      </c>
      <c r="J2779" s="6">
        <v>4642.1400000000003</v>
      </c>
      <c r="K2779" s="6">
        <v>2105.04</v>
      </c>
      <c r="L2779" s="6">
        <v>5012.8500000000004</v>
      </c>
      <c r="M2779" s="6">
        <v>7176.99</v>
      </c>
      <c r="N2779" s="6">
        <v>639</v>
      </c>
      <c r="O2779" s="6">
        <v>10330000</v>
      </c>
      <c r="P2779" s="6">
        <v>18050983</v>
      </c>
      <c r="Q2779" s="6">
        <v>0</v>
      </c>
      <c r="R2779" s="6">
        <v>1360000</v>
      </c>
      <c r="S2779" s="6">
        <v>29740983</v>
      </c>
      <c r="U2779">
        <f t="shared" si="50"/>
        <v>0.13765203117527691</v>
      </c>
    </row>
    <row r="2780" spans="1:21" x14ac:dyDescent="0.35">
      <c r="A2780">
        <v>2023</v>
      </c>
      <c r="B2780" t="s">
        <v>3</v>
      </c>
      <c r="C2780" t="s">
        <v>67</v>
      </c>
      <c r="D2780" t="s">
        <v>17</v>
      </c>
      <c r="E2780" t="s">
        <v>128</v>
      </c>
      <c r="F2780" t="s">
        <v>35</v>
      </c>
      <c r="G2780">
        <v>6</v>
      </c>
      <c r="H2780" t="s">
        <v>9</v>
      </c>
      <c r="I2780">
        <v>7</v>
      </c>
      <c r="J2780" s="6">
        <v>9364.9599999999991</v>
      </c>
      <c r="K2780" s="6">
        <v>5083.38</v>
      </c>
      <c r="L2780" s="6">
        <v>8929.9</v>
      </c>
      <c r="M2780" s="6">
        <v>9234.89</v>
      </c>
      <c r="N2780" s="6">
        <v>1159</v>
      </c>
      <c r="O2780" s="6">
        <v>69166506</v>
      </c>
      <c r="P2780" s="6">
        <v>9890185</v>
      </c>
      <c r="Q2780" s="6">
        <v>0</v>
      </c>
      <c r="R2780" s="6">
        <v>6110345</v>
      </c>
      <c r="S2780" s="6">
        <v>85167036</v>
      </c>
      <c r="U2780">
        <f t="shared" si="50"/>
        <v>0.12375920452409835</v>
      </c>
    </row>
    <row r="2781" spans="1:21" x14ac:dyDescent="0.35">
      <c r="A2781">
        <v>2023</v>
      </c>
      <c r="B2781" t="s">
        <v>3</v>
      </c>
      <c r="C2781" t="s">
        <v>67</v>
      </c>
      <c r="D2781" t="s">
        <v>17</v>
      </c>
      <c r="E2781" t="s">
        <v>128</v>
      </c>
      <c r="F2781" t="s">
        <v>35</v>
      </c>
      <c r="G2781">
        <v>7</v>
      </c>
      <c r="H2781" t="s">
        <v>9</v>
      </c>
      <c r="I2781">
        <v>9</v>
      </c>
      <c r="J2781" s="6">
        <v>9394.23</v>
      </c>
      <c r="K2781" s="6">
        <v>4747.72</v>
      </c>
      <c r="L2781" s="6">
        <v>7357.23</v>
      </c>
      <c r="M2781" s="6">
        <v>8997.2900000000009</v>
      </c>
      <c r="N2781" s="6">
        <v>2241</v>
      </c>
      <c r="O2781" s="6">
        <v>34025000</v>
      </c>
      <c r="P2781" s="6">
        <v>23260000</v>
      </c>
      <c r="Q2781" s="6">
        <v>0</v>
      </c>
      <c r="R2781" s="6">
        <v>6310000</v>
      </c>
      <c r="S2781" s="6">
        <v>63595000</v>
      </c>
      <c r="U2781">
        <f t="shared" si="50"/>
        <v>0.23855068483526592</v>
      </c>
    </row>
    <row r="2782" spans="1:21" x14ac:dyDescent="0.35">
      <c r="A2782">
        <v>2023</v>
      </c>
      <c r="B2782" t="s">
        <v>3</v>
      </c>
      <c r="C2782" t="s">
        <v>67</v>
      </c>
      <c r="D2782" t="s">
        <v>17</v>
      </c>
      <c r="E2782" t="s">
        <v>128</v>
      </c>
      <c r="F2782" t="s">
        <v>35</v>
      </c>
      <c r="G2782">
        <v>8</v>
      </c>
      <c r="H2782" t="s">
        <v>9</v>
      </c>
      <c r="I2782">
        <v>4</v>
      </c>
      <c r="J2782" s="6">
        <v>19434.580000000002</v>
      </c>
      <c r="K2782" s="6">
        <v>9717.2900000000009</v>
      </c>
      <c r="L2782" s="6">
        <v>14994.29</v>
      </c>
      <c r="M2782" s="6">
        <v>32734.58</v>
      </c>
      <c r="N2782" s="6">
        <v>4859</v>
      </c>
      <c r="O2782" s="6">
        <v>480998470</v>
      </c>
      <c r="P2782" s="6">
        <v>78833008</v>
      </c>
      <c r="Q2782" s="6">
        <v>0</v>
      </c>
      <c r="R2782" s="6">
        <v>42005498</v>
      </c>
      <c r="S2782" s="6">
        <v>601836976</v>
      </c>
      <c r="U2782">
        <f t="shared" si="50"/>
        <v>0.25001826640966768</v>
      </c>
    </row>
    <row r="2783" spans="1:21" x14ac:dyDescent="0.35">
      <c r="A2783">
        <v>2023</v>
      </c>
      <c r="B2783" t="s">
        <v>3</v>
      </c>
      <c r="C2783" t="s">
        <v>67</v>
      </c>
      <c r="D2783" t="s">
        <v>17</v>
      </c>
      <c r="E2783" t="s">
        <v>128</v>
      </c>
      <c r="F2783" t="s">
        <v>35</v>
      </c>
      <c r="G2783">
        <v>9</v>
      </c>
      <c r="H2783" t="s">
        <v>9</v>
      </c>
      <c r="I2783">
        <v>5</v>
      </c>
      <c r="J2783" s="6">
        <v>26532.28</v>
      </c>
      <c r="K2783" s="6">
        <v>13266.13</v>
      </c>
      <c r="L2783" s="6">
        <v>24426.28</v>
      </c>
      <c r="M2783" s="6">
        <v>36896.89</v>
      </c>
      <c r="N2783" s="6">
        <v>4245</v>
      </c>
      <c r="O2783" s="6">
        <v>941906580</v>
      </c>
      <c r="P2783" s="6">
        <v>102550237</v>
      </c>
      <c r="Q2783" s="6">
        <v>0</v>
      </c>
      <c r="R2783" s="6">
        <v>97835912</v>
      </c>
      <c r="S2783" s="6">
        <v>1142292729</v>
      </c>
      <c r="U2783">
        <f t="shared" si="50"/>
        <v>0.15999378869814432</v>
      </c>
    </row>
    <row r="2784" spans="1:21" x14ac:dyDescent="0.35">
      <c r="A2784">
        <v>2023</v>
      </c>
      <c r="B2784" t="s">
        <v>3</v>
      </c>
      <c r="C2784" t="s">
        <v>67</v>
      </c>
      <c r="D2784" t="s">
        <v>17</v>
      </c>
      <c r="E2784" t="s">
        <v>129</v>
      </c>
      <c r="F2784" t="s">
        <v>35</v>
      </c>
      <c r="G2784">
        <v>1</v>
      </c>
      <c r="H2784" t="s">
        <v>9</v>
      </c>
      <c r="I2784">
        <v>1434</v>
      </c>
      <c r="J2784" s="6">
        <v>7397519.4500000002</v>
      </c>
      <c r="K2784" s="6">
        <v>2000808.16</v>
      </c>
      <c r="L2784" s="6">
        <v>7690495.4800000004</v>
      </c>
      <c r="M2784" s="6">
        <v>11589226.869999999</v>
      </c>
      <c r="N2784" s="6">
        <v>1470058</v>
      </c>
      <c r="O2784" s="6">
        <v>39630784987</v>
      </c>
      <c r="P2784" s="6">
        <v>12516778068</v>
      </c>
      <c r="Q2784" s="6">
        <v>0</v>
      </c>
      <c r="R2784" s="6">
        <v>8314188648</v>
      </c>
      <c r="S2784" s="6">
        <v>55746913641</v>
      </c>
      <c r="U2784">
        <f t="shared" si="50"/>
        <v>0.19872310034953675</v>
      </c>
    </row>
    <row r="2785" spans="1:21" x14ac:dyDescent="0.35">
      <c r="A2785">
        <v>2023</v>
      </c>
      <c r="B2785" t="s">
        <v>3</v>
      </c>
      <c r="C2785" t="s">
        <v>67</v>
      </c>
      <c r="D2785" t="s">
        <v>17</v>
      </c>
      <c r="E2785" t="s">
        <v>129</v>
      </c>
      <c r="F2785" t="s">
        <v>35</v>
      </c>
      <c r="G2785">
        <v>2</v>
      </c>
      <c r="H2785" t="s">
        <v>9</v>
      </c>
      <c r="I2785">
        <v>1510</v>
      </c>
      <c r="J2785" s="6">
        <v>2911062.69</v>
      </c>
      <c r="K2785" s="6">
        <v>755384.84</v>
      </c>
      <c r="L2785" s="6">
        <v>2662913.16</v>
      </c>
      <c r="M2785" s="6">
        <v>3700107.46</v>
      </c>
      <c r="N2785" s="6">
        <v>431832</v>
      </c>
      <c r="O2785" s="6">
        <v>19561764357</v>
      </c>
      <c r="P2785" s="6">
        <v>8036956569</v>
      </c>
      <c r="Q2785" s="6">
        <v>3000000</v>
      </c>
      <c r="R2785" s="6">
        <v>2161612442</v>
      </c>
      <c r="S2785" s="6">
        <v>28150081945</v>
      </c>
      <c r="U2785">
        <f t="shared" si="50"/>
        <v>0.1483417040393589</v>
      </c>
    </row>
    <row r="2786" spans="1:21" x14ac:dyDescent="0.35">
      <c r="A2786">
        <v>2023</v>
      </c>
      <c r="B2786" t="s">
        <v>3</v>
      </c>
      <c r="C2786" t="s">
        <v>67</v>
      </c>
      <c r="D2786" t="s">
        <v>17</v>
      </c>
      <c r="E2786" t="s">
        <v>129</v>
      </c>
      <c r="F2786" t="s">
        <v>35</v>
      </c>
      <c r="G2786">
        <v>3</v>
      </c>
      <c r="H2786" t="s">
        <v>9</v>
      </c>
      <c r="I2786">
        <v>4574</v>
      </c>
      <c r="J2786" s="6">
        <v>4457437.95</v>
      </c>
      <c r="K2786" s="6">
        <v>798009.09</v>
      </c>
      <c r="L2786" s="6">
        <v>6498389.5499999998</v>
      </c>
      <c r="M2786" s="6">
        <v>7142317.8499999996</v>
      </c>
      <c r="N2786" s="6">
        <v>463706</v>
      </c>
      <c r="O2786" s="6">
        <v>44156940328</v>
      </c>
      <c r="P2786" s="6">
        <v>15844992636</v>
      </c>
      <c r="Q2786" s="6">
        <v>0</v>
      </c>
      <c r="R2786" s="6">
        <v>5436012542</v>
      </c>
      <c r="S2786" s="6">
        <v>63728162680</v>
      </c>
      <c r="U2786">
        <f t="shared" si="50"/>
        <v>0.10402971509676315</v>
      </c>
    </row>
    <row r="2787" spans="1:21" x14ac:dyDescent="0.35">
      <c r="A2787">
        <v>2023</v>
      </c>
      <c r="B2787" t="s">
        <v>3</v>
      </c>
      <c r="C2787" t="s">
        <v>67</v>
      </c>
      <c r="D2787" t="s">
        <v>17</v>
      </c>
      <c r="E2787" t="s">
        <v>129</v>
      </c>
      <c r="F2787" t="s">
        <v>35</v>
      </c>
      <c r="G2787">
        <v>4</v>
      </c>
      <c r="H2787" t="s">
        <v>9</v>
      </c>
      <c r="I2787">
        <v>519</v>
      </c>
      <c r="J2787" s="6">
        <v>722752.96</v>
      </c>
      <c r="K2787" s="6">
        <v>287818.44</v>
      </c>
      <c r="L2787" s="6">
        <v>915574.87</v>
      </c>
      <c r="M2787" s="6">
        <v>1232484.31</v>
      </c>
      <c r="N2787" s="6">
        <v>192500</v>
      </c>
      <c r="O2787" s="6">
        <v>8915185743</v>
      </c>
      <c r="P2787" s="6">
        <v>1803540535</v>
      </c>
      <c r="Q2787" s="6">
        <v>0</v>
      </c>
      <c r="R2787" s="6">
        <v>994176171</v>
      </c>
      <c r="S2787" s="6">
        <v>10913138850</v>
      </c>
      <c r="U2787">
        <f t="shared" si="50"/>
        <v>0.26634273486752652</v>
      </c>
    </row>
    <row r="2788" spans="1:21" x14ac:dyDescent="0.35">
      <c r="A2788">
        <v>2023</v>
      </c>
      <c r="B2788" t="s">
        <v>3</v>
      </c>
      <c r="C2788" t="s">
        <v>67</v>
      </c>
      <c r="D2788" t="s">
        <v>17</v>
      </c>
      <c r="E2788" t="s">
        <v>129</v>
      </c>
      <c r="F2788" t="s">
        <v>35</v>
      </c>
      <c r="G2788">
        <v>5</v>
      </c>
      <c r="H2788" t="s">
        <v>9</v>
      </c>
      <c r="I2788">
        <v>637</v>
      </c>
      <c r="J2788" s="6">
        <v>687540.91</v>
      </c>
      <c r="K2788" s="6">
        <v>305993.18</v>
      </c>
      <c r="L2788" s="6">
        <v>877555</v>
      </c>
      <c r="M2788" s="6">
        <v>1273061.01</v>
      </c>
      <c r="N2788" s="6">
        <v>223138</v>
      </c>
      <c r="O2788" s="6">
        <v>8492685692</v>
      </c>
      <c r="P2788" s="6">
        <v>1940605640</v>
      </c>
      <c r="Q2788" s="6">
        <v>0</v>
      </c>
      <c r="R2788" s="6">
        <v>888382601</v>
      </c>
      <c r="S2788" s="6">
        <v>10809019864</v>
      </c>
      <c r="U2788">
        <f t="shared" si="50"/>
        <v>0.32454505143555745</v>
      </c>
    </row>
    <row r="2789" spans="1:21" x14ac:dyDescent="0.35">
      <c r="A2789">
        <v>2023</v>
      </c>
      <c r="B2789" t="s">
        <v>3</v>
      </c>
      <c r="C2789" t="s">
        <v>67</v>
      </c>
      <c r="D2789" t="s">
        <v>17</v>
      </c>
      <c r="E2789" t="s">
        <v>129</v>
      </c>
      <c r="F2789" t="s">
        <v>35</v>
      </c>
      <c r="G2789">
        <v>6</v>
      </c>
      <c r="H2789" t="s">
        <v>9</v>
      </c>
      <c r="I2789">
        <v>507</v>
      </c>
      <c r="J2789" s="6">
        <v>679859.62</v>
      </c>
      <c r="K2789" s="6">
        <v>369841.59</v>
      </c>
      <c r="L2789" s="6">
        <v>1047526.01</v>
      </c>
      <c r="M2789" s="6">
        <v>1534751.59</v>
      </c>
      <c r="N2789" s="6">
        <v>188504</v>
      </c>
      <c r="O2789" s="6">
        <v>10790238331</v>
      </c>
      <c r="P2789" s="6">
        <v>1430932302</v>
      </c>
      <c r="Q2789" s="6">
        <v>0</v>
      </c>
      <c r="R2789" s="6">
        <v>1195964285</v>
      </c>
      <c r="S2789" s="6">
        <v>13119731775</v>
      </c>
      <c r="U2789">
        <f t="shared" si="50"/>
        <v>0.2772690044453589</v>
      </c>
    </row>
    <row r="2790" spans="1:21" x14ac:dyDescent="0.35">
      <c r="A2790">
        <v>2023</v>
      </c>
      <c r="B2790" t="s">
        <v>3</v>
      </c>
      <c r="C2790" t="s">
        <v>67</v>
      </c>
      <c r="D2790" t="s">
        <v>17</v>
      </c>
      <c r="E2790" t="s">
        <v>129</v>
      </c>
      <c r="F2790" t="s">
        <v>35</v>
      </c>
      <c r="G2790">
        <v>7</v>
      </c>
      <c r="H2790" t="s">
        <v>9</v>
      </c>
      <c r="I2790">
        <v>277</v>
      </c>
      <c r="J2790" s="6">
        <v>549027.03</v>
      </c>
      <c r="K2790" s="6">
        <v>218696.77</v>
      </c>
      <c r="L2790" s="6">
        <v>479135</v>
      </c>
      <c r="M2790" s="6">
        <v>604368.94999999995</v>
      </c>
      <c r="N2790" s="6">
        <v>127724</v>
      </c>
      <c r="O2790" s="6">
        <v>4998908869</v>
      </c>
      <c r="P2790" s="6">
        <v>1078655360</v>
      </c>
      <c r="Q2790" s="6">
        <v>0</v>
      </c>
      <c r="R2790" s="6">
        <v>549000285</v>
      </c>
      <c r="S2790" s="6">
        <v>6262896950</v>
      </c>
      <c r="U2790">
        <f t="shared" si="50"/>
        <v>0.23263699785418579</v>
      </c>
    </row>
    <row r="2791" spans="1:21" x14ac:dyDescent="0.35">
      <c r="A2791">
        <v>2023</v>
      </c>
      <c r="B2791" t="s">
        <v>3</v>
      </c>
      <c r="C2791" t="s">
        <v>67</v>
      </c>
      <c r="D2791" t="s">
        <v>17</v>
      </c>
      <c r="E2791" t="s">
        <v>129</v>
      </c>
      <c r="F2791" t="s">
        <v>35</v>
      </c>
      <c r="G2791">
        <v>8</v>
      </c>
      <c r="H2791" t="s">
        <v>9</v>
      </c>
      <c r="I2791">
        <v>186</v>
      </c>
      <c r="J2791" s="6">
        <v>310248.55</v>
      </c>
      <c r="K2791" s="6">
        <v>105939.94</v>
      </c>
      <c r="L2791" s="6">
        <v>242846.01</v>
      </c>
      <c r="M2791" s="6">
        <v>378447.67</v>
      </c>
      <c r="N2791" s="6">
        <v>82152</v>
      </c>
      <c r="O2791" s="6">
        <v>3292416104</v>
      </c>
      <c r="P2791" s="6">
        <v>465357920</v>
      </c>
      <c r="Q2791" s="6">
        <v>0</v>
      </c>
      <c r="R2791" s="6">
        <v>325610179</v>
      </c>
      <c r="S2791" s="6">
        <v>3953277130</v>
      </c>
      <c r="U2791">
        <f t="shared" si="50"/>
        <v>0.26479414649963717</v>
      </c>
    </row>
    <row r="2792" spans="1:21" x14ac:dyDescent="0.35">
      <c r="A2792">
        <v>2023</v>
      </c>
      <c r="B2792" t="s">
        <v>3</v>
      </c>
      <c r="C2792" t="s">
        <v>67</v>
      </c>
      <c r="D2792" t="s">
        <v>17</v>
      </c>
      <c r="E2792" t="s">
        <v>129</v>
      </c>
      <c r="F2792" t="s">
        <v>35</v>
      </c>
      <c r="G2792">
        <v>9</v>
      </c>
      <c r="H2792" t="s">
        <v>9</v>
      </c>
      <c r="I2792">
        <v>111</v>
      </c>
      <c r="J2792" s="6">
        <v>400109.26</v>
      </c>
      <c r="K2792" s="6">
        <v>133398.69</v>
      </c>
      <c r="L2792" s="6">
        <v>361696.52</v>
      </c>
      <c r="M2792" s="6">
        <v>415629.11</v>
      </c>
      <c r="N2792" s="6">
        <v>121232</v>
      </c>
      <c r="O2792" s="6">
        <v>2533683555</v>
      </c>
      <c r="P2792" s="6">
        <v>1075186826</v>
      </c>
      <c r="Q2792" s="6">
        <v>0</v>
      </c>
      <c r="R2792" s="6">
        <v>582586966</v>
      </c>
      <c r="S2792" s="6">
        <v>3766979211</v>
      </c>
      <c r="U2792">
        <f t="shared" si="50"/>
        <v>0.30299723630490333</v>
      </c>
    </row>
    <row r="2793" spans="1:21" x14ac:dyDescent="0.35">
      <c r="A2793">
        <v>2023</v>
      </c>
      <c r="B2793" t="s">
        <v>3</v>
      </c>
      <c r="C2793" t="s">
        <v>67</v>
      </c>
      <c r="D2793" t="s">
        <v>17</v>
      </c>
      <c r="E2793" t="s">
        <v>129</v>
      </c>
      <c r="F2793" t="s">
        <v>35</v>
      </c>
      <c r="G2793">
        <v>10</v>
      </c>
      <c r="H2793" t="s">
        <v>9</v>
      </c>
      <c r="I2793">
        <v>175</v>
      </c>
      <c r="J2793" s="6">
        <v>410091.59</v>
      </c>
      <c r="K2793" s="6">
        <v>142668.79</v>
      </c>
      <c r="L2793" s="6">
        <v>347818.6</v>
      </c>
      <c r="M2793" s="6">
        <v>413537.2</v>
      </c>
      <c r="N2793" s="6">
        <v>97994</v>
      </c>
      <c r="O2793" s="6">
        <v>3793282661</v>
      </c>
      <c r="P2793" s="6">
        <v>304496801</v>
      </c>
      <c r="Q2793" s="6">
        <v>0</v>
      </c>
      <c r="R2793" s="6">
        <v>301344909</v>
      </c>
      <c r="S2793" s="6">
        <v>4218268999</v>
      </c>
      <c r="U2793">
        <f t="shared" si="50"/>
        <v>0.23895637557453933</v>
      </c>
    </row>
    <row r="2794" spans="1:21" x14ac:dyDescent="0.35">
      <c r="A2794">
        <v>2023</v>
      </c>
      <c r="B2794" t="s">
        <v>3</v>
      </c>
      <c r="C2794" t="s">
        <v>67</v>
      </c>
      <c r="D2794" t="s">
        <v>17</v>
      </c>
      <c r="E2794" t="s">
        <v>130</v>
      </c>
      <c r="F2794" t="s">
        <v>35</v>
      </c>
      <c r="G2794">
        <v>1</v>
      </c>
      <c r="H2794" t="s">
        <v>9</v>
      </c>
      <c r="I2794">
        <v>138</v>
      </c>
      <c r="J2794" s="6">
        <v>27979.64</v>
      </c>
      <c r="K2794" s="6">
        <v>12174.87</v>
      </c>
      <c r="L2794" s="6">
        <v>222402.77</v>
      </c>
      <c r="M2794" s="6">
        <v>305339.78000000003</v>
      </c>
      <c r="N2794" s="6">
        <v>5807</v>
      </c>
      <c r="O2794" s="6">
        <v>1629665484</v>
      </c>
      <c r="P2794" s="6">
        <v>1078213930</v>
      </c>
      <c r="Q2794" s="6">
        <v>0</v>
      </c>
      <c r="R2794" s="6">
        <v>236981292</v>
      </c>
      <c r="S2794" s="6">
        <v>2917363961</v>
      </c>
      <c r="U2794">
        <f t="shared" si="50"/>
        <v>0.20754377111356687</v>
      </c>
    </row>
    <row r="2795" spans="1:21" x14ac:dyDescent="0.35">
      <c r="A2795">
        <v>2023</v>
      </c>
      <c r="B2795" t="s">
        <v>3</v>
      </c>
      <c r="C2795" t="s">
        <v>67</v>
      </c>
      <c r="D2795" t="s">
        <v>17</v>
      </c>
      <c r="E2795" t="s">
        <v>130</v>
      </c>
      <c r="F2795" t="s">
        <v>35</v>
      </c>
      <c r="G2795">
        <v>2</v>
      </c>
      <c r="H2795" t="s">
        <v>9</v>
      </c>
      <c r="I2795">
        <v>64</v>
      </c>
      <c r="J2795" s="6">
        <v>41107.33</v>
      </c>
      <c r="K2795" s="6">
        <v>13831.69</v>
      </c>
      <c r="L2795" s="6">
        <v>111087.79</v>
      </c>
      <c r="M2795" s="6">
        <v>197161.9</v>
      </c>
      <c r="N2795" s="6">
        <v>7319</v>
      </c>
      <c r="O2795" s="6">
        <v>812818596</v>
      </c>
      <c r="P2795" s="6">
        <v>387073942</v>
      </c>
      <c r="Q2795" s="6">
        <v>0</v>
      </c>
      <c r="R2795" s="6">
        <v>74810278</v>
      </c>
      <c r="S2795" s="6">
        <v>1263853016</v>
      </c>
      <c r="U2795">
        <f t="shared" si="50"/>
        <v>0.17804610515934749</v>
      </c>
    </row>
    <row r="2796" spans="1:21" x14ac:dyDescent="0.35">
      <c r="A2796">
        <v>2023</v>
      </c>
      <c r="B2796" t="s">
        <v>3</v>
      </c>
      <c r="C2796" t="s">
        <v>67</v>
      </c>
      <c r="D2796" t="s">
        <v>17</v>
      </c>
      <c r="E2796" t="s">
        <v>130</v>
      </c>
      <c r="F2796" t="s">
        <v>35</v>
      </c>
      <c r="G2796">
        <v>3</v>
      </c>
      <c r="H2796" t="s">
        <v>9</v>
      </c>
      <c r="I2796">
        <v>44</v>
      </c>
      <c r="J2796" s="6">
        <v>30203.16</v>
      </c>
      <c r="K2796" s="6">
        <v>2779.41</v>
      </c>
      <c r="L2796" s="6">
        <v>55635.09</v>
      </c>
      <c r="M2796" s="6">
        <v>56615.22</v>
      </c>
      <c r="N2796" s="6">
        <v>-1854</v>
      </c>
      <c r="O2796" s="6">
        <v>435603823</v>
      </c>
      <c r="P2796" s="6">
        <v>151467106</v>
      </c>
      <c r="Q2796" s="6">
        <v>0</v>
      </c>
      <c r="R2796" s="6">
        <v>41967877</v>
      </c>
      <c r="S2796" s="6">
        <v>629038806</v>
      </c>
      <c r="U2796">
        <f t="shared" si="50"/>
        <v>-6.1384305483267315E-2</v>
      </c>
    </row>
    <row r="2797" spans="1:21" x14ac:dyDescent="0.35">
      <c r="A2797">
        <v>2023</v>
      </c>
      <c r="B2797" t="s">
        <v>3</v>
      </c>
      <c r="C2797" t="s">
        <v>67</v>
      </c>
      <c r="D2797" t="s">
        <v>17</v>
      </c>
      <c r="E2797" t="s">
        <v>130</v>
      </c>
      <c r="F2797" t="s">
        <v>35</v>
      </c>
      <c r="G2797">
        <v>4</v>
      </c>
      <c r="H2797" t="s">
        <v>9</v>
      </c>
      <c r="I2797">
        <v>10</v>
      </c>
      <c r="J2797" s="6">
        <v>-3708.09</v>
      </c>
      <c r="K2797" s="6">
        <v>-2399.9</v>
      </c>
      <c r="L2797" s="6">
        <v>3156.91</v>
      </c>
      <c r="M2797" s="6">
        <v>4574.1899999999996</v>
      </c>
      <c r="N2797" s="6">
        <v>-2693</v>
      </c>
      <c r="O2797" s="6">
        <v>65353503</v>
      </c>
      <c r="P2797" s="6">
        <v>25787831</v>
      </c>
      <c r="Q2797" s="6">
        <v>0</v>
      </c>
      <c r="R2797" s="6">
        <v>3875890</v>
      </c>
      <c r="S2797" s="6">
        <v>95017224</v>
      </c>
      <c r="U2797">
        <f t="shared" si="50"/>
        <v>0.72624990224077624</v>
      </c>
    </row>
    <row r="2798" spans="1:21" x14ac:dyDescent="0.35">
      <c r="A2798">
        <v>2023</v>
      </c>
      <c r="B2798" t="s">
        <v>3</v>
      </c>
      <c r="C2798" t="s">
        <v>67</v>
      </c>
      <c r="D2798" t="s">
        <v>17</v>
      </c>
      <c r="E2798" t="s">
        <v>130</v>
      </c>
      <c r="F2798" t="s">
        <v>35</v>
      </c>
      <c r="G2798">
        <v>5</v>
      </c>
      <c r="H2798" t="s">
        <v>9</v>
      </c>
      <c r="I2798">
        <v>4</v>
      </c>
      <c r="J2798" s="6">
        <v>20682.150000000001</v>
      </c>
      <c r="K2798" s="6">
        <v>17517.07</v>
      </c>
      <c r="L2798" s="6">
        <v>29702.57</v>
      </c>
      <c r="M2798" s="6">
        <v>44646.59</v>
      </c>
      <c r="N2798" s="6">
        <v>4182</v>
      </c>
      <c r="O2798" s="6">
        <v>204612078</v>
      </c>
      <c r="P2798" s="6">
        <v>60587846</v>
      </c>
      <c r="Q2798" s="6">
        <v>0</v>
      </c>
      <c r="R2798" s="6">
        <v>5819992</v>
      </c>
      <c r="S2798" s="6">
        <v>271019916</v>
      </c>
      <c r="U2798">
        <f t="shared" si="50"/>
        <v>0.20220334926494585</v>
      </c>
    </row>
    <row r="2799" spans="1:21" x14ac:dyDescent="0.35">
      <c r="A2799">
        <v>2023</v>
      </c>
      <c r="B2799" t="s">
        <v>3</v>
      </c>
      <c r="C2799" t="s">
        <v>67</v>
      </c>
      <c r="D2799" t="s">
        <v>17</v>
      </c>
      <c r="E2799" t="s">
        <v>131</v>
      </c>
      <c r="F2799" t="s">
        <v>35</v>
      </c>
      <c r="G2799">
        <v>1</v>
      </c>
      <c r="H2799" t="s">
        <v>9</v>
      </c>
      <c r="I2799">
        <v>512</v>
      </c>
      <c r="J2799" s="6">
        <v>448231.48</v>
      </c>
      <c r="K2799" s="6">
        <v>187580.92</v>
      </c>
      <c r="L2799" s="6">
        <v>513309.42</v>
      </c>
      <c r="M2799" s="6">
        <v>872470.87</v>
      </c>
      <c r="N2799" s="6">
        <v>112894</v>
      </c>
      <c r="O2799" s="6">
        <v>2924805608</v>
      </c>
      <c r="P2799" s="6">
        <v>1260993164</v>
      </c>
      <c r="Q2799" s="6">
        <v>0</v>
      </c>
      <c r="R2799" s="6">
        <v>417104247</v>
      </c>
      <c r="S2799" s="6">
        <v>4474231982</v>
      </c>
      <c r="U2799">
        <f t="shared" si="50"/>
        <v>0.251865397762781</v>
      </c>
    </row>
    <row r="2800" spans="1:21" x14ac:dyDescent="0.35">
      <c r="A2800">
        <v>2023</v>
      </c>
      <c r="B2800" t="s">
        <v>3</v>
      </c>
      <c r="C2800" t="s">
        <v>67</v>
      </c>
      <c r="D2800" t="s">
        <v>17</v>
      </c>
      <c r="E2800" t="s">
        <v>131</v>
      </c>
      <c r="F2800" t="s">
        <v>35</v>
      </c>
      <c r="G2800">
        <v>2</v>
      </c>
      <c r="H2800" t="s">
        <v>9</v>
      </c>
      <c r="I2800">
        <v>238</v>
      </c>
      <c r="J2800" s="6">
        <v>133268.79999999999</v>
      </c>
      <c r="K2800" s="6">
        <v>59933.54</v>
      </c>
      <c r="L2800" s="6">
        <v>189670.7</v>
      </c>
      <c r="M2800" s="6">
        <v>397307.49</v>
      </c>
      <c r="N2800" s="6">
        <v>23354</v>
      </c>
      <c r="O2800" s="6">
        <v>1133603337</v>
      </c>
      <c r="P2800" s="6">
        <v>381016763</v>
      </c>
      <c r="Q2800" s="6">
        <v>0</v>
      </c>
      <c r="R2800" s="6">
        <v>69656796</v>
      </c>
      <c r="S2800" s="6">
        <v>1540719896</v>
      </c>
      <c r="U2800">
        <f t="shared" si="50"/>
        <v>0.17523981607097838</v>
      </c>
    </row>
    <row r="2801" spans="1:21" x14ac:dyDescent="0.35">
      <c r="A2801">
        <v>2023</v>
      </c>
      <c r="B2801" t="s">
        <v>3</v>
      </c>
      <c r="C2801" t="s">
        <v>67</v>
      </c>
      <c r="D2801" t="s">
        <v>17</v>
      </c>
      <c r="E2801" t="s">
        <v>131</v>
      </c>
      <c r="F2801" t="s">
        <v>35</v>
      </c>
      <c r="G2801">
        <v>3</v>
      </c>
      <c r="H2801" t="s">
        <v>9</v>
      </c>
      <c r="I2801">
        <v>172</v>
      </c>
      <c r="J2801" s="6">
        <v>168056.68</v>
      </c>
      <c r="K2801" s="6">
        <v>47748.81</v>
      </c>
      <c r="L2801" s="6">
        <v>220066.58</v>
      </c>
      <c r="M2801" s="6">
        <v>235665.18</v>
      </c>
      <c r="N2801" s="6">
        <v>11783</v>
      </c>
      <c r="O2801" s="6">
        <v>1832695920</v>
      </c>
      <c r="P2801" s="6">
        <v>584868820</v>
      </c>
      <c r="Q2801" s="6">
        <v>0</v>
      </c>
      <c r="R2801" s="6">
        <v>215403402</v>
      </c>
      <c r="S2801" s="6">
        <v>2596533606</v>
      </c>
      <c r="U2801">
        <f t="shared" si="50"/>
        <v>7.0113249886883403E-2</v>
      </c>
    </row>
    <row r="2802" spans="1:21" x14ac:dyDescent="0.35">
      <c r="A2802">
        <v>2023</v>
      </c>
      <c r="B2802" t="s">
        <v>3</v>
      </c>
      <c r="C2802" t="s">
        <v>67</v>
      </c>
      <c r="D2802" t="s">
        <v>17</v>
      </c>
      <c r="E2802" t="s">
        <v>131</v>
      </c>
      <c r="F2802" t="s">
        <v>35</v>
      </c>
      <c r="G2802">
        <v>4</v>
      </c>
      <c r="H2802" t="s">
        <v>9</v>
      </c>
      <c r="I2802">
        <v>15</v>
      </c>
      <c r="J2802" s="6">
        <v>14915.81</v>
      </c>
      <c r="K2802" s="6">
        <v>7680.42</v>
      </c>
      <c r="L2802" s="6">
        <v>16816.330000000002</v>
      </c>
      <c r="M2802" s="6">
        <v>30701.759999999998</v>
      </c>
      <c r="N2802" s="6">
        <v>3624</v>
      </c>
      <c r="O2802" s="6">
        <v>66511228</v>
      </c>
      <c r="P2802" s="6">
        <v>7650668</v>
      </c>
      <c r="Q2802" s="6">
        <v>0</v>
      </c>
      <c r="R2802" s="6">
        <v>12276666</v>
      </c>
      <c r="S2802" s="6">
        <v>83903255</v>
      </c>
      <c r="U2802">
        <f t="shared" si="50"/>
        <v>0.24296367411491565</v>
      </c>
    </row>
    <row r="2803" spans="1:21" x14ac:dyDescent="0.35">
      <c r="A2803">
        <v>2023</v>
      </c>
      <c r="B2803" t="s">
        <v>3</v>
      </c>
      <c r="C2803" t="s">
        <v>67</v>
      </c>
      <c r="D2803" t="s">
        <v>17</v>
      </c>
      <c r="E2803" t="s">
        <v>131</v>
      </c>
      <c r="F2803" t="s">
        <v>35</v>
      </c>
      <c r="G2803">
        <v>5</v>
      </c>
      <c r="H2803" t="s">
        <v>9</v>
      </c>
      <c r="I2803">
        <v>22</v>
      </c>
      <c r="J2803" s="6">
        <v>296356.23</v>
      </c>
      <c r="K2803" s="6">
        <v>136858.56</v>
      </c>
      <c r="L2803" s="6">
        <v>279273.28000000003</v>
      </c>
      <c r="M2803" s="6">
        <v>382051.91</v>
      </c>
      <c r="N2803" s="6">
        <v>74405</v>
      </c>
      <c r="O2803" s="6">
        <v>861797318</v>
      </c>
      <c r="P2803" s="6">
        <v>687841803</v>
      </c>
      <c r="Q2803" s="6">
        <v>0</v>
      </c>
      <c r="R2803" s="6">
        <v>2209532927</v>
      </c>
      <c r="S2803" s="6">
        <v>3759172048</v>
      </c>
      <c r="U2803">
        <f t="shared" si="50"/>
        <v>0.25106609029275345</v>
      </c>
    </row>
    <row r="2804" spans="1:21" x14ac:dyDescent="0.35">
      <c r="A2804">
        <v>2023</v>
      </c>
      <c r="B2804" t="s">
        <v>3</v>
      </c>
      <c r="C2804" t="s">
        <v>67</v>
      </c>
      <c r="D2804" t="s">
        <v>17</v>
      </c>
      <c r="E2804" t="s">
        <v>131</v>
      </c>
      <c r="F2804" t="s">
        <v>35</v>
      </c>
      <c r="G2804">
        <v>7</v>
      </c>
      <c r="H2804" t="s">
        <v>9</v>
      </c>
      <c r="I2804">
        <v>4</v>
      </c>
      <c r="J2804" s="6">
        <v>14039.29</v>
      </c>
      <c r="K2804" s="6">
        <v>5865.08</v>
      </c>
      <c r="L2804" s="6">
        <v>14356.37</v>
      </c>
      <c r="M2804" s="6">
        <v>17482.22</v>
      </c>
      <c r="N2804" s="6">
        <v>2870</v>
      </c>
      <c r="O2804" s="6">
        <v>60000000</v>
      </c>
      <c r="P2804" s="6">
        <v>34420000</v>
      </c>
      <c r="Q2804" s="6">
        <v>0</v>
      </c>
      <c r="R2804" s="6">
        <v>800000</v>
      </c>
      <c r="S2804" s="6">
        <v>95220000</v>
      </c>
      <c r="U2804">
        <f t="shared" si="50"/>
        <v>0.20442629221278283</v>
      </c>
    </row>
    <row r="2805" spans="1:21" x14ac:dyDescent="0.35">
      <c r="A2805">
        <v>2023</v>
      </c>
      <c r="B2805" t="s">
        <v>3</v>
      </c>
      <c r="C2805" t="s">
        <v>67</v>
      </c>
      <c r="D2805" t="s">
        <v>17</v>
      </c>
      <c r="E2805" t="s">
        <v>131</v>
      </c>
      <c r="F2805" t="s">
        <v>35</v>
      </c>
      <c r="G2805">
        <v>8</v>
      </c>
      <c r="H2805" t="s">
        <v>9</v>
      </c>
      <c r="I2805">
        <v>1</v>
      </c>
      <c r="J2805" s="6">
        <v>101.06</v>
      </c>
      <c r="K2805" s="6">
        <v>14.54</v>
      </c>
      <c r="L2805" s="6">
        <v>84.48</v>
      </c>
      <c r="M2805" s="6">
        <v>84.48</v>
      </c>
      <c r="N2805" s="6">
        <v>18</v>
      </c>
      <c r="O2805" s="6">
        <v>0</v>
      </c>
      <c r="P2805" s="6">
        <v>400000</v>
      </c>
      <c r="Q2805" s="6">
        <v>0</v>
      </c>
      <c r="R2805" s="6">
        <v>0</v>
      </c>
      <c r="S2805" s="6">
        <v>400000</v>
      </c>
      <c r="U2805">
        <f t="shared" si="50"/>
        <v>0.17811201266574311</v>
      </c>
    </row>
    <row r="2806" spans="1:21" x14ac:dyDescent="0.35">
      <c r="A2806">
        <v>2023</v>
      </c>
      <c r="B2806" t="s">
        <v>3</v>
      </c>
      <c r="C2806" t="s">
        <v>67</v>
      </c>
      <c r="D2806" t="s">
        <v>17</v>
      </c>
      <c r="E2806" t="s">
        <v>132</v>
      </c>
      <c r="F2806" t="s">
        <v>35</v>
      </c>
      <c r="G2806">
        <v>1</v>
      </c>
      <c r="H2806" t="s">
        <v>9</v>
      </c>
      <c r="I2806">
        <v>70</v>
      </c>
      <c r="J2806" s="6">
        <v>120571.87</v>
      </c>
      <c r="K2806" s="6">
        <v>43768.59</v>
      </c>
      <c r="L2806" s="6">
        <v>163961.85999999999</v>
      </c>
      <c r="M2806" s="6">
        <v>213372.31</v>
      </c>
      <c r="N2806" s="6">
        <v>7297</v>
      </c>
      <c r="O2806" s="6">
        <v>392613512</v>
      </c>
      <c r="P2806" s="6">
        <v>269208135</v>
      </c>
      <c r="Q2806" s="6">
        <v>0</v>
      </c>
      <c r="R2806" s="6">
        <v>273407228</v>
      </c>
      <c r="S2806" s="6">
        <v>933603726</v>
      </c>
      <c r="U2806">
        <f t="shared" si="50"/>
        <v>6.0519920608347537E-2</v>
      </c>
    </row>
    <row r="2807" spans="1:21" x14ac:dyDescent="0.35">
      <c r="A2807">
        <v>2023</v>
      </c>
      <c r="B2807" t="s">
        <v>3</v>
      </c>
      <c r="C2807" t="s">
        <v>67</v>
      </c>
      <c r="D2807" t="s">
        <v>17</v>
      </c>
      <c r="E2807" t="s">
        <v>132</v>
      </c>
      <c r="F2807" t="s">
        <v>35</v>
      </c>
      <c r="G2807">
        <v>2</v>
      </c>
      <c r="H2807" t="s">
        <v>9</v>
      </c>
      <c r="I2807">
        <v>85</v>
      </c>
      <c r="J2807" s="6">
        <v>65732.03</v>
      </c>
      <c r="K2807" s="6">
        <v>31510.41</v>
      </c>
      <c r="L2807" s="6">
        <v>75942.28</v>
      </c>
      <c r="M2807" s="6">
        <v>110032.81</v>
      </c>
      <c r="N2807" s="6">
        <v>11094</v>
      </c>
      <c r="O2807" s="6">
        <v>932031364</v>
      </c>
      <c r="P2807" s="6">
        <v>203919331</v>
      </c>
      <c r="Q2807" s="6">
        <v>0</v>
      </c>
      <c r="R2807" s="6">
        <v>28926459</v>
      </c>
      <c r="S2807" s="6">
        <v>1060217003</v>
      </c>
      <c r="U2807">
        <f t="shared" si="50"/>
        <v>0.16877616589659561</v>
      </c>
    </row>
    <row r="2808" spans="1:21" x14ac:dyDescent="0.35">
      <c r="A2808">
        <v>2023</v>
      </c>
      <c r="B2808" t="s">
        <v>3</v>
      </c>
      <c r="C2808" t="s">
        <v>67</v>
      </c>
      <c r="D2808" t="s">
        <v>17</v>
      </c>
      <c r="E2808" t="s">
        <v>132</v>
      </c>
      <c r="F2808" t="s">
        <v>35</v>
      </c>
      <c r="G2808">
        <v>3</v>
      </c>
      <c r="H2808" t="s">
        <v>9</v>
      </c>
      <c r="I2808">
        <v>54</v>
      </c>
      <c r="J2808" s="6">
        <v>33651.42</v>
      </c>
      <c r="K2808" s="6">
        <v>5875.99</v>
      </c>
      <c r="L2808" s="6">
        <v>61704.63</v>
      </c>
      <c r="M2808" s="6">
        <v>63334.16</v>
      </c>
      <c r="N2808" s="6">
        <v>497</v>
      </c>
      <c r="O2808" s="6">
        <v>374999000</v>
      </c>
      <c r="P2808" s="6">
        <v>159022800</v>
      </c>
      <c r="Q2808" s="6">
        <v>0</v>
      </c>
      <c r="R2808" s="6">
        <v>44670000</v>
      </c>
      <c r="S2808" s="6">
        <v>565035800</v>
      </c>
      <c r="U2808">
        <f t="shared" si="50"/>
        <v>1.4769064722974543E-2</v>
      </c>
    </row>
    <row r="2809" spans="1:21" x14ac:dyDescent="0.35">
      <c r="A2809">
        <v>2023</v>
      </c>
      <c r="B2809" t="s">
        <v>3</v>
      </c>
      <c r="C2809" t="s">
        <v>67</v>
      </c>
      <c r="D2809" t="s">
        <v>17</v>
      </c>
      <c r="E2809" t="s">
        <v>132</v>
      </c>
      <c r="F2809" t="s">
        <v>35</v>
      </c>
      <c r="G2809">
        <v>4</v>
      </c>
      <c r="H2809" t="s">
        <v>9</v>
      </c>
      <c r="I2809">
        <v>7</v>
      </c>
      <c r="J2809" s="6">
        <v>3001.28</v>
      </c>
      <c r="K2809" s="6">
        <v>1305.47</v>
      </c>
      <c r="L2809" s="6">
        <v>4044.03</v>
      </c>
      <c r="M2809" s="6">
        <v>4901.13</v>
      </c>
      <c r="N2809" s="6">
        <v>687</v>
      </c>
      <c r="O2809" s="6">
        <v>50006000</v>
      </c>
      <c r="P2809" s="6">
        <v>3400000</v>
      </c>
      <c r="Q2809" s="6">
        <v>0</v>
      </c>
      <c r="R2809" s="6">
        <v>1150000</v>
      </c>
      <c r="S2809" s="6">
        <v>54556000</v>
      </c>
      <c r="U2809">
        <f t="shared" si="50"/>
        <v>0.22890233500373172</v>
      </c>
    </row>
    <row r="2810" spans="1:21" x14ac:dyDescent="0.35">
      <c r="A2810">
        <v>2023</v>
      </c>
      <c r="B2810" t="s">
        <v>3</v>
      </c>
      <c r="C2810" t="s">
        <v>67</v>
      </c>
      <c r="D2810" t="s">
        <v>17</v>
      </c>
      <c r="E2810" t="s">
        <v>132</v>
      </c>
      <c r="F2810" t="s">
        <v>35</v>
      </c>
      <c r="G2810">
        <v>5</v>
      </c>
      <c r="H2810" t="s">
        <v>9</v>
      </c>
      <c r="I2810">
        <v>24</v>
      </c>
      <c r="J2810" s="6">
        <v>6976.76</v>
      </c>
      <c r="K2810" s="6">
        <v>4204.12</v>
      </c>
      <c r="L2810" s="6">
        <v>10021.030000000001</v>
      </c>
      <c r="M2810" s="6">
        <v>20225.41</v>
      </c>
      <c r="N2810" s="6">
        <v>922</v>
      </c>
      <c r="O2810" s="6">
        <v>317069899</v>
      </c>
      <c r="P2810" s="6">
        <v>16131746</v>
      </c>
      <c r="Q2810" s="6">
        <v>0</v>
      </c>
      <c r="R2810" s="6">
        <v>17604416</v>
      </c>
      <c r="S2810" s="6">
        <v>350806061</v>
      </c>
      <c r="U2810">
        <f t="shared" si="50"/>
        <v>0.13215303378645674</v>
      </c>
    </row>
    <row r="2811" spans="1:21" x14ac:dyDescent="0.35">
      <c r="A2811">
        <v>2023</v>
      </c>
      <c r="B2811" t="s">
        <v>3</v>
      </c>
      <c r="C2811" t="s">
        <v>67</v>
      </c>
      <c r="D2811" t="s">
        <v>17</v>
      </c>
      <c r="E2811" t="s">
        <v>132</v>
      </c>
      <c r="F2811" t="s">
        <v>35</v>
      </c>
      <c r="G2811">
        <v>6</v>
      </c>
      <c r="H2811" t="s">
        <v>9</v>
      </c>
      <c r="I2811">
        <v>13</v>
      </c>
      <c r="J2811" s="6">
        <v>32153.8</v>
      </c>
      <c r="K2811" s="6">
        <v>16827.72</v>
      </c>
      <c r="L2811" s="6">
        <v>21338.720000000001</v>
      </c>
      <c r="M2811" s="6">
        <v>30393.18</v>
      </c>
      <c r="N2811" s="6">
        <v>10454</v>
      </c>
      <c r="O2811" s="6">
        <v>115137098</v>
      </c>
      <c r="P2811" s="6">
        <v>9020000</v>
      </c>
      <c r="Q2811" s="6">
        <v>0</v>
      </c>
      <c r="R2811" s="6">
        <v>20680000</v>
      </c>
      <c r="S2811" s="6">
        <v>144837098</v>
      </c>
      <c r="U2811">
        <f t="shared" si="50"/>
        <v>0.32512486860028988</v>
      </c>
    </row>
    <row r="2812" spans="1:21" x14ac:dyDescent="0.35">
      <c r="A2812">
        <v>2023</v>
      </c>
      <c r="B2812" t="s">
        <v>3</v>
      </c>
      <c r="C2812" t="s">
        <v>67</v>
      </c>
      <c r="D2812" t="s">
        <v>17</v>
      </c>
      <c r="E2812" t="s">
        <v>132</v>
      </c>
      <c r="F2812" t="s">
        <v>35</v>
      </c>
      <c r="G2812">
        <v>7</v>
      </c>
      <c r="H2812" t="s">
        <v>9</v>
      </c>
      <c r="I2812">
        <v>9</v>
      </c>
      <c r="J2812" s="6">
        <v>20071.03</v>
      </c>
      <c r="K2812" s="6">
        <v>5456.28</v>
      </c>
      <c r="L2812" s="6">
        <v>59396.32</v>
      </c>
      <c r="M2812" s="6">
        <v>70535.710000000006</v>
      </c>
      <c r="N2812" s="6">
        <v>5017</v>
      </c>
      <c r="O2812" s="6">
        <v>265211416</v>
      </c>
      <c r="P2812" s="6">
        <v>150600000</v>
      </c>
      <c r="Q2812" s="6">
        <v>0</v>
      </c>
      <c r="R2812" s="6">
        <v>16949985</v>
      </c>
      <c r="S2812" s="6">
        <v>432761401</v>
      </c>
      <c r="U2812">
        <f t="shared" si="50"/>
        <v>0.24996225903703001</v>
      </c>
    </row>
    <row r="2813" spans="1:21" x14ac:dyDescent="0.35">
      <c r="A2813">
        <v>2023</v>
      </c>
      <c r="B2813" t="s">
        <v>3</v>
      </c>
      <c r="C2813" t="s">
        <v>67</v>
      </c>
      <c r="D2813" t="s">
        <v>17</v>
      </c>
      <c r="E2813" t="s">
        <v>132</v>
      </c>
      <c r="F2813" t="s">
        <v>35</v>
      </c>
      <c r="G2813">
        <v>9</v>
      </c>
      <c r="H2813" t="s">
        <v>9</v>
      </c>
      <c r="I2813">
        <v>3</v>
      </c>
      <c r="J2813" s="6">
        <v>0</v>
      </c>
      <c r="K2813" s="6">
        <v>0</v>
      </c>
      <c r="L2813" s="6">
        <v>2297.6</v>
      </c>
      <c r="M2813" s="6">
        <v>16017.1</v>
      </c>
      <c r="N2813" s="6">
        <v>0</v>
      </c>
      <c r="O2813" s="6">
        <v>140000000</v>
      </c>
      <c r="P2813" s="6">
        <v>38000000</v>
      </c>
      <c r="Q2813" s="6">
        <v>0</v>
      </c>
      <c r="R2813" s="6">
        <v>2120000</v>
      </c>
      <c r="S2813" s="6">
        <v>179110000</v>
      </c>
      <c r="U2813">
        <f t="shared" si="50"/>
        <v>0</v>
      </c>
    </row>
    <row r="2814" spans="1:21" x14ac:dyDescent="0.35">
      <c r="A2814">
        <v>2023</v>
      </c>
      <c r="B2814" t="s">
        <v>3</v>
      </c>
      <c r="C2814" t="s">
        <v>67</v>
      </c>
      <c r="D2814" t="s">
        <v>17</v>
      </c>
      <c r="E2814" t="s">
        <v>132</v>
      </c>
      <c r="F2814" t="s">
        <v>35</v>
      </c>
      <c r="G2814">
        <v>10</v>
      </c>
      <c r="H2814" t="s">
        <v>9</v>
      </c>
      <c r="I2814">
        <v>2</v>
      </c>
      <c r="J2814" s="6">
        <v>465.11</v>
      </c>
      <c r="K2814" s="6">
        <v>66.930000000000007</v>
      </c>
      <c r="L2814" s="6">
        <v>462.84</v>
      </c>
      <c r="M2814" s="6">
        <v>826.29</v>
      </c>
      <c r="N2814" s="6">
        <v>116</v>
      </c>
      <c r="O2814" s="6">
        <v>8000000</v>
      </c>
      <c r="P2814" s="6">
        <v>0</v>
      </c>
      <c r="Q2814" s="6">
        <v>0</v>
      </c>
      <c r="R2814" s="6">
        <v>200000</v>
      </c>
      <c r="S2814" s="6">
        <v>8200000</v>
      </c>
      <c r="U2814">
        <f t="shared" si="50"/>
        <v>0.24940336694545376</v>
      </c>
    </row>
    <row r="2815" spans="1:21" x14ac:dyDescent="0.35">
      <c r="A2815">
        <v>2023</v>
      </c>
      <c r="B2815" t="s">
        <v>3</v>
      </c>
      <c r="C2815" t="s">
        <v>67</v>
      </c>
      <c r="D2815" t="s">
        <v>17</v>
      </c>
      <c r="E2815" t="s">
        <v>133</v>
      </c>
      <c r="F2815" t="s">
        <v>35</v>
      </c>
      <c r="G2815">
        <v>1</v>
      </c>
      <c r="H2815" t="s">
        <v>9</v>
      </c>
      <c r="I2815">
        <v>102</v>
      </c>
      <c r="J2815" s="6">
        <v>20433.13</v>
      </c>
      <c r="K2815" s="6">
        <v>9383.31</v>
      </c>
      <c r="L2815" s="6">
        <v>107910.07</v>
      </c>
      <c r="M2815" s="6">
        <v>210504.81</v>
      </c>
      <c r="N2815" s="6">
        <v>5797</v>
      </c>
      <c r="O2815" s="6">
        <v>707157019</v>
      </c>
      <c r="P2815" s="6">
        <v>484839536</v>
      </c>
      <c r="Q2815" s="6">
        <v>0</v>
      </c>
      <c r="R2815" s="6">
        <v>173090816</v>
      </c>
      <c r="S2815" s="6">
        <v>1321930367</v>
      </c>
      <c r="U2815">
        <f t="shared" si="50"/>
        <v>0.28370592268536438</v>
      </c>
    </row>
    <row r="2816" spans="1:21" x14ac:dyDescent="0.35">
      <c r="A2816">
        <v>2023</v>
      </c>
      <c r="B2816" t="s">
        <v>3</v>
      </c>
      <c r="C2816" t="s">
        <v>67</v>
      </c>
      <c r="D2816" t="s">
        <v>17</v>
      </c>
      <c r="E2816" t="s">
        <v>133</v>
      </c>
      <c r="F2816" t="s">
        <v>35</v>
      </c>
      <c r="G2816">
        <v>2</v>
      </c>
      <c r="H2816" t="s">
        <v>9</v>
      </c>
      <c r="I2816">
        <v>78</v>
      </c>
      <c r="J2816" s="6">
        <v>50644.11</v>
      </c>
      <c r="K2816" s="6">
        <v>27066.52</v>
      </c>
      <c r="L2816" s="6">
        <v>91463.84</v>
      </c>
      <c r="M2816" s="6">
        <v>258013.09</v>
      </c>
      <c r="N2816" s="6">
        <v>10798</v>
      </c>
      <c r="O2816" s="6">
        <v>1780046167</v>
      </c>
      <c r="P2816" s="6">
        <v>755316662</v>
      </c>
      <c r="Q2816" s="6">
        <v>0</v>
      </c>
      <c r="R2816" s="6">
        <v>66584562</v>
      </c>
      <c r="S2816" s="6">
        <v>2579540091</v>
      </c>
      <c r="U2816">
        <f t="shared" si="50"/>
        <v>0.21321334307187942</v>
      </c>
    </row>
    <row r="2817" spans="1:21" x14ac:dyDescent="0.35">
      <c r="A2817">
        <v>2023</v>
      </c>
      <c r="B2817" t="s">
        <v>3</v>
      </c>
      <c r="C2817" t="s">
        <v>67</v>
      </c>
      <c r="D2817" t="s">
        <v>17</v>
      </c>
      <c r="E2817" t="s">
        <v>133</v>
      </c>
      <c r="F2817" t="s">
        <v>35</v>
      </c>
      <c r="G2817">
        <v>3</v>
      </c>
      <c r="H2817" t="s">
        <v>9</v>
      </c>
      <c r="I2817">
        <v>82</v>
      </c>
      <c r="J2817" s="6">
        <v>82188.92</v>
      </c>
      <c r="K2817" s="6">
        <v>16212.9</v>
      </c>
      <c r="L2817" s="6">
        <v>81378.55</v>
      </c>
      <c r="M2817" s="6">
        <v>92937.18</v>
      </c>
      <c r="N2817" s="6">
        <v>3092</v>
      </c>
      <c r="O2817" s="6">
        <v>626787500</v>
      </c>
      <c r="P2817" s="6">
        <v>233730000</v>
      </c>
      <c r="Q2817" s="6">
        <v>0</v>
      </c>
      <c r="R2817" s="6">
        <v>84100000</v>
      </c>
      <c r="S2817" s="6">
        <v>939154500</v>
      </c>
      <c r="U2817">
        <f t="shared" si="50"/>
        <v>3.7620642782506451E-2</v>
      </c>
    </row>
    <row r="2818" spans="1:21" x14ac:dyDescent="0.35">
      <c r="A2818">
        <v>2023</v>
      </c>
      <c r="B2818" t="s">
        <v>3</v>
      </c>
      <c r="C2818" t="s">
        <v>67</v>
      </c>
      <c r="D2818" t="s">
        <v>17</v>
      </c>
      <c r="E2818" t="s">
        <v>133</v>
      </c>
      <c r="F2818" t="s">
        <v>35</v>
      </c>
      <c r="G2818">
        <v>4</v>
      </c>
      <c r="H2818" t="s">
        <v>9</v>
      </c>
      <c r="I2818">
        <v>1</v>
      </c>
      <c r="J2818" s="6">
        <v>0</v>
      </c>
      <c r="K2818" s="6">
        <v>0</v>
      </c>
      <c r="L2818" s="6">
        <v>1845.9</v>
      </c>
      <c r="M2818" s="6">
        <v>1861.2</v>
      </c>
      <c r="N2818" s="6">
        <v>0</v>
      </c>
      <c r="O2818" s="6">
        <v>16000000</v>
      </c>
      <c r="P2818" s="6">
        <v>2000000</v>
      </c>
      <c r="Q2818" s="6">
        <v>0</v>
      </c>
      <c r="R2818" s="6">
        <v>4000000</v>
      </c>
      <c r="S2818" s="6">
        <v>22000000</v>
      </c>
      <c r="U2818">
        <f t="shared" si="50"/>
        <v>0</v>
      </c>
    </row>
    <row r="2819" spans="1:21" x14ac:dyDescent="0.35">
      <c r="A2819">
        <v>2023</v>
      </c>
      <c r="B2819" t="s">
        <v>3</v>
      </c>
      <c r="C2819" t="s">
        <v>67</v>
      </c>
      <c r="D2819" t="s">
        <v>17</v>
      </c>
      <c r="E2819" t="s">
        <v>133</v>
      </c>
      <c r="F2819" t="s">
        <v>35</v>
      </c>
      <c r="G2819">
        <v>5</v>
      </c>
      <c r="H2819" t="s">
        <v>9</v>
      </c>
      <c r="I2819">
        <v>1</v>
      </c>
      <c r="J2819" s="6">
        <v>0</v>
      </c>
      <c r="K2819" s="6">
        <v>0</v>
      </c>
      <c r="L2819" s="6">
        <v>130.9</v>
      </c>
      <c r="M2819" s="6">
        <v>1990.17</v>
      </c>
      <c r="N2819" s="6">
        <v>0</v>
      </c>
      <c r="O2819" s="6">
        <v>1650000</v>
      </c>
      <c r="P2819" s="6">
        <v>1850000</v>
      </c>
      <c r="Q2819" s="6">
        <v>0</v>
      </c>
      <c r="R2819" s="6">
        <v>60000</v>
      </c>
      <c r="S2819" s="6">
        <v>3560000</v>
      </c>
      <c r="U2819">
        <f t="shared" si="50"/>
        <v>0</v>
      </c>
    </row>
    <row r="2820" spans="1:21" x14ac:dyDescent="0.35">
      <c r="A2820">
        <v>2023</v>
      </c>
      <c r="B2820" t="s">
        <v>3</v>
      </c>
      <c r="C2820" t="s">
        <v>67</v>
      </c>
      <c r="D2820" t="s">
        <v>17</v>
      </c>
      <c r="E2820" t="s">
        <v>133</v>
      </c>
      <c r="F2820" t="s">
        <v>35</v>
      </c>
      <c r="G2820">
        <v>6</v>
      </c>
      <c r="H2820" t="s">
        <v>9</v>
      </c>
      <c r="I2820">
        <v>5</v>
      </c>
      <c r="J2820" s="6">
        <v>6697.3</v>
      </c>
      <c r="K2820" s="6">
        <v>3092.71</v>
      </c>
      <c r="L2820" s="6">
        <v>5832.89</v>
      </c>
      <c r="M2820" s="6">
        <v>6262.13</v>
      </c>
      <c r="N2820" s="6">
        <v>1692</v>
      </c>
      <c r="O2820" s="6">
        <v>477455184</v>
      </c>
      <c r="P2820" s="6">
        <v>0</v>
      </c>
      <c r="Q2820" s="6">
        <v>0</v>
      </c>
      <c r="R2820" s="6">
        <v>750000</v>
      </c>
      <c r="S2820" s="6">
        <v>478205184</v>
      </c>
      <c r="U2820">
        <f t="shared" si="50"/>
        <v>0.25263912322876381</v>
      </c>
    </row>
    <row r="2821" spans="1:21" x14ac:dyDescent="0.35">
      <c r="A2821">
        <v>2023</v>
      </c>
      <c r="B2821" t="s">
        <v>3</v>
      </c>
      <c r="C2821" t="s">
        <v>67</v>
      </c>
      <c r="D2821" t="s">
        <v>17</v>
      </c>
      <c r="E2821" t="s">
        <v>133</v>
      </c>
      <c r="F2821" t="s">
        <v>35</v>
      </c>
      <c r="G2821">
        <v>8</v>
      </c>
      <c r="H2821" t="s">
        <v>9</v>
      </c>
      <c r="I2821">
        <v>2</v>
      </c>
      <c r="J2821" s="6">
        <v>1648.58</v>
      </c>
      <c r="K2821" s="6">
        <v>824.29</v>
      </c>
      <c r="L2821" s="6">
        <v>1648.62</v>
      </c>
      <c r="M2821" s="6">
        <v>2864.9</v>
      </c>
      <c r="N2821" s="6">
        <v>453</v>
      </c>
      <c r="O2821" s="6">
        <v>8000000</v>
      </c>
      <c r="P2821" s="6">
        <v>0</v>
      </c>
      <c r="Q2821" s="6">
        <v>0</v>
      </c>
      <c r="R2821" s="6">
        <v>0</v>
      </c>
      <c r="S2821" s="6">
        <v>8000000</v>
      </c>
      <c r="U2821">
        <f t="shared" si="50"/>
        <v>0.27478193354280656</v>
      </c>
    </row>
    <row r="2822" spans="1:21" x14ac:dyDescent="0.35">
      <c r="A2822">
        <v>2023</v>
      </c>
      <c r="B2822" t="s">
        <v>3</v>
      </c>
      <c r="C2822" t="s">
        <v>67</v>
      </c>
      <c r="D2822" t="s">
        <v>17</v>
      </c>
      <c r="E2822" t="s">
        <v>134</v>
      </c>
      <c r="F2822" t="s">
        <v>35</v>
      </c>
      <c r="G2822">
        <v>1</v>
      </c>
      <c r="H2822" t="s">
        <v>9</v>
      </c>
      <c r="I2822">
        <v>967</v>
      </c>
      <c r="J2822" s="6">
        <v>697759.21</v>
      </c>
      <c r="K2822" s="6">
        <v>318910.31</v>
      </c>
      <c r="L2822" s="6">
        <v>1360821.52</v>
      </c>
      <c r="M2822" s="6">
        <v>2173788.29</v>
      </c>
      <c r="N2822" s="6">
        <v>179150</v>
      </c>
      <c r="O2822" s="6">
        <v>5212462016</v>
      </c>
      <c r="P2822" s="6">
        <v>5072295211</v>
      </c>
      <c r="Q2822" s="6">
        <v>0</v>
      </c>
      <c r="R2822" s="6">
        <v>1106873330</v>
      </c>
      <c r="S2822" s="6">
        <v>10976489828</v>
      </c>
      <c r="U2822">
        <f t="shared" si="50"/>
        <v>0.25675046267035301</v>
      </c>
    </row>
    <row r="2823" spans="1:21" x14ac:dyDescent="0.35">
      <c r="A2823">
        <v>2023</v>
      </c>
      <c r="B2823" t="s">
        <v>3</v>
      </c>
      <c r="C2823" t="s">
        <v>67</v>
      </c>
      <c r="D2823" t="s">
        <v>17</v>
      </c>
      <c r="E2823" t="s">
        <v>134</v>
      </c>
      <c r="F2823" t="s">
        <v>35</v>
      </c>
      <c r="G2823">
        <v>2</v>
      </c>
      <c r="H2823" t="s">
        <v>9</v>
      </c>
      <c r="I2823">
        <v>1424</v>
      </c>
      <c r="J2823" s="6">
        <v>1999391.32</v>
      </c>
      <c r="K2823" s="6">
        <v>548201.18000000005</v>
      </c>
      <c r="L2823" s="6">
        <v>2125174.73</v>
      </c>
      <c r="M2823" s="6">
        <v>3013971.12</v>
      </c>
      <c r="N2823" s="6">
        <v>368269</v>
      </c>
      <c r="O2823" s="6">
        <v>16061127849</v>
      </c>
      <c r="P2823" s="6">
        <v>5543984996</v>
      </c>
      <c r="Q2823" s="6">
        <v>0</v>
      </c>
      <c r="R2823" s="6">
        <v>1229160598</v>
      </c>
      <c r="S2823" s="6">
        <v>21755960955</v>
      </c>
      <c r="U2823">
        <f t="shared" si="50"/>
        <v>0.18419055655398164</v>
      </c>
    </row>
    <row r="2824" spans="1:21" x14ac:dyDescent="0.35">
      <c r="A2824">
        <v>2023</v>
      </c>
      <c r="B2824" t="s">
        <v>3</v>
      </c>
      <c r="C2824" t="s">
        <v>67</v>
      </c>
      <c r="D2824" t="s">
        <v>17</v>
      </c>
      <c r="E2824" t="s">
        <v>134</v>
      </c>
      <c r="F2824" t="s">
        <v>35</v>
      </c>
      <c r="G2824">
        <v>3</v>
      </c>
      <c r="H2824" t="s">
        <v>9</v>
      </c>
      <c r="I2824">
        <v>753</v>
      </c>
      <c r="J2824" s="6">
        <v>523152.97</v>
      </c>
      <c r="K2824" s="6">
        <v>113504.65</v>
      </c>
      <c r="L2824" s="6">
        <v>905176.85</v>
      </c>
      <c r="M2824" s="6">
        <v>1025047.8</v>
      </c>
      <c r="N2824" s="6">
        <v>18890</v>
      </c>
      <c r="O2824" s="6">
        <v>7226956879</v>
      </c>
      <c r="P2824" s="6">
        <v>2606091811</v>
      </c>
      <c r="Q2824" s="6">
        <v>0</v>
      </c>
      <c r="R2824" s="6">
        <v>736654712</v>
      </c>
      <c r="S2824" s="6">
        <v>10313748902</v>
      </c>
      <c r="U2824">
        <f t="shared" si="50"/>
        <v>3.6107985777085433E-2</v>
      </c>
    </row>
    <row r="2825" spans="1:21" x14ac:dyDescent="0.35">
      <c r="A2825">
        <v>2023</v>
      </c>
      <c r="B2825" t="s">
        <v>3</v>
      </c>
      <c r="C2825" t="s">
        <v>67</v>
      </c>
      <c r="D2825" t="s">
        <v>17</v>
      </c>
      <c r="E2825" t="s">
        <v>134</v>
      </c>
      <c r="F2825" t="s">
        <v>35</v>
      </c>
      <c r="G2825">
        <v>4</v>
      </c>
      <c r="H2825" t="s">
        <v>9</v>
      </c>
      <c r="I2825">
        <v>111</v>
      </c>
      <c r="J2825" s="6">
        <v>49526.58</v>
      </c>
      <c r="K2825" s="6">
        <v>17136.259999999998</v>
      </c>
      <c r="L2825" s="6">
        <v>280861.65000000002</v>
      </c>
      <c r="M2825" s="6">
        <v>465798.97</v>
      </c>
      <c r="N2825" s="6">
        <v>12185</v>
      </c>
      <c r="O2825" s="6">
        <v>2233655735</v>
      </c>
      <c r="P2825" s="6">
        <v>525384722</v>
      </c>
      <c r="Q2825" s="6">
        <v>0</v>
      </c>
      <c r="R2825" s="6">
        <v>453073315</v>
      </c>
      <c r="S2825" s="6">
        <v>3069879512</v>
      </c>
      <c r="U2825">
        <f t="shared" si="50"/>
        <v>0.24602950577245591</v>
      </c>
    </row>
    <row r="2826" spans="1:21" x14ac:dyDescent="0.35">
      <c r="A2826">
        <v>2023</v>
      </c>
      <c r="B2826" t="s">
        <v>3</v>
      </c>
      <c r="C2826" t="s">
        <v>67</v>
      </c>
      <c r="D2826" t="s">
        <v>17</v>
      </c>
      <c r="E2826" t="s">
        <v>134</v>
      </c>
      <c r="F2826" t="s">
        <v>35</v>
      </c>
      <c r="G2826">
        <v>5</v>
      </c>
      <c r="H2826" t="s">
        <v>9</v>
      </c>
      <c r="I2826">
        <v>94</v>
      </c>
      <c r="J2826" s="6">
        <v>780762.48</v>
      </c>
      <c r="K2826" s="6">
        <v>165554.4</v>
      </c>
      <c r="L2826" s="6">
        <v>296446.34999999998</v>
      </c>
      <c r="M2826" s="6">
        <v>414208.2</v>
      </c>
      <c r="N2826" s="6">
        <v>144863</v>
      </c>
      <c r="O2826" s="6">
        <v>33464319779</v>
      </c>
      <c r="P2826" s="6">
        <v>2787979377</v>
      </c>
      <c r="Q2826" s="6">
        <v>0</v>
      </c>
      <c r="R2826" s="6">
        <v>5508307457</v>
      </c>
      <c r="S2826" s="6">
        <v>26158482821</v>
      </c>
      <c r="U2826">
        <f t="shared" si="50"/>
        <v>0.18554042197314605</v>
      </c>
    </row>
    <row r="2827" spans="1:21" x14ac:dyDescent="0.35">
      <c r="A2827">
        <v>2023</v>
      </c>
      <c r="B2827" t="s">
        <v>3</v>
      </c>
      <c r="C2827" t="s">
        <v>67</v>
      </c>
      <c r="D2827" t="s">
        <v>17</v>
      </c>
      <c r="E2827" t="s">
        <v>134</v>
      </c>
      <c r="F2827" t="s">
        <v>35</v>
      </c>
      <c r="G2827">
        <v>6</v>
      </c>
      <c r="H2827" t="s">
        <v>9</v>
      </c>
      <c r="I2827">
        <v>43</v>
      </c>
      <c r="J2827" s="6">
        <v>109335</v>
      </c>
      <c r="K2827" s="6">
        <v>19152.29</v>
      </c>
      <c r="L2827" s="6">
        <v>114590.51</v>
      </c>
      <c r="M2827" s="6">
        <v>189076.19</v>
      </c>
      <c r="N2827" s="6">
        <v>31859</v>
      </c>
      <c r="O2827" s="6">
        <v>1175317370</v>
      </c>
      <c r="P2827" s="6">
        <v>86811696</v>
      </c>
      <c r="Q2827" s="6">
        <v>0</v>
      </c>
      <c r="R2827" s="6">
        <v>61884458</v>
      </c>
      <c r="S2827" s="6">
        <v>1322580514</v>
      </c>
      <c r="U2827">
        <f t="shared" si="50"/>
        <v>0.29138885077971372</v>
      </c>
    </row>
    <row r="2828" spans="1:21" x14ac:dyDescent="0.35">
      <c r="A2828">
        <v>2023</v>
      </c>
      <c r="B2828" t="s">
        <v>3</v>
      </c>
      <c r="C2828" t="s">
        <v>67</v>
      </c>
      <c r="D2828" t="s">
        <v>17</v>
      </c>
      <c r="E2828" t="s">
        <v>134</v>
      </c>
      <c r="F2828" t="s">
        <v>35</v>
      </c>
      <c r="G2828">
        <v>7</v>
      </c>
      <c r="H2828" t="s">
        <v>9</v>
      </c>
      <c r="I2828">
        <v>27</v>
      </c>
      <c r="J2828" s="6">
        <v>122092.34</v>
      </c>
      <c r="K2828" s="6">
        <v>13148.08</v>
      </c>
      <c r="L2828" s="6">
        <v>129313.84</v>
      </c>
      <c r="M2828" s="6">
        <v>233540.8</v>
      </c>
      <c r="N2828" s="6">
        <v>32516</v>
      </c>
      <c r="O2828" s="6">
        <v>1727021045</v>
      </c>
      <c r="P2828" s="6">
        <v>185670534</v>
      </c>
      <c r="Q2828" s="6">
        <v>0</v>
      </c>
      <c r="R2828" s="6">
        <v>94915448</v>
      </c>
      <c r="S2828" s="6">
        <v>1994107027</v>
      </c>
      <c r="U2828">
        <f t="shared" si="50"/>
        <v>0.26632301420383947</v>
      </c>
    </row>
    <row r="2829" spans="1:21" x14ac:dyDescent="0.35">
      <c r="A2829">
        <v>2023</v>
      </c>
      <c r="B2829" t="s">
        <v>3</v>
      </c>
      <c r="C2829" t="s">
        <v>67</v>
      </c>
      <c r="D2829" t="s">
        <v>17</v>
      </c>
      <c r="E2829" t="s">
        <v>134</v>
      </c>
      <c r="F2829" t="s">
        <v>35</v>
      </c>
      <c r="G2829">
        <v>8</v>
      </c>
      <c r="H2829" t="s">
        <v>9</v>
      </c>
      <c r="I2829">
        <v>9</v>
      </c>
      <c r="J2829" s="6">
        <v>9874.74</v>
      </c>
      <c r="K2829" s="6">
        <v>2577.96</v>
      </c>
      <c r="L2829" s="6">
        <v>10762.01</v>
      </c>
      <c r="M2829" s="6">
        <v>17508.580000000002</v>
      </c>
      <c r="N2829" s="6">
        <v>1989</v>
      </c>
      <c r="O2829" s="6">
        <v>23440000</v>
      </c>
      <c r="P2829" s="6">
        <v>79317398</v>
      </c>
      <c r="Q2829" s="6">
        <v>0</v>
      </c>
      <c r="R2829" s="6">
        <v>5976668</v>
      </c>
      <c r="S2829" s="6">
        <v>106780066</v>
      </c>
      <c r="U2829">
        <f t="shared" si="50"/>
        <v>0.20142302480875446</v>
      </c>
    </row>
    <row r="2830" spans="1:21" x14ac:dyDescent="0.35">
      <c r="A2830">
        <v>2023</v>
      </c>
      <c r="B2830" t="s">
        <v>3</v>
      </c>
      <c r="C2830" t="s">
        <v>67</v>
      </c>
      <c r="D2830" t="s">
        <v>17</v>
      </c>
      <c r="E2830" t="s">
        <v>134</v>
      </c>
      <c r="F2830" t="s">
        <v>35</v>
      </c>
      <c r="G2830">
        <v>9</v>
      </c>
      <c r="H2830" t="s">
        <v>9</v>
      </c>
      <c r="I2830">
        <v>15</v>
      </c>
      <c r="J2830" s="6">
        <v>72601.3</v>
      </c>
      <c r="K2830" s="6">
        <v>12096.33</v>
      </c>
      <c r="L2830" s="6">
        <v>53479.07</v>
      </c>
      <c r="M2830" s="6">
        <v>54797.45</v>
      </c>
      <c r="N2830" s="6">
        <v>11601</v>
      </c>
      <c r="O2830" s="6">
        <v>123192744</v>
      </c>
      <c r="P2830" s="6">
        <v>196200000</v>
      </c>
      <c r="Q2830" s="6">
        <v>0</v>
      </c>
      <c r="R2830" s="6">
        <v>7848437</v>
      </c>
      <c r="S2830" s="6">
        <v>306298181</v>
      </c>
      <c r="U2830">
        <f t="shared" si="50"/>
        <v>0.1597905271668689</v>
      </c>
    </row>
    <row r="2831" spans="1:21" x14ac:dyDescent="0.35">
      <c r="A2831">
        <v>2023</v>
      </c>
      <c r="B2831" t="s">
        <v>3</v>
      </c>
      <c r="C2831" t="s">
        <v>67</v>
      </c>
      <c r="D2831" t="s">
        <v>17</v>
      </c>
      <c r="E2831" t="s">
        <v>134</v>
      </c>
      <c r="F2831" t="s">
        <v>35</v>
      </c>
      <c r="G2831">
        <v>10</v>
      </c>
      <c r="H2831" t="s">
        <v>9</v>
      </c>
      <c r="I2831">
        <v>16</v>
      </c>
      <c r="J2831" s="6">
        <v>106031.79</v>
      </c>
      <c r="K2831" s="6">
        <v>10519.06</v>
      </c>
      <c r="L2831" s="6">
        <v>102833.48</v>
      </c>
      <c r="M2831" s="6">
        <v>108475.31</v>
      </c>
      <c r="N2831" s="6">
        <v>14807</v>
      </c>
      <c r="O2831" s="6">
        <v>1475785058</v>
      </c>
      <c r="P2831" s="6">
        <v>112147119</v>
      </c>
      <c r="Q2831" s="6">
        <v>0</v>
      </c>
      <c r="R2831" s="6">
        <v>229844179</v>
      </c>
      <c r="S2831" s="6">
        <v>1817776356</v>
      </c>
      <c r="U2831">
        <f t="shared" si="50"/>
        <v>0.1396467983799953</v>
      </c>
    </row>
    <row r="2832" spans="1:21" x14ac:dyDescent="0.35">
      <c r="A2832">
        <v>2023</v>
      </c>
      <c r="B2832" t="s">
        <v>3</v>
      </c>
      <c r="C2832" t="s">
        <v>67</v>
      </c>
      <c r="D2832" t="s">
        <v>17</v>
      </c>
      <c r="E2832" t="s">
        <v>135</v>
      </c>
      <c r="F2832" t="s">
        <v>35</v>
      </c>
      <c r="G2832">
        <v>1</v>
      </c>
      <c r="H2832" t="s">
        <v>9</v>
      </c>
      <c r="I2832">
        <v>746</v>
      </c>
      <c r="J2832" s="6">
        <v>2931408.83</v>
      </c>
      <c r="K2832" s="6">
        <v>1300198.6299999999</v>
      </c>
      <c r="L2832" s="6">
        <v>3335376.84</v>
      </c>
      <c r="M2832" s="6">
        <v>5361506.91</v>
      </c>
      <c r="N2832" s="6">
        <v>501714</v>
      </c>
      <c r="O2832" s="6">
        <v>7835734641</v>
      </c>
      <c r="P2832" s="6">
        <v>6318188092</v>
      </c>
      <c r="Q2832" s="6">
        <v>0</v>
      </c>
      <c r="R2832" s="6">
        <v>2014754695</v>
      </c>
      <c r="S2832" s="6">
        <v>15900381400</v>
      </c>
      <c r="U2832">
        <f t="shared" si="50"/>
        <v>0.17115115260125624</v>
      </c>
    </row>
    <row r="2833" spans="1:21" x14ac:dyDescent="0.35">
      <c r="A2833">
        <v>2023</v>
      </c>
      <c r="B2833" t="s">
        <v>3</v>
      </c>
      <c r="C2833" t="s">
        <v>67</v>
      </c>
      <c r="D2833" t="s">
        <v>17</v>
      </c>
      <c r="E2833" t="s">
        <v>135</v>
      </c>
      <c r="F2833" t="s">
        <v>35</v>
      </c>
      <c r="G2833">
        <v>2</v>
      </c>
      <c r="H2833" t="s">
        <v>9</v>
      </c>
      <c r="I2833">
        <v>892</v>
      </c>
      <c r="J2833" s="6">
        <v>1177904.03</v>
      </c>
      <c r="K2833" s="6">
        <v>382212.68</v>
      </c>
      <c r="L2833" s="6">
        <v>1211257.99</v>
      </c>
      <c r="M2833" s="6">
        <v>1544925.78</v>
      </c>
      <c r="N2833" s="6">
        <v>324176</v>
      </c>
      <c r="O2833" s="6">
        <v>7772723859</v>
      </c>
      <c r="P2833" s="6">
        <v>2445803365</v>
      </c>
      <c r="Q2833" s="6">
        <v>0</v>
      </c>
      <c r="R2833" s="6">
        <v>1121010798</v>
      </c>
      <c r="S2833" s="6">
        <v>10791852554</v>
      </c>
      <c r="U2833">
        <f t="shared" si="50"/>
        <v>0.27521427191313708</v>
      </c>
    </row>
    <row r="2834" spans="1:21" x14ac:dyDescent="0.35">
      <c r="A2834">
        <v>2023</v>
      </c>
      <c r="B2834" t="s">
        <v>3</v>
      </c>
      <c r="C2834" t="s">
        <v>67</v>
      </c>
      <c r="D2834" t="s">
        <v>17</v>
      </c>
      <c r="E2834" t="s">
        <v>135</v>
      </c>
      <c r="F2834" t="s">
        <v>35</v>
      </c>
      <c r="G2834">
        <v>3</v>
      </c>
      <c r="H2834" t="s">
        <v>9</v>
      </c>
      <c r="I2834">
        <v>1789</v>
      </c>
      <c r="J2834" s="6">
        <v>2024190.57</v>
      </c>
      <c r="K2834" s="6">
        <v>401268.5</v>
      </c>
      <c r="L2834" s="6">
        <v>2921905.06</v>
      </c>
      <c r="M2834" s="6">
        <v>3278270.98</v>
      </c>
      <c r="N2834" s="6">
        <v>130005</v>
      </c>
      <c r="O2834" s="6">
        <v>18252916798</v>
      </c>
      <c r="P2834" s="6">
        <v>6599504561</v>
      </c>
      <c r="Q2834" s="6">
        <v>0</v>
      </c>
      <c r="R2834" s="6">
        <v>2973075957</v>
      </c>
      <c r="S2834" s="6">
        <v>27325330316</v>
      </c>
      <c r="U2834">
        <f t="shared" si="50"/>
        <v>6.422567219053886E-2</v>
      </c>
    </row>
    <row r="2835" spans="1:21" x14ac:dyDescent="0.35">
      <c r="A2835">
        <v>2023</v>
      </c>
      <c r="B2835" t="s">
        <v>3</v>
      </c>
      <c r="C2835" t="s">
        <v>67</v>
      </c>
      <c r="D2835" t="s">
        <v>17</v>
      </c>
      <c r="E2835" t="s">
        <v>135</v>
      </c>
      <c r="F2835" t="s">
        <v>35</v>
      </c>
      <c r="G2835">
        <v>4</v>
      </c>
      <c r="H2835" t="s">
        <v>9</v>
      </c>
      <c r="I2835">
        <v>86</v>
      </c>
      <c r="J2835" s="6">
        <v>277607.15999999997</v>
      </c>
      <c r="K2835" s="6">
        <v>54312.2</v>
      </c>
      <c r="L2835" s="6">
        <v>214148.67</v>
      </c>
      <c r="M2835" s="6">
        <v>347734.65</v>
      </c>
      <c r="N2835" s="6">
        <v>82693</v>
      </c>
      <c r="O2835" s="6">
        <v>1407191920</v>
      </c>
      <c r="P2835" s="6">
        <v>564164018</v>
      </c>
      <c r="Q2835" s="6">
        <v>0</v>
      </c>
      <c r="R2835" s="6">
        <v>158580312</v>
      </c>
      <c r="S2835" s="6">
        <v>2106340884</v>
      </c>
      <c r="U2835">
        <f t="shared" si="50"/>
        <v>0.29787776367151342</v>
      </c>
    </row>
    <row r="2836" spans="1:21" x14ac:dyDescent="0.35">
      <c r="A2836">
        <v>2023</v>
      </c>
      <c r="B2836" t="s">
        <v>3</v>
      </c>
      <c r="C2836" t="s">
        <v>67</v>
      </c>
      <c r="D2836" t="s">
        <v>17</v>
      </c>
      <c r="E2836" t="s">
        <v>135</v>
      </c>
      <c r="F2836" t="s">
        <v>35</v>
      </c>
      <c r="G2836">
        <v>5</v>
      </c>
      <c r="H2836" t="s">
        <v>9</v>
      </c>
      <c r="I2836">
        <v>88</v>
      </c>
      <c r="J2836" s="6">
        <v>1067182.8999999999</v>
      </c>
      <c r="K2836" s="6">
        <v>159296.29999999999</v>
      </c>
      <c r="L2836" s="6">
        <v>456343.03</v>
      </c>
      <c r="M2836" s="6">
        <v>484570.65</v>
      </c>
      <c r="N2836" s="6">
        <v>192180</v>
      </c>
      <c r="O2836" s="6">
        <v>4624899104</v>
      </c>
      <c r="P2836" s="6">
        <v>4116097048</v>
      </c>
      <c r="Q2836" s="6">
        <v>0</v>
      </c>
      <c r="R2836" s="6">
        <v>883795720</v>
      </c>
      <c r="S2836" s="6">
        <v>9610902872</v>
      </c>
      <c r="U2836">
        <f t="shared" si="50"/>
        <v>0.18008159613502053</v>
      </c>
    </row>
    <row r="2837" spans="1:21" x14ac:dyDescent="0.35">
      <c r="A2837">
        <v>2023</v>
      </c>
      <c r="B2837" t="s">
        <v>3</v>
      </c>
      <c r="C2837" t="s">
        <v>67</v>
      </c>
      <c r="D2837" t="s">
        <v>17</v>
      </c>
      <c r="E2837" t="s">
        <v>135</v>
      </c>
      <c r="F2837" t="s">
        <v>35</v>
      </c>
      <c r="G2837">
        <v>6</v>
      </c>
      <c r="H2837" t="s">
        <v>9</v>
      </c>
      <c r="I2837">
        <v>44</v>
      </c>
      <c r="J2837" s="6">
        <v>116598.71</v>
      </c>
      <c r="K2837" s="6">
        <v>50883.9</v>
      </c>
      <c r="L2837" s="6">
        <v>135360.14000000001</v>
      </c>
      <c r="M2837" s="6">
        <v>219126.11</v>
      </c>
      <c r="N2837" s="6">
        <v>20240</v>
      </c>
      <c r="O2837" s="6">
        <v>1175986179</v>
      </c>
      <c r="P2837" s="6">
        <v>140199615</v>
      </c>
      <c r="Q2837" s="6">
        <v>0</v>
      </c>
      <c r="R2837" s="6">
        <v>110380699</v>
      </c>
      <c r="S2837" s="6">
        <v>1421696493</v>
      </c>
      <c r="U2837">
        <f t="shared" si="50"/>
        <v>0.17358682613212445</v>
      </c>
    </row>
    <row r="2838" spans="1:21" x14ac:dyDescent="0.35">
      <c r="A2838">
        <v>2023</v>
      </c>
      <c r="B2838" t="s">
        <v>3</v>
      </c>
      <c r="C2838" t="s">
        <v>67</v>
      </c>
      <c r="D2838" t="s">
        <v>17</v>
      </c>
      <c r="E2838" t="s">
        <v>135</v>
      </c>
      <c r="F2838" t="s">
        <v>35</v>
      </c>
      <c r="G2838">
        <v>7</v>
      </c>
      <c r="H2838" t="s">
        <v>9</v>
      </c>
      <c r="I2838">
        <v>22</v>
      </c>
      <c r="J2838" s="6">
        <v>176690.6</v>
      </c>
      <c r="K2838" s="6">
        <v>169063.65</v>
      </c>
      <c r="L2838" s="6">
        <v>77285</v>
      </c>
      <c r="M2838" s="6">
        <v>83915.02</v>
      </c>
      <c r="N2838" s="6">
        <v>25835</v>
      </c>
      <c r="O2838" s="6">
        <v>118952511</v>
      </c>
      <c r="P2838" s="6">
        <v>239404258</v>
      </c>
      <c r="Q2838" s="6">
        <v>0</v>
      </c>
      <c r="R2838" s="6">
        <v>12504852</v>
      </c>
      <c r="S2838" s="6">
        <v>369461621</v>
      </c>
      <c r="U2838">
        <f t="shared" si="50"/>
        <v>0.14621604092124876</v>
      </c>
    </row>
    <row r="2839" spans="1:21" x14ac:dyDescent="0.35">
      <c r="A2839">
        <v>2023</v>
      </c>
      <c r="B2839" t="s">
        <v>3</v>
      </c>
      <c r="C2839" t="s">
        <v>67</v>
      </c>
      <c r="D2839" t="s">
        <v>17</v>
      </c>
      <c r="E2839" t="s">
        <v>135</v>
      </c>
      <c r="F2839" t="s">
        <v>35</v>
      </c>
      <c r="G2839">
        <v>8</v>
      </c>
      <c r="H2839" t="s">
        <v>9</v>
      </c>
      <c r="I2839">
        <v>20</v>
      </c>
      <c r="J2839" s="6">
        <v>8296.68</v>
      </c>
      <c r="K2839" s="6">
        <v>1638.13</v>
      </c>
      <c r="L2839" s="6">
        <v>7625.58</v>
      </c>
      <c r="M2839" s="6">
        <v>10170.83</v>
      </c>
      <c r="N2839" s="6">
        <v>2092</v>
      </c>
      <c r="O2839" s="6">
        <v>282300334</v>
      </c>
      <c r="P2839" s="6">
        <v>16600000</v>
      </c>
      <c r="Q2839" s="6">
        <v>0</v>
      </c>
      <c r="R2839" s="6">
        <v>29635367</v>
      </c>
      <c r="S2839" s="6">
        <v>325217812</v>
      </c>
      <c r="U2839">
        <f t="shared" ref="U2839:U2902" si="51">IFERROR(N2839/J2839,0)</f>
        <v>0.25214905239204116</v>
      </c>
    </row>
    <row r="2840" spans="1:21" x14ac:dyDescent="0.35">
      <c r="A2840">
        <v>2023</v>
      </c>
      <c r="B2840" t="s">
        <v>3</v>
      </c>
      <c r="C2840" t="s">
        <v>67</v>
      </c>
      <c r="D2840" t="s">
        <v>17</v>
      </c>
      <c r="E2840" t="s">
        <v>135</v>
      </c>
      <c r="F2840" t="s">
        <v>35</v>
      </c>
      <c r="G2840">
        <v>9</v>
      </c>
      <c r="H2840" t="s">
        <v>9</v>
      </c>
      <c r="I2840">
        <v>12</v>
      </c>
      <c r="J2840" s="6">
        <v>56249.11</v>
      </c>
      <c r="K2840" s="6">
        <v>25983.57</v>
      </c>
      <c r="L2840" s="6">
        <v>54421.760000000002</v>
      </c>
      <c r="M2840" s="6">
        <v>71017.77</v>
      </c>
      <c r="N2840" s="6">
        <v>14084</v>
      </c>
      <c r="O2840" s="6">
        <v>698806000</v>
      </c>
      <c r="P2840" s="6">
        <v>31850000</v>
      </c>
      <c r="Q2840" s="6">
        <v>0</v>
      </c>
      <c r="R2840" s="6">
        <v>52745000</v>
      </c>
      <c r="S2840" s="6">
        <v>772881000</v>
      </c>
      <c r="U2840">
        <f t="shared" si="51"/>
        <v>0.25038618388806505</v>
      </c>
    </row>
    <row r="2841" spans="1:21" x14ac:dyDescent="0.35">
      <c r="A2841">
        <v>2023</v>
      </c>
      <c r="B2841" t="s">
        <v>3</v>
      </c>
      <c r="C2841" t="s">
        <v>67</v>
      </c>
      <c r="D2841" t="s">
        <v>17</v>
      </c>
      <c r="E2841" t="s">
        <v>135</v>
      </c>
      <c r="F2841" t="s">
        <v>35</v>
      </c>
      <c r="G2841">
        <v>10</v>
      </c>
      <c r="H2841" t="s">
        <v>9</v>
      </c>
      <c r="I2841">
        <v>22</v>
      </c>
      <c r="J2841" s="6">
        <v>50395.82</v>
      </c>
      <c r="K2841" s="6">
        <v>11066.5</v>
      </c>
      <c r="L2841" s="6">
        <v>54923.38</v>
      </c>
      <c r="M2841" s="6">
        <v>60389.7</v>
      </c>
      <c r="N2841" s="6">
        <v>6336</v>
      </c>
      <c r="O2841" s="6">
        <v>951418866</v>
      </c>
      <c r="P2841" s="6">
        <v>103011030</v>
      </c>
      <c r="Q2841" s="6">
        <v>0</v>
      </c>
      <c r="R2841" s="6">
        <v>38005991</v>
      </c>
      <c r="S2841" s="6">
        <v>1072059149</v>
      </c>
      <c r="U2841">
        <f t="shared" si="51"/>
        <v>0.12572471288293355</v>
      </c>
    </row>
    <row r="2842" spans="1:21" x14ac:dyDescent="0.35">
      <c r="A2842">
        <v>2023</v>
      </c>
      <c r="B2842" t="s">
        <v>3</v>
      </c>
      <c r="C2842" t="s">
        <v>67</v>
      </c>
      <c r="D2842" t="s">
        <v>17</v>
      </c>
      <c r="E2842" t="s">
        <v>136</v>
      </c>
      <c r="F2842" t="s">
        <v>35</v>
      </c>
      <c r="G2842">
        <v>1</v>
      </c>
      <c r="H2842" t="s">
        <v>9</v>
      </c>
      <c r="I2842">
        <v>336</v>
      </c>
      <c r="J2842" s="6">
        <v>229403.87</v>
      </c>
      <c r="K2842" s="6">
        <v>166322.92000000001</v>
      </c>
      <c r="L2842" s="6">
        <v>312800.65999999997</v>
      </c>
      <c r="M2842" s="6">
        <v>480072.37</v>
      </c>
      <c r="N2842" s="6">
        <v>36337</v>
      </c>
      <c r="O2842" s="6">
        <v>936714735</v>
      </c>
      <c r="P2842" s="6">
        <v>676858592</v>
      </c>
      <c r="Q2842" s="6">
        <v>0</v>
      </c>
      <c r="R2842" s="6">
        <v>77724798</v>
      </c>
      <c r="S2842" s="6">
        <v>1436909749</v>
      </c>
      <c r="U2842">
        <f t="shared" si="51"/>
        <v>0.15839750218686371</v>
      </c>
    </row>
    <row r="2843" spans="1:21" x14ac:dyDescent="0.35">
      <c r="A2843">
        <v>2023</v>
      </c>
      <c r="B2843" t="s">
        <v>3</v>
      </c>
      <c r="C2843" t="s">
        <v>67</v>
      </c>
      <c r="D2843" t="s">
        <v>17</v>
      </c>
      <c r="E2843" t="s">
        <v>136</v>
      </c>
      <c r="F2843" t="s">
        <v>35</v>
      </c>
      <c r="G2843">
        <v>2</v>
      </c>
      <c r="H2843" t="s">
        <v>9</v>
      </c>
      <c r="I2843">
        <v>84</v>
      </c>
      <c r="J2843" s="6">
        <v>57051.01</v>
      </c>
      <c r="K2843" s="6">
        <v>35953.97</v>
      </c>
      <c r="L2843" s="6">
        <v>61265.37</v>
      </c>
      <c r="M2843" s="6">
        <v>72059.08</v>
      </c>
      <c r="N2843" s="6">
        <v>6607</v>
      </c>
      <c r="O2843" s="6">
        <v>376865884</v>
      </c>
      <c r="P2843" s="6">
        <v>188740174</v>
      </c>
      <c r="Q2843" s="6">
        <v>0</v>
      </c>
      <c r="R2843" s="6">
        <v>58453479</v>
      </c>
      <c r="S2843" s="6">
        <v>585610907</v>
      </c>
      <c r="U2843">
        <f t="shared" si="51"/>
        <v>0.1158086421257047</v>
      </c>
    </row>
    <row r="2844" spans="1:21" x14ac:dyDescent="0.35">
      <c r="A2844">
        <v>2023</v>
      </c>
      <c r="B2844" t="s">
        <v>3</v>
      </c>
      <c r="C2844" t="s">
        <v>67</v>
      </c>
      <c r="D2844" t="s">
        <v>17</v>
      </c>
      <c r="E2844" t="s">
        <v>136</v>
      </c>
      <c r="F2844" t="s">
        <v>35</v>
      </c>
      <c r="G2844">
        <v>3</v>
      </c>
      <c r="H2844" t="s">
        <v>9</v>
      </c>
      <c r="I2844">
        <v>69</v>
      </c>
      <c r="J2844" s="6">
        <v>56794.29</v>
      </c>
      <c r="K2844" s="6">
        <v>16151.32</v>
      </c>
      <c r="L2844" s="6">
        <v>90180.02</v>
      </c>
      <c r="M2844" s="6">
        <v>106988.25</v>
      </c>
      <c r="N2844" s="6">
        <v>5685</v>
      </c>
      <c r="O2844" s="6">
        <v>530873020</v>
      </c>
      <c r="P2844" s="6">
        <v>230595000</v>
      </c>
      <c r="Q2844" s="6">
        <v>0</v>
      </c>
      <c r="R2844" s="6">
        <v>63000000</v>
      </c>
      <c r="S2844" s="6">
        <v>791691520</v>
      </c>
      <c r="U2844">
        <f t="shared" si="51"/>
        <v>0.10009809084680872</v>
      </c>
    </row>
    <row r="2845" spans="1:21" x14ac:dyDescent="0.35">
      <c r="A2845">
        <v>2023</v>
      </c>
      <c r="B2845" t="s">
        <v>3</v>
      </c>
      <c r="C2845" t="s">
        <v>67</v>
      </c>
      <c r="D2845" t="s">
        <v>17</v>
      </c>
      <c r="E2845" t="s">
        <v>136</v>
      </c>
      <c r="F2845" t="s">
        <v>35</v>
      </c>
      <c r="G2845">
        <v>4</v>
      </c>
      <c r="H2845" t="s">
        <v>9</v>
      </c>
      <c r="I2845">
        <v>4</v>
      </c>
      <c r="J2845" s="6">
        <v>3034.2</v>
      </c>
      <c r="K2845" s="6">
        <v>1451.38</v>
      </c>
      <c r="L2845" s="6">
        <v>1441.28</v>
      </c>
      <c r="M2845" s="6">
        <v>1460.49</v>
      </c>
      <c r="N2845" s="6">
        <v>551</v>
      </c>
      <c r="O2845" s="6">
        <v>9911244</v>
      </c>
      <c r="P2845" s="6">
        <v>3564786</v>
      </c>
      <c r="Q2845" s="6">
        <v>0</v>
      </c>
      <c r="R2845" s="6">
        <v>668501</v>
      </c>
      <c r="S2845" s="6">
        <v>14144531</v>
      </c>
      <c r="U2845">
        <f t="shared" si="51"/>
        <v>0.18159646694351064</v>
      </c>
    </row>
    <row r="2846" spans="1:21" x14ac:dyDescent="0.35">
      <c r="A2846">
        <v>2023</v>
      </c>
      <c r="B2846" t="s">
        <v>3</v>
      </c>
      <c r="C2846" t="s">
        <v>67</v>
      </c>
      <c r="D2846" t="s">
        <v>17</v>
      </c>
      <c r="E2846" t="s">
        <v>136</v>
      </c>
      <c r="F2846" t="s">
        <v>35</v>
      </c>
      <c r="G2846">
        <v>5</v>
      </c>
      <c r="H2846" t="s">
        <v>9</v>
      </c>
      <c r="I2846">
        <v>5</v>
      </c>
      <c r="J2846" s="6">
        <v>367.19</v>
      </c>
      <c r="K2846" s="6">
        <v>52.84</v>
      </c>
      <c r="L2846" s="6">
        <v>3387.61</v>
      </c>
      <c r="M2846" s="6">
        <v>4753.0200000000004</v>
      </c>
      <c r="N2846" s="6">
        <v>92</v>
      </c>
      <c r="O2846" s="6">
        <v>44000000</v>
      </c>
      <c r="P2846" s="6">
        <v>500000</v>
      </c>
      <c r="Q2846" s="6">
        <v>0</v>
      </c>
      <c r="R2846" s="6">
        <v>760000</v>
      </c>
      <c r="S2846" s="6">
        <v>45260000</v>
      </c>
      <c r="U2846">
        <f t="shared" si="51"/>
        <v>0.25055148560690649</v>
      </c>
    </row>
    <row r="2847" spans="1:21" x14ac:dyDescent="0.35">
      <c r="A2847">
        <v>2023</v>
      </c>
      <c r="B2847" t="s">
        <v>3</v>
      </c>
      <c r="C2847" t="s">
        <v>67</v>
      </c>
      <c r="D2847" t="s">
        <v>17</v>
      </c>
      <c r="E2847" t="s">
        <v>136</v>
      </c>
      <c r="F2847" t="s">
        <v>35</v>
      </c>
      <c r="G2847">
        <v>6</v>
      </c>
      <c r="H2847" t="s">
        <v>9</v>
      </c>
      <c r="I2847">
        <v>2</v>
      </c>
      <c r="J2847" s="6">
        <v>7202.99</v>
      </c>
      <c r="K2847" s="6">
        <v>3601.5</v>
      </c>
      <c r="L2847" s="6">
        <v>3588.2</v>
      </c>
      <c r="M2847" s="6">
        <v>3588.2</v>
      </c>
      <c r="N2847" s="6">
        <v>1806</v>
      </c>
      <c r="O2847" s="6">
        <v>588770632</v>
      </c>
      <c r="P2847" s="6">
        <v>0</v>
      </c>
      <c r="Q2847" s="6">
        <v>0</v>
      </c>
      <c r="R2847" s="6">
        <v>0</v>
      </c>
      <c r="S2847" s="6">
        <v>588770632</v>
      </c>
      <c r="U2847">
        <f t="shared" si="51"/>
        <v>0.2507292110637388</v>
      </c>
    </row>
    <row r="2848" spans="1:21" x14ac:dyDescent="0.35">
      <c r="A2848">
        <v>2023</v>
      </c>
      <c r="B2848" t="s">
        <v>3</v>
      </c>
      <c r="C2848" t="s">
        <v>67</v>
      </c>
      <c r="D2848" t="s">
        <v>17</v>
      </c>
      <c r="E2848" t="s">
        <v>137</v>
      </c>
      <c r="F2848" t="s">
        <v>35</v>
      </c>
      <c r="G2848">
        <v>1</v>
      </c>
      <c r="H2848" t="s">
        <v>9</v>
      </c>
      <c r="I2848">
        <v>103</v>
      </c>
      <c r="J2848" s="6">
        <v>79672.850000000006</v>
      </c>
      <c r="K2848" s="6">
        <v>54902.49</v>
      </c>
      <c r="L2848" s="6">
        <v>101175.38</v>
      </c>
      <c r="M2848" s="6">
        <v>132759.54999999999</v>
      </c>
      <c r="N2848" s="6">
        <v>11786</v>
      </c>
      <c r="O2848" s="6">
        <v>507380940</v>
      </c>
      <c r="P2848" s="6">
        <v>152051918</v>
      </c>
      <c r="Q2848" s="6">
        <v>0</v>
      </c>
      <c r="R2848" s="6">
        <v>38613560</v>
      </c>
      <c r="S2848" s="6">
        <v>698046418</v>
      </c>
      <c r="U2848">
        <f t="shared" si="51"/>
        <v>0.14792994100248705</v>
      </c>
    </row>
    <row r="2849" spans="1:21" x14ac:dyDescent="0.35">
      <c r="A2849">
        <v>2023</v>
      </c>
      <c r="B2849" t="s">
        <v>3</v>
      </c>
      <c r="C2849" t="s">
        <v>67</v>
      </c>
      <c r="D2849" t="s">
        <v>17</v>
      </c>
      <c r="E2849" t="s">
        <v>137</v>
      </c>
      <c r="F2849" t="s">
        <v>35</v>
      </c>
      <c r="G2849">
        <v>2</v>
      </c>
      <c r="H2849" t="s">
        <v>9</v>
      </c>
      <c r="I2849">
        <v>172</v>
      </c>
      <c r="J2849" s="6">
        <v>87019.97</v>
      </c>
      <c r="K2849" s="6">
        <v>30123.73</v>
      </c>
      <c r="L2849" s="6">
        <v>101405.41</v>
      </c>
      <c r="M2849" s="6">
        <v>116010.25</v>
      </c>
      <c r="N2849" s="6">
        <v>18778</v>
      </c>
      <c r="O2849" s="6">
        <v>982044972</v>
      </c>
      <c r="P2849" s="6">
        <v>261925858</v>
      </c>
      <c r="Q2849" s="6">
        <v>0</v>
      </c>
      <c r="R2849" s="6">
        <v>73465653</v>
      </c>
      <c r="S2849" s="6">
        <v>1177950411</v>
      </c>
      <c r="U2849">
        <f t="shared" si="51"/>
        <v>0.21578954807729767</v>
      </c>
    </row>
    <row r="2850" spans="1:21" x14ac:dyDescent="0.35">
      <c r="A2850">
        <v>2023</v>
      </c>
      <c r="B2850" t="s">
        <v>3</v>
      </c>
      <c r="C2850" t="s">
        <v>67</v>
      </c>
      <c r="D2850" t="s">
        <v>17</v>
      </c>
      <c r="E2850" t="s">
        <v>137</v>
      </c>
      <c r="F2850" t="s">
        <v>35</v>
      </c>
      <c r="G2850">
        <v>3</v>
      </c>
      <c r="H2850" t="s">
        <v>9</v>
      </c>
      <c r="I2850">
        <v>247</v>
      </c>
      <c r="J2850" s="6">
        <v>217248.53</v>
      </c>
      <c r="K2850" s="6">
        <v>42898.76</v>
      </c>
      <c r="L2850" s="6">
        <v>320223.7</v>
      </c>
      <c r="M2850" s="6">
        <v>353494.06</v>
      </c>
      <c r="N2850" s="6">
        <v>9127</v>
      </c>
      <c r="O2850" s="6">
        <v>2251395500</v>
      </c>
      <c r="P2850" s="6">
        <v>874696596</v>
      </c>
      <c r="Q2850" s="6">
        <v>0</v>
      </c>
      <c r="R2850" s="6">
        <v>295658000</v>
      </c>
      <c r="S2850" s="6">
        <v>3334343596</v>
      </c>
      <c r="U2850">
        <f t="shared" si="51"/>
        <v>4.2011791748372246E-2</v>
      </c>
    </row>
    <row r="2851" spans="1:21" x14ac:dyDescent="0.35">
      <c r="A2851">
        <v>2023</v>
      </c>
      <c r="B2851" t="s">
        <v>3</v>
      </c>
      <c r="C2851" t="s">
        <v>67</v>
      </c>
      <c r="D2851" t="s">
        <v>17</v>
      </c>
      <c r="E2851" t="s">
        <v>137</v>
      </c>
      <c r="F2851" t="s">
        <v>35</v>
      </c>
      <c r="G2851">
        <v>4</v>
      </c>
      <c r="H2851" t="s">
        <v>9</v>
      </c>
      <c r="I2851">
        <v>4</v>
      </c>
      <c r="J2851" s="6">
        <v>-149.08000000000001</v>
      </c>
      <c r="K2851" s="6">
        <v>363.4</v>
      </c>
      <c r="L2851" s="6">
        <v>373.54</v>
      </c>
      <c r="M2851" s="6">
        <v>373.54</v>
      </c>
      <c r="N2851" s="6">
        <v>-134</v>
      </c>
      <c r="O2851" s="6">
        <v>26774000</v>
      </c>
      <c r="P2851" s="6">
        <v>1800000</v>
      </c>
      <c r="Q2851" s="6">
        <v>0</v>
      </c>
      <c r="R2851" s="6">
        <v>2761600</v>
      </c>
      <c r="S2851" s="6">
        <v>31330600</v>
      </c>
      <c r="U2851">
        <f t="shared" si="51"/>
        <v>0.8988462570431982</v>
      </c>
    </row>
    <row r="2852" spans="1:21" x14ac:dyDescent="0.35">
      <c r="A2852">
        <v>2023</v>
      </c>
      <c r="B2852" t="s">
        <v>3</v>
      </c>
      <c r="C2852" t="s">
        <v>67</v>
      </c>
      <c r="D2852" t="s">
        <v>17</v>
      </c>
      <c r="E2852" t="s">
        <v>137</v>
      </c>
      <c r="F2852" t="s">
        <v>35</v>
      </c>
      <c r="G2852">
        <v>5</v>
      </c>
      <c r="H2852" t="s">
        <v>9</v>
      </c>
      <c r="I2852">
        <v>6</v>
      </c>
      <c r="J2852" s="6">
        <v>1388.83</v>
      </c>
      <c r="K2852" s="6">
        <v>229.29</v>
      </c>
      <c r="L2852" s="6">
        <v>2062.5500000000002</v>
      </c>
      <c r="M2852" s="6">
        <v>2158.62</v>
      </c>
      <c r="N2852" s="6">
        <v>22</v>
      </c>
      <c r="O2852" s="6">
        <v>24400000</v>
      </c>
      <c r="P2852" s="6">
        <v>4825000</v>
      </c>
      <c r="Q2852" s="6">
        <v>0</v>
      </c>
      <c r="R2852" s="6">
        <v>2460000</v>
      </c>
      <c r="S2852" s="6">
        <v>31685000</v>
      </c>
      <c r="U2852">
        <f t="shared" si="51"/>
        <v>1.5840671644477725E-2</v>
      </c>
    </row>
    <row r="2853" spans="1:21" x14ac:dyDescent="0.35">
      <c r="A2853">
        <v>2023</v>
      </c>
      <c r="B2853" t="s">
        <v>3</v>
      </c>
      <c r="C2853" t="s">
        <v>67</v>
      </c>
      <c r="D2853" t="s">
        <v>17</v>
      </c>
      <c r="E2853" t="s">
        <v>137</v>
      </c>
      <c r="F2853" t="s">
        <v>35</v>
      </c>
      <c r="G2853">
        <v>6</v>
      </c>
      <c r="H2853" t="s">
        <v>9</v>
      </c>
      <c r="I2853">
        <v>7</v>
      </c>
      <c r="J2853" s="6">
        <v>1394.01</v>
      </c>
      <c r="K2853" s="6">
        <v>214.03</v>
      </c>
      <c r="L2853" s="6">
        <v>2298.2800000000002</v>
      </c>
      <c r="M2853" s="6">
        <v>2451.1999999999998</v>
      </c>
      <c r="N2853" s="6">
        <v>345</v>
      </c>
      <c r="O2853" s="6">
        <v>19006000</v>
      </c>
      <c r="P2853" s="6">
        <v>5500000</v>
      </c>
      <c r="Q2853" s="6">
        <v>0</v>
      </c>
      <c r="R2853" s="6">
        <v>1372500</v>
      </c>
      <c r="S2853" s="6">
        <v>25878500</v>
      </c>
      <c r="U2853">
        <f t="shared" si="51"/>
        <v>0.24748746422192094</v>
      </c>
    </row>
    <row r="2854" spans="1:21" x14ac:dyDescent="0.35">
      <c r="A2854">
        <v>2023</v>
      </c>
      <c r="B2854" t="s">
        <v>3</v>
      </c>
      <c r="C2854" t="s">
        <v>67</v>
      </c>
      <c r="D2854" t="s">
        <v>17</v>
      </c>
      <c r="E2854" t="s">
        <v>137</v>
      </c>
      <c r="F2854" t="s">
        <v>35</v>
      </c>
      <c r="G2854">
        <v>10</v>
      </c>
      <c r="H2854" t="s">
        <v>9</v>
      </c>
      <c r="I2854">
        <v>1</v>
      </c>
      <c r="J2854" s="6">
        <v>0</v>
      </c>
      <c r="K2854" s="6">
        <v>0</v>
      </c>
      <c r="L2854" s="6">
        <v>619.48</v>
      </c>
      <c r="M2854" s="6">
        <v>649.74</v>
      </c>
      <c r="N2854" s="6">
        <v>0</v>
      </c>
      <c r="O2854" s="6">
        <v>3280423</v>
      </c>
      <c r="P2854" s="6">
        <v>13621692</v>
      </c>
      <c r="Q2854" s="6">
        <v>0</v>
      </c>
      <c r="R2854" s="6">
        <v>3280423</v>
      </c>
      <c r="S2854" s="6">
        <v>20182538</v>
      </c>
      <c r="U2854">
        <f t="shared" si="51"/>
        <v>0</v>
      </c>
    </row>
    <row r="2855" spans="1:21" x14ac:dyDescent="0.35">
      <c r="A2855">
        <v>2023</v>
      </c>
      <c r="B2855" t="s">
        <v>3</v>
      </c>
      <c r="C2855" t="s">
        <v>67</v>
      </c>
      <c r="D2855" t="s">
        <v>17</v>
      </c>
      <c r="E2855" t="s">
        <v>138</v>
      </c>
      <c r="F2855" t="s">
        <v>35</v>
      </c>
      <c r="G2855">
        <v>1</v>
      </c>
      <c r="H2855" t="s">
        <v>9</v>
      </c>
      <c r="I2855">
        <v>64</v>
      </c>
      <c r="J2855" s="6">
        <v>-3009.77</v>
      </c>
      <c r="K2855" s="6">
        <v>10542.75</v>
      </c>
      <c r="L2855" s="6">
        <v>37121.11</v>
      </c>
      <c r="M2855" s="6">
        <v>82239.11</v>
      </c>
      <c r="N2855" s="6">
        <v>-2640</v>
      </c>
      <c r="O2855" s="6">
        <v>380066314</v>
      </c>
      <c r="P2855" s="6">
        <v>259792577</v>
      </c>
      <c r="Q2855" s="6">
        <v>0</v>
      </c>
      <c r="R2855" s="6">
        <v>43102513</v>
      </c>
      <c r="S2855" s="6">
        <v>640545929</v>
      </c>
      <c r="U2855">
        <f t="shared" si="51"/>
        <v>0.87714343620941138</v>
      </c>
    </row>
    <row r="2856" spans="1:21" x14ac:dyDescent="0.35">
      <c r="A2856">
        <v>2023</v>
      </c>
      <c r="B2856" t="s">
        <v>3</v>
      </c>
      <c r="C2856" t="s">
        <v>67</v>
      </c>
      <c r="D2856" t="s">
        <v>17</v>
      </c>
      <c r="E2856" t="s">
        <v>138</v>
      </c>
      <c r="F2856" t="s">
        <v>35</v>
      </c>
      <c r="G2856">
        <v>2</v>
      </c>
      <c r="H2856" t="s">
        <v>9</v>
      </c>
      <c r="I2856">
        <v>64</v>
      </c>
      <c r="J2856" s="6">
        <v>24762.639999999999</v>
      </c>
      <c r="K2856" s="6">
        <v>7220.26</v>
      </c>
      <c r="L2856" s="6">
        <v>46942.59</v>
      </c>
      <c r="M2856" s="6">
        <v>74774.539999999994</v>
      </c>
      <c r="N2856" s="6">
        <v>5190</v>
      </c>
      <c r="O2856" s="6">
        <v>502013211</v>
      </c>
      <c r="P2856" s="6">
        <v>188998299</v>
      </c>
      <c r="Q2856" s="6">
        <v>0</v>
      </c>
      <c r="R2856" s="6">
        <v>12218303</v>
      </c>
      <c r="S2856" s="6">
        <v>663053163</v>
      </c>
      <c r="U2856">
        <f t="shared" si="51"/>
        <v>0.20958993063744416</v>
      </c>
    </row>
    <row r="2857" spans="1:21" x14ac:dyDescent="0.35">
      <c r="A2857">
        <v>2023</v>
      </c>
      <c r="B2857" t="s">
        <v>3</v>
      </c>
      <c r="C2857" t="s">
        <v>67</v>
      </c>
      <c r="D2857" t="s">
        <v>17</v>
      </c>
      <c r="E2857" t="s">
        <v>138</v>
      </c>
      <c r="F2857" t="s">
        <v>35</v>
      </c>
      <c r="G2857">
        <v>3</v>
      </c>
      <c r="H2857" t="s">
        <v>9</v>
      </c>
      <c r="I2857">
        <v>27</v>
      </c>
      <c r="J2857" s="6">
        <v>13027.53</v>
      </c>
      <c r="K2857" s="6">
        <v>2017.7</v>
      </c>
      <c r="L2857" s="6">
        <v>26152.16</v>
      </c>
      <c r="M2857" s="6">
        <v>39524.53</v>
      </c>
      <c r="N2857" s="6">
        <v>1040</v>
      </c>
      <c r="O2857" s="6">
        <v>331585958</v>
      </c>
      <c r="P2857" s="6">
        <v>78678612</v>
      </c>
      <c r="Q2857" s="6">
        <v>0</v>
      </c>
      <c r="R2857" s="6">
        <v>21660000</v>
      </c>
      <c r="S2857" s="6">
        <v>350424570</v>
      </c>
      <c r="U2857">
        <f t="shared" si="51"/>
        <v>7.9830942626883214E-2</v>
      </c>
    </row>
    <row r="2858" spans="1:21" x14ac:dyDescent="0.35">
      <c r="A2858">
        <v>2023</v>
      </c>
      <c r="B2858" t="s">
        <v>3</v>
      </c>
      <c r="C2858" t="s">
        <v>67</v>
      </c>
      <c r="D2858" t="s">
        <v>17</v>
      </c>
      <c r="E2858" t="s">
        <v>138</v>
      </c>
      <c r="F2858" t="s">
        <v>35</v>
      </c>
      <c r="G2858">
        <v>4</v>
      </c>
      <c r="H2858" t="s">
        <v>9</v>
      </c>
      <c r="I2858">
        <v>2</v>
      </c>
      <c r="J2858" s="6">
        <v>0</v>
      </c>
      <c r="K2858" s="6">
        <v>0</v>
      </c>
      <c r="L2858" s="6">
        <v>968.4</v>
      </c>
      <c r="M2858" s="6">
        <v>12964.02</v>
      </c>
      <c r="N2858" s="6">
        <v>0</v>
      </c>
      <c r="O2858" s="6">
        <v>230550</v>
      </c>
      <c r="P2858" s="6">
        <v>2205500</v>
      </c>
      <c r="Q2858" s="6">
        <v>0</v>
      </c>
      <c r="R2858" s="6">
        <v>116550</v>
      </c>
      <c r="S2858" s="6">
        <v>2552600</v>
      </c>
      <c r="U2858">
        <f t="shared" si="51"/>
        <v>0</v>
      </c>
    </row>
    <row r="2859" spans="1:21" x14ac:dyDescent="0.35">
      <c r="A2859">
        <v>2023</v>
      </c>
      <c r="B2859" t="s">
        <v>3</v>
      </c>
      <c r="C2859" t="s">
        <v>67</v>
      </c>
      <c r="D2859" t="s">
        <v>17</v>
      </c>
      <c r="E2859" t="s">
        <v>138</v>
      </c>
      <c r="F2859" t="s">
        <v>35</v>
      </c>
      <c r="G2859">
        <v>5</v>
      </c>
      <c r="H2859" t="s">
        <v>9</v>
      </c>
      <c r="I2859">
        <v>5</v>
      </c>
      <c r="J2859" s="6">
        <v>9212.86</v>
      </c>
      <c r="K2859" s="6">
        <v>8451.67</v>
      </c>
      <c r="L2859" s="6">
        <v>1621.07</v>
      </c>
      <c r="M2859" s="6">
        <v>2272.7800000000002</v>
      </c>
      <c r="N2859" s="6">
        <v>1516</v>
      </c>
      <c r="O2859" s="6">
        <v>12802000</v>
      </c>
      <c r="P2859" s="6">
        <v>8594000</v>
      </c>
      <c r="Q2859" s="6">
        <v>0</v>
      </c>
      <c r="R2859" s="6">
        <v>1110000</v>
      </c>
      <c r="S2859" s="6">
        <v>22506000</v>
      </c>
      <c r="U2859">
        <f t="shared" si="51"/>
        <v>0.16455259278877568</v>
      </c>
    </row>
    <row r="2860" spans="1:21" x14ac:dyDescent="0.35">
      <c r="A2860">
        <v>2023</v>
      </c>
      <c r="B2860" t="s">
        <v>3</v>
      </c>
      <c r="C2860" t="s">
        <v>67</v>
      </c>
      <c r="D2860" t="s">
        <v>17</v>
      </c>
      <c r="E2860" t="s">
        <v>138</v>
      </c>
      <c r="F2860" t="s">
        <v>35</v>
      </c>
      <c r="G2860">
        <v>7</v>
      </c>
      <c r="H2860" t="s">
        <v>9</v>
      </c>
      <c r="I2860">
        <v>7</v>
      </c>
      <c r="J2860" s="6">
        <v>5057.68</v>
      </c>
      <c r="K2860" s="6">
        <v>727.81</v>
      </c>
      <c r="L2860" s="6">
        <v>12830.27</v>
      </c>
      <c r="M2860" s="6">
        <v>21761.78</v>
      </c>
      <c r="N2860" s="6">
        <v>1266</v>
      </c>
      <c r="O2860" s="6">
        <v>276926965</v>
      </c>
      <c r="P2860" s="6">
        <v>22107465</v>
      </c>
      <c r="Q2860" s="6">
        <v>0</v>
      </c>
      <c r="R2860" s="6">
        <v>2100391</v>
      </c>
      <c r="S2860" s="6">
        <v>300474821</v>
      </c>
      <c r="U2860">
        <f t="shared" si="51"/>
        <v>0.25031239619746604</v>
      </c>
    </row>
    <row r="2861" spans="1:21" x14ac:dyDescent="0.35">
      <c r="A2861">
        <v>2023</v>
      </c>
      <c r="B2861" t="s">
        <v>3</v>
      </c>
      <c r="C2861" t="s">
        <v>67</v>
      </c>
      <c r="D2861" t="s">
        <v>17</v>
      </c>
      <c r="E2861" t="s">
        <v>138</v>
      </c>
      <c r="F2861" t="s">
        <v>35</v>
      </c>
      <c r="G2861">
        <v>10</v>
      </c>
      <c r="H2861" t="s">
        <v>9</v>
      </c>
      <c r="I2861">
        <v>5</v>
      </c>
      <c r="J2861" s="6">
        <v>9030.34</v>
      </c>
      <c r="K2861" s="6">
        <v>1299.47</v>
      </c>
      <c r="L2861" s="6">
        <v>6774.06</v>
      </c>
      <c r="M2861" s="6">
        <v>6930.16</v>
      </c>
      <c r="N2861" s="6">
        <v>2258</v>
      </c>
      <c r="O2861" s="6">
        <v>40000000</v>
      </c>
      <c r="P2861" s="6">
        <v>13600000</v>
      </c>
      <c r="Q2861" s="6">
        <v>0</v>
      </c>
      <c r="R2861" s="6">
        <v>4490000</v>
      </c>
      <c r="S2861" s="6">
        <v>58090000</v>
      </c>
      <c r="U2861">
        <f t="shared" si="51"/>
        <v>0.25004595618769615</v>
      </c>
    </row>
    <row r="2862" spans="1:21" x14ac:dyDescent="0.35">
      <c r="A2862">
        <v>2023</v>
      </c>
      <c r="B2862" t="s">
        <v>3</v>
      </c>
      <c r="C2862" t="s">
        <v>67</v>
      </c>
      <c r="D2862" t="s">
        <v>17</v>
      </c>
      <c r="E2862" t="s">
        <v>139</v>
      </c>
      <c r="F2862" t="s">
        <v>35</v>
      </c>
      <c r="G2862">
        <v>1</v>
      </c>
      <c r="H2862" t="s">
        <v>9</v>
      </c>
      <c r="I2862">
        <v>2909</v>
      </c>
      <c r="J2862" s="6">
        <v>3422971.66</v>
      </c>
      <c r="K2862" s="6">
        <v>1036196.84</v>
      </c>
      <c r="L2862" s="6">
        <v>4921354.2</v>
      </c>
      <c r="M2862" s="6">
        <v>8219247.1399999997</v>
      </c>
      <c r="N2862" s="6">
        <v>837801</v>
      </c>
      <c r="O2862" s="6">
        <v>31456497355</v>
      </c>
      <c r="P2862" s="6">
        <v>24022461560</v>
      </c>
      <c r="Q2862" s="6">
        <v>150000</v>
      </c>
      <c r="R2862" s="6">
        <v>8750838237</v>
      </c>
      <c r="S2862" s="6">
        <v>62281672697</v>
      </c>
      <c r="U2862">
        <f t="shared" si="51"/>
        <v>0.24475838050029311</v>
      </c>
    </row>
    <row r="2863" spans="1:21" x14ac:dyDescent="0.35">
      <c r="A2863">
        <v>2023</v>
      </c>
      <c r="B2863" t="s">
        <v>3</v>
      </c>
      <c r="C2863" t="s">
        <v>67</v>
      </c>
      <c r="D2863" t="s">
        <v>17</v>
      </c>
      <c r="E2863" t="s">
        <v>139</v>
      </c>
      <c r="F2863" t="s">
        <v>35</v>
      </c>
      <c r="G2863">
        <v>2</v>
      </c>
      <c r="H2863" t="s">
        <v>9</v>
      </c>
      <c r="I2863">
        <v>7178</v>
      </c>
      <c r="J2863" s="6">
        <v>15694447.5</v>
      </c>
      <c r="K2863" s="6">
        <v>619355.5</v>
      </c>
      <c r="L2863" s="6">
        <v>10631025.390000001</v>
      </c>
      <c r="M2863" s="6">
        <v>11983608.43</v>
      </c>
      <c r="N2863" s="6">
        <v>1383621</v>
      </c>
      <c r="O2863" s="6">
        <v>216005484210</v>
      </c>
      <c r="P2863" s="6">
        <v>19631081882</v>
      </c>
      <c r="Q2863" s="6">
        <v>0</v>
      </c>
      <c r="R2863" s="6">
        <v>5935759545</v>
      </c>
      <c r="S2863" s="6">
        <v>235559726899</v>
      </c>
      <c r="U2863">
        <f t="shared" si="51"/>
        <v>8.8159904960018506E-2</v>
      </c>
    </row>
    <row r="2864" spans="1:21" x14ac:dyDescent="0.35">
      <c r="A2864">
        <v>2023</v>
      </c>
      <c r="B2864" t="s">
        <v>3</v>
      </c>
      <c r="C2864" t="s">
        <v>67</v>
      </c>
      <c r="D2864" t="s">
        <v>17</v>
      </c>
      <c r="E2864" t="s">
        <v>139</v>
      </c>
      <c r="F2864" t="s">
        <v>35</v>
      </c>
      <c r="G2864">
        <v>3</v>
      </c>
      <c r="H2864" t="s">
        <v>9</v>
      </c>
      <c r="I2864">
        <v>960</v>
      </c>
      <c r="J2864" s="6">
        <v>997280.67</v>
      </c>
      <c r="K2864" s="6">
        <v>211697.52</v>
      </c>
      <c r="L2864" s="6">
        <v>1656354.46</v>
      </c>
      <c r="M2864" s="6">
        <v>2006293.57</v>
      </c>
      <c r="N2864" s="6">
        <v>103702</v>
      </c>
      <c r="O2864" s="6">
        <v>13756748530</v>
      </c>
      <c r="P2864" s="6">
        <v>4945888563</v>
      </c>
      <c r="Q2864" s="6">
        <v>0</v>
      </c>
      <c r="R2864" s="6">
        <v>2149129672</v>
      </c>
      <c r="S2864" s="6">
        <v>20541248963</v>
      </c>
      <c r="U2864">
        <f t="shared" si="51"/>
        <v>0.10398476890161723</v>
      </c>
    </row>
    <row r="2865" spans="1:21" x14ac:dyDescent="0.35">
      <c r="A2865">
        <v>2023</v>
      </c>
      <c r="B2865" t="s">
        <v>3</v>
      </c>
      <c r="C2865" t="s">
        <v>67</v>
      </c>
      <c r="D2865" t="s">
        <v>17</v>
      </c>
      <c r="E2865" t="s">
        <v>139</v>
      </c>
      <c r="F2865" t="s">
        <v>35</v>
      </c>
      <c r="G2865">
        <v>4</v>
      </c>
      <c r="H2865" t="s">
        <v>9</v>
      </c>
      <c r="I2865">
        <v>125</v>
      </c>
      <c r="J2865" s="6">
        <v>202317.72</v>
      </c>
      <c r="K2865" s="6">
        <v>139306.57</v>
      </c>
      <c r="L2865" s="6">
        <v>234645.95</v>
      </c>
      <c r="M2865" s="6">
        <v>333824.24</v>
      </c>
      <c r="N2865" s="6">
        <v>36511</v>
      </c>
      <c r="O2865" s="6">
        <v>6127178816</v>
      </c>
      <c r="P2865" s="6">
        <v>1380674521</v>
      </c>
      <c r="Q2865" s="6">
        <v>0</v>
      </c>
      <c r="R2865" s="6">
        <v>1043951574</v>
      </c>
      <c r="S2865" s="6">
        <v>7841475406</v>
      </c>
      <c r="U2865">
        <f t="shared" si="51"/>
        <v>0.18046367861401363</v>
      </c>
    </row>
    <row r="2866" spans="1:21" x14ac:dyDescent="0.35">
      <c r="A2866">
        <v>2023</v>
      </c>
      <c r="B2866" t="s">
        <v>3</v>
      </c>
      <c r="C2866" t="s">
        <v>67</v>
      </c>
      <c r="D2866" t="s">
        <v>17</v>
      </c>
      <c r="E2866" t="s">
        <v>139</v>
      </c>
      <c r="F2866" t="s">
        <v>35</v>
      </c>
      <c r="G2866">
        <v>5</v>
      </c>
      <c r="H2866" t="s">
        <v>9</v>
      </c>
      <c r="I2866">
        <v>160</v>
      </c>
      <c r="J2866" s="6">
        <v>82358.009999999995</v>
      </c>
      <c r="K2866" s="6">
        <v>41743.93</v>
      </c>
      <c r="L2866" s="6">
        <v>163773.73000000001</v>
      </c>
      <c r="M2866" s="6">
        <v>273018.06</v>
      </c>
      <c r="N2866" s="6">
        <v>16461</v>
      </c>
      <c r="O2866" s="6">
        <v>3866309486</v>
      </c>
      <c r="P2866" s="6">
        <v>623583090</v>
      </c>
      <c r="Q2866" s="6">
        <v>0</v>
      </c>
      <c r="R2866" s="6">
        <v>763733584</v>
      </c>
      <c r="S2866" s="6">
        <v>5102325160</v>
      </c>
      <c r="U2866">
        <f t="shared" si="51"/>
        <v>0.19987126935194283</v>
      </c>
    </row>
    <row r="2867" spans="1:21" x14ac:dyDescent="0.35">
      <c r="A2867">
        <v>2023</v>
      </c>
      <c r="B2867" t="s">
        <v>3</v>
      </c>
      <c r="C2867" t="s">
        <v>67</v>
      </c>
      <c r="D2867" t="s">
        <v>17</v>
      </c>
      <c r="E2867" t="s">
        <v>139</v>
      </c>
      <c r="F2867" t="s">
        <v>35</v>
      </c>
      <c r="G2867">
        <v>6</v>
      </c>
      <c r="H2867" t="s">
        <v>9</v>
      </c>
      <c r="I2867">
        <v>335</v>
      </c>
      <c r="J2867" s="6">
        <v>312986.84000000003</v>
      </c>
      <c r="K2867" s="6">
        <v>57978.99</v>
      </c>
      <c r="L2867" s="6">
        <v>376820.83</v>
      </c>
      <c r="M2867" s="6">
        <v>538929.1</v>
      </c>
      <c r="N2867" s="6">
        <v>60781</v>
      </c>
      <c r="O2867" s="6">
        <v>6827827496</v>
      </c>
      <c r="P2867" s="6">
        <v>1714801838</v>
      </c>
      <c r="Q2867" s="6">
        <v>0</v>
      </c>
      <c r="R2867" s="6">
        <v>787444417</v>
      </c>
      <c r="S2867" s="6">
        <v>9066420205</v>
      </c>
      <c r="U2867">
        <f t="shared" si="51"/>
        <v>0.19419666334852928</v>
      </c>
    </row>
    <row r="2868" spans="1:21" x14ac:dyDescent="0.35">
      <c r="A2868">
        <v>2023</v>
      </c>
      <c r="B2868" t="s">
        <v>3</v>
      </c>
      <c r="C2868" t="s">
        <v>67</v>
      </c>
      <c r="D2868" t="s">
        <v>17</v>
      </c>
      <c r="E2868" t="s">
        <v>139</v>
      </c>
      <c r="F2868" t="s">
        <v>35</v>
      </c>
      <c r="G2868">
        <v>7</v>
      </c>
      <c r="H2868" t="s">
        <v>9</v>
      </c>
      <c r="I2868">
        <v>94</v>
      </c>
      <c r="J2868" s="6">
        <v>78295.31</v>
      </c>
      <c r="K2868" s="6">
        <v>24112.22</v>
      </c>
      <c r="L2868" s="6">
        <v>123873.68</v>
      </c>
      <c r="M2868" s="6">
        <v>187952.98</v>
      </c>
      <c r="N2868" s="6">
        <v>19066</v>
      </c>
      <c r="O2868" s="6">
        <v>2940629947</v>
      </c>
      <c r="P2868" s="6">
        <v>1154494026</v>
      </c>
      <c r="Q2868" s="6">
        <v>0</v>
      </c>
      <c r="R2868" s="6">
        <v>474946451</v>
      </c>
      <c r="S2868" s="6">
        <v>4502469424</v>
      </c>
      <c r="U2868">
        <f t="shared" si="51"/>
        <v>0.24351394738714235</v>
      </c>
    </row>
    <row r="2869" spans="1:21" x14ac:dyDescent="0.35">
      <c r="A2869">
        <v>2023</v>
      </c>
      <c r="B2869" t="s">
        <v>3</v>
      </c>
      <c r="C2869" t="s">
        <v>67</v>
      </c>
      <c r="D2869" t="s">
        <v>17</v>
      </c>
      <c r="E2869" t="s">
        <v>139</v>
      </c>
      <c r="F2869" t="s">
        <v>35</v>
      </c>
      <c r="G2869">
        <v>8</v>
      </c>
      <c r="H2869" t="s">
        <v>9</v>
      </c>
      <c r="I2869">
        <v>84</v>
      </c>
      <c r="J2869" s="6">
        <v>409412.76</v>
      </c>
      <c r="K2869" s="6">
        <v>-130786.47</v>
      </c>
      <c r="L2869" s="6">
        <v>398997.49</v>
      </c>
      <c r="M2869" s="6">
        <v>551267.46</v>
      </c>
      <c r="N2869" s="6">
        <v>73305</v>
      </c>
      <c r="O2869" s="6">
        <v>7493338683</v>
      </c>
      <c r="P2869" s="6">
        <v>1172599540</v>
      </c>
      <c r="Q2869" s="6">
        <v>0</v>
      </c>
      <c r="R2869" s="6">
        <v>1489172559</v>
      </c>
      <c r="S2869" s="6">
        <v>10073419782</v>
      </c>
      <c r="U2869">
        <f t="shared" si="51"/>
        <v>0.17904913369089911</v>
      </c>
    </row>
    <row r="2870" spans="1:21" x14ac:dyDescent="0.35">
      <c r="A2870">
        <v>2023</v>
      </c>
      <c r="B2870" t="s">
        <v>3</v>
      </c>
      <c r="C2870" t="s">
        <v>67</v>
      </c>
      <c r="D2870" t="s">
        <v>17</v>
      </c>
      <c r="E2870" t="s">
        <v>139</v>
      </c>
      <c r="F2870" t="s">
        <v>35</v>
      </c>
      <c r="G2870">
        <v>9</v>
      </c>
      <c r="H2870" t="s">
        <v>9</v>
      </c>
      <c r="I2870">
        <v>48</v>
      </c>
      <c r="J2870" s="6">
        <v>43206.42</v>
      </c>
      <c r="K2870" s="6">
        <v>16418.34</v>
      </c>
      <c r="L2870" s="6">
        <v>42697.68</v>
      </c>
      <c r="M2870" s="6">
        <v>47836.58</v>
      </c>
      <c r="N2870" s="6">
        <v>9963</v>
      </c>
      <c r="O2870" s="6">
        <v>978165734</v>
      </c>
      <c r="P2870" s="6">
        <v>217812778</v>
      </c>
      <c r="Q2870" s="6">
        <v>0</v>
      </c>
      <c r="R2870" s="6">
        <v>38371704</v>
      </c>
      <c r="S2870" s="6">
        <v>1040698826</v>
      </c>
      <c r="U2870">
        <f t="shared" si="51"/>
        <v>0.23059073165515681</v>
      </c>
    </row>
    <row r="2871" spans="1:21" x14ac:dyDescent="0.35">
      <c r="A2871">
        <v>2023</v>
      </c>
      <c r="B2871" t="s">
        <v>3</v>
      </c>
      <c r="C2871" t="s">
        <v>67</v>
      </c>
      <c r="D2871" t="s">
        <v>17</v>
      </c>
      <c r="E2871" t="s">
        <v>139</v>
      </c>
      <c r="F2871" t="s">
        <v>35</v>
      </c>
      <c r="G2871">
        <v>10</v>
      </c>
      <c r="H2871" t="s">
        <v>9</v>
      </c>
      <c r="I2871">
        <v>442</v>
      </c>
      <c r="J2871" s="6">
        <v>66843.289999999994</v>
      </c>
      <c r="K2871" s="6">
        <v>13593.85</v>
      </c>
      <c r="L2871" s="6">
        <v>104140.3</v>
      </c>
      <c r="M2871" s="6">
        <v>156049.60000000001</v>
      </c>
      <c r="N2871" s="6">
        <v>14900</v>
      </c>
      <c r="O2871" s="6">
        <v>4194418134</v>
      </c>
      <c r="P2871" s="6">
        <v>745190209</v>
      </c>
      <c r="Q2871" s="6">
        <v>0</v>
      </c>
      <c r="R2871" s="6">
        <v>247185181</v>
      </c>
      <c r="S2871" s="6">
        <v>5078272472</v>
      </c>
      <c r="U2871">
        <f t="shared" si="51"/>
        <v>0.2229094348886777</v>
      </c>
    </row>
    <row r="2872" spans="1:21" x14ac:dyDescent="0.35">
      <c r="A2872">
        <v>2023</v>
      </c>
      <c r="B2872" t="s">
        <v>3</v>
      </c>
      <c r="C2872" t="s">
        <v>67</v>
      </c>
      <c r="D2872" t="s">
        <v>17</v>
      </c>
      <c r="E2872" t="s">
        <v>140</v>
      </c>
      <c r="F2872" t="s">
        <v>35</v>
      </c>
      <c r="G2872">
        <v>1</v>
      </c>
      <c r="H2872" t="s">
        <v>9</v>
      </c>
      <c r="I2872">
        <v>53</v>
      </c>
      <c r="J2872" s="6">
        <v>11109.56</v>
      </c>
      <c r="K2872" s="6">
        <v>6300.34</v>
      </c>
      <c r="L2872" s="6">
        <v>20617.810000000001</v>
      </c>
      <c r="M2872" s="6">
        <v>29895.35</v>
      </c>
      <c r="N2872" s="6">
        <v>908</v>
      </c>
      <c r="O2872" s="6">
        <v>187791036</v>
      </c>
      <c r="P2872" s="6">
        <v>146641029</v>
      </c>
      <c r="Q2872" s="6">
        <v>0</v>
      </c>
      <c r="R2872" s="6">
        <v>57974761</v>
      </c>
      <c r="S2872" s="6">
        <v>337752826</v>
      </c>
      <c r="U2872">
        <f t="shared" si="51"/>
        <v>8.1731409704794797E-2</v>
      </c>
    </row>
    <row r="2873" spans="1:21" x14ac:dyDescent="0.35">
      <c r="A2873">
        <v>2023</v>
      </c>
      <c r="B2873" t="s">
        <v>3</v>
      </c>
      <c r="C2873" t="s">
        <v>67</v>
      </c>
      <c r="D2873" t="s">
        <v>17</v>
      </c>
      <c r="E2873" t="s">
        <v>140</v>
      </c>
      <c r="F2873" t="s">
        <v>35</v>
      </c>
      <c r="G2873">
        <v>2</v>
      </c>
      <c r="H2873" t="s">
        <v>9</v>
      </c>
      <c r="I2873">
        <v>46</v>
      </c>
      <c r="J2873" s="6">
        <v>31980.400000000001</v>
      </c>
      <c r="K2873" s="6">
        <v>17155.38</v>
      </c>
      <c r="L2873" s="6">
        <v>36534.080000000002</v>
      </c>
      <c r="M2873" s="6">
        <v>45407.96</v>
      </c>
      <c r="N2873" s="6">
        <v>5013</v>
      </c>
      <c r="O2873" s="6">
        <v>266338288</v>
      </c>
      <c r="P2873" s="6">
        <v>198501962</v>
      </c>
      <c r="Q2873" s="6">
        <v>0</v>
      </c>
      <c r="R2873" s="6">
        <v>41458970</v>
      </c>
      <c r="S2873" s="6">
        <v>409353220</v>
      </c>
      <c r="U2873">
        <f t="shared" si="51"/>
        <v>0.15675226075971532</v>
      </c>
    </row>
    <row r="2874" spans="1:21" x14ac:dyDescent="0.35">
      <c r="A2874">
        <v>2023</v>
      </c>
      <c r="B2874" t="s">
        <v>3</v>
      </c>
      <c r="C2874" t="s">
        <v>67</v>
      </c>
      <c r="D2874" t="s">
        <v>17</v>
      </c>
      <c r="E2874" t="s">
        <v>140</v>
      </c>
      <c r="F2874" t="s">
        <v>35</v>
      </c>
      <c r="G2874">
        <v>3</v>
      </c>
      <c r="H2874" t="s">
        <v>9</v>
      </c>
      <c r="I2874">
        <v>38</v>
      </c>
      <c r="J2874" s="6">
        <v>22391.09</v>
      </c>
      <c r="K2874" s="6">
        <v>3973.89</v>
      </c>
      <c r="L2874" s="6">
        <v>55274.55</v>
      </c>
      <c r="M2874" s="6">
        <v>60616.38</v>
      </c>
      <c r="N2874" s="6">
        <v>415</v>
      </c>
      <c r="O2874" s="6">
        <v>406016037</v>
      </c>
      <c r="P2874" s="6">
        <v>114094612</v>
      </c>
      <c r="Q2874" s="6">
        <v>0</v>
      </c>
      <c r="R2874" s="6">
        <v>37350264</v>
      </c>
      <c r="S2874" s="6">
        <v>550397913</v>
      </c>
      <c r="U2874">
        <f t="shared" si="51"/>
        <v>1.8534158006599948E-2</v>
      </c>
    </row>
    <row r="2875" spans="1:21" x14ac:dyDescent="0.35">
      <c r="A2875">
        <v>2023</v>
      </c>
      <c r="B2875" t="s">
        <v>3</v>
      </c>
      <c r="C2875" t="s">
        <v>67</v>
      </c>
      <c r="D2875" t="s">
        <v>17</v>
      </c>
      <c r="E2875" t="s">
        <v>140</v>
      </c>
      <c r="F2875" t="s">
        <v>35</v>
      </c>
      <c r="G2875">
        <v>4</v>
      </c>
      <c r="H2875" t="s">
        <v>9</v>
      </c>
      <c r="I2875">
        <v>6</v>
      </c>
      <c r="J2875" s="6">
        <v>2268.16</v>
      </c>
      <c r="K2875" s="6">
        <v>326.39</v>
      </c>
      <c r="L2875" s="6">
        <v>19217.75</v>
      </c>
      <c r="M2875" s="6">
        <v>22149.51</v>
      </c>
      <c r="N2875" s="6">
        <v>522</v>
      </c>
      <c r="O2875" s="6">
        <v>660792564</v>
      </c>
      <c r="P2875" s="6">
        <v>305048000</v>
      </c>
      <c r="Q2875" s="6">
        <v>0</v>
      </c>
      <c r="R2875" s="6">
        <v>67815683</v>
      </c>
      <c r="S2875" s="6">
        <v>1033656247</v>
      </c>
      <c r="U2875">
        <f t="shared" si="51"/>
        <v>0.23014249435665915</v>
      </c>
    </row>
    <row r="2876" spans="1:21" x14ac:dyDescent="0.35">
      <c r="A2876">
        <v>2023</v>
      </c>
      <c r="B2876" t="s">
        <v>3</v>
      </c>
      <c r="C2876" t="s">
        <v>67</v>
      </c>
      <c r="D2876" t="s">
        <v>17</v>
      </c>
      <c r="E2876" t="s">
        <v>140</v>
      </c>
      <c r="F2876" t="s">
        <v>35</v>
      </c>
      <c r="G2876">
        <v>5</v>
      </c>
      <c r="H2876" t="s">
        <v>9</v>
      </c>
      <c r="I2876">
        <v>5</v>
      </c>
      <c r="J2876" s="6">
        <v>2915.11</v>
      </c>
      <c r="K2876" s="6">
        <v>2123.84</v>
      </c>
      <c r="L2876" s="6">
        <v>2485.7600000000002</v>
      </c>
      <c r="M2876" s="6">
        <v>4093.93</v>
      </c>
      <c r="N2876" s="6">
        <v>732</v>
      </c>
      <c r="O2876" s="6">
        <v>110490356</v>
      </c>
      <c r="P2876" s="6">
        <v>200000</v>
      </c>
      <c r="Q2876" s="6">
        <v>0</v>
      </c>
      <c r="R2876" s="6">
        <v>0</v>
      </c>
      <c r="S2876" s="6">
        <v>110690356</v>
      </c>
      <c r="U2876">
        <f t="shared" si="51"/>
        <v>0.25110544713578559</v>
      </c>
    </row>
    <row r="2877" spans="1:21" x14ac:dyDescent="0.35">
      <c r="A2877">
        <v>2023</v>
      </c>
      <c r="B2877" t="s">
        <v>3</v>
      </c>
      <c r="C2877" t="s">
        <v>67</v>
      </c>
      <c r="D2877" t="s">
        <v>17</v>
      </c>
      <c r="E2877" t="s">
        <v>140</v>
      </c>
      <c r="F2877" t="s">
        <v>35</v>
      </c>
      <c r="G2877">
        <v>6</v>
      </c>
      <c r="H2877" t="s">
        <v>9</v>
      </c>
      <c r="I2877">
        <v>5</v>
      </c>
      <c r="J2877" s="6">
        <v>8640.86</v>
      </c>
      <c r="K2877" s="6">
        <v>4320.43</v>
      </c>
      <c r="L2877" s="6">
        <v>4492.7700000000004</v>
      </c>
      <c r="M2877" s="6">
        <v>4492.7700000000004</v>
      </c>
      <c r="N2877" s="6">
        <v>2178</v>
      </c>
      <c r="O2877" s="6">
        <v>679361866</v>
      </c>
      <c r="P2877" s="6">
        <v>0</v>
      </c>
      <c r="Q2877" s="6">
        <v>0</v>
      </c>
      <c r="R2877" s="6">
        <v>0</v>
      </c>
      <c r="S2877" s="6">
        <v>679361866</v>
      </c>
      <c r="U2877">
        <f t="shared" si="51"/>
        <v>0.25205824420254463</v>
      </c>
    </row>
    <row r="2878" spans="1:21" x14ac:dyDescent="0.35">
      <c r="A2878">
        <v>2023</v>
      </c>
      <c r="B2878" t="s">
        <v>3</v>
      </c>
      <c r="C2878" t="s">
        <v>67</v>
      </c>
      <c r="D2878" t="s">
        <v>17</v>
      </c>
      <c r="E2878" t="s">
        <v>141</v>
      </c>
      <c r="F2878" t="s">
        <v>35</v>
      </c>
      <c r="G2878">
        <v>1</v>
      </c>
      <c r="H2878" t="s">
        <v>9</v>
      </c>
      <c r="I2878">
        <v>286</v>
      </c>
      <c r="J2878" s="6">
        <v>385193.5</v>
      </c>
      <c r="K2878" s="6">
        <v>177438.19</v>
      </c>
      <c r="L2878" s="6">
        <v>469625.26</v>
      </c>
      <c r="M2878" s="6">
        <v>841766.42</v>
      </c>
      <c r="N2878" s="6">
        <v>83910</v>
      </c>
      <c r="O2878" s="6">
        <v>5976335148</v>
      </c>
      <c r="P2878" s="6">
        <v>5101697517</v>
      </c>
      <c r="Q2878" s="6">
        <v>0</v>
      </c>
      <c r="R2878" s="6">
        <v>316151398</v>
      </c>
      <c r="S2878" s="6">
        <v>11346364063</v>
      </c>
      <c r="U2878">
        <f t="shared" si="51"/>
        <v>0.2178385668501675</v>
      </c>
    </row>
    <row r="2879" spans="1:21" x14ac:dyDescent="0.35">
      <c r="A2879">
        <v>2023</v>
      </c>
      <c r="B2879" t="s">
        <v>3</v>
      </c>
      <c r="C2879" t="s">
        <v>67</v>
      </c>
      <c r="D2879" t="s">
        <v>17</v>
      </c>
      <c r="E2879" t="s">
        <v>141</v>
      </c>
      <c r="F2879" t="s">
        <v>35</v>
      </c>
      <c r="G2879">
        <v>2</v>
      </c>
      <c r="H2879" t="s">
        <v>9</v>
      </c>
      <c r="I2879">
        <v>209</v>
      </c>
      <c r="J2879" s="6">
        <v>56723.77</v>
      </c>
      <c r="K2879" s="6">
        <v>17491.439999999999</v>
      </c>
      <c r="L2879" s="6">
        <v>111006.37</v>
      </c>
      <c r="M2879" s="6">
        <v>222213.66</v>
      </c>
      <c r="N2879" s="6">
        <v>15919</v>
      </c>
      <c r="O2879" s="6">
        <v>1281179278</v>
      </c>
      <c r="P2879" s="6">
        <v>596402555</v>
      </c>
      <c r="Q2879" s="6">
        <v>0</v>
      </c>
      <c r="R2879" s="6">
        <v>115016101</v>
      </c>
      <c r="S2879" s="6">
        <v>1889632439</v>
      </c>
      <c r="U2879">
        <f t="shared" si="51"/>
        <v>0.28064072610124469</v>
      </c>
    </row>
    <row r="2880" spans="1:21" x14ac:dyDescent="0.35">
      <c r="A2880">
        <v>2023</v>
      </c>
      <c r="B2880" t="s">
        <v>3</v>
      </c>
      <c r="C2880" t="s">
        <v>67</v>
      </c>
      <c r="D2880" t="s">
        <v>17</v>
      </c>
      <c r="E2880" t="s">
        <v>141</v>
      </c>
      <c r="F2880" t="s">
        <v>35</v>
      </c>
      <c r="G2880">
        <v>3</v>
      </c>
      <c r="H2880" t="s">
        <v>9</v>
      </c>
      <c r="I2880">
        <v>285</v>
      </c>
      <c r="J2880" s="6">
        <v>217145.37</v>
      </c>
      <c r="K2880" s="6">
        <v>38043.339999999997</v>
      </c>
      <c r="L2880" s="6">
        <v>383158.04</v>
      </c>
      <c r="M2880" s="6">
        <v>404294.51</v>
      </c>
      <c r="N2880" s="6">
        <v>9580</v>
      </c>
      <c r="O2880" s="6">
        <v>3142145215</v>
      </c>
      <c r="P2880" s="6">
        <v>1068246962</v>
      </c>
      <c r="Q2880" s="6">
        <v>2000</v>
      </c>
      <c r="R2880" s="6">
        <v>332418556</v>
      </c>
      <c r="S2880" s="6">
        <v>4478391233</v>
      </c>
      <c r="U2880">
        <f t="shared" si="51"/>
        <v>4.4117910503917258E-2</v>
      </c>
    </row>
    <row r="2881" spans="1:21" x14ac:dyDescent="0.35">
      <c r="A2881">
        <v>2023</v>
      </c>
      <c r="B2881" t="s">
        <v>3</v>
      </c>
      <c r="C2881" t="s">
        <v>67</v>
      </c>
      <c r="D2881" t="s">
        <v>17</v>
      </c>
      <c r="E2881" t="s">
        <v>141</v>
      </c>
      <c r="F2881" t="s">
        <v>35</v>
      </c>
      <c r="G2881">
        <v>4</v>
      </c>
      <c r="H2881" t="s">
        <v>9</v>
      </c>
      <c r="I2881">
        <v>17</v>
      </c>
      <c r="J2881" s="6">
        <v>12304.2</v>
      </c>
      <c r="K2881" s="6">
        <v>6820.14</v>
      </c>
      <c r="L2881" s="6">
        <v>13684.28</v>
      </c>
      <c r="M2881" s="6">
        <v>18011.64</v>
      </c>
      <c r="N2881" s="6">
        <v>1861</v>
      </c>
      <c r="O2881" s="6">
        <v>324766000</v>
      </c>
      <c r="P2881" s="6">
        <v>67231932</v>
      </c>
      <c r="Q2881" s="6">
        <v>0</v>
      </c>
      <c r="R2881" s="6">
        <v>34641980</v>
      </c>
      <c r="S2881" s="6">
        <v>426639912</v>
      </c>
      <c r="U2881">
        <f t="shared" si="51"/>
        <v>0.15124916695112237</v>
      </c>
    </row>
    <row r="2882" spans="1:21" x14ac:dyDescent="0.35">
      <c r="A2882">
        <v>2023</v>
      </c>
      <c r="B2882" t="s">
        <v>3</v>
      </c>
      <c r="C2882" t="s">
        <v>67</v>
      </c>
      <c r="D2882" t="s">
        <v>17</v>
      </c>
      <c r="E2882" t="s">
        <v>141</v>
      </c>
      <c r="F2882" t="s">
        <v>35</v>
      </c>
      <c r="G2882">
        <v>5</v>
      </c>
      <c r="H2882" t="s">
        <v>9</v>
      </c>
      <c r="I2882">
        <v>18</v>
      </c>
      <c r="J2882" s="6">
        <v>146.07</v>
      </c>
      <c r="K2882" s="6">
        <v>116.85</v>
      </c>
      <c r="L2882" s="6">
        <v>10882.01</v>
      </c>
      <c r="M2882" s="6">
        <v>19748.259999999998</v>
      </c>
      <c r="N2882" s="6">
        <v>37</v>
      </c>
      <c r="O2882" s="6">
        <v>48110002</v>
      </c>
      <c r="P2882" s="6">
        <v>6396100</v>
      </c>
      <c r="Q2882" s="6">
        <v>0</v>
      </c>
      <c r="R2882" s="6">
        <v>7671500</v>
      </c>
      <c r="S2882" s="6">
        <v>58757602</v>
      </c>
      <c r="U2882">
        <f t="shared" si="51"/>
        <v>0.25330321078934759</v>
      </c>
    </row>
    <row r="2883" spans="1:21" x14ac:dyDescent="0.35">
      <c r="A2883">
        <v>2023</v>
      </c>
      <c r="B2883" t="s">
        <v>3</v>
      </c>
      <c r="C2883" t="s">
        <v>67</v>
      </c>
      <c r="D2883" t="s">
        <v>17</v>
      </c>
      <c r="E2883" t="s">
        <v>141</v>
      </c>
      <c r="F2883" t="s">
        <v>35</v>
      </c>
      <c r="G2883">
        <v>6</v>
      </c>
      <c r="H2883" t="s">
        <v>9</v>
      </c>
      <c r="I2883">
        <v>12</v>
      </c>
      <c r="J2883" s="6">
        <v>8473.0300000000007</v>
      </c>
      <c r="K2883" s="6">
        <v>3782.5</v>
      </c>
      <c r="L2883" s="6">
        <v>13383.5</v>
      </c>
      <c r="M2883" s="6">
        <v>23576.43</v>
      </c>
      <c r="N2883" s="6">
        <v>1931</v>
      </c>
      <c r="O2883" s="6">
        <v>736780392</v>
      </c>
      <c r="P2883" s="6">
        <v>24230642</v>
      </c>
      <c r="Q2883" s="6">
        <v>0</v>
      </c>
      <c r="R2883" s="6">
        <v>3454216</v>
      </c>
      <c r="S2883" s="6">
        <v>764465250</v>
      </c>
      <c r="U2883">
        <f t="shared" si="51"/>
        <v>0.22789958255783349</v>
      </c>
    </row>
    <row r="2884" spans="1:21" x14ac:dyDescent="0.35">
      <c r="A2884">
        <v>2023</v>
      </c>
      <c r="B2884" t="s">
        <v>3</v>
      </c>
      <c r="C2884" t="s">
        <v>67</v>
      </c>
      <c r="D2884" t="s">
        <v>17</v>
      </c>
      <c r="E2884" t="s">
        <v>141</v>
      </c>
      <c r="F2884" t="s">
        <v>35</v>
      </c>
      <c r="G2884">
        <v>7</v>
      </c>
      <c r="H2884" t="s">
        <v>9</v>
      </c>
      <c r="I2884">
        <v>4</v>
      </c>
      <c r="J2884" s="6">
        <v>611.98</v>
      </c>
      <c r="K2884" s="6">
        <v>88.06</v>
      </c>
      <c r="L2884" s="6">
        <v>3608.24</v>
      </c>
      <c r="M2884" s="6">
        <v>4585.8500000000004</v>
      </c>
      <c r="N2884" s="6">
        <v>153</v>
      </c>
      <c r="O2884" s="6">
        <v>80000000</v>
      </c>
      <c r="P2884" s="6">
        <v>3531000</v>
      </c>
      <c r="Q2884" s="6">
        <v>0</v>
      </c>
      <c r="R2884" s="6">
        <v>4450000</v>
      </c>
      <c r="S2884" s="6">
        <v>87981000</v>
      </c>
      <c r="U2884">
        <f t="shared" si="51"/>
        <v>0.25000817020164057</v>
      </c>
    </row>
    <row r="2885" spans="1:21" x14ac:dyDescent="0.35">
      <c r="A2885">
        <v>2023</v>
      </c>
      <c r="B2885" t="s">
        <v>3</v>
      </c>
      <c r="C2885" t="s">
        <v>67</v>
      </c>
      <c r="D2885" t="s">
        <v>17</v>
      </c>
      <c r="E2885" t="s">
        <v>141</v>
      </c>
      <c r="F2885" t="s">
        <v>35</v>
      </c>
      <c r="G2885">
        <v>8</v>
      </c>
      <c r="H2885" t="s">
        <v>9</v>
      </c>
      <c r="I2885">
        <v>11</v>
      </c>
      <c r="J2885" s="6">
        <v>50362.16</v>
      </c>
      <c r="K2885" s="6">
        <v>24717.74</v>
      </c>
      <c r="L2885" s="6">
        <v>8566.94</v>
      </c>
      <c r="M2885" s="6">
        <v>10217.42</v>
      </c>
      <c r="N2885" s="6">
        <v>11695</v>
      </c>
      <c r="O2885" s="6">
        <v>168656692</v>
      </c>
      <c r="P2885" s="6">
        <v>16221840</v>
      </c>
      <c r="Q2885" s="6">
        <v>0</v>
      </c>
      <c r="R2885" s="6">
        <v>11383580</v>
      </c>
      <c r="S2885" s="6">
        <v>193462112</v>
      </c>
      <c r="U2885">
        <f t="shared" si="51"/>
        <v>0.23221799859259409</v>
      </c>
    </row>
    <row r="2886" spans="1:21" x14ac:dyDescent="0.35">
      <c r="A2886">
        <v>2023</v>
      </c>
      <c r="B2886" t="s">
        <v>3</v>
      </c>
      <c r="C2886" t="s">
        <v>67</v>
      </c>
      <c r="D2886" t="s">
        <v>17</v>
      </c>
      <c r="E2886" t="s">
        <v>141</v>
      </c>
      <c r="F2886" t="s">
        <v>35</v>
      </c>
      <c r="G2886">
        <v>9</v>
      </c>
      <c r="H2886" t="s">
        <v>9</v>
      </c>
      <c r="I2886">
        <v>5</v>
      </c>
      <c r="J2886" s="6">
        <v>3619.98</v>
      </c>
      <c r="K2886" s="6">
        <v>1575.18</v>
      </c>
      <c r="L2886" s="6">
        <v>4539.59</v>
      </c>
      <c r="M2886" s="6">
        <v>10131.23</v>
      </c>
      <c r="N2886" s="6">
        <v>634</v>
      </c>
      <c r="O2886" s="6">
        <v>42515303</v>
      </c>
      <c r="P2886" s="6">
        <v>118068211</v>
      </c>
      <c r="Q2886" s="6">
        <v>0</v>
      </c>
      <c r="R2886" s="6">
        <v>13218658</v>
      </c>
      <c r="S2886" s="6">
        <v>173802172</v>
      </c>
      <c r="U2886">
        <f t="shared" si="51"/>
        <v>0.17513908916623849</v>
      </c>
    </row>
    <row r="2887" spans="1:21" x14ac:dyDescent="0.35">
      <c r="A2887">
        <v>2023</v>
      </c>
      <c r="B2887" t="s">
        <v>3</v>
      </c>
      <c r="C2887" t="s">
        <v>67</v>
      </c>
      <c r="D2887" t="s">
        <v>17</v>
      </c>
      <c r="E2887" t="s">
        <v>142</v>
      </c>
      <c r="F2887" t="s">
        <v>35</v>
      </c>
      <c r="G2887">
        <v>1</v>
      </c>
      <c r="H2887" t="s">
        <v>9</v>
      </c>
      <c r="I2887">
        <v>327</v>
      </c>
      <c r="J2887" s="6">
        <v>296859.25</v>
      </c>
      <c r="K2887" s="6">
        <v>100091.43</v>
      </c>
      <c r="L2887" s="6">
        <v>487176.69</v>
      </c>
      <c r="M2887" s="6">
        <v>793426.81</v>
      </c>
      <c r="N2887" s="6">
        <v>104212</v>
      </c>
      <c r="O2887" s="6">
        <v>2336864759</v>
      </c>
      <c r="P2887" s="6">
        <v>2033289689</v>
      </c>
      <c r="Q2887" s="6">
        <v>0</v>
      </c>
      <c r="R2887" s="6">
        <v>554728537</v>
      </c>
      <c r="S2887" s="6">
        <v>4866841985</v>
      </c>
      <c r="U2887">
        <f t="shared" si="51"/>
        <v>0.35104851878457549</v>
      </c>
    </row>
    <row r="2888" spans="1:21" x14ac:dyDescent="0.35">
      <c r="A2888">
        <v>2023</v>
      </c>
      <c r="B2888" t="s">
        <v>3</v>
      </c>
      <c r="C2888" t="s">
        <v>67</v>
      </c>
      <c r="D2888" t="s">
        <v>17</v>
      </c>
      <c r="E2888" t="s">
        <v>142</v>
      </c>
      <c r="F2888" t="s">
        <v>35</v>
      </c>
      <c r="G2888">
        <v>2</v>
      </c>
      <c r="H2888" t="s">
        <v>9</v>
      </c>
      <c r="I2888">
        <v>398</v>
      </c>
      <c r="J2888" s="6">
        <v>190149.17</v>
      </c>
      <c r="K2888" s="6">
        <v>60024.63</v>
      </c>
      <c r="L2888" s="6">
        <v>232303.72</v>
      </c>
      <c r="M2888" s="6">
        <v>350272.31</v>
      </c>
      <c r="N2888" s="6">
        <v>37998</v>
      </c>
      <c r="O2888" s="6">
        <v>2017379057</v>
      </c>
      <c r="P2888" s="6">
        <v>654103175</v>
      </c>
      <c r="Q2888" s="6">
        <v>0</v>
      </c>
      <c r="R2888" s="6">
        <v>195723542</v>
      </c>
      <c r="S2888" s="6">
        <v>2692951563</v>
      </c>
      <c r="U2888">
        <f t="shared" si="51"/>
        <v>0.19983258407070617</v>
      </c>
    </row>
    <row r="2889" spans="1:21" x14ac:dyDescent="0.35">
      <c r="A2889">
        <v>2023</v>
      </c>
      <c r="B2889" t="s">
        <v>3</v>
      </c>
      <c r="C2889" t="s">
        <v>67</v>
      </c>
      <c r="D2889" t="s">
        <v>17</v>
      </c>
      <c r="E2889" t="s">
        <v>142</v>
      </c>
      <c r="F2889" t="s">
        <v>35</v>
      </c>
      <c r="G2889">
        <v>3</v>
      </c>
      <c r="H2889" t="s">
        <v>9</v>
      </c>
      <c r="I2889">
        <v>298</v>
      </c>
      <c r="J2889" s="6">
        <v>202262.81</v>
      </c>
      <c r="K2889" s="6">
        <v>52671.59</v>
      </c>
      <c r="L2889" s="6">
        <v>342409.35</v>
      </c>
      <c r="M2889" s="6">
        <v>368262.21</v>
      </c>
      <c r="N2889" s="6">
        <v>8992</v>
      </c>
      <c r="O2889" s="6">
        <v>2380148800</v>
      </c>
      <c r="P2889" s="6">
        <v>958550491</v>
      </c>
      <c r="Q2889" s="6">
        <v>0</v>
      </c>
      <c r="R2889" s="6">
        <v>385139930</v>
      </c>
      <c r="S2889" s="6">
        <v>3517477221</v>
      </c>
      <c r="U2889">
        <f t="shared" si="51"/>
        <v>4.4457011152964798E-2</v>
      </c>
    </row>
    <row r="2890" spans="1:21" x14ac:dyDescent="0.35">
      <c r="A2890">
        <v>2023</v>
      </c>
      <c r="B2890" t="s">
        <v>3</v>
      </c>
      <c r="C2890" t="s">
        <v>67</v>
      </c>
      <c r="D2890" t="s">
        <v>17</v>
      </c>
      <c r="E2890" t="s">
        <v>142</v>
      </c>
      <c r="F2890" t="s">
        <v>35</v>
      </c>
      <c r="G2890">
        <v>4</v>
      </c>
      <c r="H2890" t="s">
        <v>9</v>
      </c>
      <c r="I2890">
        <v>33</v>
      </c>
      <c r="J2890" s="6">
        <v>73667.92</v>
      </c>
      <c r="K2890" s="6">
        <v>38870.22</v>
      </c>
      <c r="L2890" s="6">
        <v>108601.77</v>
      </c>
      <c r="M2890" s="6">
        <v>119440.92</v>
      </c>
      <c r="N2890" s="6">
        <v>13226</v>
      </c>
      <c r="O2890" s="6">
        <v>778258510</v>
      </c>
      <c r="P2890" s="6">
        <v>166306595</v>
      </c>
      <c r="Q2890" s="6">
        <v>0</v>
      </c>
      <c r="R2890" s="6">
        <v>76752583</v>
      </c>
      <c r="S2890" s="6">
        <v>954917688</v>
      </c>
      <c r="U2890">
        <f t="shared" si="51"/>
        <v>0.17953540699941034</v>
      </c>
    </row>
    <row r="2891" spans="1:21" x14ac:dyDescent="0.35">
      <c r="A2891">
        <v>2023</v>
      </c>
      <c r="B2891" t="s">
        <v>3</v>
      </c>
      <c r="C2891" t="s">
        <v>67</v>
      </c>
      <c r="D2891" t="s">
        <v>17</v>
      </c>
      <c r="E2891" t="s">
        <v>142</v>
      </c>
      <c r="F2891" t="s">
        <v>35</v>
      </c>
      <c r="G2891">
        <v>5</v>
      </c>
      <c r="H2891" t="s">
        <v>9</v>
      </c>
      <c r="I2891">
        <v>20</v>
      </c>
      <c r="J2891" s="6">
        <v>77508.429999999993</v>
      </c>
      <c r="K2891" s="6">
        <v>14482.22</v>
      </c>
      <c r="L2891" s="6">
        <v>80292.56</v>
      </c>
      <c r="M2891" s="6">
        <v>141892.91</v>
      </c>
      <c r="N2891" s="6">
        <v>12142</v>
      </c>
      <c r="O2891" s="6">
        <v>749505000</v>
      </c>
      <c r="P2891" s="6">
        <v>104371237</v>
      </c>
      <c r="Q2891" s="6">
        <v>0</v>
      </c>
      <c r="R2891" s="6">
        <v>17357416</v>
      </c>
      <c r="S2891" s="6">
        <v>868689653</v>
      </c>
      <c r="U2891">
        <f t="shared" si="51"/>
        <v>0.15665392783726881</v>
      </c>
    </row>
    <row r="2892" spans="1:21" x14ac:dyDescent="0.35">
      <c r="A2892">
        <v>2023</v>
      </c>
      <c r="B2892" t="s">
        <v>3</v>
      </c>
      <c r="C2892" t="s">
        <v>67</v>
      </c>
      <c r="D2892" t="s">
        <v>17</v>
      </c>
      <c r="E2892" t="s">
        <v>142</v>
      </c>
      <c r="F2892" t="s">
        <v>35</v>
      </c>
      <c r="G2892">
        <v>6</v>
      </c>
      <c r="H2892" t="s">
        <v>9</v>
      </c>
      <c r="I2892">
        <v>24</v>
      </c>
      <c r="J2892" s="6">
        <v>167066.26999999999</v>
      </c>
      <c r="K2892" s="6">
        <v>80614.91</v>
      </c>
      <c r="L2892" s="6">
        <v>191241.22</v>
      </c>
      <c r="M2892" s="6">
        <v>297062.08</v>
      </c>
      <c r="N2892" s="6">
        <v>27477</v>
      </c>
      <c r="O2892" s="6">
        <v>1743917564</v>
      </c>
      <c r="P2892" s="6">
        <v>74955220</v>
      </c>
      <c r="Q2892" s="6">
        <v>0</v>
      </c>
      <c r="R2892" s="6">
        <v>134241587</v>
      </c>
      <c r="S2892" s="6">
        <v>1953084371</v>
      </c>
      <c r="U2892">
        <f t="shared" si="51"/>
        <v>0.16446766902738658</v>
      </c>
    </row>
    <row r="2893" spans="1:21" x14ac:dyDescent="0.35">
      <c r="A2893">
        <v>2023</v>
      </c>
      <c r="B2893" t="s">
        <v>3</v>
      </c>
      <c r="C2893" t="s">
        <v>67</v>
      </c>
      <c r="D2893" t="s">
        <v>17</v>
      </c>
      <c r="E2893" t="s">
        <v>142</v>
      </c>
      <c r="F2893" t="s">
        <v>35</v>
      </c>
      <c r="G2893">
        <v>7</v>
      </c>
      <c r="H2893" t="s">
        <v>9</v>
      </c>
      <c r="I2893">
        <v>13</v>
      </c>
      <c r="J2893" s="6">
        <v>5382.15</v>
      </c>
      <c r="K2893" s="6">
        <v>1951.14</v>
      </c>
      <c r="L2893" s="6">
        <v>5126.32</v>
      </c>
      <c r="M2893" s="6">
        <v>5189.92</v>
      </c>
      <c r="N2893" s="6">
        <v>1052</v>
      </c>
      <c r="O2893" s="6">
        <v>37600000</v>
      </c>
      <c r="P2893" s="6">
        <v>10740000</v>
      </c>
      <c r="Q2893" s="6">
        <v>0</v>
      </c>
      <c r="R2893" s="6">
        <v>3184000</v>
      </c>
      <c r="S2893" s="6">
        <v>51524000</v>
      </c>
      <c r="U2893">
        <f t="shared" si="51"/>
        <v>0.19546092175060154</v>
      </c>
    </row>
    <row r="2894" spans="1:21" x14ac:dyDescent="0.35">
      <c r="A2894">
        <v>2023</v>
      </c>
      <c r="B2894" t="s">
        <v>3</v>
      </c>
      <c r="C2894" t="s">
        <v>67</v>
      </c>
      <c r="D2894" t="s">
        <v>17</v>
      </c>
      <c r="E2894" t="s">
        <v>142</v>
      </c>
      <c r="F2894" t="s">
        <v>35</v>
      </c>
      <c r="G2894">
        <v>8</v>
      </c>
      <c r="H2894" t="s">
        <v>9</v>
      </c>
      <c r="I2894">
        <v>2</v>
      </c>
      <c r="J2894" s="6">
        <v>0</v>
      </c>
      <c r="K2894" s="6">
        <v>0</v>
      </c>
      <c r="L2894" s="6">
        <v>17627.36</v>
      </c>
      <c r="M2894" s="6">
        <v>18085.8</v>
      </c>
      <c r="N2894" s="6">
        <v>0</v>
      </c>
      <c r="O2894" s="6">
        <v>239950000</v>
      </c>
      <c r="P2894" s="6">
        <v>49200000</v>
      </c>
      <c r="Q2894" s="6">
        <v>0</v>
      </c>
      <c r="R2894" s="6">
        <v>61944625</v>
      </c>
      <c r="S2894" s="6">
        <v>351094625</v>
      </c>
      <c r="U2894">
        <f t="shared" si="51"/>
        <v>0</v>
      </c>
    </row>
    <row r="2895" spans="1:21" x14ac:dyDescent="0.35">
      <c r="A2895">
        <v>2023</v>
      </c>
      <c r="B2895" t="s">
        <v>3</v>
      </c>
      <c r="C2895" t="s">
        <v>67</v>
      </c>
      <c r="D2895" t="s">
        <v>17</v>
      </c>
      <c r="E2895" t="s">
        <v>142</v>
      </c>
      <c r="F2895" t="s">
        <v>35</v>
      </c>
      <c r="G2895">
        <v>9</v>
      </c>
      <c r="H2895" t="s">
        <v>9</v>
      </c>
      <c r="I2895">
        <v>3</v>
      </c>
      <c r="J2895" s="6">
        <v>15.54</v>
      </c>
      <c r="K2895" s="6">
        <v>10.1</v>
      </c>
      <c r="L2895" s="6">
        <v>358.06</v>
      </c>
      <c r="M2895" s="6">
        <v>535.12</v>
      </c>
      <c r="N2895" s="6">
        <v>4</v>
      </c>
      <c r="O2895" s="6">
        <v>0</v>
      </c>
      <c r="P2895" s="6">
        <v>962288</v>
      </c>
      <c r="Q2895" s="6">
        <v>0</v>
      </c>
      <c r="R2895" s="6">
        <v>0</v>
      </c>
      <c r="S2895" s="6">
        <v>962288</v>
      </c>
      <c r="U2895">
        <f t="shared" si="51"/>
        <v>0.2574002574002574</v>
      </c>
    </row>
    <row r="2896" spans="1:21" x14ac:dyDescent="0.35">
      <c r="A2896">
        <v>2023</v>
      </c>
      <c r="B2896" t="s">
        <v>3</v>
      </c>
      <c r="C2896" t="s">
        <v>67</v>
      </c>
      <c r="D2896" t="s">
        <v>17</v>
      </c>
      <c r="E2896" t="s">
        <v>142</v>
      </c>
      <c r="F2896" t="s">
        <v>35</v>
      </c>
      <c r="G2896">
        <v>10</v>
      </c>
      <c r="H2896" t="s">
        <v>9</v>
      </c>
      <c r="I2896">
        <v>9</v>
      </c>
      <c r="J2896" s="6">
        <v>1356.53</v>
      </c>
      <c r="K2896" s="6">
        <v>195.21</v>
      </c>
      <c r="L2896" s="6">
        <v>1927.38</v>
      </c>
      <c r="M2896" s="6">
        <v>3441.6</v>
      </c>
      <c r="N2896" s="6">
        <v>335</v>
      </c>
      <c r="O2896" s="6">
        <v>33802034</v>
      </c>
      <c r="P2896" s="6">
        <v>35890170</v>
      </c>
      <c r="Q2896" s="6">
        <v>0</v>
      </c>
      <c r="R2896" s="6">
        <v>8554936</v>
      </c>
      <c r="S2896" s="6">
        <v>78247140</v>
      </c>
      <c r="U2896">
        <f t="shared" si="51"/>
        <v>0.24695362432087753</v>
      </c>
    </row>
    <row r="2897" spans="1:21" x14ac:dyDescent="0.35">
      <c r="A2897">
        <v>2023</v>
      </c>
      <c r="B2897" t="s">
        <v>3</v>
      </c>
      <c r="C2897" t="s">
        <v>67</v>
      </c>
      <c r="D2897" t="s">
        <v>17</v>
      </c>
      <c r="E2897" t="s">
        <v>143</v>
      </c>
      <c r="F2897" t="s">
        <v>35</v>
      </c>
      <c r="G2897">
        <v>1</v>
      </c>
      <c r="H2897" t="s">
        <v>9</v>
      </c>
      <c r="I2897">
        <v>170</v>
      </c>
      <c r="J2897" s="6">
        <v>100122.42</v>
      </c>
      <c r="K2897" s="6">
        <v>58132.78</v>
      </c>
      <c r="L2897" s="6">
        <v>191934.4</v>
      </c>
      <c r="M2897" s="6">
        <v>329022.14</v>
      </c>
      <c r="N2897" s="6">
        <v>24738</v>
      </c>
      <c r="O2897" s="6">
        <v>1009132838</v>
      </c>
      <c r="P2897" s="6">
        <v>753486429</v>
      </c>
      <c r="Q2897" s="6">
        <v>0</v>
      </c>
      <c r="R2897" s="6">
        <v>174943807</v>
      </c>
      <c r="S2897" s="6">
        <v>1905757679</v>
      </c>
      <c r="U2897">
        <f t="shared" si="51"/>
        <v>0.24707752769060118</v>
      </c>
    </row>
    <row r="2898" spans="1:21" x14ac:dyDescent="0.35">
      <c r="A2898">
        <v>2023</v>
      </c>
      <c r="B2898" t="s">
        <v>3</v>
      </c>
      <c r="C2898" t="s">
        <v>67</v>
      </c>
      <c r="D2898" t="s">
        <v>17</v>
      </c>
      <c r="E2898" t="s">
        <v>143</v>
      </c>
      <c r="F2898" t="s">
        <v>35</v>
      </c>
      <c r="G2898">
        <v>2</v>
      </c>
      <c r="H2898" t="s">
        <v>9</v>
      </c>
      <c r="I2898">
        <v>155</v>
      </c>
      <c r="J2898" s="6">
        <v>149258.29</v>
      </c>
      <c r="K2898" s="6">
        <v>85683.77</v>
      </c>
      <c r="L2898" s="6">
        <v>149913.9</v>
      </c>
      <c r="M2898" s="6">
        <v>194826.04</v>
      </c>
      <c r="N2898" s="6">
        <v>28833</v>
      </c>
      <c r="O2898" s="6">
        <v>815953579</v>
      </c>
      <c r="P2898" s="6">
        <v>607247454</v>
      </c>
      <c r="Q2898" s="6">
        <v>0</v>
      </c>
      <c r="R2898" s="6">
        <v>74539794</v>
      </c>
      <c r="S2898" s="6">
        <v>1244948451</v>
      </c>
      <c r="U2898">
        <f t="shared" si="51"/>
        <v>0.19317519984987097</v>
      </c>
    </row>
    <row r="2899" spans="1:21" x14ac:dyDescent="0.35">
      <c r="A2899">
        <v>2023</v>
      </c>
      <c r="B2899" t="s">
        <v>3</v>
      </c>
      <c r="C2899" t="s">
        <v>67</v>
      </c>
      <c r="D2899" t="s">
        <v>17</v>
      </c>
      <c r="E2899" t="s">
        <v>143</v>
      </c>
      <c r="F2899" t="s">
        <v>35</v>
      </c>
      <c r="G2899">
        <v>3</v>
      </c>
      <c r="H2899" t="s">
        <v>9</v>
      </c>
      <c r="I2899">
        <v>138</v>
      </c>
      <c r="J2899" s="6">
        <v>129287.78</v>
      </c>
      <c r="K2899" s="6">
        <v>26145.19</v>
      </c>
      <c r="L2899" s="6">
        <v>232520.82</v>
      </c>
      <c r="M2899" s="6">
        <v>287266.05</v>
      </c>
      <c r="N2899" s="6">
        <v>24040</v>
      </c>
      <c r="O2899" s="6">
        <v>1313749765</v>
      </c>
      <c r="P2899" s="6">
        <v>496253000</v>
      </c>
      <c r="Q2899" s="6">
        <v>0</v>
      </c>
      <c r="R2899" s="6">
        <v>213727055</v>
      </c>
      <c r="S2899" s="6">
        <v>1963641320</v>
      </c>
      <c r="U2899">
        <f t="shared" si="51"/>
        <v>0.18594178042193935</v>
      </c>
    </row>
    <row r="2900" spans="1:21" x14ac:dyDescent="0.35">
      <c r="A2900">
        <v>2023</v>
      </c>
      <c r="B2900" t="s">
        <v>3</v>
      </c>
      <c r="C2900" t="s">
        <v>67</v>
      </c>
      <c r="D2900" t="s">
        <v>17</v>
      </c>
      <c r="E2900" t="s">
        <v>143</v>
      </c>
      <c r="F2900" t="s">
        <v>35</v>
      </c>
      <c r="G2900">
        <v>4</v>
      </c>
      <c r="H2900" t="s">
        <v>9</v>
      </c>
      <c r="I2900">
        <v>19</v>
      </c>
      <c r="J2900" s="6">
        <v>7189.06</v>
      </c>
      <c r="K2900" s="6">
        <v>2433.11</v>
      </c>
      <c r="L2900" s="6">
        <v>9728.6200000000008</v>
      </c>
      <c r="M2900" s="6">
        <v>12070.5</v>
      </c>
      <c r="N2900" s="6">
        <v>1698</v>
      </c>
      <c r="O2900" s="6">
        <v>75746373</v>
      </c>
      <c r="P2900" s="6">
        <v>28467644</v>
      </c>
      <c r="Q2900" s="6">
        <v>0</v>
      </c>
      <c r="R2900" s="6">
        <v>4806250</v>
      </c>
      <c r="S2900" s="6">
        <v>95217017</v>
      </c>
      <c r="U2900">
        <f t="shared" si="51"/>
        <v>0.23619221428114384</v>
      </c>
    </row>
    <row r="2901" spans="1:21" x14ac:dyDescent="0.35">
      <c r="A2901">
        <v>2023</v>
      </c>
      <c r="B2901" t="s">
        <v>3</v>
      </c>
      <c r="C2901" t="s">
        <v>67</v>
      </c>
      <c r="D2901" t="s">
        <v>17</v>
      </c>
      <c r="E2901" t="s">
        <v>143</v>
      </c>
      <c r="F2901" t="s">
        <v>35</v>
      </c>
      <c r="G2901">
        <v>5</v>
      </c>
      <c r="H2901" t="s">
        <v>9</v>
      </c>
      <c r="I2901">
        <v>20</v>
      </c>
      <c r="J2901" s="6">
        <v>17273.97</v>
      </c>
      <c r="K2901" s="6">
        <v>12856.59</v>
      </c>
      <c r="L2901" s="6">
        <v>18338.900000000001</v>
      </c>
      <c r="M2901" s="6">
        <v>23841.47</v>
      </c>
      <c r="N2901" s="6">
        <v>3316</v>
      </c>
      <c r="O2901" s="6">
        <v>43606000</v>
      </c>
      <c r="P2901" s="6">
        <v>81081474</v>
      </c>
      <c r="Q2901" s="6">
        <v>0</v>
      </c>
      <c r="R2901" s="6">
        <v>4450000</v>
      </c>
      <c r="S2901" s="6">
        <v>124717474</v>
      </c>
      <c r="U2901">
        <f t="shared" si="51"/>
        <v>0.19196513598205855</v>
      </c>
    </row>
    <row r="2902" spans="1:21" x14ac:dyDescent="0.35">
      <c r="A2902">
        <v>2023</v>
      </c>
      <c r="B2902" t="s">
        <v>3</v>
      </c>
      <c r="C2902" t="s">
        <v>67</v>
      </c>
      <c r="D2902" t="s">
        <v>17</v>
      </c>
      <c r="E2902" t="s">
        <v>143</v>
      </c>
      <c r="F2902" t="s">
        <v>35</v>
      </c>
      <c r="G2902">
        <v>6</v>
      </c>
      <c r="H2902" t="s">
        <v>9</v>
      </c>
      <c r="I2902">
        <v>11</v>
      </c>
      <c r="J2902" s="6">
        <v>4546.2700000000004</v>
      </c>
      <c r="K2902" s="6">
        <v>2054.71</v>
      </c>
      <c r="L2902" s="6">
        <v>22356.78</v>
      </c>
      <c r="M2902" s="6">
        <v>24994.68</v>
      </c>
      <c r="N2902" s="6">
        <v>1144</v>
      </c>
      <c r="O2902" s="6">
        <v>602255318</v>
      </c>
      <c r="P2902" s="6">
        <v>2971698</v>
      </c>
      <c r="Q2902" s="6">
        <v>0</v>
      </c>
      <c r="R2902" s="6">
        <v>7104339</v>
      </c>
      <c r="S2902" s="6">
        <v>612331355</v>
      </c>
      <c r="U2902">
        <f t="shared" si="51"/>
        <v>0.25163485670670677</v>
      </c>
    </row>
    <row r="2903" spans="1:21" x14ac:dyDescent="0.35">
      <c r="A2903">
        <v>2023</v>
      </c>
      <c r="B2903" t="s">
        <v>3</v>
      </c>
      <c r="C2903" t="s">
        <v>67</v>
      </c>
      <c r="D2903" t="s">
        <v>17</v>
      </c>
      <c r="E2903" t="s">
        <v>143</v>
      </c>
      <c r="F2903" t="s">
        <v>35</v>
      </c>
      <c r="G2903">
        <v>7</v>
      </c>
      <c r="H2903" t="s">
        <v>9</v>
      </c>
      <c r="I2903">
        <v>3</v>
      </c>
      <c r="J2903" s="6">
        <v>1869.79</v>
      </c>
      <c r="K2903" s="6">
        <v>269.06</v>
      </c>
      <c r="L2903" s="6">
        <v>383.55</v>
      </c>
      <c r="M2903" s="6">
        <v>438.12</v>
      </c>
      <c r="N2903" s="6">
        <v>468</v>
      </c>
      <c r="O2903" s="6">
        <v>16500000</v>
      </c>
      <c r="P2903" s="6">
        <v>2400000</v>
      </c>
      <c r="Q2903" s="6">
        <v>0</v>
      </c>
      <c r="R2903" s="6">
        <v>1280000</v>
      </c>
      <c r="S2903" s="6">
        <v>16910000</v>
      </c>
      <c r="U2903">
        <f t="shared" ref="U2903:U2966" si="52">IFERROR(N2903/J2903,0)</f>
        <v>0.25029548772856847</v>
      </c>
    </row>
    <row r="2904" spans="1:21" x14ac:dyDescent="0.35">
      <c r="A2904">
        <v>2023</v>
      </c>
      <c r="B2904" t="s">
        <v>3</v>
      </c>
      <c r="C2904" t="s">
        <v>67</v>
      </c>
      <c r="D2904" t="s">
        <v>17</v>
      </c>
      <c r="E2904" t="s">
        <v>143</v>
      </c>
      <c r="F2904" t="s">
        <v>35</v>
      </c>
      <c r="G2904">
        <v>8</v>
      </c>
      <c r="H2904" t="s">
        <v>9</v>
      </c>
      <c r="I2904">
        <v>12</v>
      </c>
      <c r="J2904" s="6">
        <v>1569.07</v>
      </c>
      <c r="K2904" s="6">
        <v>783.89</v>
      </c>
      <c r="L2904" s="6">
        <v>1532.74</v>
      </c>
      <c r="M2904" s="6">
        <v>2055.3000000000002</v>
      </c>
      <c r="N2904" s="6">
        <v>371</v>
      </c>
      <c r="O2904" s="6">
        <v>11322600</v>
      </c>
      <c r="P2904" s="6">
        <v>4600000</v>
      </c>
      <c r="Q2904" s="6">
        <v>0</v>
      </c>
      <c r="R2904" s="6">
        <v>862000</v>
      </c>
      <c r="S2904" s="6">
        <v>15199600</v>
      </c>
      <c r="U2904">
        <f t="shared" si="52"/>
        <v>0.23644579273072586</v>
      </c>
    </row>
    <row r="2905" spans="1:21" x14ac:dyDescent="0.35">
      <c r="A2905">
        <v>2023</v>
      </c>
      <c r="B2905" t="s">
        <v>3</v>
      </c>
      <c r="C2905" t="s">
        <v>67</v>
      </c>
      <c r="D2905" t="s">
        <v>17</v>
      </c>
      <c r="E2905" t="s">
        <v>144</v>
      </c>
      <c r="F2905" t="s">
        <v>35</v>
      </c>
      <c r="G2905">
        <v>1</v>
      </c>
      <c r="H2905" t="s">
        <v>9</v>
      </c>
      <c r="I2905">
        <v>159</v>
      </c>
      <c r="J2905" s="6">
        <v>28892.37</v>
      </c>
      <c r="K2905" s="6">
        <v>20009.93</v>
      </c>
      <c r="L2905" s="6">
        <v>75585.08</v>
      </c>
      <c r="M2905" s="6">
        <v>128756.13</v>
      </c>
      <c r="N2905" s="6">
        <v>7127</v>
      </c>
      <c r="O2905" s="6">
        <v>472545248</v>
      </c>
      <c r="P2905" s="6">
        <v>306024526</v>
      </c>
      <c r="Q2905" s="6">
        <v>0</v>
      </c>
      <c r="R2905" s="6">
        <v>85996753</v>
      </c>
      <c r="S2905" s="6">
        <v>839276947</v>
      </c>
      <c r="U2905">
        <f t="shared" si="52"/>
        <v>0.24667412192215454</v>
      </c>
    </row>
    <row r="2906" spans="1:21" x14ac:dyDescent="0.35">
      <c r="A2906">
        <v>2023</v>
      </c>
      <c r="B2906" t="s">
        <v>3</v>
      </c>
      <c r="C2906" t="s">
        <v>67</v>
      </c>
      <c r="D2906" t="s">
        <v>17</v>
      </c>
      <c r="E2906" t="s">
        <v>144</v>
      </c>
      <c r="F2906" t="s">
        <v>35</v>
      </c>
      <c r="G2906">
        <v>2</v>
      </c>
      <c r="H2906" t="s">
        <v>9</v>
      </c>
      <c r="I2906">
        <v>99</v>
      </c>
      <c r="J2906" s="6">
        <v>91356.479999999996</v>
      </c>
      <c r="K2906" s="6">
        <v>48567.06</v>
      </c>
      <c r="L2906" s="6">
        <v>141608.95000000001</v>
      </c>
      <c r="M2906" s="6">
        <v>204332.95</v>
      </c>
      <c r="N2906" s="6">
        <v>13036</v>
      </c>
      <c r="O2906" s="6">
        <v>1289598131</v>
      </c>
      <c r="P2906" s="6">
        <v>341906511</v>
      </c>
      <c r="Q2906" s="6">
        <v>0</v>
      </c>
      <c r="R2906" s="6">
        <v>176813069</v>
      </c>
      <c r="S2906" s="6">
        <v>1757228907</v>
      </c>
      <c r="U2906">
        <f t="shared" si="52"/>
        <v>0.14269376403293998</v>
      </c>
    </row>
    <row r="2907" spans="1:21" x14ac:dyDescent="0.35">
      <c r="A2907">
        <v>2023</v>
      </c>
      <c r="B2907" t="s">
        <v>3</v>
      </c>
      <c r="C2907" t="s">
        <v>67</v>
      </c>
      <c r="D2907" t="s">
        <v>17</v>
      </c>
      <c r="E2907" t="s">
        <v>144</v>
      </c>
      <c r="F2907" t="s">
        <v>35</v>
      </c>
      <c r="G2907">
        <v>3</v>
      </c>
      <c r="H2907" t="s">
        <v>9</v>
      </c>
      <c r="I2907">
        <v>83</v>
      </c>
      <c r="J2907" s="6">
        <v>61855.53</v>
      </c>
      <c r="K2907" s="6">
        <v>12320.6</v>
      </c>
      <c r="L2907" s="6">
        <v>93342.32</v>
      </c>
      <c r="M2907" s="6">
        <v>99422.49</v>
      </c>
      <c r="N2907" s="6">
        <v>1779</v>
      </c>
      <c r="O2907" s="6">
        <v>700517000</v>
      </c>
      <c r="P2907" s="6">
        <v>265911805</v>
      </c>
      <c r="Q2907" s="6">
        <v>0</v>
      </c>
      <c r="R2907" s="6">
        <v>75290000</v>
      </c>
      <c r="S2907" s="6">
        <v>1025329805</v>
      </c>
      <c r="U2907">
        <f t="shared" si="52"/>
        <v>2.876056514268005E-2</v>
      </c>
    </row>
    <row r="2908" spans="1:21" x14ac:dyDescent="0.35">
      <c r="A2908">
        <v>2023</v>
      </c>
      <c r="B2908" t="s">
        <v>3</v>
      </c>
      <c r="C2908" t="s">
        <v>67</v>
      </c>
      <c r="D2908" t="s">
        <v>17</v>
      </c>
      <c r="E2908" t="s">
        <v>144</v>
      </c>
      <c r="F2908" t="s">
        <v>35</v>
      </c>
      <c r="G2908">
        <v>4</v>
      </c>
      <c r="H2908" t="s">
        <v>9</v>
      </c>
      <c r="I2908">
        <v>10</v>
      </c>
      <c r="J2908" s="6">
        <v>276.41000000000003</v>
      </c>
      <c r="K2908" s="6">
        <v>497.91</v>
      </c>
      <c r="L2908" s="6">
        <v>2382.89</v>
      </c>
      <c r="M2908" s="6">
        <v>2800.5</v>
      </c>
      <c r="N2908" s="6">
        <v>-83</v>
      </c>
      <c r="O2908" s="6">
        <v>41850000</v>
      </c>
      <c r="P2908" s="6">
        <v>18599428</v>
      </c>
      <c r="Q2908" s="6">
        <v>0</v>
      </c>
      <c r="R2908" s="6">
        <v>4271386</v>
      </c>
      <c r="S2908" s="6">
        <v>56920814</v>
      </c>
      <c r="U2908">
        <f t="shared" si="52"/>
        <v>-0.30027857168698668</v>
      </c>
    </row>
    <row r="2909" spans="1:21" x14ac:dyDescent="0.35">
      <c r="A2909">
        <v>2023</v>
      </c>
      <c r="B2909" t="s">
        <v>3</v>
      </c>
      <c r="C2909" t="s">
        <v>67</v>
      </c>
      <c r="D2909" t="s">
        <v>17</v>
      </c>
      <c r="E2909" t="s">
        <v>144</v>
      </c>
      <c r="F2909" t="s">
        <v>35</v>
      </c>
      <c r="G2909">
        <v>5</v>
      </c>
      <c r="H2909" t="s">
        <v>9</v>
      </c>
      <c r="I2909">
        <v>2</v>
      </c>
      <c r="J2909" s="6">
        <v>0</v>
      </c>
      <c r="K2909" s="6">
        <v>0</v>
      </c>
      <c r="L2909" s="6">
        <v>30.76</v>
      </c>
      <c r="M2909" s="6">
        <v>234.52</v>
      </c>
      <c r="N2909" s="6">
        <v>0</v>
      </c>
      <c r="O2909" s="6">
        <v>4000000</v>
      </c>
      <c r="P2909" s="6">
        <v>1814788</v>
      </c>
      <c r="Q2909" s="6">
        <v>0</v>
      </c>
      <c r="R2909" s="6">
        <v>400000</v>
      </c>
      <c r="S2909" s="6">
        <v>3614788</v>
      </c>
      <c r="U2909">
        <f t="shared" si="52"/>
        <v>0</v>
      </c>
    </row>
    <row r="2910" spans="1:21" x14ac:dyDescent="0.35">
      <c r="A2910">
        <v>2023</v>
      </c>
      <c r="B2910" t="s">
        <v>3</v>
      </c>
      <c r="C2910" t="s">
        <v>67</v>
      </c>
      <c r="D2910" t="s">
        <v>17</v>
      </c>
      <c r="E2910" t="s">
        <v>144</v>
      </c>
      <c r="F2910" t="s">
        <v>35</v>
      </c>
      <c r="G2910">
        <v>6</v>
      </c>
      <c r="H2910" t="s">
        <v>9</v>
      </c>
      <c r="I2910">
        <v>1</v>
      </c>
      <c r="J2910" s="6">
        <v>3875.9</v>
      </c>
      <c r="K2910" s="6">
        <v>1937.95</v>
      </c>
      <c r="L2910" s="6">
        <v>2678.01</v>
      </c>
      <c r="M2910" s="6">
        <v>2678.01</v>
      </c>
      <c r="N2910" s="6">
        <v>973</v>
      </c>
      <c r="O2910" s="6">
        <v>285022789</v>
      </c>
      <c r="P2910" s="6">
        <v>0</v>
      </c>
      <c r="Q2910" s="6">
        <v>0</v>
      </c>
      <c r="R2910" s="6">
        <v>0</v>
      </c>
      <c r="S2910" s="6">
        <v>285022789</v>
      </c>
      <c r="U2910">
        <f t="shared" si="52"/>
        <v>0.25103846848473904</v>
      </c>
    </row>
    <row r="2911" spans="1:21" x14ac:dyDescent="0.35">
      <c r="A2911">
        <v>2023</v>
      </c>
      <c r="B2911" t="s">
        <v>3</v>
      </c>
      <c r="C2911" t="s">
        <v>67</v>
      </c>
      <c r="D2911" t="s">
        <v>17</v>
      </c>
      <c r="E2911" t="s">
        <v>144</v>
      </c>
      <c r="F2911" t="s">
        <v>35</v>
      </c>
      <c r="G2911">
        <v>8</v>
      </c>
      <c r="H2911" t="s">
        <v>9</v>
      </c>
      <c r="I2911">
        <v>2</v>
      </c>
      <c r="J2911" s="6">
        <v>312.45</v>
      </c>
      <c r="K2911" s="6">
        <v>156.22</v>
      </c>
      <c r="L2911" s="6">
        <v>14461.98</v>
      </c>
      <c r="M2911" s="6">
        <v>17337.68</v>
      </c>
      <c r="N2911" s="6">
        <v>78</v>
      </c>
      <c r="O2911" s="6">
        <v>230250000</v>
      </c>
      <c r="P2911" s="6">
        <v>87000000</v>
      </c>
      <c r="Q2911" s="6">
        <v>0</v>
      </c>
      <c r="R2911" s="6">
        <v>27142000</v>
      </c>
      <c r="S2911" s="6">
        <v>344392000</v>
      </c>
      <c r="U2911">
        <f t="shared" si="52"/>
        <v>0.24963994239078252</v>
      </c>
    </row>
    <row r="2912" spans="1:21" x14ac:dyDescent="0.35">
      <c r="A2912">
        <v>2023</v>
      </c>
      <c r="B2912" t="s">
        <v>3</v>
      </c>
      <c r="C2912" t="s">
        <v>67</v>
      </c>
      <c r="D2912" t="s">
        <v>17</v>
      </c>
      <c r="E2912" t="s">
        <v>144</v>
      </c>
      <c r="F2912" t="s">
        <v>35</v>
      </c>
      <c r="G2912">
        <v>9</v>
      </c>
      <c r="H2912" t="s">
        <v>9</v>
      </c>
      <c r="I2912">
        <v>4</v>
      </c>
      <c r="J2912" s="6">
        <v>5597.97</v>
      </c>
      <c r="K2912" s="6">
        <v>2715.86</v>
      </c>
      <c r="L2912" s="6">
        <v>3639.4</v>
      </c>
      <c r="M2912" s="6">
        <v>5280.34</v>
      </c>
      <c r="N2912" s="6">
        <v>1140</v>
      </c>
      <c r="O2912" s="6">
        <v>28000000</v>
      </c>
      <c r="P2912" s="6">
        <v>2478165</v>
      </c>
      <c r="Q2912" s="6">
        <v>0</v>
      </c>
      <c r="R2912" s="6">
        <v>4300000</v>
      </c>
      <c r="S2912" s="6">
        <v>34778165</v>
      </c>
      <c r="U2912">
        <f t="shared" si="52"/>
        <v>0.20364524997454433</v>
      </c>
    </row>
    <row r="2913" spans="1:21" x14ac:dyDescent="0.35">
      <c r="A2913">
        <v>2023</v>
      </c>
      <c r="B2913" t="s">
        <v>3</v>
      </c>
      <c r="C2913" t="s">
        <v>67</v>
      </c>
      <c r="D2913" t="s">
        <v>17</v>
      </c>
      <c r="E2913" t="s">
        <v>145</v>
      </c>
      <c r="F2913" t="s">
        <v>35</v>
      </c>
      <c r="G2913">
        <v>1</v>
      </c>
      <c r="H2913" t="s">
        <v>9</v>
      </c>
      <c r="I2913">
        <v>534</v>
      </c>
      <c r="J2913" s="6">
        <v>440569.18</v>
      </c>
      <c r="K2913" s="6">
        <v>83024.94</v>
      </c>
      <c r="L2913" s="6">
        <v>1035043.13</v>
      </c>
      <c r="M2913" s="6">
        <v>1396697.4</v>
      </c>
      <c r="N2913" s="6">
        <v>96251</v>
      </c>
      <c r="O2913" s="6">
        <v>6357567218</v>
      </c>
      <c r="P2913" s="6">
        <v>4033953784</v>
      </c>
      <c r="Q2913" s="6">
        <v>84000000</v>
      </c>
      <c r="R2913" s="6">
        <v>764869528</v>
      </c>
      <c r="S2913" s="6">
        <v>10622143741</v>
      </c>
      <c r="U2913">
        <f t="shared" si="52"/>
        <v>0.21846966235813409</v>
      </c>
    </row>
    <row r="2914" spans="1:21" x14ac:dyDescent="0.35">
      <c r="A2914">
        <v>2023</v>
      </c>
      <c r="B2914" t="s">
        <v>3</v>
      </c>
      <c r="C2914" t="s">
        <v>67</v>
      </c>
      <c r="D2914" t="s">
        <v>17</v>
      </c>
      <c r="E2914" t="s">
        <v>145</v>
      </c>
      <c r="F2914" t="s">
        <v>35</v>
      </c>
      <c r="G2914">
        <v>2</v>
      </c>
      <c r="H2914" t="s">
        <v>9</v>
      </c>
      <c r="I2914">
        <v>411</v>
      </c>
      <c r="J2914" s="6">
        <v>573326.16</v>
      </c>
      <c r="K2914" s="6">
        <v>241873.38</v>
      </c>
      <c r="L2914" s="6">
        <v>715666.15</v>
      </c>
      <c r="M2914" s="6">
        <v>1858609.94</v>
      </c>
      <c r="N2914" s="6">
        <v>78651</v>
      </c>
      <c r="O2914" s="6">
        <v>4729639807</v>
      </c>
      <c r="P2914" s="6">
        <v>1864165849</v>
      </c>
      <c r="Q2914" s="6">
        <v>24000000</v>
      </c>
      <c r="R2914" s="6">
        <v>368690013</v>
      </c>
      <c r="S2914" s="6">
        <v>6846853918</v>
      </c>
      <c r="U2914">
        <f t="shared" si="52"/>
        <v>0.13718369313550946</v>
      </c>
    </row>
    <row r="2915" spans="1:21" x14ac:dyDescent="0.35">
      <c r="A2915">
        <v>2023</v>
      </c>
      <c r="B2915" t="s">
        <v>3</v>
      </c>
      <c r="C2915" t="s">
        <v>67</v>
      </c>
      <c r="D2915" t="s">
        <v>17</v>
      </c>
      <c r="E2915" t="s">
        <v>145</v>
      </c>
      <c r="F2915" t="s">
        <v>35</v>
      </c>
      <c r="G2915">
        <v>3</v>
      </c>
      <c r="H2915" t="s">
        <v>9</v>
      </c>
      <c r="I2915">
        <v>91</v>
      </c>
      <c r="J2915" s="6">
        <v>246801.03</v>
      </c>
      <c r="K2915" s="6">
        <v>51562.51</v>
      </c>
      <c r="L2915" s="6">
        <v>288710.27</v>
      </c>
      <c r="M2915" s="6">
        <v>384766.5</v>
      </c>
      <c r="N2915" s="6">
        <v>32436</v>
      </c>
      <c r="O2915" s="6">
        <v>1483224501</v>
      </c>
      <c r="P2915" s="6">
        <v>338417829</v>
      </c>
      <c r="Q2915" s="6">
        <v>0</v>
      </c>
      <c r="R2915" s="6">
        <v>217510001</v>
      </c>
      <c r="S2915" s="6">
        <v>2017221831</v>
      </c>
      <c r="U2915">
        <f t="shared" si="52"/>
        <v>0.13142570758314906</v>
      </c>
    </row>
    <row r="2916" spans="1:21" x14ac:dyDescent="0.35">
      <c r="A2916">
        <v>2023</v>
      </c>
      <c r="B2916" t="s">
        <v>3</v>
      </c>
      <c r="C2916" t="s">
        <v>67</v>
      </c>
      <c r="D2916" t="s">
        <v>17</v>
      </c>
      <c r="E2916" t="s">
        <v>145</v>
      </c>
      <c r="F2916" t="s">
        <v>35</v>
      </c>
      <c r="G2916">
        <v>4</v>
      </c>
      <c r="H2916" t="s">
        <v>9</v>
      </c>
      <c r="I2916">
        <v>5</v>
      </c>
      <c r="J2916" s="6">
        <v>442.48</v>
      </c>
      <c r="K2916" s="6">
        <v>63.67</v>
      </c>
      <c r="L2916" s="6">
        <v>7160.4</v>
      </c>
      <c r="M2916" s="6">
        <v>10269.91</v>
      </c>
      <c r="N2916" s="6">
        <v>0</v>
      </c>
      <c r="O2916" s="6">
        <v>83906000</v>
      </c>
      <c r="P2916" s="6">
        <v>45500000</v>
      </c>
      <c r="Q2916" s="6">
        <v>0</v>
      </c>
      <c r="R2916" s="6">
        <v>4761250</v>
      </c>
      <c r="S2916" s="6">
        <v>130848000</v>
      </c>
      <c r="U2916">
        <f t="shared" si="52"/>
        <v>0</v>
      </c>
    </row>
    <row r="2917" spans="1:21" x14ac:dyDescent="0.35">
      <c r="A2917">
        <v>2023</v>
      </c>
      <c r="B2917" t="s">
        <v>3</v>
      </c>
      <c r="C2917" t="s">
        <v>67</v>
      </c>
      <c r="D2917" t="s">
        <v>17</v>
      </c>
      <c r="E2917" t="s">
        <v>145</v>
      </c>
      <c r="F2917" t="s">
        <v>35</v>
      </c>
      <c r="G2917">
        <v>5</v>
      </c>
      <c r="H2917" t="s">
        <v>9</v>
      </c>
      <c r="I2917">
        <v>12</v>
      </c>
      <c r="J2917" s="6">
        <v>23475.279999999999</v>
      </c>
      <c r="K2917" s="6">
        <v>10596.43</v>
      </c>
      <c r="L2917" s="6">
        <v>20182.86</v>
      </c>
      <c r="M2917" s="6">
        <v>29801.43</v>
      </c>
      <c r="N2917" s="6">
        <v>5405</v>
      </c>
      <c r="O2917" s="6">
        <v>142110630</v>
      </c>
      <c r="P2917" s="6">
        <v>31316311</v>
      </c>
      <c r="Q2917" s="6">
        <v>0</v>
      </c>
      <c r="R2917" s="6">
        <v>12735666</v>
      </c>
      <c r="S2917" s="6">
        <v>186162607</v>
      </c>
      <c r="U2917">
        <f t="shared" si="52"/>
        <v>0.23024219519426395</v>
      </c>
    </row>
    <row r="2918" spans="1:21" x14ac:dyDescent="0.35">
      <c r="A2918">
        <v>2023</v>
      </c>
      <c r="B2918" t="s">
        <v>3</v>
      </c>
      <c r="C2918" t="s">
        <v>67</v>
      </c>
      <c r="D2918" t="s">
        <v>17</v>
      </c>
      <c r="E2918" t="s">
        <v>145</v>
      </c>
      <c r="F2918" t="s">
        <v>35</v>
      </c>
      <c r="G2918">
        <v>6</v>
      </c>
      <c r="H2918" t="s">
        <v>9</v>
      </c>
      <c r="I2918">
        <v>13</v>
      </c>
      <c r="J2918" s="6">
        <v>92359.83</v>
      </c>
      <c r="K2918" s="6">
        <v>19545.72</v>
      </c>
      <c r="L2918" s="6">
        <v>95308.32</v>
      </c>
      <c r="M2918" s="6">
        <v>158875.35999999999</v>
      </c>
      <c r="N2918" s="6">
        <v>17719</v>
      </c>
      <c r="O2918" s="6">
        <v>1508807930</v>
      </c>
      <c r="P2918" s="6">
        <v>627450000</v>
      </c>
      <c r="Q2918" s="6">
        <v>0</v>
      </c>
      <c r="R2918" s="6">
        <v>171437000</v>
      </c>
      <c r="S2918" s="6">
        <v>2293594930</v>
      </c>
      <c r="U2918">
        <f t="shared" si="52"/>
        <v>0.19184747308434846</v>
      </c>
    </row>
    <row r="2919" spans="1:21" x14ac:dyDescent="0.35">
      <c r="A2919">
        <v>2023</v>
      </c>
      <c r="B2919" t="s">
        <v>3</v>
      </c>
      <c r="C2919" t="s">
        <v>67</v>
      </c>
      <c r="D2919" t="s">
        <v>17</v>
      </c>
      <c r="E2919" t="s">
        <v>145</v>
      </c>
      <c r="F2919" t="s">
        <v>35</v>
      </c>
      <c r="G2919">
        <v>7</v>
      </c>
      <c r="H2919" t="s">
        <v>9</v>
      </c>
      <c r="I2919">
        <v>1</v>
      </c>
      <c r="J2919" s="6">
        <v>0</v>
      </c>
      <c r="K2919" s="6">
        <v>0</v>
      </c>
      <c r="L2919" s="6">
        <v>4599.54</v>
      </c>
      <c r="M2919" s="6">
        <v>6359.2</v>
      </c>
      <c r="N2919" s="6">
        <v>0</v>
      </c>
      <c r="O2919" s="6">
        <v>5000000</v>
      </c>
      <c r="P2919" s="6">
        <v>23000000</v>
      </c>
      <c r="Q2919" s="6">
        <v>0</v>
      </c>
      <c r="R2919" s="6">
        <v>500000</v>
      </c>
      <c r="S2919" s="6">
        <v>28500000</v>
      </c>
      <c r="U2919">
        <f t="shared" si="52"/>
        <v>0</v>
      </c>
    </row>
    <row r="2920" spans="1:21" x14ac:dyDescent="0.35">
      <c r="A2920">
        <v>2023</v>
      </c>
      <c r="B2920" t="s">
        <v>3</v>
      </c>
      <c r="C2920" t="s">
        <v>67</v>
      </c>
      <c r="D2920" t="s">
        <v>17</v>
      </c>
      <c r="E2920" t="s">
        <v>145</v>
      </c>
      <c r="F2920" t="s">
        <v>35</v>
      </c>
      <c r="G2920">
        <v>8</v>
      </c>
      <c r="H2920" t="s">
        <v>9</v>
      </c>
      <c r="I2920">
        <v>5</v>
      </c>
      <c r="J2920" s="6">
        <v>-3972.17</v>
      </c>
      <c r="K2920" s="6">
        <v>-571.59</v>
      </c>
      <c r="L2920" s="6">
        <v>55082.49</v>
      </c>
      <c r="M2920" s="6">
        <v>176592.44</v>
      </c>
      <c r="N2920" s="6">
        <v>-1018</v>
      </c>
      <c r="O2920" s="6">
        <v>987680308</v>
      </c>
      <c r="P2920" s="6">
        <v>376040120</v>
      </c>
      <c r="Q2920" s="6">
        <v>0</v>
      </c>
      <c r="R2920" s="6">
        <v>156348031</v>
      </c>
      <c r="S2920" s="6">
        <v>1520068459</v>
      </c>
      <c r="U2920">
        <f t="shared" si="52"/>
        <v>0.25628308959586321</v>
      </c>
    </row>
    <row r="2921" spans="1:21" x14ac:dyDescent="0.35">
      <c r="A2921">
        <v>2023</v>
      </c>
      <c r="B2921" t="s">
        <v>3</v>
      </c>
      <c r="C2921" t="s">
        <v>67</v>
      </c>
      <c r="D2921" t="s">
        <v>17</v>
      </c>
      <c r="E2921" t="s">
        <v>145</v>
      </c>
      <c r="F2921" t="s">
        <v>35</v>
      </c>
      <c r="G2921">
        <v>9</v>
      </c>
      <c r="H2921" t="s">
        <v>9</v>
      </c>
      <c r="I2921">
        <v>2</v>
      </c>
      <c r="J2921" s="6">
        <v>79707.850000000006</v>
      </c>
      <c r="K2921" s="6">
        <v>5607.64</v>
      </c>
      <c r="L2921" s="6">
        <v>79926.23</v>
      </c>
      <c r="M2921" s="6">
        <v>100453.73</v>
      </c>
      <c r="N2921" s="6">
        <v>43921</v>
      </c>
      <c r="O2921" s="6">
        <v>311750000</v>
      </c>
      <c r="P2921" s="6">
        <v>47945000</v>
      </c>
      <c r="Q2921" s="6">
        <v>0</v>
      </c>
      <c r="R2921" s="6">
        <v>35969500</v>
      </c>
      <c r="S2921" s="6">
        <v>395664500</v>
      </c>
      <c r="U2921">
        <f t="shared" si="52"/>
        <v>0.55102477359507251</v>
      </c>
    </row>
    <row r="2922" spans="1:21" x14ac:dyDescent="0.35">
      <c r="A2922">
        <v>2023</v>
      </c>
      <c r="B2922" t="s">
        <v>3</v>
      </c>
      <c r="C2922" t="s">
        <v>67</v>
      </c>
      <c r="D2922" t="s">
        <v>17</v>
      </c>
      <c r="E2922" t="s">
        <v>146</v>
      </c>
      <c r="F2922" t="s">
        <v>35</v>
      </c>
      <c r="G2922">
        <v>1</v>
      </c>
      <c r="H2922" t="s">
        <v>9</v>
      </c>
      <c r="I2922">
        <v>355</v>
      </c>
      <c r="J2922" s="6">
        <v>235637.9</v>
      </c>
      <c r="K2922" s="6">
        <v>130154.46</v>
      </c>
      <c r="L2922" s="6">
        <v>795221.93</v>
      </c>
      <c r="M2922" s="6">
        <v>1336983.8799999999</v>
      </c>
      <c r="N2922" s="6">
        <v>48517</v>
      </c>
      <c r="O2922" s="6">
        <v>2978756674</v>
      </c>
      <c r="P2922" s="6">
        <v>2360382962</v>
      </c>
      <c r="Q2922" s="6">
        <v>0</v>
      </c>
      <c r="R2922" s="6">
        <v>360076135</v>
      </c>
      <c r="S2922" s="6">
        <v>5289309364</v>
      </c>
      <c r="U2922">
        <f t="shared" si="52"/>
        <v>0.2058964198883117</v>
      </c>
    </row>
    <row r="2923" spans="1:21" x14ac:dyDescent="0.35">
      <c r="A2923">
        <v>2023</v>
      </c>
      <c r="B2923" t="s">
        <v>3</v>
      </c>
      <c r="C2923" t="s">
        <v>67</v>
      </c>
      <c r="D2923" t="s">
        <v>17</v>
      </c>
      <c r="E2923" t="s">
        <v>146</v>
      </c>
      <c r="F2923" t="s">
        <v>35</v>
      </c>
      <c r="G2923">
        <v>2</v>
      </c>
      <c r="H2923" t="s">
        <v>9</v>
      </c>
      <c r="I2923">
        <v>348</v>
      </c>
      <c r="J2923" s="6">
        <v>219574.18</v>
      </c>
      <c r="K2923" s="6">
        <v>91625.67</v>
      </c>
      <c r="L2923" s="6">
        <v>324749.28000000003</v>
      </c>
      <c r="M2923" s="6">
        <v>589807.65</v>
      </c>
      <c r="N2923" s="6">
        <v>36978</v>
      </c>
      <c r="O2923" s="6">
        <v>3802274119</v>
      </c>
      <c r="P2923" s="6">
        <v>916196556</v>
      </c>
      <c r="Q2923" s="6">
        <v>0</v>
      </c>
      <c r="R2923" s="6">
        <v>142688667</v>
      </c>
      <c r="S2923" s="6">
        <v>4632403412</v>
      </c>
      <c r="U2923">
        <f t="shared" si="52"/>
        <v>0.16840777909315202</v>
      </c>
    </row>
    <row r="2924" spans="1:21" x14ac:dyDescent="0.35">
      <c r="A2924">
        <v>2023</v>
      </c>
      <c r="B2924" t="s">
        <v>3</v>
      </c>
      <c r="C2924" t="s">
        <v>67</v>
      </c>
      <c r="D2924" t="s">
        <v>17</v>
      </c>
      <c r="E2924" t="s">
        <v>146</v>
      </c>
      <c r="F2924" t="s">
        <v>35</v>
      </c>
      <c r="G2924">
        <v>3</v>
      </c>
      <c r="H2924" t="s">
        <v>9</v>
      </c>
      <c r="I2924">
        <v>138</v>
      </c>
      <c r="J2924" s="6">
        <v>99154.43</v>
      </c>
      <c r="K2924" s="6">
        <v>21751.83</v>
      </c>
      <c r="L2924" s="6">
        <v>158422.12</v>
      </c>
      <c r="M2924" s="6">
        <v>200400.58</v>
      </c>
      <c r="N2924" s="6">
        <v>5293</v>
      </c>
      <c r="O2924" s="6">
        <v>1887247331</v>
      </c>
      <c r="P2924" s="6">
        <v>510279688</v>
      </c>
      <c r="Q2924" s="6">
        <v>0</v>
      </c>
      <c r="R2924" s="6">
        <v>142468715</v>
      </c>
      <c r="S2924" s="6">
        <v>2477253568</v>
      </c>
      <c r="U2924">
        <f t="shared" si="52"/>
        <v>5.3381376908727129E-2</v>
      </c>
    </row>
    <row r="2925" spans="1:21" x14ac:dyDescent="0.35">
      <c r="A2925">
        <v>2023</v>
      </c>
      <c r="B2925" t="s">
        <v>3</v>
      </c>
      <c r="C2925" t="s">
        <v>67</v>
      </c>
      <c r="D2925" t="s">
        <v>17</v>
      </c>
      <c r="E2925" t="s">
        <v>146</v>
      </c>
      <c r="F2925" t="s">
        <v>35</v>
      </c>
      <c r="G2925">
        <v>4</v>
      </c>
      <c r="H2925" t="s">
        <v>9</v>
      </c>
      <c r="I2925">
        <v>8</v>
      </c>
      <c r="J2925" s="6">
        <v>11264.51</v>
      </c>
      <c r="K2925" s="6">
        <v>3414.18</v>
      </c>
      <c r="L2925" s="6">
        <v>26592.2</v>
      </c>
      <c r="M2925" s="6">
        <v>30918.13</v>
      </c>
      <c r="N2925" s="6">
        <v>2709</v>
      </c>
      <c r="O2925" s="6">
        <v>275653000</v>
      </c>
      <c r="P2925" s="6">
        <v>39410000</v>
      </c>
      <c r="Q2925" s="6">
        <v>0</v>
      </c>
      <c r="R2925" s="6">
        <v>50310000</v>
      </c>
      <c r="S2925" s="6">
        <v>365373000</v>
      </c>
      <c r="U2925">
        <f t="shared" si="52"/>
        <v>0.24048982157235424</v>
      </c>
    </row>
    <row r="2926" spans="1:21" x14ac:dyDescent="0.35">
      <c r="A2926">
        <v>2023</v>
      </c>
      <c r="B2926" t="s">
        <v>3</v>
      </c>
      <c r="C2926" t="s">
        <v>67</v>
      </c>
      <c r="D2926" t="s">
        <v>17</v>
      </c>
      <c r="E2926" t="s">
        <v>146</v>
      </c>
      <c r="F2926" t="s">
        <v>35</v>
      </c>
      <c r="G2926">
        <v>5</v>
      </c>
      <c r="H2926" t="s">
        <v>9</v>
      </c>
      <c r="I2926">
        <v>22</v>
      </c>
      <c r="J2926" s="6">
        <v>39138.080000000002</v>
      </c>
      <c r="K2926" s="6">
        <v>13724.64</v>
      </c>
      <c r="L2926" s="6">
        <v>38229.230000000003</v>
      </c>
      <c r="M2926" s="6">
        <v>51635.91</v>
      </c>
      <c r="N2926" s="6">
        <v>15513</v>
      </c>
      <c r="O2926" s="6">
        <v>294484732</v>
      </c>
      <c r="P2926" s="6">
        <v>9950000</v>
      </c>
      <c r="Q2926" s="6">
        <v>0</v>
      </c>
      <c r="R2926" s="6">
        <v>16815914</v>
      </c>
      <c r="S2926" s="6">
        <v>321250646</v>
      </c>
      <c r="U2926">
        <f t="shared" si="52"/>
        <v>0.39636589224611934</v>
      </c>
    </row>
    <row r="2927" spans="1:21" x14ac:dyDescent="0.35">
      <c r="A2927">
        <v>2023</v>
      </c>
      <c r="B2927" t="s">
        <v>3</v>
      </c>
      <c r="C2927" t="s">
        <v>67</v>
      </c>
      <c r="D2927" t="s">
        <v>17</v>
      </c>
      <c r="E2927" t="s">
        <v>146</v>
      </c>
      <c r="F2927" t="s">
        <v>35</v>
      </c>
      <c r="G2927">
        <v>6</v>
      </c>
      <c r="H2927" t="s">
        <v>9</v>
      </c>
      <c r="I2927">
        <v>3</v>
      </c>
      <c r="J2927" s="6">
        <v>5113.3500000000004</v>
      </c>
      <c r="K2927" s="6">
        <v>2556.6799999999998</v>
      </c>
      <c r="L2927" s="6">
        <v>3502.34</v>
      </c>
      <c r="M2927" s="6">
        <v>3660.59</v>
      </c>
      <c r="N2927" s="6">
        <v>1281</v>
      </c>
      <c r="O2927" s="6">
        <v>369495732</v>
      </c>
      <c r="P2927" s="6">
        <v>3250000</v>
      </c>
      <c r="Q2927" s="6">
        <v>0</v>
      </c>
      <c r="R2927" s="6">
        <v>550000</v>
      </c>
      <c r="S2927" s="6">
        <v>373295732</v>
      </c>
      <c r="U2927">
        <f t="shared" si="52"/>
        <v>0.25052069582563291</v>
      </c>
    </row>
    <row r="2928" spans="1:21" x14ac:dyDescent="0.35">
      <c r="A2928">
        <v>2023</v>
      </c>
      <c r="B2928" t="s">
        <v>3</v>
      </c>
      <c r="C2928" t="s">
        <v>67</v>
      </c>
      <c r="D2928" t="s">
        <v>17</v>
      </c>
      <c r="E2928" t="s">
        <v>147</v>
      </c>
      <c r="F2928" t="s">
        <v>35</v>
      </c>
      <c r="G2928">
        <v>1</v>
      </c>
      <c r="H2928" t="s">
        <v>9</v>
      </c>
      <c r="I2928">
        <v>57</v>
      </c>
      <c r="J2928" s="6">
        <v>34282.339999999997</v>
      </c>
      <c r="K2928" s="6">
        <v>16438.5</v>
      </c>
      <c r="L2928" s="6">
        <v>32956.17</v>
      </c>
      <c r="M2928" s="6">
        <v>43426.38</v>
      </c>
      <c r="N2928" s="6">
        <v>4660</v>
      </c>
      <c r="O2928" s="6">
        <v>51343157</v>
      </c>
      <c r="P2928" s="6">
        <v>77011716</v>
      </c>
      <c r="Q2928" s="6">
        <v>0</v>
      </c>
      <c r="R2928" s="6">
        <v>23701918</v>
      </c>
      <c r="S2928" s="6">
        <v>120106791</v>
      </c>
      <c r="U2928">
        <f t="shared" si="52"/>
        <v>0.13593004444854115</v>
      </c>
    </row>
    <row r="2929" spans="1:21" x14ac:dyDescent="0.35">
      <c r="A2929">
        <v>2023</v>
      </c>
      <c r="B2929" t="s">
        <v>3</v>
      </c>
      <c r="C2929" t="s">
        <v>67</v>
      </c>
      <c r="D2929" t="s">
        <v>17</v>
      </c>
      <c r="E2929" t="s">
        <v>147</v>
      </c>
      <c r="F2929" t="s">
        <v>35</v>
      </c>
      <c r="G2929">
        <v>2</v>
      </c>
      <c r="H2929" t="s">
        <v>9</v>
      </c>
      <c r="I2929">
        <v>68</v>
      </c>
      <c r="J2929" s="6">
        <v>117915.71</v>
      </c>
      <c r="K2929" s="6">
        <v>50334.71</v>
      </c>
      <c r="L2929" s="6">
        <v>74601.75</v>
      </c>
      <c r="M2929" s="6">
        <v>91683.520000000004</v>
      </c>
      <c r="N2929" s="6">
        <v>15555</v>
      </c>
      <c r="O2929" s="6">
        <v>393493889</v>
      </c>
      <c r="P2929" s="6">
        <v>127638943</v>
      </c>
      <c r="Q2929" s="6">
        <v>0</v>
      </c>
      <c r="R2929" s="6">
        <v>58919117</v>
      </c>
      <c r="S2929" s="6">
        <v>550818809</v>
      </c>
      <c r="U2929">
        <f t="shared" si="52"/>
        <v>0.13191626459273323</v>
      </c>
    </row>
    <row r="2930" spans="1:21" x14ac:dyDescent="0.35">
      <c r="A2930">
        <v>2023</v>
      </c>
      <c r="B2930" t="s">
        <v>3</v>
      </c>
      <c r="C2930" t="s">
        <v>67</v>
      </c>
      <c r="D2930" t="s">
        <v>17</v>
      </c>
      <c r="E2930" t="s">
        <v>147</v>
      </c>
      <c r="F2930" t="s">
        <v>35</v>
      </c>
      <c r="G2930">
        <v>3</v>
      </c>
      <c r="H2930" t="s">
        <v>9</v>
      </c>
      <c r="I2930">
        <v>69</v>
      </c>
      <c r="J2930" s="6">
        <v>550593.6</v>
      </c>
      <c r="K2930" s="6">
        <v>84481.12</v>
      </c>
      <c r="L2930" s="6">
        <v>189711.22</v>
      </c>
      <c r="M2930" s="6">
        <v>244412.2</v>
      </c>
      <c r="N2930" s="6">
        <v>58519</v>
      </c>
      <c r="O2930" s="6">
        <v>1727812028</v>
      </c>
      <c r="P2930" s="6">
        <v>1738125000</v>
      </c>
      <c r="Q2930" s="6">
        <v>0</v>
      </c>
      <c r="R2930" s="6">
        <v>589028600</v>
      </c>
      <c r="S2930" s="6">
        <v>4033113628</v>
      </c>
      <c r="U2930">
        <f t="shared" si="52"/>
        <v>0.10628347296445147</v>
      </c>
    </row>
    <row r="2931" spans="1:21" x14ac:dyDescent="0.35">
      <c r="A2931">
        <v>2023</v>
      </c>
      <c r="B2931" t="s">
        <v>3</v>
      </c>
      <c r="C2931" t="s">
        <v>67</v>
      </c>
      <c r="D2931" t="s">
        <v>17</v>
      </c>
      <c r="E2931" t="s">
        <v>147</v>
      </c>
      <c r="F2931" t="s">
        <v>35</v>
      </c>
      <c r="G2931">
        <v>4</v>
      </c>
      <c r="H2931" t="s">
        <v>9</v>
      </c>
      <c r="I2931">
        <v>5</v>
      </c>
      <c r="J2931" s="6">
        <v>0</v>
      </c>
      <c r="K2931" s="6">
        <v>0</v>
      </c>
      <c r="L2931" s="6">
        <v>10245.280000000001</v>
      </c>
      <c r="M2931" s="6">
        <v>24118.31</v>
      </c>
      <c r="N2931" s="6">
        <v>0</v>
      </c>
      <c r="O2931" s="6">
        <v>258385000</v>
      </c>
      <c r="P2931" s="6">
        <v>135210000</v>
      </c>
      <c r="Q2931" s="6">
        <v>0</v>
      </c>
      <c r="R2931" s="6">
        <v>8992000</v>
      </c>
      <c r="S2931" s="6">
        <v>402587000</v>
      </c>
      <c r="U2931">
        <f t="shared" si="52"/>
        <v>0</v>
      </c>
    </row>
    <row r="2932" spans="1:21" x14ac:dyDescent="0.35">
      <c r="A2932">
        <v>2023</v>
      </c>
      <c r="B2932" t="s">
        <v>3</v>
      </c>
      <c r="C2932" t="s">
        <v>67</v>
      </c>
      <c r="D2932" t="s">
        <v>17</v>
      </c>
      <c r="E2932" t="s">
        <v>147</v>
      </c>
      <c r="F2932" t="s">
        <v>35</v>
      </c>
      <c r="G2932">
        <v>5</v>
      </c>
      <c r="H2932" t="s">
        <v>9</v>
      </c>
      <c r="I2932">
        <v>7</v>
      </c>
      <c r="J2932" s="6">
        <v>3500.47</v>
      </c>
      <c r="K2932" s="6">
        <v>2098.35</v>
      </c>
      <c r="L2932" s="6">
        <v>16639.080000000002</v>
      </c>
      <c r="M2932" s="6">
        <v>46019.34</v>
      </c>
      <c r="N2932" s="6">
        <v>875</v>
      </c>
      <c r="O2932" s="6">
        <v>732538000</v>
      </c>
      <c r="P2932" s="6">
        <v>23525000</v>
      </c>
      <c r="Q2932" s="6">
        <v>0</v>
      </c>
      <c r="R2932" s="6">
        <v>142033200</v>
      </c>
      <c r="S2932" s="6">
        <v>898096200</v>
      </c>
      <c r="U2932">
        <f t="shared" si="52"/>
        <v>0.24996643307898656</v>
      </c>
    </row>
    <row r="2933" spans="1:21" x14ac:dyDescent="0.35">
      <c r="A2933">
        <v>2023</v>
      </c>
      <c r="B2933" t="s">
        <v>3</v>
      </c>
      <c r="C2933" t="s">
        <v>67</v>
      </c>
      <c r="D2933" t="s">
        <v>17</v>
      </c>
      <c r="E2933" t="s">
        <v>147</v>
      </c>
      <c r="F2933" t="s">
        <v>35</v>
      </c>
      <c r="G2933">
        <v>6</v>
      </c>
      <c r="H2933" t="s">
        <v>9</v>
      </c>
      <c r="I2933">
        <v>3</v>
      </c>
      <c r="J2933" s="6">
        <v>3903.27</v>
      </c>
      <c r="K2933" s="6">
        <v>1951.64</v>
      </c>
      <c r="L2933" s="6">
        <v>1922.87</v>
      </c>
      <c r="M2933" s="6">
        <v>1922.87</v>
      </c>
      <c r="N2933" s="6">
        <v>987</v>
      </c>
      <c r="O2933" s="6">
        <v>321770899</v>
      </c>
      <c r="P2933" s="6">
        <v>0</v>
      </c>
      <c r="Q2933" s="6">
        <v>0</v>
      </c>
      <c r="R2933" s="6">
        <v>0</v>
      </c>
      <c r="S2933" s="6">
        <v>321770899</v>
      </c>
      <c r="U2933">
        <f t="shared" si="52"/>
        <v>0.25286490557916824</v>
      </c>
    </row>
    <row r="2934" spans="1:21" x14ac:dyDescent="0.35">
      <c r="A2934">
        <v>2023</v>
      </c>
      <c r="B2934" t="s">
        <v>3</v>
      </c>
      <c r="C2934" t="s">
        <v>67</v>
      </c>
      <c r="D2934" t="s">
        <v>17</v>
      </c>
      <c r="E2934" t="s">
        <v>147</v>
      </c>
      <c r="F2934" t="s">
        <v>35</v>
      </c>
      <c r="G2934">
        <v>7</v>
      </c>
      <c r="H2934" t="s">
        <v>9</v>
      </c>
      <c r="I2934">
        <v>2</v>
      </c>
      <c r="J2934" s="6">
        <v>124746.65</v>
      </c>
      <c r="K2934" s="6">
        <v>17951.04</v>
      </c>
      <c r="L2934" s="6">
        <v>118036.76</v>
      </c>
      <c r="M2934" s="6">
        <v>164816.1</v>
      </c>
      <c r="N2934" s="6">
        <v>22454</v>
      </c>
      <c r="O2934" s="6">
        <v>291060000</v>
      </c>
      <c r="P2934" s="6">
        <v>90000000</v>
      </c>
      <c r="Q2934" s="6">
        <v>0</v>
      </c>
      <c r="R2934" s="6">
        <v>141894369</v>
      </c>
      <c r="S2934" s="6">
        <v>522954369</v>
      </c>
      <c r="U2934">
        <f t="shared" si="52"/>
        <v>0.17999681754980995</v>
      </c>
    </row>
    <row r="2935" spans="1:21" x14ac:dyDescent="0.35">
      <c r="A2935">
        <v>2023</v>
      </c>
      <c r="B2935" t="s">
        <v>3</v>
      </c>
      <c r="C2935" t="s">
        <v>67</v>
      </c>
      <c r="D2935" t="s">
        <v>17</v>
      </c>
      <c r="E2935" t="s">
        <v>147</v>
      </c>
      <c r="F2935" t="s">
        <v>35</v>
      </c>
      <c r="G2935">
        <v>9</v>
      </c>
      <c r="H2935" t="s">
        <v>9</v>
      </c>
      <c r="I2935">
        <v>2</v>
      </c>
      <c r="J2935" s="6">
        <v>40445.57</v>
      </c>
      <c r="K2935" s="6">
        <v>20222.79</v>
      </c>
      <c r="L2935" s="6">
        <v>30790.01</v>
      </c>
      <c r="M2935" s="6">
        <v>39975.910000000003</v>
      </c>
      <c r="N2935" s="6">
        <v>6471</v>
      </c>
      <c r="O2935" s="6">
        <v>392000000</v>
      </c>
      <c r="P2935" s="6">
        <v>56000000</v>
      </c>
      <c r="Q2935" s="6">
        <v>0</v>
      </c>
      <c r="R2935" s="6">
        <v>39600000</v>
      </c>
      <c r="S2935" s="6">
        <v>487600000</v>
      </c>
      <c r="U2935">
        <f t="shared" si="52"/>
        <v>0.15999280020036805</v>
      </c>
    </row>
    <row r="2936" spans="1:21" x14ac:dyDescent="0.35">
      <c r="A2936">
        <v>2023</v>
      </c>
      <c r="B2936" t="s">
        <v>3</v>
      </c>
      <c r="C2936" t="s">
        <v>67</v>
      </c>
      <c r="D2936" t="s">
        <v>17</v>
      </c>
      <c r="E2936" t="s">
        <v>148</v>
      </c>
      <c r="F2936" t="s">
        <v>35</v>
      </c>
      <c r="G2936">
        <v>1</v>
      </c>
      <c r="H2936" t="s">
        <v>9</v>
      </c>
      <c r="I2936">
        <v>221</v>
      </c>
      <c r="J2936" s="6">
        <v>70483.09</v>
      </c>
      <c r="K2936" s="6">
        <v>47459.49</v>
      </c>
      <c r="L2936" s="6">
        <v>233560.92</v>
      </c>
      <c r="M2936" s="6">
        <v>417115.76</v>
      </c>
      <c r="N2936" s="6">
        <v>31401</v>
      </c>
      <c r="O2936" s="6">
        <v>1794391092</v>
      </c>
      <c r="P2936" s="6">
        <v>914738791</v>
      </c>
      <c r="Q2936" s="6">
        <v>0</v>
      </c>
      <c r="R2936" s="6">
        <v>371643724</v>
      </c>
      <c r="S2936" s="6">
        <v>2969869120</v>
      </c>
      <c r="U2936">
        <f t="shared" si="52"/>
        <v>0.44551111479363348</v>
      </c>
    </row>
    <row r="2937" spans="1:21" x14ac:dyDescent="0.35">
      <c r="A2937">
        <v>2023</v>
      </c>
      <c r="B2937" t="s">
        <v>3</v>
      </c>
      <c r="C2937" t="s">
        <v>67</v>
      </c>
      <c r="D2937" t="s">
        <v>17</v>
      </c>
      <c r="E2937" t="s">
        <v>148</v>
      </c>
      <c r="F2937" t="s">
        <v>35</v>
      </c>
      <c r="G2937">
        <v>2</v>
      </c>
      <c r="H2937" t="s">
        <v>9</v>
      </c>
      <c r="I2937">
        <v>263</v>
      </c>
      <c r="J2937" s="6">
        <v>348732.11</v>
      </c>
      <c r="K2937" s="6">
        <v>55513.7</v>
      </c>
      <c r="L2937" s="6">
        <v>442908.52</v>
      </c>
      <c r="M2937" s="6">
        <v>577693.98</v>
      </c>
      <c r="N2937" s="6">
        <v>138107</v>
      </c>
      <c r="O2937" s="6">
        <v>2302312853</v>
      </c>
      <c r="P2937" s="6">
        <v>1012973384</v>
      </c>
      <c r="Q2937" s="6">
        <v>0</v>
      </c>
      <c r="R2937" s="6">
        <v>150202706</v>
      </c>
      <c r="S2937" s="6">
        <v>3290169174</v>
      </c>
      <c r="U2937">
        <f t="shared" si="52"/>
        <v>0.39602604990977175</v>
      </c>
    </row>
    <row r="2938" spans="1:21" x14ac:dyDescent="0.35">
      <c r="A2938">
        <v>2023</v>
      </c>
      <c r="B2938" t="s">
        <v>3</v>
      </c>
      <c r="C2938" t="s">
        <v>67</v>
      </c>
      <c r="D2938" t="s">
        <v>17</v>
      </c>
      <c r="E2938" t="s">
        <v>148</v>
      </c>
      <c r="F2938" t="s">
        <v>35</v>
      </c>
      <c r="G2938">
        <v>3</v>
      </c>
      <c r="H2938" t="s">
        <v>9</v>
      </c>
      <c r="I2938">
        <v>145</v>
      </c>
      <c r="J2938" s="6">
        <v>113179.83</v>
      </c>
      <c r="K2938" s="6">
        <v>21090.78</v>
      </c>
      <c r="L2938" s="6">
        <v>188276.74</v>
      </c>
      <c r="M2938" s="6">
        <v>206824.01</v>
      </c>
      <c r="N2938" s="6">
        <v>3379</v>
      </c>
      <c r="O2938" s="6">
        <v>1136876428</v>
      </c>
      <c r="P2938" s="6">
        <v>476064318</v>
      </c>
      <c r="Q2938" s="6">
        <v>0</v>
      </c>
      <c r="R2938" s="6">
        <v>141513394</v>
      </c>
      <c r="S2938" s="6">
        <v>1716216140</v>
      </c>
      <c r="U2938">
        <f t="shared" si="52"/>
        <v>2.9855142917249479E-2</v>
      </c>
    </row>
    <row r="2939" spans="1:21" x14ac:dyDescent="0.35">
      <c r="A2939">
        <v>2023</v>
      </c>
      <c r="B2939" t="s">
        <v>3</v>
      </c>
      <c r="C2939" t="s">
        <v>67</v>
      </c>
      <c r="D2939" t="s">
        <v>17</v>
      </c>
      <c r="E2939" t="s">
        <v>148</v>
      </c>
      <c r="F2939" t="s">
        <v>35</v>
      </c>
      <c r="G2939">
        <v>4</v>
      </c>
      <c r="H2939" t="s">
        <v>9</v>
      </c>
      <c r="I2939">
        <v>2</v>
      </c>
      <c r="J2939" s="6">
        <v>28701.439999999999</v>
      </c>
      <c r="K2939" s="6">
        <v>17220.86</v>
      </c>
      <c r="L2939" s="6">
        <v>8782.7999999999993</v>
      </c>
      <c r="M2939" s="6">
        <v>9546.99</v>
      </c>
      <c r="N2939" s="6">
        <v>14807</v>
      </c>
      <c r="O2939" s="6">
        <v>33483868</v>
      </c>
      <c r="P2939" s="6">
        <v>1520723</v>
      </c>
      <c r="Q2939" s="6">
        <v>0</v>
      </c>
      <c r="R2939" s="6">
        <v>3500459</v>
      </c>
      <c r="S2939" s="6">
        <v>38505050</v>
      </c>
      <c r="U2939">
        <f t="shared" si="52"/>
        <v>0.51589746019711902</v>
      </c>
    </row>
    <row r="2940" spans="1:21" x14ac:dyDescent="0.35">
      <c r="A2940">
        <v>2023</v>
      </c>
      <c r="B2940" t="s">
        <v>3</v>
      </c>
      <c r="C2940" t="s">
        <v>67</v>
      </c>
      <c r="D2940" t="s">
        <v>17</v>
      </c>
      <c r="E2940" t="s">
        <v>148</v>
      </c>
      <c r="F2940" t="s">
        <v>35</v>
      </c>
      <c r="G2940">
        <v>5</v>
      </c>
      <c r="H2940" t="s">
        <v>9</v>
      </c>
      <c r="I2940">
        <v>11</v>
      </c>
      <c r="J2940" s="6">
        <v>17572.27</v>
      </c>
      <c r="K2940" s="6">
        <v>12729.31</v>
      </c>
      <c r="L2940" s="6">
        <v>17963.189999999999</v>
      </c>
      <c r="M2940" s="6">
        <v>30697.64</v>
      </c>
      <c r="N2940" s="6">
        <v>4438</v>
      </c>
      <c r="O2940" s="6">
        <v>60460000</v>
      </c>
      <c r="P2940" s="6">
        <v>71915107</v>
      </c>
      <c r="Q2940" s="6">
        <v>0</v>
      </c>
      <c r="R2940" s="6">
        <v>7298208</v>
      </c>
      <c r="S2940" s="6">
        <v>139673315</v>
      </c>
      <c r="U2940">
        <f t="shared" si="52"/>
        <v>0.25255701170082179</v>
      </c>
    </row>
    <row r="2941" spans="1:21" x14ac:dyDescent="0.35">
      <c r="A2941">
        <v>2023</v>
      </c>
      <c r="B2941" t="s">
        <v>3</v>
      </c>
      <c r="C2941" t="s">
        <v>67</v>
      </c>
      <c r="D2941" t="s">
        <v>17</v>
      </c>
      <c r="E2941" t="s">
        <v>148</v>
      </c>
      <c r="F2941" t="s">
        <v>35</v>
      </c>
      <c r="G2941">
        <v>6</v>
      </c>
      <c r="H2941" t="s">
        <v>9</v>
      </c>
      <c r="I2941">
        <v>7</v>
      </c>
      <c r="J2941" s="6">
        <v>10731.21</v>
      </c>
      <c r="K2941" s="6">
        <v>5401.1</v>
      </c>
      <c r="L2941" s="6">
        <v>6478.34</v>
      </c>
      <c r="M2941" s="6">
        <v>6627.78</v>
      </c>
      <c r="N2941" s="6">
        <v>2688</v>
      </c>
      <c r="O2941" s="6">
        <v>822611475</v>
      </c>
      <c r="P2941" s="6">
        <v>268844</v>
      </c>
      <c r="Q2941" s="6">
        <v>0</v>
      </c>
      <c r="R2941" s="6">
        <v>0</v>
      </c>
      <c r="S2941" s="6">
        <v>822880319</v>
      </c>
      <c r="U2941">
        <f t="shared" si="52"/>
        <v>0.25048433494452166</v>
      </c>
    </row>
    <row r="2942" spans="1:21" x14ac:dyDescent="0.35">
      <c r="A2942">
        <v>2023</v>
      </c>
      <c r="B2942" t="s">
        <v>3</v>
      </c>
      <c r="C2942" t="s">
        <v>67</v>
      </c>
      <c r="D2942" t="s">
        <v>17</v>
      </c>
      <c r="E2942" t="s">
        <v>149</v>
      </c>
      <c r="F2942" t="s">
        <v>35</v>
      </c>
      <c r="G2942">
        <v>1</v>
      </c>
      <c r="H2942" t="s">
        <v>9</v>
      </c>
      <c r="I2942">
        <v>39</v>
      </c>
      <c r="J2942" s="6">
        <v>5862.36</v>
      </c>
      <c r="K2942" s="6">
        <v>2941.13</v>
      </c>
      <c r="L2942" s="6">
        <v>26336.93</v>
      </c>
      <c r="M2942" s="6">
        <v>57183.51</v>
      </c>
      <c r="N2942" s="6">
        <v>1066</v>
      </c>
      <c r="O2942" s="6">
        <v>138768641</v>
      </c>
      <c r="P2942" s="6">
        <v>146904974</v>
      </c>
      <c r="Q2942" s="6">
        <v>0</v>
      </c>
      <c r="R2942" s="6">
        <v>11063023</v>
      </c>
      <c r="S2942" s="6">
        <v>291236638</v>
      </c>
      <c r="U2942">
        <f t="shared" si="52"/>
        <v>0.18183803110010305</v>
      </c>
    </row>
    <row r="2943" spans="1:21" x14ac:dyDescent="0.35">
      <c r="A2943">
        <v>2023</v>
      </c>
      <c r="B2943" t="s">
        <v>3</v>
      </c>
      <c r="C2943" t="s">
        <v>67</v>
      </c>
      <c r="D2943" t="s">
        <v>17</v>
      </c>
      <c r="E2943" t="s">
        <v>149</v>
      </c>
      <c r="F2943" t="s">
        <v>35</v>
      </c>
      <c r="G2943">
        <v>2</v>
      </c>
      <c r="H2943" t="s">
        <v>9</v>
      </c>
      <c r="I2943">
        <v>20</v>
      </c>
      <c r="J2943" s="6">
        <v>3106.53</v>
      </c>
      <c r="K2943" s="6">
        <v>1752.41</v>
      </c>
      <c r="L2943" s="6">
        <v>3921.99</v>
      </c>
      <c r="M2943" s="6">
        <v>5240.66</v>
      </c>
      <c r="N2943" s="6">
        <v>615</v>
      </c>
      <c r="O2943" s="6">
        <v>22066950</v>
      </c>
      <c r="P2943" s="6">
        <v>46350227</v>
      </c>
      <c r="Q2943" s="6">
        <v>0</v>
      </c>
      <c r="R2943" s="6">
        <v>6309305</v>
      </c>
      <c r="S2943" s="6">
        <v>74726482</v>
      </c>
      <c r="U2943">
        <f t="shared" si="52"/>
        <v>0.19797008237486841</v>
      </c>
    </row>
    <row r="2944" spans="1:21" x14ac:dyDescent="0.35">
      <c r="A2944">
        <v>2023</v>
      </c>
      <c r="B2944" t="s">
        <v>3</v>
      </c>
      <c r="C2944" t="s">
        <v>67</v>
      </c>
      <c r="D2944" t="s">
        <v>17</v>
      </c>
      <c r="E2944" t="s">
        <v>149</v>
      </c>
      <c r="F2944" t="s">
        <v>35</v>
      </c>
      <c r="G2944">
        <v>3</v>
      </c>
      <c r="H2944" t="s">
        <v>9</v>
      </c>
      <c r="I2944">
        <v>6</v>
      </c>
      <c r="J2944" s="6">
        <v>11538.12</v>
      </c>
      <c r="K2944" s="6">
        <v>6314.09</v>
      </c>
      <c r="L2944" s="6">
        <v>8340.31</v>
      </c>
      <c r="M2944" s="6">
        <v>8341.84</v>
      </c>
      <c r="N2944" s="6">
        <v>2299</v>
      </c>
      <c r="O2944" s="6">
        <v>41018000</v>
      </c>
      <c r="P2944" s="6">
        <v>25420000</v>
      </c>
      <c r="Q2944" s="6">
        <v>0</v>
      </c>
      <c r="R2944" s="6">
        <v>5040000</v>
      </c>
      <c r="S2944" s="6">
        <v>60553500</v>
      </c>
      <c r="U2944">
        <f t="shared" si="52"/>
        <v>0.19925256454257712</v>
      </c>
    </row>
    <row r="2945" spans="1:21" x14ac:dyDescent="0.35">
      <c r="A2945">
        <v>2023</v>
      </c>
      <c r="B2945" t="s">
        <v>3</v>
      </c>
      <c r="C2945" t="s">
        <v>67</v>
      </c>
      <c r="D2945" t="s">
        <v>17</v>
      </c>
      <c r="E2945" t="s">
        <v>149</v>
      </c>
      <c r="F2945" t="s">
        <v>35</v>
      </c>
      <c r="G2945">
        <v>5</v>
      </c>
      <c r="H2945" t="s">
        <v>9</v>
      </c>
      <c r="I2945">
        <v>1</v>
      </c>
      <c r="J2945" s="6">
        <v>0</v>
      </c>
      <c r="K2945" s="6">
        <v>0</v>
      </c>
      <c r="L2945" s="6">
        <v>55.75</v>
      </c>
      <c r="M2945" s="6">
        <v>169.56</v>
      </c>
      <c r="N2945" s="6">
        <v>0</v>
      </c>
      <c r="O2945" s="6">
        <v>1200000</v>
      </c>
      <c r="P2945" s="6">
        <v>1200000</v>
      </c>
      <c r="Q2945" s="6">
        <v>0</v>
      </c>
      <c r="R2945" s="6">
        <v>300000</v>
      </c>
      <c r="S2945" s="6">
        <v>2700000</v>
      </c>
      <c r="U2945">
        <f t="shared" si="52"/>
        <v>0</v>
      </c>
    </row>
    <row r="2946" spans="1:21" x14ac:dyDescent="0.35">
      <c r="A2946">
        <v>2023</v>
      </c>
      <c r="B2946" t="s">
        <v>3</v>
      </c>
      <c r="C2946" t="s">
        <v>67</v>
      </c>
      <c r="D2946" t="s">
        <v>17</v>
      </c>
      <c r="E2946" t="s">
        <v>150</v>
      </c>
      <c r="F2946" t="s">
        <v>35</v>
      </c>
      <c r="G2946">
        <v>1</v>
      </c>
      <c r="H2946" t="s">
        <v>9</v>
      </c>
      <c r="I2946">
        <v>530</v>
      </c>
      <c r="J2946" s="6">
        <v>1203134.55</v>
      </c>
      <c r="K2946" s="6">
        <v>252300.74</v>
      </c>
      <c r="L2946" s="6">
        <v>436866.59</v>
      </c>
      <c r="M2946" s="6">
        <v>584953.99</v>
      </c>
      <c r="N2946" s="6">
        <v>204020</v>
      </c>
      <c r="O2946" s="6">
        <v>218848232539</v>
      </c>
      <c r="P2946" s="6">
        <v>217653959280</v>
      </c>
      <c r="Q2946" s="6">
        <v>1400000</v>
      </c>
      <c r="R2946" s="6">
        <v>500962419</v>
      </c>
      <c r="S2946" s="6">
        <v>436903589236</v>
      </c>
      <c r="U2946">
        <f t="shared" si="52"/>
        <v>0.16957371891614284</v>
      </c>
    </row>
    <row r="2947" spans="1:21" x14ac:dyDescent="0.35">
      <c r="A2947">
        <v>2023</v>
      </c>
      <c r="B2947" t="s">
        <v>3</v>
      </c>
      <c r="C2947" t="s">
        <v>67</v>
      </c>
      <c r="D2947" t="s">
        <v>17</v>
      </c>
      <c r="E2947" t="s">
        <v>150</v>
      </c>
      <c r="F2947" t="s">
        <v>35</v>
      </c>
      <c r="G2947">
        <v>2</v>
      </c>
      <c r="H2947" t="s">
        <v>9</v>
      </c>
      <c r="I2947">
        <v>309</v>
      </c>
      <c r="J2947" s="6">
        <v>355853.75</v>
      </c>
      <c r="K2947" s="6">
        <v>190776.17</v>
      </c>
      <c r="L2947" s="6">
        <v>301133.92</v>
      </c>
      <c r="M2947" s="6">
        <v>408813.43</v>
      </c>
      <c r="N2947" s="6">
        <v>32453</v>
      </c>
      <c r="O2947" s="6">
        <v>2657717897</v>
      </c>
      <c r="P2947" s="6">
        <v>656722874</v>
      </c>
      <c r="Q2947" s="6">
        <v>0</v>
      </c>
      <c r="R2947" s="6">
        <v>172068372</v>
      </c>
      <c r="S2947" s="6">
        <v>3439266476</v>
      </c>
      <c r="U2947">
        <f t="shared" si="52"/>
        <v>9.1197577656551315E-2</v>
      </c>
    </row>
    <row r="2948" spans="1:21" x14ac:dyDescent="0.35">
      <c r="A2948">
        <v>2023</v>
      </c>
      <c r="B2948" t="s">
        <v>3</v>
      </c>
      <c r="C2948" t="s">
        <v>67</v>
      </c>
      <c r="D2948" t="s">
        <v>17</v>
      </c>
      <c r="E2948" t="s">
        <v>150</v>
      </c>
      <c r="F2948" t="s">
        <v>35</v>
      </c>
      <c r="G2948">
        <v>3</v>
      </c>
      <c r="H2948" t="s">
        <v>9</v>
      </c>
      <c r="I2948">
        <v>294</v>
      </c>
      <c r="J2948" s="6">
        <v>280393.02</v>
      </c>
      <c r="K2948" s="6">
        <v>89864.39</v>
      </c>
      <c r="L2948" s="6">
        <v>375589.18</v>
      </c>
      <c r="M2948" s="6">
        <v>419058.89</v>
      </c>
      <c r="N2948" s="6">
        <v>20933</v>
      </c>
      <c r="O2948" s="6">
        <v>3628325918</v>
      </c>
      <c r="P2948" s="6">
        <v>877900647</v>
      </c>
      <c r="Q2948" s="6">
        <v>0</v>
      </c>
      <c r="R2948" s="6">
        <v>305917768</v>
      </c>
      <c r="S2948" s="6">
        <v>4719086487</v>
      </c>
      <c r="U2948">
        <f t="shared" si="52"/>
        <v>7.4655924031204482E-2</v>
      </c>
    </row>
    <row r="2949" spans="1:21" x14ac:dyDescent="0.35">
      <c r="A2949">
        <v>2023</v>
      </c>
      <c r="B2949" t="s">
        <v>3</v>
      </c>
      <c r="C2949" t="s">
        <v>67</v>
      </c>
      <c r="D2949" t="s">
        <v>17</v>
      </c>
      <c r="E2949" t="s">
        <v>150</v>
      </c>
      <c r="F2949" t="s">
        <v>35</v>
      </c>
      <c r="G2949">
        <v>4</v>
      </c>
      <c r="H2949" t="s">
        <v>9</v>
      </c>
      <c r="I2949">
        <v>33</v>
      </c>
      <c r="J2949" s="6">
        <v>36693.599999999999</v>
      </c>
      <c r="K2949" s="6">
        <v>18432.32</v>
      </c>
      <c r="L2949" s="6">
        <v>31180.68</v>
      </c>
      <c r="M2949" s="6">
        <v>56632.95</v>
      </c>
      <c r="N2949" s="6">
        <v>1178</v>
      </c>
      <c r="O2949" s="6">
        <v>684476698</v>
      </c>
      <c r="P2949" s="6">
        <v>75469257</v>
      </c>
      <c r="Q2949" s="6">
        <v>0</v>
      </c>
      <c r="R2949" s="6">
        <v>93030655</v>
      </c>
      <c r="S2949" s="6">
        <v>852666610</v>
      </c>
      <c r="U2949">
        <f t="shared" si="52"/>
        <v>3.2103691106896023E-2</v>
      </c>
    </row>
    <row r="2950" spans="1:21" x14ac:dyDescent="0.35">
      <c r="A2950">
        <v>2023</v>
      </c>
      <c r="B2950" t="s">
        <v>3</v>
      </c>
      <c r="C2950" t="s">
        <v>67</v>
      </c>
      <c r="D2950" t="s">
        <v>17</v>
      </c>
      <c r="E2950" t="s">
        <v>150</v>
      </c>
      <c r="F2950" t="s">
        <v>35</v>
      </c>
      <c r="G2950">
        <v>5</v>
      </c>
      <c r="H2950" t="s">
        <v>9</v>
      </c>
      <c r="I2950">
        <v>17</v>
      </c>
      <c r="J2950" s="6">
        <v>9660.0400000000009</v>
      </c>
      <c r="K2950" s="6">
        <v>4880.53</v>
      </c>
      <c r="L2950" s="6">
        <v>17452.97</v>
      </c>
      <c r="M2950" s="6">
        <v>26415.78</v>
      </c>
      <c r="N2950" s="6">
        <v>1766</v>
      </c>
      <c r="O2950" s="6">
        <v>284812508</v>
      </c>
      <c r="P2950" s="6">
        <v>128057356</v>
      </c>
      <c r="Q2950" s="6">
        <v>0</v>
      </c>
      <c r="R2950" s="6">
        <v>24636656</v>
      </c>
      <c r="S2950" s="6">
        <v>437506520</v>
      </c>
      <c r="U2950">
        <f t="shared" si="52"/>
        <v>0.18281497799180954</v>
      </c>
    </row>
    <row r="2951" spans="1:21" x14ac:dyDescent="0.35">
      <c r="A2951">
        <v>2023</v>
      </c>
      <c r="B2951" t="s">
        <v>3</v>
      </c>
      <c r="C2951" t="s">
        <v>67</v>
      </c>
      <c r="D2951" t="s">
        <v>17</v>
      </c>
      <c r="E2951" t="s">
        <v>150</v>
      </c>
      <c r="F2951" t="s">
        <v>35</v>
      </c>
      <c r="G2951">
        <v>6</v>
      </c>
      <c r="H2951" t="s">
        <v>9</v>
      </c>
      <c r="I2951">
        <v>8</v>
      </c>
      <c r="J2951" s="6">
        <v>3069.1</v>
      </c>
      <c r="K2951" s="6">
        <v>1534.56</v>
      </c>
      <c r="L2951" s="6">
        <v>3394.67</v>
      </c>
      <c r="M2951" s="6">
        <v>3753.91</v>
      </c>
      <c r="N2951" s="6">
        <v>792</v>
      </c>
      <c r="O2951" s="6">
        <v>205931052</v>
      </c>
      <c r="P2951" s="6">
        <v>10000000</v>
      </c>
      <c r="Q2951" s="6">
        <v>0</v>
      </c>
      <c r="R2951" s="6">
        <v>200000</v>
      </c>
      <c r="S2951" s="6">
        <v>216131052</v>
      </c>
      <c r="U2951">
        <f t="shared" si="52"/>
        <v>0.25805610765370957</v>
      </c>
    </row>
    <row r="2952" spans="1:21" x14ac:dyDescent="0.35">
      <c r="A2952">
        <v>2023</v>
      </c>
      <c r="B2952" t="s">
        <v>3</v>
      </c>
      <c r="C2952" t="s">
        <v>67</v>
      </c>
      <c r="D2952" t="s">
        <v>17</v>
      </c>
      <c r="E2952" t="s">
        <v>150</v>
      </c>
      <c r="F2952" t="s">
        <v>35</v>
      </c>
      <c r="G2952">
        <v>7</v>
      </c>
      <c r="H2952" t="s">
        <v>9</v>
      </c>
      <c r="I2952">
        <v>3</v>
      </c>
      <c r="J2952" s="6">
        <v>28956.240000000002</v>
      </c>
      <c r="K2952" s="6">
        <v>14478.11</v>
      </c>
      <c r="L2952" s="6">
        <v>4112.0200000000004</v>
      </c>
      <c r="M2952" s="6">
        <v>4112.0200000000004</v>
      </c>
      <c r="N2952" s="6">
        <v>3716</v>
      </c>
      <c r="O2952" s="6">
        <v>294982600</v>
      </c>
      <c r="P2952" s="6">
        <v>30773573</v>
      </c>
      <c r="Q2952" s="6">
        <v>0</v>
      </c>
      <c r="R2952" s="6">
        <v>31575617</v>
      </c>
      <c r="S2952" s="6">
        <v>357331790</v>
      </c>
      <c r="U2952">
        <f t="shared" si="52"/>
        <v>0.12833157896190941</v>
      </c>
    </row>
    <row r="2953" spans="1:21" x14ac:dyDescent="0.35">
      <c r="A2953">
        <v>2023</v>
      </c>
      <c r="B2953" t="s">
        <v>3</v>
      </c>
      <c r="C2953" t="s">
        <v>67</v>
      </c>
      <c r="D2953" t="s">
        <v>17</v>
      </c>
      <c r="E2953" t="s">
        <v>150</v>
      </c>
      <c r="F2953" t="s">
        <v>35</v>
      </c>
      <c r="G2953">
        <v>8</v>
      </c>
      <c r="H2953" t="s">
        <v>9</v>
      </c>
      <c r="I2953">
        <v>2</v>
      </c>
      <c r="J2953" s="6">
        <v>1275.94</v>
      </c>
      <c r="K2953" s="6">
        <v>637.97</v>
      </c>
      <c r="L2953" s="6">
        <v>533.38</v>
      </c>
      <c r="M2953" s="6">
        <v>533.38</v>
      </c>
      <c r="N2953" s="6">
        <v>0</v>
      </c>
      <c r="O2953" s="6">
        <v>0</v>
      </c>
      <c r="P2953" s="6">
        <v>6230576</v>
      </c>
      <c r="Q2953" s="6">
        <v>0</v>
      </c>
      <c r="R2953" s="6">
        <v>351154</v>
      </c>
      <c r="S2953" s="6">
        <v>6581730</v>
      </c>
      <c r="U2953">
        <f t="shared" si="52"/>
        <v>0</v>
      </c>
    </row>
    <row r="2954" spans="1:21" x14ac:dyDescent="0.35">
      <c r="A2954">
        <v>2023</v>
      </c>
      <c r="B2954" t="s">
        <v>3</v>
      </c>
      <c r="C2954" t="s">
        <v>67</v>
      </c>
      <c r="D2954" t="s">
        <v>17</v>
      </c>
      <c r="E2954" t="s">
        <v>151</v>
      </c>
      <c r="F2954" t="s">
        <v>35</v>
      </c>
      <c r="G2954">
        <v>1</v>
      </c>
      <c r="H2954" t="s">
        <v>9</v>
      </c>
      <c r="I2954">
        <v>204</v>
      </c>
      <c r="J2954" s="6">
        <v>157509.29</v>
      </c>
      <c r="K2954" s="6">
        <v>95361.1</v>
      </c>
      <c r="L2954" s="6">
        <v>427503.68</v>
      </c>
      <c r="M2954" s="6">
        <v>1220012.79</v>
      </c>
      <c r="N2954" s="6">
        <v>35395</v>
      </c>
      <c r="O2954" s="6">
        <v>1637290386</v>
      </c>
      <c r="P2954" s="6">
        <v>857178535</v>
      </c>
      <c r="Q2954" s="6">
        <v>0</v>
      </c>
      <c r="R2954" s="6">
        <v>297218471</v>
      </c>
      <c r="S2954" s="6">
        <v>2696616324</v>
      </c>
      <c r="U2954">
        <f t="shared" si="52"/>
        <v>0.22471690399975772</v>
      </c>
    </row>
    <row r="2955" spans="1:21" x14ac:dyDescent="0.35">
      <c r="A2955">
        <v>2023</v>
      </c>
      <c r="B2955" t="s">
        <v>3</v>
      </c>
      <c r="C2955" t="s">
        <v>67</v>
      </c>
      <c r="D2955" t="s">
        <v>17</v>
      </c>
      <c r="E2955" t="s">
        <v>151</v>
      </c>
      <c r="F2955" t="s">
        <v>35</v>
      </c>
      <c r="G2955">
        <v>2</v>
      </c>
      <c r="H2955" t="s">
        <v>9</v>
      </c>
      <c r="I2955">
        <v>131</v>
      </c>
      <c r="J2955" s="6">
        <v>550167.93000000005</v>
      </c>
      <c r="K2955" s="6">
        <v>146740.75</v>
      </c>
      <c r="L2955" s="6">
        <v>658929.43999999994</v>
      </c>
      <c r="M2955" s="6">
        <v>951056.53</v>
      </c>
      <c r="N2955" s="6">
        <v>80370</v>
      </c>
      <c r="O2955" s="6">
        <v>3169912258</v>
      </c>
      <c r="P2955" s="6">
        <v>860200218</v>
      </c>
      <c r="Q2955" s="6">
        <v>0</v>
      </c>
      <c r="R2955" s="6">
        <v>144893968</v>
      </c>
      <c r="S2955" s="6">
        <v>4148291956</v>
      </c>
      <c r="U2955">
        <f t="shared" si="52"/>
        <v>0.14608266970413922</v>
      </c>
    </row>
    <row r="2956" spans="1:21" x14ac:dyDescent="0.35">
      <c r="A2956">
        <v>2023</v>
      </c>
      <c r="B2956" t="s">
        <v>3</v>
      </c>
      <c r="C2956" t="s">
        <v>67</v>
      </c>
      <c r="D2956" t="s">
        <v>17</v>
      </c>
      <c r="E2956" t="s">
        <v>151</v>
      </c>
      <c r="F2956" t="s">
        <v>35</v>
      </c>
      <c r="G2956">
        <v>3</v>
      </c>
      <c r="H2956" t="s">
        <v>9</v>
      </c>
      <c r="I2956">
        <v>101</v>
      </c>
      <c r="J2956" s="6">
        <v>46412.92</v>
      </c>
      <c r="K2956" s="6">
        <v>7638.87</v>
      </c>
      <c r="L2956" s="6">
        <v>110890.66</v>
      </c>
      <c r="M2956" s="6">
        <v>138351.43</v>
      </c>
      <c r="N2956" s="6">
        <v>-1542</v>
      </c>
      <c r="O2956" s="6">
        <v>1299353742</v>
      </c>
      <c r="P2956" s="6">
        <v>355294968</v>
      </c>
      <c r="Q2956" s="6">
        <v>0</v>
      </c>
      <c r="R2956" s="6">
        <v>167821742</v>
      </c>
      <c r="S2956" s="6">
        <v>1501916952</v>
      </c>
      <c r="U2956">
        <f t="shared" si="52"/>
        <v>-3.3223507592282493E-2</v>
      </c>
    </row>
    <row r="2957" spans="1:21" x14ac:dyDescent="0.35">
      <c r="A2957">
        <v>2023</v>
      </c>
      <c r="B2957" t="s">
        <v>3</v>
      </c>
      <c r="C2957" t="s">
        <v>67</v>
      </c>
      <c r="D2957" t="s">
        <v>17</v>
      </c>
      <c r="E2957" t="s">
        <v>151</v>
      </c>
      <c r="F2957" t="s">
        <v>35</v>
      </c>
      <c r="G2957">
        <v>5</v>
      </c>
      <c r="H2957" t="s">
        <v>9</v>
      </c>
      <c r="I2957">
        <v>12</v>
      </c>
      <c r="J2957" s="6">
        <v>24354.33</v>
      </c>
      <c r="K2957" s="6">
        <v>12608.06</v>
      </c>
      <c r="L2957" s="6">
        <v>39361.42</v>
      </c>
      <c r="M2957" s="6">
        <v>43727.03</v>
      </c>
      <c r="N2957" s="6">
        <v>6098</v>
      </c>
      <c r="O2957" s="6">
        <v>403403779</v>
      </c>
      <c r="P2957" s="6">
        <v>100213620</v>
      </c>
      <c r="Q2957" s="6">
        <v>0</v>
      </c>
      <c r="R2957" s="6">
        <v>11840319</v>
      </c>
      <c r="S2957" s="6">
        <v>514394718</v>
      </c>
      <c r="U2957">
        <f t="shared" si="52"/>
        <v>0.25038668688483728</v>
      </c>
    </row>
    <row r="2958" spans="1:21" x14ac:dyDescent="0.35">
      <c r="A2958">
        <v>2023</v>
      </c>
      <c r="B2958" t="s">
        <v>3</v>
      </c>
      <c r="C2958" t="s">
        <v>67</v>
      </c>
      <c r="D2958" t="s">
        <v>17</v>
      </c>
      <c r="E2958" t="s">
        <v>151</v>
      </c>
      <c r="F2958" t="s">
        <v>35</v>
      </c>
      <c r="G2958">
        <v>6</v>
      </c>
      <c r="H2958" t="s">
        <v>9</v>
      </c>
      <c r="I2958">
        <v>4</v>
      </c>
      <c r="J2958" s="6">
        <v>312.70999999999998</v>
      </c>
      <c r="K2958" s="6">
        <v>156.36000000000001</v>
      </c>
      <c r="L2958" s="6">
        <v>996.09</v>
      </c>
      <c r="M2958" s="6">
        <v>5019.67</v>
      </c>
      <c r="N2958" s="6">
        <v>80</v>
      </c>
      <c r="O2958" s="6">
        <v>71121236</v>
      </c>
      <c r="P2958" s="6">
        <v>11657344</v>
      </c>
      <c r="Q2958" s="6">
        <v>0</v>
      </c>
      <c r="R2958" s="6">
        <v>1680000</v>
      </c>
      <c r="S2958" s="6">
        <v>84458580</v>
      </c>
      <c r="U2958">
        <f t="shared" si="52"/>
        <v>0.25582808352786929</v>
      </c>
    </row>
    <row r="2959" spans="1:21" x14ac:dyDescent="0.35">
      <c r="A2959">
        <v>2023</v>
      </c>
      <c r="B2959" t="s">
        <v>3</v>
      </c>
      <c r="C2959" t="s">
        <v>67</v>
      </c>
      <c r="D2959" t="s">
        <v>17</v>
      </c>
      <c r="E2959" t="s">
        <v>151</v>
      </c>
      <c r="F2959" t="s">
        <v>35</v>
      </c>
      <c r="G2959">
        <v>8</v>
      </c>
      <c r="H2959" t="s">
        <v>9</v>
      </c>
      <c r="I2959">
        <v>3</v>
      </c>
      <c r="J2959" s="6">
        <v>8621.51</v>
      </c>
      <c r="K2959" s="6">
        <v>1240.6400000000001</v>
      </c>
      <c r="L2959" s="6">
        <v>8982.91</v>
      </c>
      <c r="M2959" s="6">
        <v>15888.1</v>
      </c>
      <c r="N2959" s="6">
        <v>1552</v>
      </c>
      <c r="O2959" s="6">
        <v>240009</v>
      </c>
      <c r="P2959" s="6">
        <v>71158419</v>
      </c>
      <c r="Q2959" s="6">
        <v>0</v>
      </c>
      <c r="R2959" s="6">
        <v>24001</v>
      </c>
      <c r="S2959" s="6">
        <v>71422429</v>
      </c>
      <c r="U2959">
        <f t="shared" si="52"/>
        <v>0.18001486978499126</v>
      </c>
    </row>
    <row r="2960" spans="1:21" x14ac:dyDescent="0.35">
      <c r="A2960">
        <v>2023</v>
      </c>
      <c r="B2960" t="s">
        <v>3</v>
      </c>
      <c r="C2960" t="s">
        <v>67</v>
      </c>
      <c r="D2960" t="s">
        <v>17</v>
      </c>
      <c r="E2960" t="s">
        <v>151</v>
      </c>
      <c r="F2960" t="s">
        <v>35</v>
      </c>
      <c r="G2960">
        <v>9</v>
      </c>
      <c r="H2960" t="s">
        <v>9</v>
      </c>
      <c r="I2960">
        <v>7</v>
      </c>
      <c r="J2960" s="6">
        <v>5286.69</v>
      </c>
      <c r="K2960" s="6">
        <v>3028.85</v>
      </c>
      <c r="L2960" s="6">
        <v>5234.25</v>
      </c>
      <c r="M2960" s="6">
        <v>6181.89</v>
      </c>
      <c r="N2960" s="6">
        <v>1322</v>
      </c>
      <c r="O2960" s="6">
        <v>12373000</v>
      </c>
      <c r="P2960" s="6">
        <v>48788000</v>
      </c>
      <c r="Q2960" s="6">
        <v>0</v>
      </c>
      <c r="R2960" s="6">
        <v>1846400</v>
      </c>
      <c r="S2960" s="6">
        <v>60244400</v>
      </c>
      <c r="U2960">
        <f t="shared" si="52"/>
        <v>0.25006194802418907</v>
      </c>
    </row>
    <row r="2961" spans="1:21" x14ac:dyDescent="0.35">
      <c r="A2961">
        <v>2023</v>
      </c>
      <c r="B2961" t="s">
        <v>3</v>
      </c>
      <c r="C2961" t="s">
        <v>67</v>
      </c>
      <c r="D2961" t="s">
        <v>17</v>
      </c>
      <c r="E2961" t="s">
        <v>151</v>
      </c>
      <c r="F2961" t="s">
        <v>35</v>
      </c>
      <c r="G2961">
        <v>10</v>
      </c>
      <c r="H2961" t="s">
        <v>9</v>
      </c>
      <c r="I2961">
        <v>6</v>
      </c>
      <c r="J2961" s="6">
        <v>1139.1300000000001</v>
      </c>
      <c r="K2961" s="6">
        <v>1038.71</v>
      </c>
      <c r="L2961" s="6">
        <v>373.95</v>
      </c>
      <c r="M2961" s="6">
        <v>397.64</v>
      </c>
      <c r="N2961" s="6">
        <v>56</v>
      </c>
      <c r="O2961" s="6">
        <v>2300000</v>
      </c>
      <c r="P2961" s="6">
        <v>691048</v>
      </c>
      <c r="Q2961" s="6">
        <v>0</v>
      </c>
      <c r="R2961" s="6">
        <v>50000</v>
      </c>
      <c r="S2961" s="6">
        <v>3041048</v>
      </c>
      <c r="U2961">
        <f t="shared" si="52"/>
        <v>4.9160324106993926E-2</v>
      </c>
    </row>
    <row r="2962" spans="1:21" x14ac:dyDescent="0.35">
      <c r="A2962">
        <v>2023</v>
      </c>
      <c r="B2962" t="s">
        <v>3</v>
      </c>
      <c r="C2962" t="s">
        <v>67</v>
      </c>
      <c r="D2962" t="s">
        <v>17</v>
      </c>
      <c r="E2962" t="s">
        <v>152</v>
      </c>
      <c r="F2962" t="s">
        <v>35</v>
      </c>
      <c r="G2962">
        <v>1</v>
      </c>
      <c r="H2962" t="s">
        <v>9</v>
      </c>
      <c r="I2962">
        <v>26</v>
      </c>
      <c r="J2962" s="6">
        <v>1750.29</v>
      </c>
      <c r="K2962" s="6">
        <v>783.46</v>
      </c>
      <c r="L2962" s="6">
        <v>31228.39</v>
      </c>
      <c r="M2962" s="6">
        <v>39132.65</v>
      </c>
      <c r="N2962" s="6">
        <v>112</v>
      </c>
      <c r="O2962" s="6">
        <v>114824008</v>
      </c>
      <c r="P2962" s="6">
        <v>130701848</v>
      </c>
      <c r="Q2962" s="6">
        <v>0</v>
      </c>
      <c r="R2962" s="6">
        <v>29647299</v>
      </c>
      <c r="S2962" s="6">
        <v>275173155</v>
      </c>
      <c r="U2962">
        <f t="shared" si="52"/>
        <v>6.398939604294146E-2</v>
      </c>
    </row>
    <row r="2963" spans="1:21" x14ac:dyDescent="0.35">
      <c r="A2963">
        <v>2023</v>
      </c>
      <c r="B2963" t="s">
        <v>3</v>
      </c>
      <c r="C2963" t="s">
        <v>67</v>
      </c>
      <c r="D2963" t="s">
        <v>17</v>
      </c>
      <c r="E2963" t="s">
        <v>152</v>
      </c>
      <c r="F2963" t="s">
        <v>35</v>
      </c>
      <c r="G2963">
        <v>2</v>
      </c>
      <c r="H2963" t="s">
        <v>9</v>
      </c>
      <c r="I2963">
        <v>35</v>
      </c>
      <c r="J2963" s="6">
        <v>20647.060000000001</v>
      </c>
      <c r="K2963" s="6">
        <v>4482.96</v>
      </c>
      <c r="L2963" s="6">
        <v>36932.32</v>
      </c>
      <c r="M2963" s="6">
        <v>72237.09</v>
      </c>
      <c r="N2963" s="6">
        <v>4882</v>
      </c>
      <c r="O2963" s="6">
        <v>481065500</v>
      </c>
      <c r="P2963" s="6">
        <v>86852505</v>
      </c>
      <c r="Q2963" s="6">
        <v>0</v>
      </c>
      <c r="R2963" s="6">
        <v>44279070</v>
      </c>
      <c r="S2963" s="6">
        <v>600849075</v>
      </c>
      <c r="U2963">
        <f t="shared" si="52"/>
        <v>0.23645012897720061</v>
      </c>
    </row>
    <row r="2964" spans="1:21" x14ac:dyDescent="0.35">
      <c r="A2964">
        <v>2023</v>
      </c>
      <c r="B2964" t="s">
        <v>3</v>
      </c>
      <c r="C2964" t="s">
        <v>67</v>
      </c>
      <c r="D2964" t="s">
        <v>17</v>
      </c>
      <c r="E2964" t="s">
        <v>152</v>
      </c>
      <c r="F2964" t="s">
        <v>35</v>
      </c>
      <c r="G2964">
        <v>3</v>
      </c>
      <c r="H2964" t="s">
        <v>9</v>
      </c>
      <c r="I2964">
        <v>15</v>
      </c>
      <c r="J2964" s="6">
        <v>9206.82</v>
      </c>
      <c r="K2964" s="6">
        <v>1324.85</v>
      </c>
      <c r="L2964" s="6">
        <v>13846.24</v>
      </c>
      <c r="M2964" s="6">
        <v>14192</v>
      </c>
      <c r="N2964" s="6">
        <v>0</v>
      </c>
      <c r="O2964" s="6">
        <v>123043500</v>
      </c>
      <c r="P2964" s="6">
        <v>50000000</v>
      </c>
      <c r="Q2964" s="6">
        <v>0</v>
      </c>
      <c r="R2964" s="6">
        <v>16400000</v>
      </c>
      <c r="S2964" s="6">
        <v>183980500</v>
      </c>
      <c r="U2964">
        <f t="shared" si="52"/>
        <v>0</v>
      </c>
    </row>
    <row r="2965" spans="1:21" x14ac:dyDescent="0.35">
      <c r="A2965">
        <v>2023</v>
      </c>
      <c r="B2965" t="s">
        <v>3</v>
      </c>
      <c r="C2965" t="s">
        <v>67</v>
      </c>
      <c r="D2965" t="s">
        <v>17</v>
      </c>
      <c r="E2965" t="s">
        <v>152</v>
      </c>
      <c r="F2965" t="s">
        <v>35</v>
      </c>
      <c r="G2965">
        <v>5</v>
      </c>
      <c r="H2965" t="s">
        <v>9</v>
      </c>
      <c r="I2965">
        <v>4</v>
      </c>
      <c r="J2965" s="6">
        <v>968.86</v>
      </c>
      <c r="K2965" s="6">
        <v>775.09</v>
      </c>
      <c r="L2965" s="6">
        <v>967.87</v>
      </c>
      <c r="M2965" s="6">
        <v>1326.22</v>
      </c>
      <c r="N2965" s="6">
        <v>242</v>
      </c>
      <c r="O2965" s="6">
        <v>8200000</v>
      </c>
      <c r="P2965" s="6">
        <v>1200000</v>
      </c>
      <c r="Q2965" s="6">
        <v>0</v>
      </c>
      <c r="R2965" s="6">
        <v>0</v>
      </c>
      <c r="S2965" s="6">
        <v>9400000</v>
      </c>
      <c r="U2965">
        <f t="shared" si="52"/>
        <v>0.24977808971368412</v>
      </c>
    </row>
    <row r="2966" spans="1:21" x14ac:dyDescent="0.35">
      <c r="A2966">
        <v>2023</v>
      </c>
      <c r="B2966" t="s">
        <v>3</v>
      </c>
      <c r="C2966" t="s">
        <v>67</v>
      </c>
      <c r="D2966" t="s">
        <v>17</v>
      </c>
      <c r="E2966" t="s">
        <v>152</v>
      </c>
      <c r="F2966" t="s">
        <v>35</v>
      </c>
      <c r="G2966">
        <v>6</v>
      </c>
      <c r="H2966" t="s">
        <v>9</v>
      </c>
      <c r="I2966">
        <v>1</v>
      </c>
      <c r="J2966" s="6">
        <v>4098.1899999999996</v>
      </c>
      <c r="K2966" s="6">
        <v>2049.1</v>
      </c>
      <c r="L2966" s="6">
        <v>2520.06</v>
      </c>
      <c r="M2966" s="6">
        <v>2520.06</v>
      </c>
      <c r="N2966" s="6">
        <v>1028</v>
      </c>
      <c r="O2966" s="6">
        <v>336913351</v>
      </c>
      <c r="P2966" s="6">
        <v>0</v>
      </c>
      <c r="Q2966" s="6">
        <v>0</v>
      </c>
      <c r="R2966" s="6">
        <v>0</v>
      </c>
      <c r="S2966" s="6">
        <v>336913351</v>
      </c>
      <c r="U2966">
        <f t="shared" si="52"/>
        <v>0.25084244507941311</v>
      </c>
    </row>
    <row r="2967" spans="1:21" x14ac:dyDescent="0.35">
      <c r="A2967">
        <v>2023</v>
      </c>
      <c r="B2967" t="s">
        <v>3</v>
      </c>
      <c r="C2967" t="s">
        <v>67</v>
      </c>
      <c r="D2967" t="s">
        <v>17</v>
      </c>
      <c r="E2967" t="s">
        <v>152</v>
      </c>
      <c r="F2967" t="s">
        <v>35</v>
      </c>
      <c r="G2967">
        <v>7</v>
      </c>
      <c r="H2967" t="s">
        <v>9</v>
      </c>
      <c r="I2967">
        <v>1</v>
      </c>
      <c r="J2967" s="6">
        <v>0</v>
      </c>
      <c r="K2967" s="6">
        <v>0</v>
      </c>
      <c r="L2967" s="6">
        <v>23810.22</v>
      </c>
      <c r="M2967" s="6">
        <v>25997.439999999999</v>
      </c>
      <c r="N2967" s="6">
        <v>0</v>
      </c>
      <c r="O2967" s="6">
        <v>350500000</v>
      </c>
      <c r="P2967" s="6">
        <v>200500000</v>
      </c>
      <c r="Q2967" s="6">
        <v>0</v>
      </c>
      <c r="R2967" s="6">
        <v>28225000</v>
      </c>
      <c r="S2967" s="6">
        <v>579225000</v>
      </c>
      <c r="U2967">
        <f t="shared" ref="U2967:U3030" si="53">IFERROR(N2967/J2967,0)</f>
        <v>0</v>
      </c>
    </row>
    <row r="2968" spans="1:21" x14ac:dyDescent="0.35">
      <c r="A2968">
        <v>2023</v>
      </c>
      <c r="B2968" t="s">
        <v>3</v>
      </c>
      <c r="C2968" t="s">
        <v>67</v>
      </c>
      <c r="D2968" t="s">
        <v>17</v>
      </c>
      <c r="E2968" t="s">
        <v>152</v>
      </c>
      <c r="F2968" t="s">
        <v>35</v>
      </c>
      <c r="G2968">
        <v>9</v>
      </c>
      <c r="H2968" t="s">
        <v>9</v>
      </c>
      <c r="I2968">
        <v>1</v>
      </c>
      <c r="J2968" s="6">
        <v>0</v>
      </c>
      <c r="K2968" s="6">
        <v>0</v>
      </c>
      <c r="L2968" s="6">
        <v>15719.59</v>
      </c>
      <c r="M2968" s="6">
        <v>17024.28</v>
      </c>
      <c r="N2968" s="6">
        <v>0</v>
      </c>
      <c r="O2968" s="6">
        <v>390000000</v>
      </c>
      <c r="P2968" s="6">
        <v>120000000</v>
      </c>
      <c r="Q2968" s="6">
        <v>0</v>
      </c>
      <c r="R2968" s="6">
        <v>65000000</v>
      </c>
      <c r="S2968" s="6">
        <v>575000000</v>
      </c>
      <c r="U2968">
        <f t="shared" si="53"/>
        <v>0</v>
      </c>
    </row>
    <row r="2969" spans="1:21" x14ac:dyDescent="0.35">
      <c r="A2969">
        <v>2023</v>
      </c>
      <c r="B2969" t="s">
        <v>3</v>
      </c>
      <c r="C2969" t="s">
        <v>67</v>
      </c>
      <c r="D2969" t="s">
        <v>17</v>
      </c>
      <c r="E2969" t="s">
        <v>153</v>
      </c>
      <c r="F2969" t="s">
        <v>35</v>
      </c>
      <c r="G2969">
        <v>1</v>
      </c>
      <c r="H2969" t="s">
        <v>9</v>
      </c>
      <c r="I2969">
        <v>3</v>
      </c>
      <c r="J2969" s="6">
        <v>116741.85</v>
      </c>
      <c r="K2969" s="6">
        <v>46696.74</v>
      </c>
      <c r="L2969" s="6">
        <v>133642.95000000001</v>
      </c>
      <c r="M2969" s="6">
        <v>211138.33</v>
      </c>
      <c r="N2969" s="6">
        <v>11674</v>
      </c>
      <c r="O2969" s="6">
        <v>0</v>
      </c>
      <c r="P2969" s="6">
        <v>252511350</v>
      </c>
      <c r="Q2969" s="6">
        <v>0</v>
      </c>
      <c r="R2969" s="6">
        <v>50502270</v>
      </c>
      <c r="S2969" s="6">
        <v>303013620</v>
      </c>
      <c r="U2969">
        <f t="shared" si="53"/>
        <v>9.9998415306935762E-2</v>
      </c>
    </row>
    <row r="2970" spans="1:21" x14ac:dyDescent="0.35">
      <c r="A2970">
        <v>2023</v>
      </c>
      <c r="B2970" t="s">
        <v>3</v>
      </c>
      <c r="C2970" t="s">
        <v>69</v>
      </c>
      <c r="D2970" t="s">
        <v>17</v>
      </c>
      <c r="E2970" t="s">
        <v>121</v>
      </c>
      <c r="F2970" t="s">
        <v>35</v>
      </c>
      <c r="G2970">
        <v>1</v>
      </c>
      <c r="H2970" t="s">
        <v>9</v>
      </c>
      <c r="I2970">
        <v>32</v>
      </c>
      <c r="J2970" s="6">
        <v>4147.29</v>
      </c>
      <c r="K2970" s="6">
        <v>3189.06</v>
      </c>
      <c r="L2970" s="6">
        <v>12803.39</v>
      </c>
      <c r="M2970" s="6">
        <v>22592.52</v>
      </c>
      <c r="N2970" s="6">
        <v>0</v>
      </c>
      <c r="O2970" s="6">
        <v>197284000</v>
      </c>
      <c r="P2970" s="6">
        <v>54153042</v>
      </c>
      <c r="Q2970" s="6">
        <v>0</v>
      </c>
      <c r="R2970" s="6">
        <v>50437828</v>
      </c>
      <c r="S2970" s="6">
        <v>262659870</v>
      </c>
      <c r="U2970">
        <f t="shared" si="53"/>
        <v>0</v>
      </c>
    </row>
    <row r="2971" spans="1:21" x14ac:dyDescent="0.35">
      <c r="A2971">
        <v>2023</v>
      </c>
      <c r="B2971" t="s">
        <v>3</v>
      </c>
      <c r="C2971" t="s">
        <v>69</v>
      </c>
      <c r="D2971" t="s">
        <v>17</v>
      </c>
      <c r="E2971" t="s">
        <v>121</v>
      </c>
      <c r="F2971" t="s">
        <v>35</v>
      </c>
      <c r="G2971">
        <v>2</v>
      </c>
      <c r="H2971" t="s">
        <v>9</v>
      </c>
      <c r="I2971">
        <v>1</v>
      </c>
      <c r="J2971" s="6">
        <v>0</v>
      </c>
      <c r="K2971" s="6">
        <v>0</v>
      </c>
      <c r="L2971" s="6">
        <v>192.81</v>
      </c>
      <c r="M2971" s="6">
        <v>290.81</v>
      </c>
      <c r="N2971" s="6">
        <v>0</v>
      </c>
      <c r="O2971" s="6">
        <v>385000</v>
      </c>
      <c r="P2971" s="6">
        <v>350000</v>
      </c>
      <c r="Q2971" s="6">
        <v>0</v>
      </c>
      <c r="R2971" s="6">
        <v>0</v>
      </c>
      <c r="S2971" s="6">
        <v>735000</v>
      </c>
      <c r="U2971">
        <f t="shared" si="53"/>
        <v>0</v>
      </c>
    </row>
    <row r="2972" spans="1:21" x14ac:dyDescent="0.35">
      <c r="A2972">
        <v>2023</v>
      </c>
      <c r="B2972" t="s">
        <v>3</v>
      </c>
      <c r="C2972" t="s">
        <v>69</v>
      </c>
      <c r="D2972" t="s">
        <v>17</v>
      </c>
      <c r="E2972" t="s">
        <v>121</v>
      </c>
      <c r="F2972" t="s">
        <v>35</v>
      </c>
      <c r="G2972">
        <v>5</v>
      </c>
      <c r="H2972" t="s">
        <v>9</v>
      </c>
      <c r="I2972">
        <v>1</v>
      </c>
      <c r="J2972" s="6">
        <v>0</v>
      </c>
      <c r="K2972" s="6">
        <v>0</v>
      </c>
      <c r="L2972" s="6">
        <v>32.29</v>
      </c>
      <c r="M2972" s="6">
        <v>222.39</v>
      </c>
      <c r="N2972" s="6">
        <v>0</v>
      </c>
      <c r="O2972" s="6">
        <v>492922</v>
      </c>
      <c r="P2972" s="6">
        <v>385000</v>
      </c>
      <c r="Q2972" s="6">
        <v>0</v>
      </c>
      <c r="R2972" s="6">
        <v>0</v>
      </c>
      <c r="S2972" s="6">
        <v>877922</v>
      </c>
      <c r="U2972">
        <f t="shared" si="53"/>
        <v>0</v>
      </c>
    </row>
    <row r="2973" spans="1:21" x14ac:dyDescent="0.35">
      <c r="A2973">
        <v>2023</v>
      </c>
      <c r="B2973" t="s">
        <v>3</v>
      </c>
      <c r="C2973" t="s">
        <v>69</v>
      </c>
      <c r="D2973" t="s">
        <v>17</v>
      </c>
      <c r="E2973" t="s">
        <v>122</v>
      </c>
      <c r="F2973" t="s">
        <v>35</v>
      </c>
      <c r="G2973">
        <v>1</v>
      </c>
      <c r="H2973" t="s">
        <v>9</v>
      </c>
      <c r="I2973">
        <v>148</v>
      </c>
      <c r="J2973" s="6">
        <v>20686.830000000002</v>
      </c>
      <c r="K2973" s="6">
        <v>12329.31</v>
      </c>
      <c r="L2973" s="6">
        <v>70790.92</v>
      </c>
      <c r="M2973" s="6">
        <v>142276.71</v>
      </c>
      <c r="N2973" s="6">
        <v>0</v>
      </c>
      <c r="O2973" s="6">
        <v>1534419726</v>
      </c>
      <c r="P2973" s="6">
        <v>391160435</v>
      </c>
      <c r="Q2973" s="6">
        <v>0</v>
      </c>
      <c r="R2973" s="6">
        <v>430830826</v>
      </c>
      <c r="S2973" s="6">
        <v>2281775987</v>
      </c>
      <c r="U2973">
        <f t="shared" si="53"/>
        <v>0</v>
      </c>
    </row>
    <row r="2974" spans="1:21" x14ac:dyDescent="0.35">
      <c r="A2974">
        <v>2023</v>
      </c>
      <c r="B2974" t="s">
        <v>3</v>
      </c>
      <c r="C2974" t="s">
        <v>69</v>
      </c>
      <c r="D2974" t="s">
        <v>17</v>
      </c>
      <c r="E2974" t="s">
        <v>122</v>
      </c>
      <c r="F2974" t="s">
        <v>35</v>
      </c>
      <c r="G2974">
        <v>2</v>
      </c>
      <c r="H2974" t="s">
        <v>9</v>
      </c>
      <c r="I2974">
        <v>7</v>
      </c>
      <c r="J2974" s="6">
        <v>0</v>
      </c>
      <c r="K2974" s="6">
        <v>0</v>
      </c>
      <c r="L2974" s="6">
        <v>927.26</v>
      </c>
      <c r="M2974" s="6">
        <v>3063.41</v>
      </c>
      <c r="N2974" s="6">
        <v>0</v>
      </c>
      <c r="O2974" s="6">
        <v>3155000</v>
      </c>
      <c r="P2974" s="6">
        <v>2505000</v>
      </c>
      <c r="Q2974" s="6">
        <v>0</v>
      </c>
      <c r="R2974" s="6">
        <v>200000</v>
      </c>
      <c r="S2974" s="6">
        <v>5860000</v>
      </c>
      <c r="U2974">
        <f t="shared" si="53"/>
        <v>0</v>
      </c>
    </row>
    <row r="2975" spans="1:21" x14ac:dyDescent="0.35">
      <c r="A2975">
        <v>2023</v>
      </c>
      <c r="B2975" t="s">
        <v>3</v>
      </c>
      <c r="C2975" t="s">
        <v>69</v>
      </c>
      <c r="D2975" t="s">
        <v>17</v>
      </c>
      <c r="E2975" t="s">
        <v>122</v>
      </c>
      <c r="F2975" t="s">
        <v>35</v>
      </c>
      <c r="G2975">
        <v>5</v>
      </c>
      <c r="H2975" t="s">
        <v>9</v>
      </c>
      <c r="I2975">
        <v>3</v>
      </c>
      <c r="J2975" s="6">
        <v>0</v>
      </c>
      <c r="K2975" s="6">
        <v>0</v>
      </c>
      <c r="L2975" s="6">
        <v>96.87</v>
      </c>
      <c r="M2975" s="6">
        <v>667.17</v>
      </c>
      <c r="N2975" s="6">
        <v>0</v>
      </c>
      <c r="O2975" s="6">
        <v>1478766</v>
      </c>
      <c r="P2975" s="6">
        <v>1155000</v>
      </c>
      <c r="Q2975" s="6">
        <v>0</v>
      </c>
      <c r="R2975" s="6">
        <v>0</v>
      </c>
      <c r="S2975" s="6">
        <v>2633766</v>
      </c>
      <c r="U2975">
        <f t="shared" si="53"/>
        <v>0</v>
      </c>
    </row>
    <row r="2976" spans="1:21" x14ac:dyDescent="0.35">
      <c r="A2976">
        <v>2023</v>
      </c>
      <c r="B2976" t="s">
        <v>3</v>
      </c>
      <c r="C2976" t="s">
        <v>69</v>
      </c>
      <c r="D2976" t="s">
        <v>17</v>
      </c>
      <c r="E2976" t="s">
        <v>122</v>
      </c>
      <c r="F2976" t="s">
        <v>35</v>
      </c>
      <c r="G2976">
        <v>9</v>
      </c>
      <c r="H2976" t="s">
        <v>9</v>
      </c>
      <c r="I2976">
        <v>1</v>
      </c>
      <c r="J2976" s="6">
        <v>0</v>
      </c>
      <c r="K2976" s="6">
        <v>0</v>
      </c>
      <c r="L2976" s="6">
        <v>27.15</v>
      </c>
      <c r="M2976" s="6">
        <v>37.39</v>
      </c>
      <c r="N2976" s="6">
        <v>0</v>
      </c>
      <c r="O2976" s="6">
        <v>0</v>
      </c>
      <c r="P2976" s="6">
        <v>133170</v>
      </c>
      <c r="Q2976" s="6">
        <v>0</v>
      </c>
      <c r="R2976" s="6">
        <v>13317</v>
      </c>
      <c r="S2976" s="6">
        <v>146487</v>
      </c>
      <c r="U2976">
        <f t="shared" si="53"/>
        <v>0</v>
      </c>
    </row>
    <row r="2977" spans="1:21" x14ac:dyDescent="0.35">
      <c r="A2977">
        <v>2023</v>
      </c>
      <c r="B2977" t="s">
        <v>3</v>
      </c>
      <c r="C2977" t="s">
        <v>69</v>
      </c>
      <c r="D2977" t="s">
        <v>17</v>
      </c>
      <c r="E2977" t="s">
        <v>123</v>
      </c>
      <c r="F2977" t="s">
        <v>35</v>
      </c>
      <c r="G2977">
        <v>1</v>
      </c>
      <c r="H2977" t="s">
        <v>9</v>
      </c>
      <c r="I2977">
        <v>13</v>
      </c>
      <c r="J2977" s="6">
        <v>1168.06</v>
      </c>
      <c r="K2977" s="6">
        <v>908.05</v>
      </c>
      <c r="L2977" s="6">
        <v>1864.73</v>
      </c>
      <c r="M2977" s="6">
        <v>3109.88</v>
      </c>
      <c r="N2977" s="6">
        <v>0</v>
      </c>
      <c r="O2977" s="6">
        <v>28700000</v>
      </c>
      <c r="P2977" s="6">
        <v>25761407</v>
      </c>
      <c r="Q2977" s="6">
        <v>0</v>
      </c>
      <c r="R2977" s="6">
        <v>7905000</v>
      </c>
      <c r="S2977" s="6">
        <v>53511407</v>
      </c>
      <c r="U2977">
        <f t="shared" si="53"/>
        <v>0</v>
      </c>
    </row>
    <row r="2978" spans="1:21" x14ac:dyDescent="0.35">
      <c r="A2978">
        <v>2023</v>
      </c>
      <c r="B2978" t="s">
        <v>3</v>
      </c>
      <c r="C2978" t="s">
        <v>69</v>
      </c>
      <c r="D2978" t="s">
        <v>17</v>
      </c>
      <c r="E2978" t="s">
        <v>123</v>
      </c>
      <c r="F2978" t="s">
        <v>35</v>
      </c>
      <c r="G2978">
        <v>2</v>
      </c>
      <c r="H2978" t="s">
        <v>9</v>
      </c>
      <c r="I2978">
        <v>4</v>
      </c>
      <c r="J2978" s="6">
        <v>0</v>
      </c>
      <c r="K2978" s="6">
        <v>0</v>
      </c>
      <c r="L2978" s="6">
        <v>44876.99</v>
      </c>
      <c r="M2978" s="6">
        <v>102363.24</v>
      </c>
      <c r="N2978" s="6">
        <v>0</v>
      </c>
      <c r="O2978" s="6">
        <v>60770000</v>
      </c>
      <c r="P2978" s="6">
        <v>700000</v>
      </c>
      <c r="Q2978" s="6">
        <v>0</v>
      </c>
      <c r="R2978" s="6">
        <v>0</v>
      </c>
      <c r="S2978" s="6">
        <v>61470000</v>
      </c>
      <c r="U2978">
        <f t="shared" si="53"/>
        <v>0</v>
      </c>
    </row>
    <row r="2979" spans="1:21" x14ac:dyDescent="0.35">
      <c r="A2979">
        <v>2023</v>
      </c>
      <c r="B2979" t="s">
        <v>3</v>
      </c>
      <c r="C2979" t="s">
        <v>69</v>
      </c>
      <c r="D2979" t="s">
        <v>17</v>
      </c>
      <c r="E2979" t="s">
        <v>124</v>
      </c>
      <c r="F2979" t="s">
        <v>35</v>
      </c>
      <c r="G2979">
        <v>1</v>
      </c>
      <c r="H2979" t="s">
        <v>9</v>
      </c>
      <c r="I2979">
        <v>11</v>
      </c>
      <c r="J2979" s="6">
        <v>5536.1</v>
      </c>
      <c r="K2979" s="6">
        <v>2722.51</v>
      </c>
      <c r="L2979" s="6">
        <v>3008.47</v>
      </c>
      <c r="M2979" s="6">
        <v>5168.04</v>
      </c>
      <c r="N2979" s="6">
        <v>0</v>
      </c>
      <c r="O2979" s="6">
        <v>9147200</v>
      </c>
      <c r="P2979" s="6">
        <v>6556116</v>
      </c>
      <c r="Q2979" s="6">
        <v>0</v>
      </c>
      <c r="R2979" s="6">
        <v>52772</v>
      </c>
      <c r="S2979" s="6">
        <v>15756088</v>
      </c>
      <c r="U2979">
        <f t="shared" si="53"/>
        <v>0</v>
      </c>
    </row>
    <row r="2980" spans="1:21" x14ac:dyDescent="0.35">
      <c r="A2980">
        <v>2023</v>
      </c>
      <c r="B2980" t="s">
        <v>3</v>
      </c>
      <c r="C2980" t="s">
        <v>69</v>
      </c>
      <c r="D2980" t="s">
        <v>17</v>
      </c>
      <c r="E2980" t="s">
        <v>124</v>
      </c>
      <c r="F2980" t="s">
        <v>35</v>
      </c>
      <c r="G2980">
        <v>5</v>
      </c>
      <c r="H2980" t="s">
        <v>9</v>
      </c>
      <c r="I2980">
        <v>1</v>
      </c>
      <c r="J2980" s="6">
        <v>0</v>
      </c>
      <c r="K2980" s="6">
        <v>0</v>
      </c>
      <c r="L2980" s="6">
        <v>32.29</v>
      </c>
      <c r="M2980" s="6">
        <v>222.39</v>
      </c>
      <c r="N2980" s="6">
        <v>0</v>
      </c>
      <c r="O2980" s="6">
        <v>492922</v>
      </c>
      <c r="P2980" s="6">
        <v>385000</v>
      </c>
      <c r="Q2980" s="6">
        <v>0</v>
      </c>
      <c r="R2980" s="6">
        <v>0</v>
      </c>
      <c r="S2980" s="6">
        <v>877922</v>
      </c>
      <c r="U2980">
        <f t="shared" si="53"/>
        <v>0</v>
      </c>
    </row>
    <row r="2981" spans="1:21" x14ac:dyDescent="0.35">
      <c r="A2981">
        <v>2023</v>
      </c>
      <c r="B2981" t="s">
        <v>3</v>
      </c>
      <c r="C2981" t="s">
        <v>69</v>
      </c>
      <c r="D2981" t="s">
        <v>17</v>
      </c>
      <c r="E2981" t="s">
        <v>125</v>
      </c>
      <c r="F2981" t="s">
        <v>35</v>
      </c>
      <c r="G2981">
        <v>1</v>
      </c>
      <c r="H2981" t="s">
        <v>9</v>
      </c>
      <c r="I2981">
        <v>191</v>
      </c>
      <c r="J2981" s="6">
        <v>320216.84999999998</v>
      </c>
      <c r="K2981" s="6">
        <v>137164.6</v>
      </c>
      <c r="L2981" s="6">
        <v>342019.13</v>
      </c>
      <c r="M2981" s="6">
        <v>607085.06999999995</v>
      </c>
      <c r="N2981" s="6">
        <v>0</v>
      </c>
      <c r="O2981" s="6">
        <v>1068659514</v>
      </c>
      <c r="P2981" s="6">
        <v>272927734</v>
      </c>
      <c r="Q2981" s="6">
        <v>0</v>
      </c>
      <c r="R2981" s="6">
        <v>263118454</v>
      </c>
      <c r="S2981" s="6">
        <v>1568020702</v>
      </c>
      <c r="U2981">
        <f t="shared" si="53"/>
        <v>0</v>
      </c>
    </row>
    <row r="2982" spans="1:21" x14ac:dyDescent="0.35">
      <c r="A2982">
        <v>2023</v>
      </c>
      <c r="B2982" t="s">
        <v>3</v>
      </c>
      <c r="C2982" t="s">
        <v>69</v>
      </c>
      <c r="D2982" t="s">
        <v>17</v>
      </c>
      <c r="E2982" t="s">
        <v>125</v>
      </c>
      <c r="F2982" t="s">
        <v>35</v>
      </c>
      <c r="G2982">
        <v>2</v>
      </c>
      <c r="H2982" t="s">
        <v>9</v>
      </c>
      <c r="I2982">
        <v>13</v>
      </c>
      <c r="J2982" s="6">
        <v>0</v>
      </c>
      <c r="K2982" s="6">
        <v>0</v>
      </c>
      <c r="L2982" s="6">
        <v>3026.7</v>
      </c>
      <c r="M2982" s="6">
        <v>4437.59</v>
      </c>
      <c r="N2982" s="6">
        <v>0</v>
      </c>
      <c r="O2982" s="6">
        <v>7217014</v>
      </c>
      <c r="P2982" s="6">
        <v>5150000</v>
      </c>
      <c r="Q2982" s="6">
        <v>0</v>
      </c>
      <c r="R2982" s="6">
        <v>280000</v>
      </c>
      <c r="S2982" s="6">
        <v>10004014</v>
      </c>
      <c r="U2982">
        <f t="shared" si="53"/>
        <v>0</v>
      </c>
    </row>
    <row r="2983" spans="1:21" x14ac:dyDescent="0.35">
      <c r="A2983">
        <v>2023</v>
      </c>
      <c r="B2983" t="s">
        <v>3</v>
      </c>
      <c r="C2983" t="s">
        <v>69</v>
      </c>
      <c r="D2983" t="s">
        <v>17</v>
      </c>
      <c r="E2983" t="s">
        <v>125</v>
      </c>
      <c r="F2983" t="s">
        <v>35</v>
      </c>
      <c r="G2983">
        <v>4</v>
      </c>
      <c r="H2983" t="s">
        <v>9</v>
      </c>
      <c r="I2983">
        <v>1</v>
      </c>
      <c r="J2983" s="6">
        <v>109.01</v>
      </c>
      <c r="K2983" s="6">
        <v>54.53</v>
      </c>
      <c r="L2983" s="6">
        <v>68.8</v>
      </c>
      <c r="M2983" s="6">
        <v>68.8</v>
      </c>
      <c r="N2983" s="6">
        <v>0</v>
      </c>
      <c r="O2983" s="6">
        <v>200000</v>
      </c>
      <c r="P2983" s="6">
        <v>100000</v>
      </c>
      <c r="Q2983" s="6">
        <v>0</v>
      </c>
      <c r="R2983" s="6">
        <v>0</v>
      </c>
      <c r="S2983" s="6">
        <v>300000</v>
      </c>
      <c r="U2983">
        <f t="shared" si="53"/>
        <v>0</v>
      </c>
    </row>
    <row r="2984" spans="1:21" x14ac:dyDescent="0.35">
      <c r="A2984">
        <v>2023</v>
      </c>
      <c r="B2984" t="s">
        <v>3</v>
      </c>
      <c r="C2984" t="s">
        <v>69</v>
      </c>
      <c r="D2984" t="s">
        <v>17</v>
      </c>
      <c r="E2984" t="s">
        <v>125</v>
      </c>
      <c r="F2984" t="s">
        <v>35</v>
      </c>
      <c r="G2984">
        <v>5</v>
      </c>
      <c r="H2984" t="s">
        <v>9</v>
      </c>
      <c r="I2984">
        <v>2</v>
      </c>
      <c r="J2984" s="6">
        <v>0</v>
      </c>
      <c r="K2984" s="6">
        <v>0</v>
      </c>
      <c r="L2984" s="6">
        <v>64.58</v>
      </c>
      <c r="M2984" s="6">
        <v>444.78</v>
      </c>
      <c r="N2984" s="6">
        <v>0</v>
      </c>
      <c r="O2984" s="6">
        <v>985844</v>
      </c>
      <c r="P2984" s="6">
        <v>770000</v>
      </c>
      <c r="Q2984" s="6">
        <v>0</v>
      </c>
      <c r="R2984" s="6">
        <v>0</v>
      </c>
      <c r="S2984" s="6">
        <v>1755844</v>
      </c>
      <c r="U2984">
        <f t="shared" si="53"/>
        <v>0</v>
      </c>
    </row>
    <row r="2985" spans="1:21" x14ac:dyDescent="0.35">
      <c r="A2985">
        <v>2023</v>
      </c>
      <c r="B2985" t="s">
        <v>3</v>
      </c>
      <c r="C2985" t="s">
        <v>69</v>
      </c>
      <c r="D2985" t="s">
        <v>17</v>
      </c>
      <c r="E2985" t="s">
        <v>125</v>
      </c>
      <c r="F2985" t="s">
        <v>35</v>
      </c>
      <c r="G2985">
        <v>6</v>
      </c>
      <c r="H2985" t="s">
        <v>9</v>
      </c>
      <c r="I2985">
        <v>2</v>
      </c>
      <c r="J2985" s="6">
        <v>26049.360000000001</v>
      </c>
      <c r="K2985" s="6">
        <v>10419.74</v>
      </c>
      <c r="L2985" s="6">
        <v>26049.360000000001</v>
      </c>
      <c r="M2985" s="6">
        <v>51072.06</v>
      </c>
      <c r="N2985" s="6">
        <v>0</v>
      </c>
      <c r="O2985" s="6">
        <v>114880062</v>
      </c>
      <c r="P2985" s="6">
        <v>0</v>
      </c>
      <c r="Q2985" s="6">
        <v>0</v>
      </c>
      <c r="R2985" s="6">
        <v>11488006</v>
      </c>
      <c r="S2985" s="6">
        <v>126368068</v>
      </c>
      <c r="U2985">
        <f t="shared" si="53"/>
        <v>0</v>
      </c>
    </row>
    <row r="2986" spans="1:21" x14ac:dyDescent="0.35">
      <c r="A2986">
        <v>2023</v>
      </c>
      <c r="B2986" t="s">
        <v>3</v>
      </c>
      <c r="C2986" t="s">
        <v>69</v>
      </c>
      <c r="D2986" t="s">
        <v>17</v>
      </c>
      <c r="E2986" t="s">
        <v>126</v>
      </c>
      <c r="F2986" t="s">
        <v>35</v>
      </c>
      <c r="G2986">
        <v>1</v>
      </c>
      <c r="H2986" t="s">
        <v>9</v>
      </c>
      <c r="I2986">
        <v>22</v>
      </c>
      <c r="J2986" s="6">
        <v>12766.14</v>
      </c>
      <c r="K2986" s="6">
        <v>7644.41</v>
      </c>
      <c r="L2986" s="6">
        <v>12840.03</v>
      </c>
      <c r="M2986" s="6">
        <v>22093.24</v>
      </c>
      <c r="N2986" s="6">
        <v>0</v>
      </c>
      <c r="O2986" s="6">
        <v>19004200</v>
      </c>
      <c r="P2986" s="6">
        <v>16319851</v>
      </c>
      <c r="Q2986" s="6">
        <v>0</v>
      </c>
      <c r="R2986" s="6">
        <v>3615343</v>
      </c>
      <c r="S2986" s="6">
        <v>38939394</v>
      </c>
      <c r="U2986">
        <f t="shared" si="53"/>
        <v>0</v>
      </c>
    </row>
    <row r="2987" spans="1:21" x14ac:dyDescent="0.35">
      <c r="A2987">
        <v>2023</v>
      </c>
      <c r="B2987" t="s">
        <v>3</v>
      </c>
      <c r="C2987" t="s">
        <v>69</v>
      </c>
      <c r="D2987" t="s">
        <v>17</v>
      </c>
      <c r="E2987" t="s">
        <v>126</v>
      </c>
      <c r="F2987" t="s">
        <v>35</v>
      </c>
      <c r="G2987">
        <v>2</v>
      </c>
      <c r="H2987" t="s">
        <v>9</v>
      </c>
      <c r="I2987">
        <v>2</v>
      </c>
      <c r="J2987" s="6">
        <v>0</v>
      </c>
      <c r="K2987" s="6">
        <v>0</v>
      </c>
      <c r="L2987" s="6">
        <v>575.49</v>
      </c>
      <c r="M2987" s="6">
        <v>817.9</v>
      </c>
      <c r="N2987" s="6">
        <v>0</v>
      </c>
      <c r="O2987" s="6">
        <v>385000</v>
      </c>
      <c r="P2987" s="6">
        <v>2143603</v>
      </c>
      <c r="Q2987" s="6">
        <v>0</v>
      </c>
      <c r="R2987" s="6">
        <v>179360</v>
      </c>
      <c r="S2987" s="6">
        <v>2707963</v>
      </c>
      <c r="U2987">
        <f t="shared" si="53"/>
        <v>0</v>
      </c>
    </row>
    <row r="2988" spans="1:21" x14ac:dyDescent="0.35">
      <c r="A2988">
        <v>2023</v>
      </c>
      <c r="B2988" t="s">
        <v>3</v>
      </c>
      <c r="C2988" t="s">
        <v>69</v>
      </c>
      <c r="D2988" t="s">
        <v>17</v>
      </c>
      <c r="E2988" t="s">
        <v>127</v>
      </c>
      <c r="F2988" t="s">
        <v>35</v>
      </c>
      <c r="G2988">
        <v>1</v>
      </c>
      <c r="H2988" t="s">
        <v>9</v>
      </c>
      <c r="I2988">
        <v>29</v>
      </c>
      <c r="J2988" s="6">
        <v>298.73</v>
      </c>
      <c r="K2988" s="6">
        <v>174.14</v>
      </c>
      <c r="L2988" s="6">
        <v>13365.64</v>
      </c>
      <c r="M2988" s="6">
        <v>14292.35</v>
      </c>
      <c r="N2988" s="6">
        <v>0</v>
      </c>
      <c r="O2988" s="6">
        <v>9650000</v>
      </c>
      <c r="P2988" s="6">
        <v>5392236</v>
      </c>
      <c r="Q2988" s="6">
        <v>0</v>
      </c>
      <c r="R2988" s="6">
        <v>0</v>
      </c>
      <c r="S2988" s="6">
        <v>15042236</v>
      </c>
      <c r="U2988">
        <f t="shared" si="53"/>
        <v>0</v>
      </c>
    </row>
    <row r="2989" spans="1:21" x14ac:dyDescent="0.35">
      <c r="A2989">
        <v>2023</v>
      </c>
      <c r="B2989" t="s">
        <v>3</v>
      </c>
      <c r="C2989" t="s">
        <v>69</v>
      </c>
      <c r="D2989" t="s">
        <v>17</v>
      </c>
      <c r="E2989" t="s">
        <v>127</v>
      </c>
      <c r="F2989" t="s">
        <v>35</v>
      </c>
      <c r="G2989">
        <v>2</v>
      </c>
      <c r="H2989" t="s">
        <v>9</v>
      </c>
      <c r="I2989">
        <v>2</v>
      </c>
      <c r="J2989" s="6">
        <v>0</v>
      </c>
      <c r="K2989" s="6">
        <v>0</v>
      </c>
      <c r="L2989" s="6">
        <v>1903.79</v>
      </c>
      <c r="M2989" s="6">
        <v>2068.65</v>
      </c>
      <c r="N2989" s="6">
        <v>0</v>
      </c>
      <c r="O2989" s="6">
        <v>900000</v>
      </c>
      <c r="P2989" s="6">
        <v>1385000</v>
      </c>
      <c r="Q2989" s="6">
        <v>0</v>
      </c>
      <c r="R2989" s="6">
        <v>0</v>
      </c>
      <c r="S2989" s="6">
        <v>2285000</v>
      </c>
      <c r="U2989">
        <f t="shared" si="53"/>
        <v>0</v>
      </c>
    </row>
    <row r="2990" spans="1:21" x14ac:dyDescent="0.35">
      <c r="A2990">
        <v>2023</v>
      </c>
      <c r="B2990" t="s">
        <v>3</v>
      </c>
      <c r="C2990" t="s">
        <v>69</v>
      </c>
      <c r="D2990" t="s">
        <v>17</v>
      </c>
      <c r="E2990" t="s">
        <v>127</v>
      </c>
      <c r="F2990" t="s">
        <v>35</v>
      </c>
      <c r="G2990">
        <v>5</v>
      </c>
      <c r="H2990" t="s">
        <v>9</v>
      </c>
      <c r="I2990">
        <v>1</v>
      </c>
      <c r="J2990" s="6">
        <v>0</v>
      </c>
      <c r="K2990" s="6">
        <v>0</v>
      </c>
      <c r="L2990" s="6">
        <v>32.29</v>
      </c>
      <c r="M2990" s="6">
        <v>222.39</v>
      </c>
      <c r="N2990" s="6">
        <v>0</v>
      </c>
      <c r="O2990" s="6">
        <v>492922</v>
      </c>
      <c r="P2990" s="6">
        <v>385000</v>
      </c>
      <c r="Q2990" s="6">
        <v>0</v>
      </c>
      <c r="R2990" s="6">
        <v>0</v>
      </c>
      <c r="S2990" s="6">
        <v>877922</v>
      </c>
      <c r="U2990">
        <f t="shared" si="53"/>
        <v>0</v>
      </c>
    </row>
    <row r="2991" spans="1:21" x14ac:dyDescent="0.35">
      <c r="A2991">
        <v>2023</v>
      </c>
      <c r="B2991" t="s">
        <v>3</v>
      </c>
      <c r="C2991" t="s">
        <v>69</v>
      </c>
      <c r="D2991" t="s">
        <v>17</v>
      </c>
      <c r="E2991" t="s">
        <v>128</v>
      </c>
      <c r="F2991" t="s">
        <v>35</v>
      </c>
      <c r="G2991">
        <v>1</v>
      </c>
      <c r="H2991" t="s">
        <v>9</v>
      </c>
      <c r="I2991">
        <v>87</v>
      </c>
      <c r="J2991" s="6">
        <v>28047.119999999999</v>
      </c>
      <c r="K2991" s="6">
        <v>12456.37</v>
      </c>
      <c r="L2991" s="6">
        <v>57438.45</v>
      </c>
      <c r="M2991" s="6">
        <v>124496.27</v>
      </c>
      <c r="N2991" s="6">
        <v>0</v>
      </c>
      <c r="O2991" s="6">
        <v>952052642</v>
      </c>
      <c r="P2991" s="6">
        <v>245506489</v>
      </c>
      <c r="Q2991" s="6">
        <v>0</v>
      </c>
      <c r="R2991" s="6">
        <v>274765518</v>
      </c>
      <c r="S2991" s="6">
        <v>1428049649</v>
      </c>
      <c r="U2991">
        <f t="shared" si="53"/>
        <v>0</v>
      </c>
    </row>
    <row r="2992" spans="1:21" x14ac:dyDescent="0.35">
      <c r="A2992">
        <v>2023</v>
      </c>
      <c r="B2992" t="s">
        <v>3</v>
      </c>
      <c r="C2992" t="s">
        <v>69</v>
      </c>
      <c r="D2992" t="s">
        <v>17</v>
      </c>
      <c r="E2992" t="s">
        <v>128</v>
      </c>
      <c r="F2992" t="s">
        <v>35</v>
      </c>
      <c r="G2992">
        <v>2</v>
      </c>
      <c r="H2992" t="s">
        <v>9</v>
      </c>
      <c r="I2992">
        <v>14</v>
      </c>
      <c r="J2992" s="6">
        <v>5680.71</v>
      </c>
      <c r="K2992" s="6">
        <v>3408.43</v>
      </c>
      <c r="L2992" s="6">
        <v>6915.49</v>
      </c>
      <c r="M2992" s="6">
        <v>12846.26</v>
      </c>
      <c r="N2992" s="6">
        <v>0</v>
      </c>
      <c r="O2992" s="6">
        <v>23216226</v>
      </c>
      <c r="P2992" s="6">
        <v>5740000</v>
      </c>
      <c r="Q2992" s="6">
        <v>0</v>
      </c>
      <c r="R2992" s="6">
        <v>2004222</v>
      </c>
      <c r="S2992" s="6">
        <v>30960448</v>
      </c>
      <c r="U2992">
        <f t="shared" si="53"/>
        <v>0</v>
      </c>
    </row>
    <row r="2993" spans="1:21" x14ac:dyDescent="0.35">
      <c r="A2993">
        <v>2023</v>
      </c>
      <c r="B2993" t="s">
        <v>3</v>
      </c>
      <c r="C2993" t="s">
        <v>69</v>
      </c>
      <c r="D2993" t="s">
        <v>17</v>
      </c>
      <c r="E2993" t="s">
        <v>128</v>
      </c>
      <c r="F2993" t="s">
        <v>35</v>
      </c>
      <c r="G2993">
        <v>4</v>
      </c>
      <c r="H2993" t="s">
        <v>9</v>
      </c>
      <c r="I2993">
        <v>2</v>
      </c>
      <c r="J2993" s="6">
        <v>88.49</v>
      </c>
      <c r="K2993" s="6">
        <v>44.23</v>
      </c>
      <c r="L2993" s="6">
        <v>88.49</v>
      </c>
      <c r="M2993" s="6">
        <v>169.22</v>
      </c>
      <c r="N2993" s="6">
        <v>0</v>
      </c>
      <c r="O2993" s="6">
        <v>0</v>
      </c>
      <c r="P2993" s="6">
        <v>580000</v>
      </c>
      <c r="Q2993" s="6">
        <v>0</v>
      </c>
      <c r="R2993" s="6">
        <v>0</v>
      </c>
      <c r="S2993" s="6">
        <v>580000</v>
      </c>
      <c r="U2993">
        <f t="shared" si="53"/>
        <v>0</v>
      </c>
    </row>
    <row r="2994" spans="1:21" x14ac:dyDescent="0.35">
      <c r="A2994">
        <v>2023</v>
      </c>
      <c r="B2994" t="s">
        <v>3</v>
      </c>
      <c r="C2994" t="s">
        <v>69</v>
      </c>
      <c r="D2994" t="s">
        <v>17</v>
      </c>
      <c r="E2994" t="s">
        <v>128</v>
      </c>
      <c r="F2994" t="s">
        <v>35</v>
      </c>
      <c r="G2994">
        <v>5</v>
      </c>
      <c r="H2994" t="s">
        <v>9</v>
      </c>
      <c r="I2994">
        <v>2</v>
      </c>
      <c r="J2994" s="6">
        <v>0</v>
      </c>
      <c r="K2994" s="6">
        <v>0</v>
      </c>
      <c r="L2994" s="6">
        <v>64.58</v>
      </c>
      <c r="M2994" s="6">
        <v>444.78</v>
      </c>
      <c r="N2994" s="6">
        <v>0</v>
      </c>
      <c r="O2994" s="6">
        <v>985844</v>
      </c>
      <c r="P2994" s="6">
        <v>770000</v>
      </c>
      <c r="Q2994" s="6">
        <v>0</v>
      </c>
      <c r="R2994" s="6">
        <v>0</v>
      </c>
      <c r="S2994" s="6">
        <v>1755844</v>
      </c>
      <c r="U2994">
        <f t="shared" si="53"/>
        <v>0</v>
      </c>
    </row>
    <row r="2995" spans="1:21" x14ac:dyDescent="0.35">
      <c r="A2995">
        <v>2023</v>
      </c>
      <c r="B2995" t="s">
        <v>3</v>
      </c>
      <c r="C2995" t="s">
        <v>69</v>
      </c>
      <c r="D2995" t="s">
        <v>17</v>
      </c>
      <c r="E2995" t="s">
        <v>129</v>
      </c>
      <c r="F2995" t="s">
        <v>35</v>
      </c>
      <c r="G2995">
        <v>1</v>
      </c>
      <c r="H2995" t="s">
        <v>9</v>
      </c>
      <c r="I2995">
        <v>477</v>
      </c>
      <c r="J2995" s="6">
        <v>114311343.62</v>
      </c>
      <c r="K2995" s="6">
        <v>668543.81999999995</v>
      </c>
      <c r="L2995" s="6">
        <v>57693994.359999999</v>
      </c>
      <c r="M2995" s="6">
        <v>58478243.020000003</v>
      </c>
      <c r="N2995" s="6">
        <v>0</v>
      </c>
      <c r="O2995" s="6">
        <v>6942218305</v>
      </c>
      <c r="P2995" s="6">
        <v>3659999898</v>
      </c>
      <c r="Q2995" s="6">
        <v>0</v>
      </c>
      <c r="R2995" s="6">
        <v>1223158816</v>
      </c>
      <c r="S2995" s="6">
        <v>11354446802</v>
      </c>
      <c r="U2995">
        <f t="shared" si="53"/>
        <v>0</v>
      </c>
    </row>
    <row r="2996" spans="1:21" x14ac:dyDescent="0.35">
      <c r="A2996">
        <v>2023</v>
      </c>
      <c r="B2996" t="s">
        <v>3</v>
      </c>
      <c r="C2996" t="s">
        <v>69</v>
      </c>
      <c r="D2996" t="s">
        <v>17</v>
      </c>
      <c r="E2996" t="s">
        <v>129</v>
      </c>
      <c r="F2996" t="s">
        <v>35</v>
      </c>
      <c r="G2996">
        <v>2</v>
      </c>
      <c r="H2996" t="s">
        <v>9</v>
      </c>
      <c r="I2996">
        <v>34</v>
      </c>
      <c r="J2996" s="6">
        <v>105327.91</v>
      </c>
      <c r="K2996" s="6">
        <v>89242.04</v>
      </c>
      <c r="L2996" s="6">
        <v>46143.89</v>
      </c>
      <c r="M2996" s="6">
        <v>84882.03</v>
      </c>
      <c r="N2996" s="6">
        <v>0</v>
      </c>
      <c r="O2996" s="6">
        <v>347133990</v>
      </c>
      <c r="P2996" s="6">
        <v>14883500</v>
      </c>
      <c r="Q2996" s="6">
        <v>0</v>
      </c>
      <c r="R2996" s="6">
        <v>27438142</v>
      </c>
      <c r="S2996" s="6">
        <v>386604132</v>
      </c>
      <c r="U2996">
        <f t="shared" si="53"/>
        <v>0</v>
      </c>
    </row>
    <row r="2997" spans="1:21" x14ac:dyDescent="0.35">
      <c r="A2997">
        <v>2023</v>
      </c>
      <c r="B2997" t="s">
        <v>3</v>
      </c>
      <c r="C2997" t="s">
        <v>69</v>
      </c>
      <c r="D2997" t="s">
        <v>17</v>
      </c>
      <c r="E2997" t="s">
        <v>129</v>
      </c>
      <c r="F2997" t="s">
        <v>35</v>
      </c>
      <c r="G2997">
        <v>3</v>
      </c>
      <c r="H2997" t="s">
        <v>9</v>
      </c>
      <c r="I2997">
        <v>7</v>
      </c>
      <c r="J2997" s="6">
        <v>3100.26</v>
      </c>
      <c r="K2997" s="6">
        <v>1713.99</v>
      </c>
      <c r="L2997" s="6">
        <v>4658.58</v>
      </c>
      <c r="M2997" s="6">
        <v>7008.95</v>
      </c>
      <c r="N2997" s="6">
        <v>0</v>
      </c>
      <c r="O2997" s="6">
        <v>37400000</v>
      </c>
      <c r="P2997" s="6">
        <v>700000</v>
      </c>
      <c r="Q2997" s="6">
        <v>0</v>
      </c>
      <c r="R2997" s="6">
        <v>1200000</v>
      </c>
      <c r="S2997" s="6">
        <v>39300000</v>
      </c>
      <c r="U2997">
        <f t="shared" si="53"/>
        <v>0</v>
      </c>
    </row>
    <row r="2998" spans="1:21" x14ac:dyDescent="0.35">
      <c r="A2998">
        <v>2023</v>
      </c>
      <c r="B2998" t="s">
        <v>3</v>
      </c>
      <c r="C2998" t="s">
        <v>69</v>
      </c>
      <c r="D2998" t="s">
        <v>17</v>
      </c>
      <c r="E2998" t="s">
        <v>129</v>
      </c>
      <c r="F2998" t="s">
        <v>35</v>
      </c>
      <c r="G2998">
        <v>4</v>
      </c>
      <c r="H2998" t="s">
        <v>9</v>
      </c>
      <c r="I2998">
        <v>21</v>
      </c>
      <c r="J2998" s="6">
        <v>257123.86</v>
      </c>
      <c r="K2998" s="6">
        <v>96691.199999999997</v>
      </c>
      <c r="L2998" s="6">
        <v>256654.84</v>
      </c>
      <c r="M2998" s="6">
        <v>478669.15</v>
      </c>
      <c r="N2998" s="6">
        <v>0</v>
      </c>
      <c r="O2998" s="6">
        <v>944400286</v>
      </c>
      <c r="P2998" s="6">
        <v>89333368</v>
      </c>
      <c r="Q2998" s="6">
        <v>0</v>
      </c>
      <c r="R2998" s="6">
        <v>595248090</v>
      </c>
      <c r="S2998" s="6">
        <v>1628981744</v>
      </c>
      <c r="U2998">
        <f t="shared" si="53"/>
        <v>0</v>
      </c>
    </row>
    <row r="2999" spans="1:21" x14ac:dyDescent="0.35">
      <c r="A2999">
        <v>2023</v>
      </c>
      <c r="B2999" t="s">
        <v>3</v>
      </c>
      <c r="C2999" t="s">
        <v>69</v>
      </c>
      <c r="D2999" t="s">
        <v>17</v>
      </c>
      <c r="E2999" t="s">
        <v>129</v>
      </c>
      <c r="F2999" t="s">
        <v>35</v>
      </c>
      <c r="G2999">
        <v>5</v>
      </c>
      <c r="H2999" t="s">
        <v>9</v>
      </c>
      <c r="I2999">
        <v>18</v>
      </c>
      <c r="J2999" s="6">
        <v>156223.57</v>
      </c>
      <c r="K2999" s="6">
        <v>77051.360000000001</v>
      </c>
      <c r="L2999" s="6">
        <v>158171.88</v>
      </c>
      <c r="M2999" s="6">
        <v>304136.59999999998</v>
      </c>
      <c r="N2999" s="6">
        <v>0</v>
      </c>
      <c r="O2999" s="6">
        <v>769017893</v>
      </c>
      <c r="P2999" s="6">
        <v>40992337</v>
      </c>
      <c r="Q2999" s="6">
        <v>0</v>
      </c>
      <c r="R2999" s="6">
        <v>228789444</v>
      </c>
      <c r="S2999" s="6">
        <v>1038799674</v>
      </c>
      <c r="U2999">
        <f t="shared" si="53"/>
        <v>0</v>
      </c>
    </row>
    <row r="3000" spans="1:21" x14ac:dyDescent="0.35">
      <c r="A3000">
        <v>2023</v>
      </c>
      <c r="B3000" t="s">
        <v>3</v>
      </c>
      <c r="C3000" t="s">
        <v>69</v>
      </c>
      <c r="D3000" t="s">
        <v>17</v>
      </c>
      <c r="E3000" t="s">
        <v>129</v>
      </c>
      <c r="F3000" t="s">
        <v>35</v>
      </c>
      <c r="G3000">
        <v>6</v>
      </c>
      <c r="H3000" t="s">
        <v>9</v>
      </c>
      <c r="I3000">
        <v>12</v>
      </c>
      <c r="J3000" s="6">
        <v>32203.11</v>
      </c>
      <c r="K3000" s="6">
        <v>13052.11</v>
      </c>
      <c r="L3000" s="6">
        <v>41413.46</v>
      </c>
      <c r="M3000" s="6">
        <v>54030.17</v>
      </c>
      <c r="N3000" s="6">
        <v>0</v>
      </c>
      <c r="O3000" s="6">
        <v>188000000</v>
      </c>
      <c r="P3000" s="6">
        <v>41380972</v>
      </c>
      <c r="Q3000" s="6">
        <v>0</v>
      </c>
      <c r="R3000" s="6">
        <v>20785322</v>
      </c>
      <c r="S3000" s="6">
        <v>250166294</v>
      </c>
      <c r="U3000">
        <f t="shared" si="53"/>
        <v>0</v>
      </c>
    </row>
    <row r="3001" spans="1:21" x14ac:dyDescent="0.35">
      <c r="A3001">
        <v>2023</v>
      </c>
      <c r="B3001" t="s">
        <v>3</v>
      </c>
      <c r="C3001" t="s">
        <v>69</v>
      </c>
      <c r="D3001" t="s">
        <v>17</v>
      </c>
      <c r="E3001" t="s">
        <v>129</v>
      </c>
      <c r="F3001" t="s">
        <v>35</v>
      </c>
      <c r="G3001">
        <v>7</v>
      </c>
      <c r="H3001" t="s">
        <v>9</v>
      </c>
      <c r="I3001">
        <v>8</v>
      </c>
      <c r="J3001" s="6">
        <v>9957.2199999999993</v>
      </c>
      <c r="K3001" s="6">
        <v>3982.9</v>
      </c>
      <c r="L3001" s="6">
        <v>9930.01</v>
      </c>
      <c r="M3001" s="6">
        <v>16861.77</v>
      </c>
      <c r="N3001" s="6">
        <v>0</v>
      </c>
      <c r="O3001" s="6">
        <v>51145280</v>
      </c>
      <c r="P3001" s="6">
        <v>6000000</v>
      </c>
      <c r="Q3001" s="6">
        <v>0</v>
      </c>
      <c r="R3001" s="6">
        <v>10889056</v>
      </c>
      <c r="S3001" s="6">
        <v>68034336</v>
      </c>
      <c r="U3001">
        <f t="shared" si="53"/>
        <v>0</v>
      </c>
    </row>
    <row r="3002" spans="1:21" x14ac:dyDescent="0.35">
      <c r="A3002">
        <v>2023</v>
      </c>
      <c r="B3002" t="s">
        <v>3</v>
      </c>
      <c r="C3002" t="s">
        <v>69</v>
      </c>
      <c r="D3002" t="s">
        <v>17</v>
      </c>
      <c r="E3002" t="s">
        <v>129</v>
      </c>
      <c r="F3002" t="s">
        <v>35</v>
      </c>
      <c r="G3002">
        <v>8</v>
      </c>
      <c r="H3002" t="s">
        <v>9</v>
      </c>
      <c r="I3002">
        <v>8</v>
      </c>
      <c r="J3002" s="6">
        <v>1135.4000000000001</v>
      </c>
      <c r="K3002" s="6">
        <v>681.25</v>
      </c>
      <c r="L3002" s="6">
        <v>4398.62</v>
      </c>
      <c r="M3002" s="6">
        <v>9219.74</v>
      </c>
      <c r="N3002" s="6">
        <v>0</v>
      </c>
      <c r="O3002" s="6">
        <v>12155044</v>
      </c>
      <c r="P3002" s="6">
        <v>7072394</v>
      </c>
      <c r="Q3002" s="6">
        <v>0</v>
      </c>
      <c r="R3002" s="6">
        <v>2961226</v>
      </c>
      <c r="S3002" s="6">
        <v>22188664</v>
      </c>
      <c r="U3002">
        <f t="shared" si="53"/>
        <v>0</v>
      </c>
    </row>
    <row r="3003" spans="1:21" x14ac:dyDescent="0.35">
      <c r="A3003">
        <v>2023</v>
      </c>
      <c r="B3003" t="s">
        <v>3</v>
      </c>
      <c r="C3003" t="s">
        <v>69</v>
      </c>
      <c r="D3003" t="s">
        <v>17</v>
      </c>
      <c r="E3003" t="s">
        <v>129</v>
      </c>
      <c r="F3003" t="s">
        <v>35</v>
      </c>
      <c r="G3003">
        <v>9</v>
      </c>
      <c r="H3003" t="s">
        <v>9</v>
      </c>
      <c r="I3003">
        <v>1</v>
      </c>
      <c r="J3003" s="6">
        <v>-148.44</v>
      </c>
      <c r="K3003" s="6">
        <v>-96.49</v>
      </c>
      <c r="L3003" s="6">
        <v>92.62</v>
      </c>
      <c r="M3003" s="6">
        <v>614.66999999999996</v>
      </c>
      <c r="N3003" s="6">
        <v>0</v>
      </c>
      <c r="O3003" s="6">
        <v>5000000</v>
      </c>
      <c r="P3003" s="6">
        <v>0</v>
      </c>
      <c r="Q3003" s="6">
        <v>0</v>
      </c>
      <c r="R3003" s="6">
        <v>0</v>
      </c>
      <c r="S3003" s="6">
        <v>5000000</v>
      </c>
      <c r="U3003">
        <f t="shared" si="53"/>
        <v>0</v>
      </c>
    </row>
    <row r="3004" spans="1:21" x14ac:dyDescent="0.35">
      <c r="A3004">
        <v>2023</v>
      </c>
      <c r="B3004" t="s">
        <v>3</v>
      </c>
      <c r="C3004" t="s">
        <v>69</v>
      </c>
      <c r="D3004" t="s">
        <v>17</v>
      </c>
      <c r="E3004" t="s">
        <v>129</v>
      </c>
      <c r="F3004" t="s">
        <v>35</v>
      </c>
      <c r="G3004">
        <v>10</v>
      </c>
      <c r="H3004" t="s">
        <v>9</v>
      </c>
      <c r="I3004">
        <v>3</v>
      </c>
      <c r="J3004" s="6">
        <v>25445.26</v>
      </c>
      <c r="K3004" s="6">
        <v>10178.1</v>
      </c>
      <c r="L3004" s="6">
        <v>27742.89</v>
      </c>
      <c r="M3004" s="6">
        <v>51073.25</v>
      </c>
      <c r="N3004" s="6">
        <v>0</v>
      </c>
      <c r="O3004" s="6">
        <v>126791017</v>
      </c>
      <c r="P3004" s="6">
        <v>21741750</v>
      </c>
      <c r="Q3004" s="6">
        <v>0</v>
      </c>
      <c r="R3004" s="6">
        <v>0</v>
      </c>
      <c r="S3004" s="6">
        <v>148532767</v>
      </c>
      <c r="U3004">
        <f t="shared" si="53"/>
        <v>0</v>
      </c>
    </row>
    <row r="3005" spans="1:21" x14ac:dyDescent="0.35">
      <c r="A3005">
        <v>2023</v>
      </c>
      <c r="B3005" t="s">
        <v>3</v>
      </c>
      <c r="C3005" t="s">
        <v>69</v>
      </c>
      <c r="D3005" t="s">
        <v>17</v>
      </c>
      <c r="E3005" t="s">
        <v>130</v>
      </c>
      <c r="F3005" t="s">
        <v>35</v>
      </c>
      <c r="G3005">
        <v>1</v>
      </c>
      <c r="H3005" t="s">
        <v>9</v>
      </c>
      <c r="I3005">
        <v>28</v>
      </c>
      <c r="J3005" s="6">
        <v>6069.51</v>
      </c>
      <c r="K3005" s="6">
        <v>3663.56</v>
      </c>
      <c r="L3005" s="6">
        <v>10376.59</v>
      </c>
      <c r="M3005" s="6">
        <v>19278.2</v>
      </c>
      <c r="N3005" s="6">
        <v>0</v>
      </c>
      <c r="O3005" s="6">
        <v>129970000</v>
      </c>
      <c r="P3005" s="6">
        <v>45840260</v>
      </c>
      <c r="Q3005" s="6">
        <v>0</v>
      </c>
      <c r="R3005" s="6">
        <v>36530000</v>
      </c>
      <c r="S3005" s="6">
        <v>202415260</v>
      </c>
      <c r="U3005">
        <f t="shared" si="53"/>
        <v>0</v>
      </c>
    </row>
    <row r="3006" spans="1:21" x14ac:dyDescent="0.35">
      <c r="A3006">
        <v>2023</v>
      </c>
      <c r="B3006" t="s">
        <v>3</v>
      </c>
      <c r="C3006" t="s">
        <v>69</v>
      </c>
      <c r="D3006" t="s">
        <v>17</v>
      </c>
      <c r="E3006" t="s">
        <v>130</v>
      </c>
      <c r="F3006" t="s">
        <v>35</v>
      </c>
      <c r="G3006">
        <v>2</v>
      </c>
      <c r="H3006" t="s">
        <v>9</v>
      </c>
      <c r="I3006">
        <v>3</v>
      </c>
      <c r="J3006" s="6">
        <v>125.04</v>
      </c>
      <c r="K3006" s="6">
        <v>50.05</v>
      </c>
      <c r="L3006" s="6">
        <v>317.51</v>
      </c>
      <c r="M3006" s="6">
        <v>504.32</v>
      </c>
      <c r="N3006" s="6">
        <v>0</v>
      </c>
      <c r="O3006" s="6">
        <v>385000</v>
      </c>
      <c r="P3006" s="6">
        <v>650000</v>
      </c>
      <c r="Q3006" s="6">
        <v>0</v>
      </c>
      <c r="R3006" s="6">
        <v>360000</v>
      </c>
      <c r="S3006" s="6">
        <v>1395000</v>
      </c>
      <c r="U3006">
        <f t="shared" si="53"/>
        <v>0</v>
      </c>
    </row>
    <row r="3007" spans="1:21" x14ac:dyDescent="0.35">
      <c r="A3007">
        <v>2023</v>
      </c>
      <c r="B3007" t="s">
        <v>3</v>
      </c>
      <c r="C3007" t="s">
        <v>69</v>
      </c>
      <c r="D3007" t="s">
        <v>17</v>
      </c>
      <c r="E3007" t="s">
        <v>130</v>
      </c>
      <c r="F3007" t="s">
        <v>35</v>
      </c>
      <c r="G3007">
        <v>4</v>
      </c>
      <c r="H3007" t="s">
        <v>9</v>
      </c>
      <c r="I3007">
        <v>1</v>
      </c>
      <c r="J3007" s="6">
        <v>90.84</v>
      </c>
      <c r="K3007" s="6">
        <v>45.38</v>
      </c>
      <c r="L3007" s="6">
        <v>57.33</v>
      </c>
      <c r="M3007" s="6">
        <v>57.33</v>
      </c>
      <c r="N3007" s="6">
        <v>0</v>
      </c>
      <c r="O3007" s="6">
        <v>100000</v>
      </c>
      <c r="P3007" s="6">
        <v>150000</v>
      </c>
      <c r="Q3007" s="6">
        <v>0</v>
      </c>
      <c r="R3007" s="6">
        <v>0</v>
      </c>
      <c r="S3007" s="6">
        <v>250000</v>
      </c>
      <c r="U3007">
        <f t="shared" si="53"/>
        <v>0</v>
      </c>
    </row>
    <row r="3008" spans="1:21" x14ac:dyDescent="0.35">
      <c r="A3008">
        <v>2023</v>
      </c>
      <c r="B3008" t="s">
        <v>3</v>
      </c>
      <c r="C3008" t="s">
        <v>69</v>
      </c>
      <c r="D3008" t="s">
        <v>17</v>
      </c>
      <c r="E3008" t="s">
        <v>130</v>
      </c>
      <c r="F3008" t="s">
        <v>35</v>
      </c>
      <c r="G3008">
        <v>5</v>
      </c>
      <c r="H3008" t="s">
        <v>9</v>
      </c>
      <c r="I3008">
        <v>1</v>
      </c>
      <c r="J3008" s="6">
        <v>0</v>
      </c>
      <c r="K3008" s="6">
        <v>0</v>
      </c>
      <c r="L3008" s="6">
        <v>32.29</v>
      </c>
      <c r="M3008" s="6">
        <v>222.39</v>
      </c>
      <c r="N3008" s="6">
        <v>0</v>
      </c>
      <c r="O3008" s="6">
        <v>492922</v>
      </c>
      <c r="P3008" s="6">
        <v>385000</v>
      </c>
      <c r="Q3008" s="6">
        <v>0</v>
      </c>
      <c r="R3008" s="6">
        <v>0</v>
      </c>
      <c r="S3008" s="6">
        <v>877922</v>
      </c>
      <c r="U3008">
        <f t="shared" si="53"/>
        <v>0</v>
      </c>
    </row>
    <row r="3009" spans="1:21" x14ac:dyDescent="0.35">
      <c r="A3009">
        <v>2023</v>
      </c>
      <c r="B3009" t="s">
        <v>3</v>
      </c>
      <c r="C3009" t="s">
        <v>69</v>
      </c>
      <c r="D3009" t="s">
        <v>17</v>
      </c>
      <c r="E3009" t="s">
        <v>131</v>
      </c>
      <c r="F3009" t="s">
        <v>35</v>
      </c>
      <c r="G3009">
        <v>1</v>
      </c>
      <c r="H3009" t="s">
        <v>9</v>
      </c>
      <c r="I3009">
        <v>119</v>
      </c>
      <c r="J3009" s="6">
        <v>29603.38</v>
      </c>
      <c r="K3009" s="6">
        <v>14996.56</v>
      </c>
      <c r="L3009" s="6">
        <v>60170.39</v>
      </c>
      <c r="M3009" s="6">
        <v>119087.01</v>
      </c>
      <c r="N3009" s="6">
        <v>0</v>
      </c>
      <c r="O3009" s="6">
        <v>1097318814</v>
      </c>
      <c r="P3009" s="6">
        <v>310939375</v>
      </c>
      <c r="Q3009" s="6">
        <v>0</v>
      </c>
      <c r="R3009" s="6">
        <v>310591399</v>
      </c>
      <c r="S3009" s="6">
        <v>1675859588</v>
      </c>
      <c r="U3009">
        <f t="shared" si="53"/>
        <v>0</v>
      </c>
    </row>
    <row r="3010" spans="1:21" x14ac:dyDescent="0.35">
      <c r="A3010">
        <v>2023</v>
      </c>
      <c r="B3010" t="s">
        <v>3</v>
      </c>
      <c r="C3010" t="s">
        <v>69</v>
      </c>
      <c r="D3010" t="s">
        <v>17</v>
      </c>
      <c r="E3010" t="s">
        <v>131</v>
      </c>
      <c r="F3010" t="s">
        <v>35</v>
      </c>
      <c r="G3010">
        <v>2</v>
      </c>
      <c r="H3010" t="s">
        <v>9</v>
      </c>
      <c r="I3010">
        <v>5</v>
      </c>
      <c r="J3010" s="6">
        <v>0</v>
      </c>
      <c r="K3010" s="6">
        <v>0</v>
      </c>
      <c r="L3010" s="6">
        <v>703.67</v>
      </c>
      <c r="M3010" s="6">
        <v>1875.44</v>
      </c>
      <c r="N3010" s="6">
        <v>0</v>
      </c>
      <c r="O3010" s="6">
        <v>2155000</v>
      </c>
      <c r="P3010" s="6">
        <v>1585000</v>
      </c>
      <c r="Q3010" s="6">
        <v>0</v>
      </c>
      <c r="R3010" s="6">
        <v>100000</v>
      </c>
      <c r="S3010" s="6">
        <v>3840000</v>
      </c>
      <c r="U3010">
        <f t="shared" si="53"/>
        <v>0</v>
      </c>
    </row>
    <row r="3011" spans="1:21" x14ac:dyDescent="0.35">
      <c r="A3011">
        <v>2023</v>
      </c>
      <c r="B3011" t="s">
        <v>3</v>
      </c>
      <c r="C3011" t="s">
        <v>69</v>
      </c>
      <c r="D3011" t="s">
        <v>17</v>
      </c>
      <c r="E3011" t="s">
        <v>131</v>
      </c>
      <c r="F3011" t="s">
        <v>35</v>
      </c>
      <c r="G3011">
        <v>3</v>
      </c>
      <c r="H3011" t="s">
        <v>9</v>
      </c>
      <c r="I3011">
        <v>2</v>
      </c>
      <c r="J3011" s="6">
        <v>70.94</v>
      </c>
      <c r="K3011" s="6">
        <v>28.37</v>
      </c>
      <c r="L3011" s="6">
        <v>70.94</v>
      </c>
      <c r="M3011" s="6">
        <v>136.24</v>
      </c>
      <c r="N3011" s="6">
        <v>0</v>
      </c>
      <c r="O3011" s="6">
        <v>0</v>
      </c>
      <c r="P3011" s="6">
        <v>200016</v>
      </c>
      <c r="Q3011" s="6">
        <v>0</v>
      </c>
      <c r="R3011" s="6">
        <v>0</v>
      </c>
      <c r="S3011" s="6">
        <v>200016</v>
      </c>
      <c r="U3011">
        <f t="shared" si="53"/>
        <v>0</v>
      </c>
    </row>
    <row r="3012" spans="1:21" x14ac:dyDescent="0.35">
      <c r="A3012">
        <v>2023</v>
      </c>
      <c r="B3012" t="s">
        <v>3</v>
      </c>
      <c r="C3012" t="s">
        <v>69</v>
      </c>
      <c r="D3012" t="s">
        <v>17</v>
      </c>
      <c r="E3012" t="s">
        <v>131</v>
      </c>
      <c r="F3012" t="s">
        <v>35</v>
      </c>
      <c r="G3012">
        <v>5</v>
      </c>
      <c r="H3012" t="s">
        <v>9</v>
      </c>
      <c r="I3012">
        <v>2</v>
      </c>
      <c r="J3012" s="6">
        <v>0</v>
      </c>
      <c r="K3012" s="6">
        <v>0</v>
      </c>
      <c r="L3012" s="6">
        <v>64.58</v>
      </c>
      <c r="M3012" s="6">
        <v>444.78</v>
      </c>
      <c r="N3012" s="6">
        <v>0</v>
      </c>
      <c r="O3012" s="6">
        <v>985844</v>
      </c>
      <c r="P3012" s="6">
        <v>770000</v>
      </c>
      <c r="Q3012" s="6">
        <v>0</v>
      </c>
      <c r="R3012" s="6">
        <v>0</v>
      </c>
      <c r="S3012" s="6">
        <v>1755844</v>
      </c>
      <c r="U3012">
        <f t="shared" si="53"/>
        <v>0</v>
      </c>
    </row>
    <row r="3013" spans="1:21" x14ac:dyDescent="0.35">
      <c r="A3013">
        <v>2023</v>
      </c>
      <c r="B3013" t="s">
        <v>3</v>
      </c>
      <c r="C3013" t="s">
        <v>69</v>
      </c>
      <c r="D3013" t="s">
        <v>17</v>
      </c>
      <c r="E3013" t="s">
        <v>131</v>
      </c>
      <c r="F3013" t="s">
        <v>35</v>
      </c>
      <c r="G3013">
        <v>9</v>
      </c>
      <c r="H3013" t="s">
        <v>9</v>
      </c>
      <c r="I3013">
        <v>1</v>
      </c>
      <c r="J3013" s="6">
        <v>0</v>
      </c>
      <c r="K3013" s="6">
        <v>0</v>
      </c>
      <c r="L3013" s="6">
        <v>38.94</v>
      </c>
      <c r="M3013" s="6">
        <v>53.64</v>
      </c>
      <c r="N3013" s="6">
        <v>0</v>
      </c>
      <c r="O3013" s="6">
        <v>0</v>
      </c>
      <c r="P3013" s="6">
        <v>190947</v>
      </c>
      <c r="Q3013" s="6">
        <v>0</v>
      </c>
      <c r="R3013" s="6">
        <v>19095</v>
      </c>
      <c r="S3013" s="6">
        <v>210042</v>
      </c>
      <c r="U3013">
        <f t="shared" si="53"/>
        <v>0</v>
      </c>
    </row>
    <row r="3014" spans="1:21" x14ac:dyDescent="0.35">
      <c r="A3014">
        <v>2023</v>
      </c>
      <c r="B3014" t="s">
        <v>3</v>
      </c>
      <c r="C3014" t="s">
        <v>69</v>
      </c>
      <c r="D3014" t="s">
        <v>17</v>
      </c>
      <c r="E3014" t="s">
        <v>132</v>
      </c>
      <c r="F3014" t="s">
        <v>35</v>
      </c>
      <c r="G3014">
        <v>1</v>
      </c>
      <c r="H3014" t="s">
        <v>9</v>
      </c>
      <c r="I3014">
        <v>23</v>
      </c>
      <c r="J3014" s="6">
        <v>18344.169999999998</v>
      </c>
      <c r="K3014" s="6">
        <v>11004.17</v>
      </c>
      <c r="L3014" s="6">
        <v>18461.54</v>
      </c>
      <c r="M3014" s="6">
        <v>32433.45</v>
      </c>
      <c r="N3014" s="6">
        <v>0</v>
      </c>
      <c r="O3014" s="6">
        <v>34924580</v>
      </c>
      <c r="P3014" s="6">
        <v>10845044</v>
      </c>
      <c r="Q3014" s="6">
        <v>0</v>
      </c>
      <c r="R3014" s="6">
        <v>3348810</v>
      </c>
      <c r="S3014" s="6">
        <v>49118434</v>
      </c>
      <c r="U3014">
        <f t="shared" si="53"/>
        <v>0</v>
      </c>
    </row>
    <row r="3015" spans="1:21" x14ac:dyDescent="0.35">
      <c r="A3015">
        <v>2023</v>
      </c>
      <c r="B3015" t="s">
        <v>3</v>
      </c>
      <c r="C3015" t="s">
        <v>69</v>
      </c>
      <c r="D3015" t="s">
        <v>17</v>
      </c>
      <c r="E3015" t="s">
        <v>132</v>
      </c>
      <c r="F3015" t="s">
        <v>35</v>
      </c>
      <c r="G3015">
        <v>3</v>
      </c>
      <c r="H3015" t="s">
        <v>9</v>
      </c>
      <c r="I3015">
        <v>1</v>
      </c>
      <c r="J3015" s="6">
        <v>245.76</v>
      </c>
      <c r="K3015" s="6">
        <v>98.29</v>
      </c>
      <c r="L3015" s="6">
        <v>21.49</v>
      </c>
      <c r="M3015" s="6">
        <v>21.49</v>
      </c>
      <c r="N3015" s="6">
        <v>0</v>
      </c>
      <c r="O3015" s="6">
        <v>300000</v>
      </c>
      <c r="P3015" s="6">
        <v>0</v>
      </c>
      <c r="Q3015" s="6">
        <v>0</v>
      </c>
      <c r="R3015" s="6">
        <v>180000</v>
      </c>
      <c r="S3015" s="6">
        <v>480000</v>
      </c>
      <c r="U3015">
        <f t="shared" si="53"/>
        <v>0</v>
      </c>
    </row>
    <row r="3016" spans="1:21" x14ac:dyDescent="0.35">
      <c r="A3016">
        <v>2023</v>
      </c>
      <c r="B3016" t="s">
        <v>3</v>
      </c>
      <c r="C3016" t="s">
        <v>69</v>
      </c>
      <c r="D3016" t="s">
        <v>17</v>
      </c>
      <c r="E3016" t="s">
        <v>132</v>
      </c>
      <c r="F3016" t="s">
        <v>35</v>
      </c>
      <c r="G3016">
        <v>5</v>
      </c>
      <c r="H3016" t="s">
        <v>9</v>
      </c>
      <c r="I3016">
        <v>1</v>
      </c>
      <c r="J3016" s="6">
        <v>0</v>
      </c>
      <c r="K3016" s="6">
        <v>0</v>
      </c>
      <c r="L3016" s="6">
        <v>32.29</v>
      </c>
      <c r="M3016" s="6">
        <v>222.39</v>
      </c>
      <c r="N3016" s="6">
        <v>0</v>
      </c>
      <c r="O3016" s="6">
        <v>492922</v>
      </c>
      <c r="P3016" s="6">
        <v>385000</v>
      </c>
      <c r="Q3016" s="6">
        <v>0</v>
      </c>
      <c r="R3016" s="6">
        <v>0</v>
      </c>
      <c r="S3016" s="6">
        <v>877922</v>
      </c>
      <c r="U3016">
        <f t="shared" si="53"/>
        <v>0</v>
      </c>
    </row>
    <row r="3017" spans="1:21" x14ac:dyDescent="0.35">
      <c r="A3017">
        <v>2023</v>
      </c>
      <c r="B3017" t="s">
        <v>3</v>
      </c>
      <c r="C3017" t="s">
        <v>69</v>
      </c>
      <c r="D3017" t="s">
        <v>17</v>
      </c>
      <c r="E3017" t="s">
        <v>133</v>
      </c>
      <c r="F3017" t="s">
        <v>35</v>
      </c>
      <c r="G3017">
        <v>1</v>
      </c>
      <c r="H3017" t="s">
        <v>9</v>
      </c>
      <c r="I3017">
        <v>11</v>
      </c>
      <c r="J3017" s="6">
        <v>-1434.28</v>
      </c>
      <c r="K3017" s="6">
        <v>-47.41</v>
      </c>
      <c r="L3017" s="6">
        <v>517.26</v>
      </c>
      <c r="M3017" s="6">
        <v>1134.3599999999999</v>
      </c>
      <c r="N3017" s="6">
        <v>0</v>
      </c>
      <c r="O3017" s="6">
        <v>32400000</v>
      </c>
      <c r="P3017" s="6">
        <v>9806607</v>
      </c>
      <c r="Q3017" s="6">
        <v>0</v>
      </c>
      <c r="R3017" s="6">
        <v>9300000</v>
      </c>
      <c r="S3017" s="6">
        <v>32531607</v>
      </c>
      <c r="U3017">
        <f t="shared" si="53"/>
        <v>0</v>
      </c>
    </row>
    <row r="3018" spans="1:21" x14ac:dyDescent="0.35">
      <c r="A3018">
        <v>2023</v>
      </c>
      <c r="B3018" t="s">
        <v>3</v>
      </c>
      <c r="C3018" t="s">
        <v>69</v>
      </c>
      <c r="D3018" t="s">
        <v>17</v>
      </c>
      <c r="E3018" t="s">
        <v>133</v>
      </c>
      <c r="F3018" t="s">
        <v>35</v>
      </c>
      <c r="G3018">
        <v>2</v>
      </c>
      <c r="H3018" t="s">
        <v>9</v>
      </c>
      <c r="I3018">
        <v>2</v>
      </c>
      <c r="J3018" s="6">
        <v>785.88</v>
      </c>
      <c r="K3018" s="6">
        <v>314.33999999999997</v>
      </c>
      <c r="L3018" s="6">
        <v>783.72</v>
      </c>
      <c r="M3018" s="6">
        <v>1296.9000000000001</v>
      </c>
      <c r="N3018" s="6">
        <v>0</v>
      </c>
      <c r="O3018" s="6">
        <v>0</v>
      </c>
      <c r="P3018" s="6">
        <v>500000</v>
      </c>
      <c r="Q3018" s="6">
        <v>0</v>
      </c>
      <c r="R3018" s="6">
        <v>0</v>
      </c>
      <c r="S3018" s="6">
        <v>500000</v>
      </c>
      <c r="U3018">
        <f t="shared" si="53"/>
        <v>0</v>
      </c>
    </row>
    <row r="3019" spans="1:21" x14ac:dyDescent="0.35">
      <c r="A3019">
        <v>2023</v>
      </c>
      <c r="B3019" t="s">
        <v>3</v>
      </c>
      <c r="C3019" t="s">
        <v>69</v>
      </c>
      <c r="D3019" t="s">
        <v>17</v>
      </c>
      <c r="E3019" t="s">
        <v>133</v>
      </c>
      <c r="F3019" t="s">
        <v>35</v>
      </c>
      <c r="G3019">
        <v>5</v>
      </c>
      <c r="H3019" t="s">
        <v>9</v>
      </c>
      <c r="I3019">
        <v>1</v>
      </c>
      <c r="J3019" s="6">
        <v>0</v>
      </c>
      <c r="K3019" s="6">
        <v>0</v>
      </c>
      <c r="L3019" s="6">
        <v>32.29</v>
      </c>
      <c r="M3019" s="6">
        <v>222.39</v>
      </c>
      <c r="N3019" s="6">
        <v>0</v>
      </c>
      <c r="O3019" s="6">
        <v>492922</v>
      </c>
      <c r="P3019" s="6">
        <v>385000</v>
      </c>
      <c r="Q3019" s="6">
        <v>0</v>
      </c>
      <c r="R3019" s="6">
        <v>0</v>
      </c>
      <c r="S3019" s="6">
        <v>877922</v>
      </c>
      <c r="U3019">
        <f t="shared" si="53"/>
        <v>0</v>
      </c>
    </row>
    <row r="3020" spans="1:21" x14ac:dyDescent="0.35">
      <c r="A3020">
        <v>2023</v>
      </c>
      <c r="B3020" t="s">
        <v>3</v>
      </c>
      <c r="C3020" t="s">
        <v>69</v>
      </c>
      <c r="D3020" t="s">
        <v>17</v>
      </c>
      <c r="E3020" t="s">
        <v>133</v>
      </c>
      <c r="F3020" t="s">
        <v>35</v>
      </c>
      <c r="G3020">
        <v>6</v>
      </c>
      <c r="H3020" t="s">
        <v>9</v>
      </c>
      <c r="I3020">
        <v>2</v>
      </c>
      <c r="J3020" s="6">
        <v>24.75</v>
      </c>
      <c r="K3020" s="6">
        <v>12.39</v>
      </c>
      <c r="L3020" s="6">
        <v>24.75</v>
      </c>
      <c r="M3020" s="6">
        <v>47.33</v>
      </c>
      <c r="N3020" s="6">
        <v>0</v>
      </c>
      <c r="O3020" s="6">
        <v>0</v>
      </c>
      <c r="P3020" s="6">
        <v>162234</v>
      </c>
      <c r="Q3020" s="6">
        <v>0</v>
      </c>
      <c r="R3020" s="6">
        <v>0</v>
      </c>
      <c r="S3020" s="6">
        <v>162234</v>
      </c>
      <c r="U3020">
        <f t="shared" si="53"/>
        <v>0</v>
      </c>
    </row>
    <row r="3021" spans="1:21" x14ac:dyDescent="0.35">
      <c r="A3021">
        <v>2023</v>
      </c>
      <c r="B3021" t="s">
        <v>3</v>
      </c>
      <c r="C3021" t="s">
        <v>69</v>
      </c>
      <c r="D3021" t="s">
        <v>17</v>
      </c>
      <c r="E3021" t="s">
        <v>134</v>
      </c>
      <c r="F3021" t="s">
        <v>35</v>
      </c>
      <c r="G3021">
        <v>1</v>
      </c>
      <c r="H3021" t="s">
        <v>9</v>
      </c>
      <c r="I3021">
        <v>253</v>
      </c>
      <c r="J3021" s="6">
        <v>103349.27</v>
      </c>
      <c r="K3021" s="6">
        <v>53716.99</v>
      </c>
      <c r="L3021" s="6">
        <v>3968244.04</v>
      </c>
      <c r="M3021" s="6">
        <v>9520481.0500000007</v>
      </c>
      <c r="N3021" s="6">
        <v>0</v>
      </c>
      <c r="O3021" s="6">
        <v>3745339415</v>
      </c>
      <c r="P3021" s="6">
        <v>854977343</v>
      </c>
      <c r="Q3021" s="6">
        <v>0</v>
      </c>
      <c r="R3021" s="6">
        <v>749976282</v>
      </c>
      <c r="S3021" s="6">
        <v>5115008040</v>
      </c>
      <c r="U3021">
        <f t="shared" si="53"/>
        <v>0</v>
      </c>
    </row>
    <row r="3022" spans="1:21" x14ac:dyDescent="0.35">
      <c r="A3022">
        <v>2023</v>
      </c>
      <c r="B3022" t="s">
        <v>3</v>
      </c>
      <c r="C3022" t="s">
        <v>69</v>
      </c>
      <c r="D3022" t="s">
        <v>17</v>
      </c>
      <c r="E3022" t="s">
        <v>134</v>
      </c>
      <c r="F3022" t="s">
        <v>35</v>
      </c>
      <c r="G3022">
        <v>2</v>
      </c>
      <c r="H3022" t="s">
        <v>9</v>
      </c>
      <c r="I3022">
        <v>15</v>
      </c>
      <c r="J3022" s="6">
        <v>9841.27</v>
      </c>
      <c r="K3022" s="6">
        <v>2912.91</v>
      </c>
      <c r="L3022" s="6">
        <v>17243.150000000001</v>
      </c>
      <c r="M3022" s="6">
        <v>45500.1</v>
      </c>
      <c r="N3022" s="6">
        <v>0</v>
      </c>
      <c r="O3022" s="6">
        <v>70520000</v>
      </c>
      <c r="P3022" s="6">
        <v>9120000</v>
      </c>
      <c r="Q3022" s="6">
        <v>0</v>
      </c>
      <c r="R3022" s="6">
        <v>47160000</v>
      </c>
      <c r="S3022" s="6">
        <v>126800000</v>
      </c>
      <c r="U3022">
        <f t="shared" si="53"/>
        <v>0</v>
      </c>
    </row>
    <row r="3023" spans="1:21" x14ac:dyDescent="0.35">
      <c r="A3023">
        <v>2023</v>
      </c>
      <c r="B3023" t="s">
        <v>3</v>
      </c>
      <c r="C3023" t="s">
        <v>69</v>
      </c>
      <c r="D3023" t="s">
        <v>17</v>
      </c>
      <c r="E3023" t="s">
        <v>134</v>
      </c>
      <c r="F3023" t="s">
        <v>35</v>
      </c>
      <c r="G3023">
        <v>4</v>
      </c>
      <c r="H3023" t="s">
        <v>9</v>
      </c>
      <c r="I3023">
        <v>1</v>
      </c>
      <c r="J3023" s="6">
        <v>290.70999999999998</v>
      </c>
      <c r="K3023" s="6">
        <v>145.34</v>
      </c>
      <c r="L3023" s="6">
        <v>183.48</v>
      </c>
      <c r="M3023" s="6">
        <v>183.48</v>
      </c>
      <c r="N3023" s="6">
        <v>0</v>
      </c>
      <c r="O3023" s="6">
        <v>0</v>
      </c>
      <c r="P3023" s="6">
        <v>800000</v>
      </c>
      <c r="Q3023" s="6">
        <v>0</v>
      </c>
      <c r="R3023" s="6">
        <v>0</v>
      </c>
      <c r="S3023" s="6">
        <v>800000</v>
      </c>
      <c r="U3023">
        <f t="shared" si="53"/>
        <v>0</v>
      </c>
    </row>
    <row r="3024" spans="1:21" x14ac:dyDescent="0.35">
      <c r="A3024">
        <v>2023</v>
      </c>
      <c r="B3024" t="s">
        <v>3</v>
      </c>
      <c r="C3024" t="s">
        <v>69</v>
      </c>
      <c r="D3024" t="s">
        <v>17</v>
      </c>
      <c r="E3024" t="s">
        <v>134</v>
      </c>
      <c r="F3024" t="s">
        <v>35</v>
      </c>
      <c r="G3024">
        <v>5</v>
      </c>
      <c r="H3024" t="s">
        <v>9</v>
      </c>
      <c r="I3024">
        <v>2</v>
      </c>
      <c r="J3024" s="6">
        <v>0</v>
      </c>
      <c r="K3024" s="6">
        <v>0</v>
      </c>
      <c r="L3024" s="6">
        <v>32.29</v>
      </c>
      <c r="M3024" s="6">
        <v>3951</v>
      </c>
      <c r="N3024" s="6">
        <v>0</v>
      </c>
      <c r="O3024" s="6">
        <v>4028875</v>
      </c>
      <c r="P3024" s="6">
        <v>385000</v>
      </c>
      <c r="Q3024" s="6">
        <v>0</v>
      </c>
      <c r="R3024" s="6">
        <v>1761910</v>
      </c>
      <c r="S3024" s="6">
        <v>6175785</v>
      </c>
      <c r="U3024">
        <f t="shared" si="53"/>
        <v>0</v>
      </c>
    </row>
    <row r="3025" spans="1:21" x14ac:dyDescent="0.35">
      <c r="A3025">
        <v>2023</v>
      </c>
      <c r="B3025" t="s">
        <v>3</v>
      </c>
      <c r="C3025" t="s">
        <v>69</v>
      </c>
      <c r="D3025" t="s">
        <v>17</v>
      </c>
      <c r="E3025" t="s">
        <v>134</v>
      </c>
      <c r="F3025" t="s">
        <v>35</v>
      </c>
      <c r="G3025">
        <v>6</v>
      </c>
      <c r="H3025" t="s">
        <v>9</v>
      </c>
      <c r="I3025">
        <v>1</v>
      </c>
      <c r="J3025" s="6">
        <v>0</v>
      </c>
      <c r="K3025" s="6">
        <v>0</v>
      </c>
      <c r="L3025" s="6">
        <v>42.64</v>
      </c>
      <c r="M3025" s="6">
        <v>85.98</v>
      </c>
      <c r="N3025" s="6">
        <v>0</v>
      </c>
      <c r="O3025" s="6">
        <v>0</v>
      </c>
      <c r="P3025" s="6">
        <v>385000</v>
      </c>
      <c r="Q3025" s="6">
        <v>0</v>
      </c>
      <c r="R3025" s="6">
        <v>0</v>
      </c>
      <c r="S3025" s="6">
        <v>385000</v>
      </c>
      <c r="U3025">
        <f t="shared" si="53"/>
        <v>0</v>
      </c>
    </row>
    <row r="3026" spans="1:21" x14ac:dyDescent="0.35">
      <c r="A3026">
        <v>2023</v>
      </c>
      <c r="B3026" t="s">
        <v>3</v>
      </c>
      <c r="C3026" t="s">
        <v>69</v>
      </c>
      <c r="D3026" t="s">
        <v>17</v>
      </c>
      <c r="E3026" t="s">
        <v>134</v>
      </c>
      <c r="F3026" t="s">
        <v>35</v>
      </c>
      <c r="G3026">
        <v>10</v>
      </c>
      <c r="H3026" t="s">
        <v>9</v>
      </c>
      <c r="I3026">
        <v>1</v>
      </c>
      <c r="J3026" s="6">
        <v>670.78</v>
      </c>
      <c r="K3026" s="6">
        <v>96.53</v>
      </c>
      <c r="L3026" s="6">
        <v>400.26</v>
      </c>
      <c r="M3026" s="6">
        <v>400.26</v>
      </c>
      <c r="N3026" s="6">
        <v>0</v>
      </c>
      <c r="O3026" s="6">
        <v>11000000</v>
      </c>
      <c r="P3026" s="6">
        <v>2000000</v>
      </c>
      <c r="Q3026" s="6">
        <v>0</v>
      </c>
      <c r="R3026" s="6">
        <v>500000</v>
      </c>
      <c r="S3026" s="6">
        <v>13500000</v>
      </c>
      <c r="U3026">
        <f t="shared" si="53"/>
        <v>0</v>
      </c>
    </row>
    <row r="3027" spans="1:21" x14ac:dyDescent="0.35">
      <c r="A3027">
        <v>2023</v>
      </c>
      <c r="B3027" t="s">
        <v>3</v>
      </c>
      <c r="C3027" t="s">
        <v>69</v>
      </c>
      <c r="D3027" t="s">
        <v>17</v>
      </c>
      <c r="E3027" t="s">
        <v>135</v>
      </c>
      <c r="F3027" t="s">
        <v>35</v>
      </c>
      <c r="G3027">
        <v>1</v>
      </c>
      <c r="H3027" t="s">
        <v>9</v>
      </c>
      <c r="I3027">
        <v>297</v>
      </c>
      <c r="J3027" s="6">
        <v>128205.94</v>
      </c>
      <c r="K3027" s="6">
        <v>62964.5</v>
      </c>
      <c r="L3027" s="6">
        <v>256063.69</v>
      </c>
      <c r="M3027" s="6">
        <v>446324.43</v>
      </c>
      <c r="N3027" s="6">
        <v>0</v>
      </c>
      <c r="O3027" s="6">
        <v>2417365859</v>
      </c>
      <c r="P3027" s="6">
        <v>987000920</v>
      </c>
      <c r="Q3027" s="6">
        <v>0</v>
      </c>
      <c r="R3027" s="6">
        <v>1063498055</v>
      </c>
      <c r="S3027" s="6">
        <v>4264453834</v>
      </c>
      <c r="U3027">
        <f t="shared" si="53"/>
        <v>0</v>
      </c>
    </row>
    <row r="3028" spans="1:21" x14ac:dyDescent="0.35">
      <c r="A3028">
        <v>2023</v>
      </c>
      <c r="B3028" t="s">
        <v>3</v>
      </c>
      <c r="C3028" t="s">
        <v>69</v>
      </c>
      <c r="D3028" t="s">
        <v>17</v>
      </c>
      <c r="E3028" t="s">
        <v>135</v>
      </c>
      <c r="F3028" t="s">
        <v>35</v>
      </c>
      <c r="G3028">
        <v>2</v>
      </c>
      <c r="H3028" t="s">
        <v>9</v>
      </c>
      <c r="I3028">
        <v>14</v>
      </c>
      <c r="J3028" s="6">
        <v>573.99</v>
      </c>
      <c r="K3028" s="6">
        <v>344.39</v>
      </c>
      <c r="L3028" s="6">
        <v>1947.91</v>
      </c>
      <c r="M3028" s="6">
        <v>9990.2099999999991</v>
      </c>
      <c r="N3028" s="6">
        <v>0</v>
      </c>
      <c r="O3028" s="6">
        <v>48563115</v>
      </c>
      <c r="P3028" s="6">
        <v>112504266</v>
      </c>
      <c r="Q3028" s="6">
        <v>0</v>
      </c>
      <c r="R3028" s="6">
        <v>25010000</v>
      </c>
      <c r="S3028" s="6">
        <v>57207381</v>
      </c>
      <c r="U3028">
        <f t="shared" si="53"/>
        <v>0</v>
      </c>
    </row>
    <row r="3029" spans="1:21" x14ac:dyDescent="0.35">
      <c r="A3029">
        <v>2023</v>
      </c>
      <c r="B3029" t="s">
        <v>3</v>
      </c>
      <c r="C3029" t="s">
        <v>69</v>
      </c>
      <c r="D3029" t="s">
        <v>17</v>
      </c>
      <c r="E3029" t="s">
        <v>135</v>
      </c>
      <c r="F3029" t="s">
        <v>35</v>
      </c>
      <c r="G3029">
        <v>3</v>
      </c>
      <c r="H3029" t="s">
        <v>9</v>
      </c>
      <c r="I3029">
        <v>9</v>
      </c>
      <c r="J3029" s="6">
        <v>13872.15</v>
      </c>
      <c r="K3029" s="6">
        <v>5929.98</v>
      </c>
      <c r="L3029" s="6">
        <v>15131.37</v>
      </c>
      <c r="M3029" s="6">
        <v>20168.86</v>
      </c>
      <c r="N3029" s="6">
        <v>0</v>
      </c>
      <c r="O3029" s="6">
        <v>68849462</v>
      </c>
      <c r="P3029" s="6">
        <v>6685000</v>
      </c>
      <c r="Q3029" s="6">
        <v>0</v>
      </c>
      <c r="R3029" s="6">
        <v>7802446</v>
      </c>
      <c r="S3029" s="6">
        <v>83336908</v>
      </c>
      <c r="U3029">
        <f t="shared" si="53"/>
        <v>0</v>
      </c>
    </row>
    <row r="3030" spans="1:21" x14ac:dyDescent="0.35">
      <c r="A3030">
        <v>2023</v>
      </c>
      <c r="B3030" t="s">
        <v>3</v>
      </c>
      <c r="C3030" t="s">
        <v>69</v>
      </c>
      <c r="D3030" t="s">
        <v>17</v>
      </c>
      <c r="E3030" t="s">
        <v>135</v>
      </c>
      <c r="F3030" t="s">
        <v>35</v>
      </c>
      <c r="G3030">
        <v>4</v>
      </c>
      <c r="H3030" t="s">
        <v>9</v>
      </c>
      <c r="I3030">
        <v>1</v>
      </c>
      <c r="J3030" s="6">
        <v>1196.23</v>
      </c>
      <c r="K3030" s="6">
        <v>172.14</v>
      </c>
      <c r="L3030" s="6">
        <v>850.74</v>
      </c>
      <c r="M3030" s="6">
        <v>850.74</v>
      </c>
      <c r="N3030" s="6">
        <v>0</v>
      </c>
      <c r="O3030" s="6">
        <v>9000000</v>
      </c>
      <c r="P3030" s="6">
        <v>800000</v>
      </c>
      <c r="Q3030" s="6">
        <v>0</v>
      </c>
      <c r="R3030" s="6">
        <v>235000</v>
      </c>
      <c r="S3030" s="6">
        <v>10035000</v>
      </c>
      <c r="U3030">
        <f t="shared" si="53"/>
        <v>0</v>
      </c>
    </row>
    <row r="3031" spans="1:21" x14ac:dyDescent="0.35">
      <c r="A3031">
        <v>2023</v>
      </c>
      <c r="B3031" t="s">
        <v>3</v>
      </c>
      <c r="C3031" t="s">
        <v>69</v>
      </c>
      <c r="D3031" t="s">
        <v>17</v>
      </c>
      <c r="E3031" t="s">
        <v>135</v>
      </c>
      <c r="F3031" t="s">
        <v>35</v>
      </c>
      <c r="G3031">
        <v>5</v>
      </c>
      <c r="H3031" t="s">
        <v>9</v>
      </c>
      <c r="I3031">
        <v>2</v>
      </c>
      <c r="J3031" s="6">
        <v>0</v>
      </c>
      <c r="K3031" s="6">
        <v>0</v>
      </c>
      <c r="L3031" s="6">
        <v>64.58</v>
      </c>
      <c r="M3031" s="6">
        <v>444.78</v>
      </c>
      <c r="N3031" s="6">
        <v>0</v>
      </c>
      <c r="O3031" s="6">
        <v>985844</v>
      </c>
      <c r="P3031" s="6">
        <v>770000</v>
      </c>
      <c r="Q3031" s="6">
        <v>0</v>
      </c>
      <c r="R3031" s="6">
        <v>0</v>
      </c>
      <c r="S3031" s="6">
        <v>1755844</v>
      </c>
      <c r="U3031">
        <f t="shared" ref="U3031:U3094" si="54">IFERROR(N3031/J3031,0)</f>
        <v>0</v>
      </c>
    </row>
    <row r="3032" spans="1:21" x14ac:dyDescent="0.35">
      <c r="A3032">
        <v>2023</v>
      </c>
      <c r="B3032" t="s">
        <v>3</v>
      </c>
      <c r="C3032" t="s">
        <v>69</v>
      </c>
      <c r="D3032" t="s">
        <v>17</v>
      </c>
      <c r="E3032" t="s">
        <v>135</v>
      </c>
      <c r="F3032" t="s">
        <v>35</v>
      </c>
      <c r="G3032">
        <v>6</v>
      </c>
      <c r="H3032" t="s">
        <v>9</v>
      </c>
      <c r="I3032">
        <v>1</v>
      </c>
      <c r="J3032" s="6">
        <v>0</v>
      </c>
      <c r="K3032" s="6">
        <v>0</v>
      </c>
      <c r="L3032" s="6">
        <v>42.64</v>
      </c>
      <c r="M3032" s="6">
        <v>85.98</v>
      </c>
      <c r="N3032" s="6">
        <v>0</v>
      </c>
      <c r="O3032" s="6">
        <v>0</v>
      </c>
      <c r="P3032" s="6">
        <v>385000</v>
      </c>
      <c r="Q3032" s="6">
        <v>0</v>
      </c>
      <c r="R3032" s="6">
        <v>0</v>
      </c>
      <c r="S3032" s="6">
        <v>385000</v>
      </c>
      <c r="U3032">
        <f t="shared" si="54"/>
        <v>0</v>
      </c>
    </row>
    <row r="3033" spans="1:21" x14ac:dyDescent="0.35">
      <c r="A3033">
        <v>2023</v>
      </c>
      <c r="B3033" t="s">
        <v>3</v>
      </c>
      <c r="C3033" t="s">
        <v>69</v>
      </c>
      <c r="D3033" t="s">
        <v>17</v>
      </c>
      <c r="E3033" t="s">
        <v>136</v>
      </c>
      <c r="F3033" t="s">
        <v>35</v>
      </c>
      <c r="G3033">
        <v>1</v>
      </c>
      <c r="H3033" t="s">
        <v>9</v>
      </c>
      <c r="I3033">
        <v>87</v>
      </c>
      <c r="J3033" s="6">
        <v>42160.07</v>
      </c>
      <c r="K3033" s="6">
        <v>21697.9</v>
      </c>
      <c r="L3033" s="6">
        <v>47028.21</v>
      </c>
      <c r="M3033" s="6">
        <v>82584.320000000007</v>
      </c>
      <c r="N3033" s="6">
        <v>0</v>
      </c>
      <c r="O3033" s="6">
        <v>748598671</v>
      </c>
      <c r="P3033" s="6">
        <v>136692578</v>
      </c>
      <c r="Q3033" s="6">
        <v>0</v>
      </c>
      <c r="R3033" s="6">
        <v>148899178</v>
      </c>
      <c r="S3033" s="6">
        <v>1013950427</v>
      </c>
      <c r="U3033">
        <f t="shared" si="54"/>
        <v>0</v>
      </c>
    </row>
    <row r="3034" spans="1:21" x14ac:dyDescent="0.35">
      <c r="A3034">
        <v>2023</v>
      </c>
      <c r="B3034" t="s">
        <v>3</v>
      </c>
      <c r="C3034" t="s">
        <v>69</v>
      </c>
      <c r="D3034" t="s">
        <v>17</v>
      </c>
      <c r="E3034" t="s">
        <v>136</v>
      </c>
      <c r="F3034" t="s">
        <v>35</v>
      </c>
      <c r="G3034">
        <v>2</v>
      </c>
      <c r="H3034" t="s">
        <v>9</v>
      </c>
      <c r="I3034">
        <v>5</v>
      </c>
      <c r="J3034" s="6">
        <v>30.7</v>
      </c>
      <c r="K3034" s="6">
        <v>18.43</v>
      </c>
      <c r="L3034" s="6">
        <v>693.08</v>
      </c>
      <c r="M3034" s="6">
        <v>1004.66</v>
      </c>
      <c r="N3034" s="6">
        <v>0</v>
      </c>
      <c r="O3034" s="6">
        <v>1355000</v>
      </c>
      <c r="P3034" s="6">
        <v>1251000</v>
      </c>
      <c r="Q3034" s="6">
        <v>0</v>
      </c>
      <c r="R3034" s="6">
        <v>0</v>
      </c>
      <c r="S3034" s="6">
        <v>2606000</v>
      </c>
      <c r="U3034">
        <f t="shared" si="54"/>
        <v>0</v>
      </c>
    </row>
    <row r="3035" spans="1:21" x14ac:dyDescent="0.35">
      <c r="A3035">
        <v>2023</v>
      </c>
      <c r="B3035" t="s">
        <v>3</v>
      </c>
      <c r="C3035" t="s">
        <v>69</v>
      </c>
      <c r="D3035" t="s">
        <v>17</v>
      </c>
      <c r="E3035" t="s">
        <v>136</v>
      </c>
      <c r="F3035" t="s">
        <v>35</v>
      </c>
      <c r="G3035">
        <v>4</v>
      </c>
      <c r="H3035" t="s">
        <v>9</v>
      </c>
      <c r="I3035">
        <v>1</v>
      </c>
      <c r="J3035" s="6">
        <v>0</v>
      </c>
      <c r="K3035" s="6">
        <v>0</v>
      </c>
      <c r="L3035" s="6">
        <v>263.17</v>
      </c>
      <c r="M3035" s="6">
        <v>362.48</v>
      </c>
      <c r="N3035" s="6">
        <v>0</v>
      </c>
      <c r="O3035" s="6">
        <v>0</v>
      </c>
      <c r="P3035" s="6">
        <v>1233474</v>
      </c>
      <c r="Q3035" s="6">
        <v>0</v>
      </c>
      <c r="R3035" s="6">
        <v>123347</v>
      </c>
      <c r="S3035" s="6">
        <v>1356821</v>
      </c>
      <c r="U3035">
        <f t="shared" si="54"/>
        <v>0</v>
      </c>
    </row>
    <row r="3036" spans="1:21" x14ac:dyDescent="0.35">
      <c r="A3036">
        <v>2023</v>
      </c>
      <c r="B3036" t="s">
        <v>3</v>
      </c>
      <c r="C3036" t="s">
        <v>69</v>
      </c>
      <c r="D3036" t="s">
        <v>17</v>
      </c>
      <c r="E3036" t="s">
        <v>136</v>
      </c>
      <c r="F3036" t="s">
        <v>35</v>
      </c>
      <c r="G3036">
        <v>5</v>
      </c>
      <c r="H3036" t="s">
        <v>9</v>
      </c>
      <c r="I3036">
        <v>1</v>
      </c>
      <c r="J3036" s="6">
        <v>0</v>
      </c>
      <c r="K3036" s="6">
        <v>0</v>
      </c>
      <c r="L3036" s="6">
        <v>32.29</v>
      </c>
      <c r="M3036" s="6">
        <v>222.39</v>
      </c>
      <c r="N3036" s="6">
        <v>0</v>
      </c>
      <c r="O3036" s="6">
        <v>492922</v>
      </c>
      <c r="P3036" s="6">
        <v>385000</v>
      </c>
      <c r="Q3036" s="6">
        <v>0</v>
      </c>
      <c r="R3036" s="6">
        <v>0</v>
      </c>
      <c r="S3036" s="6">
        <v>877922</v>
      </c>
      <c r="U3036">
        <f t="shared" si="54"/>
        <v>0</v>
      </c>
    </row>
    <row r="3037" spans="1:21" x14ac:dyDescent="0.35">
      <c r="A3037">
        <v>2023</v>
      </c>
      <c r="B3037" t="s">
        <v>3</v>
      </c>
      <c r="C3037" t="s">
        <v>69</v>
      </c>
      <c r="D3037" t="s">
        <v>17</v>
      </c>
      <c r="E3037" t="s">
        <v>137</v>
      </c>
      <c r="F3037" t="s">
        <v>35</v>
      </c>
      <c r="G3037">
        <v>1</v>
      </c>
      <c r="H3037" t="s">
        <v>9</v>
      </c>
      <c r="I3037">
        <v>22</v>
      </c>
      <c r="J3037" s="6">
        <v>5554.14</v>
      </c>
      <c r="K3037" s="6">
        <v>3273.67</v>
      </c>
      <c r="L3037" s="6">
        <v>10860.91</v>
      </c>
      <c r="M3037" s="6">
        <v>18115.82</v>
      </c>
      <c r="N3037" s="6">
        <v>0</v>
      </c>
      <c r="O3037" s="6">
        <v>58740000</v>
      </c>
      <c r="P3037" s="6">
        <v>29413367</v>
      </c>
      <c r="Q3037" s="6">
        <v>0</v>
      </c>
      <c r="R3037" s="6">
        <v>16548046</v>
      </c>
      <c r="S3037" s="6">
        <v>81047013</v>
      </c>
      <c r="U3037">
        <f t="shared" si="54"/>
        <v>0</v>
      </c>
    </row>
    <row r="3038" spans="1:21" x14ac:dyDescent="0.35">
      <c r="A3038">
        <v>2023</v>
      </c>
      <c r="B3038" t="s">
        <v>3</v>
      </c>
      <c r="C3038" t="s">
        <v>69</v>
      </c>
      <c r="D3038" t="s">
        <v>17</v>
      </c>
      <c r="E3038" t="s">
        <v>137</v>
      </c>
      <c r="F3038" t="s">
        <v>35</v>
      </c>
      <c r="G3038">
        <v>2</v>
      </c>
      <c r="H3038" t="s">
        <v>9</v>
      </c>
      <c r="I3038">
        <v>2</v>
      </c>
      <c r="J3038" s="6">
        <v>0</v>
      </c>
      <c r="K3038" s="6">
        <v>0</v>
      </c>
      <c r="L3038" s="6">
        <v>907.93</v>
      </c>
      <c r="M3038" s="6">
        <v>1093.6300000000001</v>
      </c>
      <c r="N3038" s="6">
        <v>0</v>
      </c>
      <c r="O3038" s="6">
        <v>6000000</v>
      </c>
      <c r="P3038" s="6">
        <v>385000</v>
      </c>
      <c r="Q3038" s="6">
        <v>0</v>
      </c>
      <c r="R3038" s="6">
        <v>0</v>
      </c>
      <c r="S3038" s="6">
        <v>6385000</v>
      </c>
      <c r="U3038">
        <f t="shared" si="54"/>
        <v>0</v>
      </c>
    </row>
    <row r="3039" spans="1:21" x14ac:dyDescent="0.35">
      <c r="A3039">
        <v>2023</v>
      </c>
      <c r="B3039" t="s">
        <v>3</v>
      </c>
      <c r="C3039" t="s">
        <v>69</v>
      </c>
      <c r="D3039" t="s">
        <v>17</v>
      </c>
      <c r="E3039" t="s">
        <v>137</v>
      </c>
      <c r="F3039" t="s">
        <v>35</v>
      </c>
      <c r="G3039">
        <v>5</v>
      </c>
      <c r="H3039" t="s">
        <v>9</v>
      </c>
      <c r="I3039">
        <v>1</v>
      </c>
      <c r="J3039" s="6">
        <v>0</v>
      </c>
      <c r="K3039" s="6">
        <v>0</v>
      </c>
      <c r="L3039" s="6">
        <v>32.29</v>
      </c>
      <c r="M3039" s="6">
        <v>222.39</v>
      </c>
      <c r="N3039" s="6">
        <v>0</v>
      </c>
      <c r="O3039" s="6">
        <v>492922</v>
      </c>
      <c r="P3039" s="6">
        <v>385000</v>
      </c>
      <c r="Q3039" s="6">
        <v>0</v>
      </c>
      <c r="R3039" s="6">
        <v>0</v>
      </c>
      <c r="S3039" s="6">
        <v>877922</v>
      </c>
      <c r="U3039">
        <f t="shared" si="54"/>
        <v>0</v>
      </c>
    </row>
    <row r="3040" spans="1:21" x14ac:dyDescent="0.35">
      <c r="A3040">
        <v>2023</v>
      </c>
      <c r="B3040" t="s">
        <v>3</v>
      </c>
      <c r="C3040" t="s">
        <v>69</v>
      </c>
      <c r="D3040" t="s">
        <v>17</v>
      </c>
      <c r="E3040" t="s">
        <v>138</v>
      </c>
      <c r="F3040" t="s">
        <v>35</v>
      </c>
      <c r="G3040">
        <v>1</v>
      </c>
      <c r="H3040" t="s">
        <v>9</v>
      </c>
      <c r="I3040">
        <v>6</v>
      </c>
      <c r="J3040" s="6">
        <v>509.73</v>
      </c>
      <c r="K3040" s="6">
        <v>292.5</v>
      </c>
      <c r="L3040" s="6">
        <v>510.47</v>
      </c>
      <c r="M3040" s="6">
        <v>886.16</v>
      </c>
      <c r="N3040" s="6">
        <v>0</v>
      </c>
      <c r="O3040" s="6">
        <v>1614052</v>
      </c>
      <c r="P3040" s="6">
        <v>676236</v>
      </c>
      <c r="Q3040" s="6">
        <v>0</v>
      </c>
      <c r="R3040" s="6">
        <v>152806</v>
      </c>
      <c r="S3040" s="6">
        <v>2443094</v>
      </c>
      <c r="U3040">
        <f t="shared" si="54"/>
        <v>0</v>
      </c>
    </row>
    <row r="3041" spans="1:21" x14ac:dyDescent="0.35">
      <c r="A3041">
        <v>2023</v>
      </c>
      <c r="B3041" t="s">
        <v>3</v>
      </c>
      <c r="C3041" t="s">
        <v>69</v>
      </c>
      <c r="D3041" t="s">
        <v>17</v>
      </c>
      <c r="E3041" t="s">
        <v>138</v>
      </c>
      <c r="F3041" t="s">
        <v>35</v>
      </c>
      <c r="G3041">
        <v>2</v>
      </c>
      <c r="H3041" t="s">
        <v>9</v>
      </c>
      <c r="I3041">
        <v>1</v>
      </c>
      <c r="J3041" s="6">
        <v>0</v>
      </c>
      <c r="K3041" s="6">
        <v>0</v>
      </c>
      <c r="L3041" s="6">
        <v>192.81</v>
      </c>
      <c r="M3041" s="6">
        <v>290.81</v>
      </c>
      <c r="N3041" s="6">
        <v>0</v>
      </c>
      <c r="O3041" s="6">
        <v>385000</v>
      </c>
      <c r="P3041" s="6">
        <v>350000</v>
      </c>
      <c r="Q3041" s="6">
        <v>0</v>
      </c>
      <c r="R3041" s="6">
        <v>0</v>
      </c>
      <c r="S3041" s="6">
        <v>735000</v>
      </c>
      <c r="U3041">
        <f t="shared" si="54"/>
        <v>0</v>
      </c>
    </row>
    <row r="3042" spans="1:21" x14ac:dyDescent="0.35">
      <c r="A3042">
        <v>2023</v>
      </c>
      <c r="B3042" t="s">
        <v>3</v>
      </c>
      <c r="C3042" t="s">
        <v>69</v>
      </c>
      <c r="D3042" t="s">
        <v>17</v>
      </c>
      <c r="E3042" t="s">
        <v>139</v>
      </c>
      <c r="F3042" t="s">
        <v>35</v>
      </c>
      <c r="G3042">
        <v>1</v>
      </c>
      <c r="H3042" t="s">
        <v>9</v>
      </c>
      <c r="I3042">
        <v>1625</v>
      </c>
      <c r="J3042" s="6">
        <v>516184.4</v>
      </c>
      <c r="K3042" s="6">
        <v>212687.81</v>
      </c>
      <c r="L3042" s="6">
        <v>2339334.4500000002</v>
      </c>
      <c r="M3042" s="6">
        <v>3446349.75</v>
      </c>
      <c r="N3042" s="6">
        <v>0</v>
      </c>
      <c r="O3042" s="6">
        <v>18087666769</v>
      </c>
      <c r="P3042" s="6">
        <v>4653395650</v>
      </c>
      <c r="Q3042" s="6">
        <v>0</v>
      </c>
      <c r="R3042" s="6">
        <v>4636345748</v>
      </c>
      <c r="S3042" s="6">
        <v>26140980167</v>
      </c>
      <c r="U3042">
        <f t="shared" si="54"/>
        <v>0</v>
      </c>
    </row>
    <row r="3043" spans="1:21" x14ac:dyDescent="0.35">
      <c r="A3043">
        <v>2023</v>
      </c>
      <c r="B3043" t="s">
        <v>3</v>
      </c>
      <c r="C3043" t="s">
        <v>69</v>
      </c>
      <c r="D3043" t="s">
        <v>17</v>
      </c>
      <c r="E3043" t="s">
        <v>139</v>
      </c>
      <c r="F3043" t="s">
        <v>35</v>
      </c>
      <c r="G3043">
        <v>2</v>
      </c>
      <c r="H3043" t="s">
        <v>9</v>
      </c>
      <c r="I3043">
        <v>226</v>
      </c>
      <c r="J3043" s="6">
        <v>33676.03</v>
      </c>
      <c r="K3043" s="6">
        <v>5630.98</v>
      </c>
      <c r="L3043" s="6">
        <v>56719.3</v>
      </c>
      <c r="M3043" s="6">
        <v>78629.09</v>
      </c>
      <c r="N3043" s="6">
        <v>0</v>
      </c>
      <c r="O3043" s="6">
        <v>802942000</v>
      </c>
      <c r="P3043" s="6">
        <v>208051637</v>
      </c>
      <c r="Q3043" s="6">
        <v>0</v>
      </c>
      <c r="R3043" s="6">
        <v>84432663</v>
      </c>
      <c r="S3043" s="6">
        <v>1043910300</v>
      </c>
      <c r="U3043">
        <f t="shared" si="54"/>
        <v>0</v>
      </c>
    </row>
    <row r="3044" spans="1:21" x14ac:dyDescent="0.35">
      <c r="A3044">
        <v>2023</v>
      </c>
      <c r="B3044" t="s">
        <v>3</v>
      </c>
      <c r="C3044" t="s">
        <v>69</v>
      </c>
      <c r="D3044" t="s">
        <v>17</v>
      </c>
      <c r="E3044" t="s">
        <v>139</v>
      </c>
      <c r="F3044" t="s">
        <v>35</v>
      </c>
      <c r="G3044">
        <v>3</v>
      </c>
      <c r="H3044" t="s">
        <v>9</v>
      </c>
      <c r="I3044">
        <v>1</v>
      </c>
      <c r="J3044" s="6">
        <v>0</v>
      </c>
      <c r="K3044" s="6">
        <v>0</v>
      </c>
      <c r="L3044" s="6">
        <v>5053.34</v>
      </c>
      <c r="M3044" s="6">
        <v>10362.19</v>
      </c>
      <c r="N3044" s="6">
        <v>0</v>
      </c>
      <c r="O3044" s="6">
        <v>22345344</v>
      </c>
      <c r="P3044" s="6">
        <v>0</v>
      </c>
      <c r="Q3044" s="6">
        <v>0</v>
      </c>
      <c r="R3044" s="6">
        <v>0</v>
      </c>
      <c r="S3044" s="6">
        <v>22345344</v>
      </c>
      <c r="U3044">
        <f t="shared" si="54"/>
        <v>0</v>
      </c>
    </row>
    <row r="3045" spans="1:21" x14ac:dyDescent="0.35">
      <c r="A3045">
        <v>2023</v>
      </c>
      <c r="B3045" t="s">
        <v>3</v>
      </c>
      <c r="C3045" t="s">
        <v>69</v>
      </c>
      <c r="D3045" t="s">
        <v>17</v>
      </c>
      <c r="E3045" t="s">
        <v>139</v>
      </c>
      <c r="F3045" t="s">
        <v>35</v>
      </c>
      <c r="G3045">
        <v>4</v>
      </c>
      <c r="H3045" t="s">
        <v>9</v>
      </c>
      <c r="I3045">
        <v>6</v>
      </c>
      <c r="J3045" s="6">
        <v>41770.61</v>
      </c>
      <c r="K3045" s="6">
        <v>16708.25</v>
      </c>
      <c r="L3045" s="6">
        <v>35938.589999999997</v>
      </c>
      <c r="M3045" s="6">
        <v>54120.160000000003</v>
      </c>
      <c r="N3045" s="6">
        <v>0</v>
      </c>
      <c r="O3045" s="6">
        <v>190891966</v>
      </c>
      <c r="P3045" s="6">
        <v>1242725</v>
      </c>
      <c r="Q3045" s="6">
        <v>0</v>
      </c>
      <c r="R3045" s="6">
        <v>18800842</v>
      </c>
      <c r="S3045" s="6">
        <v>210935533</v>
      </c>
      <c r="U3045">
        <f t="shared" si="54"/>
        <v>0</v>
      </c>
    </row>
    <row r="3046" spans="1:21" x14ac:dyDescent="0.35">
      <c r="A3046">
        <v>2023</v>
      </c>
      <c r="B3046" t="s">
        <v>3</v>
      </c>
      <c r="C3046" t="s">
        <v>69</v>
      </c>
      <c r="D3046" t="s">
        <v>17</v>
      </c>
      <c r="E3046" t="s">
        <v>139</v>
      </c>
      <c r="F3046" t="s">
        <v>35</v>
      </c>
      <c r="G3046">
        <v>5</v>
      </c>
      <c r="H3046" t="s">
        <v>9</v>
      </c>
      <c r="I3046">
        <v>6</v>
      </c>
      <c r="J3046" s="6">
        <v>118165.61</v>
      </c>
      <c r="K3046" s="6">
        <v>38291.519999999997</v>
      </c>
      <c r="L3046" s="6">
        <v>117879.42</v>
      </c>
      <c r="M3046" s="6">
        <v>118388</v>
      </c>
      <c r="N3046" s="6">
        <v>0</v>
      </c>
      <c r="O3046" s="6">
        <v>68202819</v>
      </c>
      <c r="P3046" s="6">
        <v>30472728</v>
      </c>
      <c r="Q3046" s="6">
        <v>0</v>
      </c>
      <c r="R3046" s="6">
        <v>12065174</v>
      </c>
      <c r="S3046" s="6">
        <v>110740721</v>
      </c>
      <c r="U3046">
        <f t="shared" si="54"/>
        <v>0</v>
      </c>
    </row>
    <row r="3047" spans="1:21" x14ac:dyDescent="0.35">
      <c r="A3047">
        <v>2023</v>
      </c>
      <c r="B3047" t="s">
        <v>3</v>
      </c>
      <c r="C3047" t="s">
        <v>69</v>
      </c>
      <c r="D3047" t="s">
        <v>17</v>
      </c>
      <c r="E3047" t="s">
        <v>139</v>
      </c>
      <c r="F3047" t="s">
        <v>35</v>
      </c>
      <c r="G3047">
        <v>6</v>
      </c>
      <c r="H3047" t="s">
        <v>9</v>
      </c>
      <c r="I3047">
        <v>5</v>
      </c>
      <c r="J3047" s="6">
        <v>50825.93</v>
      </c>
      <c r="K3047" s="6">
        <v>10993.29</v>
      </c>
      <c r="L3047" s="6">
        <v>50995</v>
      </c>
      <c r="M3047" s="6">
        <v>56783</v>
      </c>
      <c r="N3047" s="6">
        <v>0</v>
      </c>
      <c r="O3047" s="6">
        <v>251508014</v>
      </c>
      <c r="P3047" s="6">
        <v>585000</v>
      </c>
      <c r="Q3047" s="6">
        <v>0</v>
      </c>
      <c r="R3047" s="6">
        <v>25170802</v>
      </c>
      <c r="S3047" s="6">
        <v>277263816</v>
      </c>
      <c r="U3047">
        <f t="shared" si="54"/>
        <v>0</v>
      </c>
    </row>
    <row r="3048" spans="1:21" x14ac:dyDescent="0.35">
      <c r="A3048">
        <v>2023</v>
      </c>
      <c r="B3048" t="s">
        <v>3</v>
      </c>
      <c r="C3048" t="s">
        <v>69</v>
      </c>
      <c r="D3048" t="s">
        <v>17</v>
      </c>
      <c r="E3048" t="s">
        <v>139</v>
      </c>
      <c r="F3048" t="s">
        <v>35</v>
      </c>
      <c r="G3048">
        <v>7</v>
      </c>
      <c r="H3048" t="s">
        <v>9</v>
      </c>
      <c r="I3048">
        <v>1</v>
      </c>
      <c r="J3048" s="6">
        <v>0</v>
      </c>
      <c r="K3048" s="6">
        <v>0</v>
      </c>
      <c r="L3048" s="6">
        <v>26174.23</v>
      </c>
      <c r="M3048" s="6">
        <v>53671.88</v>
      </c>
      <c r="N3048" s="6">
        <v>0</v>
      </c>
      <c r="O3048" s="6">
        <v>30844800</v>
      </c>
      <c r="P3048" s="6">
        <v>11200000</v>
      </c>
      <c r="Q3048" s="6">
        <v>0</v>
      </c>
      <c r="R3048" s="6">
        <v>7000000</v>
      </c>
      <c r="S3048" s="6">
        <v>49044800</v>
      </c>
      <c r="U3048">
        <f t="shared" si="54"/>
        <v>0</v>
      </c>
    </row>
    <row r="3049" spans="1:21" x14ac:dyDescent="0.35">
      <c r="A3049">
        <v>2023</v>
      </c>
      <c r="B3049" t="s">
        <v>3</v>
      </c>
      <c r="C3049" t="s">
        <v>69</v>
      </c>
      <c r="D3049" t="s">
        <v>17</v>
      </c>
      <c r="E3049" t="s">
        <v>139</v>
      </c>
      <c r="F3049" t="s">
        <v>35</v>
      </c>
      <c r="G3049">
        <v>8</v>
      </c>
      <c r="H3049" t="s">
        <v>9</v>
      </c>
      <c r="I3049">
        <v>1</v>
      </c>
      <c r="J3049" s="6">
        <v>0</v>
      </c>
      <c r="K3049" s="6">
        <v>0</v>
      </c>
      <c r="L3049" s="6">
        <v>11755.01</v>
      </c>
      <c r="M3049" s="6">
        <v>12962.47</v>
      </c>
      <c r="N3049" s="6">
        <v>0</v>
      </c>
      <c r="O3049" s="6">
        <v>29000000</v>
      </c>
      <c r="P3049" s="6">
        <v>0</v>
      </c>
      <c r="Q3049" s="6">
        <v>0</v>
      </c>
      <c r="R3049" s="6">
        <v>2900000</v>
      </c>
      <c r="S3049" s="6">
        <v>31900000</v>
      </c>
      <c r="U3049">
        <f t="shared" si="54"/>
        <v>0</v>
      </c>
    </row>
    <row r="3050" spans="1:21" x14ac:dyDescent="0.35">
      <c r="A3050">
        <v>2023</v>
      </c>
      <c r="B3050" t="s">
        <v>3</v>
      </c>
      <c r="C3050" t="s">
        <v>69</v>
      </c>
      <c r="D3050" t="s">
        <v>17</v>
      </c>
      <c r="E3050" t="s">
        <v>139</v>
      </c>
      <c r="F3050" t="s">
        <v>35</v>
      </c>
      <c r="G3050">
        <v>9</v>
      </c>
      <c r="H3050" t="s">
        <v>9</v>
      </c>
      <c r="I3050">
        <v>5</v>
      </c>
      <c r="J3050" s="6">
        <v>23699.61</v>
      </c>
      <c r="K3050" s="6">
        <v>14258.78</v>
      </c>
      <c r="L3050" s="6">
        <v>26049.119999999999</v>
      </c>
      <c r="M3050" s="6">
        <v>39825.08</v>
      </c>
      <c r="N3050" s="6">
        <v>0</v>
      </c>
      <c r="O3050" s="6">
        <v>38230000</v>
      </c>
      <c r="P3050" s="6">
        <v>9800000</v>
      </c>
      <c r="Q3050" s="6">
        <v>0</v>
      </c>
      <c r="R3050" s="6">
        <v>1593000</v>
      </c>
      <c r="S3050" s="6">
        <v>49530000</v>
      </c>
      <c r="U3050">
        <f t="shared" si="54"/>
        <v>0</v>
      </c>
    </row>
    <row r="3051" spans="1:21" x14ac:dyDescent="0.35">
      <c r="A3051">
        <v>2023</v>
      </c>
      <c r="B3051" t="s">
        <v>3</v>
      </c>
      <c r="C3051" t="s">
        <v>69</v>
      </c>
      <c r="D3051" t="s">
        <v>17</v>
      </c>
      <c r="E3051" t="s">
        <v>140</v>
      </c>
      <c r="F3051" t="s">
        <v>35</v>
      </c>
      <c r="G3051">
        <v>1</v>
      </c>
      <c r="H3051" t="s">
        <v>9</v>
      </c>
      <c r="I3051">
        <v>12</v>
      </c>
      <c r="J3051" s="6">
        <v>390.54</v>
      </c>
      <c r="K3051" s="6">
        <v>236.47</v>
      </c>
      <c r="L3051" s="6">
        <v>2288.0100000000002</v>
      </c>
      <c r="M3051" s="6">
        <v>3546.47</v>
      </c>
      <c r="N3051" s="6">
        <v>0</v>
      </c>
      <c r="O3051" s="6">
        <v>8687663</v>
      </c>
      <c r="P3051" s="6">
        <v>2350346</v>
      </c>
      <c r="Q3051" s="6">
        <v>0</v>
      </c>
      <c r="R3051" s="6">
        <v>0</v>
      </c>
      <c r="S3051" s="6">
        <v>11038009</v>
      </c>
      <c r="U3051">
        <f t="shared" si="54"/>
        <v>0</v>
      </c>
    </row>
    <row r="3052" spans="1:21" x14ac:dyDescent="0.35">
      <c r="A3052">
        <v>2023</v>
      </c>
      <c r="B3052" t="s">
        <v>3</v>
      </c>
      <c r="C3052" t="s">
        <v>69</v>
      </c>
      <c r="D3052" t="s">
        <v>17</v>
      </c>
      <c r="E3052" t="s">
        <v>140</v>
      </c>
      <c r="F3052" t="s">
        <v>35</v>
      </c>
      <c r="G3052">
        <v>2</v>
      </c>
      <c r="H3052" t="s">
        <v>9</v>
      </c>
      <c r="I3052">
        <v>1</v>
      </c>
      <c r="J3052" s="6">
        <v>0</v>
      </c>
      <c r="K3052" s="6">
        <v>0</v>
      </c>
      <c r="L3052" s="6">
        <v>0</v>
      </c>
      <c r="M3052" s="6">
        <v>0</v>
      </c>
      <c r="N3052" s="6">
        <v>0</v>
      </c>
      <c r="O3052" s="6">
        <v>2000000</v>
      </c>
      <c r="P3052" s="6">
        <v>510000</v>
      </c>
      <c r="Q3052" s="6">
        <v>0</v>
      </c>
      <c r="R3052" s="6">
        <v>210000</v>
      </c>
      <c r="S3052" s="6">
        <v>1600000</v>
      </c>
      <c r="U3052">
        <f t="shared" si="54"/>
        <v>0</v>
      </c>
    </row>
    <row r="3053" spans="1:21" x14ac:dyDescent="0.35">
      <c r="A3053">
        <v>2023</v>
      </c>
      <c r="B3053" t="s">
        <v>3</v>
      </c>
      <c r="C3053" t="s">
        <v>69</v>
      </c>
      <c r="D3053" t="s">
        <v>17</v>
      </c>
      <c r="E3053" t="s">
        <v>140</v>
      </c>
      <c r="F3053" t="s">
        <v>35</v>
      </c>
      <c r="G3053">
        <v>5</v>
      </c>
      <c r="H3053" t="s">
        <v>9</v>
      </c>
      <c r="I3053">
        <v>1</v>
      </c>
      <c r="J3053" s="6">
        <v>0</v>
      </c>
      <c r="K3053" s="6">
        <v>0</v>
      </c>
      <c r="L3053" s="6">
        <v>32.29</v>
      </c>
      <c r="M3053" s="6">
        <v>222.39</v>
      </c>
      <c r="N3053" s="6">
        <v>0</v>
      </c>
      <c r="O3053" s="6">
        <v>492922</v>
      </c>
      <c r="P3053" s="6">
        <v>385000</v>
      </c>
      <c r="Q3053" s="6">
        <v>0</v>
      </c>
      <c r="R3053" s="6">
        <v>0</v>
      </c>
      <c r="S3053" s="6">
        <v>877922</v>
      </c>
      <c r="U3053">
        <f t="shared" si="54"/>
        <v>0</v>
      </c>
    </row>
    <row r="3054" spans="1:21" x14ac:dyDescent="0.35">
      <c r="A3054">
        <v>2023</v>
      </c>
      <c r="B3054" t="s">
        <v>3</v>
      </c>
      <c r="C3054" t="s">
        <v>69</v>
      </c>
      <c r="D3054" t="s">
        <v>17</v>
      </c>
      <c r="E3054" t="s">
        <v>141</v>
      </c>
      <c r="F3054" t="s">
        <v>35</v>
      </c>
      <c r="G3054">
        <v>1</v>
      </c>
      <c r="H3054" t="s">
        <v>9</v>
      </c>
      <c r="I3054">
        <v>103</v>
      </c>
      <c r="J3054" s="6">
        <v>3617266.51</v>
      </c>
      <c r="K3054" s="6">
        <v>189747.37</v>
      </c>
      <c r="L3054" s="6">
        <v>3183119.47</v>
      </c>
      <c r="M3054" s="6">
        <v>3231733.65</v>
      </c>
      <c r="N3054" s="6">
        <v>0</v>
      </c>
      <c r="O3054" s="6">
        <v>1649188200</v>
      </c>
      <c r="P3054" s="6">
        <v>165515461</v>
      </c>
      <c r="Q3054" s="6">
        <v>0</v>
      </c>
      <c r="R3054" s="6">
        <v>185455259</v>
      </c>
      <c r="S3054" s="6">
        <v>1938368001</v>
      </c>
      <c r="U3054">
        <f t="shared" si="54"/>
        <v>0</v>
      </c>
    </row>
    <row r="3055" spans="1:21" x14ac:dyDescent="0.35">
      <c r="A3055">
        <v>2023</v>
      </c>
      <c r="B3055" t="s">
        <v>3</v>
      </c>
      <c r="C3055" t="s">
        <v>69</v>
      </c>
      <c r="D3055" t="s">
        <v>17</v>
      </c>
      <c r="E3055" t="s">
        <v>141</v>
      </c>
      <c r="F3055" t="s">
        <v>35</v>
      </c>
      <c r="G3055">
        <v>2</v>
      </c>
      <c r="H3055" t="s">
        <v>9</v>
      </c>
      <c r="I3055">
        <v>4</v>
      </c>
      <c r="J3055" s="6">
        <v>0</v>
      </c>
      <c r="K3055" s="6">
        <v>0</v>
      </c>
      <c r="L3055" s="6">
        <v>495.15</v>
      </c>
      <c r="M3055" s="6">
        <v>649.85</v>
      </c>
      <c r="N3055" s="6">
        <v>0</v>
      </c>
      <c r="O3055" s="6">
        <v>2385000</v>
      </c>
      <c r="P3055" s="6">
        <v>2120000</v>
      </c>
      <c r="Q3055" s="6">
        <v>0</v>
      </c>
      <c r="R3055" s="6">
        <v>70000</v>
      </c>
      <c r="S3055" s="6">
        <v>3055000</v>
      </c>
      <c r="U3055">
        <f t="shared" si="54"/>
        <v>0</v>
      </c>
    </row>
    <row r="3056" spans="1:21" x14ac:dyDescent="0.35">
      <c r="A3056">
        <v>2023</v>
      </c>
      <c r="B3056" t="s">
        <v>3</v>
      </c>
      <c r="C3056" t="s">
        <v>69</v>
      </c>
      <c r="D3056" t="s">
        <v>17</v>
      </c>
      <c r="E3056" t="s">
        <v>141</v>
      </c>
      <c r="F3056" t="s">
        <v>35</v>
      </c>
      <c r="G3056">
        <v>3</v>
      </c>
      <c r="H3056" t="s">
        <v>9</v>
      </c>
      <c r="I3056">
        <v>4</v>
      </c>
      <c r="J3056" s="6">
        <v>4836.28</v>
      </c>
      <c r="K3056" s="6">
        <v>1934.51</v>
      </c>
      <c r="L3056" s="6">
        <v>4724.01</v>
      </c>
      <c r="M3056" s="6">
        <v>11645.39</v>
      </c>
      <c r="N3056" s="6">
        <v>0</v>
      </c>
      <c r="O3056" s="6">
        <v>27589480</v>
      </c>
      <c r="P3056" s="6">
        <v>2200000</v>
      </c>
      <c r="Q3056" s="6">
        <v>0</v>
      </c>
      <c r="R3056" s="6">
        <v>5558948</v>
      </c>
      <c r="S3056" s="6">
        <v>28748428</v>
      </c>
      <c r="U3056">
        <f t="shared" si="54"/>
        <v>0</v>
      </c>
    </row>
    <row r="3057" spans="1:21" x14ac:dyDescent="0.35">
      <c r="A3057">
        <v>2023</v>
      </c>
      <c r="B3057" t="s">
        <v>3</v>
      </c>
      <c r="C3057" t="s">
        <v>69</v>
      </c>
      <c r="D3057" t="s">
        <v>17</v>
      </c>
      <c r="E3057" t="s">
        <v>141</v>
      </c>
      <c r="F3057" t="s">
        <v>35</v>
      </c>
      <c r="G3057">
        <v>4</v>
      </c>
      <c r="H3057" t="s">
        <v>9</v>
      </c>
      <c r="I3057">
        <v>2</v>
      </c>
      <c r="J3057" s="6">
        <v>0</v>
      </c>
      <c r="K3057" s="6">
        <v>0</v>
      </c>
      <c r="L3057" s="6">
        <v>1303100.1599999999</v>
      </c>
      <c r="M3057" s="6">
        <v>1303100.1599999999</v>
      </c>
      <c r="N3057" s="6">
        <v>0</v>
      </c>
      <c r="O3057" s="6">
        <v>1113388205</v>
      </c>
      <c r="P3057" s="6">
        <v>691452088</v>
      </c>
      <c r="Q3057" s="6">
        <v>0</v>
      </c>
      <c r="R3057" s="6">
        <v>180484029</v>
      </c>
      <c r="S3057" s="6">
        <v>1985324322</v>
      </c>
      <c r="U3057">
        <f t="shared" si="54"/>
        <v>0</v>
      </c>
    </row>
    <row r="3058" spans="1:21" x14ac:dyDescent="0.35">
      <c r="A3058">
        <v>2023</v>
      </c>
      <c r="B3058" t="s">
        <v>3</v>
      </c>
      <c r="C3058" t="s">
        <v>69</v>
      </c>
      <c r="D3058" t="s">
        <v>17</v>
      </c>
      <c r="E3058" t="s">
        <v>141</v>
      </c>
      <c r="F3058" t="s">
        <v>35</v>
      </c>
      <c r="G3058">
        <v>5</v>
      </c>
      <c r="H3058" t="s">
        <v>9</v>
      </c>
      <c r="I3058">
        <v>1</v>
      </c>
      <c r="J3058" s="6">
        <v>0</v>
      </c>
      <c r="K3058" s="6">
        <v>0</v>
      </c>
      <c r="L3058" s="6">
        <v>32.29</v>
      </c>
      <c r="M3058" s="6">
        <v>222.39</v>
      </c>
      <c r="N3058" s="6">
        <v>0</v>
      </c>
      <c r="O3058" s="6">
        <v>492922</v>
      </c>
      <c r="P3058" s="6">
        <v>385000</v>
      </c>
      <c r="Q3058" s="6">
        <v>0</v>
      </c>
      <c r="R3058" s="6">
        <v>0</v>
      </c>
      <c r="S3058" s="6">
        <v>877922</v>
      </c>
      <c r="U3058">
        <f t="shared" si="54"/>
        <v>0</v>
      </c>
    </row>
    <row r="3059" spans="1:21" x14ac:dyDescent="0.35">
      <c r="A3059">
        <v>2023</v>
      </c>
      <c r="B3059" t="s">
        <v>3</v>
      </c>
      <c r="C3059" t="s">
        <v>69</v>
      </c>
      <c r="D3059" t="s">
        <v>17</v>
      </c>
      <c r="E3059" t="s">
        <v>141</v>
      </c>
      <c r="F3059" t="s">
        <v>35</v>
      </c>
      <c r="G3059">
        <v>6</v>
      </c>
      <c r="H3059" t="s">
        <v>9</v>
      </c>
      <c r="I3059">
        <v>2</v>
      </c>
      <c r="J3059" s="6">
        <v>54.93</v>
      </c>
      <c r="K3059" s="6">
        <v>27.46</v>
      </c>
      <c r="L3059" s="6">
        <v>54.93</v>
      </c>
      <c r="M3059" s="6">
        <v>105.04</v>
      </c>
      <c r="N3059" s="6">
        <v>0</v>
      </c>
      <c r="O3059" s="6">
        <v>0</v>
      </c>
      <c r="P3059" s="6">
        <v>360000</v>
      </c>
      <c r="Q3059" s="6">
        <v>0</v>
      </c>
      <c r="R3059" s="6">
        <v>0</v>
      </c>
      <c r="S3059" s="6">
        <v>360000</v>
      </c>
      <c r="U3059">
        <f t="shared" si="54"/>
        <v>0</v>
      </c>
    </row>
    <row r="3060" spans="1:21" x14ac:dyDescent="0.35">
      <c r="A3060">
        <v>2023</v>
      </c>
      <c r="B3060" t="s">
        <v>3</v>
      </c>
      <c r="C3060" t="s">
        <v>69</v>
      </c>
      <c r="D3060" t="s">
        <v>17</v>
      </c>
      <c r="E3060" t="s">
        <v>142</v>
      </c>
      <c r="F3060" t="s">
        <v>35</v>
      </c>
      <c r="G3060">
        <v>1</v>
      </c>
      <c r="H3060" t="s">
        <v>9</v>
      </c>
      <c r="I3060">
        <v>125</v>
      </c>
      <c r="J3060" s="6">
        <v>35911.129999999997</v>
      </c>
      <c r="K3060" s="6">
        <v>18132.939999999999</v>
      </c>
      <c r="L3060" s="6">
        <v>50876.84</v>
      </c>
      <c r="M3060" s="6">
        <v>94126.37</v>
      </c>
      <c r="N3060" s="6">
        <v>0</v>
      </c>
      <c r="O3060" s="6">
        <v>633590920</v>
      </c>
      <c r="P3060" s="6">
        <v>189263904</v>
      </c>
      <c r="Q3060" s="6">
        <v>0</v>
      </c>
      <c r="R3060" s="6">
        <v>143446592</v>
      </c>
      <c r="S3060" s="6">
        <v>895986516</v>
      </c>
      <c r="U3060">
        <f t="shared" si="54"/>
        <v>0</v>
      </c>
    </row>
    <row r="3061" spans="1:21" x14ac:dyDescent="0.35">
      <c r="A3061">
        <v>2023</v>
      </c>
      <c r="B3061" t="s">
        <v>3</v>
      </c>
      <c r="C3061" t="s">
        <v>69</v>
      </c>
      <c r="D3061" t="s">
        <v>17</v>
      </c>
      <c r="E3061" t="s">
        <v>142</v>
      </c>
      <c r="F3061" t="s">
        <v>35</v>
      </c>
      <c r="G3061">
        <v>2</v>
      </c>
      <c r="H3061" t="s">
        <v>9</v>
      </c>
      <c r="I3061">
        <v>4</v>
      </c>
      <c r="J3061" s="6">
        <v>0</v>
      </c>
      <c r="K3061" s="6">
        <v>0</v>
      </c>
      <c r="L3061" s="6">
        <v>313.39</v>
      </c>
      <c r="M3061" s="6">
        <v>2438.65</v>
      </c>
      <c r="N3061" s="6">
        <v>0</v>
      </c>
      <c r="O3061" s="6">
        <v>2885000</v>
      </c>
      <c r="P3061" s="6">
        <v>1570000</v>
      </c>
      <c r="Q3061" s="6">
        <v>0</v>
      </c>
      <c r="R3061" s="6">
        <v>200000</v>
      </c>
      <c r="S3061" s="6">
        <v>4655000</v>
      </c>
      <c r="U3061">
        <f t="shared" si="54"/>
        <v>0</v>
      </c>
    </row>
    <row r="3062" spans="1:21" x14ac:dyDescent="0.35">
      <c r="A3062">
        <v>2023</v>
      </c>
      <c r="B3062" t="s">
        <v>3</v>
      </c>
      <c r="C3062" t="s">
        <v>69</v>
      </c>
      <c r="D3062" t="s">
        <v>17</v>
      </c>
      <c r="E3062" t="s">
        <v>142</v>
      </c>
      <c r="F3062" t="s">
        <v>35</v>
      </c>
      <c r="G3062">
        <v>5</v>
      </c>
      <c r="H3062" t="s">
        <v>9</v>
      </c>
      <c r="I3062">
        <v>1</v>
      </c>
      <c r="J3062" s="6">
        <v>0</v>
      </c>
      <c r="K3062" s="6">
        <v>0</v>
      </c>
      <c r="L3062" s="6">
        <v>32.29</v>
      </c>
      <c r="M3062" s="6">
        <v>222.39</v>
      </c>
      <c r="N3062" s="6">
        <v>0</v>
      </c>
      <c r="O3062" s="6">
        <v>492922</v>
      </c>
      <c r="P3062" s="6">
        <v>385000</v>
      </c>
      <c r="Q3062" s="6">
        <v>0</v>
      </c>
      <c r="R3062" s="6">
        <v>0</v>
      </c>
      <c r="S3062" s="6">
        <v>877922</v>
      </c>
      <c r="U3062">
        <f t="shared" si="54"/>
        <v>0</v>
      </c>
    </row>
    <row r="3063" spans="1:21" x14ac:dyDescent="0.35">
      <c r="A3063">
        <v>2023</v>
      </c>
      <c r="B3063" t="s">
        <v>3</v>
      </c>
      <c r="C3063" t="s">
        <v>69</v>
      </c>
      <c r="D3063" t="s">
        <v>17</v>
      </c>
      <c r="E3063" t="s">
        <v>143</v>
      </c>
      <c r="F3063" t="s">
        <v>35</v>
      </c>
      <c r="G3063">
        <v>1</v>
      </c>
      <c r="H3063" t="s">
        <v>9</v>
      </c>
      <c r="I3063">
        <v>61</v>
      </c>
      <c r="J3063" s="6">
        <v>4767.6899999999996</v>
      </c>
      <c r="K3063" s="6">
        <v>2998.25</v>
      </c>
      <c r="L3063" s="6">
        <v>18325.830000000002</v>
      </c>
      <c r="M3063" s="6">
        <v>46706.39</v>
      </c>
      <c r="N3063" s="6">
        <v>0</v>
      </c>
      <c r="O3063" s="6">
        <v>595149300</v>
      </c>
      <c r="P3063" s="6">
        <v>171508172</v>
      </c>
      <c r="Q3063" s="6">
        <v>0</v>
      </c>
      <c r="R3063" s="6">
        <v>171967830</v>
      </c>
      <c r="S3063" s="6">
        <v>900675302</v>
      </c>
      <c r="U3063">
        <f t="shared" si="54"/>
        <v>0</v>
      </c>
    </row>
    <row r="3064" spans="1:21" x14ac:dyDescent="0.35">
      <c r="A3064">
        <v>2023</v>
      </c>
      <c r="B3064" t="s">
        <v>3</v>
      </c>
      <c r="C3064" t="s">
        <v>69</v>
      </c>
      <c r="D3064" t="s">
        <v>17</v>
      </c>
      <c r="E3064" t="s">
        <v>143</v>
      </c>
      <c r="F3064" t="s">
        <v>35</v>
      </c>
      <c r="G3064">
        <v>2</v>
      </c>
      <c r="H3064" t="s">
        <v>9</v>
      </c>
      <c r="I3064">
        <v>1</v>
      </c>
      <c r="J3064" s="6">
        <v>35.58</v>
      </c>
      <c r="K3064" s="6">
        <v>21.35</v>
      </c>
      <c r="L3064" s="6">
        <v>729.9</v>
      </c>
      <c r="M3064" s="6">
        <v>963.16</v>
      </c>
      <c r="N3064" s="6">
        <v>0</v>
      </c>
      <c r="O3064" s="6">
        <v>0</v>
      </c>
      <c r="P3064" s="6">
        <v>8962071</v>
      </c>
      <c r="Q3064" s="6">
        <v>0</v>
      </c>
      <c r="R3064" s="6">
        <v>0</v>
      </c>
      <c r="S3064" s="6">
        <v>8962071</v>
      </c>
      <c r="U3064">
        <f t="shared" si="54"/>
        <v>0</v>
      </c>
    </row>
    <row r="3065" spans="1:21" x14ac:dyDescent="0.35">
      <c r="A3065">
        <v>2023</v>
      </c>
      <c r="B3065" t="s">
        <v>3</v>
      </c>
      <c r="C3065" t="s">
        <v>69</v>
      </c>
      <c r="D3065" t="s">
        <v>17</v>
      </c>
      <c r="E3065" t="s">
        <v>143</v>
      </c>
      <c r="F3065" t="s">
        <v>35</v>
      </c>
      <c r="G3065">
        <v>5</v>
      </c>
      <c r="H3065" t="s">
        <v>9</v>
      </c>
      <c r="I3065">
        <v>1</v>
      </c>
      <c r="J3065" s="6">
        <v>0</v>
      </c>
      <c r="K3065" s="6">
        <v>0</v>
      </c>
      <c r="L3065" s="6">
        <v>32.29</v>
      </c>
      <c r="M3065" s="6">
        <v>222.39</v>
      </c>
      <c r="N3065" s="6">
        <v>0</v>
      </c>
      <c r="O3065" s="6">
        <v>492922</v>
      </c>
      <c r="P3065" s="6">
        <v>385000</v>
      </c>
      <c r="Q3065" s="6">
        <v>0</v>
      </c>
      <c r="R3065" s="6">
        <v>0</v>
      </c>
      <c r="S3065" s="6">
        <v>877922</v>
      </c>
      <c r="U3065">
        <f t="shared" si="54"/>
        <v>0</v>
      </c>
    </row>
    <row r="3066" spans="1:21" x14ac:dyDescent="0.35">
      <c r="A3066">
        <v>2023</v>
      </c>
      <c r="B3066" t="s">
        <v>3</v>
      </c>
      <c r="C3066" t="s">
        <v>69</v>
      </c>
      <c r="D3066" t="s">
        <v>17</v>
      </c>
      <c r="E3066" t="s">
        <v>143</v>
      </c>
      <c r="F3066" t="s">
        <v>35</v>
      </c>
      <c r="G3066">
        <v>6</v>
      </c>
      <c r="H3066" t="s">
        <v>9</v>
      </c>
      <c r="I3066">
        <v>1</v>
      </c>
      <c r="J3066" s="6">
        <v>0</v>
      </c>
      <c r="K3066" s="6">
        <v>0</v>
      </c>
      <c r="L3066" s="6">
        <v>42.64</v>
      </c>
      <c r="M3066" s="6">
        <v>85.98</v>
      </c>
      <c r="N3066" s="6">
        <v>0</v>
      </c>
      <c r="O3066" s="6">
        <v>0</v>
      </c>
      <c r="P3066" s="6">
        <v>385000</v>
      </c>
      <c r="Q3066" s="6">
        <v>0</v>
      </c>
      <c r="R3066" s="6">
        <v>0</v>
      </c>
      <c r="S3066" s="6">
        <v>385000</v>
      </c>
      <c r="U3066">
        <f t="shared" si="54"/>
        <v>0</v>
      </c>
    </row>
    <row r="3067" spans="1:21" x14ac:dyDescent="0.35">
      <c r="A3067">
        <v>2023</v>
      </c>
      <c r="B3067" t="s">
        <v>3</v>
      </c>
      <c r="C3067" t="s">
        <v>69</v>
      </c>
      <c r="D3067" t="s">
        <v>17</v>
      </c>
      <c r="E3067" t="s">
        <v>144</v>
      </c>
      <c r="F3067" t="s">
        <v>35</v>
      </c>
      <c r="G3067">
        <v>1</v>
      </c>
      <c r="H3067" t="s">
        <v>9</v>
      </c>
      <c r="I3067">
        <v>90</v>
      </c>
      <c r="J3067" s="6">
        <v>-402.85</v>
      </c>
      <c r="K3067" s="6">
        <v>2340.46</v>
      </c>
      <c r="L3067" s="6">
        <v>26071.53</v>
      </c>
      <c r="M3067" s="6">
        <v>56741.49</v>
      </c>
      <c r="N3067" s="6">
        <v>0</v>
      </c>
      <c r="O3067" s="6">
        <v>762868634</v>
      </c>
      <c r="P3067" s="6">
        <v>203236602</v>
      </c>
      <c r="Q3067" s="6">
        <v>0</v>
      </c>
      <c r="R3067" s="6">
        <v>220948452</v>
      </c>
      <c r="S3067" s="6">
        <v>1133923688</v>
      </c>
      <c r="U3067">
        <f t="shared" si="54"/>
        <v>0</v>
      </c>
    </row>
    <row r="3068" spans="1:21" x14ac:dyDescent="0.35">
      <c r="A3068">
        <v>2023</v>
      </c>
      <c r="B3068" t="s">
        <v>3</v>
      </c>
      <c r="C3068" t="s">
        <v>69</v>
      </c>
      <c r="D3068" t="s">
        <v>17</v>
      </c>
      <c r="E3068" t="s">
        <v>144</v>
      </c>
      <c r="F3068" t="s">
        <v>35</v>
      </c>
      <c r="G3068">
        <v>2</v>
      </c>
      <c r="H3068" t="s">
        <v>9</v>
      </c>
      <c r="I3068">
        <v>1</v>
      </c>
      <c r="J3068" s="6">
        <v>0</v>
      </c>
      <c r="K3068" s="6">
        <v>0</v>
      </c>
      <c r="L3068" s="6">
        <v>192.81</v>
      </c>
      <c r="M3068" s="6">
        <v>290.81</v>
      </c>
      <c r="N3068" s="6">
        <v>0</v>
      </c>
      <c r="O3068" s="6">
        <v>385000</v>
      </c>
      <c r="P3068" s="6">
        <v>350000</v>
      </c>
      <c r="Q3068" s="6">
        <v>0</v>
      </c>
      <c r="R3068" s="6">
        <v>0</v>
      </c>
      <c r="S3068" s="6">
        <v>735000</v>
      </c>
      <c r="U3068">
        <f t="shared" si="54"/>
        <v>0</v>
      </c>
    </row>
    <row r="3069" spans="1:21" x14ac:dyDescent="0.35">
      <c r="A3069">
        <v>2023</v>
      </c>
      <c r="B3069" t="s">
        <v>3</v>
      </c>
      <c r="C3069" t="s">
        <v>69</v>
      </c>
      <c r="D3069" t="s">
        <v>17</v>
      </c>
      <c r="E3069" t="s">
        <v>144</v>
      </c>
      <c r="F3069" t="s">
        <v>35</v>
      </c>
      <c r="G3069">
        <v>5</v>
      </c>
      <c r="H3069" t="s">
        <v>9</v>
      </c>
      <c r="I3069">
        <v>1</v>
      </c>
      <c r="J3069" s="6">
        <v>0</v>
      </c>
      <c r="K3069" s="6">
        <v>0</v>
      </c>
      <c r="L3069" s="6">
        <v>32.29</v>
      </c>
      <c r="M3069" s="6">
        <v>222.39</v>
      </c>
      <c r="N3069" s="6">
        <v>0</v>
      </c>
      <c r="O3069" s="6">
        <v>492922</v>
      </c>
      <c r="P3069" s="6">
        <v>385000</v>
      </c>
      <c r="Q3069" s="6">
        <v>0</v>
      </c>
      <c r="R3069" s="6">
        <v>0</v>
      </c>
      <c r="S3069" s="6">
        <v>877922</v>
      </c>
      <c r="U3069">
        <f t="shared" si="54"/>
        <v>0</v>
      </c>
    </row>
    <row r="3070" spans="1:21" x14ac:dyDescent="0.35">
      <c r="A3070">
        <v>2023</v>
      </c>
      <c r="B3070" t="s">
        <v>3</v>
      </c>
      <c r="C3070" t="s">
        <v>69</v>
      </c>
      <c r="D3070" t="s">
        <v>17</v>
      </c>
      <c r="E3070" t="s">
        <v>144</v>
      </c>
      <c r="F3070" t="s">
        <v>35</v>
      </c>
      <c r="G3070">
        <v>6</v>
      </c>
      <c r="H3070" t="s">
        <v>9</v>
      </c>
      <c r="I3070">
        <v>1</v>
      </c>
      <c r="J3070" s="6">
        <v>0</v>
      </c>
      <c r="K3070" s="6">
        <v>0</v>
      </c>
      <c r="L3070" s="6">
        <v>42.64</v>
      </c>
      <c r="M3070" s="6">
        <v>85.98</v>
      </c>
      <c r="N3070" s="6">
        <v>0</v>
      </c>
      <c r="O3070" s="6">
        <v>0</v>
      </c>
      <c r="P3070" s="6">
        <v>385000</v>
      </c>
      <c r="Q3070" s="6">
        <v>0</v>
      </c>
      <c r="R3070" s="6">
        <v>0</v>
      </c>
      <c r="S3070" s="6">
        <v>385000</v>
      </c>
      <c r="U3070">
        <f t="shared" si="54"/>
        <v>0</v>
      </c>
    </row>
    <row r="3071" spans="1:21" x14ac:dyDescent="0.35">
      <c r="A3071">
        <v>2023</v>
      </c>
      <c r="B3071" t="s">
        <v>3</v>
      </c>
      <c r="C3071" t="s">
        <v>69</v>
      </c>
      <c r="D3071" t="s">
        <v>17</v>
      </c>
      <c r="E3071" t="s">
        <v>145</v>
      </c>
      <c r="F3071" t="s">
        <v>35</v>
      </c>
      <c r="G3071">
        <v>1</v>
      </c>
      <c r="H3071" t="s">
        <v>9</v>
      </c>
      <c r="I3071">
        <v>61</v>
      </c>
      <c r="J3071" s="6">
        <v>79556.89</v>
      </c>
      <c r="K3071" s="6">
        <v>32775.660000000003</v>
      </c>
      <c r="L3071" s="6">
        <v>88973.39</v>
      </c>
      <c r="M3071" s="6">
        <v>148397.32</v>
      </c>
      <c r="N3071" s="6">
        <v>0</v>
      </c>
      <c r="O3071" s="6">
        <v>548377904</v>
      </c>
      <c r="P3071" s="6">
        <v>116533336</v>
      </c>
      <c r="Q3071" s="6">
        <v>0</v>
      </c>
      <c r="R3071" s="6">
        <v>139199669</v>
      </c>
      <c r="S3071" s="6">
        <v>797785909</v>
      </c>
      <c r="U3071">
        <f t="shared" si="54"/>
        <v>0</v>
      </c>
    </row>
    <row r="3072" spans="1:21" x14ac:dyDescent="0.35">
      <c r="A3072">
        <v>2023</v>
      </c>
      <c r="B3072" t="s">
        <v>3</v>
      </c>
      <c r="C3072" t="s">
        <v>69</v>
      </c>
      <c r="D3072" t="s">
        <v>17</v>
      </c>
      <c r="E3072" t="s">
        <v>145</v>
      </c>
      <c r="F3072" t="s">
        <v>35</v>
      </c>
      <c r="G3072">
        <v>2</v>
      </c>
      <c r="H3072" t="s">
        <v>9</v>
      </c>
      <c r="I3072">
        <v>6</v>
      </c>
      <c r="J3072" s="6">
        <v>0</v>
      </c>
      <c r="K3072" s="6">
        <v>0</v>
      </c>
      <c r="L3072" s="6">
        <v>1108.05</v>
      </c>
      <c r="M3072" s="6">
        <v>7157.72</v>
      </c>
      <c r="N3072" s="6">
        <v>0</v>
      </c>
      <c r="O3072" s="6">
        <v>7540000</v>
      </c>
      <c r="P3072" s="6">
        <v>3015946</v>
      </c>
      <c r="Q3072" s="6">
        <v>0</v>
      </c>
      <c r="R3072" s="6">
        <v>468595</v>
      </c>
      <c r="S3072" s="6">
        <v>11024541</v>
      </c>
      <c r="U3072">
        <f t="shared" si="54"/>
        <v>0</v>
      </c>
    </row>
    <row r="3073" spans="1:21" x14ac:dyDescent="0.35">
      <c r="A3073">
        <v>2023</v>
      </c>
      <c r="B3073" t="s">
        <v>3</v>
      </c>
      <c r="C3073" t="s">
        <v>69</v>
      </c>
      <c r="D3073" t="s">
        <v>17</v>
      </c>
      <c r="E3073" t="s">
        <v>145</v>
      </c>
      <c r="F3073" t="s">
        <v>35</v>
      </c>
      <c r="G3073">
        <v>5</v>
      </c>
      <c r="H3073" t="s">
        <v>9</v>
      </c>
      <c r="I3073">
        <v>2</v>
      </c>
      <c r="J3073" s="6">
        <v>0</v>
      </c>
      <c r="K3073" s="6">
        <v>0</v>
      </c>
      <c r="L3073" s="6">
        <v>64.58</v>
      </c>
      <c r="M3073" s="6">
        <v>444.78</v>
      </c>
      <c r="N3073" s="6">
        <v>0</v>
      </c>
      <c r="O3073" s="6">
        <v>985844</v>
      </c>
      <c r="P3073" s="6">
        <v>770000</v>
      </c>
      <c r="Q3073" s="6">
        <v>0</v>
      </c>
      <c r="R3073" s="6">
        <v>0</v>
      </c>
      <c r="S3073" s="6">
        <v>1755844</v>
      </c>
      <c r="U3073">
        <f t="shared" si="54"/>
        <v>0</v>
      </c>
    </row>
    <row r="3074" spans="1:21" x14ac:dyDescent="0.35">
      <c r="A3074">
        <v>2023</v>
      </c>
      <c r="B3074" t="s">
        <v>3</v>
      </c>
      <c r="C3074" t="s">
        <v>69</v>
      </c>
      <c r="D3074" t="s">
        <v>17</v>
      </c>
      <c r="E3074" t="s">
        <v>145</v>
      </c>
      <c r="F3074" t="s">
        <v>35</v>
      </c>
      <c r="G3074">
        <v>6</v>
      </c>
      <c r="H3074" t="s">
        <v>9</v>
      </c>
      <c r="I3074">
        <v>2</v>
      </c>
      <c r="J3074" s="6">
        <v>95.19</v>
      </c>
      <c r="K3074" s="6">
        <v>47.58</v>
      </c>
      <c r="L3074" s="6">
        <v>95.19</v>
      </c>
      <c r="M3074" s="6">
        <v>182.03</v>
      </c>
      <c r="N3074" s="6">
        <v>0</v>
      </c>
      <c r="O3074" s="6">
        <v>0</v>
      </c>
      <c r="P3074" s="6">
        <v>624000</v>
      </c>
      <c r="Q3074" s="6">
        <v>0</v>
      </c>
      <c r="R3074" s="6">
        <v>0</v>
      </c>
      <c r="S3074" s="6">
        <v>624000</v>
      </c>
      <c r="U3074">
        <f t="shared" si="54"/>
        <v>0</v>
      </c>
    </row>
    <row r="3075" spans="1:21" x14ac:dyDescent="0.35">
      <c r="A3075">
        <v>2023</v>
      </c>
      <c r="B3075" t="s">
        <v>3</v>
      </c>
      <c r="C3075" t="s">
        <v>69</v>
      </c>
      <c r="D3075" t="s">
        <v>17</v>
      </c>
      <c r="E3075" t="s">
        <v>146</v>
      </c>
      <c r="F3075" t="s">
        <v>35</v>
      </c>
      <c r="G3075">
        <v>1</v>
      </c>
      <c r="H3075" t="s">
        <v>9</v>
      </c>
      <c r="I3075">
        <v>58</v>
      </c>
      <c r="J3075" s="6">
        <v>7252.44</v>
      </c>
      <c r="K3075" s="6">
        <v>5337.38</v>
      </c>
      <c r="L3075" s="6">
        <v>25294.85</v>
      </c>
      <c r="M3075" s="6">
        <v>45717.48</v>
      </c>
      <c r="N3075" s="6">
        <v>0</v>
      </c>
      <c r="O3075" s="6">
        <v>466588744</v>
      </c>
      <c r="P3075" s="6">
        <v>117133494</v>
      </c>
      <c r="Q3075" s="6">
        <v>0</v>
      </c>
      <c r="R3075" s="6">
        <v>128133500</v>
      </c>
      <c r="S3075" s="6">
        <v>670110738</v>
      </c>
      <c r="U3075">
        <f t="shared" si="54"/>
        <v>0</v>
      </c>
    </row>
    <row r="3076" spans="1:21" x14ac:dyDescent="0.35">
      <c r="A3076">
        <v>2023</v>
      </c>
      <c r="B3076" t="s">
        <v>3</v>
      </c>
      <c r="C3076" t="s">
        <v>69</v>
      </c>
      <c r="D3076" t="s">
        <v>17</v>
      </c>
      <c r="E3076" t="s">
        <v>146</v>
      </c>
      <c r="F3076" t="s">
        <v>35</v>
      </c>
      <c r="G3076">
        <v>2</v>
      </c>
      <c r="H3076" t="s">
        <v>9</v>
      </c>
      <c r="I3076">
        <v>6</v>
      </c>
      <c r="J3076" s="6">
        <v>0</v>
      </c>
      <c r="K3076" s="6">
        <v>0</v>
      </c>
      <c r="L3076" s="6">
        <v>1156.8599999999999</v>
      </c>
      <c r="M3076" s="6">
        <v>1744.86</v>
      </c>
      <c r="N3076" s="6">
        <v>0</v>
      </c>
      <c r="O3076" s="6">
        <v>2310000</v>
      </c>
      <c r="P3076" s="6">
        <v>2100000</v>
      </c>
      <c r="Q3076" s="6">
        <v>0</v>
      </c>
      <c r="R3076" s="6">
        <v>0</v>
      </c>
      <c r="S3076" s="6">
        <v>4410000</v>
      </c>
      <c r="U3076">
        <f t="shared" si="54"/>
        <v>0</v>
      </c>
    </row>
    <row r="3077" spans="1:21" x14ac:dyDescent="0.35">
      <c r="A3077">
        <v>2023</v>
      </c>
      <c r="B3077" t="s">
        <v>3</v>
      </c>
      <c r="C3077" t="s">
        <v>69</v>
      </c>
      <c r="D3077" t="s">
        <v>17</v>
      </c>
      <c r="E3077" t="s">
        <v>146</v>
      </c>
      <c r="F3077" t="s">
        <v>35</v>
      </c>
      <c r="G3077">
        <v>5</v>
      </c>
      <c r="H3077" t="s">
        <v>9</v>
      </c>
      <c r="I3077">
        <v>4</v>
      </c>
      <c r="J3077" s="6">
        <v>0</v>
      </c>
      <c r="K3077" s="6">
        <v>0</v>
      </c>
      <c r="L3077" s="6">
        <v>119.28</v>
      </c>
      <c r="M3077" s="6">
        <v>1485.23</v>
      </c>
      <c r="N3077" s="6">
        <v>0</v>
      </c>
      <c r="O3077" s="6">
        <v>2478766</v>
      </c>
      <c r="P3077" s="6">
        <v>1305000</v>
      </c>
      <c r="Q3077" s="6">
        <v>0</v>
      </c>
      <c r="R3077" s="6">
        <v>100000</v>
      </c>
      <c r="S3077" s="6">
        <v>3883766</v>
      </c>
      <c r="U3077">
        <f t="shared" si="54"/>
        <v>0</v>
      </c>
    </row>
    <row r="3078" spans="1:21" x14ac:dyDescent="0.35">
      <c r="A3078">
        <v>2023</v>
      </c>
      <c r="B3078" t="s">
        <v>3</v>
      </c>
      <c r="C3078" t="s">
        <v>69</v>
      </c>
      <c r="D3078" t="s">
        <v>17</v>
      </c>
      <c r="E3078" t="s">
        <v>147</v>
      </c>
      <c r="F3078" t="s">
        <v>35</v>
      </c>
      <c r="G3078">
        <v>1</v>
      </c>
      <c r="H3078" t="s">
        <v>9</v>
      </c>
      <c r="I3078">
        <v>8</v>
      </c>
      <c r="J3078" s="6">
        <v>302.87</v>
      </c>
      <c r="K3078" s="6">
        <v>176.21</v>
      </c>
      <c r="L3078" s="6">
        <v>241.2</v>
      </c>
      <c r="M3078" s="6">
        <v>447.1</v>
      </c>
      <c r="N3078" s="6">
        <v>0</v>
      </c>
      <c r="O3078" s="6">
        <v>400000</v>
      </c>
      <c r="P3078" s="6">
        <v>1482702</v>
      </c>
      <c r="Q3078" s="6">
        <v>0</v>
      </c>
      <c r="R3078" s="6">
        <v>0</v>
      </c>
      <c r="S3078" s="6">
        <v>1882702</v>
      </c>
      <c r="U3078">
        <f t="shared" si="54"/>
        <v>0</v>
      </c>
    </row>
    <row r="3079" spans="1:21" x14ac:dyDescent="0.35">
      <c r="A3079">
        <v>2023</v>
      </c>
      <c r="B3079" t="s">
        <v>3</v>
      </c>
      <c r="C3079" t="s">
        <v>69</v>
      </c>
      <c r="D3079" t="s">
        <v>17</v>
      </c>
      <c r="E3079" t="s">
        <v>147</v>
      </c>
      <c r="F3079" t="s">
        <v>35</v>
      </c>
      <c r="G3079">
        <v>2</v>
      </c>
      <c r="H3079" t="s">
        <v>9</v>
      </c>
      <c r="I3079">
        <v>2</v>
      </c>
      <c r="J3079" s="6">
        <v>0</v>
      </c>
      <c r="K3079" s="6">
        <v>0</v>
      </c>
      <c r="L3079" s="6">
        <v>219.14</v>
      </c>
      <c r="M3079" s="6">
        <v>342.57</v>
      </c>
      <c r="N3079" s="6">
        <v>0</v>
      </c>
      <c r="O3079" s="6">
        <v>385000</v>
      </c>
      <c r="P3079" s="6">
        <v>770000</v>
      </c>
      <c r="Q3079" s="6">
        <v>0</v>
      </c>
      <c r="R3079" s="6">
        <v>0</v>
      </c>
      <c r="S3079" s="6">
        <v>1155000</v>
      </c>
      <c r="U3079">
        <f t="shared" si="54"/>
        <v>0</v>
      </c>
    </row>
    <row r="3080" spans="1:21" x14ac:dyDescent="0.35">
      <c r="A3080">
        <v>2023</v>
      </c>
      <c r="B3080" t="s">
        <v>3</v>
      </c>
      <c r="C3080" t="s">
        <v>69</v>
      </c>
      <c r="D3080" t="s">
        <v>17</v>
      </c>
      <c r="E3080" t="s">
        <v>147</v>
      </c>
      <c r="F3080" t="s">
        <v>35</v>
      </c>
      <c r="G3080">
        <v>5</v>
      </c>
      <c r="H3080" t="s">
        <v>9</v>
      </c>
      <c r="I3080">
        <v>1</v>
      </c>
      <c r="J3080" s="6">
        <v>0</v>
      </c>
      <c r="K3080" s="6">
        <v>0</v>
      </c>
      <c r="L3080" s="6">
        <v>32.29</v>
      </c>
      <c r="M3080" s="6">
        <v>222.39</v>
      </c>
      <c r="N3080" s="6">
        <v>0</v>
      </c>
      <c r="O3080" s="6">
        <v>492922</v>
      </c>
      <c r="P3080" s="6">
        <v>385000</v>
      </c>
      <c r="Q3080" s="6">
        <v>0</v>
      </c>
      <c r="R3080" s="6">
        <v>0</v>
      </c>
      <c r="S3080" s="6">
        <v>877922</v>
      </c>
      <c r="U3080">
        <f t="shared" si="54"/>
        <v>0</v>
      </c>
    </row>
    <row r="3081" spans="1:21" x14ac:dyDescent="0.35">
      <c r="A3081">
        <v>2023</v>
      </c>
      <c r="B3081" t="s">
        <v>3</v>
      </c>
      <c r="C3081" t="s">
        <v>69</v>
      </c>
      <c r="D3081" t="s">
        <v>17</v>
      </c>
      <c r="E3081" t="s">
        <v>148</v>
      </c>
      <c r="F3081" t="s">
        <v>35</v>
      </c>
      <c r="G3081">
        <v>1</v>
      </c>
      <c r="H3081" t="s">
        <v>9</v>
      </c>
      <c r="I3081">
        <v>178</v>
      </c>
      <c r="J3081" s="6">
        <v>25267.99</v>
      </c>
      <c r="K3081" s="6">
        <v>15970.64</v>
      </c>
      <c r="L3081" s="6">
        <v>78714.19</v>
      </c>
      <c r="M3081" s="6">
        <v>160746.06</v>
      </c>
      <c r="N3081" s="6">
        <v>0</v>
      </c>
      <c r="O3081" s="6">
        <v>1706917870</v>
      </c>
      <c r="P3081" s="6">
        <v>444896348</v>
      </c>
      <c r="Q3081" s="6">
        <v>0</v>
      </c>
      <c r="R3081" s="6">
        <v>485645988</v>
      </c>
      <c r="S3081" s="6">
        <v>2540055206</v>
      </c>
      <c r="U3081">
        <f t="shared" si="54"/>
        <v>0</v>
      </c>
    </row>
    <row r="3082" spans="1:21" x14ac:dyDescent="0.35">
      <c r="A3082">
        <v>2023</v>
      </c>
      <c r="B3082" t="s">
        <v>3</v>
      </c>
      <c r="C3082" t="s">
        <v>69</v>
      </c>
      <c r="D3082" t="s">
        <v>17</v>
      </c>
      <c r="E3082" t="s">
        <v>148</v>
      </c>
      <c r="F3082" t="s">
        <v>35</v>
      </c>
      <c r="G3082">
        <v>2</v>
      </c>
      <c r="H3082" t="s">
        <v>9</v>
      </c>
      <c r="I3082">
        <v>9</v>
      </c>
      <c r="J3082" s="6">
        <v>645.96</v>
      </c>
      <c r="K3082" s="6">
        <v>258.36</v>
      </c>
      <c r="L3082" s="6">
        <v>1926.95</v>
      </c>
      <c r="M3082" s="6">
        <v>6654.24</v>
      </c>
      <c r="N3082" s="6">
        <v>0</v>
      </c>
      <c r="O3082" s="6">
        <v>19123000</v>
      </c>
      <c r="P3082" s="6">
        <v>2810000</v>
      </c>
      <c r="Q3082" s="6">
        <v>0</v>
      </c>
      <c r="R3082" s="6">
        <v>605000</v>
      </c>
      <c r="S3082" s="6">
        <v>20760000</v>
      </c>
      <c r="U3082">
        <f t="shared" si="54"/>
        <v>0</v>
      </c>
    </row>
    <row r="3083" spans="1:21" x14ac:dyDescent="0.35">
      <c r="A3083">
        <v>2023</v>
      </c>
      <c r="B3083" t="s">
        <v>3</v>
      </c>
      <c r="C3083" t="s">
        <v>69</v>
      </c>
      <c r="D3083" t="s">
        <v>17</v>
      </c>
      <c r="E3083" t="s">
        <v>148</v>
      </c>
      <c r="F3083" t="s">
        <v>35</v>
      </c>
      <c r="G3083">
        <v>4</v>
      </c>
      <c r="H3083" t="s">
        <v>9</v>
      </c>
      <c r="I3083">
        <v>1</v>
      </c>
      <c r="J3083" s="6">
        <v>0</v>
      </c>
      <c r="K3083" s="6">
        <v>0</v>
      </c>
      <c r="L3083" s="6">
        <v>451.44</v>
      </c>
      <c r="M3083" s="6">
        <v>621.79999999999995</v>
      </c>
      <c r="N3083" s="6">
        <v>0</v>
      </c>
      <c r="O3083" s="6">
        <v>0</v>
      </c>
      <c r="P3083" s="6">
        <v>2159961</v>
      </c>
      <c r="Q3083" s="6">
        <v>0</v>
      </c>
      <c r="R3083" s="6">
        <v>215996</v>
      </c>
      <c r="S3083" s="6">
        <v>2375957</v>
      </c>
      <c r="U3083">
        <f t="shared" si="54"/>
        <v>0</v>
      </c>
    </row>
    <row r="3084" spans="1:21" x14ac:dyDescent="0.35">
      <c r="A3084">
        <v>2023</v>
      </c>
      <c r="B3084" t="s">
        <v>3</v>
      </c>
      <c r="C3084" t="s">
        <v>69</v>
      </c>
      <c r="D3084" t="s">
        <v>17</v>
      </c>
      <c r="E3084" t="s">
        <v>148</v>
      </c>
      <c r="F3084" t="s">
        <v>35</v>
      </c>
      <c r="G3084">
        <v>5</v>
      </c>
      <c r="H3084" t="s">
        <v>9</v>
      </c>
      <c r="I3084">
        <v>5</v>
      </c>
      <c r="J3084" s="6">
        <v>0</v>
      </c>
      <c r="K3084" s="6">
        <v>0</v>
      </c>
      <c r="L3084" s="6">
        <v>161.44999999999999</v>
      </c>
      <c r="M3084" s="6">
        <v>1111.95</v>
      </c>
      <c r="N3084" s="6">
        <v>0</v>
      </c>
      <c r="O3084" s="6">
        <v>2464610</v>
      </c>
      <c r="P3084" s="6">
        <v>1925000</v>
      </c>
      <c r="Q3084" s="6">
        <v>0</v>
      </c>
      <c r="R3084" s="6">
        <v>0</v>
      </c>
      <c r="S3084" s="6">
        <v>4389610</v>
      </c>
      <c r="U3084">
        <f t="shared" si="54"/>
        <v>0</v>
      </c>
    </row>
    <row r="3085" spans="1:21" x14ac:dyDescent="0.35">
      <c r="A3085">
        <v>2023</v>
      </c>
      <c r="B3085" t="s">
        <v>3</v>
      </c>
      <c r="C3085" t="s">
        <v>69</v>
      </c>
      <c r="D3085" t="s">
        <v>17</v>
      </c>
      <c r="E3085" t="s">
        <v>149</v>
      </c>
      <c r="F3085" t="s">
        <v>35</v>
      </c>
      <c r="G3085">
        <v>1</v>
      </c>
      <c r="H3085" t="s">
        <v>9</v>
      </c>
      <c r="I3085">
        <v>6</v>
      </c>
      <c r="J3085" s="6">
        <v>-140.74</v>
      </c>
      <c r="K3085" s="6">
        <v>61.65</v>
      </c>
      <c r="L3085" s="6">
        <v>240.06</v>
      </c>
      <c r="M3085" s="6">
        <v>814.52</v>
      </c>
      <c r="N3085" s="6">
        <v>0</v>
      </c>
      <c r="O3085" s="6">
        <v>11600000</v>
      </c>
      <c r="P3085" s="6">
        <v>3612236</v>
      </c>
      <c r="Q3085" s="6">
        <v>0</v>
      </c>
      <c r="R3085" s="6">
        <v>3255000</v>
      </c>
      <c r="S3085" s="6">
        <v>9612236</v>
      </c>
      <c r="U3085">
        <f t="shared" si="54"/>
        <v>0</v>
      </c>
    </row>
    <row r="3086" spans="1:21" x14ac:dyDescent="0.35">
      <c r="A3086">
        <v>2023</v>
      </c>
      <c r="B3086" t="s">
        <v>3</v>
      </c>
      <c r="C3086" t="s">
        <v>69</v>
      </c>
      <c r="D3086" t="s">
        <v>17</v>
      </c>
      <c r="E3086" t="s">
        <v>150</v>
      </c>
      <c r="F3086" t="s">
        <v>35</v>
      </c>
      <c r="G3086">
        <v>1</v>
      </c>
      <c r="H3086" t="s">
        <v>9</v>
      </c>
      <c r="I3086">
        <v>46</v>
      </c>
      <c r="J3086" s="6">
        <v>1555.51</v>
      </c>
      <c r="K3086" s="6">
        <v>1079.46</v>
      </c>
      <c r="L3086" s="6">
        <v>64988.27</v>
      </c>
      <c r="M3086" s="6">
        <v>112528.14</v>
      </c>
      <c r="N3086" s="6">
        <v>0</v>
      </c>
      <c r="O3086" s="6">
        <v>175197685</v>
      </c>
      <c r="P3086" s="6">
        <v>51620502</v>
      </c>
      <c r="Q3086" s="6">
        <v>0</v>
      </c>
      <c r="R3086" s="6">
        <v>46386910</v>
      </c>
      <c r="S3086" s="6">
        <v>260555097</v>
      </c>
      <c r="U3086">
        <f t="shared" si="54"/>
        <v>0</v>
      </c>
    </row>
    <row r="3087" spans="1:21" x14ac:dyDescent="0.35">
      <c r="A3087">
        <v>2023</v>
      </c>
      <c r="B3087" t="s">
        <v>3</v>
      </c>
      <c r="C3087" t="s">
        <v>69</v>
      </c>
      <c r="D3087" t="s">
        <v>17</v>
      </c>
      <c r="E3087" t="s">
        <v>150</v>
      </c>
      <c r="F3087" t="s">
        <v>35</v>
      </c>
      <c r="G3087">
        <v>2</v>
      </c>
      <c r="H3087" t="s">
        <v>9</v>
      </c>
      <c r="I3087">
        <v>5</v>
      </c>
      <c r="J3087" s="6">
        <v>1994.12</v>
      </c>
      <c r="K3087" s="6">
        <v>797.65</v>
      </c>
      <c r="L3087" s="6">
        <v>12369.68</v>
      </c>
      <c r="M3087" s="6">
        <v>22142.41</v>
      </c>
      <c r="N3087" s="6">
        <v>0</v>
      </c>
      <c r="O3087" s="6">
        <v>28831584</v>
      </c>
      <c r="P3087" s="6">
        <v>735000</v>
      </c>
      <c r="Q3087" s="6">
        <v>0</v>
      </c>
      <c r="R3087" s="6">
        <v>555730</v>
      </c>
      <c r="S3087" s="6">
        <v>30122314</v>
      </c>
      <c r="U3087">
        <f t="shared" si="54"/>
        <v>0</v>
      </c>
    </row>
    <row r="3088" spans="1:21" x14ac:dyDescent="0.35">
      <c r="A3088">
        <v>2023</v>
      </c>
      <c r="B3088" t="s">
        <v>3</v>
      </c>
      <c r="C3088" t="s">
        <v>69</v>
      </c>
      <c r="D3088" t="s">
        <v>17</v>
      </c>
      <c r="E3088" t="s">
        <v>150</v>
      </c>
      <c r="F3088" t="s">
        <v>35</v>
      </c>
      <c r="G3088">
        <v>3</v>
      </c>
      <c r="H3088" t="s">
        <v>9</v>
      </c>
      <c r="I3088">
        <v>2</v>
      </c>
      <c r="J3088" s="6">
        <v>0</v>
      </c>
      <c r="K3088" s="6">
        <v>0</v>
      </c>
      <c r="L3088" s="6">
        <v>3029.26</v>
      </c>
      <c r="M3088" s="6">
        <v>17182.95</v>
      </c>
      <c r="N3088" s="6">
        <v>0</v>
      </c>
      <c r="O3088" s="6">
        <v>4994387</v>
      </c>
      <c r="P3088" s="6">
        <v>1037644</v>
      </c>
      <c r="Q3088" s="6">
        <v>0</v>
      </c>
      <c r="R3088" s="6">
        <v>103764</v>
      </c>
      <c r="S3088" s="6">
        <v>6135795</v>
      </c>
      <c r="U3088">
        <f t="shared" si="54"/>
        <v>0</v>
      </c>
    </row>
    <row r="3089" spans="1:21" x14ac:dyDescent="0.35">
      <c r="A3089">
        <v>2023</v>
      </c>
      <c r="B3089" t="s">
        <v>3</v>
      </c>
      <c r="C3089" t="s">
        <v>69</v>
      </c>
      <c r="D3089" t="s">
        <v>17</v>
      </c>
      <c r="E3089" t="s">
        <v>150</v>
      </c>
      <c r="F3089" t="s">
        <v>35</v>
      </c>
      <c r="G3089">
        <v>5</v>
      </c>
      <c r="H3089" t="s">
        <v>9</v>
      </c>
      <c r="I3089">
        <v>3</v>
      </c>
      <c r="J3089" s="6">
        <v>0</v>
      </c>
      <c r="K3089" s="6">
        <v>0</v>
      </c>
      <c r="L3089" s="6">
        <v>96.87</v>
      </c>
      <c r="M3089" s="6">
        <v>667.17</v>
      </c>
      <c r="N3089" s="6">
        <v>0</v>
      </c>
      <c r="O3089" s="6">
        <v>1478766</v>
      </c>
      <c r="P3089" s="6">
        <v>1155000</v>
      </c>
      <c r="Q3089" s="6">
        <v>0</v>
      </c>
      <c r="R3089" s="6">
        <v>0</v>
      </c>
      <c r="S3089" s="6">
        <v>2633766</v>
      </c>
      <c r="U3089">
        <f t="shared" si="54"/>
        <v>0</v>
      </c>
    </row>
    <row r="3090" spans="1:21" x14ac:dyDescent="0.35">
      <c r="A3090">
        <v>2023</v>
      </c>
      <c r="B3090" t="s">
        <v>3</v>
      </c>
      <c r="C3090" t="s">
        <v>69</v>
      </c>
      <c r="D3090" t="s">
        <v>17</v>
      </c>
      <c r="E3090" t="s">
        <v>150</v>
      </c>
      <c r="F3090" t="s">
        <v>35</v>
      </c>
      <c r="G3090">
        <v>6</v>
      </c>
      <c r="H3090" t="s">
        <v>9</v>
      </c>
      <c r="I3090">
        <v>2</v>
      </c>
      <c r="J3090" s="6">
        <v>0</v>
      </c>
      <c r="K3090" s="6">
        <v>0</v>
      </c>
      <c r="L3090" s="6">
        <v>85.28</v>
      </c>
      <c r="M3090" s="6">
        <v>171.96</v>
      </c>
      <c r="N3090" s="6">
        <v>0</v>
      </c>
      <c r="O3090" s="6">
        <v>0</v>
      </c>
      <c r="P3090" s="6">
        <v>770000</v>
      </c>
      <c r="Q3090" s="6">
        <v>0</v>
      </c>
      <c r="R3090" s="6">
        <v>0</v>
      </c>
      <c r="S3090" s="6">
        <v>770000</v>
      </c>
      <c r="U3090">
        <f t="shared" si="54"/>
        <v>0</v>
      </c>
    </row>
    <row r="3091" spans="1:21" x14ac:dyDescent="0.35">
      <c r="A3091">
        <v>2023</v>
      </c>
      <c r="B3091" t="s">
        <v>3</v>
      </c>
      <c r="C3091" t="s">
        <v>69</v>
      </c>
      <c r="D3091" t="s">
        <v>17</v>
      </c>
      <c r="E3091" t="s">
        <v>151</v>
      </c>
      <c r="F3091" t="s">
        <v>35</v>
      </c>
      <c r="G3091">
        <v>1</v>
      </c>
      <c r="H3091" t="s">
        <v>9</v>
      </c>
      <c r="I3091">
        <v>54</v>
      </c>
      <c r="J3091" s="6">
        <v>6857.49</v>
      </c>
      <c r="K3091" s="6">
        <v>2828.38</v>
      </c>
      <c r="L3091" s="6">
        <v>115322.45</v>
      </c>
      <c r="M3091" s="6">
        <v>138813.91</v>
      </c>
      <c r="N3091" s="6">
        <v>0</v>
      </c>
      <c r="O3091" s="6">
        <v>416275374</v>
      </c>
      <c r="P3091" s="6">
        <v>108558215</v>
      </c>
      <c r="Q3091" s="6">
        <v>0</v>
      </c>
      <c r="R3091" s="6">
        <v>107973438</v>
      </c>
      <c r="S3091" s="6">
        <v>632807027</v>
      </c>
      <c r="U3091">
        <f t="shared" si="54"/>
        <v>0</v>
      </c>
    </row>
    <row r="3092" spans="1:21" x14ac:dyDescent="0.35">
      <c r="A3092">
        <v>2023</v>
      </c>
      <c r="B3092" t="s">
        <v>3</v>
      </c>
      <c r="C3092" t="s">
        <v>69</v>
      </c>
      <c r="D3092" t="s">
        <v>17</v>
      </c>
      <c r="E3092" t="s">
        <v>151</v>
      </c>
      <c r="F3092" t="s">
        <v>35</v>
      </c>
      <c r="G3092">
        <v>5</v>
      </c>
      <c r="H3092" t="s">
        <v>9</v>
      </c>
      <c r="I3092">
        <v>1</v>
      </c>
      <c r="J3092" s="6">
        <v>0</v>
      </c>
      <c r="K3092" s="6">
        <v>0</v>
      </c>
      <c r="L3092" s="6">
        <v>32.29</v>
      </c>
      <c r="M3092" s="6">
        <v>222.39</v>
      </c>
      <c r="N3092" s="6">
        <v>0</v>
      </c>
      <c r="O3092" s="6">
        <v>492922</v>
      </c>
      <c r="P3092" s="6">
        <v>385000</v>
      </c>
      <c r="Q3092" s="6">
        <v>0</v>
      </c>
      <c r="R3092" s="6">
        <v>0</v>
      </c>
      <c r="S3092" s="6">
        <v>877922</v>
      </c>
      <c r="U3092">
        <f t="shared" si="54"/>
        <v>0</v>
      </c>
    </row>
    <row r="3093" spans="1:21" x14ac:dyDescent="0.35">
      <c r="A3093">
        <v>2023</v>
      </c>
      <c r="B3093" t="s">
        <v>3</v>
      </c>
      <c r="C3093" t="s">
        <v>69</v>
      </c>
      <c r="D3093" t="s">
        <v>17</v>
      </c>
      <c r="E3093" t="s">
        <v>151</v>
      </c>
      <c r="F3093" t="s">
        <v>35</v>
      </c>
      <c r="G3093">
        <v>6</v>
      </c>
      <c r="H3093" t="s">
        <v>9</v>
      </c>
      <c r="I3093">
        <v>1</v>
      </c>
      <c r="J3093" s="6">
        <v>0</v>
      </c>
      <c r="K3093" s="6">
        <v>0</v>
      </c>
      <c r="L3093" s="6">
        <v>42.64</v>
      </c>
      <c r="M3093" s="6">
        <v>85.98</v>
      </c>
      <c r="N3093" s="6">
        <v>0</v>
      </c>
      <c r="O3093" s="6">
        <v>0</v>
      </c>
      <c r="P3093" s="6">
        <v>385000</v>
      </c>
      <c r="Q3093" s="6">
        <v>0</v>
      </c>
      <c r="R3093" s="6">
        <v>0</v>
      </c>
      <c r="S3093" s="6">
        <v>385000</v>
      </c>
      <c r="U3093">
        <f t="shared" si="54"/>
        <v>0</v>
      </c>
    </row>
    <row r="3094" spans="1:21" x14ac:dyDescent="0.35">
      <c r="A3094">
        <v>2023</v>
      </c>
      <c r="B3094" t="s">
        <v>3</v>
      </c>
      <c r="C3094" t="s">
        <v>69</v>
      </c>
      <c r="D3094" t="s">
        <v>17</v>
      </c>
      <c r="E3094" t="s">
        <v>152</v>
      </c>
      <c r="F3094" t="s">
        <v>35</v>
      </c>
      <c r="G3094">
        <v>1</v>
      </c>
      <c r="H3094" t="s">
        <v>9</v>
      </c>
      <c r="I3094">
        <v>9</v>
      </c>
      <c r="J3094" s="6">
        <v>1133.1300000000001</v>
      </c>
      <c r="K3094" s="6">
        <v>566.62</v>
      </c>
      <c r="L3094" s="6">
        <v>3238.15</v>
      </c>
      <c r="M3094" s="6">
        <v>4832.25</v>
      </c>
      <c r="N3094" s="6">
        <v>0</v>
      </c>
      <c r="O3094" s="6">
        <v>44400000</v>
      </c>
      <c r="P3094" s="6">
        <v>11862236</v>
      </c>
      <c r="Q3094" s="6">
        <v>0</v>
      </c>
      <c r="R3094" s="6">
        <v>11625000</v>
      </c>
      <c r="S3094" s="6">
        <v>67887236</v>
      </c>
      <c r="U3094">
        <f t="shared" si="54"/>
        <v>0</v>
      </c>
    </row>
    <row r="3095" spans="1:21" x14ac:dyDescent="0.35">
      <c r="A3095">
        <v>2023</v>
      </c>
      <c r="B3095" t="s">
        <v>3</v>
      </c>
      <c r="C3095" t="s">
        <v>69</v>
      </c>
      <c r="D3095" t="s">
        <v>17</v>
      </c>
      <c r="E3095" t="s">
        <v>152</v>
      </c>
      <c r="F3095" t="s">
        <v>35</v>
      </c>
      <c r="G3095">
        <v>2</v>
      </c>
      <c r="H3095" t="s">
        <v>9</v>
      </c>
      <c r="I3095">
        <v>1</v>
      </c>
      <c r="J3095" s="6">
        <v>0</v>
      </c>
      <c r="K3095" s="6">
        <v>0</v>
      </c>
      <c r="L3095" s="6">
        <v>192.81</v>
      </c>
      <c r="M3095" s="6">
        <v>290.81</v>
      </c>
      <c r="N3095" s="6">
        <v>0</v>
      </c>
      <c r="O3095" s="6">
        <v>385000</v>
      </c>
      <c r="P3095" s="6">
        <v>350000</v>
      </c>
      <c r="Q3095" s="6">
        <v>0</v>
      </c>
      <c r="R3095" s="6">
        <v>0</v>
      </c>
      <c r="S3095" s="6">
        <v>735000</v>
      </c>
      <c r="U3095">
        <f t="shared" ref="U3095:U3129" si="55">IFERROR(N3095/J3095,0)</f>
        <v>0</v>
      </c>
    </row>
    <row r="3096" spans="1:21" x14ac:dyDescent="0.35">
      <c r="A3096">
        <v>2023</v>
      </c>
      <c r="B3096" t="s">
        <v>3</v>
      </c>
      <c r="C3096" t="s">
        <v>69</v>
      </c>
      <c r="D3096" t="s">
        <v>17</v>
      </c>
      <c r="E3096" t="s">
        <v>152</v>
      </c>
      <c r="F3096" t="s">
        <v>35</v>
      </c>
      <c r="G3096">
        <v>5</v>
      </c>
      <c r="H3096" t="s">
        <v>9</v>
      </c>
      <c r="I3096">
        <v>1</v>
      </c>
      <c r="J3096" s="6">
        <v>0</v>
      </c>
      <c r="K3096" s="6">
        <v>0</v>
      </c>
      <c r="L3096" s="6">
        <v>32.29</v>
      </c>
      <c r="M3096" s="6">
        <v>222.39</v>
      </c>
      <c r="N3096" s="6">
        <v>0</v>
      </c>
      <c r="O3096" s="6">
        <v>492922</v>
      </c>
      <c r="P3096" s="6">
        <v>385000</v>
      </c>
      <c r="Q3096" s="6">
        <v>0</v>
      </c>
      <c r="R3096" s="6">
        <v>0</v>
      </c>
      <c r="S3096" s="6">
        <v>877922</v>
      </c>
      <c r="U3096">
        <f t="shared" si="55"/>
        <v>0</v>
      </c>
    </row>
    <row r="3097" spans="1:21" x14ac:dyDescent="0.35">
      <c r="A3097">
        <v>2023</v>
      </c>
      <c r="B3097" t="s">
        <v>3</v>
      </c>
      <c r="C3097" t="s">
        <v>70</v>
      </c>
      <c r="D3097" t="s">
        <v>17</v>
      </c>
      <c r="E3097" t="s">
        <v>121</v>
      </c>
      <c r="F3097" t="s">
        <v>35</v>
      </c>
      <c r="G3097">
        <v>2</v>
      </c>
      <c r="H3097" t="s">
        <v>9</v>
      </c>
      <c r="I3097">
        <v>1</v>
      </c>
      <c r="J3097" s="6">
        <v>0</v>
      </c>
      <c r="K3097" s="6">
        <v>0</v>
      </c>
      <c r="L3097" s="6">
        <v>189.92</v>
      </c>
      <c r="M3097" s="6">
        <v>250.26</v>
      </c>
      <c r="N3097" s="6">
        <v>0</v>
      </c>
      <c r="O3097" s="6">
        <v>110500</v>
      </c>
      <c r="P3097" s="6">
        <v>150000</v>
      </c>
      <c r="Q3097" s="6">
        <v>0</v>
      </c>
      <c r="R3097" s="6">
        <v>215000</v>
      </c>
      <c r="S3097" s="6">
        <v>475500</v>
      </c>
      <c r="U3097">
        <f t="shared" si="55"/>
        <v>0</v>
      </c>
    </row>
    <row r="3098" spans="1:21" x14ac:dyDescent="0.35">
      <c r="A3098">
        <v>2023</v>
      </c>
      <c r="B3098" t="s">
        <v>3</v>
      </c>
      <c r="C3098" t="s">
        <v>70</v>
      </c>
      <c r="D3098" t="s">
        <v>17</v>
      </c>
      <c r="E3098" t="s">
        <v>123</v>
      </c>
      <c r="F3098" t="s">
        <v>35</v>
      </c>
      <c r="G3098">
        <v>1</v>
      </c>
      <c r="H3098" t="s">
        <v>9</v>
      </c>
      <c r="I3098">
        <v>1</v>
      </c>
      <c r="J3098" s="6">
        <v>0</v>
      </c>
      <c r="K3098" s="6">
        <v>0</v>
      </c>
      <c r="L3098" s="6">
        <v>722.42</v>
      </c>
      <c r="M3098" s="6">
        <v>1498.21</v>
      </c>
      <c r="N3098" s="6">
        <v>0</v>
      </c>
      <c r="O3098" s="6">
        <v>1240000</v>
      </c>
      <c r="P3098" s="6">
        <v>300000</v>
      </c>
      <c r="Q3098" s="6">
        <v>0</v>
      </c>
      <c r="R3098" s="6">
        <v>400000</v>
      </c>
      <c r="S3098" s="6">
        <v>1940000</v>
      </c>
      <c r="U3098">
        <f t="shared" si="55"/>
        <v>0</v>
      </c>
    </row>
    <row r="3099" spans="1:21" x14ac:dyDescent="0.35">
      <c r="A3099">
        <v>2023</v>
      </c>
      <c r="B3099" t="s">
        <v>3</v>
      </c>
      <c r="C3099" t="s">
        <v>70</v>
      </c>
      <c r="D3099" t="s">
        <v>17</v>
      </c>
      <c r="E3099" t="s">
        <v>124</v>
      </c>
      <c r="F3099" t="s">
        <v>35</v>
      </c>
      <c r="G3099">
        <v>1</v>
      </c>
      <c r="H3099" t="s">
        <v>9</v>
      </c>
      <c r="I3099">
        <v>3</v>
      </c>
      <c r="J3099" s="6">
        <v>0</v>
      </c>
      <c r="K3099" s="6">
        <v>0</v>
      </c>
      <c r="L3099" s="6">
        <v>242.25</v>
      </c>
      <c r="M3099" s="6">
        <v>1052.94</v>
      </c>
      <c r="N3099" s="6">
        <v>0</v>
      </c>
      <c r="O3099" s="6">
        <v>3000000</v>
      </c>
      <c r="P3099" s="6">
        <v>12000000</v>
      </c>
      <c r="Q3099" s="6">
        <v>0</v>
      </c>
      <c r="R3099" s="6">
        <v>6500000</v>
      </c>
      <c r="S3099" s="6">
        <v>21500000</v>
      </c>
      <c r="U3099">
        <f t="shared" si="55"/>
        <v>0</v>
      </c>
    </row>
    <row r="3100" spans="1:21" x14ac:dyDescent="0.35">
      <c r="A3100">
        <v>2023</v>
      </c>
      <c r="B3100" t="s">
        <v>3</v>
      </c>
      <c r="C3100" t="s">
        <v>70</v>
      </c>
      <c r="D3100" t="s">
        <v>17</v>
      </c>
      <c r="E3100" t="s">
        <v>125</v>
      </c>
      <c r="F3100" t="s">
        <v>35</v>
      </c>
      <c r="G3100">
        <v>1</v>
      </c>
      <c r="H3100" t="s">
        <v>9</v>
      </c>
      <c r="I3100">
        <v>2</v>
      </c>
      <c r="J3100" s="6">
        <v>0</v>
      </c>
      <c r="K3100" s="6">
        <v>0</v>
      </c>
      <c r="L3100" s="6">
        <v>656.15</v>
      </c>
      <c r="M3100" s="6">
        <v>1231.3</v>
      </c>
      <c r="N3100" s="6">
        <v>0</v>
      </c>
      <c r="O3100" s="6">
        <v>60000</v>
      </c>
      <c r="P3100" s="6">
        <v>500000</v>
      </c>
      <c r="Q3100" s="6">
        <v>0</v>
      </c>
      <c r="R3100" s="6">
        <v>200000</v>
      </c>
      <c r="S3100" s="6">
        <v>760000</v>
      </c>
      <c r="U3100">
        <f t="shared" si="55"/>
        <v>0</v>
      </c>
    </row>
    <row r="3101" spans="1:21" x14ac:dyDescent="0.35">
      <c r="A3101">
        <v>2023</v>
      </c>
      <c r="B3101" t="s">
        <v>3</v>
      </c>
      <c r="C3101" t="s">
        <v>70</v>
      </c>
      <c r="D3101" t="s">
        <v>17</v>
      </c>
      <c r="E3101" t="s">
        <v>125</v>
      </c>
      <c r="F3101" t="s">
        <v>35</v>
      </c>
      <c r="G3101">
        <v>2</v>
      </c>
      <c r="H3101" t="s">
        <v>9</v>
      </c>
      <c r="I3101">
        <v>1</v>
      </c>
      <c r="J3101" s="6">
        <v>-14115.87</v>
      </c>
      <c r="K3101" s="6">
        <v>-2031.27</v>
      </c>
      <c r="L3101" s="6">
        <v>0</v>
      </c>
      <c r="M3101" s="6">
        <v>0</v>
      </c>
      <c r="N3101" s="6">
        <v>0</v>
      </c>
      <c r="O3101" s="6">
        <v>30560000</v>
      </c>
      <c r="P3101" s="6">
        <v>18000000</v>
      </c>
      <c r="Q3101" s="6">
        <v>0</v>
      </c>
      <c r="R3101" s="6">
        <v>7200000</v>
      </c>
      <c r="S3101" s="6">
        <v>52000000</v>
      </c>
      <c r="U3101">
        <f t="shared" si="55"/>
        <v>0</v>
      </c>
    </row>
    <row r="3102" spans="1:21" x14ac:dyDescent="0.35">
      <c r="A3102">
        <v>2023</v>
      </c>
      <c r="B3102" t="s">
        <v>3</v>
      </c>
      <c r="C3102" t="s">
        <v>70</v>
      </c>
      <c r="D3102" t="s">
        <v>17</v>
      </c>
      <c r="E3102" t="s">
        <v>127</v>
      </c>
      <c r="F3102" t="s">
        <v>35</v>
      </c>
      <c r="G3102">
        <v>1</v>
      </c>
      <c r="H3102" t="s">
        <v>9</v>
      </c>
      <c r="I3102">
        <v>23</v>
      </c>
      <c r="J3102" s="6">
        <v>-9365.2099999999991</v>
      </c>
      <c r="K3102" s="6">
        <v>-1347.65</v>
      </c>
      <c r="L3102" s="6">
        <v>8400.2900000000009</v>
      </c>
      <c r="M3102" s="6">
        <v>26219.97</v>
      </c>
      <c r="N3102" s="6">
        <v>-2341</v>
      </c>
      <c r="O3102" s="6">
        <v>96623555</v>
      </c>
      <c r="P3102" s="6">
        <v>194421869</v>
      </c>
      <c r="Q3102" s="6">
        <v>0</v>
      </c>
      <c r="R3102" s="6">
        <v>39007031</v>
      </c>
      <c r="S3102" s="6">
        <v>272322368</v>
      </c>
      <c r="U3102">
        <f t="shared" si="55"/>
        <v>0.24996769960310555</v>
      </c>
    </row>
    <row r="3103" spans="1:21" x14ac:dyDescent="0.35">
      <c r="A3103">
        <v>2023</v>
      </c>
      <c r="B3103" t="s">
        <v>3</v>
      </c>
      <c r="C3103" t="s">
        <v>70</v>
      </c>
      <c r="D3103" t="s">
        <v>17</v>
      </c>
      <c r="E3103" t="s">
        <v>127</v>
      </c>
      <c r="F3103" t="s">
        <v>35</v>
      </c>
      <c r="G3103">
        <v>2</v>
      </c>
      <c r="H3103" t="s">
        <v>9</v>
      </c>
      <c r="I3103">
        <v>9</v>
      </c>
      <c r="J3103" s="6">
        <v>-419.66</v>
      </c>
      <c r="K3103" s="6">
        <v>-60.39</v>
      </c>
      <c r="L3103" s="6">
        <v>2621.5</v>
      </c>
      <c r="M3103" s="6">
        <v>21386.45</v>
      </c>
      <c r="N3103" s="6">
        <v>0</v>
      </c>
      <c r="O3103" s="6">
        <v>63604000</v>
      </c>
      <c r="P3103" s="6">
        <v>230896000</v>
      </c>
      <c r="Q3103" s="6">
        <v>0</v>
      </c>
      <c r="R3103" s="6">
        <v>56834800</v>
      </c>
      <c r="S3103" s="6">
        <v>350844800</v>
      </c>
      <c r="U3103">
        <f t="shared" si="55"/>
        <v>0</v>
      </c>
    </row>
    <row r="3104" spans="1:21" x14ac:dyDescent="0.35">
      <c r="A3104">
        <v>2023</v>
      </c>
      <c r="B3104" t="s">
        <v>3</v>
      </c>
      <c r="C3104" t="s">
        <v>70</v>
      </c>
      <c r="D3104" t="s">
        <v>17</v>
      </c>
      <c r="E3104" t="s">
        <v>127</v>
      </c>
      <c r="F3104" t="s">
        <v>35</v>
      </c>
      <c r="G3104">
        <v>3</v>
      </c>
      <c r="H3104" t="s">
        <v>9</v>
      </c>
      <c r="I3104">
        <v>1</v>
      </c>
      <c r="J3104" s="6">
        <v>-9928.08</v>
      </c>
      <c r="K3104" s="6">
        <v>-1428.65</v>
      </c>
      <c r="L3104" s="6">
        <v>0</v>
      </c>
      <c r="M3104" s="6">
        <v>0</v>
      </c>
      <c r="N3104" s="6">
        <v>-2483</v>
      </c>
      <c r="O3104" s="6">
        <v>120000000</v>
      </c>
      <c r="P3104" s="6">
        <v>50000000</v>
      </c>
      <c r="Q3104" s="6">
        <v>0</v>
      </c>
      <c r="R3104" s="6">
        <v>25700000</v>
      </c>
      <c r="S3104" s="6">
        <v>58000000</v>
      </c>
      <c r="U3104">
        <f t="shared" si="55"/>
        <v>0.25009870992175726</v>
      </c>
    </row>
    <row r="3105" spans="1:21" x14ac:dyDescent="0.35">
      <c r="A3105">
        <v>2023</v>
      </c>
      <c r="B3105" t="s">
        <v>3</v>
      </c>
      <c r="C3105" t="s">
        <v>70</v>
      </c>
      <c r="D3105" t="s">
        <v>17</v>
      </c>
      <c r="E3105" t="s">
        <v>127</v>
      </c>
      <c r="F3105" t="s">
        <v>35</v>
      </c>
      <c r="G3105">
        <v>6</v>
      </c>
      <c r="H3105" t="s">
        <v>9</v>
      </c>
      <c r="I3105">
        <v>1</v>
      </c>
      <c r="J3105" s="6">
        <v>0</v>
      </c>
      <c r="K3105" s="6">
        <v>0</v>
      </c>
      <c r="L3105" s="6">
        <v>702.11</v>
      </c>
      <c r="M3105" s="6">
        <v>6101.55</v>
      </c>
      <c r="N3105" s="6">
        <v>0</v>
      </c>
      <c r="O3105" s="6">
        <v>20000000</v>
      </c>
      <c r="P3105" s="6">
        <v>80000000</v>
      </c>
      <c r="Q3105" s="6">
        <v>0</v>
      </c>
      <c r="R3105" s="6">
        <v>22000000</v>
      </c>
      <c r="S3105" s="6">
        <v>122000000</v>
      </c>
      <c r="U3105">
        <f t="shared" si="55"/>
        <v>0</v>
      </c>
    </row>
    <row r="3106" spans="1:21" x14ac:dyDescent="0.35">
      <c r="A3106">
        <v>2023</v>
      </c>
      <c r="B3106" t="s">
        <v>3</v>
      </c>
      <c r="C3106" t="s">
        <v>70</v>
      </c>
      <c r="D3106" t="s">
        <v>17</v>
      </c>
      <c r="E3106" t="s">
        <v>129</v>
      </c>
      <c r="F3106" t="s">
        <v>35</v>
      </c>
      <c r="G3106">
        <v>2</v>
      </c>
      <c r="H3106" t="s">
        <v>9</v>
      </c>
      <c r="I3106">
        <v>3</v>
      </c>
      <c r="J3106" s="6">
        <v>-418.42</v>
      </c>
      <c r="K3106" s="6">
        <v>-60.21</v>
      </c>
      <c r="L3106" s="6">
        <v>636.53</v>
      </c>
      <c r="M3106" s="6">
        <v>1321.14</v>
      </c>
      <c r="N3106" s="6">
        <v>0</v>
      </c>
      <c r="O3106" s="6">
        <v>842000</v>
      </c>
      <c r="P3106" s="6">
        <v>450000</v>
      </c>
      <c r="Q3106" s="6">
        <v>0</v>
      </c>
      <c r="R3106" s="6">
        <v>645000</v>
      </c>
      <c r="S3106" s="6">
        <v>1686000</v>
      </c>
      <c r="U3106">
        <f t="shared" si="55"/>
        <v>0</v>
      </c>
    </row>
    <row r="3107" spans="1:21" x14ac:dyDescent="0.35">
      <c r="A3107">
        <v>2023</v>
      </c>
      <c r="B3107" t="s">
        <v>3</v>
      </c>
      <c r="C3107" t="s">
        <v>70</v>
      </c>
      <c r="D3107" t="s">
        <v>17</v>
      </c>
      <c r="E3107" t="s">
        <v>129</v>
      </c>
      <c r="F3107" t="s">
        <v>35</v>
      </c>
      <c r="G3107">
        <v>3</v>
      </c>
      <c r="H3107" t="s">
        <v>9</v>
      </c>
      <c r="I3107">
        <v>2</v>
      </c>
      <c r="J3107" s="6">
        <v>0</v>
      </c>
      <c r="K3107" s="6">
        <v>0</v>
      </c>
      <c r="L3107" s="6">
        <v>2656.27</v>
      </c>
      <c r="M3107" s="6">
        <v>3951.79</v>
      </c>
      <c r="N3107" s="6">
        <v>0</v>
      </c>
      <c r="O3107" s="6">
        <v>1977500</v>
      </c>
      <c r="P3107" s="6">
        <v>2000000</v>
      </c>
      <c r="Q3107" s="6">
        <v>0</v>
      </c>
      <c r="R3107" s="6">
        <v>950000</v>
      </c>
      <c r="S3107" s="6">
        <v>4927500</v>
      </c>
      <c r="U3107">
        <f t="shared" si="55"/>
        <v>0</v>
      </c>
    </row>
    <row r="3108" spans="1:21" x14ac:dyDescent="0.35">
      <c r="A3108">
        <v>2023</v>
      </c>
      <c r="B3108" t="s">
        <v>3</v>
      </c>
      <c r="C3108" t="s">
        <v>70</v>
      </c>
      <c r="D3108" t="s">
        <v>17</v>
      </c>
      <c r="E3108" t="s">
        <v>131</v>
      </c>
      <c r="F3108" t="s">
        <v>35</v>
      </c>
      <c r="G3108">
        <v>2</v>
      </c>
      <c r="H3108" t="s">
        <v>9</v>
      </c>
      <c r="I3108">
        <v>1</v>
      </c>
      <c r="J3108" s="6">
        <v>0</v>
      </c>
      <c r="K3108" s="6">
        <v>0</v>
      </c>
      <c r="L3108" s="6">
        <v>0</v>
      </c>
      <c r="M3108" s="6">
        <v>0</v>
      </c>
      <c r="N3108" s="6">
        <v>0</v>
      </c>
      <c r="O3108" s="6">
        <v>2000000</v>
      </c>
      <c r="P3108" s="6">
        <v>510000</v>
      </c>
      <c r="Q3108" s="6">
        <v>0</v>
      </c>
      <c r="R3108" s="6">
        <v>210000</v>
      </c>
      <c r="S3108" s="6">
        <v>1600000</v>
      </c>
      <c r="U3108">
        <f t="shared" si="55"/>
        <v>0</v>
      </c>
    </row>
    <row r="3109" spans="1:21" x14ac:dyDescent="0.35">
      <c r="A3109">
        <v>2023</v>
      </c>
      <c r="B3109" t="s">
        <v>3</v>
      </c>
      <c r="C3109" t="s">
        <v>70</v>
      </c>
      <c r="D3109" t="s">
        <v>17</v>
      </c>
      <c r="E3109" t="s">
        <v>131</v>
      </c>
      <c r="F3109" t="s">
        <v>35</v>
      </c>
      <c r="G3109">
        <v>3</v>
      </c>
      <c r="H3109" t="s">
        <v>9</v>
      </c>
      <c r="I3109">
        <v>1</v>
      </c>
      <c r="J3109" s="6">
        <v>0</v>
      </c>
      <c r="K3109" s="6">
        <v>0</v>
      </c>
      <c r="L3109" s="6">
        <v>232.96</v>
      </c>
      <c r="M3109" s="6">
        <v>1626.1</v>
      </c>
      <c r="N3109" s="6">
        <v>0</v>
      </c>
      <c r="O3109" s="6">
        <v>620000</v>
      </c>
      <c r="P3109" s="6">
        <v>150000</v>
      </c>
      <c r="Q3109" s="6">
        <v>0</v>
      </c>
      <c r="R3109" s="6">
        <v>200000</v>
      </c>
      <c r="S3109" s="6">
        <v>970000</v>
      </c>
      <c r="U3109">
        <f t="shared" si="55"/>
        <v>0</v>
      </c>
    </row>
    <row r="3110" spans="1:21" x14ac:dyDescent="0.35">
      <c r="A3110">
        <v>2023</v>
      </c>
      <c r="B3110" t="s">
        <v>3</v>
      </c>
      <c r="C3110" t="s">
        <v>70</v>
      </c>
      <c r="D3110" t="s">
        <v>17</v>
      </c>
      <c r="E3110" t="s">
        <v>132</v>
      </c>
      <c r="F3110" t="s">
        <v>35</v>
      </c>
      <c r="G3110">
        <v>2</v>
      </c>
      <c r="H3110" t="s">
        <v>9</v>
      </c>
      <c r="I3110">
        <v>1</v>
      </c>
      <c r="J3110" s="6">
        <v>-202.06</v>
      </c>
      <c r="K3110" s="6">
        <v>-29.08</v>
      </c>
      <c r="L3110" s="6">
        <v>0</v>
      </c>
      <c r="M3110" s="6">
        <v>0</v>
      </c>
      <c r="N3110" s="6">
        <v>0</v>
      </c>
      <c r="O3110" s="6">
        <v>621000</v>
      </c>
      <c r="P3110" s="6">
        <v>150000</v>
      </c>
      <c r="Q3110" s="6">
        <v>0</v>
      </c>
      <c r="R3110" s="6">
        <v>215000</v>
      </c>
      <c r="S3110" s="6">
        <v>750000</v>
      </c>
      <c r="U3110">
        <f t="shared" si="55"/>
        <v>0</v>
      </c>
    </row>
    <row r="3111" spans="1:21" x14ac:dyDescent="0.35">
      <c r="A3111">
        <v>2023</v>
      </c>
      <c r="B3111" t="s">
        <v>3</v>
      </c>
      <c r="C3111" t="s">
        <v>70</v>
      </c>
      <c r="D3111" t="s">
        <v>17</v>
      </c>
      <c r="E3111" t="s">
        <v>134</v>
      </c>
      <c r="F3111" t="s">
        <v>35</v>
      </c>
      <c r="G3111">
        <v>1</v>
      </c>
      <c r="H3111" t="s">
        <v>9</v>
      </c>
      <c r="I3111">
        <v>2</v>
      </c>
      <c r="J3111" s="6">
        <v>-212.74</v>
      </c>
      <c r="K3111" s="6">
        <v>-30.61</v>
      </c>
      <c r="L3111" s="6">
        <v>1284.78</v>
      </c>
      <c r="M3111" s="6">
        <v>1877.42</v>
      </c>
      <c r="N3111" s="6">
        <v>0</v>
      </c>
      <c r="O3111" s="6">
        <v>1460000</v>
      </c>
      <c r="P3111" s="6">
        <v>600000</v>
      </c>
      <c r="Q3111" s="6">
        <v>0</v>
      </c>
      <c r="R3111" s="6">
        <v>730000</v>
      </c>
      <c r="S3111" s="6">
        <v>2640000</v>
      </c>
      <c r="U3111">
        <f t="shared" si="55"/>
        <v>0</v>
      </c>
    </row>
    <row r="3112" spans="1:21" x14ac:dyDescent="0.35">
      <c r="A3112">
        <v>2023</v>
      </c>
      <c r="B3112" t="s">
        <v>3</v>
      </c>
      <c r="C3112" t="s">
        <v>70</v>
      </c>
      <c r="D3112" t="s">
        <v>17</v>
      </c>
      <c r="E3112" t="s">
        <v>134</v>
      </c>
      <c r="F3112" t="s">
        <v>35</v>
      </c>
      <c r="G3112">
        <v>2</v>
      </c>
      <c r="H3112" t="s">
        <v>9</v>
      </c>
      <c r="I3112">
        <v>1</v>
      </c>
      <c r="J3112" s="6">
        <v>-690.16</v>
      </c>
      <c r="K3112" s="6">
        <v>-99.31</v>
      </c>
      <c r="L3112" s="6">
        <v>0</v>
      </c>
      <c r="M3112" s="6">
        <v>0</v>
      </c>
      <c r="N3112" s="6">
        <v>0</v>
      </c>
      <c r="O3112" s="6">
        <v>81250</v>
      </c>
      <c r="P3112" s="6">
        <v>750000</v>
      </c>
      <c r="Q3112" s="6">
        <v>0</v>
      </c>
      <c r="R3112" s="6">
        <v>175000</v>
      </c>
      <c r="S3112" s="6">
        <v>925000</v>
      </c>
      <c r="U3112">
        <f t="shared" si="55"/>
        <v>0</v>
      </c>
    </row>
    <row r="3113" spans="1:21" x14ac:dyDescent="0.35">
      <c r="A3113">
        <v>2023</v>
      </c>
      <c r="B3113" t="s">
        <v>3</v>
      </c>
      <c r="C3113" t="s">
        <v>70</v>
      </c>
      <c r="D3113" t="s">
        <v>17</v>
      </c>
      <c r="E3113" t="s">
        <v>135</v>
      </c>
      <c r="F3113" t="s">
        <v>35</v>
      </c>
      <c r="G3113">
        <v>1</v>
      </c>
      <c r="H3113" t="s">
        <v>9</v>
      </c>
      <c r="I3113">
        <v>1</v>
      </c>
      <c r="J3113" s="6">
        <v>-1282.93</v>
      </c>
      <c r="K3113" s="6">
        <v>-184.61</v>
      </c>
      <c r="L3113" s="6">
        <v>242.23</v>
      </c>
      <c r="M3113" s="6">
        <v>641.46</v>
      </c>
      <c r="N3113" s="6">
        <v>0</v>
      </c>
      <c r="O3113" s="6">
        <v>186250</v>
      </c>
      <c r="P3113" s="6">
        <v>1750000</v>
      </c>
      <c r="Q3113" s="6">
        <v>0</v>
      </c>
      <c r="R3113" s="6">
        <v>850000</v>
      </c>
      <c r="S3113" s="6">
        <v>2450000</v>
      </c>
      <c r="U3113">
        <f t="shared" si="55"/>
        <v>0</v>
      </c>
    </row>
    <row r="3114" spans="1:21" x14ac:dyDescent="0.35">
      <c r="A3114">
        <v>2023</v>
      </c>
      <c r="B3114" t="s">
        <v>3</v>
      </c>
      <c r="C3114" t="s">
        <v>70</v>
      </c>
      <c r="D3114" t="s">
        <v>17</v>
      </c>
      <c r="E3114" t="s">
        <v>135</v>
      </c>
      <c r="F3114" t="s">
        <v>35</v>
      </c>
      <c r="G3114">
        <v>2</v>
      </c>
      <c r="H3114" t="s">
        <v>9</v>
      </c>
      <c r="I3114">
        <v>7</v>
      </c>
      <c r="J3114" s="6">
        <v>0</v>
      </c>
      <c r="K3114" s="6">
        <v>0</v>
      </c>
      <c r="L3114" s="6">
        <v>4242.92</v>
      </c>
      <c r="M3114" s="6">
        <v>5901.84</v>
      </c>
      <c r="N3114" s="6">
        <v>0</v>
      </c>
      <c r="O3114" s="6">
        <v>12527500</v>
      </c>
      <c r="P3114" s="6">
        <v>2750000</v>
      </c>
      <c r="Q3114" s="6">
        <v>0</v>
      </c>
      <c r="R3114" s="6">
        <v>1905000</v>
      </c>
      <c r="S3114" s="6">
        <v>17182500</v>
      </c>
      <c r="U3114">
        <f t="shared" si="55"/>
        <v>0</v>
      </c>
    </row>
    <row r="3115" spans="1:21" x14ac:dyDescent="0.35">
      <c r="A3115">
        <v>2023</v>
      </c>
      <c r="B3115" t="s">
        <v>3</v>
      </c>
      <c r="C3115" t="s">
        <v>70</v>
      </c>
      <c r="D3115" t="s">
        <v>17</v>
      </c>
      <c r="E3115" t="s">
        <v>137</v>
      </c>
      <c r="F3115" t="s">
        <v>35</v>
      </c>
      <c r="G3115">
        <v>2</v>
      </c>
      <c r="H3115" t="s">
        <v>9</v>
      </c>
      <c r="I3115">
        <v>1</v>
      </c>
      <c r="J3115" s="6">
        <v>0</v>
      </c>
      <c r="K3115" s="6">
        <v>0</v>
      </c>
      <c r="L3115" s="6">
        <v>184.93</v>
      </c>
      <c r="M3115" s="6">
        <v>202.09</v>
      </c>
      <c r="N3115" s="6">
        <v>0</v>
      </c>
      <c r="O3115" s="6">
        <v>621000</v>
      </c>
      <c r="P3115" s="6">
        <v>150000</v>
      </c>
      <c r="Q3115" s="6">
        <v>0</v>
      </c>
      <c r="R3115" s="6">
        <v>215000</v>
      </c>
      <c r="S3115" s="6">
        <v>986000</v>
      </c>
      <c r="U3115">
        <f t="shared" si="55"/>
        <v>0</v>
      </c>
    </row>
    <row r="3116" spans="1:21" x14ac:dyDescent="0.35">
      <c r="A3116">
        <v>2023</v>
      </c>
      <c r="B3116" t="s">
        <v>3</v>
      </c>
      <c r="C3116" t="s">
        <v>70</v>
      </c>
      <c r="D3116" t="s">
        <v>17</v>
      </c>
      <c r="E3116" t="s">
        <v>139</v>
      </c>
      <c r="F3116" t="s">
        <v>35</v>
      </c>
      <c r="G3116">
        <v>1</v>
      </c>
      <c r="H3116" t="s">
        <v>9</v>
      </c>
      <c r="I3116">
        <v>2</v>
      </c>
      <c r="J3116" s="6">
        <v>-524.37</v>
      </c>
      <c r="K3116" s="6">
        <v>-75.459999999999994</v>
      </c>
      <c r="L3116" s="6">
        <v>132.59</v>
      </c>
      <c r="M3116" s="6">
        <v>951.82</v>
      </c>
      <c r="N3116" s="6">
        <v>0</v>
      </c>
      <c r="O3116" s="6">
        <v>191250</v>
      </c>
      <c r="P3116" s="6">
        <v>900000</v>
      </c>
      <c r="Q3116" s="6">
        <v>0</v>
      </c>
      <c r="R3116" s="6">
        <v>340000</v>
      </c>
      <c r="S3116" s="6">
        <v>1350000</v>
      </c>
      <c r="U3116">
        <f t="shared" si="55"/>
        <v>0</v>
      </c>
    </row>
    <row r="3117" spans="1:21" x14ac:dyDescent="0.35">
      <c r="A3117">
        <v>2023</v>
      </c>
      <c r="B3117" t="s">
        <v>3</v>
      </c>
      <c r="C3117" t="s">
        <v>70</v>
      </c>
      <c r="D3117" t="s">
        <v>17</v>
      </c>
      <c r="E3117" t="s">
        <v>139</v>
      </c>
      <c r="F3117" t="s">
        <v>35</v>
      </c>
      <c r="G3117">
        <v>2</v>
      </c>
      <c r="H3117" t="s">
        <v>9</v>
      </c>
      <c r="I3117">
        <v>5</v>
      </c>
      <c r="J3117" s="6">
        <v>-5817.1</v>
      </c>
      <c r="K3117" s="6">
        <v>-837.08</v>
      </c>
      <c r="L3117" s="6">
        <v>3449.33</v>
      </c>
      <c r="M3117" s="6">
        <v>4652.5200000000004</v>
      </c>
      <c r="N3117" s="6">
        <v>0</v>
      </c>
      <c r="O3117" s="6">
        <v>6511250</v>
      </c>
      <c r="P3117" s="6">
        <v>6360000</v>
      </c>
      <c r="Q3117" s="6">
        <v>0</v>
      </c>
      <c r="R3117" s="6">
        <v>3620000</v>
      </c>
      <c r="S3117" s="6">
        <v>14022500</v>
      </c>
      <c r="U3117">
        <f t="shared" si="55"/>
        <v>0</v>
      </c>
    </row>
    <row r="3118" spans="1:21" x14ac:dyDescent="0.35">
      <c r="A3118">
        <v>2023</v>
      </c>
      <c r="B3118" t="s">
        <v>3</v>
      </c>
      <c r="C3118" t="s">
        <v>70</v>
      </c>
      <c r="D3118" t="s">
        <v>17</v>
      </c>
      <c r="E3118" t="s">
        <v>139</v>
      </c>
      <c r="F3118" t="s">
        <v>35</v>
      </c>
      <c r="G3118">
        <v>3</v>
      </c>
      <c r="H3118" t="s">
        <v>9</v>
      </c>
      <c r="I3118">
        <v>1</v>
      </c>
      <c r="J3118" s="6">
        <v>0</v>
      </c>
      <c r="K3118" s="6">
        <v>0</v>
      </c>
      <c r="L3118" s="6">
        <v>326.42</v>
      </c>
      <c r="M3118" s="6">
        <v>1001.16</v>
      </c>
      <c r="N3118" s="6">
        <v>0</v>
      </c>
      <c r="O3118" s="6">
        <v>430000</v>
      </c>
      <c r="P3118" s="6">
        <v>600000</v>
      </c>
      <c r="Q3118" s="6">
        <v>0</v>
      </c>
      <c r="R3118" s="6">
        <v>660000</v>
      </c>
      <c r="S3118" s="6">
        <v>1690000</v>
      </c>
      <c r="U3118">
        <f t="shared" si="55"/>
        <v>0</v>
      </c>
    </row>
    <row r="3119" spans="1:21" x14ac:dyDescent="0.35">
      <c r="A3119">
        <v>2023</v>
      </c>
      <c r="B3119" t="s">
        <v>3</v>
      </c>
      <c r="C3119" t="s">
        <v>70</v>
      </c>
      <c r="D3119" t="s">
        <v>17</v>
      </c>
      <c r="E3119" t="s">
        <v>140</v>
      </c>
      <c r="F3119" t="s">
        <v>35</v>
      </c>
      <c r="G3119">
        <v>1</v>
      </c>
      <c r="H3119" t="s">
        <v>9</v>
      </c>
      <c r="I3119">
        <v>6</v>
      </c>
      <c r="J3119" s="6">
        <v>-749.1</v>
      </c>
      <c r="K3119" s="6">
        <v>-107.8</v>
      </c>
      <c r="L3119" s="6">
        <v>4017.01</v>
      </c>
      <c r="M3119" s="6">
        <v>8794.1200000000008</v>
      </c>
      <c r="N3119" s="6">
        <v>0</v>
      </c>
      <c r="O3119" s="6">
        <v>56320000</v>
      </c>
      <c r="P3119" s="6">
        <v>7375000</v>
      </c>
      <c r="Q3119" s="6">
        <v>0</v>
      </c>
      <c r="R3119" s="6">
        <v>2980000</v>
      </c>
      <c r="S3119" s="6">
        <v>66455000</v>
      </c>
      <c r="U3119">
        <f t="shared" si="55"/>
        <v>0</v>
      </c>
    </row>
    <row r="3120" spans="1:21" x14ac:dyDescent="0.35">
      <c r="A3120">
        <v>2023</v>
      </c>
      <c r="B3120" t="s">
        <v>3</v>
      </c>
      <c r="C3120" t="s">
        <v>70</v>
      </c>
      <c r="D3120" t="s">
        <v>17</v>
      </c>
      <c r="E3120" t="s">
        <v>140</v>
      </c>
      <c r="F3120" t="s">
        <v>35</v>
      </c>
      <c r="G3120">
        <v>2</v>
      </c>
      <c r="H3120" t="s">
        <v>9</v>
      </c>
      <c r="I3120">
        <v>1</v>
      </c>
      <c r="J3120" s="6">
        <v>0</v>
      </c>
      <c r="K3120" s="6">
        <v>0</v>
      </c>
      <c r="L3120" s="6">
        <v>231.68</v>
      </c>
      <c r="M3120" s="6">
        <v>676.56</v>
      </c>
      <c r="N3120" s="6">
        <v>0</v>
      </c>
      <c r="O3120" s="6">
        <v>955864</v>
      </c>
      <c r="P3120" s="6">
        <v>4323456</v>
      </c>
      <c r="Q3120" s="6">
        <v>0</v>
      </c>
      <c r="R3120" s="6">
        <v>143379</v>
      </c>
      <c r="S3120" s="6">
        <v>5422699</v>
      </c>
      <c r="U3120">
        <f t="shared" si="55"/>
        <v>0</v>
      </c>
    </row>
    <row r="3121" spans="1:21" x14ac:dyDescent="0.35">
      <c r="A3121">
        <v>2023</v>
      </c>
      <c r="B3121" t="s">
        <v>3</v>
      </c>
      <c r="C3121" t="s">
        <v>70</v>
      </c>
      <c r="D3121" t="s">
        <v>17</v>
      </c>
      <c r="E3121" t="s">
        <v>141</v>
      </c>
      <c r="F3121" t="s">
        <v>35</v>
      </c>
      <c r="G3121">
        <v>1</v>
      </c>
      <c r="H3121" t="s">
        <v>9</v>
      </c>
      <c r="I3121">
        <v>1</v>
      </c>
      <c r="J3121" s="6">
        <v>0</v>
      </c>
      <c r="K3121" s="6">
        <v>0</v>
      </c>
      <c r="L3121" s="6">
        <v>171.63</v>
      </c>
      <c r="M3121" s="6">
        <v>696.08</v>
      </c>
      <c r="N3121" s="6">
        <v>0</v>
      </c>
      <c r="O3121" s="6">
        <v>2300000</v>
      </c>
      <c r="P3121" s="6">
        <v>7500000</v>
      </c>
      <c r="Q3121" s="6">
        <v>0</v>
      </c>
      <c r="R3121" s="6">
        <v>1500000</v>
      </c>
      <c r="S3121" s="6">
        <v>11300000</v>
      </c>
      <c r="U3121">
        <f t="shared" si="55"/>
        <v>0</v>
      </c>
    </row>
    <row r="3122" spans="1:21" x14ac:dyDescent="0.35">
      <c r="A3122">
        <v>2023</v>
      </c>
      <c r="B3122" t="s">
        <v>3</v>
      </c>
      <c r="C3122" t="s">
        <v>70</v>
      </c>
      <c r="D3122" t="s">
        <v>17</v>
      </c>
      <c r="E3122" t="s">
        <v>146</v>
      </c>
      <c r="F3122" t="s">
        <v>35</v>
      </c>
      <c r="G3122">
        <v>1</v>
      </c>
      <c r="H3122" t="s">
        <v>9</v>
      </c>
      <c r="I3122">
        <v>2</v>
      </c>
      <c r="J3122" s="6">
        <v>-713.06</v>
      </c>
      <c r="K3122" s="6">
        <v>-102.61</v>
      </c>
      <c r="L3122" s="6">
        <v>29.12</v>
      </c>
      <c r="M3122" s="6">
        <v>1629.48</v>
      </c>
      <c r="N3122" s="6">
        <v>0</v>
      </c>
      <c r="O3122" s="6">
        <v>900000</v>
      </c>
      <c r="P3122" s="6">
        <v>400000</v>
      </c>
      <c r="Q3122" s="6">
        <v>0</v>
      </c>
      <c r="R3122" s="6">
        <v>300000</v>
      </c>
      <c r="S3122" s="6">
        <v>750154</v>
      </c>
      <c r="U3122">
        <f t="shared" si="55"/>
        <v>0</v>
      </c>
    </row>
    <row r="3123" spans="1:21" x14ac:dyDescent="0.35">
      <c r="A3123">
        <v>2023</v>
      </c>
      <c r="B3123" t="s">
        <v>3</v>
      </c>
      <c r="C3123" t="s">
        <v>70</v>
      </c>
      <c r="D3123" t="s">
        <v>17</v>
      </c>
      <c r="E3123" t="s">
        <v>146</v>
      </c>
      <c r="F3123" t="s">
        <v>35</v>
      </c>
      <c r="G3123">
        <v>2</v>
      </c>
      <c r="H3123" t="s">
        <v>9</v>
      </c>
      <c r="I3123">
        <v>2</v>
      </c>
      <c r="J3123" s="6">
        <v>0</v>
      </c>
      <c r="K3123" s="6">
        <v>0</v>
      </c>
      <c r="L3123" s="6">
        <v>3682.88</v>
      </c>
      <c r="M3123" s="6">
        <v>3713.4</v>
      </c>
      <c r="N3123" s="6">
        <v>0</v>
      </c>
      <c r="O3123" s="6">
        <v>3060500</v>
      </c>
      <c r="P3123" s="6">
        <v>1010000</v>
      </c>
      <c r="Q3123" s="6">
        <v>0</v>
      </c>
      <c r="R3123" s="6">
        <v>760000</v>
      </c>
      <c r="S3123" s="6">
        <v>3710500</v>
      </c>
      <c r="U3123">
        <f t="shared" si="55"/>
        <v>0</v>
      </c>
    </row>
    <row r="3124" spans="1:21" x14ac:dyDescent="0.35">
      <c r="A3124">
        <v>2023</v>
      </c>
      <c r="B3124" t="s">
        <v>3</v>
      </c>
      <c r="C3124" t="s">
        <v>70</v>
      </c>
      <c r="D3124" t="s">
        <v>17</v>
      </c>
      <c r="E3124" t="s">
        <v>147</v>
      </c>
      <c r="F3124" t="s">
        <v>35</v>
      </c>
      <c r="G3124">
        <v>1</v>
      </c>
      <c r="H3124" t="s">
        <v>9</v>
      </c>
      <c r="I3124">
        <v>36</v>
      </c>
      <c r="J3124" s="6">
        <v>0</v>
      </c>
      <c r="K3124" s="6">
        <v>0</v>
      </c>
      <c r="L3124" s="6">
        <v>3667.62</v>
      </c>
      <c r="M3124" s="6">
        <v>15937.98</v>
      </c>
      <c r="N3124" s="6">
        <v>0</v>
      </c>
      <c r="O3124" s="6">
        <v>68289804</v>
      </c>
      <c r="P3124" s="6">
        <v>148000000</v>
      </c>
      <c r="Q3124" s="6">
        <v>0</v>
      </c>
      <c r="R3124" s="6">
        <v>92957451</v>
      </c>
      <c r="S3124" s="6">
        <v>309247255</v>
      </c>
      <c r="U3124">
        <f t="shared" si="55"/>
        <v>0</v>
      </c>
    </row>
    <row r="3125" spans="1:21" x14ac:dyDescent="0.35">
      <c r="A3125">
        <v>2023</v>
      </c>
      <c r="B3125" t="s">
        <v>3</v>
      </c>
      <c r="C3125" t="s">
        <v>70</v>
      </c>
      <c r="D3125" t="s">
        <v>17</v>
      </c>
      <c r="E3125" t="s">
        <v>147</v>
      </c>
      <c r="F3125" t="s">
        <v>35</v>
      </c>
      <c r="G3125">
        <v>2</v>
      </c>
      <c r="H3125" t="s">
        <v>9</v>
      </c>
      <c r="I3125">
        <v>2</v>
      </c>
      <c r="J3125" s="6">
        <v>0</v>
      </c>
      <c r="K3125" s="6">
        <v>0</v>
      </c>
      <c r="L3125" s="6">
        <v>949.36</v>
      </c>
      <c r="M3125" s="6">
        <v>1053.24</v>
      </c>
      <c r="N3125" s="6">
        <v>0</v>
      </c>
      <c r="O3125" s="6">
        <v>221000</v>
      </c>
      <c r="P3125" s="6">
        <v>300000</v>
      </c>
      <c r="Q3125" s="6">
        <v>0</v>
      </c>
      <c r="R3125" s="6">
        <v>430000</v>
      </c>
      <c r="S3125" s="6">
        <v>951000</v>
      </c>
      <c r="U3125">
        <f t="shared" si="55"/>
        <v>0</v>
      </c>
    </row>
    <row r="3126" spans="1:21" x14ac:dyDescent="0.35">
      <c r="A3126">
        <v>2023</v>
      </c>
      <c r="B3126" t="s">
        <v>3</v>
      </c>
      <c r="C3126" t="s">
        <v>70</v>
      </c>
      <c r="D3126" t="s">
        <v>17</v>
      </c>
      <c r="E3126" t="s">
        <v>148</v>
      </c>
      <c r="F3126" t="s">
        <v>35</v>
      </c>
      <c r="G3126">
        <v>1</v>
      </c>
      <c r="H3126" t="s">
        <v>9</v>
      </c>
      <c r="I3126">
        <v>1</v>
      </c>
      <c r="J3126" s="6">
        <v>0</v>
      </c>
      <c r="K3126" s="6">
        <v>0</v>
      </c>
      <c r="L3126" s="6">
        <v>1650.22</v>
      </c>
      <c r="M3126" s="6">
        <v>1924.38</v>
      </c>
      <c r="N3126" s="6">
        <v>0</v>
      </c>
      <c r="O3126" s="6">
        <v>186250</v>
      </c>
      <c r="P3126" s="6">
        <v>1750000</v>
      </c>
      <c r="Q3126" s="6">
        <v>0</v>
      </c>
      <c r="R3126" s="6">
        <v>850000</v>
      </c>
      <c r="S3126" s="6">
        <v>2786250</v>
      </c>
      <c r="U3126">
        <f t="shared" si="55"/>
        <v>0</v>
      </c>
    </row>
    <row r="3127" spans="1:21" x14ac:dyDescent="0.35">
      <c r="A3127">
        <v>2023</v>
      </c>
      <c r="B3127" t="s">
        <v>3</v>
      </c>
      <c r="C3127" t="s">
        <v>70</v>
      </c>
      <c r="D3127" t="s">
        <v>17</v>
      </c>
      <c r="E3127" t="s">
        <v>149</v>
      </c>
      <c r="F3127" t="s">
        <v>35</v>
      </c>
      <c r="G3127">
        <v>1</v>
      </c>
      <c r="H3127" t="s">
        <v>9</v>
      </c>
      <c r="I3127">
        <v>1</v>
      </c>
      <c r="J3127" s="6">
        <v>0</v>
      </c>
      <c r="K3127" s="6">
        <v>0</v>
      </c>
      <c r="L3127" s="6">
        <v>68.7</v>
      </c>
      <c r="M3127" s="6">
        <v>298.56</v>
      </c>
      <c r="N3127" s="6">
        <v>0</v>
      </c>
      <c r="O3127" s="6">
        <v>35000</v>
      </c>
      <c r="P3127" s="6">
        <v>300000</v>
      </c>
      <c r="Q3127" s="6">
        <v>0</v>
      </c>
      <c r="R3127" s="6">
        <v>0</v>
      </c>
      <c r="S3127" s="6">
        <v>335000</v>
      </c>
      <c r="U3127">
        <f t="shared" si="55"/>
        <v>0</v>
      </c>
    </row>
    <row r="3128" spans="1:21" x14ac:dyDescent="0.35">
      <c r="A3128">
        <v>2023</v>
      </c>
      <c r="B3128" t="s">
        <v>3</v>
      </c>
      <c r="C3128" t="s">
        <v>70</v>
      </c>
      <c r="D3128" t="s">
        <v>17</v>
      </c>
      <c r="E3128" t="s">
        <v>150</v>
      </c>
      <c r="F3128" t="s">
        <v>35</v>
      </c>
      <c r="G3128">
        <v>1</v>
      </c>
      <c r="H3128" t="s">
        <v>9</v>
      </c>
      <c r="I3128">
        <v>6</v>
      </c>
      <c r="J3128" s="6">
        <v>0</v>
      </c>
      <c r="K3128" s="6">
        <v>0</v>
      </c>
      <c r="L3128" s="6">
        <v>1378.96</v>
      </c>
      <c r="M3128" s="6">
        <v>3836.42</v>
      </c>
      <c r="N3128" s="6">
        <v>0</v>
      </c>
      <c r="O3128" s="6">
        <v>21500000</v>
      </c>
      <c r="P3128" s="6">
        <v>20450000</v>
      </c>
      <c r="Q3128" s="6">
        <v>0</v>
      </c>
      <c r="R3128" s="6">
        <v>10830000</v>
      </c>
      <c r="S3128" s="6">
        <v>52780000</v>
      </c>
      <c r="U3128">
        <f t="shared" si="55"/>
        <v>0</v>
      </c>
    </row>
    <row r="3129" spans="1:21" x14ac:dyDescent="0.35">
      <c r="A3129">
        <v>2023</v>
      </c>
      <c r="B3129" t="s">
        <v>3</v>
      </c>
      <c r="C3129" t="s">
        <v>70</v>
      </c>
      <c r="D3129" t="s">
        <v>17</v>
      </c>
      <c r="E3129" t="s">
        <v>150</v>
      </c>
      <c r="F3129" t="s">
        <v>35</v>
      </c>
      <c r="G3129">
        <v>2</v>
      </c>
      <c r="H3129" t="s">
        <v>9</v>
      </c>
      <c r="I3129">
        <v>2</v>
      </c>
      <c r="J3129" s="6">
        <v>0</v>
      </c>
      <c r="K3129" s="6">
        <v>0</v>
      </c>
      <c r="L3129" s="6">
        <v>285.29000000000002</v>
      </c>
      <c r="M3129" s="6">
        <v>606.07000000000005</v>
      </c>
      <c r="N3129" s="6">
        <v>0</v>
      </c>
      <c r="O3129" s="6">
        <v>1410500</v>
      </c>
      <c r="P3129" s="6">
        <v>6650000</v>
      </c>
      <c r="Q3129" s="6">
        <v>0</v>
      </c>
      <c r="R3129" s="6">
        <v>1515000</v>
      </c>
      <c r="S3129" s="6">
        <v>9575500</v>
      </c>
      <c r="U3129">
        <f t="shared" si="55"/>
        <v>0</v>
      </c>
    </row>
  </sheetData>
  <autoFilter ref="A1:S3129" xr:uid="{2F5F9172-F56E-4EC6-93A3-237343F5218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884DB-D8F4-4011-8731-830D1C70B392}">
  <dimension ref="A1:K328"/>
  <sheetViews>
    <sheetView topLeftCell="C1" workbookViewId="0">
      <selection activeCell="L8" sqref="L8"/>
    </sheetView>
  </sheetViews>
  <sheetFormatPr baseColWidth="10" defaultRowHeight="14.5" x14ac:dyDescent="0.35"/>
  <cols>
    <col min="1" max="1" width="9.54296875" bestFit="1" customWidth="1"/>
    <col min="2" max="2" width="16.7265625" bestFit="1" customWidth="1"/>
    <col min="3" max="3" width="20" bestFit="1" customWidth="1"/>
    <col min="4" max="4" width="24.54296875" bestFit="1" customWidth="1"/>
    <col min="5" max="5" width="17.1796875" bestFit="1" customWidth="1"/>
    <col min="6" max="6" width="17.453125" bestFit="1" customWidth="1"/>
    <col min="7" max="7" width="24.1796875" bestFit="1" customWidth="1"/>
    <col min="8" max="8" width="18.26953125" bestFit="1" customWidth="1"/>
    <col min="9" max="9" width="17.453125" bestFit="1" customWidth="1"/>
    <col min="10" max="10" width="16.7265625" bestFit="1" customWidth="1"/>
    <col min="11" max="11" width="20" bestFit="1" customWidth="1"/>
  </cols>
  <sheetData>
    <row r="1" spans="1:11" ht="29.5" thickBot="1" x14ac:dyDescent="0.4">
      <c r="A1" s="3" t="s">
        <v>20</v>
      </c>
      <c r="B1" s="3" t="s">
        <v>71</v>
      </c>
      <c r="C1" s="3" t="s">
        <v>10</v>
      </c>
      <c r="D1" s="3" t="s">
        <v>12</v>
      </c>
      <c r="E1" s="3" t="s">
        <v>8</v>
      </c>
      <c r="F1" s="3" t="s">
        <v>14</v>
      </c>
      <c r="G1" s="3" t="s">
        <v>72</v>
      </c>
      <c r="H1" s="3" t="s">
        <v>22</v>
      </c>
      <c r="I1" s="3" t="s">
        <v>73</v>
      </c>
      <c r="J1" s="3" t="s">
        <v>74</v>
      </c>
      <c r="K1" s="3" t="s">
        <v>223</v>
      </c>
    </row>
    <row r="2" spans="1:11" x14ac:dyDescent="0.35">
      <c r="A2">
        <v>2019</v>
      </c>
      <c r="B2" t="s">
        <v>17</v>
      </c>
      <c r="C2" t="s">
        <v>34</v>
      </c>
      <c r="D2" t="s">
        <v>35</v>
      </c>
      <c r="E2" t="s">
        <v>9</v>
      </c>
      <c r="F2" t="s">
        <v>86</v>
      </c>
      <c r="G2" t="s">
        <v>19</v>
      </c>
      <c r="H2" s="6">
        <v>150</v>
      </c>
      <c r="I2" s="6">
        <v>1248438774</v>
      </c>
      <c r="J2" s="6">
        <v>1170111970</v>
      </c>
      <c r="K2" t="str">
        <f>+VLOOKUP(C2,CATALOGOS!$A:$B,2,FALSE)</f>
        <v>AGUASCALIENTES</v>
      </c>
    </row>
    <row r="3" spans="1:11" x14ac:dyDescent="0.35">
      <c r="A3">
        <v>2019</v>
      </c>
      <c r="B3" t="s">
        <v>17</v>
      </c>
      <c r="C3" t="s">
        <v>39</v>
      </c>
      <c r="D3" t="s">
        <v>35</v>
      </c>
      <c r="E3" t="s">
        <v>9</v>
      </c>
      <c r="F3" t="s">
        <v>87</v>
      </c>
      <c r="G3" t="s">
        <v>19</v>
      </c>
      <c r="H3" s="6">
        <v>570</v>
      </c>
      <c r="I3" s="6">
        <v>624159257</v>
      </c>
      <c r="J3" s="6">
        <v>452999942</v>
      </c>
      <c r="K3" t="str">
        <f>+VLOOKUP(C3,CATALOGOS!$A:$B,2,FALSE)</f>
        <v>COAHUILA</v>
      </c>
    </row>
    <row r="4" spans="1:11" x14ac:dyDescent="0.35">
      <c r="A4">
        <v>2019</v>
      </c>
      <c r="B4" t="s">
        <v>17</v>
      </c>
      <c r="C4" t="s">
        <v>39</v>
      </c>
      <c r="D4" t="s">
        <v>35</v>
      </c>
      <c r="E4" t="s">
        <v>9</v>
      </c>
      <c r="F4" t="s">
        <v>86</v>
      </c>
      <c r="G4" t="s">
        <v>19</v>
      </c>
      <c r="H4" s="6">
        <v>732</v>
      </c>
      <c r="I4" s="6">
        <v>2206794664</v>
      </c>
      <c r="J4" s="6">
        <v>1899055067</v>
      </c>
      <c r="K4" t="str">
        <f>+VLOOKUP(C4,CATALOGOS!$A:$B,2,FALSE)</f>
        <v>COAHUILA</v>
      </c>
    </row>
    <row r="5" spans="1:11" x14ac:dyDescent="0.35">
      <c r="A5">
        <v>2019</v>
      </c>
      <c r="B5" t="s">
        <v>17</v>
      </c>
      <c r="C5" t="s">
        <v>49</v>
      </c>
      <c r="D5" t="s">
        <v>35</v>
      </c>
      <c r="E5" t="s">
        <v>9</v>
      </c>
      <c r="F5" t="s">
        <v>86</v>
      </c>
      <c r="G5" t="s">
        <v>19</v>
      </c>
      <c r="H5" s="6">
        <v>1207</v>
      </c>
      <c r="I5" s="6">
        <v>16355659700</v>
      </c>
      <c r="J5" s="6">
        <v>14727596754</v>
      </c>
      <c r="K5" t="str">
        <f>+VLOOKUP(C5,CATALOGOS!$A:$B,2,FALSE)</f>
        <v>MEXICO</v>
      </c>
    </row>
    <row r="6" spans="1:11" x14ac:dyDescent="0.35">
      <c r="A6">
        <v>2019</v>
      </c>
      <c r="B6" t="s">
        <v>17</v>
      </c>
      <c r="C6" t="s">
        <v>65</v>
      </c>
      <c r="D6" t="s">
        <v>35</v>
      </c>
      <c r="E6" t="s">
        <v>9</v>
      </c>
      <c r="F6" t="s">
        <v>87</v>
      </c>
      <c r="G6" t="s">
        <v>19</v>
      </c>
      <c r="H6" s="6">
        <v>404</v>
      </c>
      <c r="I6" s="6">
        <v>996350045</v>
      </c>
      <c r="J6" s="6">
        <v>798662309</v>
      </c>
      <c r="K6" t="str">
        <f>+VLOOKUP(C6,CATALOGOS!$A:$B,2,FALSE)</f>
        <v>YUCATÁN</v>
      </c>
    </row>
    <row r="7" spans="1:11" x14ac:dyDescent="0.35">
      <c r="A7">
        <v>2019</v>
      </c>
      <c r="B7" t="s">
        <v>17</v>
      </c>
      <c r="C7" t="s">
        <v>44</v>
      </c>
      <c r="D7" t="s">
        <v>35</v>
      </c>
      <c r="E7" t="s">
        <v>9</v>
      </c>
      <c r="F7" t="s">
        <v>87</v>
      </c>
      <c r="G7" t="s">
        <v>19</v>
      </c>
      <c r="H7" s="6">
        <v>206</v>
      </c>
      <c r="I7" s="6">
        <v>306931956</v>
      </c>
      <c r="J7" s="6">
        <v>252800310</v>
      </c>
      <c r="K7" t="str">
        <f>+VLOOKUP(C7,CATALOGOS!$A:$B,2,FALSE)</f>
        <v>DURANGO</v>
      </c>
    </row>
    <row r="8" spans="1:11" x14ac:dyDescent="0.35">
      <c r="A8">
        <v>2019</v>
      </c>
      <c r="B8" t="s">
        <v>17</v>
      </c>
      <c r="C8" t="s">
        <v>40</v>
      </c>
      <c r="D8" t="s">
        <v>35</v>
      </c>
      <c r="E8" t="s">
        <v>9</v>
      </c>
      <c r="F8" t="s">
        <v>86</v>
      </c>
      <c r="G8" t="s">
        <v>19</v>
      </c>
      <c r="H8" s="6">
        <v>110</v>
      </c>
      <c r="I8" s="6">
        <v>942507070</v>
      </c>
      <c r="J8" s="6">
        <v>888829335</v>
      </c>
      <c r="K8" t="str">
        <f>+VLOOKUP(C8,CATALOGOS!$A:$B,2,FALSE)</f>
        <v>COLIMA</v>
      </c>
    </row>
    <row r="9" spans="1:11" x14ac:dyDescent="0.35">
      <c r="A9">
        <v>2019</v>
      </c>
      <c r="B9" t="s">
        <v>17</v>
      </c>
      <c r="C9" t="s">
        <v>36</v>
      </c>
      <c r="D9" t="s">
        <v>35</v>
      </c>
      <c r="E9" t="s">
        <v>9</v>
      </c>
      <c r="F9" t="s">
        <v>87</v>
      </c>
      <c r="G9" t="s">
        <v>19</v>
      </c>
      <c r="H9" s="6">
        <v>1041</v>
      </c>
      <c r="I9" s="6">
        <v>3633607138</v>
      </c>
      <c r="J9" s="6">
        <v>1918862166</v>
      </c>
      <c r="K9" t="str">
        <f>+VLOOKUP(C9,CATALOGOS!$A:$B,2,FALSE)</f>
        <v>BAJA CALIFORNIA</v>
      </c>
    </row>
    <row r="10" spans="1:11" x14ac:dyDescent="0.35">
      <c r="A10">
        <v>2019</v>
      </c>
      <c r="B10" t="s">
        <v>17</v>
      </c>
      <c r="C10" t="s">
        <v>52</v>
      </c>
      <c r="D10" t="s">
        <v>35</v>
      </c>
      <c r="E10" t="s">
        <v>9</v>
      </c>
      <c r="F10" t="s">
        <v>86</v>
      </c>
      <c r="G10" t="s">
        <v>19</v>
      </c>
      <c r="H10" s="6">
        <v>65</v>
      </c>
      <c r="I10" s="6">
        <v>14807174021</v>
      </c>
      <c r="J10" s="6">
        <v>6283346048</v>
      </c>
      <c r="K10" t="str">
        <f>+VLOOKUP(C10,CATALOGOS!$A:$B,2,FALSE)</f>
        <v>NAYARIT</v>
      </c>
    </row>
    <row r="11" spans="1:11" x14ac:dyDescent="0.35">
      <c r="A11">
        <v>2019</v>
      </c>
      <c r="B11" t="s">
        <v>17</v>
      </c>
      <c r="C11" t="s">
        <v>49</v>
      </c>
      <c r="D11" t="s">
        <v>35</v>
      </c>
      <c r="E11" t="s">
        <v>9</v>
      </c>
      <c r="F11" t="s">
        <v>87</v>
      </c>
      <c r="G11" t="s">
        <v>19</v>
      </c>
      <c r="H11" s="6">
        <v>1683</v>
      </c>
      <c r="I11" s="6">
        <v>22167193855</v>
      </c>
      <c r="J11" s="6">
        <v>19667043606</v>
      </c>
      <c r="K11" t="str">
        <f>+VLOOKUP(C11,CATALOGOS!$A:$B,2,FALSE)</f>
        <v>MEXICO</v>
      </c>
    </row>
    <row r="12" spans="1:11" x14ac:dyDescent="0.35">
      <c r="A12">
        <v>2019</v>
      </c>
      <c r="B12" t="s">
        <v>17</v>
      </c>
      <c r="C12" t="s">
        <v>48</v>
      </c>
      <c r="D12" t="s">
        <v>35</v>
      </c>
      <c r="E12" t="s">
        <v>9</v>
      </c>
      <c r="F12" t="s">
        <v>87</v>
      </c>
      <c r="G12" t="s">
        <v>19</v>
      </c>
      <c r="H12" s="6">
        <v>1610</v>
      </c>
      <c r="I12" s="6">
        <v>3631807641</v>
      </c>
      <c r="J12" s="6">
        <v>2909953924</v>
      </c>
      <c r="K12" t="str">
        <f>+VLOOKUP(C12,CATALOGOS!$A:$B,2,FALSE)</f>
        <v>JALISCO</v>
      </c>
    </row>
    <row r="13" spans="1:11" x14ac:dyDescent="0.35">
      <c r="A13">
        <v>2019</v>
      </c>
      <c r="B13" t="s">
        <v>17</v>
      </c>
      <c r="C13" t="s">
        <v>65</v>
      </c>
      <c r="D13" t="s">
        <v>35</v>
      </c>
      <c r="E13" t="s">
        <v>9</v>
      </c>
      <c r="F13" t="s">
        <v>86</v>
      </c>
      <c r="G13" t="s">
        <v>19</v>
      </c>
      <c r="H13" s="6">
        <v>227</v>
      </c>
      <c r="I13" s="6">
        <v>507205471484</v>
      </c>
      <c r="J13" s="6">
        <v>2316940485</v>
      </c>
      <c r="K13" t="str">
        <f>+VLOOKUP(C13,CATALOGOS!$A:$B,2,FALSE)</f>
        <v>YUCATÁN</v>
      </c>
    </row>
    <row r="14" spans="1:11" x14ac:dyDescent="0.35">
      <c r="A14">
        <v>2019</v>
      </c>
      <c r="B14" t="s">
        <v>17</v>
      </c>
      <c r="C14" t="s">
        <v>40</v>
      </c>
      <c r="D14" t="s">
        <v>35</v>
      </c>
      <c r="E14" t="s">
        <v>9</v>
      </c>
      <c r="F14" t="s">
        <v>87</v>
      </c>
      <c r="G14" t="s">
        <v>19</v>
      </c>
      <c r="H14" s="6">
        <v>160</v>
      </c>
      <c r="I14" s="6">
        <v>203725678</v>
      </c>
      <c r="J14" s="6">
        <v>180253170</v>
      </c>
      <c r="K14" t="str">
        <f>+VLOOKUP(C14,CATALOGOS!$A:$B,2,FALSE)</f>
        <v>COLIMA</v>
      </c>
    </row>
    <row r="15" spans="1:11" x14ac:dyDescent="0.35">
      <c r="A15">
        <v>2019</v>
      </c>
      <c r="B15" t="s">
        <v>17</v>
      </c>
      <c r="C15" t="s">
        <v>46</v>
      </c>
      <c r="D15" t="s">
        <v>35</v>
      </c>
      <c r="E15" t="s">
        <v>9</v>
      </c>
      <c r="F15" t="s">
        <v>87</v>
      </c>
      <c r="G15" t="s">
        <v>19</v>
      </c>
      <c r="H15" s="6">
        <v>268</v>
      </c>
      <c r="I15" s="6">
        <v>1876110574</v>
      </c>
      <c r="J15" s="6">
        <v>1384635659</v>
      </c>
      <c r="K15" t="str">
        <f>+VLOOKUP(C15,CATALOGOS!$A:$B,2,FALSE)</f>
        <v>GUERRERO</v>
      </c>
    </row>
    <row r="16" spans="1:11" x14ac:dyDescent="0.35">
      <c r="A16">
        <v>2019</v>
      </c>
      <c r="B16" t="s">
        <v>17</v>
      </c>
      <c r="C16" t="s">
        <v>43</v>
      </c>
      <c r="D16" t="s">
        <v>35</v>
      </c>
      <c r="E16" t="s">
        <v>9</v>
      </c>
      <c r="F16" t="s">
        <v>87</v>
      </c>
      <c r="G16" t="s">
        <v>19</v>
      </c>
      <c r="H16" s="6">
        <v>6345</v>
      </c>
      <c r="I16" s="6">
        <v>38832081546</v>
      </c>
      <c r="J16" s="6">
        <v>31768810554</v>
      </c>
      <c r="K16" t="str">
        <f>+VLOOKUP(C16,CATALOGOS!$A:$B,2,FALSE)</f>
        <v>CIUDAD DE MÉXICO</v>
      </c>
    </row>
    <row r="17" spans="1:11" x14ac:dyDescent="0.35">
      <c r="A17">
        <v>2019</v>
      </c>
      <c r="B17" t="s">
        <v>17</v>
      </c>
      <c r="C17" t="s">
        <v>54</v>
      </c>
      <c r="D17" t="s">
        <v>35</v>
      </c>
      <c r="E17" t="s">
        <v>9</v>
      </c>
      <c r="F17" t="s">
        <v>86</v>
      </c>
      <c r="G17" t="s">
        <v>19</v>
      </c>
      <c r="H17" s="6">
        <v>97</v>
      </c>
      <c r="I17" s="6">
        <v>1098552655</v>
      </c>
      <c r="J17" s="6">
        <v>380362343</v>
      </c>
      <c r="K17" t="str">
        <f>+VLOOKUP(C17,CATALOGOS!$A:$B,2,FALSE)</f>
        <v>OAXACA</v>
      </c>
    </row>
    <row r="18" spans="1:11" x14ac:dyDescent="0.35">
      <c r="A18">
        <v>2019</v>
      </c>
      <c r="B18" t="s">
        <v>17</v>
      </c>
      <c r="C18" t="s">
        <v>44</v>
      </c>
      <c r="D18" t="s">
        <v>35</v>
      </c>
      <c r="E18" t="s">
        <v>9</v>
      </c>
      <c r="F18" t="s">
        <v>86</v>
      </c>
      <c r="G18" t="s">
        <v>19</v>
      </c>
      <c r="H18" s="6">
        <v>186</v>
      </c>
      <c r="I18" s="6">
        <v>594140212</v>
      </c>
      <c r="J18" s="6">
        <v>460426161</v>
      </c>
      <c r="K18" t="str">
        <f>+VLOOKUP(C18,CATALOGOS!$A:$B,2,FALSE)</f>
        <v>DURANGO</v>
      </c>
    </row>
    <row r="19" spans="1:11" x14ac:dyDescent="0.35">
      <c r="A19">
        <v>2019</v>
      </c>
      <c r="B19" t="s">
        <v>17</v>
      </c>
      <c r="C19" t="s">
        <v>51</v>
      </c>
      <c r="D19" t="s">
        <v>35</v>
      </c>
      <c r="E19" t="s">
        <v>9</v>
      </c>
      <c r="F19" t="s">
        <v>86</v>
      </c>
      <c r="G19" t="s">
        <v>19</v>
      </c>
      <c r="H19" s="6">
        <v>146</v>
      </c>
      <c r="I19" s="6">
        <v>1410924530</v>
      </c>
      <c r="J19" s="6">
        <v>1174572752</v>
      </c>
      <c r="K19" t="str">
        <f>+VLOOKUP(C19,CATALOGOS!$A:$B,2,FALSE)</f>
        <v>MORELOS</v>
      </c>
    </row>
    <row r="20" spans="1:11" x14ac:dyDescent="0.35">
      <c r="A20">
        <v>2019</v>
      </c>
      <c r="B20" t="s">
        <v>17</v>
      </c>
      <c r="C20" t="s">
        <v>37</v>
      </c>
      <c r="D20" t="s">
        <v>35</v>
      </c>
      <c r="E20" t="s">
        <v>9</v>
      </c>
      <c r="F20" t="s">
        <v>87</v>
      </c>
      <c r="G20" t="s">
        <v>19</v>
      </c>
      <c r="H20" s="6">
        <v>242</v>
      </c>
      <c r="I20" s="6">
        <v>2192804145</v>
      </c>
      <c r="J20" s="6">
        <v>2103659476</v>
      </c>
      <c r="K20" t="str">
        <f>+VLOOKUP(C20,CATALOGOS!$A:$B,2,FALSE)</f>
        <v>BAJA CALIFORNIA SUR</v>
      </c>
    </row>
    <row r="21" spans="1:11" x14ac:dyDescent="0.35">
      <c r="A21">
        <v>2019</v>
      </c>
      <c r="B21" t="s">
        <v>17</v>
      </c>
      <c r="C21" t="s">
        <v>51</v>
      </c>
      <c r="D21" t="s">
        <v>35</v>
      </c>
      <c r="E21" t="s">
        <v>9</v>
      </c>
      <c r="F21" t="s">
        <v>87</v>
      </c>
      <c r="G21" t="s">
        <v>19</v>
      </c>
      <c r="H21" s="6">
        <v>218</v>
      </c>
      <c r="I21" s="6">
        <v>205812808</v>
      </c>
      <c r="J21" s="6">
        <v>168553282</v>
      </c>
      <c r="K21" t="str">
        <f>+VLOOKUP(C21,CATALOGOS!$A:$B,2,FALSE)</f>
        <v>MORELOS</v>
      </c>
    </row>
    <row r="22" spans="1:11" x14ac:dyDescent="0.35">
      <c r="A22">
        <v>2019</v>
      </c>
      <c r="B22" t="s">
        <v>17</v>
      </c>
      <c r="C22" t="s">
        <v>58</v>
      </c>
      <c r="D22" t="s">
        <v>35</v>
      </c>
      <c r="E22" t="s">
        <v>9</v>
      </c>
      <c r="F22" t="s">
        <v>87</v>
      </c>
      <c r="G22" t="s">
        <v>19</v>
      </c>
      <c r="H22" s="6">
        <v>305</v>
      </c>
      <c r="I22" s="6">
        <v>40442709102</v>
      </c>
      <c r="J22" s="6">
        <v>23006192296</v>
      </c>
      <c r="K22" t="str">
        <f>+VLOOKUP(C22,CATALOGOS!$A:$B,2,FALSE)</f>
        <v>SAN LUIS POTOSÍ</v>
      </c>
    </row>
    <row r="23" spans="1:11" x14ac:dyDescent="0.35">
      <c r="A23">
        <v>2019</v>
      </c>
      <c r="B23" t="s">
        <v>17</v>
      </c>
      <c r="C23" t="s">
        <v>46</v>
      </c>
      <c r="D23" t="s">
        <v>35</v>
      </c>
      <c r="E23" t="s">
        <v>9</v>
      </c>
      <c r="F23" t="s">
        <v>86</v>
      </c>
      <c r="G23" t="s">
        <v>19</v>
      </c>
      <c r="H23" s="6">
        <v>346</v>
      </c>
      <c r="I23" s="6">
        <v>4821952141</v>
      </c>
      <c r="J23" s="6">
        <v>3902588407</v>
      </c>
      <c r="K23" t="str">
        <f>+VLOOKUP(C23,CATALOGOS!$A:$B,2,FALSE)</f>
        <v>GUERRERO</v>
      </c>
    </row>
    <row r="24" spans="1:11" x14ac:dyDescent="0.35">
      <c r="A24">
        <v>2019</v>
      </c>
      <c r="B24" t="s">
        <v>17</v>
      </c>
      <c r="C24" t="s">
        <v>36</v>
      </c>
      <c r="D24" t="s">
        <v>35</v>
      </c>
      <c r="E24" t="s">
        <v>9</v>
      </c>
      <c r="F24" t="s">
        <v>86</v>
      </c>
      <c r="G24" t="s">
        <v>19</v>
      </c>
      <c r="H24" s="6">
        <v>1074</v>
      </c>
      <c r="I24" s="6">
        <v>12822105715</v>
      </c>
      <c r="J24" s="6">
        <v>11143199293</v>
      </c>
      <c r="K24" t="str">
        <f>+VLOOKUP(C24,CATALOGOS!$A:$B,2,FALSE)</f>
        <v>BAJA CALIFORNIA</v>
      </c>
    </row>
    <row r="25" spans="1:11" x14ac:dyDescent="0.35">
      <c r="A25">
        <v>2019</v>
      </c>
      <c r="B25" t="s">
        <v>17</v>
      </c>
      <c r="C25" t="s">
        <v>62</v>
      </c>
      <c r="D25" t="s">
        <v>35</v>
      </c>
      <c r="E25" t="s">
        <v>9</v>
      </c>
      <c r="F25" t="s">
        <v>87</v>
      </c>
      <c r="G25" t="s">
        <v>19</v>
      </c>
      <c r="H25" s="6">
        <v>447</v>
      </c>
      <c r="I25" s="6">
        <v>3353088533</v>
      </c>
      <c r="J25" s="6">
        <v>3252800967</v>
      </c>
      <c r="K25" t="str">
        <f>+VLOOKUP(C25,CATALOGOS!$A:$B,2,FALSE)</f>
        <v>TAMAULIPAS</v>
      </c>
    </row>
    <row r="26" spans="1:11" x14ac:dyDescent="0.35">
      <c r="A26">
        <v>2019</v>
      </c>
      <c r="B26" t="s">
        <v>17</v>
      </c>
      <c r="C26" t="s">
        <v>53</v>
      </c>
      <c r="D26" t="s">
        <v>35</v>
      </c>
      <c r="E26" t="s">
        <v>9</v>
      </c>
      <c r="F26" t="s">
        <v>86</v>
      </c>
      <c r="G26" t="s">
        <v>19</v>
      </c>
      <c r="H26" s="6">
        <v>3401</v>
      </c>
      <c r="I26" s="6">
        <v>73886149590</v>
      </c>
      <c r="J26" s="6">
        <v>40716165112</v>
      </c>
      <c r="K26" t="str">
        <f>+VLOOKUP(C26,CATALOGOS!$A:$B,2,FALSE)</f>
        <v>NUEVO LEON</v>
      </c>
    </row>
    <row r="27" spans="1:11" x14ac:dyDescent="0.35">
      <c r="A27">
        <v>2019</v>
      </c>
      <c r="B27" t="s">
        <v>17</v>
      </c>
      <c r="C27" t="s">
        <v>50</v>
      </c>
      <c r="D27" t="s">
        <v>35</v>
      </c>
      <c r="E27" t="s">
        <v>9</v>
      </c>
      <c r="F27" t="s">
        <v>87</v>
      </c>
      <c r="G27" t="s">
        <v>19</v>
      </c>
      <c r="H27" s="6">
        <v>441</v>
      </c>
      <c r="I27" s="6">
        <v>627194269</v>
      </c>
      <c r="J27" s="6">
        <v>515018585</v>
      </c>
      <c r="K27" t="str">
        <f>+VLOOKUP(C27,CATALOGOS!$A:$B,2,FALSE)</f>
        <v>MICHOACÁN</v>
      </c>
    </row>
    <row r="28" spans="1:11" x14ac:dyDescent="0.35">
      <c r="A28">
        <v>2019</v>
      </c>
      <c r="B28" t="s">
        <v>17</v>
      </c>
      <c r="C28" t="s">
        <v>54</v>
      </c>
      <c r="D28" t="s">
        <v>35</v>
      </c>
      <c r="E28" t="s">
        <v>9</v>
      </c>
      <c r="F28" t="s">
        <v>87</v>
      </c>
      <c r="G28" t="s">
        <v>19</v>
      </c>
      <c r="H28" s="6">
        <v>214</v>
      </c>
      <c r="I28" s="6">
        <v>855411009</v>
      </c>
      <c r="J28" s="6">
        <v>170548349</v>
      </c>
      <c r="K28" t="str">
        <f>+VLOOKUP(C28,CATALOGOS!$A:$B,2,FALSE)</f>
        <v>OAXACA</v>
      </c>
    </row>
    <row r="29" spans="1:11" x14ac:dyDescent="0.35">
      <c r="A29">
        <v>2019</v>
      </c>
      <c r="B29" t="s">
        <v>17</v>
      </c>
      <c r="C29" t="s">
        <v>34</v>
      </c>
      <c r="D29" t="s">
        <v>35</v>
      </c>
      <c r="E29" t="s">
        <v>9</v>
      </c>
      <c r="F29" t="s">
        <v>87</v>
      </c>
      <c r="G29" t="s">
        <v>19</v>
      </c>
      <c r="H29" s="6">
        <v>236</v>
      </c>
      <c r="I29" s="6">
        <v>951735954</v>
      </c>
      <c r="J29" s="6">
        <v>929568691</v>
      </c>
      <c r="K29" t="str">
        <f>+VLOOKUP(C29,CATALOGOS!$A:$B,2,FALSE)</f>
        <v>AGUASCALIENTES</v>
      </c>
    </row>
    <row r="30" spans="1:11" x14ac:dyDescent="0.35">
      <c r="A30">
        <v>2019</v>
      </c>
      <c r="B30" t="s">
        <v>17</v>
      </c>
      <c r="C30" t="s">
        <v>43</v>
      </c>
      <c r="D30" t="s">
        <v>35</v>
      </c>
      <c r="E30" t="s">
        <v>9</v>
      </c>
      <c r="F30" t="s">
        <v>86</v>
      </c>
      <c r="G30" t="s">
        <v>19</v>
      </c>
      <c r="H30" s="6">
        <v>4425</v>
      </c>
      <c r="I30" s="6">
        <v>190658696219</v>
      </c>
      <c r="J30" s="6">
        <v>154124849715</v>
      </c>
      <c r="K30" t="str">
        <f>+VLOOKUP(C30,CATALOGOS!$A:$B,2,FALSE)</f>
        <v>CIUDAD DE MÉXICO</v>
      </c>
    </row>
    <row r="31" spans="1:11" x14ac:dyDescent="0.35">
      <c r="A31">
        <v>2019</v>
      </c>
      <c r="B31" t="s">
        <v>17</v>
      </c>
      <c r="C31" t="s">
        <v>58</v>
      </c>
      <c r="D31" t="s">
        <v>35</v>
      </c>
      <c r="E31" t="s">
        <v>9</v>
      </c>
      <c r="F31" t="s">
        <v>86</v>
      </c>
      <c r="G31" t="s">
        <v>19</v>
      </c>
      <c r="H31" s="6">
        <v>171</v>
      </c>
      <c r="I31" s="6">
        <v>13182495221</v>
      </c>
      <c r="J31" s="6">
        <v>7197011560</v>
      </c>
      <c r="K31" t="str">
        <f>+VLOOKUP(C31,CATALOGOS!$A:$B,2,FALSE)</f>
        <v>SAN LUIS POTOSÍ</v>
      </c>
    </row>
    <row r="32" spans="1:11" x14ac:dyDescent="0.35">
      <c r="A32">
        <v>2019</v>
      </c>
      <c r="B32" t="s">
        <v>17</v>
      </c>
      <c r="C32" t="s">
        <v>60</v>
      </c>
      <c r="D32" t="s">
        <v>35</v>
      </c>
      <c r="E32" t="s">
        <v>9</v>
      </c>
      <c r="F32" t="s">
        <v>87</v>
      </c>
      <c r="G32" t="s">
        <v>19</v>
      </c>
      <c r="H32" s="6">
        <v>920</v>
      </c>
      <c r="I32" s="6">
        <v>1984345877</v>
      </c>
      <c r="J32" s="6">
        <v>1236977876</v>
      </c>
      <c r="K32" t="str">
        <f>+VLOOKUP(C32,CATALOGOS!$A:$B,2,FALSE)</f>
        <v>SONORA</v>
      </c>
    </row>
    <row r="33" spans="1:11" x14ac:dyDescent="0.35">
      <c r="A33">
        <v>2019</v>
      </c>
      <c r="B33" t="s">
        <v>17</v>
      </c>
      <c r="C33" t="s">
        <v>47</v>
      </c>
      <c r="D33" t="s">
        <v>35</v>
      </c>
      <c r="E33" t="s">
        <v>9</v>
      </c>
      <c r="F33" t="s">
        <v>87</v>
      </c>
      <c r="G33" t="s">
        <v>19</v>
      </c>
      <c r="H33" s="6">
        <v>240</v>
      </c>
      <c r="I33" s="6">
        <v>321462160</v>
      </c>
      <c r="J33" s="6">
        <v>281317138</v>
      </c>
      <c r="K33" t="str">
        <f>+VLOOKUP(C33,CATALOGOS!$A:$B,2,FALSE)</f>
        <v>HIDALGO</v>
      </c>
    </row>
    <row r="34" spans="1:11" x14ac:dyDescent="0.35">
      <c r="A34">
        <v>2019</v>
      </c>
      <c r="B34" t="s">
        <v>17</v>
      </c>
      <c r="C34" t="s">
        <v>50</v>
      </c>
      <c r="D34" t="s">
        <v>35</v>
      </c>
      <c r="E34" t="s">
        <v>9</v>
      </c>
      <c r="F34" t="s">
        <v>86</v>
      </c>
      <c r="G34" t="s">
        <v>19</v>
      </c>
      <c r="H34" s="6">
        <v>294</v>
      </c>
      <c r="I34" s="6">
        <v>1191447308</v>
      </c>
      <c r="J34" s="6">
        <v>934820300</v>
      </c>
      <c r="K34" t="str">
        <f>+VLOOKUP(C34,CATALOGOS!$A:$B,2,FALSE)</f>
        <v>MICHOACÁN</v>
      </c>
    </row>
    <row r="35" spans="1:11" x14ac:dyDescent="0.35">
      <c r="A35">
        <v>2019</v>
      </c>
      <c r="B35" t="s">
        <v>17</v>
      </c>
      <c r="C35" t="s">
        <v>63</v>
      </c>
      <c r="D35" t="s">
        <v>35</v>
      </c>
      <c r="E35" t="s">
        <v>9</v>
      </c>
      <c r="F35" t="s">
        <v>87</v>
      </c>
      <c r="G35" t="s">
        <v>19</v>
      </c>
      <c r="H35" s="6">
        <v>100</v>
      </c>
      <c r="I35" s="6">
        <v>138416158074</v>
      </c>
      <c r="J35" s="6">
        <v>66418670148</v>
      </c>
      <c r="K35" t="str">
        <f>+VLOOKUP(C35,CATALOGOS!$A:$B,2,FALSE)</f>
        <v>TLAXCALA</v>
      </c>
    </row>
    <row r="36" spans="1:11" x14ac:dyDescent="0.35">
      <c r="A36">
        <v>2019</v>
      </c>
      <c r="B36" t="s">
        <v>17</v>
      </c>
      <c r="C36" t="s">
        <v>55</v>
      </c>
      <c r="D36" t="s">
        <v>35</v>
      </c>
      <c r="E36" t="s">
        <v>9</v>
      </c>
      <c r="F36" t="s">
        <v>87</v>
      </c>
      <c r="G36" t="s">
        <v>19</v>
      </c>
      <c r="H36" s="6">
        <v>723</v>
      </c>
      <c r="I36" s="6">
        <v>4584794442</v>
      </c>
      <c r="J36" s="6">
        <v>2069285746</v>
      </c>
      <c r="K36" t="str">
        <f>+VLOOKUP(C36,CATALOGOS!$A:$B,2,FALSE)</f>
        <v>PUEBLA</v>
      </c>
    </row>
    <row r="37" spans="1:11" x14ac:dyDescent="0.35">
      <c r="A37">
        <v>2019</v>
      </c>
      <c r="B37" t="s">
        <v>17</v>
      </c>
      <c r="C37" t="s">
        <v>47</v>
      </c>
      <c r="D37" t="s">
        <v>35</v>
      </c>
      <c r="E37" t="s">
        <v>9</v>
      </c>
      <c r="F37" t="s">
        <v>86</v>
      </c>
      <c r="G37" t="s">
        <v>19</v>
      </c>
      <c r="H37" s="6">
        <v>164</v>
      </c>
      <c r="I37" s="6">
        <v>737804236</v>
      </c>
      <c r="J37" s="6">
        <v>651411035</v>
      </c>
      <c r="K37" t="str">
        <f>+VLOOKUP(C37,CATALOGOS!$A:$B,2,FALSE)</f>
        <v>HIDALGO</v>
      </c>
    </row>
    <row r="38" spans="1:11" x14ac:dyDescent="0.35">
      <c r="A38">
        <v>2019</v>
      </c>
      <c r="B38" t="s">
        <v>17</v>
      </c>
      <c r="C38" t="s">
        <v>38</v>
      </c>
      <c r="D38" t="s">
        <v>35</v>
      </c>
      <c r="E38" t="s">
        <v>9</v>
      </c>
      <c r="F38" t="s">
        <v>87</v>
      </c>
      <c r="G38" t="s">
        <v>19</v>
      </c>
      <c r="H38" s="6">
        <v>150</v>
      </c>
      <c r="I38" s="6">
        <v>495308430</v>
      </c>
      <c r="J38" s="6">
        <v>413542139</v>
      </c>
      <c r="K38" t="str">
        <f>+VLOOKUP(C38,CATALOGOS!$A:$B,2,FALSE)</f>
        <v>CAMPECHE</v>
      </c>
    </row>
    <row r="39" spans="1:11" x14ac:dyDescent="0.35">
      <c r="A39">
        <v>2019</v>
      </c>
      <c r="B39" t="s">
        <v>17</v>
      </c>
      <c r="C39" t="s">
        <v>42</v>
      </c>
      <c r="D39" t="s">
        <v>35</v>
      </c>
      <c r="E39" t="s">
        <v>9</v>
      </c>
      <c r="F39" t="s">
        <v>87</v>
      </c>
      <c r="G39" t="s">
        <v>19</v>
      </c>
      <c r="H39" s="6">
        <v>864</v>
      </c>
      <c r="I39" s="6">
        <v>2035907881</v>
      </c>
      <c r="J39" s="6">
        <v>1824765659</v>
      </c>
      <c r="K39" t="str">
        <f>+VLOOKUP(C39,CATALOGOS!$A:$B,2,FALSE)</f>
        <v>CHIHUAHUA</v>
      </c>
    </row>
    <row r="40" spans="1:11" x14ac:dyDescent="0.35">
      <c r="A40">
        <v>2019</v>
      </c>
      <c r="B40" t="s">
        <v>17</v>
      </c>
      <c r="C40" t="s">
        <v>59</v>
      </c>
      <c r="D40" t="s">
        <v>35</v>
      </c>
      <c r="E40" t="s">
        <v>9</v>
      </c>
      <c r="F40" t="s">
        <v>87</v>
      </c>
      <c r="G40" t="s">
        <v>19</v>
      </c>
      <c r="H40" s="6">
        <v>536</v>
      </c>
      <c r="I40" s="6">
        <v>4975345685</v>
      </c>
      <c r="J40" s="6">
        <v>3480963171</v>
      </c>
      <c r="K40" t="str">
        <f>+VLOOKUP(C40,CATALOGOS!$A:$B,2,FALSE)</f>
        <v>SINALOA</v>
      </c>
    </row>
    <row r="41" spans="1:11" x14ac:dyDescent="0.35">
      <c r="A41">
        <v>2019</v>
      </c>
      <c r="B41" t="s">
        <v>17</v>
      </c>
      <c r="C41" t="s">
        <v>61</v>
      </c>
      <c r="D41" t="s">
        <v>35</v>
      </c>
      <c r="E41" t="s">
        <v>9</v>
      </c>
      <c r="F41" t="s">
        <v>86</v>
      </c>
      <c r="G41" t="s">
        <v>19</v>
      </c>
      <c r="H41" s="6">
        <v>90</v>
      </c>
      <c r="I41" s="6">
        <v>973000447</v>
      </c>
      <c r="J41" s="6">
        <v>883055880</v>
      </c>
      <c r="K41" t="str">
        <f>+VLOOKUP(C41,CATALOGOS!$A:$B,2,FALSE)</f>
        <v>TABASCO</v>
      </c>
    </row>
    <row r="42" spans="1:11" x14ac:dyDescent="0.35">
      <c r="A42">
        <v>2019</v>
      </c>
      <c r="B42" t="s">
        <v>17</v>
      </c>
      <c r="C42" t="s">
        <v>45</v>
      </c>
      <c r="D42" t="s">
        <v>35</v>
      </c>
      <c r="E42" t="s">
        <v>9</v>
      </c>
      <c r="F42" t="s">
        <v>87</v>
      </c>
      <c r="G42" t="s">
        <v>19</v>
      </c>
      <c r="H42" s="6">
        <v>1076</v>
      </c>
      <c r="I42" s="6">
        <v>6065184381</v>
      </c>
      <c r="J42" s="6">
        <v>5575707446</v>
      </c>
      <c r="K42" t="str">
        <f>+VLOOKUP(C42,CATALOGOS!$A:$B,2,FALSE)</f>
        <v>GUANAJUATO</v>
      </c>
    </row>
    <row r="43" spans="1:11" x14ac:dyDescent="0.35">
      <c r="A43">
        <v>2019</v>
      </c>
      <c r="B43" t="s">
        <v>17</v>
      </c>
      <c r="C43" t="s">
        <v>60</v>
      </c>
      <c r="D43" t="s">
        <v>35</v>
      </c>
      <c r="E43" t="s">
        <v>9</v>
      </c>
      <c r="F43" t="s">
        <v>86</v>
      </c>
      <c r="G43" t="s">
        <v>19</v>
      </c>
      <c r="H43" s="6">
        <v>974</v>
      </c>
      <c r="I43" s="6">
        <v>5597112865</v>
      </c>
      <c r="J43" s="6">
        <v>4540576519</v>
      </c>
      <c r="K43" t="str">
        <f>+VLOOKUP(C43,CATALOGOS!$A:$B,2,FALSE)</f>
        <v>SONORA</v>
      </c>
    </row>
    <row r="44" spans="1:11" x14ac:dyDescent="0.35">
      <c r="A44">
        <v>2019</v>
      </c>
      <c r="B44" t="s">
        <v>17</v>
      </c>
      <c r="C44" t="s">
        <v>56</v>
      </c>
      <c r="D44" t="s">
        <v>35</v>
      </c>
      <c r="E44" t="s">
        <v>9</v>
      </c>
      <c r="F44" t="s">
        <v>87</v>
      </c>
      <c r="G44" t="s">
        <v>19</v>
      </c>
      <c r="H44" s="6">
        <v>698</v>
      </c>
      <c r="I44" s="6">
        <v>1395903500</v>
      </c>
      <c r="J44" s="6">
        <v>1226766883</v>
      </c>
      <c r="K44" t="str">
        <f>+VLOOKUP(C44,CATALOGOS!$A:$B,2,FALSE)</f>
        <v>QUERÉTARO</v>
      </c>
    </row>
    <row r="45" spans="1:11" x14ac:dyDescent="0.35">
      <c r="A45">
        <v>2019</v>
      </c>
      <c r="B45" t="s">
        <v>17</v>
      </c>
      <c r="C45" t="s">
        <v>55</v>
      </c>
      <c r="D45" t="s">
        <v>35</v>
      </c>
      <c r="E45" t="s">
        <v>9</v>
      </c>
      <c r="F45" t="s">
        <v>86</v>
      </c>
      <c r="G45" t="s">
        <v>19</v>
      </c>
      <c r="H45" s="6">
        <v>711</v>
      </c>
      <c r="I45" s="6">
        <v>8409222457</v>
      </c>
      <c r="J45" s="6">
        <v>5883365330</v>
      </c>
      <c r="K45" t="str">
        <f>+VLOOKUP(C45,CATALOGOS!$A:$B,2,FALSE)</f>
        <v>PUEBLA</v>
      </c>
    </row>
    <row r="46" spans="1:11" x14ac:dyDescent="0.35">
      <c r="A46">
        <v>2019</v>
      </c>
      <c r="B46" t="s">
        <v>17</v>
      </c>
      <c r="C46" t="s">
        <v>38</v>
      </c>
      <c r="D46" t="s">
        <v>35</v>
      </c>
      <c r="E46" t="s">
        <v>9</v>
      </c>
      <c r="F46" t="s">
        <v>86</v>
      </c>
      <c r="G46" t="s">
        <v>19</v>
      </c>
      <c r="H46" s="6">
        <v>143</v>
      </c>
      <c r="I46" s="6">
        <v>1012238046</v>
      </c>
      <c r="J46" s="6">
        <v>815596781</v>
      </c>
      <c r="K46" t="str">
        <f>+VLOOKUP(C46,CATALOGOS!$A:$B,2,FALSE)</f>
        <v>CAMPECHE</v>
      </c>
    </row>
    <row r="47" spans="1:11" x14ac:dyDescent="0.35">
      <c r="A47">
        <v>2019</v>
      </c>
      <c r="B47" t="s">
        <v>17</v>
      </c>
      <c r="C47" t="s">
        <v>63</v>
      </c>
      <c r="D47" t="s">
        <v>35</v>
      </c>
      <c r="E47" t="s">
        <v>9</v>
      </c>
      <c r="F47" t="s">
        <v>86</v>
      </c>
      <c r="G47" t="s">
        <v>19</v>
      </c>
      <c r="H47" s="6">
        <v>79</v>
      </c>
      <c r="I47" s="6">
        <v>69452711733</v>
      </c>
      <c r="J47" s="6">
        <v>29952779985</v>
      </c>
      <c r="K47" t="str">
        <f>+VLOOKUP(C47,CATALOGOS!$A:$B,2,FALSE)</f>
        <v>TLAXCALA</v>
      </c>
    </row>
    <row r="48" spans="1:11" x14ac:dyDescent="0.35">
      <c r="A48">
        <v>2019</v>
      </c>
      <c r="B48" t="s">
        <v>17</v>
      </c>
      <c r="C48" t="s">
        <v>37</v>
      </c>
      <c r="D48" t="s">
        <v>35</v>
      </c>
      <c r="E48" t="s">
        <v>9</v>
      </c>
      <c r="F48" t="s">
        <v>86</v>
      </c>
      <c r="G48" t="s">
        <v>19</v>
      </c>
      <c r="H48" s="6">
        <v>139</v>
      </c>
      <c r="I48" s="6">
        <v>8128153144</v>
      </c>
      <c r="J48" s="6">
        <v>7935343236</v>
      </c>
      <c r="K48" t="str">
        <f>+VLOOKUP(C48,CATALOGOS!$A:$B,2,FALSE)</f>
        <v>BAJA CALIFORNIA SUR</v>
      </c>
    </row>
    <row r="49" spans="1:11" x14ac:dyDescent="0.35">
      <c r="A49">
        <v>2019</v>
      </c>
      <c r="B49" t="s">
        <v>17</v>
      </c>
      <c r="C49" t="s">
        <v>59</v>
      </c>
      <c r="D49" t="s">
        <v>35</v>
      </c>
      <c r="E49" t="s">
        <v>9</v>
      </c>
      <c r="F49" t="s">
        <v>86</v>
      </c>
      <c r="G49" t="s">
        <v>19</v>
      </c>
      <c r="H49" s="6">
        <v>411</v>
      </c>
      <c r="I49" s="6">
        <v>3220842342</v>
      </c>
      <c r="J49" s="6">
        <v>2262146185</v>
      </c>
      <c r="K49" t="str">
        <f>+VLOOKUP(C49,CATALOGOS!$A:$B,2,FALSE)</f>
        <v>SINALOA</v>
      </c>
    </row>
    <row r="50" spans="1:11" x14ac:dyDescent="0.35">
      <c r="A50">
        <v>2019</v>
      </c>
      <c r="B50" t="s">
        <v>17</v>
      </c>
      <c r="C50" t="s">
        <v>61</v>
      </c>
      <c r="D50" t="s">
        <v>35</v>
      </c>
      <c r="E50" t="s">
        <v>9</v>
      </c>
      <c r="F50" t="s">
        <v>87</v>
      </c>
      <c r="G50" t="s">
        <v>19</v>
      </c>
      <c r="H50" s="6">
        <v>151</v>
      </c>
      <c r="I50" s="6">
        <v>689978845</v>
      </c>
      <c r="J50" s="6">
        <v>639508837</v>
      </c>
      <c r="K50" t="str">
        <f>+VLOOKUP(C50,CATALOGOS!$A:$B,2,FALSE)</f>
        <v>TABASCO</v>
      </c>
    </row>
    <row r="51" spans="1:11" x14ac:dyDescent="0.35">
      <c r="A51">
        <v>2019</v>
      </c>
      <c r="B51" t="s">
        <v>17</v>
      </c>
      <c r="C51" t="s">
        <v>45</v>
      </c>
      <c r="D51" t="s">
        <v>35</v>
      </c>
      <c r="E51" t="s">
        <v>9</v>
      </c>
      <c r="F51" t="s">
        <v>86</v>
      </c>
      <c r="G51" t="s">
        <v>19</v>
      </c>
      <c r="H51" s="6">
        <v>708</v>
      </c>
      <c r="I51" s="6">
        <v>5330200199</v>
      </c>
      <c r="J51" s="6">
        <v>4729909093</v>
      </c>
      <c r="K51" t="str">
        <f>+VLOOKUP(C51,CATALOGOS!$A:$B,2,FALSE)</f>
        <v>GUANAJUATO</v>
      </c>
    </row>
    <row r="52" spans="1:11" x14ac:dyDescent="0.35">
      <c r="A52">
        <v>2019</v>
      </c>
      <c r="B52" t="s">
        <v>17</v>
      </c>
      <c r="C52" t="s">
        <v>53</v>
      </c>
      <c r="D52" t="s">
        <v>35</v>
      </c>
      <c r="E52" t="s">
        <v>9</v>
      </c>
      <c r="F52" t="s">
        <v>87</v>
      </c>
      <c r="G52" t="s">
        <v>19</v>
      </c>
      <c r="H52" s="6">
        <v>2448</v>
      </c>
      <c r="I52" s="6">
        <v>86814173855</v>
      </c>
      <c r="J52" s="6">
        <v>44107883875</v>
      </c>
      <c r="K52" t="str">
        <f>+VLOOKUP(C52,CATALOGOS!$A:$B,2,FALSE)</f>
        <v>NUEVO LEON</v>
      </c>
    </row>
    <row r="53" spans="1:11" x14ac:dyDescent="0.35">
      <c r="A53">
        <v>2019</v>
      </c>
      <c r="B53" t="s">
        <v>17</v>
      </c>
      <c r="C53" t="s">
        <v>56</v>
      </c>
      <c r="D53" t="s">
        <v>35</v>
      </c>
      <c r="E53" t="s">
        <v>9</v>
      </c>
      <c r="F53" t="s">
        <v>86</v>
      </c>
      <c r="G53" t="s">
        <v>19</v>
      </c>
      <c r="H53" s="6">
        <v>440</v>
      </c>
      <c r="I53" s="6">
        <v>4314657042</v>
      </c>
      <c r="J53" s="6">
        <v>3910099593</v>
      </c>
      <c r="K53" t="str">
        <f>+VLOOKUP(C53,CATALOGOS!$A:$B,2,FALSE)</f>
        <v>QUERÉTARO</v>
      </c>
    </row>
    <row r="54" spans="1:11" x14ac:dyDescent="0.35">
      <c r="A54">
        <v>2019</v>
      </c>
      <c r="B54" t="s">
        <v>17</v>
      </c>
      <c r="C54" t="s">
        <v>62</v>
      </c>
      <c r="D54" t="s">
        <v>35</v>
      </c>
      <c r="E54" t="s">
        <v>9</v>
      </c>
      <c r="F54" t="s">
        <v>86</v>
      </c>
      <c r="G54" t="s">
        <v>19</v>
      </c>
      <c r="H54" s="6">
        <v>358</v>
      </c>
      <c r="I54" s="6">
        <v>5880843625</v>
      </c>
      <c r="J54" s="6">
        <v>5686601010</v>
      </c>
      <c r="K54" t="str">
        <f>+VLOOKUP(C54,CATALOGOS!$A:$B,2,FALSE)</f>
        <v>TAMAULIPAS</v>
      </c>
    </row>
    <row r="55" spans="1:11" x14ac:dyDescent="0.35">
      <c r="A55">
        <v>2019</v>
      </c>
      <c r="B55" t="s">
        <v>17</v>
      </c>
      <c r="C55" t="s">
        <v>66</v>
      </c>
      <c r="D55" t="s">
        <v>35</v>
      </c>
      <c r="E55" t="s">
        <v>9</v>
      </c>
      <c r="F55" t="s">
        <v>86</v>
      </c>
      <c r="G55" t="s">
        <v>19</v>
      </c>
      <c r="H55" s="6">
        <v>61</v>
      </c>
      <c r="I55" s="6">
        <v>324694485</v>
      </c>
      <c r="J55" s="6">
        <v>308389283</v>
      </c>
      <c r="K55" t="str">
        <f>+VLOOKUP(C55,CATALOGOS!$A:$B,2,FALSE)</f>
        <v>ZACATECAS</v>
      </c>
    </row>
    <row r="56" spans="1:11" x14ac:dyDescent="0.35">
      <c r="A56">
        <v>2019</v>
      </c>
      <c r="B56" t="s">
        <v>17</v>
      </c>
      <c r="C56" t="s">
        <v>64</v>
      </c>
      <c r="D56" t="s">
        <v>35</v>
      </c>
      <c r="E56" t="s">
        <v>9</v>
      </c>
      <c r="F56" t="s">
        <v>86</v>
      </c>
      <c r="G56" t="s">
        <v>19</v>
      </c>
      <c r="H56" s="6">
        <v>413</v>
      </c>
      <c r="I56" s="6">
        <v>2976992193</v>
      </c>
      <c r="J56" s="6">
        <v>2340801914</v>
      </c>
      <c r="K56" t="str">
        <f>+VLOOKUP(C56,CATALOGOS!$A:$B,2,FALSE)</f>
        <v>VERACRUZ</v>
      </c>
    </row>
    <row r="57" spans="1:11" x14ac:dyDescent="0.35">
      <c r="A57">
        <v>2019</v>
      </c>
      <c r="B57" t="s">
        <v>17</v>
      </c>
      <c r="C57" t="s">
        <v>41</v>
      </c>
      <c r="D57" t="s">
        <v>35</v>
      </c>
      <c r="E57" t="s">
        <v>9</v>
      </c>
      <c r="F57" t="s">
        <v>86</v>
      </c>
      <c r="G57" t="s">
        <v>19</v>
      </c>
      <c r="H57" s="6">
        <v>119</v>
      </c>
      <c r="I57" s="6">
        <v>320789759</v>
      </c>
      <c r="J57" s="6">
        <v>264090563</v>
      </c>
      <c r="K57" t="str">
        <f>+VLOOKUP(C57,CATALOGOS!$A:$B,2,FALSE)</f>
        <v>CHIAPAS</v>
      </c>
    </row>
    <row r="58" spans="1:11" x14ac:dyDescent="0.35">
      <c r="A58">
        <v>2019</v>
      </c>
      <c r="B58" t="s">
        <v>17</v>
      </c>
      <c r="C58" t="s">
        <v>52</v>
      </c>
      <c r="D58" t="s">
        <v>35</v>
      </c>
      <c r="E58" t="s">
        <v>9</v>
      </c>
      <c r="F58" t="s">
        <v>87</v>
      </c>
      <c r="G58" t="s">
        <v>19</v>
      </c>
      <c r="H58" s="6">
        <v>113</v>
      </c>
      <c r="I58" s="6">
        <v>7594670522</v>
      </c>
      <c r="J58" s="6">
        <v>3657380150</v>
      </c>
      <c r="K58" t="str">
        <f>+VLOOKUP(C58,CATALOGOS!$A:$B,2,FALSE)</f>
        <v>NAYARIT</v>
      </c>
    </row>
    <row r="59" spans="1:11" x14ac:dyDescent="0.35">
      <c r="A59">
        <v>2019</v>
      </c>
      <c r="B59" t="s">
        <v>17</v>
      </c>
      <c r="C59" t="s">
        <v>57</v>
      </c>
      <c r="D59" t="s">
        <v>35</v>
      </c>
      <c r="E59" t="s">
        <v>9</v>
      </c>
      <c r="F59" t="s">
        <v>86</v>
      </c>
      <c r="G59" t="s">
        <v>19</v>
      </c>
      <c r="H59" s="6">
        <v>286</v>
      </c>
      <c r="I59" s="6">
        <v>2488613524</v>
      </c>
      <c r="J59" s="6">
        <v>1978209844</v>
      </c>
      <c r="K59" t="str">
        <f>+VLOOKUP(C59,CATALOGOS!$A:$B,2,FALSE)</f>
        <v>QUINTANA ROO</v>
      </c>
    </row>
    <row r="60" spans="1:11" x14ac:dyDescent="0.35">
      <c r="A60">
        <v>2019</v>
      </c>
      <c r="B60" t="s">
        <v>17</v>
      </c>
      <c r="C60" t="s">
        <v>48</v>
      </c>
      <c r="D60" t="s">
        <v>35</v>
      </c>
      <c r="E60" t="s">
        <v>9</v>
      </c>
      <c r="F60" t="s">
        <v>86</v>
      </c>
      <c r="G60" t="s">
        <v>19</v>
      </c>
      <c r="H60" s="6">
        <v>1258</v>
      </c>
      <c r="I60" s="6">
        <v>10216584786</v>
      </c>
      <c r="J60" s="6">
        <v>8842950270</v>
      </c>
      <c r="K60" t="str">
        <f>+VLOOKUP(C60,CATALOGOS!$A:$B,2,FALSE)</f>
        <v>JALISCO</v>
      </c>
    </row>
    <row r="61" spans="1:11" x14ac:dyDescent="0.35">
      <c r="A61">
        <v>2019</v>
      </c>
      <c r="B61" t="s">
        <v>17</v>
      </c>
      <c r="C61" t="s">
        <v>66</v>
      </c>
      <c r="D61" t="s">
        <v>35</v>
      </c>
      <c r="E61" t="s">
        <v>9</v>
      </c>
      <c r="F61" t="s">
        <v>87</v>
      </c>
      <c r="G61" t="s">
        <v>19</v>
      </c>
      <c r="H61" s="6">
        <v>89</v>
      </c>
      <c r="I61" s="6">
        <v>2338429799</v>
      </c>
      <c r="J61" s="6">
        <v>2094302223</v>
      </c>
      <c r="K61" t="str">
        <f>+VLOOKUP(C61,CATALOGOS!$A:$B,2,FALSE)</f>
        <v>ZACATECAS</v>
      </c>
    </row>
    <row r="62" spans="1:11" x14ac:dyDescent="0.35">
      <c r="A62">
        <v>2019</v>
      </c>
      <c r="B62" t="s">
        <v>17</v>
      </c>
      <c r="C62" t="s">
        <v>64</v>
      </c>
      <c r="D62" t="s">
        <v>35</v>
      </c>
      <c r="E62" t="s">
        <v>9</v>
      </c>
      <c r="F62" t="s">
        <v>87</v>
      </c>
      <c r="G62" t="s">
        <v>19</v>
      </c>
      <c r="H62" s="6">
        <v>683</v>
      </c>
      <c r="I62" s="6">
        <v>2767056167</v>
      </c>
      <c r="J62" s="6">
        <v>2523871584</v>
      </c>
      <c r="K62" t="str">
        <f>+VLOOKUP(C62,CATALOGOS!$A:$B,2,FALSE)</f>
        <v>VERACRUZ</v>
      </c>
    </row>
    <row r="63" spans="1:11" x14ac:dyDescent="0.35">
      <c r="A63">
        <v>2019</v>
      </c>
      <c r="B63" t="s">
        <v>17</v>
      </c>
      <c r="C63" t="s">
        <v>41</v>
      </c>
      <c r="D63" t="s">
        <v>35</v>
      </c>
      <c r="E63" t="s">
        <v>9</v>
      </c>
      <c r="F63" t="s">
        <v>87</v>
      </c>
      <c r="G63" t="s">
        <v>19</v>
      </c>
      <c r="H63" s="6">
        <v>248</v>
      </c>
      <c r="I63" s="6">
        <v>246988503</v>
      </c>
      <c r="J63" s="6">
        <v>162427169</v>
      </c>
      <c r="K63" t="str">
        <f>+VLOOKUP(C63,CATALOGOS!$A:$B,2,FALSE)</f>
        <v>CHIAPAS</v>
      </c>
    </row>
    <row r="64" spans="1:11" x14ac:dyDescent="0.35">
      <c r="A64">
        <v>2019</v>
      </c>
      <c r="B64" t="s">
        <v>17</v>
      </c>
      <c r="C64" t="s">
        <v>42</v>
      </c>
      <c r="D64" t="s">
        <v>35</v>
      </c>
      <c r="E64" t="s">
        <v>9</v>
      </c>
      <c r="F64" t="s">
        <v>86</v>
      </c>
      <c r="G64" t="s">
        <v>19</v>
      </c>
      <c r="H64" s="6">
        <v>833</v>
      </c>
      <c r="I64" s="6">
        <v>4531771833</v>
      </c>
      <c r="J64" s="6">
        <v>4071601153</v>
      </c>
      <c r="K64" t="str">
        <f>+VLOOKUP(C64,CATALOGOS!$A:$B,2,FALSE)</f>
        <v>CHIHUAHUA</v>
      </c>
    </row>
    <row r="65" spans="1:11" x14ac:dyDescent="0.35">
      <c r="A65">
        <v>2019</v>
      </c>
      <c r="B65" t="s">
        <v>17</v>
      </c>
      <c r="C65" t="s">
        <v>57</v>
      </c>
      <c r="D65" t="s">
        <v>35</v>
      </c>
      <c r="E65" t="s">
        <v>9</v>
      </c>
      <c r="F65" t="s">
        <v>87</v>
      </c>
      <c r="G65" t="s">
        <v>19</v>
      </c>
      <c r="H65" s="6">
        <v>558</v>
      </c>
      <c r="I65" s="6">
        <v>3359618496</v>
      </c>
      <c r="J65" s="6">
        <v>3129094114</v>
      </c>
      <c r="K65" t="str">
        <f>+VLOOKUP(C65,CATALOGOS!$A:$B,2,FALSE)</f>
        <v>QUINTANA ROO</v>
      </c>
    </row>
    <row r="66" spans="1:11" x14ac:dyDescent="0.35">
      <c r="A66">
        <v>2019</v>
      </c>
      <c r="B66" t="s">
        <v>17</v>
      </c>
      <c r="C66" t="s">
        <v>68</v>
      </c>
      <c r="D66" t="s">
        <v>35</v>
      </c>
      <c r="E66" t="s">
        <v>9</v>
      </c>
      <c r="F66" t="s">
        <v>87</v>
      </c>
      <c r="G66" t="s">
        <v>19</v>
      </c>
      <c r="H66" s="6">
        <v>1</v>
      </c>
      <c r="I66" s="6">
        <v>1037531</v>
      </c>
      <c r="J66" s="6">
        <v>1037531</v>
      </c>
      <c r="K66" t="e">
        <f>+VLOOKUP(C66,CATALOGOS!$A:$B,2,FALSE)</f>
        <v>#N/A</v>
      </c>
    </row>
    <row r="67" spans="1:11" x14ac:dyDescent="0.35">
      <c r="A67">
        <v>2020</v>
      </c>
      <c r="B67" t="s">
        <v>17</v>
      </c>
      <c r="C67" t="s">
        <v>137</v>
      </c>
      <c r="D67" t="s">
        <v>35</v>
      </c>
      <c r="E67" t="s">
        <v>9</v>
      </c>
      <c r="F67" t="s">
        <v>86</v>
      </c>
      <c r="G67" t="s">
        <v>19</v>
      </c>
      <c r="H67" s="6">
        <v>143</v>
      </c>
      <c r="I67" s="6">
        <v>1568211547</v>
      </c>
      <c r="J67" s="6">
        <v>1232854959</v>
      </c>
      <c r="K67" t="str">
        <f>+VLOOKUP(C67,CATALOGOS!$A:$B,2,FALSE)</f>
        <v>MORELOS</v>
      </c>
    </row>
    <row r="68" spans="1:11" x14ac:dyDescent="0.35">
      <c r="A68">
        <v>2020</v>
      </c>
      <c r="B68" t="s">
        <v>17</v>
      </c>
      <c r="C68" t="s">
        <v>132</v>
      </c>
      <c r="D68" t="s">
        <v>35</v>
      </c>
      <c r="E68" t="s">
        <v>9</v>
      </c>
      <c r="F68" t="s">
        <v>86</v>
      </c>
      <c r="G68" t="s">
        <v>19</v>
      </c>
      <c r="H68" s="6">
        <v>156</v>
      </c>
      <c r="I68" s="6">
        <v>5485670712</v>
      </c>
      <c r="J68" s="6">
        <v>4691501076</v>
      </c>
      <c r="K68" t="str">
        <f>+VLOOKUP(C68,CATALOGOS!$A:$B,2,FALSE)</f>
        <v>GUERRERO</v>
      </c>
    </row>
    <row r="69" spans="1:11" x14ac:dyDescent="0.35">
      <c r="A69">
        <v>2020</v>
      </c>
      <c r="B69" t="s">
        <v>17</v>
      </c>
      <c r="C69" t="s">
        <v>139</v>
      </c>
      <c r="D69" t="s">
        <v>35</v>
      </c>
      <c r="E69" t="s">
        <v>9</v>
      </c>
      <c r="F69" t="s">
        <v>86</v>
      </c>
      <c r="G69" t="s">
        <v>19</v>
      </c>
      <c r="H69" s="6">
        <v>4379</v>
      </c>
      <c r="I69" s="6">
        <v>80638923179</v>
      </c>
      <c r="J69" s="6">
        <v>59949287738</v>
      </c>
      <c r="K69" t="str">
        <f>+VLOOKUP(C69,CATALOGOS!$A:$B,2,FALSE)</f>
        <v>NUEVO LEON</v>
      </c>
    </row>
    <row r="70" spans="1:11" x14ac:dyDescent="0.35">
      <c r="A70">
        <v>2020</v>
      </c>
      <c r="B70" t="s">
        <v>17</v>
      </c>
      <c r="C70" t="s">
        <v>137</v>
      </c>
      <c r="D70" t="s">
        <v>35</v>
      </c>
      <c r="E70" t="s">
        <v>9</v>
      </c>
      <c r="F70" t="s">
        <v>87</v>
      </c>
      <c r="G70" t="s">
        <v>19</v>
      </c>
      <c r="H70" s="6">
        <v>240</v>
      </c>
      <c r="I70" s="6">
        <v>242818929</v>
      </c>
      <c r="J70" s="6">
        <v>174508971</v>
      </c>
      <c r="K70" t="str">
        <f>+VLOOKUP(C70,CATALOGOS!$A:$B,2,FALSE)</f>
        <v>MORELOS</v>
      </c>
    </row>
    <row r="71" spans="1:11" x14ac:dyDescent="0.35">
      <c r="A71">
        <v>2020</v>
      </c>
      <c r="B71" t="s">
        <v>17</v>
      </c>
      <c r="C71" t="s">
        <v>123</v>
      </c>
      <c r="D71" t="s">
        <v>35</v>
      </c>
      <c r="E71" t="s">
        <v>9</v>
      </c>
      <c r="F71" t="s">
        <v>87</v>
      </c>
      <c r="G71" t="s">
        <v>19</v>
      </c>
      <c r="H71" s="6">
        <v>293</v>
      </c>
      <c r="I71" s="6">
        <v>2202753217</v>
      </c>
      <c r="J71" s="6">
        <v>2083921198</v>
      </c>
      <c r="K71" t="str">
        <f>+VLOOKUP(C71,CATALOGOS!$A:$B,2,FALSE)</f>
        <v>BAJA CALIFORNIA SUR</v>
      </c>
    </row>
    <row r="72" spans="1:11" x14ac:dyDescent="0.35">
      <c r="A72">
        <v>2020</v>
      </c>
      <c r="B72" t="s">
        <v>17</v>
      </c>
      <c r="C72" t="s">
        <v>148</v>
      </c>
      <c r="D72" t="s">
        <v>35</v>
      </c>
      <c r="E72" t="s">
        <v>9</v>
      </c>
      <c r="F72" t="s">
        <v>87</v>
      </c>
      <c r="G72" t="s">
        <v>19</v>
      </c>
      <c r="H72" s="6">
        <v>631</v>
      </c>
      <c r="I72" s="6">
        <v>2836348774</v>
      </c>
      <c r="J72" s="6">
        <v>2542149980</v>
      </c>
      <c r="K72" t="str">
        <f>+VLOOKUP(C72,CATALOGOS!$A:$B,2,FALSE)</f>
        <v>TAMAULIPAS</v>
      </c>
    </row>
    <row r="73" spans="1:11" x14ac:dyDescent="0.35">
      <c r="A73">
        <v>2020</v>
      </c>
      <c r="B73" t="s">
        <v>17</v>
      </c>
      <c r="C73" t="s">
        <v>144</v>
      </c>
      <c r="D73" t="s">
        <v>35</v>
      </c>
      <c r="E73" t="s">
        <v>9</v>
      </c>
      <c r="F73" t="s">
        <v>87</v>
      </c>
      <c r="G73" t="s">
        <v>19</v>
      </c>
      <c r="H73" s="6">
        <v>331</v>
      </c>
      <c r="I73" s="6">
        <v>36753208115</v>
      </c>
      <c r="J73" s="6">
        <v>14687190853</v>
      </c>
      <c r="K73" t="str">
        <f>+VLOOKUP(C73,CATALOGOS!$A:$B,2,FALSE)</f>
        <v>SAN LUIS POTOSÍ</v>
      </c>
    </row>
    <row r="74" spans="1:11" x14ac:dyDescent="0.35">
      <c r="A74">
        <v>2020</v>
      </c>
      <c r="B74" t="s">
        <v>17</v>
      </c>
      <c r="C74" t="s">
        <v>122</v>
      </c>
      <c r="D74" t="s">
        <v>35</v>
      </c>
      <c r="E74" t="s">
        <v>9</v>
      </c>
      <c r="F74" t="s">
        <v>86</v>
      </c>
      <c r="G74" t="s">
        <v>19</v>
      </c>
      <c r="H74" s="6">
        <v>1174</v>
      </c>
      <c r="I74" s="6">
        <v>15544601385</v>
      </c>
      <c r="J74" s="6">
        <v>12860088067</v>
      </c>
      <c r="K74" t="str">
        <f>+VLOOKUP(C74,CATALOGOS!$A:$B,2,FALSE)</f>
        <v>BAJA CALIFORNIA</v>
      </c>
    </row>
    <row r="75" spans="1:11" x14ac:dyDescent="0.35">
      <c r="A75">
        <v>2020</v>
      </c>
      <c r="B75" t="s">
        <v>17</v>
      </c>
      <c r="C75" t="s">
        <v>136</v>
      </c>
      <c r="D75" t="s">
        <v>35</v>
      </c>
      <c r="E75" t="s">
        <v>9</v>
      </c>
      <c r="F75" t="s">
        <v>87</v>
      </c>
      <c r="G75" t="s">
        <v>19</v>
      </c>
      <c r="H75" s="6">
        <v>423</v>
      </c>
      <c r="I75" s="6">
        <v>437449533</v>
      </c>
      <c r="J75" s="6">
        <v>379483160</v>
      </c>
      <c r="K75" t="str">
        <f>+VLOOKUP(C75,CATALOGOS!$A:$B,2,FALSE)</f>
        <v>MICHOACÁN</v>
      </c>
    </row>
    <row r="76" spans="1:11" x14ac:dyDescent="0.35">
      <c r="A76">
        <v>2020</v>
      </c>
      <c r="B76" t="s">
        <v>17</v>
      </c>
      <c r="C76" t="s">
        <v>130</v>
      </c>
      <c r="D76" t="s">
        <v>35</v>
      </c>
      <c r="E76" t="s">
        <v>9</v>
      </c>
      <c r="F76" t="s">
        <v>86</v>
      </c>
      <c r="G76" t="s">
        <v>19</v>
      </c>
      <c r="H76" s="6">
        <v>395</v>
      </c>
      <c r="I76" s="6">
        <v>544508263</v>
      </c>
      <c r="J76" s="6">
        <v>451940050</v>
      </c>
      <c r="K76" t="str">
        <f>+VLOOKUP(C76,CATALOGOS!$A:$B,2,FALSE)</f>
        <v>DURANGO</v>
      </c>
    </row>
    <row r="77" spans="1:11" x14ac:dyDescent="0.35">
      <c r="A77">
        <v>2020</v>
      </c>
      <c r="B77" t="s">
        <v>17</v>
      </c>
      <c r="C77" t="s">
        <v>140</v>
      </c>
      <c r="D77" t="s">
        <v>35</v>
      </c>
      <c r="E77" t="s">
        <v>9</v>
      </c>
      <c r="F77" t="s">
        <v>86</v>
      </c>
      <c r="G77" t="s">
        <v>19</v>
      </c>
      <c r="H77" s="6">
        <v>84</v>
      </c>
      <c r="I77" s="6">
        <v>1657248713</v>
      </c>
      <c r="J77" s="6">
        <v>912652083</v>
      </c>
      <c r="K77" t="str">
        <f>+VLOOKUP(C77,CATALOGOS!$A:$B,2,FALSE)</f>
        <v>OAXACA</v>
      </c>
    </row>
    <row r="78" spans="1:11" x14ac:dyDescent="0.35">
      <c r="A78">
        <v>2020</v>
      </c>
      <c r="B78" t="s">
        <v>17</v>
      </c>
      <c r="C78" t="s">
        <v>129</v>
      </c>
      <c r="D78" t="s">
        <v>35</v>
      </c>
      <c r="E78" t="s">
        <v>9</v>
      </c>
      <c r="F78" t="s">
        <v>87</v>
      </c>
      <c r="G78" t="s">
        <v>19</v>
      </c>
      <c r="H78" s="6">
        <v>6616</v>
      </c>
      <c r="I78" s="6">
        <v>64899434504</v>
      </c>
      <c r="J78" s="6">
        <v>52232744880</v>
      </c>
      <c r="K78" t="str">
        <f>+VLOOKUP(C78,CATALOGOS!$A:$B,2,FALSE)</f>
        <v>CIUDAD DE MÉXICO</v>
      </c>
    </row>
    <row r="79" spans="1:11" x14ac:dyDescent="0.35">
      <c r="A79">
        <v>2020</v>
      </c>
      <c r="B79" t="s">
        <v>17</v>
      </c>
      <c r="C79" t="s">
        <v>131</v>
      </c>
      <c r="D79" t="s">
        <v>35</v>
      </c>
      <c r="E79" t="s">
        <v>9</v>
      </c>
      <c r="F79" t="s">
        <v>87</v>
      </c>
      <c r="G79" t="s">
        <v>19</v>
      </c>
      <c r="H79" s="6">
        <v>1062</v>
      </c>
      <c r="I79" s="6">
        <v>5937742716</v>
      </c>
      <c r="J79" s="6">
        <v>5291543824</v>
      </c>
      <c r="K79" t="str">
        <f>+VLOOKUP(C79,CATALOGOS!$A:$B,2,FALSE)</f>
        <v>GUANAJUATO</v>
      </c>
    </row>
    <row r="80" spans="1:11" x14ac:dyDescent="0.35">
      <c r="A80">
        <v>2020</v>
      </c>
      <c r="B80" t="s">
        <v>17</v>
      </c>
      <c r="C80" t="s">
        <v>142</v>
      </c>
      <c r="D80" t="s">
        <v>35</v>
      </c>
      <c r="E80" t="s">
        <v>9</v>
      </c>
      <c r="F80" t="s">
        <v>87</v>
      </c>
      <c r="G80" t="s">
        <v>19</v>
      </c>
      <c r="H80" s="6">
        <v>798</v>
      </c>
      <c r="I80" s="6">
        <v>2342460042</v>
      </c>
      <c r="J80" s="6">
        <v>2058189900</v>
      </c>
      <c r="K80" t="str">
        <f>+VLOOKUP(C80,CATALOGOS!$A:$B,2,FALSE)</f>
        <v>QUERÉTARO</v>
      </c>
    </row>
    <row r="81" spans="1:11" x14ac:dyDescent="0.35">
      <c r="A81">
        <v>2020</v>
      </c>
      <c r="B81" t="s">
        <v>17</v>
      </c>
      <c r="C81" t="s">
        <v>133</v>
      </c>
      <c r="D81" t="s">
        <v>35</v>
      </c>
      <c r="E81" t="s">
        <v>9</v>
      </c>
      <c r="F81" t="s">
        <v>86</v>
      </c>
      <c r="G81" t="s">
        <v>19</v>
      </c>
      <c r="H81" s="6">
        <v>203</v>
      </c>
      <c r="I81" s="6">
        <v>1096331904</v>
      </c>
      <c r="J81" s="6">
        <v>1012149905</v>
      </c>
      <c r="K81" t="str">
        <f>+VLOOKUP(C81,CATALOGOS!$A:$B,2,FALSE)</f>
        <v>HIDALGO</v>
      </c>
    </row>
    <row r="82" spans="1:11" x14ac:dyDescent="0.35">
      <c r="A82">
        <v>2020</v>
      </c>
      <c r="B82" t="s">
        <v>17</v>
      </c>
      <c r="C82" t="s">
        <v>128</v>
      </c>
      <c r="D82" t="s">
        <v>35</v>
      </c>
      <c r="E82" t="s">
        <v>9</v>
      </c>
      <c r="F82" t="s">
        <v>87</v>
      </c>
      <c r="G82" t="s">
        <v>19</v>
      </c>
      <c r="H82" s="6">
        <v>1262</v>
      </c>
      <c r="I82" s="6">
        <v>3617957642</v>
      </c>
      <c r="J82" s="6">
        <v>2466728546</v>
      </c>
      <c r="K82" t="str">
        <f>+VLOOKUP(C82,CATALOGOS!$A:$B,2,FALSE)</f>
        <v>CHIHUAHUA</v>
      </c>
    </row>
    <row r="83" spans="1:11" x14ac:dyDescent="0.35">
      <c r="A83">
        <v>2020</v>
      </c>
      <c r="B83" t="s">
        <v>17</v>
      </c>
      <c r="C83" t="s">
        <v>147</v>
      </c>
      <c r="D83" t="s">
        <v>35</v>
      </c>
      <c r="E83" t="s">
        <v>9</v>
      </c>
      <c r="F83" t="s">
        <v>86</v>
      </c>
      <c r="G83" t="s">
        <v>19</v>
      </c>
      <c r="H83" s="6">
        <v>98</v>
      </c>
      <c r="I83" s="6">
        <v>1304694470</v>
      </c>
      <c r="J83" s="6">
        <v>1064746541</v>
      </c>
      <c r="K83" t="str">
        <f>+VLOOKUP(C83,CATALOGOS!$A:$B,2,FALSE)</f>
        <v>TABASCO</v>
      </c>
    </row>
    <row r="84" spans="1:11" x14ac:dyDescent="0.35">
      <c r="A84">
        <v>2020</v>
      </c>
      <c r="B84" t="s">
        <v>17</v>
      </c>
      <c r="C84" t="s">
        <v>149</v>
      </c>
      <c r="D84" t="s">
        <v>35</v>
      </c>
      <c r="E84" t="s">
        <v>9</v>
      </c>
      <c r="F84" t="s">
        <v>87</v>
      </c>
      <c r="G84" t="s">
        <v>19</v>
      </c>
      <c r="H84" s="6">
        <v>162</v>
      </c>
      <c r="I84" s="6">
        <v>15338017741</v>
      </c>
      <c r="J84" s="6">
        <v>6451444392</v>
      </c>
      <c r="K84" t="str">
        <f>+VLOOKUP(C84,CATALOGOS!$A:$B,2,FALSE)</f>
        <v>TLAXCALA</v>
      </c>
    </row>
    <row r="85" spans="1:11" x14ac:dyDescent="0.35">
      <c r="A85">
        <v>2020</v>
      </c>
      <c r="B85" t="s">
        <v>17</v>
      </c>
      <c r="C85" t="s">
        <v>146</v>
      </c>
      <c r="D85" t="s">
        <v>35</v>
      </c>
      <c r="E85" t="s">
        <v>9</v>
      </c>
      <c r="F85" t="s">
        <v>86</v>
      </c>
      <c r="G85" t="s">
        <v>19</v>
      </c>
      <c r="H85" s="6">
        <v>834</v>
      </c>
      <c r="I85" s="6">
        <v>4481928813</v>
      </c>
      <c r="J85" s="6">
        <v>4144381969</v>
      </c>
      <c r="K85" t="str">
        <f>+VLOOKUP(C85,CATALOGOS!$A:$B,2,FALSE)</f>
        <v>SONORA</v>
      </c>
    </row>
    <row r="86" spans="1:11" x14ac:dyDescent="0.35">
      <c r="A86">
        <v>2020</v>
      </c>
      <c r="B86" t="s">
        <v>17</v>
      </c>
      <c r="C86" t="s">
        <v>145</v>
      </c>
      <c r="D86" t="s">
        <v>35</v>
      </c>
      <c r="E86" t="s">
        <v>9</v>
      </c>
      <c r="F86" t="s">
        <v>87</v>
      </c>
      <c r="G86" t="s">
        <v>19</v>
      </c>
      <c r="H86" s="6">
        <v>584</v>
      </c>
      <c r="I86" s="6">
        <v>4464127228</v>
      </c>
      <c r="J86" s="6">
        <v>3019869795</v>
      </c>
      <c r="K86" t="str">
        <f>+VLOOKUP(C86,CATALOGOS!$A:$B,2,FALSE)</f>
        <v>SINALOA</v>
      </c>
    </row>
    <row r="87" spans="1:11" x14ac:dyDescent="0.35">
      <c r="A87">
        <v>2020</v>
      </c>
      <c r="B87" t="s">
        <v>17</v>
      </c>
      <c r="C87" t="s">
        <v>124</v>
      </c>
      <c r="D87" t="s">
        <v>35</v>
      </c>
      <c r="E87" t="s">
        <v>9</v>
      </c>
      <c r="F87" t="s">
        <v>87</v>
      </c>
      <c r="G87" t="s">
        <v>19</v>
      </c>
      <c r="H87" s="6">
        <v>157</v>
      </c>
      <c r="I87" s="6">
        <v>546925562</v>
      </c>
      <c r="J87" s="6">
        <v>402414094</v>
      </c>
      <c r="K87" t="str">
        <f>+VLOOKUP(C87,CATALOGOS!$A:$B,2,FALSE)</f>
        <v>CAMPECHE</v>
      </c>
    </row>
    <row r="88" spans="1:11" x14ac:dyDescent="0.35">
      <c r="A88">
        <v>2020</v>
      </c>
      <c r="B88" t="s">
        <v>17</v>
      </c>
      <c r="C88" t="s">
        <v>141</v>
      </c>
      <c r="D88" t="s">
        <v>35</v>
      </c>
      <c r="E88" t="s">
        <v>9</v>
      </c>
      <c r="F88" t="s">
        <v>87</v>
      </c>
      <c r="G88" t="s">
        <v>19</v>
      </c>
      <c r="H88" s="6">
        <v>848</v>
      </c>
      <c r="I88" s="6">
        <v>19849465232</v>
      </c>
      <c r="J88" s="6">
        <v>9146633437</v>
      </c>
      <c r="K88" t="str">
        <f>+VLOOKUP(C88,CATALOGOS!$A:$B,2,FALSE)</f>
        <v>PUEBLA</v>
      </c>
    </row>
    <row r="89" spans="1:11" x14ac:dyDescent="0.35">
      <c r="A89">
        <v>2020</v>
      </c>
      <c r="B89" t="s">
        <v>17</v>
      </c>
      <c r="C89" t="s">
        <v>152</v>
      </c>
      <c r="D89" t="s">
        <v>35</v>
      </c>
      <c r="E89" t="s">
        <v>9</v>
      </c>
      <c r="F89" t="s">
        <v>87</v>
      </c>
      <c r="G89" t="s">
        <v>19</v>
      </c>
      <c r="H89" s="6">
        <v>146</v>
      </c>
      <c r="I89" s="6">
        <v>3003945536</v>
      </c>
      <c r="J89" s="6">
        <v>2596640352</v>
      </c>
      <c r="K89" t="str">
        <f>+VLOOKUP(C89,CATALOGOS!$A:$B,2,FALSE)</f>
        <v>ZACATECAS</v>
      </c>
    </row>
    <row r="90" spans="1:11" x14ac:dyDescent="0.35">
      <c r="A90">
        <v>2020</v>
      </c>
      <c r="B90" t="s">
        <v>17</v>
      </c>
      <c r="C90" t="s">
        <v>153</v>
      </c>
      <c r="D90" t="s">
        <v>35</v>
      </c>
      <c r="E90" t="s">
        <v>9</v>
      </c>
      <c r="F90" t="s">
        <v>87</v>
      </c>
      <c r="G90" t="s">
        <v>19</v>
      </c>
      <c r="H90" s="6">
        <v>9</v>
      </c>
      <c r="I90" s="6">
        <v>8046778</v>
      </c>
      <c r="J90" s="6">
        <v>8046778</v>
      </c>
      <c r="K90" t="e">
        <f>+VLOOKUP(C90,CATALOGOS!$A:$B,2,FALSE)</f>
        <v>#N/A</v>
      </c>
    </row>
    <row r="91" spans="1:11" x14ac:dyDescent="0.35">
      <c r="A91">
        <v>2020</v>
      </c>
      <c r="B91" t="s">
        <v>17</v>
      </c>
      <c r="C91" t="s">
        <v>128</v>
      </c>
      <c r="D91" t="s">
        <v>35</v>
      </c>
      <c r="E91" t="s">
        <v>9</v>
      </c>
      <c r="F91" t="s">
        <v>86</v>
      </c>
      <c r="G91" t="s">
        <v>19</v>
      </c>
      <c r="H91" s="6">
        <v>1229</v>
      </c>
      <c r="I91" s="6">
        <v>7495583990</v>
      </c>
      <c r="J91" s="6">
        <v>6535467862</v>
      </c>
      <c r="K91" t="str">
        <f>+VLOOKUP(C91,CATALOGOS!$A:$B,2,FALSE)</f>
        <v>CHIHUAHUA</v>
      </c>
    </row>
    <row r="92" spans="1:11" x14ac:dyDescent="0.35">
      <c r="A92">
        <v>2020</v>
      </c>
      <c r="B92" t="s">
        <v>17</v>
      </c>
      <c r="C92" t="s">
        <v>153</v>
      </c>
      <c r="D92" t="s">
        <v>35</v>
      </c>
      <c r="E92" t="s">
        <v>9</v>
      </c>
      <c r="F92" t="s">
        <v>86</v>
      </c>
      <c r="G92" t="s">
        <v>19</v>
      </c>
      <c r="H92" s="6">
        <v>8</v>
      </c>
      <c r="I92" s="6">
        <v>89178686</v>
      </c>
      <c r="J92" s="6">
        <v>89178686</v>
      </c>
      <c r="K92" t="e">
        <f>+VLOOKUP(C92,CATALOGOS!$A:$B,2,FALSE)</f>
        <v>#N/A</v>
      </c>
    </row>
    <row r="93" spans="1:11" x14ac:dyDescent="0.35">
      <c r="A93">
        <v>2020</v>
      </c>
      <c r="B93" t="s">
        <v>17</v>
      </c>
      <c r="C93" t="s">
        <v>143</v>
      </c>
      <c r="D93" t="s">
        <v>35</v>
      </c>
      <c r="E93" t="s">
        <v>9</v>
      </c>
      <c r="F93" t="s">
        <v>87</v>
      </c>
      <c r="G93" t="s">
        <v>19</v>
      </c>
      <c r="H93" s="6">
        <v>598</v>
      </c>
      <c r="I93" s="6">
        <v>1225266799</v>
      </c>
      <c r="J93" s="6">
        <v>1030721285</v>
      </c>
      <c r="K93" t="str">
        <f>+VLOOKUP(C93,CATALOGOS!$A:$B,2,FALSE)</f>
        <v>QUINTANA ROO</v>
      </c>
    </row>
    <row r="94" spans="1:11" x14ac:dyDescent="0.35">
      <c r="A94">
        <v>2020</v>
      </c>
      <c r="B94" t="s">
        <v>17</v>
      </c>
      <c r="C94" t="s">
        <v>150</v>
      </c>
      <c r="D94" t="s">
        <v>35</v>
      </c>
      <c r="E94" t="s">
        <v>9</v>
      </c>
      <c r="F94" t="s">
        <v>87</v>
      </c>
      <c r="G94" t="s">
        <v>19</v>
      </c>
      <c r="H94" s="6">
        <v>653</v>
      </c>
      <c r="I94" s="6">
        <v>2029131240</v>
      </c>
      <c r="J94" s="6">
        <v>1880971724</v>
      </c>
      <c r="K94" t="str">
        <f>+VLOOKUP(C94,CATALOGOS!$A:$B,2,FALSE)</f>
        <v>VERACRUZ</v>
      </c>
    </row>
    <row r="95" spans="1:11" x14ac:dyDescent="0.35">
      <c r="A95">
        <v>2020</v>
      </c>
      <c r="B95" t="s">
        <v>17</v>
      </c>
      <c r="C95" t="s">
        <v>127</v>
      </c>
      <c r="D95" t="s">
        <v>35</v>
      </c>
      <c r="E95" t="s">
        <v>9</v>
      </c>
      <c r="F95" t="s">
        <v>87</v>
      </c>
      <c r="G95" t="s">
        <v>19</v>
      </c>
      <c r="H95" s="6">
        <v>274</v>
      </c>
      <c r="I95" s="6">
        <v>398784734</v>
      </c>
      <c r="J95" s="6">
        <v>355323505</v>
      </c>
      <c r="K95" t="str">
        <f>+VLOOKUP(C95,CATALOGOS!$A:$B,2,FALSE)</f>
        <v>CHIAPAS</v>
      </c>
    </row>
    <row r="96" spans="1:11" x14ac:dyDescent="0.35">
      <c r="A96">
        <v>2020</v>
      </c>
      <c r="B96" t="s">
        <v>17</v>
      </c>
      <c r="C96" t="s">
        <v>151</v>
      </c>
      <c r="D96" t="s">
        <v>35</v>
      </c>
      <c r="E96" t="s">
        <v>9</v>
      </c>
      <c r="F96" t="s">
        <v>87</v>
      </c>
      <c r="G96" t="s">
        <v>19</v>
      </c>
      <c r="H96" s="6">
        <v>550</v>
      </c>
      <c r="I96" s="6">
        <v>884863403</v>
      </c>
      <c r="J96" s="6">
        <v>515413350</v>
      </c>
      <c r="K96" t="str">
        <f>+VLOOKUP(C96,CATALOGOS!$A:$B,2,FALSE)</f>
        <v>YUCATÁN</v>
      </c>
    </row>
    <row r="97" spans="1:11" x14ac:dyDescent="0.35">
      <c r="A97">
        <v>2020</v>
      </c>
      <c r="B97" t="s">
        <v>17</v>
      </c>
      <c r="C97" t="s">
        <v>125</v>
      </c>
      <c r="D97" t="s">
        <v>35</v>
      </c>
      <c r="E97" t="s">
        <v>9</v>
      </c>
      <c r="F97" t="s">
        <v>86</v>
      </c>
      <c r="G97" t="s">
        <v>19</v>
      </c>
      <c r="H97" s="6">
        <v>1029</v>
      </c>
      <c r="I97" s="6">
        <v>3574225756</v>
      </c>
      <c r="J97" s="6">
        <v>3121157081</v>
      </c>
      <c r="K97" t="str">
        <f>+VLOOKUP(C97,CATALOGOS!$A:$B,2,FALSE)</f>
        <v>COAHUILA</v>
      </c>
    </row>
    <row r="98" spans="1:11" x14ac:dyDescent="0.35">
      <c r="A98">
        <v>2020</v>
      </c>
      <c r="B98" t="s">
        <v>17</v>
      </c>
      <c r="C98" t="s">
        <v>121</v>
      </c>
      <c r="D98" t="s">
        <v>35</v>
      </c>
      <c r="E98" t="s">
        <v>9</v>
      </c>
      <c r="F98" t="s">
        <v>86</v>
      </c>
      <c r="G98" t="s">
        <v>19</v>
      </c>
      <c r="H98" s="6">
        <v>212</v>
      </c>
      <c r="I98" s="6">
        <v>1224593199</v>
      </c>
      <c r="J98" s="6">
        <v>1160542276</v>
      </c>
      <c r="K98" t="str">
        <f>+VLOOKUP(C98,CATALOGOS!$A:$B,2,FALSE)</f>
        <v>AGUASCALIENTES</v>
      </c>
    </row>
    <row r="99" spans="1:11" x14ac:dyDescent="0.35">
      <c r="A99">
        <v>2020</v>
      </c>
      <c r="B99" t="s">
        <v>17</v>
      </c>
      <c r="C99" t="s">
        <v>125</v>
      </c>
      <c r="D99" t="s">
        <v>35</v>
      </c>
      <c r="E99" t="s">
        <v>9</v>
      </c>
      <c r="F99" t="s">
        <v>87</v>
      </c>
      <c r="G99" t="s">
        <v>19</v>
      </c>
      <c r="H99" s="6">
        <v>852</v>
      </c>
      <c r="I99" s="6">
        <v>1541832229</v>
      </c>
      <c r="J99" s="6">
        <v>1059441004</v>
      </c>
      <c r="K99" t="str">
        <f>+VLOOKUP(C99,CATALOGOS!$A:$B,2,FALSE)</f>
        <v>COAHUILA</v>
      </c>
    </row>
    <row r="100" spans="1:11" x14ac:dyDescent="0.35">
      <c r="A100">
        <v>2020</v>
      </c>
      <c r="B100" t="s">
        <v>17</v>
      </c>
      <c r="C100" t="s">
        <v>135</v>
      </c>
      <c r="D100" t="s">
        <v>35</v>
      </c>
      <c r="E100" t="s">
        <v>9</v>
      </c>
      <c r="F100" t="s">
        <v>86</v>
      </c>
      <c r="G100" t="s">
        <v>19</v>
      </c>
      <c r="H100" s="6">
        <v>1297</v>
      </c>
      <c r="I100" s="6">
        <v>23343205809</v>
      </c>
      <c r="J100" s="6">
        <v>19181317332</v>
      </c>
      <c r="K100" t="str">
        <f>+VLOOKUP(C100,CATALOGOS!$A:$B,2,FALSE)</f>
        <v>MEXICO</v>
      </c>
    </row>
    <row r="101" spans="1:11" x14ac:dyDescent="0.35">
      <c r="A101">
        <v>2020</v>
      </c>
      <c r="B101" t="s">
        <v>17</v>
      </c>
      <c r="C101" t="s">
        <v>152</v>
      </c>
      <c r="D101" t="s">
        <v>35</v>
      </c>
      <c r="E101" t="s">
        <v>9</v>
      </c>
      <c r="F101" t="s">
        <v>86</v>
      </c>
      <c r="G101" t="s">
        <v>19</v>
      </c>
      <c r="H101" s="6">
        <v>113</v>
      </c>
      <c r="I101" s="6">
        <v>804580561</v>
      </c>
      <c r="J101" s="6">
        <v>627544334</v>
      </c>
      <c r="K101" t="str">
        <f>+VLOOKUP(C101,CATALOGOS!$A:$B,2,FALSE)</f>
        <v>ZACATECAS</v>
      </c>
    </row>
    <row r="102" spans="1:11" x14ac:dyDescent="0.35">
      <c r="A102">
        <v>2020</v>
      </c>
      <c r="B102" t="s">
        <v>17</v>
      </c>
      <c r="C102" t="s">
        <v>143</v>
      </c>
      <c r="D102" t="s">
        <v>35</v>
      </c>
      <c r="E102" t="s">
        <v>9</v>
      </c>
      <c r="F102" t="s">
        <v>86</v>
      </c>
      <c r="G102" t="s">
        <v>19</v>
      </c>
      <c r="H102" s="6">
        <v>290</v>
      </c>
      <c r="I102" s="6">
        <v>2563717224</v>
      </c>
      <c r="J102" s="6">
        <v>1987881120</v>
      </c>
      <c r="K102" t="str">
        <f>+VLOOKUP(C102,CATALOGOS!$A:$B,2,FALSE)</f>
        <v>QUINTANA ROO</v>
      </c>
    </row>
    <row r="103" spans="1:11" x14ac:dyDescent="0.35">
      <c r="A103">
        <v>2020</v>
      </c>
      <c r="B103" t="s">
        <v>17</v>
      </c>
      <c r="C103" t="s">
        <v>134</v>
      </c>
      <c r="D103" t="s">
        <v>35</v>
      </c>
      <c r="E103" t="s">
        <v>9</v>
      </c>
      <c r="F103" t="s">
        <v>86</v>
      </c>
      <c r="G103" t="s">
        <v>19</v>
      </c>
      <c r="H103" s="6">
        <v>1545</v>
      </c>
      <c r="I103" s="6">
        <v>14218975464</v>
      </c>
      <c r="J103" s="6">
        <v>12830339449</v>
      </c>
      <c r="K103" t="str">
        <f>+VLOOKUP(C103,CATALOGOS!$A:$B,2,FALSE)</f>
        <v>JALISCO</v>
      </c>
    </row>
    <row r="104" spans="1:11" x14ac:dyDescent="0.35">
      <c r="A104">
        <v>2020</v>
      </c>
      <c r="B104" t="s">
        <v>17</v>
      </c>
      <c r="C104" t="s">
        <v>150</v>
      </c>
      <c r="D104" t="s">
        <v>35</v>
      </c>
      <c r="E104" t="s">
        <v>9</v>
      </c>
      <c r="F104" t="s">
        <v>86</v>
      </c>
      <c r="G104" t="s">
        <v>19</v>
      </c>
      <c r="H104" s="6">
        <v>402</v>
      </c>
      <c r="I104" s="6">
        <v>3287483624</v>
      </c>
      <c r="J104" s="6">
        <v>2635602407</v>
      </c>
      <c r="K104" t="str">
        <f>+VLOOKUP(C104,CATALOGOS!$A:$B,2,FALSE)</f>
        <v>VERACRUZ</v>
      </c>
    </row>
    <row r="105" spans="1:11" x14ac:dyDescent="0.35">
      <c r="A105">
        <v>2020</v>
      </c>
      <c r="B105" t="s">
        <v>17</v>
      </c>
      <c r="C105" t="s">
        <v>138</v>
      </c>
      <c r="D105" t="s">
        <v>35</v>
      </c>
      <c r="E105" t="s">
        <v>9</v>
      </c>
      <c r="F105" t="s">
        <v>87</v>
      </c>
      <c r="G105" t="s">
        <v>19</v>
      </c>
      <c r="H105" s="6">
        <v>116</v>
      </c>
      <c r="I105" s="6">
        <v>23642473778</v>
      </c>
      <c r="J105" s="6">
        <v>14351718527</v>
      </c>
      <c r="K105" t="str">
        <f>+VLOOKUP(C105,CATALOGOS!$A:$B,2,FALSE)</f>
        <v>NAYARIT</v>
      </c>
    </row>
    <row r="106" spans="1:11" x14ac:dyDescent="0.35">
      <c r="A106">
        <v>2020</v>
      </c>
      <c r="B106" t="s">
        <v>17</v>
      </c>
      <c r="C106" t="s">
        <v>127</v>
      </c>
      <c r="D106" t="s">
        <v>35</v>
      </c>
      <c r="E106" t="s">
        <v>9</v>
      </c>
      <c r="F106" t="s">
        <v>86</v>
      </c>
      <c r="G106" t="s">
        <v>19</v>
      </c>
      <c r="H106" s="6">
        <v>123</v>
      </c>
      <c r="I106" s="6">
        <v>810089110</v>
      </c>
      <c r="J106" s="6">
        <v>792566416</v>
      </c>
      <c r="K106" t="str">
        <f>+VLOOKUP(C106,CATALOGOS!$A:$B,2,FALSE)</f>
        <v>CHIAPAS</v>
      </c>
    </row>
    <row r="107" spans="1:11" x14ac:dyDescent="0.35">
      <c r="A107">
        <v>2020</v>
      </c>
      <c r="B107" t="s">
        <v>17</v>
      </c>
      <c r="C107" t="s">
        <v>121</v>
      </c>
      <c r="D107" t="s">
        <v>35</v>
      </c>
      <c r="E107" t="s">
        <v>9</v>
      </c>
      <c r="F107" t="s">
        <v>87</v>
      </c>
      <c r="G107" t="s">
        <v>19</v>
      </c>
      <c r="H107" s="6">
        <v>314</v>
      </c>
      <c r="I107" s="6">
        <v>664540582</v>
      </c>
      <c r="J107" s="6">
        <v>623926917</v>
      </c>
      <c r="K107" t="str">
        <f>+VLOOKUP(C107,CATALOGOS!$A:$B,2,FALSE)</f>
        <v>AGUASCALIENTES</v>
      </c>
    </row>
    <row r="108" spans="1:11" x14ac:dyDescent="0.35">
      <c r="A108">
        <v>2020</v>
      </c>
      <c r="B108" t="s">
        <v>17</v>
      </c>
      <c r="C108" t="s">
        <v>136</v>
      </c>
      <c r="D108" t="s">
        <v>35</v>
      </c>
      <c r="E108" t="s">
        <v>9</v>
      </c>
      <c r="F108" t="s">
        <v>86</v>
      </c>
      <c r="G108" t="s">
        <v>19</v>
      </c>
      <c r="H108" s="6">
        <v>276</v>
      </c>
      <c r="I108" s="6">
        <v>1002633199</v>
      </c>
      <c r="J108" s="6">
        <v>889801305</v>
      </c>
      <c r="K108" t="str">
        <f>+VLOOKUP(C108,CATALOGOS!$A:$B,2,FALSE)</f>
        <v>MICHOACÁN</v>
      </c>
    </row>
    <row r="109" spans="1:11" x14ac:dyDescent="0.35">
      <c r="A109">
        <v>2020</v>
      </c>
      <c r="B109" t="s">
        <v>17</v>
      </c>
      <c r="C109" t="s">
        <v>144</v>
      </c>
      <c r="D109" t="s">
        <v>35</v>
      </c>
      <c r="E109" t="s">
        <v>9</v>
      </c>
      <c r="F109" t="s">
        <v>86</v>
      </c>
      <c r="G109" t="s">
        <v>19</v>
      </c>
      <c r="H109" s="6">
        <v>182</v>
      </c>
      <c r="I109" s="6">
        <v>10344554066</v>
      </c>
      <c r="J109" s="6">
        <v>7262213677</v>
      </c>
      <c r="K109" t="str">
        <f>+VLOOKUP(C109,CATALOGOS!$A:$B,2,FALSE)</f>
        <v>SAN LUIS POTOSÍ</v>
      </c>
    </row>
    <row r="110" spans="1:11" x14ac:dyDescent="0.35">
      <c r="A110">
        <v>2020</v>
      </c>
      <c r="B110" t="s">
        <v>17</v>
      </c>
      <c r="C110" t="s">
        <v>140</v>
      </c>
      <c r="D110" t="s">
        <v>35</v>
      </c>
      <c r="E110" t="s">
        <v>9</v>
      </c>
      <c r="F110" t="s">
        <v>87</v>
      </c>
      <c r="G110" t="s">
        <v>19</v>
      </c>
      <c r="H110" s="6">
        <v>212</v>
      </c>
      <c r="I110" s="6">
        <v>2057066014</v>
      </c>
      <c r="J110" s="6">
        <v>863275836</v>
      </c>
      <c r="K110" t="str">
        <f>+VLOOKUP(C110,CATALOGOS!$A:$B,2,FALSE)</f>
        <v>OAXACA</v>
      </c>
    </row>
    <row r="111" spans="1:11" x14ac:dyDescent="0.35">
      <c r="A111">
        <v>2020</v>
      </c>
      <c r="B111" t="s">
        <v>17</v>
      </c>
      <c r="C111" t="s">
        <v>133</v>
      </c>
      <c r="D111" t="s">
        <v>35</v>
      </c>
      <c r="E111" t="s">
        <v>9</v>
      </c>
      <c r="F111" t="s">
        <v>87</v>
      </c>
      <c r="G111" t="s">
        <v>19</v>
      </c>
      <c r="H111" s="6">
        <v>306</v>
      </c>
      <c r="I111" s="6">
        <v>305116135</v>
      </c>
      <c r="J111" s="6">
        <v>257198634</v>
      </c>
      <c r="K111" t="str">
        <f>+VLOOKUP(C111,CATALOGOS!$A:$B,2,FALSE)</f>
        <v>HIDALGO</v>
      </c>
    </row>
    <row r="112" spans="1:11" x14ac:dyDescent="0.35">
      <c r="A112">
        <v>2020</v>
      </c>
      <c r="B112" t="s">
        <v>17</v>
      </c>
      <c r="C112" t="s">
        <v>146</v>
      </c>
      <c r="D112" t="s">
        <v>35</v>
      </c>
      <c r="E112" t="s">
        <v>9</v>
      </c>
      <c r="F112" t="s">
        <v>87</v>
      </c>
      <c r="G112" t="s">
        <v>19</v>
      </c>
      <c r="H112" s="6">
        <v>830</v>
      </c>
      <c r="I112" s="6">
        <v>2533274537</v>
      </c>
      <c r="J112" s="6">
        <v>2238107657</v>
      </c>
      <c r="K112" t="str">
        <f>+VLOOKUP(C112,CATALOGOS!$A:$B,2,FALSE)</f>
        <v>SONORA</v>
      </c>
    </row>
    <row r="113" spans="1:11" x14ac:dyDescent="0.35">
      <c r="A113">
        <v>2020</v>
      </c>
      <c r="B113" t="s">
        <v>17</v>
      </c>
      <c r="C113" t="s">
        <v>129</v>
      </c>
      <c r="D113" t="s">
        <v>35</v>
      </c>
      <c r="E113" t="s">
        <v>9</v>
      </c>
      <c r="F113" t="s">
        <v>86</v>
      </c>
      <c r="G113" t="s">
        <v>19</v>
      </c>
      <c r="H113" s="6">
        <v>4722</v>
      </c>
      <c r="I113" s="6">
        <v>258371516668</v>
      </c>
      <c r="J113" s="6">
        <v>221214487616</v>
      </c>
      <c r="K113" t="str">
        <f>+VLOOKUP(C113,CATALOGOS!$A:$B,2,FALSE)</f>
        <v>CIUDAD DE MÉXICO</v>
      </c>
    </row>
    <row r="114" spans="1:11" x14ac:dyDescent="0.35">
      <c r="A114">
        <v>2020</v>
      </c>
      <c r="B114" t="s">
        <v>17</v>
      </c>
      <c r="C114" t="s">
        <v>141</v>
      </c>
      <c r="D114" t="s">
        <v>35</v>
      </c>
      <c r="E114" t="s">
        <v>9</v>
      </c>
      <c r="F114" t="s">
        <v>86</v>
      </c>
      <c r="G114" t="s">
        <v>19</v>
      </c>
      <c r="H114" s="6">
        <v>589</v>
      </c>
      <c r="I114" s="6">
        <v>9960326698</v>
      </c>
      <c r="J114" s="6">
        <v>6558130155</v>
      </c>
      <c r="K114" t="str">
        <f>+VLOOKUP(C114,CATALOGOS!$A:$B,2,FALSE)</f>
        <v>PUEBLA</v>
      </c>
    </row>
    <row r="115" spans="1:11" x14ac:dyDescent="0.35">
      <c r="A115">
        <v>2020</v>
      </c>
      <c r="B115" t="s">
        <v>17</v>
      </c>
      <c r="C115" t="s">
        <v>131</v>
      </c>
      <c r="D115" t="s">
        <v>35</v>
      </c>
      <c r="E115" t="s">
        <v>9</v>
      </c>
      <c r="F115" t="s">
        <v>86</v>
      </c>
      <c r="G115" t="s">
        <v>19</v>
      </c>
      <c r="H115" s="6">
        <v>714</v>
      </c>
      <c r="I115" s="6">
        <v>7705359228</v>
      </c>
      <c r="J115" s="6">
        <v>7157532747</v>
      </c>
      <c r="K115" t="str">
        <f>+VLOOKUP(C115,CATALOGOS!$A:$B,2,FALSE)</f>
        <v>GUANAJUATO</v>
      </c>
    </row>
    <row r="116" spans="1:11" x14ac:dyDescent="0.35">
      <c r="A116">
        <v>2020</v>
      </c>
      <c r="B116" t="s">
        <v>17</v>
      </c>
      <c r="C116" t="s">
        <v>142</v>
      </c>
      <c r="D116" t="s">
        <v>35</v>
      </c>
      <c r="E116" t="s">
        <v>9</v>
      </c>
      <c r="F116" t="s">
        <v>86</v>
      </c>
      <c r="G116" t="s">
        <v>19</v>
      </c>
      <c r="H116" s="6">
        <v>528</v>
      </c>
      <c r="I116" s="6">
        <v>5685656262</v>
      </c>
      <c r="J116" s="6">
        <v>4814185796</v>
      </c>
      <c r="K116" t="str">
        <f>+VLOOKUP(C116,CATALOGOS!$A:$B,2,FALSE)</f>
        <v>QUERÉTARO</v>
      </c>
    </row>
    <row r="117" spans="1:11" x14ac:dyDescent="0.35">
      <c r="A117">
        <v>2020</v>
      </c>
      <c r="B117" t="s">
        <v>17</v>
      </c>
      <c r="C117" t="s">
        <v>149</v>
      </c>
      <c r="D117" t="s">
        <v>35</v>
      </c>
      <c r="E117" t="s">
        <v>9</v>
      </c>
      <c r="F117" t="s">
        <v>86</v>
      </c>
      <c r="G117" t="s">
        <v>19</v>
      </c>
      <c r="H117" s="6">
        <v>125</v>
      </c>
      <c r="I117" s="6">
        <v>43381427451</v>
      </c>
      <c r="J117" s="6">
        <v>17289980213</v>
      </c>
      <c r="K117" t="str">
        <f>+VLOOKUP(C117,CATALOGOS!$A:$B,2,FALSE)</f>
        <v>TLAXCALA</v>
      </c>
    </row>
    <row r="118" spans="1:11" x14ac:dyDescent="0.35">
      <c r="A118">
        <v>2020</v>
      </c>
      <c r="B118" t="s">
        <v>17</v>
      </c>
      <c r="C118" t="s">
        <v>139</v>
      </c>
      <c r="D118" t="s">
        <v>35</v>
      </c>
      <c r="E118" t="s">
        <v>9</v>
      </c>
      <c r="F118" t="s">
        <v>87</v>
      </c>
      <c r="G118" t="s">
        <v>19</v>
      </c>
      <c r="H118" s="6">
        <v>3331</v>
      </c>
      <c r="I118" s="6">
        <v>139329401882</v>
      </c>
      <c r="J118" s="6">
        <v>96923655814</v>
      </c>
      <c r="K118" t="str">
        <f>+VLOOKUP(C118,CATALOGOS!$A:$B,2,FALSE)</f>
        <v>NUEVO LEON</v>
      </c>
    </row>
    <row r="119" spans="1:11" x14ac:dyDescent="0.35">
      <c r="A119">
        <v>2020</v>
      </c>
      <c r="B119" t="s">
        <v>17</v>
      </c>
      <c r="C119" t="s">
        <v>147</v>
      </c>
      <c r="D119" t="s">
        <v>35</v>
      </c>
      <c r="E119" t="s">
        <v>9</v>
      </c>
      <c r="F119" t="s">
        <v>87</v>
      </c>
      <c r="G119" t="s">
        <v>19</v>
      </c>
      <c r="H119" s="6">
        <v>200</v>
      </c>
      <c r="I119" s="6">
        <v>1109242629</v>
      </c>
      <c r="J119" s="6">
        <v>862508556</v>
      </c>
      <c r="K119" t="str">
        <f>+VLOOKUP(C119,CATALOGOS!$A:$B,2,FALSE)</f>
        <v>TABASCO</v>
      </c>
    </row>
    <row r="120" spans="1:11" x14ac:dyDescent="0.35">
      <c r="A120">
        <v>2020</v>
      </c>
      <c r="B120" t="s">
        <v>17</v>
      </c>
      <c r="C120" t="s">
        <v>123</v>
      </c>
      <c r="D120" t="s">
        <v>35</v>
      </c>
      <c r="E120" t="s">
        <v>9</v>
      </c>
      <c r="F120" t="s">
        <v>86</v>
      </c>
      <c r="G120" t="s">
        <v>19</v>
      </c>
      <c r="H120" s="6">
        <v>279</v>
      </c>
      <c r="I120" s="6">
        <v>10857167359</v>
      </c>
      <c r="J120" s="6">
        <v>10271732573</v>
      </c>
      <c r="K120" t="str">
        <f>+VLOOKUP(C120,CATALOGOS!$A:$B,2,FALSE)</f>
        <v>BAJA CALIFORNIA SUR</v>
      </c>
    </row>
    <row r="121" spans="1:11" x14ac:dyDescent="0.35">
      <c r="A121">
        <v>2020</v>
      </c>
      <c r="B121" t="s">
        <v>17</v>
      </c>
      <c r="C121" t="s">
        <v>148</v>
      </c>
      <c r="D121" t="s">
        <v>35</v>
      </c>
      <c r="E121" t="s">
        <v>9</v>
      </c>
      <c r="F121" t="s">
        <v>86</v>
      </c>
      <c r="G121" t="s">
        <v>19</v>
      </c>
      <c r="H121" s="6">
        <v>474</v>
      </c>
      <c r="I121" s="6">
        <v>3819700946</v>
      </c>
      <c r="J121" s="6">
        <v>3385532377</v>
      </c>
      <c r="K121" t="str">
        <f>+VLOOKUP(C121,CATALOGOS!$A:$B,2,FALSE)</f>
        <v>TAMAULIPAS</v>
      </c>
    </row>
    <row r="122" spans="1:11" x14ac:dyDescent="0.35">
      <c r="A122">
        <v>2020</v>
      </c>
      <c r="B122" t="s">
        <v>17</v>
      </c>
      <c r="C122" t="s">
        <v>145</v>
      </c>
      <c r="D122" t="s">
        <v>35</v>
      </c>
      <c r="E122" t="s">
        <v>9</v>
      </c>
      <c r="F122" t="s">
        <v>86</v>
      </c>
      <c r="G122" t="s">
        <v>19</v>
      </c>
      <c r="H122" s="6">
        <v>408</v>
      </c>
      <c r="I122" s="6">
        <v>5111602555</v>
      </c>
      <c r="J122" s="6">
        <v>4368059210</v>
      </c>
      <c r="K122" t="str">
        <f>+VLOOKUP(C122,CATALOGOS!$A:$B,2,FALSE)</f>
        <v>SINALOA</v>
      </c>
    </row>
    <row r="123" spans="1:11" x14ac:dyDescent="0.35">
      <c r="A123">
        <v>2020</v>
      </c>
      <c r="B123" t="s">
        <v>17</v>
      </c>
      <c r="C123" t="s">
        <v>124</v>
      </c>
      <c r="D123" t="s">
        <v>35</v>
      </c>
      <c r="E123" t="s">
        <v>9</v>
      </c>
      <c r="F123" t="s">
        <v>86</v>
      </c>
      <c r="G123" t="s">
        <v>19</v>
      </c>
      <c r="H123" s="6">
        <v>129</v>
      </c>
      <c r="I123" s="6">
        <v>942067850</v>
      </c>
      <c r="J123" s="6">
        <v>825044812</v>
      </c>
      <c r="K123" t="str">
        <f>+VLOOKUP(C123,CATALOGOS!$A:$B,2,FALSE)</f>
        <v>CAMPECHE</v>
      </c>
    </row>
    <row r="124" spans="1:11" x14ac:dyDescent="0.35">
      <c r="A124">
        <v>2020</v>
      </c>
      <c r="B124" t="s">
        <v>17</v>
      </c>
      <c r="C124" t="s">
        <v>132</v>
      </c>
      <c r="D124" t="s">
        <v>35</v>
      </c>
      <c r="E124" t="s">
        <v>9</v>
      </c>
      <c r="F124" t="s">
        <v>87</v>
      </c>
      <c r="G124" t="s">
        <v>19</v>
      </c>
      <c r="H124" s="6">
        <v>284</v>
      </c>
      <c r="I124" s="6">
        <v>2030342793</v>
      </c>
      <c r="J124" s="6">
        <v>1177541121</v>
      </c>
      <c r="K124" t="str">
        <f>+VLOOKUP(C124,CATALOGOS!$A:$B,2,FALSE)</f>
        <v>GUERRERO</v>
      </c>
    </row>
    <row r="125" spans="1:11" x14ac:dyDescent="0.35">
      <c r="A125">
        <v>2020</v>
      </c>
      <c r="B125" t="s">
        <v>17</v>
      </c>
      <c r="C125" t="s">
        <v>126</v>
      </c>
      <c r="D125" t="s">
        <v>35</v>
      </c>
      <c r="E125" t="s">
        <v>9</v>
      </c>
      <c r="F125" t="s">
        <v>87</v>
      </c>
      <c r="G125" t="s">
        <v>19</v>
      </c>
      <c r="H125" s="6">
        <v>175</v>
      </c>
      <c r="I125" s="6">
        <v>249084946</v>
      </c>
      <c r="J125" s="6">
        <v>226854464</v>
      </c>
      <c r="K125" t="str">
        <f>+VLOOKUP(C125,CATALOGOS!$A:$B,2,FALSE)</f>
        <v>COLIMA</v>
      </c>
    </row>
    <row r="126" spans="1:11" x14ac:dyDescent="0.35">
      <c r="A126">
        <v>2020</v>
      </c>
      <c r="B126" t="s">
        <v>17</v>
      </c>
      <c r="C126" t="s">
        <v>126</v>
      </c>
      <c r="D126" t="s">
        <v>35</v>
      </c>
      <c r="E126" t="s">
        <v>9</v>
      </c>
      <c r="F126" t="s">
        <v>86</v>
      </c>
      <c r="G126" t="s">
        <v>19</v>
      </c>
      <c r="H126" s="6">
        <v>116</v>
      </c>
      <c r="I126" s="6">
        <v>634982909</v>
      </c>
      <c r="J126" s="6">
        <v>611191198</v>
      </c>
      <c r="K126" t="str">
        <f>+VLOOKUP(C126,CATALOGOS!$A:$B,2,FALSE)</f>
        <v>COLIMA</v>
      </c>
    </row>
    <row r="127" spans="1:11" x14ac:dyDescent="0.35">
      <c r="A127">
        <v>2020</v>
      </c>
      <c r="B127" t="s">
        <v>17</v>
      </c>
      <c r="C127" t="s">
        <v>134</v>
      </c>
      <c r="D127" t="s">
        <v>35</v>
      </c>
      <c r="E127" t="s">
        <v>9</v>
      </c>
      <c r="F127" t="s">
        <v>87</v>
      </c>
      <c r="G127" t="s">
        <v>19</v>
      </c>
      <c r="H127" s="6">
        <v>1926</v>
      </c>
      <c r="I127" s="6">
        <v>5725075045</v>
      </c>
      <c r="J127" s="6">
        <v>4593642060</v>
      </c>
      <c r="K127" t="str">
        <f>+VLOOKUP(C127,CATALOGOS!$A:$B,2,FALSE)</f>
        <v>JALISCO</v>
      </c>
    </row>
    <row r="128" spans="1:11" x14ac:dyDescent="0.35">
      <c r="A128">
        <v>2020</v>
      </c>
      <c r="B128" t="s">
        <v>17</v>
      </c>
      <c r="C128" t="s">
        <v>138</v>
      </c>
      <c r="D128" t="s">
        <v>35</v>
      </c>
      <c r="E128" t="s">
        <v>9</v>
      </c>
      <c r="F128" t="s">
        <v>86</v>
      </c>
      <c r="G128" t="s">
        <v>19</v>
      </c>
      <c r="H128" s="6">
        <v>66</v>
      </c>
      <c r="I128" s="6">
        <v>22871023447</v>
      </c>
      <c r="J128" s="6">
        <v>13475954089</v>
      </c>
      <c r="K128" t="str">
        <f>+VLOOKUP(C128,CATALOGOS!$A:$B,2,FALSE)</f>
        <v>NAYARIT</v>
      </c>
    </row>
    <row r="129" spans="1:11" x14ac:dyDescent="0.35">
      <c r="A129">
        <v>2020</v>
      </c>
      <c r="B129" t="s">
        <v>17</v>
      </c>
      <c r="C129" t="s">
        <v>151</v>
      </c>
      <c r="D129" t="s">
        <v>35</v>
      </c>
      <c r="E129" t="s">
        <v>9</v>
      </c>
      <c r="F129" t="s">
        <v>86</v>
      </c>
      <c r="G129" t="s">
        <v>19</v>
      </c>
      <c r="H129" s="6">
        <v>350</v>
      </c>
      <c r="I129" s="6">
        <v>1182621109</v>
      </c>
      <c r="J129" s="6">
        <v>1019214549</v>
      </c>
      <c r="K129" t="str">
        <f>+VLOOKUP(C129,CATALOGOS!$A:$B,2,FALSE)</f>
        <v>YUCATÁN</v>
      </c>
    </row>
    <row r="130" spans="1:11" x14ac:dyDescent="0.35">
      <c r="A130">
        <v>2020</v>
      </c>
      <c r="B130" t="s">
        <v>17</v>
      </c>
      <c r="C130" t="s">
        <v>122</v>
      </c>
      <c r="D130" t="s">
        <v>35</v>
      </c>
      <c r="E130" t="s">
        <v>9</v>
      </c>
      <c r="F130" t="s">
        <v>87</v>
      </c>
      <c r="G130" t="s">
        <v>19</v>
      </c>
      <c r="H130" s="6">
        <v>1216</v>
      </c>
      <c r="I130" s="6">
        <v>2846780211</v>
      </c>
      <c r="J130" s="6">
        <v>1747072753</v>
      </c>
      <c r="K130" t="str">
        <f>+VLOOKUP(C130,CATALOGOS!$A:$B,2,FALSE)</f>
        <v>BAJA CALIFORNIA</v>
      </c>
    </row>
    <row r="131" spans="1:11" x14ac:dyDescent="0.35">
      <c r="A131">
        <v>2020</v>
      </c>
      <c r="B131" t="s">
        <v>17</v>
      </c>
      <c r="C131" t="s">
        <v>130</v>
      </c>
      <c r="D131" t="s">
        <v>35</v>
      </c>
      <c r="E131" t="s">
        <v>9</v>
      </c>
      <c r="F131" t="s">
        <v>87</v>
      </c>
      <c r="G131" t="s">
        <v>19</v>
      </c>
      <c r="H131" s="6">
        <v>420</v>
      </c>
      <c r="I131" s="6">
        <v>415559846</v>
      </c>
      <c r="J131" s="6">
        <v>255439488</v>
      </c>
      <c r="K131" t="str">
        <f>+VLOOKUP(C131,CATALOGOS!$A:$B,2,FALSE)</f>
        <v>DURANGO</v>
      </c>
    </row>
    <row r="132" spans="1:11" x14ac:dyDescent="0.35">
      <c r="A132">
        <v>2020</v>
      </c>
      <c r="B132" t="s">
        <v>17</v>
      </c>
      <c r="C132" t="s">
        <v>135</v>
      </c>
      <c r="D132" t="s">
        <v>35</v>
      </c>
      <c r="E132" t="s">
        <v>9</v>
      </c>
      <c r="F132" t="s">
        <v>87</v>
      </c>
      <c r="G132" t="s">
        <v>19</v>
      </c>
      <c r="H132" s="6">
        <v>1894</v>
      </c>
      <c r="I132" s="6">
        <v>23877980865</v>
      </c>
      <c r="J132" s="6">
        <v>16885901793</v>
      </c>
      <c r="K132" t="str">
        <f>+VLOOKUP(C132,CATALOGOS!$A:$B,2,FALSE)</f>
        <v>MEXICO</v>
      </c>
    </row>
    <row r="133" spans="1:11" x14ac:dyDescent="0.35">
      <c r="A133">
        <v>2021</v>
      </c>
      <c r="B133" t="s">
        <v>17</v>
      </c>
      <c r="C133" t="s">
        <v>125</v>
      </c>
      <c r="D133" t="s">
        <v>35</v>
      </c>
      <c r="E133" t="s">
        <v>9</v>
      </c>
      <c r="F133" t="s">
        <v>86</v>
      </c>
      <c r="G133" t="s">
        <v>19</v>
      </c>
      <c r="H133" s="6">
        <v>787</v>
      </c>
      <c r="I133" s="6">
        <v>7286487992</v>
      </c>
      <c r="J133" s="6">
        <v>5490911174</v>
      </c>
      <c r="K133" t="str">
        <f>+VLOOKUP(C133,CATALOGOS!$A:$B,2,FALSE)</f>
        <v>COAHUILA</v>
      </c>
    </row>
    <row r="134" spans="1:11" x14ac:dyDescent="0.35">
      <c r="A134">
        <v>2021</v>
      </c>
      <c r="B134" t="s">
        <v>17</v>
      </c>
      <c r="C134" t="s">
        <v>135</v>
      </c>
      <c r="D134" t="s">
        <v>35</v>
      </c>
      <c r="E134" t="s">
        <v>9</v>
      </c>
      <c r="F134" t="s">
        <v>86</v>
      </c>
      <c r="G134" t="s">
        <v>19</v>
      </c>
      <c r="H134" s="6">
        <v>1181</v>
      </c>
      <c r="I134" s="6">
        <v>19180925205</v>
      </c>
      <c r="J134" s="6">
        <v>16687330910</v>
      </c>
      <c r="K134" t="str">
        <f>+VLOOKUP(C134,CATALOGOS!$A:$B,2,FALSE)</f>
        <v>MEXICO</v>
      </c>
    </row>
    <row r="135" spans="1:11" x14ac:dyDescent="0.35">
      <c r="A135">
        <v>2021</v>
      </c>
      <c r="B135" t="s">
        <v>17</v>
      </c>
      <c r="C135" t="s">
        <v>121</v>
      </c>
      <c r="D135" t="s">
        <v>35</v>
      </c>
      <c r="E135" t="s">
        <v>9</v>
      </c>
      <c r="F135" t="s">
        <v>86</v>
      </c>
      <c r="G135" t="s">
        <v>19</v>
      </c>
      <c r="H135" s="6">
        <v>164</v>
      </c>
      <c r="I135" s="6">
        <v>1583221295</v>
      </c>
      <c r="J135" s="6">
        <v>1551095684</v>
      </c>
      <c r="K135" t="str">
        <f>+VLOOKUP(C135,CATALOGOS!$A:$B,2,FALSE)</f>
        <v>AGUASCALIENTES</v>
      </c>
    </row>
    <row r="136" spans="1:11" x14ac:dyDescent="0.35">
      <c r="A136">
        <v>2021</v>
      </c>
      <c r="B136" t="s">
        <v>17</v>
      </c>
      <c r="C136" t="s">
        <v>125</v>
      </c>
      <c r="D136" t="s">
        <v>35</v>
      </c>
      <c r="E136" t="s">
        <v>9</v>
      </c>
      <c r="F136" t="s">
        <v>87</v>
      </c>
      <c r="G136" t="s">
        <v>19</v>
      </c>
      <c r="H136" s="6">
        <v>658</v>
      </c>
      <c r="I136" s="6">
        <v>3887134451</v>
      </c>
      <c r="J136" s="6">
        <v>2826083807</v>
      </c>
      <c r="K136" t="str">
        <f>+VLOOKUP(C136,CATALOGOS!$A:$B,2,FALSE)</f>
        <v>COAHUILA</v>
      </c>
    </row>
    <row r="137" spans="1:11" x14ac:dyDescent="0.35">
      <c r="A137">
        <v>2021</v>
      </c>
      <c r="B137" t="s">
        <v>17</v>
      </c>
      <c r="C137" t="s">
        <v>151</v>
      </c>
      <c r="D137" t="s">
        <v>35</v>
      </c>
      <c r="E137" t="s">
        <v>9</v>
      </c>
      <c r="F137" t="s">
        <v>87</v>
      </c>
      <c r="G137" t="s">
        <v>19</v>
      </c>
      <c r="H137" s="6">
        <v>488</v>
      </c>
      <c r="I137" s="6">
        <v>1114204763</v>
      </c>
      <c r="J137" s="6">
        <v>981099953</v>
      </c>
      <c r="K137" t="str">
        <f>+VLOOKUP(C137,CATALOGOS!$A:$B,2,FALSE)</f>
        <v>YUCATÁN</v>
      </c>
    </row>
    <row r="138" spans="1:11" x14ac:dyDescent="0.35">
      <c r="A138">
        <v>2021</v>
      </c>
      <c r="B138" t="s">
        <v>17</v>
      </c>
      <c r="C138" t="s">
        <v>126</v>
      </c>
      <c r="D138" t="s">
        <v>35</v>
      </c>
      <c r="E138" t="s">
        <v>9</v>
      </c>
      <c r="F138" t="s">
        <v>86</v>
      </c>
      <c r="G138" t="s">
        <v>19</v>
      </c>
      <c r="H138" s="6">
        <v>110</v>
      </c>
      <c r="I138" s="6">
        <v>529582262</v>
      </c>
      <c r="J138" s="6">
        <v>509477036</v>
      </c>
      <c r="K138" t="str">
        <f>+VLOOKUP(C138,CATALOGOS!$A:$B,2,FALSE)</f>
        <v>COLIMA</v>
      </c>
    </row>
    <row r="139" spans="1:11" x14ac:dyDescent="0.35">
      <c r="A139">
        <v>2021</v>
      </c>
      <c r="B139" t="s">
        <v>17</v>
      </c>
      <c r="C139" t="s">
        <v>122</v>
      </c>
      <c r="D139" t="s">
        <v>35</v>
      </c>
      <c r="E139" t="s">
        <v>9</v>
      </c>
      <c r="F139" t="s">
        <v>87</v>
      </c>
      <c r="G139" t="s">
        <v>19</v>
      </c>
      <c r="H139" s="6">
        <v>1011</v>
      </c>
      <c r="I139" s="6">
        <v>6729590425</v>
      </c>
      <c r="J139" s="6">
        <v>4969504066</v>
      </c>
      <c r="K139" t="str">
        <f>+VLOOKUP(C139,CATALOGOS!$A:$B,2,FALSE)</f>
        <v>BAJA CALIFORNIA</v>
      </c>
    </row>
    <row r="140" spans="1:11" x14ac:dyDescent="0.35">
      <c r="A140">
        <v>2021</v>
      </c>
      <c r="B140" t="s">
        <v>17</v>
      </c>
      <c r="C140" t="s">
        <v>135</v>
      </c>
      <c r="D140" t="s">
        <v>35</v>
      </c>
      <c r="E140" t="s">
        <v>9</v>
      </c>
      <c r="F140" t="s">
        <v>87</v>
      </c>
      <c r="G140" t="s">
        <v>19</v>
      </c>
      <c r="H140" s="6">
        <v>1773</v>
      </c>
      <c r="I140" s="6">
        <v>17486057831</v>
      </c>
      <c r="J140" s="6">
        <v>10161445776</v>
      </c>
      <c r="K140" t="str">
        <f>+VLOOKUP(C140,CATALOGOS!$A:$B,2,FALSE)</f>
        <v>MEXICO</v>
      </c>
    </row>
    <row r="141" spans="1:11" x14ac:dyDescent="0.35">
      <c r="A141">
        <v>2021</v>
      </c>
      <c r="B141" t="s">
        <v>17</v>
      </c>
      <c r="C141" t="s">
        <v>134</v>
      </c>
      <c r="D141" t="s">
        <v>35</v>
      </c>
      <c r="E141" t="s">
        <v>9</v>
      </c>
      <c r="F141" t="s">
        <v>87</v>
      </c>
      <c r="G141" t="s">
        <v>19</v>
      </c>
      <c r="H141" s="6">
        <v>1669</v>
      </c>
      <c r="I141" s="6">
        <v>17403259076</v>
      </c>
      <c r="J141" s="6">
        <v>12559404923</v>
      </c>
      <c r="K141" t="str">
        <f>+VLOOKUP(C141,CATALOGOS!$A:$B,2,FALSE)</f>
        <v>JALISCO</v>
      </c>
    </row>
    <row r="142" spans="1:11" x14ac:dyDescent="0.35">
      <c r="A142">
        <v>2021</v>
      </c>
      <c r="B142" t="s">
        <v>17</v>
      </c>
      <c r="C142" t="s">
        <v>130</v>
      </c>
      <c r="D142" t="s">
        <v>35</v>
      </c>
      <c r="E142" t="s">
        <v>9</v>
      </c>
      <c r="F142" t="s">
        <v>87</v>
      </c>
      <c r="G142" t="s">
        <v>19</v>
      </c>
      <c r="H142" s="6">
        <v>195</v>
      </c>
      <c r="I142" s="6">
        <v>221744251</v>
      </c>
      <c r="J142" s="6">
        <v>206362476</v>
      </c>
      <c r="K142" t="str">
        <f>+VLOOKUP(C142,CATALOGOS!$A:$B,2,FALSE)</f>
        <v>DURANGO</v>
      </c>
    </row>
    <row r="143" spans="1:11" x14ac:dyDescent="0.35">
      <c r="A143">
        <v>2021</v>
      </c>
      <c r="B143" t="s">
        <v>17</v>
      </c>
      <c r="C143" t="s">
        <v>138</v>
      </c>
      <c r="D143" t="s">
        <v>35</v>
      </c>
      <c r="E143" t="s">
        <v>9</v>
      </c>
      <c r="F143" t="s">
        <v>86</v>
      </c>
      <c r="G143" t="s">
        <v>19</v>
      </c>
      <c r="H143" s="6">
        <v>57</v>
      </c>
      <c r="I143" s="6">
        <v>22382860757</v>
      </c>
      <c r="J143" s="6">
        <v>9505134661</v>
      </c>
      <c r="K143" t="str">
        <f>+VLOOKUP(C143,CATALOGOS!$A:$B,2,FALSE)</f>
        <v>NAYARIT</v>
      </c>
    </row>
    <row r="144" spans="1:11" x14ac:dyDescent="0.35">
      <c r="A144">
        <v>2021</v>
      </c>
      <c r="B144" t="s">
        <v>17</v>
      </c>
      <c r="C144" t="s">
        <v>151</v>
      </c>
      <c r="D144" t="s">
        <v>35</v>
      </c>
      <c r="E144" t="s">
        <v>9</v>
      </c>
      <c r="F144" t="s">
        <v>86</v>
      </c>
      <c r="G144" t="s">
        <v>19</v>
      </c>
      <c r="H144" s="6">
        <v>239</v>
      </c>
      <c r="I144" s="6">
        <v>2215801581</v>
      </c>
      <c r="J144" s="6">
        <v>2141531614</v>
      </c>
      <c r="K144" t="str">
        <f>+VLOOKUP(C144,CATALOGOS!$A:$B,2,FALSE)</f>
        <v>YUCATÁN</v>
      </c>
    </row>
    <row r="145" spans="1:11" x14ac:dyDescent="0.35">
      <c r="A145">
        <v>2021</v>
      </c>
      <c r="B145" t="s">
        <v>17</v>
      </c>
      <c r="C145" t="s">
        <v>126</v>
      </c>
      <c r="D145" t="s">
        <v>35</v>
      </c>
      <c r="E145" t="s">
        <v>9</v>
      </c>
      <c r="F145" t="s">
        <v>87</v>
      </c>
      <c r="G145" t="s">
        <v>19</v>
      </c>
      <c r="H145" s="6">
        <v>162</v>
      </c>
      <c r="I145" s="6">
        <v>146944343</v>
      </c>
      <c r="J145" s="6">
        <v>140425803</v>
      </c>
      <c r="K145" t="str">
        <f>+VLOOKUP(C145,CATALOGOS!$A:$B,2,FALSE)</f>
        <v>COLIMA</v>
      </c>
    </row>
    <row r="146" spans="1:11" x14ac:dyDescent="0.35">
      <c r="A146">
        <v>2021</v>
      </c>
      <c r="B146" t="s">
        <v>17</v>
      </c>
      <c r="C146" t="s">
        <v>132</v>
      </c>
      <c r="D146" t="s">
        <v>35</v>
      </c>
      <c r="E146" t="s">
        <v>9</v>
      </c>
      <c r="F146" t="s">
        <v>87</v>
      </c>
      <c r="G146" t="s">
        <v>19</v>
      </c>
      <c r="H146" s="6">
        <v>246</v>
      </c>
      <c r="I146" s="6">
        <v>995711277</v>
      </c>
      <c r="J146" s="6">
        <v>662230555</v>
      </c>
      <c r="K146" t="str">
        <f>+VLOOKUP(C146,CATALOGOS!$A:$B,2,FALSE)</f>
        <v>GUERRERO</v>
      </c>
    </row>
    <row r="147" spans="1:11" x14ac:dyDescent="0.35">
      <c r="A147">
        <v>2021</v>
      </c>
      <c r="B147" t="s">
        <v>17</v>
      </c>
      <c r="C147" t="s">
        <v>140</v>
      </c>
      <c r="D147" t="s">
        <v>35</v>
      </c>
      <c r="E147" t="s">
        <v>9</v>
      </c>
      <c r="F147" t="s">
        <v>86</v>
      </c>
      <c r="G147" t="s">
        <v>19</v>
      </c>
      <c r="H147" s="6">
        <v>62</v>
      </c>
      <c r="I147" s="6">
        <v>1147146236</v>
      </c>
      <c r="J147" s="6">
        <v>1002737851</v>
      </c>
      <c r="K147" t="str">
        <f>+VLOOKUP(C147,CATALOGOS!$A:$B,2,FALSE)</f>
        <v>OAXACA</v>
      </c>
    </row>
    <row r="148" spans="1:11" x14ac:dyDescent="0.35">
      <c r="A148">
        <v>2021</v>
      </c>
      <c r="B148" t="s">
        <v>17</v>
      </c>
      <c r="C148" t="s">
        <v>130</v>
      </c>
      <c r="D148" t="s">
        <v>35</v>
      </c>
      <c r="E148" t="s">
        <v>9</v>
      </c>
      <c r="F148" t="s">
        <v>86</v>
      </c>
      <c r="G148" t="s">
        <v>19</v>
      </c>
      <c r="H148" s="6">
        <v>168</v>
      </c>
      <c r="I148" s="6">
        <v>368501514</v>
      </c>
      <c r="J148" s="6">
        <v>338690948</v>
      </c>
      <c r="K148" t="str">
        <f>+VLOOKUP(C148,CATALOGOS!$A:$B,2,FALSE)</f>
        <v>DURANGO</v>
      </c>
    </row>
    <row r="149" spans="1:11" x14ac:dyDescent="0.35">
      <c r="A149">
        <v>2021</v>
      </c>
      <c r="B149" t="s">
        <v>17</v>
      </c>
      <c r="C149" t="s">
        <v>137</v>
      </c>
      <c r="D149" t="s">
        <v>35</v>
      </c>
      <c r="E149" t="s">
        <v>9</v>
      </c>
      <c r="F149" t="s">
        <v>87</v>
      </c>
      <c r="G149" t="s">
        <v>19</v>
      </c>
      <c r="H149" s="6">
        <v>232</v>
      </c>
      <c r="I149" s="6">
        <v>903202923</v>
      </c>
      <c r="J149" s="6">
        <v>656699148</v>
      </c>
      <c r="K149" t="str">
        <f>+VLOOKUP(C149,CATALOGOS!$A:$B,2,FALSE)</f>
        <v>MORELOS</v>
      </c>
    </row>
    <row r="150" spans="1:11" x14ac:dyDescent="0.35">
      <c r="A150">
        <v>2021</v>
      </c>
      <c r="B150" t="s">
        <v>17</v>
      </c>
      <c r="C150" t="s">
        <v>144</v>
      </c>
      <c r="D150" t="s">
        <v>35</v>
      </c>
      <c r="E150" t="s">
        <v>9</v>
      </c>
      <c r="F150" t="s">
        <v>87</v>
      </c>
      <c r="G150" t="s">
        <v>19</v>
      </c>
      <c r="H150" s="6">
        <v>292</v>
      </c>
      <c r="I150" s="6">
        <v>44406620275</v>
      </c>
      <c r="J150" s="6">
        <v>39738750511</v>
      </c>
      <c r="K150" t="str">
        <f>+VLOOKUP(C150,CATALOGOS!$A:$B,2,FALSE)</f>
        <v>SAN LUIS POTOSÍ</v>
      </c>
    </row>
    <row r="151" spans="1:11" x14ac:dyDescent="0.35">
      <c r="A151">
        <v>2021</v>
      </c>
      <c r="B151" t="s">
        <v>17</v>
      </c>
      <c r="C151" t="s">
        <v>129</v>
      </c>
      <c r="D151" t="s">
        <v>35</v>
      </c>
      <c r="E151" t="s">
        <v>9</v>
      </c>
      <c r="F151" t="s">
        <v>87</v>
      </c>
      <c r="G151" t="s">
        <v>19</v>
      </c>
      <c r="H151" s="6">
        <v>6731</v>
      </c>
      <c r="I151" s="6">
        <v>10478941392287</v>
      </c>
      <c r="J151" s="6">
        <v>8737812302052</v>
      </c>
      <c r="K151" t="str">
        <f>+VLOOKUP(C151,CATALOGOS!$A:$B,2,FALSE)</f>
        <v>CIUDAD DE MÉXICO</v>
      </c>
    </row>
    <row r="152" spans="1:11" x14ac:dyDescent="0.35">
      <c r="A152">
        <v>2021</v>
      </c>
      <c r="B152" t="s">
        <v>17</v>
      </c>
      <c r="C152" t="s">
        <v>137</v>
      </c>
      <c r="D152" t="s">
        <v>35</v>
      </c>
      <c r="E152" t="s">
        <v>9</v>
      </c>
      <c r="F152" t="s">
        <v>86</v>
      </c>
      <c r="G152" t="s">
        <v>19</v>
      </c>
      <c r="H152" s="6">
        <v>130</v>
      </c>
      <c r="I152" s="6">
        <v>2302347979</v>
      </c>
      <c r="J152" s="6">
        <v>1650869207</v>
      </c>
      <c r="K152" t="str">
        <f>+VLOOKUP(C152,CATALOGOS!$A:$B,2,FALSE)</f>
        <v>MORELOS</v>
      </c>
    </row>
    <row r="153" spans="1:11" x14ac:dyDescent="0.35">
      <c r="A153">
        <v>2021</v>
      </c>
      <c r="B153" t="s">
        <v>17</v>
      </c>
      <c r="C153" t="s">
        <v>123</v>
      </c>
      <c r="D153" t="s">
        <v>35</v>
      </c>
      <c r="E153" t="s">
        <v>9</v>
      </c>
      <c r="F153" t="s">
        <v>87</v>
      </c>
      <c r="G153" t="s">
        <v>19</v>
      </c>
      <c r="H153" s="6">
        <v>242</v>
      </c>
      <c r="I153" s="6">
        <v>2482705838</v>
      </c>
      <c r="J153" s="6">
        <v>2464984170</v>
      </c>
      <c r="K153" t="str">
        <f>+VLOOKUP(C153,CATALOGOS!$A:$B,2,FALSE)</f>
        <v>BAJA CALIFORNIA SUR</v>
      </c>
    </row>
    <row r="154" spans="1:11" x14ac:dyDescent="0.35">
      <c r="A154">
        <v>2021</v>
      </c>
      <c r="B154" t="s">
        <v>17</v>
      </c>
      <c r="C154" t="s">
        <v>132</v>
      </c>
      <c r="D154" t="s">
        <v>35</v>
      </c>
      <c r="E154" t="s">
        <v>9</v>
      </c>
      <c r="F154" t="s">
        <v>86</v>
      </c>
      <c r="G154" t="s">
        <v>19</v>
      </c>
      <c r="H154" s="6">
        <v>129</v>
      </c>
      <c r="I154" s="6">
        <v>3771376971</v>
      </c>
      <c r="J154" s="6">
        <v>3291314452</v>
      </c>
      <c r="K154" t="str">
        <f>+VLOOKUP(C154,CATALOGOS!$A:$B,2,FALSE)</f>
        <v>GUERRERO</v>
      </c>
    </row>
    <row r="155" spans="1:11" x14ac:dyDescent="0.35">
      <c r="A155">
        <v>2021</v>
      </c>
      <c r="B155" t="s">
        <v>17</v>
      </c>
      <c r="C155" t="s">
        <v>122</v>
      </c>
      <c r="D155" t="s">
        <v>35</v>
      </c>
      <c r="E155" t="s">
        <v>9</v>
      </c>
      <c r="F155" t="s">
        <v>86</v>
      </c>
      <c r="G155" t="s">
        <v>19</v>
      </c>
      <c r="H155" s="6">
        <v>960</v>
      </c>
      <c r="I155" s="6">
        <v>17030842105</v>
      </c>
      <c r="J155" s="6">
        <v>15429191140</v>
      </c>
      <c r="K155" t="str">
        <f>+VLOOKUP(C155,CATALOGOS!$A:$B,2,FALSE)</f>
        <v>BAJA CALIFORNIA</v>
      </c>
    </row>
    <row r="156" spans="1:11" x14ac:dyDescent="0.35">
      <c r="A156">
        <v>2021</v>
      </c>
      <c r="B156" t="s">
        <v>17</v>
      </c>
      <c r="C156" t="s">
        <v>148</v>
      </c>
      <c r="D156" t="s">
        <v>35</v>
      </c>
      <c r="E156" t="s">
        <v>9</v>
      </c>
      <c r="F156" t="s">
        <v>87</v>
      </c>
      <c r="G156" t="s">
        <v>19</v>
      </c>
      <c r="H156" s="6">
        <v>631</v>
      </c>
      <c r="I156" s="6">
        <v>3756959777</v>
      </c>
      <c r="J156" s="6">
        <v>3189211579</v>
      </c>
      <c r="K156" t="str">
        <f>+VLOOKUP(C156,CATALOGOS!$A:$B,2,FALSE)</f>
        <v>TAMAULIPAS</v>
      </c>
    </row>
    <row r="157" spans="1:11" x14ac:dyDescent="0.35">
      <c r="A157">
        <v>2021</v>
      </c>
      <c r="B157" t="s">
        <v>17</v>
      </c>
      <c r="C157" t="s">
        <v>139</v>
      </c>
      <c r="D157" t="s">
        <v>35</v>
      </c>
      <c r="E157" t="s">
        <v>9</v>
      </c>
      <c r="F157" t="s">
        <v>86</v>
      </c>
      <c r="G157" t="s">
        <v>19</v>
      </c>
      <c r="H157" s="6">
        <v>3940</v>
      </c>
      <c r="I157" s="6">
        <v>61620459242</v>
      </c>
      <c r="J157" s="6">
        <v>46525550073</v>
      </c>
      <c r="K157" t="str">
        <f>+VLOOKUP(C157,CATALOGOS!$A:$B,2,FALSE)</f>
        <v>NUEVO LEON</v>
      </c>
    </row>
    <row r="158" spans="1:11" x14ac:dyDescent="0.35">
      <c r="A158">
        <v>2021</v>
      </c>
      <c r="B158" t="s">
        <v>17</v>
      </c>
      <c r="C158" t="s">
        <v>136</v>
      </c>
      <c r="D158" t="s">
        <v>35</v>
      </c>
      <c r="E158" t="s">
        <v>9</v>
      </c>
      <c r="F158" t="s">
        <v>87</v>
      </c>
      <c r="G158" t="s">
        <v>19</v>
      </c>
      <c r="H158" s="6">
        <v>356</v>
      </c>
      <c r="I158" s="6">
        <v>396548594</v>
      </c>
      <c r="J158" s="6">
        <v>376848283</v>
      </c>
      <c r="K158" t="str">
        <f>+VLOOKUP(C158,CATALOGOS!$A:$B,2,FALSE)</f>
        <v>MICHOACÁN</v>
      </c>
    </row>
    <row r="159" spans="1:11" x14ac:dyDescent="0.35">
      <c r="A159">
        <v>2021</v>
      </c>
      <c r="B159" t="s">
        <v>17</v>
      </c>
      <c r="C159" t="s">
        <v>140</v>
      </c>
      <c r="D159" t="s">
        <v>35</v>
      </c>
      <c r="E159" t="s">
        <v>9</v>
      </c>
      <c r="F159" t="s">
        <v>87</v>
      </c>
      <c r="G159" t="s">
        <v>19</v>
      </c>
      <c r="H159" s="6">
        <v>180</v>
      </c>
      <c r="I159" s="6">
        <v>1486162746</v>
      </c>
      <c r="J159" s="6">
        <v>1320168959</v>
      </c>
      <c r="K159" t="str">
        <f>+VLOOKUP(C159,CATALOGOS!$A:$B,2,FALSE)</f>
        <v>OAXACA</v>
      </c>
    </row>
    <row r="160" spans="1:11" x14ac:dyDescent="0.35">
      <c r="A160">
        <v>2021</v>
      </c>
      <c r="B160" t="s">
        <v>17</v>
      </c>
      <c r="C160" t="s">
        <v>121</v>
      </c>
      <c r="D160" t="s">
        <v>35</v>
      </c>
      <c r="E160" t="s">
        <v>9</v>
      </c>
      <c r="F160" t="s">
        <v>87</v>
      </c>
      <c r="G160" t="s">
        <v>19</v>
      </c>
      <c r="H160" s="6">
        <v>240</v>
      </c>
      <c r="I160" s="6">
        <v>1107726075</v>
      </c>
      <c r="J160" s="6">
        <v>1071718580</v>
      </c>
      <c r="K160" t="str">
        <f>+VLOOKUP(C160,CATALOGOS!$A:$B,2,FALSE)</f>
        <v>AGUASCALIENTES</v>
      </c>
    </row>
    <row r="161" spans="1:11" x14ac:dyDescent="0.35">
      <c r="A161">
        <v>2021</v>
      </c>
      <c r="B161" t="s">
        <v>17</v>
      </c>
      <c r="C161" t="s">
        <v>144</v>
      </c>
      <c r="D161" t="s">
        <v>35</v>
      </c>
      <c r="E161" t="s">
        <v>9</v>
      </c>
      <c r="F161" t="s">
        <v>86</v>
      </c>
      <c r="G161" t="s">
        <v>19</v>
      </c>
      <c r="H161" s="6">
        <v>149</v>
      </c>
      <c r="I161" s="6">
        <v>12818702358</v>
      </c>
      <c r="J161" s="6">
        <v>7832055307</v>
      </c>
      <c r="K161" t="str">
        <f>+VLOOKUP(C161,CATALOGOS!$A:$B,2,FALSE)</f>
        <v>SAN LUIS POTOSÍ</v>
      </c>
    </row>
    <row r="162" spans="1:11" x14ac:dyDescent="0.35">
      <c r="A162">
        <v>2021</v>
      </c>
      <c r="B162" t="s">
        <v>17</v>
      </c>
      <c r="C162" t="s">
        <v>146</v>
      </c>
      <c r="D162" t="s">
        <v>35</v>
      </c>
      <c r="E162" t="s">
        <v>9</v>
      </c>
      <c r="F162" t="s">
        <v>87</v>
      </c>
      <c r="G162" t="s">
        <v>19</v>
      </c>
      <c r="H162" s="6">
        <v>677</v>
      </c>
      <c r="I162" s="6">
        <v>4570115897</v>
      </c>
      <c r="J162" s="6">
        <v>4108800221</v>
      </c>
      <c r="K162" t="str">
        <f>+VLOOKUP(C162,CATALOGOS!$A:$B,2,FALSE)</f>
        <v>SONORA</v>
      </c>
    </row>
    <row r="163" spans="1:11" x14ac:dyDescent="0.35">
      <c r="A163">
        <v>2021</v>
      </c>
      <c r="B163" t="s">
        <v>17</v>
      </c>
      <c r="C163" t="s">
        <v>133</v>
      </c>
      <c r="D163" t="s">
        <v>35</v>
      </c>
      <c r="E163" t="s">
        <v>9</v>
      </c>
      <c r="F163" t="s">
        <v>87</v>
      </c>
      <c r="G163" t="s">
        <v>19</v>
      </c>
      <c r="H163" s="6">
        <v>252</v>
      </c>
      <c r="I163" s="6">
        <v>334652388</v>
      </c>
      <c r="J163" s="6">
        <v>250041797</v>
      </c>
      <c r="K163" t="str">
        <f>+VLOOKUP(C163,CATALOGOS!$A:$B,2,FALSE)</f>
        <v>HIDALGO</v>
      </c>
    </row>
    <row r="164" spans="1:11" x14ac:dyDescent="0.35">
      <c r="A164">
        <v>2021</v>
      </c>
      <c r="B164" t="s">
        <v>17</v>
      </c>
      <c r="C164" t="s">
        <v>129</v>
      </c>
      <c r="D164" t="s">
        <v>35</v>
      </c>
      <c r="E164" t="s">
        <v>9</v>
      </c>
      <c r="F164" t="s">
        <v>86</v>
      </c>
      <c r="G164" t="s">
        <v>19</v>
      </c>
      <c r="H164" s="6">
        <v>4897</v>
      </c>
      <c r="I164" s="6">
        <v>10726966255097</v>
      </c>
      <c r="J164" s="6">
        <v>8984326227540</v>
      </c>
      <c r="K164" t="str">
        <f>+VLOOKUP(C164,CATALOGOS!$A:$B,2,FALSE)</f>
        <v>CIUDAD DE MÉXICO</v>
      </c>
    </row>
    <row r="165" spans="1:11" x14ac:dyDescent="0.35">
      <c r="A165">
        <v>2021</v>
      </c>
      <c r="B165" t="s">
        <v>17</v>
      </c>
      <c r="C165" t="s">
        <v>136</v>
      </c>
      <c r="D165" t="s">
        <v>35</v>
      </c>
      <c r="E165" t="s">
        <v>9</v>
      </c>
      <c r="F165" t="s">
        <v>86</v>
      </c>
      <c r="G165" t="s">
        <v>19</v>
      </c>
      <c r="H165" s="6">
        <v>243</v>
      </c>
      <c r="I165" s="6">
        <v>938812940</v>
      </c>
      <c r="J165" s="6">
        <v>878161788</v>
      </c>
      <c r="K165" t="str">
        <f>+VLOOKUP(C165,CATALOGOS!$A:$B,2,FALSE)</f>
        <v>MICHOACÁN</v>
      </c>
    </row>
    <row r="166" spans="1:11" x14ac:dyDescent="0.35">
      <c r="A166">
        <v>2021</v>
      </c>
      <c r="B166" t="s">
        <v>17</v>
      </c>
      <c r="C166" t="s">
        <v>141</v>
      </c>
      <c r="D166" t="s">
        <v>35</v>
      </c>
      <c r="E166" t="s">
        <v>9</v>
      </c>
      <c r="F166" t="s">
        <v>87</v>
      </c>
      <c r="G166" t="s">
        <v>19</v>
      </c>
      <c r="H166" s="6">
        <v>880</v>
      </c>
      <c r="I166" s="6">
        <v>16335519293</v>
      </c>
      <c r="J166" s="6">
        <v>10109377027</v>
      </c>
      <c r="K166" t="str">
        <f>+VLOOKUP(C166,CATALOGOS!$A:$B,2,FALSE)</f>
        <v>PUEBLA</v>
      </c>
    </row>
    <row r="167" spans="1:11" x14ac:dyDescent="0.35">
      <c r="A167">
        <v>2021</v>
      </c>
      <c r="B167" t="s">
        <v>17</v>
      </c>
      <c r="C167" t="s">
        <v>146</v>
      </c>
      <c r="D167" t="s">
        <v>35</v>
      </c>
      <c r="E167" t="s">
        <v>9</v>
      </c>
      <c r="F167" t="s">
        <v>86</v>
      </c>
      <c r="G167" t="s">
        <v>19</v>
      </c>
      <c r="H167" s="6">
        <v>699</v>
      </c>
      <c r="I167" s="6">
        <v>5734109770</v>
      </c>
      <c r="J167" s="6">
        <v>5572731324</v>
      </c>
      <c r="K167" t="str">
        <f>+VLOOKUP(C167,CATALOGOS!$A:$B,2,FALSE)</f>
        <v>SONORA</v>
      </c>
    </row>
    <row r="168" spans="1:11" x14ac:dyDescent="0.35">
      <c r="A168">
        <v>2021</v>
      </c>
      <c r="B168" t="s">
        <v>17</v>
      </c>
      <c r="C168" t="s">
        <v>149</v>
      </c>
      <c r="D168" t="s">
        <v>35</v>
      </c>
      <c r="E168" t="s">
        <v>9</v>
      </c>
      <c r="F168" t="s">
        <v>87</v>
      </c>
      <c r="G168" t="s">
        <v>19</v>
      </c>
      <c r="H168" s="6">
        <v>118</v>
      </c>
      <c r="I168" s="6">
        <v>12801959433</v>
      </c>
      <c r="J168" s="6">
        <v>3871787052</v>
      </c>
      <c r="K168" t="str">
        <f>+VLOOKUP(C168,CATALOGOS!$A:$B,2,FALSE)</f>
        <v>TLAXCALA</v>
      </c>
    </row>
    <row r="169" spans="1:11" x14ac:dyDescent="0.35">
      <c r="A169">
        <v>2021</v>
      </c>
      <c r="B169" t="s">
        <v>17</v>
      </c>
      <c r="C169" t="s">
        <v>133</v>
      </c>
      <c r="D169" t="s">
        <v>35</v>
      </c>
      <c r="E169" t="s">
        <v>9</v>
      </c>
      <c r="F169" t="s">
        <v>86</v>
      </c>
      <c r="G169" t="s">
        <v>19</v>
      </c>
      <c r="H169" s="6">
        <v>129</v>
      </c>
      <c r="I169" s="6">
        <v>1676763458</v>
      </c>
      <c r="J169" s="6">
        <v>1615943455</v>
      </c>
      <c r="K169" t="str">
        <f>+VLOOKUP(C169,CATALOGOS!$A:$B,2,FALSE)</f>
        <v>HIDALGO</v>
      </c>
    </row>
    <row r="170" spans="1:11" x14ac:dyDescent="0.35">
      <c r="A170">
        <v>2021</v>
      </c>
      <c r="B170" t="s">
        <v>17</v>
      </c>
      <c r="C170" t="s">
        <v>124</v>
      </c>
      <c r="D170" t="s">
        <v>35</v>
      </c>
      <c r="E170" t="s">
        <v>9</v>
      </c>
      <c r="F170" t="s">
        <v>87</v>
      </c>
      <c r="G170" t="s">
        <v>19</v>
      </c>
      <c r="H170" s="6">
        <v>172</v>
      </c>
      <c r="I170" s="6">
        <v>355866723</v>
      </c>
      <c r="J170" s="6">
        <v>334897597</v>
      </c>
      <c r="K170" t="str">
        <f>+VLOOKUP(C170,CATALOGOS!$A:$B,2,FALSE)</f>
        <v>CAMPECHE</v>
      </c>
    </row>
    <row r="171" spans="1:11" x14ac:dyDescent="0.35">
      <c r="A171">
        <v>2021</v>
      </c>
      <c r="B171" t="s">
        <v>17</v>
      </c>
      <c r="C171" t="s">
        <v>128</v>
      </c>
      <c r="D171" t="s">
        <v>35</v>
      </c>
      <c r="E171" t="s">
        <v>9</v>
      </c>
      <c r="F171" t="s">
        <v>87</v>
      </c>
      <c r="G171" t="s">
        <v>19</v>
      </c>
      <c r="H171" s="6">
        <v>1163</v>
      </c>
      <c r="I171" s="6">
        <v>2964951649</v>
      </c>
      <c r="J171" s="6">
        <v>2806141903</v>
      </c>
      <c r="K171" t="str">
        <f>+VLOOKUP(C171,CATALOGOS!$A:$B,2,FALSE)</f>
        <v>CHIHUAHUA</v>
      </c>
    </row>
    <row r="172" spans="1:11" x14ac:dyDescent="0.35">
      <c r="A172">
        <v>2021</v>
      </c>
      <c r="B172" t="s">
        <v>17</v>
      </c>
      <c r="C172" t="s">
        <v>145</v>
      </c>
      <c r="D172" t="s">
        <v>35</v>
      </c>
      <c r="E172" t="s">
        <v>9</v>
      </c>
      <c r="F172" t="s">
        <v>87</v>
      </c>
      <c r="G172" t="s">
        <v>19</v>
      </c>
      <c r="H172" s="6">
        <v>542</v>
      </c>
      <c r="I172" s="6">
        <v>8387404593</v>
      </c>
      <c r="J172" s="6">
        <v>6460015493</v>
      </c>
      <c r="K172" t="str">
        <f>+VLOOKUP(C172,CATALOGOS!$A:$B,2,FALSE)</f>
        <v>SINALOA</v>
      </c>
    </row>
    <row r="173" spans="1:11" x14ac:dyDescent="0.35">
      <c r="A173">
        <v>2021</v>
      </c>
      <c r="B173" t="s">
        <v>17</v>
      </c>
      <c r="C173" t="s">
        <v>147</v>
      </c>
      <c r="D173" t="s">
        <v>35</v>
      </c>
      <c r="E173" t="s">
        <v>9</v>
      </c>
      <c r="F173" t="s">
        <v>86</v>
      </c>
      <c r="G173" t="s">
        <v>19</v>
      </c>
      <c r="H173" s="6">
        <v>92</v>
      </c>
      <c r="I173" s="6">
        <v>16243040946</v>
      </c>
      <c r="J173" s="6">
        <v>16091887211</v>
      </c>
      <c r="K173" t="str">
        <f>+VLOOKUP(C173,CATALOGOS!$A:$B,2,FALSE)</f>
        <v>TABASCO</v>
      </c>
    </row>
    <row r="174" spans="1:11" x14ac:dyDescent="0.35">
      <c r="A174">
        <v>2021</v>
      </c>
      <c r="B174" t="s">
        <v>17</v>
      </c>
      <c r="C174" t="s">
        <v>131</v>
      </c>
      <c r="D174" t="s">
        <v>35</v>
      </c>
      <c r="E174" t="s">
        <v>9</v>
      </c>
      <c r="F174" t="s">
        <v>87</v>
      </c>
      <c r="G174" t="s">
        <v>19</v>
      </c>
      <c r="H174" s="6">
        <v>856</v>
      </c>
      <c r="I174" s="6">
        <v>8591683702</v>
      </c>
      <c r="J174" s="6">
        <v>5728987476</v>
      </c>
      <c r="K174" t="str">
        <f>+VLOOKUP(C174,CATALOGOS!$A:$B,2,FALSE)</f>
        <v>GUANAJUATO</v>
      </c>
    </row>
    <row r="175" spans="1:11" x14ac:dyDescent="0.35">
      <c r="A175">
        <v>2021</v>
      </c>
      <c r="B175" t="s">
        <v>17</v>
      </c>
      <c r="C175" t="s">
        <v>142</v>
      </c>
      <c r="D175" t="s">
        <v>35</v>
      </c>
      <c r="E175" t="s">
        <v>9</v>
      </c>
      <c r="F175" t="s">
        <v>87</v>
      </c>
      <c r="G175" t="s">
        <v>19</v>
      </c>
      <c r="H175" s="6">
        <v>756</v>
      </c>
      <c r="I175" s="6">
        <v>5268165833</v>
      </c>
      <c r="J175" s="6">
        <v>4327379534</v>
      </c>
      <c r="K175" t="str">
        <f>+VLOOKUP(C175,CATALOGOS!$A:$B,2,FALSE)</f>
        <v>QUERÉTARO</v>
      </c>
    </row>
    <row r="176" spans="1:11" x14ac:dyDescent="0.35">
      <c r="A176">
        <v>2021</v>
      </c>
      <c r="B176" t="s">
        <v>17</v>
      </c>
      <c r="C176" t="s">
        <v>141</v>
      </c>
      <c r="D176" t="s">
        <v>35</v>
      </c>
      <c r="E176" t="s">
        <v>9</v>
      </c>
      <c r="F176" t="s">
        <v>86</v>
      </c>
      <c r="G176" t="s">
        <v>19</v>
      </c>
      <c r="H176" s="6">
        <v>404</v>
      </c>
      <c r="I176" s="6">
        <v>6932305313</v>
      </c>
      <c r="J176" s="6">
        <v>5288362118</v>
      </c>
      <c r="K176" t="str">
        <f>+VLOOKUP(C176,CATALOGOS!$A:$B,2,FALSE)</f>
        <v>PUEBLA</v>
      </c>
    </row>
    <row r="177" spans="1:11" x14ac:dyDescent="0.35">
      <c r="A177">
        <v>2021</v>
      </c>
      <c r="B177" t="s">
        <v>17</v>
      </c>
      <c r="C177" t="s">
        <v>145</v>
      </c>
      <c r="D177" t="s">
        <v>35</v>
      </c>
      <c r="E177" t="s">
        <v>9</v>
      </c>
      <c r="F177" t="s">
        <v>86</v>
      </c>
      <c r="G177" t="s">
        <v>19</v>
      </c>
      <c r="H177" s="6">
        <v>428</v>
      </c>
      <c r="I177" s="6">
        <v>2825455171</v>
      </c>
      <c r="J177" s="6">
        <v>2161667144</v>
      </c>
      <c r="K177" t="str">
        <f>+VLOOKUP(C177,CATALOGOS!$A:$B,2,FALSE)</f>
        <v>SINALOA</v>
      </c>
    </row>
    <row r="178" spans="1:11" x14ac:dyDescent="0.35">
      <c r="A178">
        <v>2021</v>
      </c>
      <c r="B178" t="s">
        <v>17</v>
      </c>
      <c r="C178" t="s">
        <v>147</v>
      </c>
      <c r="D178" t="s">
        <v>35</v>
      </c>
      <c r="E178" t="s">
        <v>9</v>
      </c>
      <c r="F178" t="s">
        <v>87</v>
      </c>
      <c r="G178" t="s">
        <v>19</v>
      </c>
      <c r="H178" s="6">
        <v>197</v>
      </c>
      <c r="I178" s="6">
        <v>970707396</v>
      </c>
      <c r="J178" s="6">
        <v>928196082</v>
      </c>
      <c r="K178" t="str">
        <f>+VLOOKUP(C178,CATALOGOS!$A:$B,2,FALSE)</f>
        <v>TABASCO</v>
      </c>
    </row>
    <row r="179" spans="1:11" x14ac:dyDescent="0.35">
      <c r="A179">
        <v>2021</v>
      </c>
      <c r="B179" t="s">
        <v>17</v>
      </c>
      <c r="C179" t="s">
        <v>131</v>
      </c>
      <c r="D179" t="s">
        <v>35</v>
      </c>
      <c r="E179" t="s">
        <v>9</v>
      </c>
      <c r="F179" t="s">
        <v>86</v>
      </c>
      <c r="G179" t="s">
        <v>19</v>
      </c>
      <c r="H179" s="6">
        <v>544</v>
      </c>
      <c r="I179" s="6">
        <v>10030958776</v>
      </c>
      <c r="J179" s="6">
        <v>6057159931</v>
      </c>
      <c r="K179" t="str">
        <f>+VLOOKUP(C179,CATALOGOS!$A:$B,2,FALSE)</f>
        <v>GUANAJUATO</v>
      </c>
    </row>
    <row r="180" spans="1:11" x14ac:dyDescent="0.35">
      <c r="A180">
        <v>2021</v>
      </c>
      <c r="B180" t="s">
        <v>17</v>
      </c>
      <c r="C180" t="s">
        <v>124</v>
      </c>
      <c r="D180" t="s">
        <v>35</v>
      </c>
      <c r="E180" t="s">
        <v>9</v>
      </c>
      <c r="F180" t="s">
        <v>86</v>
      </c>
      <c r="G180" t="s">
        <v>19</v>
      </c>
      <c r="H180" s="6">
        <v>88</v>
      </c>
      <c r="I180" s="6">
        <v>899994477</v>
      </c>
      <c r="J180" s="6">
        <v>878581685</v>
      </c>
      <c r="K180" t="str">
        <f>+VLOOKUP(C180,CATALOGOS!$A:$B,2,FALSE)</f>
        <v>CAMPECHE</v>
      </c>
    </row>
    <row r="181" spans="1:11" x14ac:dyDescent="0.35">
      <c r="A181">
        <v>2021</v>
      </c>
      <c r="B181" t="s">
        <v>17</v>
      </c>
      <c r="C181" t="s">
        <v>149</v>
      </c>
      <c r="D181" t="s">
        <v>35</v>
      </c>
      <c r="E181" t="s">
        <v>9</v>
      </c>
      <c r="F181" t="s">
        <v>86</v>
      </c>
      <c r="G181" t="s">
        <v>19</v>
      </c>
      <c r="H181" s="6">
        <v>59</v>
      </c>
      <c r="I181" s="6">
        <v>44640060652</v>
      </c>
      <c r="J181" s="6">
        <v>14184956488</v>
      </c>
      <c r="K181" t="str">
        <f>+VLOOKUP(C181,CATALOGOS!$A:$B,2,FALSE)</f>
        <v>TLAXCALA</v>
      </c>
    </row>
    <row r="182" spans="1:11" x14ac:dyDescent="0.35">
      <c r="A182">
        <v>2021</v>
      </c>
      <c r="B182" t="s">
        <v>17</v>
      </c>
      <c r="C182" t="s">
        <v>123</v>
      </c>
      <c r="D182" t="s">
        <v>35</v>
      </c>
      <c r="E182" t="s">
        <v>9</v>
      </c>
      <c r="F182" t="s">
        <v>86</v>
      </c>
      <c r="G182" t="s">
        <v>19</v>
      </c>
      <c r="H182" s="6">
        <v>140</v>
      </c>
      <c r="I182" s="6">
        <v>6623568715</v>
      </c>
      <c r="J182" s="6">
        <v>6217057527</v>
      </c>
      <c r="K182" t="str">
        <f>+VLOOKUP(C182,CATALOGOS!$A:$B,2,FALSE)</f>
        <v>BAJA CALIFORNIA SUR</v>
      </c>
    </row>
    <row r="183" spans="1:11" x14ac:dyDescent="0.35">
      <c r="A183">
        <v>2021</v>
      </c>
      <c r="B183" t="s">
        <v>17</v>
      </c>
      <c r="C183" t="s">
        <v>139</v>
      </c>
      <c r="D183" t="s">
        <v>35</v>
      </c>
      <c r="E183" t="s">
        <v>9</v>
      </c>
      <c r="F183" t="s">
        <v>87</v>
      </c>
      <c r="G183" t="s">
        <v>19</v>
      </c>
      <c r="H183" s="6">
        <v>3077</v>
      </c>
      <c r="I183" s="6">
        <v>97120320182</v>
      </c>
      <c r="J183" s="6">
        <v>39971130018</v>
      </c>
      <c r="K183" t="str">
        <f>+VLOOKUP(C183,CATALOGOS!$A:$B,2,FALSE)</f>
        <v>NUEVO LEON</v>
      </c>
    </row>
    <row r="184" spans="1:11" x14ac:dyDescent="0.35">
      <c r="A184">
        <v>2021</v>
      </c>
      <c r="B184" t="s">
        <v>17</v>
      </c>
      <c r="C184" t="s">
        <v>142</v>
      </c>
      <c r="D184" t="s">
        <v>35</v>
      </c>
      <c r="E184" t="s">
        <v>9</v>
      </c>
      <c r="F184" t="s">
        <v>86</v>
      </c>
      <c r="G184" t="s">
        <v>19</v>
      </c>
      <c r="H184" s="6">
        <v>530</v>
      </c>
      <c r="I184" s="6">
        <v>6301695026</v>
      </c>
      <c r="J184" s="6">
        <v>5734785738</v>
      </c>
      <c r="K184" t="str">
        <f>+VLOOKUP(C184,CATALOGOS!$A:$B,2,FALSE)</f>
        <v>QUERÉTARO</v>
      </c>
    </row>
    <row r="185" spans="1:11" x14ac:dyDescent="0.35">
      <c r="A185">
        <v>2021</v>
      </c>
      <c r="B185" t="s">
        <v>17</v>
      </c>
      <c r="C185" t="s">
        <v>148</v>
      </c>
      <c r="D185" t="s">
        <v>35</v>
      </c>
      <c r="E185" t="s">
        <v>9</v>
      </c>
      <c r="F185" t="s">
        <v>86</v>
      </c>
      <c r="G185" t="s">
        <v>19</v>
      </c>
      <c r="H185" s="6">
        <v>500</v>
      </c>
      <c r="I185" s="6">
        <v>6283120596</v>
      </c>
      <c r="J185" s="6">
        <v>5681481123</v>
      </c>
      <c r="K185" t="str">
        <f>+VLOOKUP(C185,CATALOGOS!$A:$B,2,FALSE)</f>
        <v>TAMAULIPAS</v>
      </c>
    </row>
    <row r="186" spans="1:11" x14ac:dyDescent="0.35">
      <c r="A186">
        <v>2021</v>
      </c>
      <c r="B186" t="s">
        <v>17</v>
      </c>
      <c r="C186" t="s">
        <v>143</v>
      </c>
      <c r="D186" t="s">
        <v>35</v>
      </c>
      <c r="E186" t="s">
        <v>9</v>
      </c>
      <c r="F186" t="s">
        <v>86</v>
      </c>
      <c r="G186" t="s">
        <v>19</v>
      </c>
      <c r="H186" s="6">
        <v>284</v>
      </c>
      <c r="I186" s="6">
        <v>2588678101</v>
      </c>
      <c r="J186" s="6">
        <v>2380053269</v>
      </c>
      <c r="K186" t="str">
        <f>+VLOOKUP(C186,CATALOGOS!$A:$B,2,FALSE)</f>
        <v>QUINTANA ROO</v>
      </c>
    </row>
    <row r="187" spans="1:11" x14ac:dyDescent="0.35">
      <c r="A187">
        <v>2021</v>
      </c>
      <c r="B187" t="s">
        <v>17</v>
      </c>
      <c r="C187" t="s">
        <v>134</v>
      </c>
      <c r="D187" t="s">
        <v>35</v>
      </c>
      <c r="E187" t="s">
        <v>9</v>
      </c>
      <c r="F187" t="s">
        <v>86</v>
      </c>
      <c r="G187" t="s">
        <v>19</v>
      </c>
      <c r="H187" s="6">
        <v>1353</v>
      </c>
      <c r="I187" s="6">
        <v>27373491903</v>
      </c>
      <c r="J187" s="6">
        <v>21229095337</v>
      </c>
      <c r="K187" t="str">
        <f>+VLOOKUP(C187,CATALOGOS!$A:$B,2,FALSE)</f>
        <v>JALISCO</v>
      </c>
    </row>
    <row r="188" spans="1:11" x14ac:dyDescent="0.35">
      <c r="A188">
        <v>2021</v>
      </c>
      <c r="B188" t="s">
        <v>17</v>
      </c>
      <c r="C188" t="s">
        <v>152</v>
      </c>
      <c r="D188" t="s">
        <v>35</v>
      </c>
      <c r="E188" t="s">
        <v>9</v>
      </c>
      <c r="F188" t="s">
        <v>86</v>
      </c>
      <c r="G188" t="s">
        <v>19</v>
      </c>
      <c r="H188" s="6">
        <v>62</v>
      </c>
      <c r="I188" s="6">
        <v>1594926654</v>
      </c>
      <c r="J188" s="6">
        <v>1546206090</v>
      </c>
      <c r="K188" t="str">
        <f>+VLOOKUP(C188,CATALOGOS!$A:$B,2,FALSE)</f>
        <v>ZACATECAS</v>
      </c>
    </row>
    <row r="189" spans="1:11" x14ac:dyDescent="0.35">
      <c r="A189">
        <v>2021</v>
      </c>
      <c r="B189" t="s">
        <v>17</v>
      </c>
      <c r="C189" t="s">
        <v>150</v>
      </c>
      <c r="D189" t="s">
        <v>35</v>
      </c>
      <c r="E189" t="s">
        <v>9</v>
      </c>
      <c r="F189" t="s">
        <v>86</v>
      </c>
      <c r="G189" t="s">
        <v>19</v>
      </c>
      <c r="H189" s="6">
        <v>354</v>
      </c>
      <c r="I189" s="6">
        <v>3815718988</v>
      </c>
      <c r="J189" s="6">
        <v>3085498869</v>
      </c>
      <c r="K189" t="str">
        <f>+VLOOKUP(C189,CATALOGOS!$A:$B,2,FALSE)</f>
        <v>VERACRUZ</v>
      </c>
    </row>
    <row r="190" spans="1:11" x14ac:dyDescent="0.35">
      <c r="A190">
        <v>2021</v>
      </c>
      <c r="B190" t="s">
        <v>17</v>
      </c>
      <c r="C190" t="s">
        <v>127</v>
      </c>
      <c r="D190" t="s">
        <v>35</v>
      </c>
      <c r="E190" t="s">
        <v>9</v>
      </c>
      <c r="F190" t="s">
        <v>86</v>
      </c>
      <c r="G190" t="s">
        <v>19</v>
      </c>
      <c r="H190" s="6">
        <v>121</v>
      </c>
      <c r="I190" s="6">
        <v>818471308</v>
      </c>
      <c r="J190" s="6">
        <v>812475975</v>
      </c>
      <c r="K190" t="str">
        <f>+VLOOKUP(C190,CATALOGOS!$A:$B,2,FALSE)</f>
        <v>CHIAPAS</v>
      </c>
    </row>
    <row r="191" spans="1:11" x14ac:dyDescent="0.35">
      <c r="A191">
        <v>2021</v>
      </c>
      <c r="B191" t="s">
        <v>17</v>
      </c>
      <c r="C191" t="s">
        <v>138</v>
      </c>
      <c r="D191" t="s">
        <v>35</v>
      </c>
      <c r="E191" t="s">
        <v>9</v>
      </c>
      <c r="F191" t="s">
        <v>87</v>
      </c>
      <c r="G191" t="s">
        <v>19</v>
      </c>
      <c r="H191" s="6">
        <v>110</v>
      </c>
      <c r="I191" s="6">
        <v>21852826104</v>
      </c>
      <c r="J191" s="6">
        <v>9147745329</v>
      </c>
      <c r="K191" t="str">
        <f>+VLOOKUP(C191,CATALOGOS!$A:$B,2,FALSE)</f>
        <v>NAYARIT</v>
      </c>
    </row>
    <row r="192" spans="1:11" x14ac:dyDescent="0.35">
      <c r="A192">
        <v>2021</v>
      </c>
      <c r="B192" t="s">
        <v>17</v>
      </c>
      <c r="C192" t="s">
        <v>153</v>
      </c>
      <c r="D192" t="s">
        <v>35</v>
      </c>
      <c r="E192" t="s">
        <v>9</v>
      </c>
      <c r="F192" t="s">
        <v>87</v>
      </c>
      <c r="G192" t="s">
        <v>19</v>
      </c>
      <c r="H192" s="6">
        <v>13</v>
      </c>
      <c r="I192" s="6">
        <v>307918999</v>
      </c>
      <c r="J192" s="6">
        <v>258622745</v>
      </c>
      <c r="K192" t="e">
        <f>+VLOOKUP(C192,CATALOGOS!$A:$B,2,FALSE)</f>
        <v>#N/A</v>
      </c>
    </row>
    <row r="193" spans="1:11" x14ac:dyDescent="0.35">
      <c r="A193">
        <v>2021</v>
      </c>
      <c r="B193" t="s">
        <v>17</v>
      </c>
      <c r="C193" t="s">
        <v>152</v>
      </c>
      <c r="D193" t="s">
        <v>35</v>
      </c>
      <c r="E193" t="s">
        <v>9</v>
      </c>
      <c r="F193" t="s">
        <v>87</v>
      </c>
      <c r="G193" t="s">
        <v>19</v>
      </c>
      <c r="H193" s="6">
        <v>95</v>
      </c>
      <c r="I193" s="6">
        <v>355258587</v>
      </c>
      <c r="J193" s="6">
        <v>289614315</v>
      </c>
      <c r="K193" t="str">
        <f>+VLOOKUP(C193,CATALOGOS!$A:$B,2,FALSE)</f>
        <v>ZACATECAS</v>
      </c>
    </row>
    <row r="194" spans="1:11" x14ac:dyDescent="0.35">
      <c r="A194">
        <v>2021</v>
      </c>
      <c r="B194" t="s">
        <v>17</v>
      </c>
      <c r="C194" t="s">
        <v>150</v>
      </c>
      <c r="D194" t="s">
        <v>35</v>
      </c>
      <c r="E194" t="s">
        <v>9</v>
      </c>
      <c r="F194" t="s">
        <v>87</v>
      </c>
      <c r="G194" t="s">
        <v>19</v>
      </c>
      <c r="H194" s="6">
        <v>666</v>
      </c>
      <c r="I194" s="6">
        <v>1183299534</v>
      </c>
      <c r="J194" s="6">
        <v>1090892203</v>
      </c>
      <c r="K194" t="str">
        <f>+VLOOKUP(C194,CATALOGOS!$A:$B,2,FALSE)</f>
        <v>VERACRUZ</v>
      </c>
    </row>
    <row r="195" spans="1:11" x14ac:dyDescent="0.35">
      <c r="A195">
        <v>2021</v>
      </c>
      <c r="B195" t="s">
        <v>17</v>
      </c>
      <c r="C195" t="s">
        <v>127</v>
      </c>
      <c r="D195" t="s">
        <v>35</v>
      </c>
      <c r="E195" t="s">
        <v>9</v>
      </c>
      <c r="F195" t="s">
        <v>87</v>
      </c>
      <c r="G195" t="s">
        <v>19</v>
      </c>
      <c r="H195" s="6">
        <v>368</v>
      </c>
      <c r="I195" s="6">
        <v>400709234</v>
      </c>
      <c r="J195" s="6">
        <v>397957855</v>
      </c>
      <c r="K195" t="str">
        <f>+VLOOKUP(C195,CATALOGOS!$A:$B,2,FALSE)</f>
        <v>CHIAPAS</v>
      </c>
    </row>
    <row r="196" spans="1:11" x14ac:dyDescent="0.35">
      <c r="A196">
        <v>2021</v>
      </c>
      <c r="B196" t="s">
        <v>17</v>
      </c>
      <c r="C196" t="s">
        <v>128</v>
      </c>
      <c r="D196" t="s">
        <v>35</v>
      </c>
      <c r="E196" t="s">
        <v>9</v>
      </c>
      <c r="F196" t="s">
        <v>86</v>
      </c>
      <c r="G196" t="s">
        <v>19</v>
      </c>
      <c r="H196" s="6">
        <v>1181</v>
      </c>
      <c r="I196" s="6">
        <v>11423925813</v>
      </c>
      <c r="J196" s="6">
        <v>10664471447</v>
      </c>
      <c r="K196" t="str">
        <f>+VLOOKUP(C196,CATALOGOS!$A:$B,2,FALSE)</f>
        <v>CHIHUAHUA</v>
      </c>
    </row>
    <row r="197" spans="1:11" x14ac:dyDescent="0.35">
      <c r="A197">
        <v>2021</v>
      </c>
      <c r="B197" t="s">
        <v>17</v>
      </c>
      <c r="C197" t="s">
        <v>143</v>
      </c>
      <c r="D197" t="s">
        <v>35</v>
      </c>
      <c r="E197" t="s">
        <v>9</v>
      </c>
      <c r="F197" t="s">
        <v>87</v>
      </c>
      <c r="G197" t="s">
        <v>19</v>
      </c>
      <c r="H197" s="6">
        <v>653</v>
      </c>
      <c r="I197" s="6">
        <v>1390584976</v>
      </c>
      <c r="J197" s="6">
        <v>1315710551</v>
      </c>
      <c r="K197" t="str">
        <f>+VLOOKUP(C197,CATALOGOS!$A:$B,2,FALSE)</f>
        <v>QUINTANA ROO</v>
      </c>
    </row>
    <row r="198" spans="1:11" x14ac:dyDescent="0.35">
      <c r="A198">
        <v>2021</v>
      </c>
      <c r="B198" t="s">
        <v>17</v>
      </c>
      <c r="C198" t="s">
        <v>153</v>
      </c>
      <c r="D198" t="s">
        <v>35</v>
      </c>
      <c r="E198" t="s">
        <v>9</v>
      </c>
      <c r="F198" t="s">
        <v>86</v>
      </c>
      <c r="G198" t="s">
        <v>19</v>
      </c>
      <c r="H198" s="6">
        <v>7</v>
      </c>
      <c r="I198" s="6">
        <v>87876686</v>
      </c>
      <c r="J198" s="6">
        <v>87876686</v>
      </c>
      <c r="K198" t="e">
        <f>+VLOOKUP(C198,CATALOGOS!$A:$B,2,FALSE)</f>
        <v>#N/A</v>
      </c>
    </row>
    <row r="199" spans="1:11" x14ac:dyDescent="0.35">
      <c r="A199">
        <v>2022</v>
      </c>
      <c r="B199" t="s">
        <v>17</v>
      </c>
      <c r="C199" t="s">
        <v>125</v>
      </c>
      <c r="D199" t="s">
        <v>35</v>
      </c>
      <c r="E199" t="s">
        <v>9</v>
      </c>
      <c r="F199" t="s">
        <v>87</v>
      </c>
      <c r="G199" t="s">
        <v>19</v>
      </c>
      <c r="H199" s="6">
        <v>3221</v>
      </c>
      <c r="I199" s="6">
        <v>10570732504</v>
      </c>
      <c r="J199" s="6">
        <v>5470304347</v>
      </c>
      <c r="K199" t="str">
        <f>+VLOOKUP(C199,CATALOGOS!$A:$B,2,FALSE)</f>
        <v>COAHUILA</v>
      </c>
    </row>
    <row r="200" spans="1:11" x14ac:dyDescent="0.35">
      <c r="A200">
        <v>2022</v>
      </c>
      <c r="B200" t="s">
        <v>17</v>
      </c>
      <c r="C200" t="s">
        <v>121</v>
      </c>
      <c r="D200" t="s">
        <v>35</v>
      </c>
      <c r="E200" t="s">
        <v>9</v>
      </c>
      <c r="F200" t="s">
        <v>86</v>
      </c>
      <c r="G200" t="s">
        <v>19</v>
      </c>
      <c r="H200" s="6">
        <v>409</v>
      </c>
      <c r="I200" s="6">
        <v>3851051570</v>
      </c>
      <c r="J200" s="6">
        <v>2363871277</v>
      </c>
      <c r="K200" t="str">
        <f>+VLOOKUP(C200,CATALOGOS!$A:$B,2,FALSE)</f>
        <v>AGUASCALIENTES</v>
      </c>
    </row>
    <row r="201" spans="1:11" x14ac:dyDescent="0.35">
      <c r="A201">
        <v>2022</v>
      </c>
      <c r="B201" t="s">
        <v>17</v>
      </c>
      <c r="C201" t="s">
        <v>125</v>
      </c>
      <c r="D201" t="s">
        <v>35</v>
      </c>
      <c r="E201" t="s">
        <v>9</v>
      </c>
      <c r="F201" t="s">
        <v>86</v>
      </c>
      <c r="G201" t="s">
        <v>19</v>
      </c>
      <c r="H201" s="6">
        <v>3142</v>
      </c>
      <c r="I201" s="6">
        <v>19147299280</v>
      </c>
      <c r="J201" s="6">
        <v>10684415550</v>
      </c>
      <c r="K201" t="str">
        <f>+VLOOKUP(C201,CATALOGOS!$A:$B,2,FALSE)</f>
        <v>COAHUILA</v>
      </c>
    </row>
    <row r="202" spans="1:11" x14ac:dyDescent="0.35">
      <c r="A202">
        <v>2022</v>
      </c>
      <c r="B202" t="s">
        <v>17</v>
      </c>
      <c r="C202" t="s">
        <v>135</v>
      </c>
      <c r="D202" t="s">
        <v>35</v>
      </c>
      <c r="E202" t="s">
        <v>9</v>
      </c>
      <c r="F202" t="s">
        <v>86</v>
      </c>
      <c r="G202" t="s">
        <v>19</v>
      </c>
      <c r="H202" s="6">
        <v>4178</v>
      </c>
      <c r="I202" s="6">
        <v>41768839672</v>
      </c>
      <c r="J202" s="6">
        <v>29341773632</v>
      </c>
      <c r="K202" t="str">
        <f>+VLOOKUP(C202,CATALOGOS!$A:$B,2,FALSE)</f>
        <v>MEXICO</v>
      </c>
    </row>
    <row r="203" spans="1:11" x14ac:dyDescent="0.35">
      <c r="A203">
        <v>2022</v>
      </c>
      <c r="B203" t="s">
        <v>17</v>
      </c>
      <c r="C203" t="s">
        <v>151</v>
      </c>
      <c r="D203" t="s">
        <v>35</v>
      </c>
      <c r="E203" t="s">
        <v>9</v>
      </c>
      <c r="F203" t="s">
        <v>87</v>
      </c>
      <c r="G203" t="s">
        <v>19</v>
      </c>
      <c r="H203" s="6">
        <v>1155</v>
      </c>
      <c r="I203" s="6">
        <v>3393655290</v>
      </c>
      <c r="J203" s="6">
        <v>1908603332</v>
      </c>
      <c r="K203" t="str">
        <f>+VLOOKUP(C203,CATALOGOS!$A:$B,2,FALSE)</f>
        <v>YUCATÁN</v>
      </c>
    </row>
    <row r="204" spans="1:11" x14ac:dyDescent="0.35">
      <c r="A204">
        <v>2022</v>
      </c>
      <c r="B204" t="s">
        <v>17</v>
      </c>
      <c r="C204" t="s">
        <v>130</v>
      </c>
      <c r="D204" t="s">
        <v>35</v>
      </c>
      <c r="E204" t="s">
        <v>9</v>
      </c>
      <c r="F204" t="s">
        <v>87</v>
      </c>
      <c r="G204" t="s">
        <v>19</v>
      </c>
      <c r="H204" s="6">
        <v>574</v>
      </c>
      <c r="I204" s="6">
        <v>1402223416</v>
      </c>
      <c r="J204" s="6">
        <v>670423064</v>
      </c>
      <c r="K204" t="str">
        <f>+VLOOKUP(C204,CATALOGOS!$A:$B,2,FALSE)</f>
        <v>DURANGO</v>
      </c>
    </row>
    <row r="205" spans="1:11" x14ac:dyDescent="0.35">
      <c r="A205">
        <v>2022</v>
      </c>
      <c r="B205" t="s">
        <v>17</v>
      </c>
      <c r="C205" t="s">
        <v>122</v>
      </c>
      <c r="D205" t="s">
        <v>35</v>
      </c>
      <c r="E205" t="s">
        <v>9</v>
      </c>
      <c r="F205" t="s">
        <v>87</v>
      </c>
      <c r="G205" t="s">
        <v>19</v>
      </c>
      <c r="H205" s="6">
        <v>4091</v>
      </c>
      <c r="I205" s="6">
        <v>12991474122</v>
      </c>
      <c r="J205" s="6">
        <v>7679847120</v>
      </c>
      <c r="K205" t="str">
        <f>+VLOOKUP(C205,CATALOGOS!$A:$B,2,FALSE)</f>
        <v>BAJA CALIFORNIA</v>
      </c>
    </row>
    <row r="206" spans="1:11" x14ac:dyDescent="0.35">
      <c r="A206">
        <v>2022</v>
      </c>
      <c r="B206" t="s">
        <v>17</v>
      </c>
      <c r="C206" t="s">
        <v>126</v>
      </c>
      <c r="D206" t="s">
        <v>35</v>
      </c>
      <c r="E206" t="s">
        <v>9</v>
      </c>
      <c r="F206" t="s">
        <v>86</v>
      </c>
      <c r="G206" t="s">
        <v>19</v>
      </c>
      <c r="H206" s="6">
        <v>275</v>
      </c>
      <c r="I206" s="6">
        <v>930150050</v>
      </c>
      <c r="J206" s="6">
        <v>709895874</v>
      </c>
      <c r="K206" t="str">
        <f>+VLOOKUP(C206,CATALOGOS!$A:$B,2,FALSE)</f>
        <v>COLIMA</v>
      </c>
    </row>
    <row r="207" spans="1:11" x14ac:dyDescent="0.35">
      <c r="A207">
        <v>2022</v>
      </c>
      <c r="B207" t="s">
        <v>17</v>
      </c>
      <c r="C207" t="s">
        <v>138</v>
      </c>
      <c r="D207" t="s">
        <v>35</v>
      </c>
      <c r="E207" t="s">
        <v>9</v>
      </c>
      <c r="F207" t="s">
        <v>86</v>
      </c>
      <c r="G207" t="s">
        <v>19</v>
      </c>
      <c r="H207" s="6">
        <v>315</v>
      </c>
      <c r="I207" s="6">
        <v>1405358071</v>
      </c>
      <c r="J207" s="6">
        <v>777576460</v>
      </c>
      <c r="K207" t="str">
        <f>+VLOOKUP(C207,CATALOGOS!$A:$B,2,FALSE)</f>
        <v>NAYARIT</v>
      </c>
    </row>
    <row r="208" spans="1:11" x14ac:dyDescent="0.35">
      <c r="A208">
        <v>2022</v>
      </c>
      <c r="B208" t="s">
        <v>17</v>
      </c>
      <c r="C208" t="s">
        <v>135</v>
      </c>
      <c r="D208" t="s">
        <v>35</v>
      </c>
      <c r="E208" t="s">
        <v>9</v>
      </c>
      <c r="F208" t="s">
        <v>87</v>
      </c>
      <c r="G208" t="s">
        <v>19</v>
      </c>
      <c r="H208" s="6">
        <v>4832</v>
      </c>
      <c r="I208" s="6">
        <v>19450347510</v>
      </c>
      <c r="J208" s="6">
        <v>13989684092</v>
      </c>
      <c r="K208" t="str">
        <f>+VLOOKUP(C208,CATALOGOS!$A:$B,2,FALSE)</f>
        <v>MEXICO</v>
      </c>
    </row>
    <row r="209" spans="1:11" x14ac:dyDescent="0.35">
      <c r="A209">
        <v>2022</v>
      </c>
      <c r="B209" t="s">
        <v>17</v>
      </c>
      <c r="C209" t="s">
        <v>134</v>
      </c>
      <c r="D209" t="s">
        <v>35</v>
      </c>
      <c r="E209" t="s">
        <v>9</v>
      </c>
      <c r="F209" t="s">
        <v>87</v>
      </c>
      <c r="G209" t="s">
        <v>19</v>
      </c>
      <c r="H209" s="6">
        <v>6932</v>
      </c>
      <c r="I209" s="6">
        <v>32244093742</v>
      </c>
      <c r="J209" s="6">
        <v>19042896881</v>
      </c>
      <c r="K209" t="str">
        <f>+VLOOKUP(C209,CATALOGOS!$A:$B,2,FALSE)</f>
        <v>JALISCO</v>
      </c>
    </row>
    <row r="210" spans="1:11" x14ac:dyDescent="0.35">
      <c r="A210">
        <v>2022</v>
      </c>
      <c r="B210" t="s">
        <v>17</v>
      </c>
      <c r="C210" t="s">
        <v>151</v>
      </c>
      <c r="D210" t="s">
        <v>35</v>
      </c>
      <c r="E210" t="s">
        <v>9</v>
      </c>
      <c r="F210" t="s">
        <v>86</v>
      </c>
      <c r="G210" t="s">
        <v>19</v>
      </c>
      <c r="H210" s="6">
        <v>824</v>
      </c>
      <c r="I210" s="6">
        <v>8175099034</v>
      </c>
      <c r="J210" s="6">
        <v>5016653417</v>
      </c>
      <c r="K210" t="str">
        <f>+VLOOKUP(C210,CATALOGOS!$A:$B,2,FALSE)</f>
        <v>YUCATÁN</v>
      </c>
    </row>
    <row r="211" spans="1:11" x14ac:dyDescent="0.35">
      <c r="A211">
        <v>2022</v>
      </c>
      <c r="B211" t="s">
        <v>17</v>
      </c>
      <c r="C211" t="s">
        <v>126</v>
      </c>
      <c r="D211" t="s">
        <v>35</v>
      </c>
      <c r="E211" t="s">
        <v>9</v>
      </c>
      <c r="F211" t="s">
        <v>87</v>
      </c>
      <c r="G211" t="s">
        <v>19</v>
      </c>
      <c r="H211" s="6">
        <v>374</v>
      </c>
      <c r="I211" s="6">
        <v>307139124</v>
      </c>
      <c r="J211" s="6">
        <v>210821889</v>
      </c>
      <c r="K211" t="str">
        <f>+VLOOKUP(C211,CATALOGOS!$A:$B,2,FALSE)</f>
        <v>COLIMA</v>
      </c>
    </row>
    <row r="212" spans="1:11" x14ac:dyDescent="0.35">
      <c r="A212">
        <v>2022</v>
      </c>
      <c r="B212" t="s">
        <v>17</v>
      </c>
      <c r="C212" t="s">
        <v>132</v>
      </c>
      <c r="D212" t="s">
        <v>35</v>
      </c>
      <c r="E212" t="s">
        <v>9</v>
      </c>
      <c r="F212" t="s">
        <v>87</v>
      </c>
      <c r="G212" t="s">
        <v>19</v>
      </c>
      <c r="H212" s="6">
        <v>547</v>
      </c>
      <c r="I212" s="6">
        <v>1101328035</v>
      </c>
      <c r="J212" s="6">
        <v>699141680</v>
      </c>
      <c r="K212" t="str">
        <f>+VLOOKUP(C212,CATALOGOS!$A:$B,2,FALSE)</f>
        <v>GUERRERO</v>
      </c>
    </row>
    <row r="213" spans="1:11" x14ac:dyDescent="0.35">
      <c r="A213">
        <v>2022</v>
      </c>
      <c r="B213" t="s">
        <v>17</v>
      </c>
      <c r="C213" t="s">
        <v>129</v>
      </c>
      <c r="D213" t="s">
        <v>35</v>
      </c>
      <c r="E213" t="s">
        <v>9</v>
      </c>
      <c r="F213" t="s">
        <v>87</v>
      </c>
      <c r="G213" t="s">
        <v>19</v>
      </c>
      <c r="H213" s="6">
        <v>13912</v>
      </c>
      <c r="I213" s="6">
        <v>10470469182764</v>
      </c>
      <c r="J213" s="6">
        <v>1764622240929</v>
      </c>
      <c r="K213" t="str">
        <f>+VLOOKUP(C213,CATALOGOS!$A:$B,2,FALSE)</f>
        <v>CIUDAD DE MÉXICO</v>
      </c>
    </row>
    <row r="214" spans="1:11" x14ac:dyDescent="0.35">
      <c r="A214">
        <v>2022</v>
      </c>
      <c r="B214" t="s">
        <v>17</v>
      </c>
      <c r="C214" t="s">
        <v>144</v>
      </c>
      <c r="D214" t="s">
        <v>35</v>
      </c>
      <c r="E214" t="s">
        <v>9</v>
      </c>
      <c r="F214" t="s">
        <v>87</v>
      </c>
      <c r="G214" t="s">
        <v>19</v>
      </c>
      <c r="H214" s="6">
        <v>913</v>
      </c>
      <c r="I214" s="6">
        <v>40040943763</v>
      </c>
      <c r="J214" s="6">
        <v>2574979393</v>
      </c>
      <c r="K214" t="str">
        <f>+VLOOKUP(C214,CATALOGOS!$A:$B,2,FALSE)</f>
        <v>SAN LUIS POTOSÍ</v>
      </c>
    </row>
    <row r="215" spans="1:11" x14ac:dyDescent="0.35">
      <c r="A215">
        <v>2022</v>
      </c>
      <c r="B215" t="s">
        <v>17</v>
      </c>
      <c r="C215" t="s">
        <v>132</v>
      </c>
      <c r="D215" t="s">
        <v>35</v>
      </c>
      <c r="E215" t="s">
        <v>9</v>
      </c>
      <c r="F215" t="s">
        <v>86</v>
      </c>
      <c r="G215" t="s">
        <v>19</v>
      </c>
      <c r="H215" s="6">
        <v>455</v>
      </c>
      <c r="I215" s="6">
        <v>5850694158</v>
      </c>
      <c r="J215" s="6">
        <v>4096981508</v>
      </c>
      <c r="K215" t="str">
        <f>+VLOOKUP(C215,CATALOGOS!$A:$B,2,FALSE)</f>
        <v>GUERRERO</v>
      </c>
    </row>
    <row r="216" spans="1:11" x14ac:dyDescent="0.35">
      <c r="A216">
        <v>2022</v>
      </c>
      <c r="B216" t="s">
        <v>17</v>
      </c>
      <c r="C216" t="s">
        <v>140</v>
      </c>
      <c r="D216" t="s">
        <v>35</v>
      </c>
      <c r="E216" t="s">
        <v>9</v>
      </c>
      <c r="F216" t="s">
        <v>86</v>
      </c>
      <c r="G216" t="s">
        <v>19</v>
      </c>
      <c r="H216" s="6">
        <v>203</v>
      </c>
      <c r="I216" s="6">
        <v>2995431273</v>
      </c>
      <c r="J216" s="6">
        <v>2600578998</v>
      </c>
      <c r="K216" t="str">
        <f>+VLOOKUP(C216,CATALOGOS!$A:$B,2,FALSE)</f>
        <v>OAXACA</v>
      </c>
    </row>
    <row r="217" spans="1:11" x14ac:dyDescent="0.35">
      <c r="A217">
        <v>2022</v>
      </c>
      <c r="B217" t="s">
        <v>17</v>
      </c>
      <c r="C217" t="s">
        <v>130</v>
      </c>
      <c r="D217" t="s">
        <v>35</v>
      </c>
      <c r="E217" t="s">
        <v>9</v>
      </c>
      <c r="F217" t="s">
        <v>86</v>
      </c>
      <c r="G217" t="s">
        <v>19</v>
      </c>
      <c r="H217" s="6">
        <v>486</v>
      </c>
      <c r="I217" s="6">
        <v>2194907382</v>
      </c>
      <c r="J217" s="6">
        <v>1180378534</v>
      </c>
      <c r="K217" t="str">
        <f>+VLOOKUP(C217,CATALOGOS!$A:$B,2,FALSE)</f>
        <v>DURANGO</v>
      </c>
    </row>
    <row r="218" spans="1:11" x14ac:dyDescent="0.35">
      <c r="A218">
        <v>2022</v>
      </c>
      <c r="B218" t="s">
        <v>17</v>
      </c>
      <c r="C218" t="s">
        <v>122</v>
      </c>
      <c r="D218" t="s">
        <v>35</v>
      </c>
      <c r="E218" t="s">
        <v>9</v>
      </c>
      <c r="F218" t="s">
        <v>86</v>
      </c>
      <c r="G218" t="s">
        <v>19</v>
      </c>
      <c r="H218" s="6">
        <v>3974</v>
      </c>
      <c r="I218" s="6">
        <v>27078688353</v>
      </c>
      <c r="J218" s="6">
        <v>15621985177</v>
      </c>
      <c r="K218" t="str">
        <f>+VLOOKUP(C218,CATALOGOS!$A:$B,2,FALSE)</f>
        <v>BAJA CALIFORNIA</v>
      </c>
    </row>
    <row r="219" spans="1:11" x14ac:dyDescent="0.35">
      <c r="A219">
        <v>2022</v>
      </c>
      <c r="B219" t="s">
        <v>17</v>
      </c>
      <c r="C219" t="s">
        <v>148</v>
      </c>
      <c r="D219" t="s">
        <v>35</v>
      </c>
      <c r="E219" t="s">
        <v>9</v>
      </c>
      <c r="F219" t="s">
        <v>87</v>
      </c>
      <c r="G219" t="s">
        <v>19</v>
      </c>
      <c r="H219" s="6">
        <v>2313</v>
      </c>
      <c r="I219" s="6">
        <v>26952515142</v>
      </c>
      <c r="J219" s="6">
        <v>14178349886</v>
      </c>
      <c r="K219" t="str">
        <f>+VLOOKUP(C219,CATALOGOS!$A:$B,2,FALSE)</f>
        <v>TAMAULIPAS</v>
      </c>
    </row>
    <row r="220" spans="1:11" x14ac:dyDescent="0.35">
      <c r="A220">
        <v>2022</v>
      </c>
      <c r="B220" t="s">
        <v>17</v>
      </c>
      <c r="C220" t="s">
        <v>137</v>
      </c>
      <c r="D220" t="s">
        <v>35</v>
      </c>
      <c r="E220" t="s">
        <v>9</v>
      </c>
      <c r="F220" t="s">
        <v>86</v>
      </c>
      <c r="G220" t="s">
        <v>19</v>
      </c>
      <c r="H220" s="6">
        <v>564</v>
      </c>
      <c r="I220" s="6">
        <v>5057274586</v>
      </c>
      <c r="J220" s="6">
        <v>2005380170</v>
      </c>
      <c r="K220" t="str">
        <f>+VLOOKUP(C220,CATALOGOS!$A:$B,2,FALSE)</f>
        <v>MORELOS</v>
      </c>
    </row>
    <row r="221" spans="1:11" x14ac:dyDescent="0.35">
      <c r="A221">
        <v>2022</v>
      </c>
      <c r="B221" t="s">
        <v>17</v>
      </c>
      <c r="C221" t="s">
        <v>123</v>
      </c>
      <c r="D221" t="s">
        <v>35</v>
      </c>
      <c r="E221" t="s">
        <v>9</v>
      </c>
      <c r="F221" t="s">
        <v>87</v>
      </c>
      <c r="G221" t="s">
        <v>19</v>
      </c>
      <c r="H221" s="6">
        <v>824</v>
      </c>
      <c r="I221" s="6">
        <v>4121830266</v>
      </c>
      <c r="J221" s="6">
        <v>3458540186</v>
      </c>
      <c r="K221" t="str">
        <f>+VLOOKUP(C221,CATALOGOS!$A:$B,2,FALSE)</f>
        <v>BAJA CALIFORNIA SUR</v>
      </c>
    </row>
    <row r="222" spans="1:11" x14ac:dyDescent="0.35">
      <c r="A222">
        <v>2022</v>
      </c>
      <c r="B222" t="s">
        <v>17</v>
      </c>
      <c r="C222" t="s">
        <v>137</v>
      </c>
      <c r="D222" t="s">
        <v>35</v>
      </c>
      <c r="E222" t="s">
        <v>9</v>
      </c>
      <c r="F222" t="s">
        <v>87</v>
      </c>
      <c r="G222" t="s">
        <v>19</v>
      </c>
      <c r="H222" s="6">
        <v>641</v>
      </c>
      <c r="I222" s="6">
        <v>1113199723</v>
      </c>
      <c r="J222" s="6">
        <v>571706825</v>
      </c>
      <c r="K222" t="str">
        <f>+VLOOKUP(C222,CATALOGOS!$A:$B,2,FALSE)</f>
        <v>MORELOS</v>
      </c>
    </row>
    <row r="223" spans="1:11" x14ac:dyDescent="0.35">
      <c r="A223">
        <v>2022</v>
      </c>
      <c r="B223" t="s">
        <v>17</v>
      </c>
      <c r="C223" t="s">
        <v>139</v>
      </c>
      <c r="D223" t="s">
        <v>35</v>
      </c>
      <c r="E223" t="s">
        <v>9</v>
      </c>
      <c r="F223" t="s">
        <v>86</v>
      </c>
      <c r="G223" t="s">
        <v>19</v>
      </c>
      <c r="H223" s="6">
        <v>26109</v>
      </c>
      <c r="I223" s="6">
        <v>163716567303</v>
      </c>
      <c r="J223" s="6">
        <v>97466926610</v>
      </c>
      <c r="K223" t="str">
        <f>+VLOOKUP(C223,CATALOGOS!$A:$B,2,FALSE)</f>
        <v>NUEVO LEON</v>
      </c>
    </row>
    <row r="224" spans="1:11" x14ac:dyDescent="0.35">
      <c r="A224">
        <v>2022</v>
      </c>
      <c r="B224" t="s">
        <v>17</v>
      </c>
      <c r="C224" t="s">
        <v>136</v>
      </c>
      <c r="D224" t="s">
        <v>35</v>
      </c>
      <c r="E224" t="s">
        <v>9</v>
      </c>
      <c r="F224" t="s">
        <v>87</v>
      </c>
      <c r="G224" t="s">
        <v>19</v>
      </c>
      <c r="H224" s="6">
        <v>1106</v>
      </c>
      <c r="I224" s="6">
        <v>1526471308</v>
      </c>
      <c r="J224" s="6">
        <v>821084046</v>
      </c>
      <c r="K224" t="str">
        <f>+VLOOKUP(C224,CATALOGOS!$A:$B,2,FALSE)</f>
        <v>MICHOACÁN</v>
      </c>
    </row>
    <row r="225" spans="1:11" x14ac:dyDescent="0.35">
      <c r="A225">
        <v>2022</v>
      </c>
      <c r="B225" t="s">
        <v>17</v>
      </c>
      <c r="C225" t="s">
        <v>140</v>
      </c>
      <c r="D225" t="s">
        <v>35</v>
      </c>
      <c r="E225" t="s">
        <v>9</v>
      </c>
      <c r="F225" t="s">
        <v>87</v>
      </c>
      <c r="G225" t="s">
        <v>19</v>
      </c>
      <c r="H225" s="6">
        <v>446</v>
      </c>
      <c r="I225" s="6">
        <v>2536910458</v>
      </c>
      <c r="J225" s="6">
        <v>2224280535</v>
      </c>
      <c r="K225" t="str">
        <f>+VLOOKUP(C225,CATALOGOS!$A:$B,2,FALSE)</f>
        <v>OAXACA</v>
      </c>
    </row>
    <row r="226" spans="1:11" x14ac:dyDescent="0.35">
      <c r="A226">
        <v>2022</v>
      </c>
      <c r="B226" t="s">
        <v>17</v>
      </c>
      <c r="C226" t="s">
        <v>121</v>
      </c>
      <c r="D226" t="s">
        <v>35</v>
      </c>
      <c r="E226" t="s">
        <v>9</v>
      </c>
      <c r="F226" t="s">
        <v>87</v>
      </c>
      <c r="G226" t="s">
        <v>19</v>
      </c>
      <c r="H226" s="6">
        <v>564</v>
      </c>
      <c r="I226" s="6">
        <v>1770630904</v>
      </c>
      <c r="J226" s="6">
        <v>1168521649</v>
      </c>
      <c r="K226" t="str">
        <f>+VLOOKUP(C226,CATALOGOS!$A:$B,2,FALSE)</f>
        <v>AGUASCALIENTES</v>
      </c>
    </row>
    <row r="227" spans="1:11" x14ac:dyDescent="0.35">
      <c r="A227">
        <v>2022</v>
      </c>
      <c r="B227" t="s">
        <v>17</v>
      </c>
      <c r="C227" t="s">
        <v>146</v>
      </c>
      <c r="D227" t="s">
        <v>35</v>
      </c>
      <c r="E227" t="s">
        <v>9</v>
      </c>
      <c r="F227" t="s">
        <v>87</v>
      </c>
      <c r="G227" t="s">
        <v>19</v>
      </c>
      <c r="H227" s="6">
        <v>2564</v>
      </c>
      <c r="I227" s="6">
        <v>7899655985</v>
      </c>
      <c r="J227" s="6">
        <v>4404119706</v>
      </c>
      <c r="K227" t="str">
        <f>+VLOOKUP(C227,CATALOGOS!$A:$B,2,FALSE)</f>
        <v>SONORA</v>
      </c>
    </row>
    <row r="228" spans="1:11" x14ac:dyDescent="0.35">
      <c r="A228">
        <v>2022</v>
      </c>
      <c r="B228" t="s">
        <v>17</v>
      </c>
      <c r="C228" t="s">
        <v>129</v>
      </c>
      <c r="D228" t="s">
        <v>35</v>
      </c>
      <c r="E228" t="s">
        <v>9</v>
      </c>
      <c r="F228" t="s">
        <v>86</v>
      </c>
      <c r="G228" t="s">
        <v>19</v>
      </c>
      <c r="H228" s="6">
        <v>11873</v>
      </c>
      <c r="I228" s="6">
        <v>10773489876624</v>
      </c>
      <c r="J228" s="6">
        <v>2014748807735</v>
      </c>
      <c r="K228" t="str">
        <f>+VLOOKUP(C228,CATALOGOS!$A:$B,2,FALSE)</f>
        <v>CIUDAD DE MÉXICO</v>
      </c>
    </row>
    <row r="229" spans="1:11" x14ac:dyDescent="0.35">
      <c r="A229">
        <v>2022</v>
      </c>
      <c r="B229" t="s">
        <v>17</v>
      </c>
      <c r="C229" t="s">
        <v>133</v>
      </c>
      <c r="D229" t="s">
        <v>35</v>
      </c>
      <c r="E229" t="s">
        <v>9</v>
      </c>
      <c r="F229" t="s">
        <v>87</v>
      </c>
      <c r="G229" t="s">
        <v>19</v>
      </c>
      <c r="H229" s="6">
        <v>479</v>
      </c>
      <c r="I229" s="6">
        <v>1018969252</v>
      </c>
      <c r="J229" s="6">
        <v>600873848</v>
      </c>
      <c r="K229" t="str">
        <f>+VLOOKUP(C229,CATALOGOS!$A:$B,2,FALSE)</f>
        <v>HIDALGO</v>
      </c>
    </row>
    <row r="230" spans="1:11" x14ac:dyDescent="0.35">
      <c r="A230">
        <v>2022</v>
      </c>
      <c r="B230" t="s">
        <v>17</v>
      </c>
      <c r="C230" t="s">
        <v>136</v>
      </c>
      <c r="D230" t="s">
        <v>35</v>
      </c>
      <c r="E230" t="s">
        <v>9</v>
      </c>
      <c r="F230" t="s">
        <v>86</v>
      </c>
      <c r="G230" t="s">
        <v>19</v>
      </c>
      <c r="H230" s="6">
        <v>790</v>
      </c>
      <c r="I230" s="6">
        <v>4034994305</v>
      </c>
      <c r="J230" s="6">
        <v>2482847041</v>
      </c>
      <c r="K230" t="str">
        <f>+VLOOKUP(C230,CATALOGOS!$A:$B,2,FALSE)</f>
        <v>MICHOACÁN</v>
      </c>
    </row>
    <row r="231" spans="1:11" x14ac:dyDescent="0.35">
      <c r="A231">
        <v>2022</v>
      </c>
      <c r="B231" t="s">
        <v>17</v>
      </c>
      <c r="C231" t="s">
        <v>144</v>
      </c>
      <c r="D231" t="s">
        <v>35</v>
      </c>
      <c r="E231" t="s">
        <v>9</v>
      </c>
      <c r="F231" t="s">
        <v>86</v>
      </c>
      <c r="G231" t="s">
        <v>19</v>
      </c>
      <c r="H231" s="6">
        <v>720</v>
      </c>
      <c r="I231" s="6">
        <v>10502124930</v>
      </c>
      <c r="J231" s="6">
        <v>2006923152</v>
      </c>
      <c r="K231" t="str">
        <f>+VLOOKUP(C231,CATALOGOS!$A:$B,2,FALSE)</f>
        <v>SAN LUIS POTOSÍ</v>
      </c>
    </row>
    <row r="232" spans="1:11" x14ac:dyDescent="0.35">
      <c r="A232">
        <v>2022</v>
      </c>
      <c r="B232" t="s">
        <v>17</v>
      </c>
      <c r="C232" t="s">
        <v>128</v>
      </c>
      <c r="D232" t="s">
        <v>35</v>
      </c>
      <c r="E232" t="s">
        <v>9</v>
      </c>
      <c r="F232" t="s">
        <v>87</v>
      </c>
      <c r="G232" t="s">
        <v>19</v>
      </c>
      <c r="H232" s="6">
        <v>2837</v>
      </c>
      <c r="I232" s="6">
        <v>6911506549</v>
      </c>
      <c r="J232" s="6">
        <v>4875606981</v>
      </c>
      <c r="K232" t="str">
        <f>+VLOOKUP(C232,CATALOGOS!$A:$B,2,FALSE)</f>
        <v>CHIHUAHUA</v>
      </c>
    </row>
    <row r="233" spans="1:11" x14ac:dyDescent="0.35">
      <c r="A233">
        <v>2022</v>
      </c>
      <c r="B233" t="s">
        <v>17</v>
      </c>
      <c r="C233" t="s">
        <v>145</v>
      </c>
      <c r="D233" t="s">
        <v>35</v>
      </c>
      <c r="E233" t="s">
        <v>9</v>
      </c>
      <c r="F233" t="s">
        <v>87</v>
      </c>
      <c r="G233" t="s">
        <v>19</v>
      </c>
      <c r="H233" s="6">
        <v>3167</v>
      </c>
      <c r="I233" s="6">
        <v>17138102665</v>
      </c>
      <c r="J233" s="6">
        <v>13359638130</v>
      </c>
      <c r="K233" t="str">
        <f>+VLOOKUP(C233,CATALOGOS!$A:$B,2,FALSE)</f>
        <v>SINALOA</v>
      </c>
    </row>
    <row r="234" spans="1:11" x14ac:dyDescent="0.35">
      <c r="A234">
        <v>2022</v>
      </c>
      <c r="B234" t="s">
        <v>17</v>
      </c>
      <c r="C234" t="s">
        <v>149</v>
      </c>
      <c r="D234" t="s">
        <v>35</v>
      </c>
      <c r="E234" t="s">
        <v>9</v>
      </c>
      <c r="F234" t="s">
        <v>87</v>
      </c>
      <c r="G234" t="s">
        <v>19</v>
      </c>
      <c r="H234" s="6">
        <v>239</v>
      </c>
      <c r="I234" s="6">
        <v>10938976539</v>
      </c>
      <c r="J234" s="6">
        <v>6791442735</v>
      </c>
      <c r="K234" t="str">
        <f>+VLOOKUP(C234,CATALOGOS!$A:$B,2,FALSE)</f>
        <v>TLAXCALA</v>
      </c>
    </row>
    <row r="235" spans="1:11" x14ac:dyDescent="0.35">
      <c r="A235">
        <v>2022</v>
      </c>
      <c r="B235" t="s">
        <v>17</v>
      </c>
      <c r="C235" t="s">
        <v>141</v>
      </c>
      <c r="D235" t="s">
        <v>35</v>
      </c>
      <c r="E235" t="s">
        <v>9</v>
      </c>
      <c r="F235" t="s">
        <v>87</v>
      </c>
      <c r="G235" t="s">
        <v>19</v>
      </c>
      <c r="H235" s="6">
        <v>2022</v>
      </c>
      <c r="I235" s="6">
        <v>5810822752</v>
      </c>
      <c r="J235" s="6">
        <v>3851473170</v>
      </c>
      <c r="K235" t="str">
        <f>+VLOOKUP(C235,CATALOGOS!$A:$B,2,FALSE)</f>
        <v>PUEBLA</v>
      </c>
    </row>
    <row r="236" spans="1:11" x14ac:dyDescent="0.35">
      <c r="A236">
        <v>2022</v>
      </c>
      <c r="B236" t="s">
        <v>17</v>
      </c>
      <c r="C236" t="s">
        <v>147</v>
      </c>
      <c r="D236" t="s">
        <v>35</v>
      </c>
      <c r="E236" t="s">
        <v>9</v>
      </c>
      <c r="F236" t="s">
        <v>86</v>
      </c>
      <c r="G236" t="s">
        <v>19</v>
      </c>
      <c r="H236" s="6">
        <v>387</v>
      </c>
      <c r="I236" s="6">
        <v>17548413826</v>
      </c>
      <c r="J236" s="6">
        <v>16342061872</v>
      </c>
      <c r="K236" t="str">
        <f>+VLOOKUP(C236,CATALOGOS!$A:$B,2,FALSE)</f>
        <v>TABASCO</v>
      </c>
    </row>
    <row r="237" spans="1:11" x14ac:dyDescent="0.35">
      <c r="A237">
        <v>2022</v>
      </c>
      <c r="B237" t="s">
        <v>17</v>
      </c>
      <c r="C237" t="s">
        <v>131</v>
      </c>
      <c r="D237" t="s">
        <v>35</v>
      </c>
      <c r="E237" t="s">
        <v>9</v>
      </c>
      <c r="F237" t="s">
        <v>87</v>
      </c>
      <c r="G237" t="s">
        <v>19</v>
      </c>
      <c r="H237" s="6">
        <v>2147</v>
      </c>
      <c r="I237" s="6">
        <v>9415578902</v>
      </c>
      <c r="J237" s="6">
        <v>5480909861</v>
      </c>
      <c r="K237" t="str">
        <f>+VLOOKUP(C237,CATALOGOS!$A:$B,2,FALSE)</f>
        <v>GUANAJUATO</v>
      </c>
    </row>
    <row r="238" spans="1:11" x14ac:dyDescent="0.35">
      <c r="A238">
        <v>2022</v>
      </c>
      <c r="B238" t="s">
        <v>17</v>
      </c>
      <c r="C238" t="s">
        <v>146</v>
      </c>
      <c r="D238" t="s">
        <v>35</v>
      </c>
      <c r="E238" t="s">
        <v>9</v>
      </c>
      <c r="F238" t="s">
        <v>86</v>
      </c>
      <c r="G238" t="s">
        <v>19</v>
      </c>
      <c r="H238" s="6">
        <v>2426</v>
      </c>
      <c r="I238" s="6">
        <v>16759968660</v>
      </c>
      <c r="J238" s="6">
        <v>11330898177</v>
      </c>
      <c r="K238" t="str">
        <f>+VLOOKUP(C238,CATALOGOS!$A:$B,2,FALSE)</f>
        <v>SONORA</v>
      </c>
    </row>
    <row r="239" spans="1:11" x14ac:dyDescent="0.35">
      <c r="A239">
        <v>2022</v>
      </c>
      <c r="B239" t="s">
        <v>17</v>
      </c>
      <c r="C239" t="s">
        <v>133</v>
      </c>
      <c r="D239" t="s">
        <v>35</v>
      </c>
      <c r="E239" t="s">
        <v>9</v>
      </c>
      <c r="F239" t="s">
        <v>86</v>
      </c>
      <c r="G239" t="s">
        <v>19</v>
      </c>
      <c r="H239" s="6">
        <v>359</v>
      </c>
      <c r="I239" s="6">
        <v>4513002998</v>
      </c>
      <c r="J239" s="6">
        <v>3729212226</v>
      </c>
      <c r="K239" t="str">
        <f>+VLOOKUP(C239,CATALOGOS!$A:$B,2,FALSE)</f>
        <v>HIDALGO</v>
      </c>
    </row>
    <row r="240" spans="1:11" x14ac:dyDescent="0.35">
      <c r="A240">
        <v>2022</v>
      </c>
      <c r="B240" t="s">
        <v>17</v>
      </c>
      <c r="C240" t="s">
        <v>142</v>
      </c>
      <c r="D240" t="s">
        <v>35</v>
      </c>
      <c r="E240" t="s">
        <v>9</v>
      </c>
      <c r="F240" t="s">
        <v>87</v>
      </c>
      <c r="G240" t="s">
        <v>19</v>
      </c>
      <c r="H240" s="6">
        <v>2510</v>
      </c>
      <c r="I240" s="6">
        <v>10381222161</v>
      </c>
      <c r="J240" s="6">
        <v>6656795946</v>
      </c>
      <c r="K240" t="str">
        <f>+VLOOKUP(C240,CATALOGOS!$A:$B,2,FALSE)</f>
        <v>QUERÉTARO</v>
      </c>
    </row>
    <row r="241" spans="1:11" x14ac:dyDescent="0.35">
      <c r="A241">
        <v>2022</v>
      </c>
      <c r="B241" t="s">
        <v>17</v>
      </c>
      <c r="C241" t="s">
        <v>124</v>
      </c>
      <c r="D241" t="s">
        <v>35</v>
      </c>
      <c r="E241" t="s">
        <v>9</v>
      </c>
      <c r="F241" t="s">
        <v>87</v>
      </c>
      <c r="G241" t="s">
        <v>19</v>
      </c>
      <c r="H241" s="6">
        <v>264</v>
      </c>
      <c r="I241" s="6">
        <v>826433646</v>
      </c>
      <c r="J241" s="6">
        <v>670891355</v>
      </c>
      <c r="K241" t="str">
        <f>+VLOOKUP(C241,CATALOGOS!$A:$B,2,FALSE)</f>
        <v>CAMPECHE</v>
      </c>
    </row>
    <row r="242" spans="1:11" x14ac:dyDescent="0.35">
      <c r="A242">
        <v>2022</v>
      </c>
      <c r="B242" t="s">
        <v>17</v>
      </c>
      <c r="C242" t="s">
        <v>145</v>
      </c>
      <c r="D242" t="s">
        <v>35</v>
      </c>
      <c r="E242" t="s">
        <v>9</v>
      </c>
      <c r="F242" t="s">
        <v>86</v>
      </c>
      <c r="G242" t="s">
        <v>19</v>
      </c>
      <c r="H242" s="6">
        <v>2214</v>
      </c>
      <c r="I242" s="6">
        <v>15572785662</v>
      </c>
      <c r="J242" s="6">
        <v>7799939315</v>
      </c>
      <c r="K242" t="str">
        <f>+VLOOKUP(C242,CATALOGOS!$A:$B,2,FALSE)</f>
        <v>SINALOA</v>
      </c>
    </row>
    <row r="243" spans="1:11" x14ac:dyDescent="0.35">
      <c r="A243">
        <v>2022</v>
      </c>
      <c r="B243" t="s">
        <v>17</v>
      </c>
      <c r="C243" t="s">
        <v>141</v>
      </c>
      <c r="D243" t="s">
        <v>35</v>
      </c>
      <c r="E243" t="s">
        <v>9</v>
      </c>
      <c r="F243" t="s">
        <v>86</v>
      </c>
      <c r="G243" t="s">
        <v>19</v>
      </c>
      <c r="H243" s="6">
        <v>1431</v>
      </c>
      <c r="I243" s="6">
        <v>18534349310</v>
      </c>
      <c r="J243" s="6">
        <v>11992165384</v>
      </c>
      <c r="K243" t="str">
        <f>+VLOOKUP(C243,CATALOGOS!$A:$B,2,FALSE)</f>
        <v>PUEBLA</v>
      </c>
    </row>
    <row r="244" spans="1:11" x14ac:dyDescent="0.35">
      <c r="A244">
        <v>2022</v>
      </c>
      <c r="B244" t="s">
        <v>17</v>
      </c>
      <c r="C244" t="s">
        <v>147</v>
      </c>
      <c r="D244" t="s">
        <v>35</v>
      </c>
      <c r="E244" t="s">
        <v>9</v>
      </c>
      <c r="F244" t="s">
        <v>87</v>
      </c>
      <c r="G244" t="s">
        <v>19</v>
      </c>
      <c r="H244" s="6">
        <v>694</v>
      </c>
      <c r="I244" s="6">
        <v>1871607387</v>
      </c>
      <c r="J244" s="6">
        <v>1139100240</v>
      </c>
      <c r="K244" t="str">
        <f>+VLOOKUP(C244,CATALOGOS!$A:$B,2,FALSE)</f>
        <v>TABASCO</v>
      </c>
    </row>
    <row r="245" spans="1:11" x14ac:dyDescent="0.35">
      <c r="A245">
        <v>2022</v>
      </c>
      <c r="B245" t="s">
        <v>17</v>
      </c>
      <c r="C245" t="s">
        <v>124</v>
      </c>
      <c r="D245" t="s">
        <v>35</v>
      </c>
      <c r="E245" t="s">
        <v>9</v>
      </c>
      <c r="F245" t="s">
        <v>86</v>
      </c>
      <c r="G245" t="s">
        <v>19</v>
      </c>
      <c r="H245" s="6">
        <v>186</v>
      </c>
      <c r="I245" s="6">
        <v>7090047935</v>
      </c>
      <c r="J245" s="6">
        <v>6802681856</v>
      </c>
      <c r="K245" t="str">
        <f>+VLOOKUP(C245,CATALOGOS!$A:$B,2,FALSE)</f>
        <v>CAMPECHE</v>
      </c>
    </row>
    <row r="246" spans="1:11" x14ac:dyDescent="0.35">
      <c r="A246">
        <v>2022</v>
      </c>
      <c r="B246" t="s">
        <v>17</v>
      </c>
      <c r="C246" t="s">
        <v>131</v>
      </c>
      <c r="D246" t="s">
        <v>35</v>
      </c>
      <c r="E246" t="s">
        <v>9</v>
      </c>
      <c r="F246" t="s">
        <v>86</v>
      </c>
      <c r="G246" t="s">
        <v>19</v>
      </c>
      <c r="H246" s="6">
        <v>1604</v>
      </c>
      <c r="I246" s="6">
        <v>10751368000</v>
      </c>
      <c r="J246" s="6">
        <v>7164296812</v>
      </c>
      <c r="K246" t="str">
        <f>+VLOOKUP(C246,CATALOGOS!$A:$B,2,FALSE)</f>
        <v>GUANAJUATO</v>
      </c>
    </row>
    <row r="247" spans="1:11" x14ac:dyDescent="0.35">
      <c r="A247">
        <v>2022</v>
      </c>
      <c r="B247" t="s">
        <v>17</v>
      </c>
      <c r="C247" t="s">
        <v>139</v>
      </c>
      <c r="D247" t="s">
        <v>35</v>
      </c>
      <c r="E247" t="s">
        <v>9</v>
      </c>
      <c r="F247" t="s">
        <v>87</v>
      </c>
      <c r="G247" t="s">
        <v>19</v>
      </c>
      <c r="H247" s="6">
        <v>25222</v>
      </c>
      <c r="I247" s="6">
        <v>80951578394</v>
      </c>
      <c r="J247" s="6">
        <v>42405775556</v>
      </c>
      <c r="K247" t="str">
        <f>+VLOOKUP(C247,CATALOGOS!$A:$B,2,FALSE)</f>
        <v>NUEVO LEON</v>
      </c>
    </row>
    <row r="248" spans="1:11" x14ac:dyDescent="0.35">
      <c r="A248">
        <v>2022</v>
      </c>
      <c r="B248" t="s">
        <v>17</v>
      </c>
      <c r="C248" t="s">
        <v>142</v>
      </c>
      <c r="D248" t="s">
        <v>35</v>
      </c>
      <c r="E248" t="s">
        <v>9</v>
      </c>
      <c r="F248" t="s">
        <v>86</v>
      </c>
      <c r="G248" t="s">
        <v>19</v>
      </c>
      <c r="H248" s="6">
        <v>1926</v>
      </c>
      <c r="I248" s="6">
        <v>13424533203</v>
      </c>
      <c r="J248" s="6">
        <v>9003684253</v>
      </c>
      <c r="K248" t="str">
        <f>+VLOOKUP(C248,CATALOGOS!$A:$B,2,FALSE)</f>
        <v>QUERÉTARO</v>
      </c>
    </row>
    <row r="249" spans="1:11" x14ac:dyDescent="0.35">
      <c r="A249">
        <v>2022</v>
      </c>
      <c r="B249" t="s">
        <v>17</v>
      </c>
      <c r="C249" t="s">
        <v>148</v>
      </c>
      <c r="D249" t="s">
        <v>35</v>
      </c>
      <c r="E249" t="s">
        <v>9</v>
      </c>
      <c r="F249" t="s">
        <v>86</v>
      </c>
      <c r="G249" t="s">
        <v>19</v>
      </c>
      <c r="H249" s="6">
        <v>2164</v>
      </c>
      <c r="I249" s="6">
        <v>32723644328</v>
      </c>
      <c r="J249" s="6">
        <v>18486341210</v>
      </c>
      <c r="K249" t="str">
        <f>+VLOOKUP(C249,CATALOGOS!$A:$B,2,FALSE)</f>
        <v>TAMAULIPAS</v>
      </c>
    </row>
    <row r="250" spans="1:11" x14ac:dyDescent="0.35">
      <c r="A250">
        <v>2022</v>
      </c>
      <c r="B250" t="s">
        <v>17</v>
      </c>
      <c r="C250" t="s">
        <v>149</v>
      </c>
      <c r="D250" t="s">
        <v>35</v>
      </c>
      <c r="E250" t="s">
        <v>9</v>
      </c>
      <c r="F250" t="s">
        <v>86</v>
      </c>
      <c r="G250" t="s">
        <v>19</v>
      </c>
      <c r="H250" s="6">
        <v>123</v>
      </c>
      <c r="I250" s="6">
        <v>35525921086</v>
      </c>
      <c r="J250" s="6">
        <v>22224292153</v>
      </c>
      <c r="K250" t="str">
        <f>+VLOOKUP(C250,CATALOGOS!$A:$B,2,FALSE)</f>
        <v>TLAXCALA</v>
      </c>
    </row>
    <row r="251" spans="1:11" x14ac:dyDescent="0.35">
      <c r="A251">
        <v>2022</v>
      </c>
      <c r="B251" t="s">
        <v>17</v>
      </c>
      <c r="C251" t="s">
        <v>123</v>
      </c>
      <c r="D251" t="s">
        <v>35</v>
      </c>
      <c r="E251" t="s">
        <v>9</v>
      </c>
      <c r="F251" t="s">
        <v>86</v>
      </c>
      <c r="G251" t="s">
        <v>19</v>
      </c>
      <c r="H251" s="6">
        <v>675</v>
      </c>
      <c r="I251" s="6">
        <v>10149744290</v>
      </c>
      <c r="J251" s="6">
        <v>7806791004</v>
      </c>
      <c r="K251" t="str">
        <f>+VLOOKUP(C251,CATALOGOS!$A:$B,2,FALSE)</f>
        <v>BAJA CALIFORNIA SUR</v>
      </c>
    </row>
    <row r="252" spans="1:11" x14ac:dyDescent="0.35">
      <c r="A252">
        <v>2022</v>
      </c>
      <c r="B252" t="s">
        <v>17</v>
      </c>
      <c r="C252" t="s">
        <v>138</v>
      </c>
      <c r="D252" t="s">
        <v>35</v>
      </c>
      <c r="E252" t="s">
        <v>9</v>
      </c>
      <c r="F252" t="s">
        <v>87</v>
      </c>
      <c r="G252" t="s">
        <v>19</v>
      </c>
      <c r="H252" s="6">
        <v>485</v>
      </c>
      <c r="I252" s="6">
        <v>707937228</v>
      </c>
      <c r="J252" s="6">
        <v>333627985</v>
      </c>
      <c r="K252" t="str">
        <f>+VLOOKUP(C252,CATALOGOS!$A:$B,2,FALSE)</f>
        <v>NAYARIT</v>
      </c>
    </row>
    <row r="253" spans="1:11" x14ac:dyDescent="0.35">
      <c r="A253">
        <v>2022</v>
      </c>
      <c r="B253" t="s">
        <v>17</v>
      </c>
      <c r="C253" t="s">
        <v>143</v>
      </c>
      <c r="D253" t="s">
        <v>35</v>
      </c>
      <c r="E253" t="s">
        <v>9</v>
      </c>
      <c r="F253" t="s">
        <v>86</v>
      </c>
      <c r="G253" t="s">
        <v>19</v>
      </c>
      <c r="H253" s="6">
        <v>755</v>
      </c>
      <c r="I253" s="6">
        <v>10560136076</v>
      </c>
      <c r="J253" s="6">
        <v>5925324528</v>
      </c>
      <c r="K253" t="str">
        <f>+VLOOKUP(C253,CATALOGOS!$A:$B,2,FALSE)</f>
        <v>QUINTANA ROO</v>
      </c>
    </row>
    <row r="254" spans="1:11" x14ac:dyDescent="0.35">
      <c r="A254">
        <v>2022</v>
      </c>
      <c r="B254" t="s">
        <v>17</v>
      </c>
      <c r="C254" t="s">
        <v>152</v>
      </c>
      <c r="D254" t="s">
        <v>35</v>
      </c>
      <c r="E254" t="s">
        <v>9</v>
      </c>
      <c r="F254" t="s">
        <v>86</v>
      </c>
      <c r="G254" t="s">
        <v>19</v>
      </c>
      <c r="H254" s="6">
        <v>144</v>
      </c>
      <c r="I254" s="6">
        <v>5556399528</v>
      </c>
      <c r="J254" s="6">
        <v>5283784306</v>
      </c>
      <c r="K254" t="str">
        <f>+VLOOKUP(C254,CATALOGOS!$A:$B,2,FALSE)</f>
        <v>ZACATECAS</v>
      </c>
    </row>
    <row r="255" spans="1:11" x14ac:dyDescent="0.35">
      <c r="A255">
        <v>2022</v>
      </c>
      <c r="B255" t="s">
        <v>17</v>
      </c>
      <c r="C255" t="s">
        <v>150</v>
      </c>
      <c r="D255" t="s">
        <v>35</v>
      </c>
      <c r="E255" t="s">
        <v>9</v>
      </c>
      <c r="F255" t="s">
        <v>86</v>
      </c>
      <c r="G255" t="s">
        <v>19</v>
      </c>
      <c r="H255" s="6">
        <v>1275</v>
      </c>
      <c r="I255" s="6">
        <v>13010438686</v>
      </c>
      <c r="J255" s="6">
        <v>8455767308</v>
      </c>
      <c r="K255" t="str">
        <f>+VLOOKUP(C255,CATALOGOS!$A:$B,2,FALSE)</f>
        <v>VERACRUZ</v>
      </c>
    </row>
    <row r="256" spans="1:11" x14ac:dyDescent="0.35">
      <c r="A256">
        <v>2022</v>
      </c>
      <c r="B256" t="s">
        <v>17</v>
      </c>
      <c r="C256" t="s">
        <v>134</v>
      </c>
      <c r="D256" t="s">
        <v>35</v>
      </c>
      <c r="E256" t="s">
        <v>9</v>
      </c>
      <c r="F256" t="s">
        <v>86</v>
      </c>
      <c r="G256" t="s">
        <v>19</v>
      </c>
      <c r="H256" s="6">
        <v>5810</v>
      </c>
      <c r="I256" s="6">
        <v>62970040010</v>
      </c>
      <c r="J256" s="6">
        <v>37989797796</v>
      </c>
      <c r="K256" t="str">
        <f>+VLOOKUP(C256,CATALOGOS!$A:$B,2,FALSE)</f>
        <v>JALISCO</v>
      </c>
    </row>
    <row r="257" spans="1:11" x14ac:dyDescent="0.35">
      <c r="A257">
        <v>2022</v>
      </c>
      <c r="B257" t="s">
        <v>17</v>
      </c>
      <c r="C257" t="s">
        <v>127</v>
      </c>
      <c r="D257" t="s">
        <v>35</v>
      </c>
      <c r="E257" t="s">
        <v>9</v>
      </c>
      <c r="F257" t="s">
        <v>86</v>
      </c>
      <c r="G257" t="s">
        <v>19</v>
      </c>
      <c r="H257" s="6">
        <v>313</v>
      </c>
      <c r="I257" s="6">
        <v>1033437660</v>
      </c>
      <c r="J257" s="6">
        <v>635321192</v>
      </c>
      <c r="K257" t="str">
        <f>+VLOOKUP(C257,CATALOGOS!$A:$B,2,FALSE)</f>
        <v>CHIAPAS</v>
      </c>
    </row>
    <row r="258" spans="1:11" x14ac:dyDescent="0.35">
      <c r="A258">
        <v>2022</v>
      </c>
      <c r="B258" t="s">
        <v>17</v>
      </c>
      <c r="C258" t="s">
        <v>152</v>
      </c>
      <c r="D258" t="s">
        <v>35</v>
      </c>
      <c r="E258" t="s">
        <v>9</v>
      </c>
      <c r="F258" t="s">
        <v>87</v>
      </c>
      <c r="G258" t="s">
        <v>19</v>
      </c>
      <c r="H258" s="6">
        <v>187</v>
      </c>
      <c r="I258" s="6">
        <v>357879229</v>
      </c>
      <c r="J258" s="6">
        <v>221077437</v>
      </c>
      <c r="K258" t="str">
        <f>+VLOOKUP(C258,CATALOGOS!$A:$B,2,FALSE)</f>
        <v>ZACATECAS</v>
      </c>
    </row>
    <row r="259" spans="1:11" x14ac:dyDescent="0.35">
      <c r="A259">
        <v>2022</v>
      </c>
      <c r="B259" t="s">
        <v>17</v>
      </c>
      <c r="C259" t="s">
        <v>128</v>
      </c>
      <c r="D259" t="s">
        <v>35</v>
      </c>
      <c r="E259" t="s">
        <v>9</v>
      </c>
      <c r="F259" t="s">
        <v>86</v>
      </c>
      <c r="G259" t="s">
        <v>19</v>
      </c>
      <c r="H259" s="6">
        <v>2873</v>
      </c>
      <c r="I259" s="6">
        <v>20867392654</v>
      </c>
      <c r="J259" s="6">
        <v>16422609719</v>
      </c>
      <c r="K259" t="str">
        <f>+VLOOKUP(C259,CATALOGOS!$A:$B,2,FALSE)</f>
        <v>CHIHUAHUA</v>
      </c>
    </row>
    <row r="260" spans="1:11" x14ac:dyDescent="0.35">
      <c r="A260">
        <v>2022</v>
      </c>
      <c r="B260" t="s">
        <v>17</v>
      </c>
      <c r="C260" t="s">
        <v>150</v>
      </c>
      <c r="D260" t="s">
        <v>35</v>
      </c>
      <c r="E260" t="s">
        <v>9</v>
      </c>
      <c r="F260" t="s">
        <v>87</v>
      </c>
      <c r="G260" t="s">
        <v>19</v>
      </c>
      <c r="H260" s="6">
        <v>2009</v>
      </c>
      <c r="I260" s="6">
        <v>3621278852</v>
      </c>
      <c r="J260" s="6">
        <v>2100749288</v>
      </c>
      <c r="K260" t="str">
        <f>+VLOOKUP(C260,CATALOGOS!$A:$B,2,FALSE)</f>
        <v>VERACRUZ</v>
      </c>
    </row>
    <row r="261" spans="1:11" x14ac:dyDescent="0.35">
      <c r="A261">
        <v>2022</v>
      </c>
      <c r="B261" t="s">
        <v>17</v>
      </c>
      <c r="C261" t="s">
        <v>143</v>
      </c>
      <c r="D261" t="s">
        <v>35</v>
      </c>
      <c r="E261" t="s">
        <v>9</v>
      </c>
      <c r="F261" t="s">
        <v>87</v>
      </c>
      <c r="G261" t="s">
        <v>19</v>
      </c>
      <c r="H261" s="6">
        <v>1144</v>
      </c>
      <c r="I261" s="6">
        <v>3224320631</v>
      </c>
      <c r="J261" s="6">
        <v>2153918135</v>
      </c>
      <c r="K261" t="str">
        <f>+VLOOKUP(C261,CATALOGOS!$A:$B,2,FALSE)</f>
        <v>QUINTANA ROO</v>
      </c>
    </row>
    <row r="262" spans="1:11" x14ac:dyDescent="0.35">
      <c r="A262">
        <v>2022</v>
      </c>
      <c r="B262" t="s">
        <v>17</v>
      </c>
      <c r="C262" t="s">
        <v>153</v>
      </c>
      <c r="D262" t="s">
        <v>35</v>
      </c>
      <c r="E262" t="s">
        <v>9</v>
      </c>
      <c r="F262" t="s">
        <v>87</v>
      </c>
      <c r="G262" t="s">
        <v>19</v>
      </c>
      <c r="H262" s="6">
        <v>7</v>
      </c>
      <c r="I262" s="6">
        <v>447916900</v>
      </c>
      <c r="J262" s="6">
        <v>351666732</v>
      </c>
      <c r="K262" t="e">
        <f>+VLOOKUP(C262,CATALOGOS!$A:$B,2,FALSE)</f>
        <v>#N/A</v>
      </c>
    </row>
    <row r="263" spans="1:11" x14ac:dyDescent="0.35">
      <c r="A263">
        <v>2022</v>
      </c>
      <c r="B263" t="s">
        <v>17</v>
      </c>
      <c r="C263" t="s">
        <v>127</v>
      </c>
      <c r="D263" t="s">
        <v>35</v>
      </c>
      <c r="E263" t="s">
        <v>9</v>
      </c>
      <c r="F263" t="s">
        <v>87</v>
      </c>
      <c r="G263" t="s">
        <v>19</v>
      </c>
      <c r="H263" s="6">
        <v>574</v>
      </c>
      <c r="I263" s="6">
        <v>683007785</v>
      </c>
      <c r="J263" s="6">
        <v>443230115</v>
      </c>
      <c r="K263" t="str">
        <f>+VLOOKUP(C263,CATALOGOS!$A:$B,2,FALSE)</f>
        <v>CHIAPAS</v>
      </c>
    </row>
    <row r="264" spans="1:11" x14ac:dyDescent="0.35">
      <c r="A264">
        <v>2023</v>
      </c>
      <c r="B264" t="s">
        <v>17</v>
      </c>
      <c r="C264" t="s">
        <v>125</v>
      </c>
      <c r="D264" t="s">
        <v>35</v>
      </c>
      <c r="E264" t="s">
        <v>9</v>
      </c>
      <c r="F264" t="s">
        <v>86</v>
      </c>
      <c r="G264" t="s">
        <v>19</v>
      </c>
      <c r="H264" s="6">
        <v>4095</v>
      </c>
      <c r="I264" s="6">
        <v>19984977021</v>
      </c>
      <c r="J264" s="6">
        <v>11154140494</v>
      </c>
      <c r="K264" t="str">
        <f>+VLOOKUP(C264,CATALOGOS!$A:$B,2,FALSE)</f>
        <v>COAHUILA</v>
      </c>
    </row>
    <row r="265" spans="1:11" x14ac:dyDescent="0.35">
      <c r="A265">
        <v>2023</v>
      </c>
      <c r="B265" t="s">
        <v>17</v>
      </c>
      <c r="C265" t="s">
        <v>135</v>
      </c>
      <c r="D265" t="s">
        <v>35</v>
      </c>
      <c r="E265" t="s">
        <v>9</v>
      </c>
      <c r="F265" t="s">
        <v>86</v>
      </c>
      <c r="G265" t="s">
        <v>19</v>
      </c>
      <c r="H265" s="6">
        <v>5807</v>
      </c>
      <c r="I265" s="6">
        <v>53725192144</v>
      </c>
      <c r="J265" s="6">
        <v>38552291898</v>
      </c>
      <c r="K265" t="str">
        <f>+VLOOKUP(C265,CATALOGOS!$A:$B,2,FALSE)</f>
        <v>MEXICO</v>
      </c>
    </row>
    <row r="266" spans="1:11" x14ac:dyDescent="0.35">
      <c r="A266">
        <v>2023</v>
      </c>
      <c r="B266" t="s">
        <v>17</v>
      </c>
      <c r="C266" t="s">
        <v>121</v>
      </c>
      <c r="D266" t="s">
        <v>35</v>
      </c>
      <c r="E266" t="s">
        <v>9</v>
      </c>
      <c r="F266" t="s">
        <v>86</v>
      </c>
      <c r="G266" t="s">
        <v>19</v>
      </c>
      <c r="H266" s="6">
        <v>521</v>
      </c>
      <c r="I266" s="6">
        <v>3796981946</v>
      </c>
      <c r="J266" s="6">
        <v>2316213580</v>
      </c>
      <c r="K266" t="str">
        <f>+VLOOKUP(C266,CATALOGOS!$A:$B,2,FALSE)</f>
        <v>AGUASCALIENTES</v>
      </c>
    </row>
    <row r="267" spans="1:11" x14ac:dyDescent="0.35">
      <c r="A267">
        <v>2023</v>
      </c>
      <c r="B267" t="s">
        <v>17</v>
      </c>
      <c r="C267" t="s">
        <v>125</v>
      </c>
      <c r="D267" t="s">
        <v>35</v>
      </c>
      <c r="E267" t="s">
        <v>9</v>
      </c>
      <c r="F267" t="s">
        <v>87</v>
      </c>
      <c r="G267" t="s">
        <v>19</v>
      </c>
      <c r="H267" s="6">
        <v>4194</v>
      </c>
      <c r="I267" s="6">
        <v>9640439454</v>
      </c>
      <c r="J267" s="6">
        <v>5222127755</v>
      </c>
      <c r="K267" t="str">
        <f>+VLOOKUP(C267,CATALOGOS!$A:$B,2,FALSE)</f>
        <v>COAHUILA</v>
      </c>
    </row>
    <row r="268" spans="1:11" x14ac:dyDescent="0.35">
      <c r="A268">
        <v>2023</v>
      </c>
      <c r="B268" t="s">
        <v>17</v>
      </c>
      <c r="C268" t="s">
        <v>151</v>
      </c>
      <c r="D268" t="s">
        <v>35</v>
      </c>
      <c r="E268" t="s">
        <v>9</v>
      </c>
      <c r="F268" t="s">
        <v>87</v>
      </c>
      <c r="G268" t="s">
        <v>19</v>
      </c>
      <c r="H268" s="6">
        <v>1253</v>
      </c>
      <c r="I268" s="6">
        <v>3092191638</v>
      </c>
      <c r="J268" s="6">
        <v>2044036425</v>
      </c>
      <c r="K268" t="str">
        <f>+VLOOKUP(C268,CATALOGOS!$A:$B,2,FALSE)</f>
        <v>YUCATÁN</v>
      </c>
    </row>
    <row r="269" spans="1:11" x14ac:dyDescent="0.35">
      <c r="A269">
        <v>2023</v>
      </c>
      <c r="B269" t="s">
        <v>17</v>
      </c>
      <c r="C269" t="s">
        <v>126</v>
      </c>
      <c r="D269" t="s">
        <v>35</v>
      </c>
      <c r="E269" t="s">
        <v>9</v>
      </c>
      <c r="F269" t="s">
        <v>86</v>
      </c>
      <c r="G269" t="s">
        <v>19</v>
      </c>
      <c r="H269" s="6">
        <v>365</v>
      </c>
      <c r="I269" s="6">
        <v>1244990244</v>
      </c>
      <c r="J269" s="6">
        <v>839530756</v>
      </c>
      <c r="K269" t="str">
        <f>+VLOOKUP(C269,CATALOGOS!$A:$B,2,FALSE)</f>
        <v>COLIMA</v>
      </c>
    </row>
    <row r="270" spans="1:11" x14ac:dyDescent="0.35">
      <c r="A270">
        <v>2023</v>
      </c>
      <c r="B270" t="s">
        <v>17</v>
      </c>
      <c r="C270" t="s">
        <v>122</v>
      </c>
      <c r="D270" t="s">
        <v>35</v>
      </c>
      <c r="E270" t="s">
        <v>9</v>
      </c>
      <c r="F270" t="s">
        <v>87</v>
      </c>
      <c r="G270" t="s">
        <v>19</v>
      </c>
      <c r="H270" s="6">
        <v>5473</v>
      </c>
      <c r="I270" s="6">
        <v>16198043064</v>
      </c>
      <c r="J270" s="6">
        <v>9800599349</v>
      </c>
      <c r="K270" t="str">
        <f>+VLOOKUP(C270,CATALOGOS!$A:$B,2,FALSE)</f>
        <v>BAJA CALIFORNIA</v>
      </c>
    </row>
    <row r="271" spans="1:11" x14ac:dyDescent="0.35">
      <c r="A271">
        <v>2023</v>
      </c>
      <c r="B271" t="s">
        <v>17</v>
      </c>
      <c r="C271" t="s">
        <v>135</v>
      </c>
      <c r="D271" t="s">
        <v>35</v>
      </c>
      <c r="E271" t="s">
        <v>9</v>
      </c>
      <c r="F271" t="s">
        <v>87</v>
      </c>
      <c r="G271" t="s">
        <v>19</v>
      </c>
      <c r="H271" s="6">
        <v>6331</v>
      </c>
      <c r="I271" s="6">
        <v>25864339679</v>
      </c>
      <c r="J271" s="6">
        <v>19692494029</v>
      </c>
      <c r="K271" t="str">
        <f>+VLOOKUP(C271,CATALOGOS!$A:$B,2,FALSE)</f>
        <v>MEXICO</v>
      </c>
    </row>
    <row r="272" spans="1:11" x14ac:dyDescent="0.35">
      <c r="A272">
        <v>2023</v>
      </c>
      <c r="B272" t="s">
        <v>17</v>
      </c>
      <c r="C272" t="s">
        <v>134</v>
      </c>
      <c r="D272" t="s">
        <v>35</v>
      </c>
      <c r="E272" t="s">
        <v>9</v>
      </c>
      <c r="F272" t="s">
        <v>87</v>
      </c>
      <c r="G272" t="s">
        <v>19</v>
      </c>
      <c r="H272" s="6">
        <v>9202</v>
      </c>
      <c r="I272" s="6">
        <v>27096001963</v>
      </c>
      <c r="J272" s="6">
        <v>17665128123</v>
      </c>
      <c r="K272" t="str">
        <f>+VLOOKUP(C272,CATALOGOS!$A:$B,2,FALSE)</f>
        <v>JALISCO</v>
      </c>
    </row>
    <row r="273" spans="1:11" x14ac:dyDescent="0.35">
      <c r="A273">
        <v>2023</v>
      </c>
      <c r="B273" t="s">
        <v>17</v>
      </c>
      <c r="C273" t="s">
        <v>130</v>
      </c>
      <c r="D273" t="s">
        <v>35</v>
      </c>
      <c r="E273" t="s">
        <v>9</v>
      </c>
      <c r="F273" t="s">
        <v>87</v>
      </c>
      <c r="G273" t="s">
        <v>19</v>
      </c>
      <c r="H273" s="6">
        <v>576</v>
      </c>
      <c r="I273" s="6">
        <v>1284012717</v>
      </c>
      <c r="J273" s="6">
        <v>783256168</v>
      </c>
      <c r="K273" t="str">
        <f>+VLOOKUP(C273,CATALOGOS!$A:$B,2,FALSE)</f>
        <v>DURANGO</v>
      </c>
    </row>
    <row r="274" spans="1:11" x14ac:dyDescent="0.35">
      <c r="A274">
        <v>2023</v>
      </c>
      <c r="B274" t="s">
        <v>17</v>
      </c>
      <c r="C274" t="s">
        <v>138</v>
      </c>
      <c r="D274" t="s">
        <v>35</v>
      </c>
      <c r="E274" t="s">
        <v>9</v>
      </c>
      <c r="F274" t="s">
        <v>86</v>
      </c>
      <c r="G274" t="s">
        <v>19</v>
      </c>
      <c r="H274" s="6">
        <v>442</v>
      </c>
      <c r="I274" s="6">
        <v>1775396704</v>
      </c>
      <c r="J274" s="6">
        <v>859405763</v>
      </c>
      <c r="K274" t="str">
        <f>+VLOOKUP(C274,CATALOGOS!$A:$B,2,FALSE)</f>
        <v>NAYARIT</v>
      </c>
    </row>
    <row r="275" spans="1:11" x14ac:dyDescent="0.35">
      <c r="A275">
        <v>2023</v>
      </c>
      <c r="B275" t="s">
        <v>17</v>
      </c>
      <c r="C275" t="s">
        <v>151</v>
      </c>
      <c r="D275" t="s">
        <v>35</v>
      </c>
      <c r="E275" t="s">
        <v>9</v>
      </c>
      <c r="F275" t="s">
        <v>86</v>
      </c>
      <c r="G275" t="s">
        <v>19</v>
      </c>
      <c r="H275" s="6">
        <v>927</v>
      </c>
      <c r="I275" s="6">
        <v>8068972554</v>
      </c>
      <c r="J275" s="6">
        <v>5219369436</v>
      </c>
      <c r="K275" t="str">
        <f>+VLOOKUP(C275,CATALOGOS!$A:$B,2,FALSE)</f>
        <v>YUCATÁN</v>
      </c>
    </row>
    <row r="276" spans="1:11" x14ac:dyDescent="0.35">
      <c r="A276">
        <v>2023</v>
      </c>
      <c r="B276" t="s">
        <v>17</v>
      </c>
      <c r="C276" t="s">
        <v>126</v>
      </c>
      <c r="D276" t="s">
        <v>35</v>
      </c>
      <c r="E276" t="s">
        <v>9</v>
      </c>
      <c r="F276" t="s">
        <v>87</v>
      </c>
      <c r="G276" t="s">
        <v>19</v>
      </c>
      <c r="H276" s="6">
        <v>479</v>
      </c>
      <c r="I276" s="6">
        <v>442126700</v>
      </c>
      <c r="J276" s="6">
        <v>313522053</v>
      </c>
      <c r="K276" t="str">
        <f>+VLOOKUP(C276,CATALOGOS!$A:$B,2,FALSE)</f>
        <v>COLIMA</v>
      </c>
    </row>
    <row r="277" spans="1:11" x14ac:dyDescent="0.35">
      <c r="A277">
        <v>2023</v>
      </c>
      <c r="B277" t="s">
        <v>17</v>
      </c>
      <c r="C277" t="s">
        <v>132</v>
      </c>
      <c r="D277" t="s">
        <v>35</v>
      </c>
      <c r="E277" t="s">
        <v>9</v>
      </c>
      <c r="F277" t="s">
        <v>87</v>
      </c>
      <c r="G277" t="s">
        <v>19</v>
      </c>
      <c r="H277" s="6">
        <v>515</v>
      </c>
      <c r="I277" s="6">
        <v>1008377631</v>
      </c>
      <c r="J277" s="6">
        <v>638180277</v>
      </c>
      <c r="K277" t="str">
        <f>+VLOOKUP(C277,CATALOGOS!$A:$B,2,FALSE)</f>
        <v>GUERRERO</v>
      </c>
    </row>
    <row r="278" spans="1:11" x14ac:dyDescent="0.35">
      <c r="A278">
        <v>2023</v>
      </c>
      <c r="B278" t="s">
        <v>17</v>
      </c>
      <c r="C278" t="s">
        <v>140</v>
      </c>
      <c r="D278" t="s">
        <v>35</v>
      </c>
      <c r="E278" t="s">
        <v>9</v>
      </c>
      <c r="F278" t="s">
        <v>86</v>
      </c>
      <c r="G278" t="s">
        <v>19</v>
      </c>
      <c r="H278" s="6">
        <v>231</v>
      </c>
      <c r="I278" s="6">
        <v>1841619203</v>
      </c>
      <c r="J278" s="6">
        <v>948691594</v>
      </c>
      <c r="K278" t="str">
        <f>+VLOOKUP(C278,CATALOGOS!$A:$B,2,FALSE)</f>
        <v>OAXACA</v>
      </c>
    </row>
    <row r="279" spans="1:11" x14ac:dyDescent="0.35">
      <c r="A279">
        <v>2023</v>
      </c>
      <c r="B279" t="s">
        <v>17</v>
      </c>
      <c r="C279" t="s">
        <v>130</v>
      </c>
      <c r="D279" t="s">
        <v>35</v>
      </c>
      <c r="E279" t="s">
        <v>9</v>
      </c>
      <c r="F279" t="s">
        <v>86</v>
      </c>
      <c r="G279" t="s">
        <v>19</v>
      </c>
      <c r="H279" s="6">
        <v>502</v>
      </c>
      <c r="I279" s="6">
        <v>2130940078</v>
      </c>
      <c r="J279" s="6">
        <v>1264132113</v>
      </c>
      <c r="K279" t="str">
        <f>+VLOOKUP(C279,CATALOGOS!$A:$B,2,FALSE)</f>
        <v>DURANGO</v>
      </c>
    </row>
    <row r="280" spans="1:11" x14ac:dyDescent="0.35">
      <c r="A280">
        <v>2023</v>
      </c>
      <c r="B280" t="s">
        <v>17</v>
      </c>
      <c r="C280" t="s">
        <v>137</v>
      </c>
      <c r="D280" t="s">
        <v>35</v>
      </c>
      <c r="E280" t="s">
        <v>9</v>
      </c>
      <c r="F280" t="s">
        <v>87</v>
      </c>
      <c r="G280" t="s">
        <v>19</v>
      </c>
      <c r="H280" s="6">
        <v>896</v>
      </c>
      <c r="I280" s="6">
        <v>1194957759</v>
      </c>
      <c r="J280" s="6">
        <v>697907209</v>
      </c>
      <c r="K280" t="str">
        <f>+VLOOKUP(C280,CATALOGOS!$A:$B,2,FALSE)</f>
        <v>MORELOS</v>
      </c>
    </row>
    <row r="281" spans="1:11" x14ac:dyDescent="0.35">
      <c r="A281">
        <v>2023</v>
      </c>
      <c r="B281" t="s">
        <v>17</v>
      </c>
      <c r="C281" t="s">
        <v>144</v>
      </c>
      <c r="D281" t="s">
        <v>35</v>
      </c>
      <c r="E281" t="s">
        <v>9</v>
      </c>
      <c r="F281" t="s">
        <v>87</v>
      </c>
      <c r="G281" t="s">
        <v>19</v>
      </c>
      <c r="H281" s="6">
        <v>1141</v>
      </c>
      <c r="I281" s="6">
        <v>3344689034</v>
      </c>
      <c r="J281" s="6">
        <v>2146154450</v>
      </c>
      <c r="K281" t="str">
        <f>+VLOOKUP(C281,CATALOGOS!$A:$B,2,FALSE)</f>
        <v>SAN LUIS POTOSÍ</v>
      </c>
    </row>
    <row r="282" spans="1:11" x14ac:dyDescent="0.35">
      <c r="A282">
        <v>2023</v>
      </c>
      <c r="B282" t="s">
        <v>17</v>
      </c>
      <c r="C282" t="s">
        <v>129</v>
      </c>
      <c r="D282" t="s">
        <v>35</v>
      </c>
      <c r="E282" t="s">
        <v>9</v>
      </c>
      <c r="F282" t="s">
        <v>87</v>
      </c>
      <c r="G282" t="s">
        <v>19</v>
      </c>
      <c r="H282" s="6">
        <v>17309</v>
      </c>
      <c r="I282" s="6">
        <v>74514509885</v>
      </c>
      <c r="J282" s="6">
        <v>50049270973</v>
      </c>
      <c r="K282" t="str">
        <f>+VLOOKUP(C282,CATALOGOS!$A:$B,2,FALSE)</f>
        <v>CIUDAD DE MÉXICO</v>
      </c>
    </row>
    <row r="283" spans="1:11" x14ac:dyDescent="0.35">
      <c r="A283">
        <v>2023</v>
      </c>
      <c r="B283" t="s">
        <v>17</v>
      </c>
      <c r="C283" t="s">
        <v>137</v>
      </c>
      <c r="D283" t="s">
        <v>35</v>
      </c>
      <c r="E283" t="s">
        <v>9</v>
      </c>
      <c r="F283" t="s">
        <v>86</v>
      </c>
      <c r="G283" t="s">
        <v>19</v>
      </c>
      <c r="H283" s="6">
        <v>818</v>
      </c>
      <c r="I283" s="6">
        <v>5604597435</v>
      </c>
      <c r="J283" s="6">
        <v>3060731842</v>
      </c>
      <c r="K283" t="str">
        <f>+VLOOKUP(C283,CATALOGOS!$A:$B,2,FALSE)</f>
        <v>MORELOS</v>
      </c>
    </row>
    <row r="284" spans="1:11" x14ac:dyDescent="0.35">
      <c r="A284">
        <v>2023</v>
      </c>
      <c r="B284" t="s">
        <v>17</v>
      </c>
      <c r="C284" t="s">
        <v>123</v>
      </c>
      <c r="D284" t="s">
        <v>35</v>
      </c>
      <c r="E284" t="s">
        <v>9</v>
      </c>
      <c r="F284" t="s">
        <v>87</v>
      </c>
      <c r="G284" t="s">
        <v>19</v>
      </c>
      <c r="H284" s="6">
        <v>1088</v>
      </c>
      <c r="I284" s="6">
        <v>4054002045</v>
      </c>
      <c r="J284" s="6">
        <v>2635751113</v>
      </c>
      <c r="K284" t="str">
        <f>+VLOOKUP(C284,CATALOGOS!$A:$B,2,FALSE)</f>
        <v>BAJA CALIFORNIA SUR</v>
      </c>
    </row>
    <row r="285" spans="1:11" x14ac:dyDescent="0.35">
      <c r="A285">
        <v>2023</v>
      </c>
      <c r="B285" t="s">
        <v>17</v>
      </c>
      <c r="C285" t="s">
        <v>132</v>
      </c>
      <c r="D285" t="s">
        <v>35</v>
      </c>
      <c r="E285" t="s">
        <v>9</v>
      </c>
      <c r="F285" t="s">
        <v>86</v>
      </c>
      <c r="G285" t="s">
        <v>19</v>
      </c>
      <c r="H285" s="6">
        <v>440</v>
      </c>
      <c r="I285" s="6">
        <v>5567031928</v>
      </c>
      <c r="J285" s="6">
        <v>3966318189</v>
      </c>
      <c r="K285" t="str">
        <f>+VLOOKUP(C285,CATALOGOS!$A:$B,2,FALSE)</f>
        <v>GUERRERO</v>
      </c>
    </row>
    <row r="286" spans="1:11" x14ac:dyDescent="0.35">
      <c r="A286">
        <v>2023</v>
      </c>
      <c r="B286" t="s">
        <v>17</v>
      </c>
      <c r="C286" t="s">
        <v>122</v>
      </c>
      <c r="D286" t="s">
        <v>35</v>
      </c>
      <c r="E286" t="s">
        <v>9</v>
      </c>
      <c r="F286" t="s">
        <v>86</v>
      </c>
      <c r="G286" t="s">
        <v>19</v>
      </c>
      <c r="H286" s="6">
        <v>5295</v>
      </c>
      <c r="I286" s="6">
        <v>35989588835</v>
      </c>
      <c r="J286" s="6">
        <v>22483943587</v>
      </c>
      <c r="K286" t="str">
        <f>+VLOOKUP(C286,CATALOGOS!$A:$B,2,FALSE)</f>
        <v>BAJA CALIFORNIA</v>
      </c>
    </row>
    <row r="287" spans="1:11" x14ac:dyDescent="0.35">
      <c r="A287">
        <v>2023</v>
      </c>
      <c r="B287" t="s">
        <v>17</v>
      </c>
      <c r="C287" t="s">
        <v>148</v>
      </c>
      <c r="D287" t="s">
        <v>35</v>
      </c>
      <c r="E287" t="s">
        <v>9</v>
      </c>
      <c r="F287" t="s">
        <v>87</v>
      </c>
      <c r="G287" t="s">
        <v>19</v>
      </c>
      <c r="H287" s="6">
        <v>2906</v>
      </c>
      <c r="I287" s="6">
        <v>6820861013</v>
      </c>
      <c r="J287" s="6">
        <v>4569297478</v>
      </c>
      <c r="K287" t="str">
        <f>+VLOOKUP(C287,CATALOGOS!$A:$B,2,FALSE)</f>
        <v>TAMAULIPAS</v>
      </c>
    </row>
    <row r="288" spans="1:11" x14ac:dyDescent="0.35">
      <c r="A288">
        <v>2023</v>
      </c>
      <c r="B288" t="s">
        <v>17</v>
      </c>
      <c r="C288" t="s">
        <v>139</v>
      </c>
      <c r="D288" t="s">
        <v>35</v>
      </c>
      <c r="E288" t="s">
        <v>9</v>
      </c>
      <c r="F288" t="s">
        <v>86</v>
      </c>
      <c r="G288" t="s">
        <v>19</v>
      </c>
      <c r="H288" s="6">
        <v>40580</v>
      </c>
      <c r="I288" s="6">
        <v>214873311928</v>
      </c>
      <c r="J288" s="6">
        <v>133158335008</v>
      </c>
      <c r="K288" t="str">
        <f>+VLOOKUP(C288,CATALOGOS!$A:$B,2,FALSE)</f>
        <v>NUEVO LEON</v>
      </c>
    </row>
    <row r="289" spans="1:11" x14ac:dyDescent="0.35">
      <c r="A289">
        <v>2023</v>
      </c>
      <c r="B289" t="s">
        <v>17</v>
      </c>
      <c r="C289" t="s">
        <v>136</v>
      </c>
      <c r="D289" t="s">
        <v>35</v>
      </c>
      <c r="E289" t="s">
        <v>9</v>
      </c>
      <c r="F289" t="s">
        <v>87</v>
      </c>
      <c r="G289" t="s">
        <v>19</v>
      </c>
      <c r="H289" s="6">
        <v>1174</v>
      </c>
      <c r="I289" s="6">
        <v>1592607336</v>
      </c>
      <c r="J289" s="6">
        <v>1040867221</v>
      </c>
      <c r="K289" t="str">
        <f>+VLOOKUP(C289,CATALOGOS!$A:$B,2,FALSE)</f>
        <v>MICHOACÁN</v>
      </c>
    </row>
    <row r="290" spans="1:11" x14ac:dyDescent="0.35">
      <c r="A290">
        <v>2023</v>
      </c>
      <c r="B290" t="s">
        <v>17</v>
      </c>
      <c r="C290" t="s">
        <v>140</v>
      </c>
      <c r="D290" t="s">
        <v>35</v>
      </c>
      <c r="E290" t="s">
        <v>9</v>
      </c>
      <c r="F290" t="s">
        <v>87</v>
      </c>
      <c r="G290" t="s">
        <v>19</v>
      </c>
      <c r="H290" s="6">
        <v>467</v>
      </c>
      <c r="I290" s="6">
        <v>676295212</v>
      </c>
      <c r="J290" s="6">
        <v>436275807</v>
      </c>
      <c r="K290" t="str">
        <f>+VLOOKUP(C290,CATALOGOS!$A:$B,2,FALSE)</f>
        <v>OAXACA</v>
      </c>
    </row>
    <row r="291" spans="1:11" x14ac:dyDescent="0.35">
      <c r="A291">
        <v>2023</v>
      </c>
      <c r="B291" t="s">
        <v>17</v>
      </c>
      <c r="C291" t="s">
        <v>121</v>
      </c>
      <c r="D291" t="s">
        <v>35</v>
      </c>
      <c r="E291" t="s">
        <v>9</v>
      </c>
      <c r="F291" t="s">
        <v>87</v>
      </c>
      <c r="G291" t="s">
        <v>19</v>
      </c>
      <c r="H291" s="6">
        <v>690</v>
      </c>
      <c r="I291" s="6">
        <v>1824432430</v>
      </c>
      <c r="J291" s="6">
        <v>1156784951</v>
      </c>
      <c r="K291" t="str">
        <f>+VLOOKUP(C291,CATALOGOS!$A:$B,2,FALSE)</f>
        <v>AGUASCALIENTES</v>
      </c>
    </row>
    <row r="292" spans="1:11" x14ac:dyDescent="0.35">
      <c r="A292">
        <v>2023</v>
      </c>
      <c r="B292" t="s">
        <v>17</v>
      </c>
      <c r="C292" t="s">
        <v>144</v>
      </c>
      <c r="D292" t="s">
        <v>35</v>
      </c>
      <c r="E292" t="s">
        <v>9</v>
      </c>
      <c r="F292" t="s">
        <v>86</v>
      </c>
      <c r="G292" t="s">
        <v>19</v>
      </c>
      <c r="H292" s="6">
        <v>879</v>
      </c>
      <c r="I292" s="6">
        <v>4012339289</v>
      </c>
      <c r="J292" s="6">
        <v>2431038597</v>
      </c>
      <c r="K292" t="str">
        <f>+VLOOKUP(C292,CATALOGOS!$A:$B,2,FALSE)</f>
        <v>SAN LUIS POTOSÍ</v>
      </c>
    </row>
    <row r="293" spans="1:11" x14ac:dyDescent="0.35">
      <c r="A293">
        <v>2023</v>
      </c>
      <c r="B293" t="s">
        <v>17</v>
      </c>
      <c r="C293" t="s">
        <v>146</v>
      </c>
      <c r="D293" t="s">
        <v>35</v>
      </c>
      <c r="E293" t="s">
        <v>9</v>
      </c>
      <c r="F293" t="s">
        <v>87</v>
      </c>
      <c r="G293" t="s">
        <v>19</v>
      </c>
      <c r="H293" s="6">
        <v>3565</v>
      </c>
      <c r="I293" s="6">
        <v>6495835718</v>
      </c>
      <c r="J293" s="6">
        <v>4037589666</v>
      </c>
      <c r="K293" t="str">
        <f>+VLOOKUP(C293,CATALOGOS!$A:$B,2,FALSE)</f>
        <v>SONORA</v>
      </c>
    </row>
    <row r="294" spans="1:11" x14ac:dyDescent="0.35">
      <c r="A294">
        <v>2023</v>
      </c>
      <c r="B294" t="s">
        <v>17</v>
      </c>
      <c r="C294" t="s">
        <v>133</v>
      </c>
      <c r="D294" t="s">
        <v>35</v>
      </c>
      <c r="E294" t="s">
        <v>9</v>
      </c>
      <c r="F294" t="s">
        <v>87</v>
      </c>
      <c r="G294" t="s">
        <v>19</v>
      </c>
      <c r="H294" s="6">
        <v>578</v>
      </c>
      <c r="I294" s="6">
        <v>1308332114</v>
      </c>
      <c r="J294" s="6">
        <v>775026063</v>
      </c>
      <c r="K294" t="str">
        <f>+VLOOKUP(C294,CATALOGOS!$A:$B,2,FALSE)</f>
        <v>HIDALGO</v>
      </c>
    </row>
    <row r="295" spans="1:11" x14ac:dyDescent="0.35">
      <c r="A295">
        <v>2023</v>
      </c>
      <c r="B295" t="s">
        <v>17</v>
      </c>
      <c r="C295" t="s">
        <v>129</v>
      </c>
      <c r="D295" t="s">
        <v>35</v>
      </c>
      <c r="E295" t="s">
        <v>9</v>
      </c>
      <c r="F295" t="s">
        <v>86</v>
      </c>
      <c r="G295" t="s">
        <v>19</v>
      </c>
      <c r="H295" s="6">
        <v>15703</v>
      </c>
      <c r="I295" s="6">
        <v>362478954296</v>
      </c>
      <c r="J295" s="6">
        <v>289264942292</v>
      </c>
      <c r="K295" t="str">
        <f>+VLOOKUP(C295,CATALOGOS!$A:$B,2,FALSE)</f>
        <v>CIUDAD DE MÉXICO</v>
      </c>
    </row>
    <row r="296" spans="1:11" x14ac:dyDescent="0.35">
      <c r="A296">
        <v>2023</v>
      </c>
      <c r="B296" t="s">
        <v>17</v>
      </c>
      <c r="C296" t="s">
        <v>136</v>
      </c>
      <c r="D296" t="s">
        <v>35</v>
      </c>
      <c r="E296" t="s">
        <v>9</v>
      </c>
      <c r="F296" t="s">
        <v>86</v>
      </c>
      <c r="G296" t="s">
        <v>19</v>
      </c>
      <c r="H296" s="6">
        <v>866</v>
      </c>
      <c r="I296" s="6">
        <v>4878785525</v>
      </c>
      <c r="J296" s="6">
        <v>3016666042</v>
      </c>
      <c r="K296" t="str">
        <f>+VLOOKUP(C296,CATALOGOS!$A:$B,2,FALSE)</f>
        <v>MICHOACÁN</v>
      </c>
    </row>
    <row r="297" spans="1:11" x14ac:dyDescent="0.35">
      <c r="A297">
        <v>2023</v>
      </c>
      <c r="B297" t="s">
        <v>17</v>
      </c>
      <c r="C297" t="s">
        <v>141</v>
      </c>
      <c r="D297" t="s">
        <v>35</v>
      </c>
      <c r="E297" t="s">
        <v>9</v>
      </c>
      <c r="F297" t="s">
        <v>87</v>
      </c>
      <c r="G297" t="s">
        <v>19</v>
      </c>
      <c r="H297" s="6">
        <v>2297</v>
      </c>
      <c r="I297" s="6">
        <v>8229017468</v>
      </c>
      <c r="J297" s="6">
        <v>3854217939</v>
      </c>
      <c r="K297" t="str">
        <f>+VLOOKUP(C297,CATALOGOS!$A:$B,2,FALSE)</f>
        <v>PUEBLA</v>
      </c>
    </row>
    <row r="298" spans="1:11" x14ac:dyDescent="0.35">
      <c r="A298">
        <v>2023</v>
      </c>
      <c r="B298" t="s">
        <v>17</v>
      </c>
      <c r="C298" t="s">
        <v>146</v>
      </c>
      <c r="D298" t="s">
        <v>35</v>
      </c>
      <c r="E298" t="s">
        <v>9</v>
      </c>
      <c r="F298" t="s">
        <v>86</v>
      </c>
      <c r="G298" t="s">
        <v>19</v>
      </c>
      <c r="H298" s="6">
        <v>3350</v>
      </c>
      <c r="I298" s="6">
        <v>17111569482</v>
      </c>
      <c r="J298" s="6">
        <v>10225717878</v>
      </c>
      <c r="K298" t="str">
        <f>+VLOOKUP(C298,CATALOGOS!$A:$B,2,FALSE)</f>
        <v>SONORA</v>
      </c>
    </row>
    <row r="299" spans="1:11" x14ac:dyDescent="0.35">
      <c r="A299">
        <v>2023</v>
      </c>
      <c r="B299" t="s">
        <v>17</v>
      </c>
      <c r="C299" t="s">
        <v>149</v>
      </c>
      <c r="D299" t="s">
        <v>35</v>
      </c>
      <c r="E299" t="s">
        <v>9</v>
      </c>
      <c r="F299" t="s">
        <v>87</v>
      </c>
      <c r="G299" t="s">
        <v>19</v>
      </c>
      <c r="H299" s="6">
        <v>225</v>
      </c>
      <c r="I299" s="6">
        <v>10921983177</v>
      </c>
      <c r="J299" s="6">
        <v>5871632775</v>
      </c>
      <c r="K299" t="str">
        <f>+VLOOKUP(C299,CATALOGOS!$A:$B,2,FALSE)</f>
        <v>TLAXCALA</v>
      </c>
    </row>
    <row r="300" spans="1:11" x14ac:dyDescent="0.35">
      <c r="A300">
        <v>2023</v>
      </c>
      <c r="B300" t="s">
        <v>17</v>
      </c>
      <c r="C300" t="s">
        <v>133</v>
      </c>
      <c r="D300" t="s">
        <v>35</v>
      </c>
      <c r="E300" t="s">
        <v>9</v>
      </c>
      <c r="F300" t="s">
        <v>86</v>
      </c>
      <c r="G300" t="s">
        <v>19</v>
      </c>
      <c r="H300" s="6">
        <v>489</v>
      </c>
      <c r="I300" s="6">
        <v>6041263167</v>
      </c>
      <c r="J300" s="6">
        <v>3949700170</v>
      </c>
      <c r="K300" t="str">
        <f>+VLOOKUP(C300,CATALOGOS!$A:$B,2,FALSE)</f>
        <v>HIDALGO</v>
      </c>
    </row>
    <row r="301" spans="1:11" x14ac:dyDescent="0.35">
      <c r="A301">
        <v>2023</v>
      </c>
      <c r="B301" t="s">
        <v>17</v>
      </c>
      <c r="C301" t="s">
        <v>124</v>
      </c>
      <c r="D301" t="s">
        <v>35</v>
      </c>
      <c r="E301" t="s">
        <v>9</v>
      </c>
      <c r="F301" t="s">
        <v>87</v>
      </c>
      <c r="G301" t="s">
        <v>19</v>
      </c>
      <c r="H301" s="6">
        <v>281</v>
      </c>
      <c r="I301" s="6">
        <v>968810190</v>
      </c>
      <c r="J301" s="6">
        <v>789521285</v>
      </c>
      <c r="K301" t="str">
        <f>+VLOOKUP(C301,CATALOGOS!$A:$B,2,FALSE)</f>
        <v>CAMPECHE</v>
      </c>
    </row>
    <row r="302" spans="1:11" x14ac:dyDescent="0.35">
      <c r="A302">
        <v>2023</v>
      </c>
      <c r="B302" t="s">
        <v>17</v>
      </c>
      <c r="C302" t="s">
        <v>128</v>
      </c>
      <c r="D302" t="s">
        <v>35</v>
      </c>
      <c r="E302" t="s">
        <v>9</v>
      </c>
      <c r="F302" t="s">
        <v>87</v>
      </c>
      <c r="G302" t="s">
        <v>19</v>
      </c>
      <c r="H302" s="6">
        <v>3951</v>
      </c>
      <c r="I302" s="6">
        <v>8086205382</v>
      </c>
      <c r="J302" s="6">
        <v>5286615625</v>
      </c>
      <c r="K302" t="str">
        <f>+VLOOKUP(C302,CATALOGOS!$A:$B,2,FALSE)</f>
        <v>CHIHUAHUA</v>
      </c>
    </row>
    <row r="303" spans="1:11" x14ac:dyDescent="0.35">
      <c r="A303">
        <v>2023</v>
      </c>
      <c r="B303" t="s">
        <v>17</v>
      </c>
      <c r="C303" t="s">
        <v>145</v>
      </c>
      <c r="D303" t="s">
        <v>35</v>
      </c>
      <c r="E303" t="s">
        <v>9</v>
      </c>
      <c r="F303" t="s">
        <v>87</v>
      </c>
      <c r="G303" t="s">
        <v>19</v>
      </c>
      <c r="H303" s="6">
        <v>4567</v>
      </c>
      <c r="I303" s="6">
        <v>12603303687</v>
      </c>
      <c r="J303" s="6">
        <v>9274106810</v>
      </c>
      <c r="K303" t="str">
        <f>+VLOOKUP(C303,CATALOGOS!$A:$B,2,FALSE)</f>
        <v>SINALOA</v>
      </c>
    </row>
    <row r="304" spans="1:11" x14ac:dyDescent="0.35">
      <c r="A304">
        <v>2023</v>
      </c>
      <c r="B304" t="s">
        <v>17</v>
      </c>
      <c r="C304" t="s">
        <v>147</v>
      </c>
      <c r="D304" t="s">
        <v>35</v>
      </c>
      <c r="E304" t="s">
        <v>9</v>
      </c>
      <c r="F304" t="s">
        <v>86</v>
      </c>
      <c r="G304" t="s">
        <v>19</v>
      </c>
      <c r="H304" s="6">
        <v>482</v>
      </c>
      <c r="I304" s="6">
        <v>29367101812</v>
      </c>
      <c r="J304" s="6">
        <v>27678031541</v>
      </c>
      <c r="K304" t="str">
        <f>+VLOOKUP(C304,CATALOGOS!$A:$B,2,FALSE)</f>
        <v>TABASCO</v>
      </c>
    </row>
    <row r="305" spans="1:11" x14ac:dyDescent="0.35">
      <c r="A305">
        <v>2023</v>
      </c>
      <c r="B305" t="s">
        <v>17</v>
      </c>
      <c r="C305" t="s">
        <v>131</v>
      </c>
      <c r="D305" t="s">
        <v>35</v>
      </c>
      <c r="E305" t="s">
        <v>9</v>
      </c>
      <c r="F305" t="s">
        <v>87</v>
      </c>
      <c r="G305" t="s">
        <v>19</v>
      </c>
      <c r="H305" s="6">
        <v>2518</v>
      </c>
      <c r="I305" s="6">
        <v>4853988673</v>
      </c>
      <c r="J305" s="6">
        <v>3299854079</v>
      </c>
      <c r="K305" t="str">
        <f>+VLOOKUP(C305,CATALOGOS!$A:$B,2,FALSE)</f>
        <v>GUANAJUATO</v>
      </c>
    </row>
    <row r="306" spans="1:11" x14ac:dyDescent="0.35">
      <c r="A306">
        <v>2023</v>
      </c>
      <c r="B306" t="s">
        <v>17</v>
      </c>
      <c r="C306" t="s">
        <v>142</v>
      </c>
      <c r="D306" t="s">
        <v>35</v>
      </c>
      <c r="E306" t="s">
        <v>9</v>
      </c>
      <c r="F306" t="s">
        <v>87</v>
      </c>
      <c r="G306" t="s">
        <v>19</v>
      </c>
      <c r="H306" s="6">
        <v>3043</v>
      </c>
      <c r="I306" s="6">
        <v>10268743937</v>
      </c>
      <c r="J306" s="6">
        <v>7030902757</v>
      </c>
      <c r="K306" t="str">
        <f>+VLOOKUP(C306,CATALOGOS!$A:$B,2,FALSE)</f>
        <v>QUERÉTARO</v>
      </c>
    </row>
    <row r="307" spans="1:11" x14ac:dyDescent="0.35">
      <c r="A307">
        <v>2023</v>
      </c>
      <c r="B307" t="s">
        <v>17</v>
      </c>
      <c r="C307" t="s">
        <v>141</v>
      </c>
      <c r="D307" t="s">
        <v>35</v>
      </c>
      <c r="E307" t="s">
        <v>9</v>
      </c>
      <c r="F307" t="s">
        <v>86</v>
      </c>
      <c r="G307" t="s">
        <v>19</v>
      </c>
      <c r="H307" s="6">
        <v>1750</v>
      </c>
      <c r="I307" s="6">
        <v>24130584232</v>
      </c>
      <c r="J307" s="6">
        <v>16511788198</v>
      </c>
      <c r="K307" t="str">
        <f>+VLOOKUP(C307,CATALOGOS!$A:$B,2,FALSE)</f>
        <v>PUEBLA</v>
      </c>
    </row>
    <row r="308" spans="1:11" x14ac:dyDescent="0.35">
      <c r="A308">
        <v>2023</v>
      </c>
      <c r="B308" t="s">
        <v>17</v>
      </c>
      <c r="C308" t="s">
        <v>145</v>
      </c>
      <c r="D308" t="s">
        <v>35</v>
      </c>
      <c r="E308" t="s">
        <v>9</v>
      </c>
      <c r="F308" t="s">
        <v>86</v>
      </c>
      <c r="G308" t="s">
        <v>19</v>
      </c>
      <c r="H308" s="6">
        <v>3009</v>
      </c>
      <c r="I308" s="6">
        <v>21238428636</v>
      </c>
      <c r="J308" s="6">
        <v>12296740050</v>
      </c>
      <c r="K308" t="str">
        <f>+VLOOKUP(C308,CATALOGOS!$A:$B,2,FALSE)</f>
        <v>SINALOA</v>
      </c>
    </row>
    <row r="309" spans="1:11" x14ac:dyDescent="0.35">
      <c r="A309">
        <v>2023</v>
      </c>
      <c r="B309" t="s">
        <v>17</v>
      </c>
      <c r="C309" t="s">
        <v>147</v>
      </c>
      <c r="D309" t="s">
        <v>35</v>
      </c>
      <c r="E309" t="s">
        <v>9</v>
      </c>
      <c r="F309" t="s">
        <v>87</v>
      </c>
      <c r="G309" t="s">
        <v>19</v>
      </c>
      <c r="H309" s="6">
        <v>695</v>
      </c>
      <c r="I309" s="6">
        <v>2369301803</v>
      </c>
      <c r="J309" s="6">
        <v>1289140387</v>
      </c>
      <c r="K309" t="str">
        <f>+VLOOKUP(C309,CATALOGOS!$A:$B,2,FALSE)</f>
        <v>TABASCO</v>
      </c>
    </row>
    <row r="310" spans="1:11" x14ac:dyDescent="0.35">
      <c r="A310">
        <v>2023</v>
      </c>
      <c r="B310" t="s">
        <v>17</v>
      </c>
      <c r="C310" t="s">
        <v>131</v>
      </c>
      <c r="D310" t="s">
        <v>35</v>
      </c>
      <c r="E310" t="s">
        <v>9</v>
      </c>
      <c r="F310" t="s">
        <v>86</v>
      </c>
      <c r="G310" t="s">
        <v>19</v>
      </c>
      <c r="H310" s="6">
        <v>1926</v>
      </c>
      <c r="I310" s="6">
        <v>8944924209</v>
      </c>
      <c r="J310" s="6">
        <v>6074124459</v>
      </c>
      <c r="K310" t="str">
        <f>+VLOOKUP(C310,CATALOGOS!$A:$B,2,FALSE)</f>
        <v>GUANAJUATO</v>
      </c>
    </row>
    <row r="311" spans="1:11" x14ac:dyDescent="0.35">
      <c r="A311">
        <v>2023</v>
      </c>
      <c r="B311" t="s">
        <v>17</v>
      </c>
      <c r="C311" t="s">
        <v>124</v>
      </c>
      <c r="D311" t="s">
        <v>35</v>
      </c>
      <c r="E311" t="s">
        <v>9</v>
      </c>
      <c r="F311" t="s">
        <v>86</v>
      </c>
      <c r="G311" t="s">
        <v>19</v>
      </c>
      <c r="H311" s="6">
        <v>219</v>
      </c>
      <c r="I311" s="6">
        <v>6943312850</v>
      </c>
      <c r="J311" s="6">
        <v>6349447299</v>
      </c>
      <c r="K311" t="str">
        <f>+VLOOKUP(C311,CATALOGOS!$A:$B,2,FALSE)</f>
        <v>CAMPECHE</v>
      </c>
    </row>
    <row r="312" spans="1:11" x14ac:dyDescent="0.35">
      <c r="A312">
        <v>2023</v>
      </c>
      <c r="B312" t="s">
        <v>17</v>
      </c>
      <c r="C312" t="s">
        <v>149</v>
      </c>
      <c r="D312" t="s">
        <v>35</v>
      </c>
      <c r="E312" t="s">
        <v>9</v>
      </c>
      <c r="F312" t="s">
        <v>86</v>
      </c>
      <c r="G312" t="s">
        <v>19</v>
      </c>
      <c r="H312" s="6">
        <v>107</v>
      </c>
      <c r="I312" s="6">
        <v>38332406102</v>
      </c>
      <c r="J312" s="6">
        <v>21910875016</v>
      </c>
      <c r="K312" t="str">
        <f>+VLOOKUP(C312,CATALOGOS!$A:$B,2,FALSE)</f>
        <v>TLAXCALA</v>
      </c>
    </row>
    <row r="313" spans="1:11" x14ac:dyDescent="0.35">
      <c r="A313">
        <v>2023</v>
      </c>
      <c r="B313" t="s">
        <v>17</v>
      </c>
      <c r="C313" t="s">
        <v>123</v>
      </c>
      <c r="D313" t="s">
        <v>35</v>
      </c>
      <c r="E313" t="s">
        <v>9</v>
      </c>
      <c r="F313" t="s">
        <v>86</v>
      </c>
      <c r="G313" t="s">
        <v>19</v>
      </c>
      <c r="H313" s="6">
        <v>890</v>
      </c>
      <c r="I313" s="6">
        <v>9736770573</v>
      </c>
      <c r="J313" s="6">
        <v>6848488118</v>
      </c>
      <c r="K313" t="str">
        <f>+VLOOKUP(C313,CATALOGOS!$A:$B,2,FALSE)</f>
        <v>BAJA CALIFORNIA SUR</v>
      </c>
    </row>
    <row r="314" spans="1:11" x14ac:dyDescent="0.35">
      <c r="A314">
        <v>2023</v>
      </c>
      <c r="B314" t="s">
        <v>17</v>
      </c>
      <c r="C314" t="s">
        <v>139</v>
      </c>
      <c r="D314" t="s">
        <v>35</v>
      </c>
      <c r="E314" t="s">
        <v>9</v>
      </c>
      <c r="F314" t="s">
        <v>87</v>
      </c>
      <c r="G314" t="s">
        <v>19</v>
      </c>
      <c r="H314" s="6">
        <v>41949</v>
      </c>
      <c r="I314" s="6">
        <v>112974498778</v>
      </c>
      <c r="J314" s="6">
        <v>81753326082</v>
      </c>
      <c r="K314" t="str">
        <f>+VLOOKUP(C314,CATALOGOS!$A:$B,2,FALSE)</f>
        <v>NUEVO LEON</v>
      </c>
    </row>
    <row r="315" spans="1:11" x14ac:dyDescent="0.35">
      <c r="A315">
        <v>2023</v>
      </c>
      <c r="B315" t="s">
        <v>17</v>
      </c>
      <c r="C315" t="s">
        <v>142</v>
      </c>
      <c r="D315" t="s">
        <v>35</v>
      </c>
      <c r="E315" t="s">
        <v>9</v>
      </c>
      <c r="F315" t="s">
        <v>86</v>
      </c>
      <c r="G315" t="s">
        <v>19</v>
      </c>
      <c r="H315" s="6">
        <v>2532</v>
      </c>
      <c r="I315" s="6">
        <v>16025664036</v>
      </c>
      <c r="J315" s="6">
        <v>10861581402</v>
      </c>
      <c r="K315" t="str">
        <f>+VLOOKUP(C315,CATALOGOS!$A:$B,2,FALSE)</f>
        <v>QUERÉTARO</v>
      </c>
    </row>
    <row r="316" spans="1:11" x14ac:dyDescent="0.35">
      <c r="A316">
        <v>2023</v>
      </c>
      <c r="B316" t="s">
        <v>17</v>
      </c>
      <c r="C316" t="s">
        <v>148</v>
      </c>
      <c r="D316" t="s">
        <v>35</v>
      </c>
      <c r="E316" t="s">
        <v>9</v>
      </c>
      <c r="F316" t="s">
        <v>86</v>
      </c>
      <c r="G316" t="s">
        <v>19</v>
      </c>
      <c r="H316" s="6">
        <v>2638</v>
      </c>
      <c r="I316" s="6">
        <v>13076610662</v>
      </c>
      <c r="J316" s="6">
        <v>8140779064</v>
      </c>
      <c r="K316" t="str">
        <f>+VLOOKUP(C316,CATALOGOS!$A:$B,2,FALSE)</f>
        <v>TAMAULIPAS</v>
      </c>
    </row>
    <row r="317" spans="1:11" x14ac:dyDescent="0.35">
      <c r="A317">
        <v>2023</v>
      </c>
      <c r="B317" t="s">
        <v>17</v>
      </c>
      <c r="C317" t="s">
        <v>143</v>
      </c>
      <c r="D317" t="s">
        <v>35</v>
      </c>
      <c r="E317" t="s">
        <v>9</v>
      </c>
      <c r="F317" t="s">
        <v>86</v>
      </c>
      <c r="G317" t="s">
        <v>19</v>
      </c>
      <c r="H317" s="6">
        <v>887</v>
      </c>
      <c r="I317" s="6">
        <v>9226792770</v>
      </c>
      <c r="J317" s="6">
        <v>5526454704</v>
      </c>
      <c r="K317" t="str">
        <f>+VLOOKUP(C317,CATALOGOS!$A:$B,2,FALSE)</f>
        <v>QUINTANA ROO</v>
      </c>
    </row>
    <row r="318" spans="1:11" x14ac:dyDescent="0.35">
      <c r="A318">
        <v>2023</v>
      </c>
      <c r="B318" t="s">
        <v>17</v>
      </c>
      <c r="C318" t="s">
        <v>134</v>
      </c>
      <c r="D318" t="s">
        <v>35</v>
      </c>
      <c r="E318" t="s">
        <v>9</v>
      </c>
      <c r="F318" t="s">
        <v>86</v>
      </c>
      <c r="G318" t="s">
        <v>19</v>
      </c>
      <c r="H318" s="6">
        <v>8171</v>
      </c>
      <c r="I318" s="6">
        <v>76012545837</v>
      </c>
      <c r="J318" s="6">
        <v>39896775000</v>
      </c>
      <c r="K318" t="str">
        <f>+VLOOKUP(C318,CATALOGOS!$A:$B,2,FALSE)</f>
        <v>JALISCO</v>
      </c>
    </row>
    <row r="319" spans="1:11" x14ac:dyDescent="0.35">
      <c r="A319">
        <v>2023</v>
      </c>
      <c r="B319" t="s">
        <v>17</v>
      </c>
      <c r="C319" t="s">
        <v>152</v>
      </c>
      <c r="D319" t="s">
        <v>35</v>
      </c>
      <c r="E319" t="s">
        <v>9</v>
      </c>
      <c r="F319" t="s">
        <v>86</v>
      </c>
      <c r="G319" t="s">
        <v>19</v>
      </c>
      <c r="H319" s="6">
        <v>178</v>
      </c>
      <c r="I319" s="6">
        <v>1161018588</v>
      </c>
      <c r="J319" s="6">
        <v>653107780</v>
      </c>
      <c r="K319" t="str">
        <f>+VLOOKUP(C319,CATALOGOS!$A:$B,2,FALSE)</f>
        <v>ZACATECAS</v>
      </c>
    </row>
    <row r="320" spans="1:11" x14ac:dyDescent="0.35">
      <c r="A320">
        <v>2023</v>
      </c>
      <c r="B320" t="s">
        <v>17</v>
      </c>
      <c r="C320" t="s">
        <v>150</v>
      </c>
      <c r="D320" t="s">
        <v>35</v>
      </c>
      <c r="E320" t="s">
        <v>9</v>
      </c>
      <c r="F320" t="s">
        <v>86</v>
      </c>
      <c r="G320" t="s">
        <v>19</v>
      </c>
      <c r="H320" s="6">
        <v>1835</v>
      </c>
      <c r="I320" s="6">
        <v>13941726540</v>
      </c>
      <c r="J320" s="6">
        <v>7934481097</v>
      </c>
      <c r="K320" t="str">
        <f>+VLOOKUP(C320,CATALOGOS!$A:$B,2,FALSE)</f>
        <v>VERACRUZ</v>
      </c>
    </row>
    <row r="321" spans="1:11" x14ac:dyDescent="0.35">
      <c r="A321">
        <v>2023</v>
      </c>
      <c r="B321" t="s">
        <v>17</v>
      </c>
      <c r="C321" t="s">
        <v>127</v>
      </c>
      <c r="D321" t="s">
        <v>35</v>
      </c>
      <c r="E321" t="s">
        <v>9</v>
      </c>
      <c r="F321" t="s">
        <v>86</v>
      </c>
      <c r="G321" t="s">
        <v>19</v>
      </c>
      <c r="H321" s="6">
        <v>308</v>
      </c>
      <c r="I321" s="6">
        <v>1227016543</v>
      </c>
      <c r="J321" s="6">
        <v>825570532</v>
      </c>
      <c r="K321" t="str">
        <f>+VLOOKUP(C321,CATALOGOS!$A:$B,2,FALSE)</f>
        <v>CHIAPAS</v>
      </c>
    </row>
    <row r="322" spans="1:11" x14ac:dyDescent="0.35">
      <c r="A322">
        <v>2023</v>
      </c>
      <c r="B322" t="s">
        <v>17</v>
      </c>
      <c r="C322" t="s">
        <v>138</v>
      </c>
      <c r="D322" t="s">
        <v>35</v>
      </c>
      <c r="E322" t="s">
        <v>9</v>
      </c>
      <c r="F322" t="s">
        <v>87</v>
      </c>
      <c r="G322" t="s">
        <v>19</v>
      </c>
      <c r="H322" s="6">
        <v>551</v>
      </c>
      <c r="I322" s="6">
        <v>703789818</v>
      </c>
      <c r="J322" s="6">
        <v>408081303</v>
      </c>
      <c r="K322" t="str">
        <f>+VLOOKUP(C322,CATALOGOS!$A:$B,2,FALSE)</f>
        <v>NAYARIT</v>
      </c>
    </row>
    <row r="323" spans="1:11" x14ac:dyDescent="0.35">
      <c r="A323">
        <v>2023</v>
      </c>
      <c r="B323" t="s">
        <v>17</v>
      </c>
      <c r="C323" t="s">
        <v>153</v>
      </c>
      <c r="D323" t="s">
        <v>35</v>
      </c>
      <c r="E323" t="s">
        <v>9</v>
      </c>
      <c r="F323" t="s">
        <v>87</v>
      </c>
      <c r="G323" t="s">
        <v>19</v>
      </c>
      <c r="H323" s="6">
        <v>3</v>
      </c>
      <c r="I323" s="6">
        <v>252511350</v>
      </c>
      <c r="J323" s="6">
        <v>252511350</v>
      </c>
      <c r="K323" t="e">
        <f>+VLOOKUP(C323,CATALOGOS!$A:$B,2,FALSE)</f>
        <v>#N/A</v>
      </c>
    </row>
    <row r="324" spans="1:11" x14ac:dyDescent="0.35">
      <c r="A324">
        <v>2023</v>
      </c>
      <c r="B324" t="s">
        <v>17</v>
      </c>
      <c r="C324" t="s">
        <v>152</v>
      </c>
      <c r="D324" t="s">
        <v>35</v>
      </c>
      <c r="E324" t="s">
        <v>9</v>
      </c>
      <c r="F324" t="s">
        <v>87</v>
      </c>
      <c r="G324" t="s">
        <v>19</v>
      </c>
      <c r="H324" s="6">
        <v>209</v>
      </c>
      <c r="I324" s="6">
        <v>493808978</v>
      </c>
      <c r="J324" s="6">
        <v>354452808</v>
      </c>
      <c r="K324" t="str">
        <f>+VLOOKUP(C324,CATALOGOS!$A:$B,2,FALSE)</f>
        <v>ZACATECAS</v>
      </c>
    </row>
    <row r="325" spans="1:11" x14ac:dyDescent="0.35">
      <c r="A325">
        <v>2023</v>
      </c>
      <c r="B325" t="s">
        <v>17</v>
      </c>
      <c r="C325" t="s">
        <v>150</v>
      </c>
      <c r="D325" t="s">
        <v>35</v>
      </c>
      <c r="E325" t="s">
        <v>9</v>
      </c>
      <c r="F325" t="s">
        <v>87</v>
      </c>
      <c r="G325" t="s">
        <v>19</v>
      </c>
      <c r="H325" s="6">
        <v>2533</v>
      </c>
      <c r="I325" s="6">
        <v>174708921647</v>
      </c>
      <c r="J325" s="6">
        <v>33060246775</v>
      </c>
      <c r="K325" t="str">
        <f>+VLOOKUP(C325,CATALOGOS!$A:$B,2,FALSE)</f>
        <v>VERACRUZ</v>
      </c>
    </row>
    <row r="326" spans="1:11" x14ac:dyDescent="0.35">
      <c r="A326">
        <v>2023</v>
      </c>
      <c r="B326" t="s">
        <v>17</v>
      </c>
      <c r="C326" t="s">
        <v>127</v>
      </c>
      <c r="D326" t="s">
        <v>35</v>
      </c>
      <c r="E326" t="s">
        <v>9</v>
      </c>
      <c r="F326" t="s">
        <v>87</v>
      </c>
      <c r="G326" t="s">
        <v>19</v>
      </c>
      <c r="H326" s="6">
        <v>576</v>
      </c>
      <c r="I326" s="6">
        <v>2596169418</v>
      </c>
      <c r="J326" s="6">
        <v>661542590</v>
      </c>
      <c r="K326" t="str">
        <f>+VLOOKUP(C326,CATALOGOS!$A:$B,2,FALSE)</f>
        <v>CHIAPAS</v>
      </c>
    </row>
    <row r="327" spans="1:11" x14ac:dyDescent="0.35">
      <c r="A327">
        <v>2023</v>
      </c>
      <c r="B327" t="s">
        <v>17</v>
      </c>
      <c r="C327" t="s">
        <v>128</v>
      </c>
      <c r="D327" t="s">
        <v>35</v>
      </c>
      <c r="E327" t="s">
        <v>9</v>
      </c>
      <c r="F327" t="s">
        <v>86</v>
      </c>
      <c r="G327" t="s">
        <v>19</v>
      </c>
      <c r="H327" s="6">
        <v>3916</v>
      </c>
      <c r="I327" s="6">
        <v>20841565838</v>
      </c>
      <c r="J327" s="6">
        <v>14316405200</v>
      </c>
      <c r="K327" t="str">
        <f>+VLOOKUP(C327,CATALOGOS!$A:$B,2,FALSE)</f>
        <v>CHIHUAHUA</v>
      </c>
    </row>
    <row r="328" spans="1:11" x14ac:dyDescent="0.35">
      <c r="A328">
        <v>2023</v>
      </c>
      <c r="B328" t="s">
        <v>17</v>
      </c>
      <c r="C328" t="s">
        <v>143</v>
      </c>
      <c r="D328" t="s">
        <v>35</v>
      </c>
      <c r="E328" t="s">
        <v>9</v>
      </c>
      <c r="F328" t="s">
        <v>87</v>
      </c>
      <c r="G328" t="s">
        <v>19</v>
      </c>
      <c r="H328" s="6">
        <v>1360</v>
      </c>
      <c r="I328" s="6">
        <v>2812546476</v>
      </c>
      <c r="J328" s="6">
        <v>2011870431</v>
      </c>
      <c r="K328" t="str">
        <f>+VLOOKUP(C328,CATALOGOS!$A:$B,2,FALSE)</f>
        <v>QUINTANA ROO</v>
      </c>
    </row>
  </sheetData>
  <autoFilter ref="A1:K328" xr:uid="{6F1884DB-D8F4-4011-8731-830D1C70B392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697E2-B331-437B-A1AF-E6F9401757C9}">
  <dimension ref="A1:BQ2007"/>
  <sheetViews>
    <sheetView topLeftCell="P1" zoomScale="70" zoomScaleNormal="70" workbookViewId="0">
      <selection activeCell="AH18" sqref="AH18"/>
    </sheetView>
  </sheetViews>
  <sheetFormatPr baseColWidth="10" defaultRowHeight="14.5" x14ac:dyDescent="0.35"/>
  <cols>
    <col min="1" max="1" width="9.54296875" bestFit="1" customWidth="1"/>
    <col min="2" max="2" width="13.7265625" bestFit="1" customWidth="1"/>
    <col min="3" max="3" width="34.453125" bestFit="1" customWidth="1"/>
    <col min="4" max="5" width="16.7265625" bestFit="1" customWidth="1"/>
    <col min="6" max="6" width="17.1796875" bestFit="1" customWidth="1"/>
    <col min="7" max="7" width="20" bestFit="1" customWidth="1"/>
    <col min="8" max="8" width="22.453125" bestFit="1" customWidth="1"/>
    <col min="9" max="9" width="39.26953125" bestFit="1" customWidth="1"/>
    <col min="10" max="10" width="55.1796875" bestFit="1" customWidth="1"/>
    <col min="11" max="11" width="63.54296875" bestFit="1" customWidth="1"/>
    <col min="12" max="12" width="16.7265625" bestFit="1" customWidth="1"/>
    <col min="13" max="13" width="15.453125" bestFit="1" customWidth="1"/>
    <col min="14" max="14" width="21.7265625" bestFit="1" customWidth="1"/>
    <col min="15" max="15" width="17.7265625" bestFit="1" customWidth="1"/>
    <col min="16" max="16" width="20.7265625" bestFit="1" customWidth="1"/>
    <col min="17" max="17" width="16.1796875" bestFit="1" customWidth="1"/>
    <col min="18" max="18" width="17.26953125" customWidth="1"/>
    <col min="19" max="20" width="20.26953125" bestFit="1" customWidth="1"/>
    <col min="23" max="24" width="12.81640625" customWidth="1"/>
    <col min="35" max="35" width="13.81640625" customWidth="1"/>
    <col min="57" max="57" width="13" bestFit="1" customWidth="1"/>
    <col min="61" max="61" width="17" bestFit="1" customWidth="1"/>
    <col min="62" max="62" width="22.81640625" bestFit="1" customWidth="1"/>
    <col min="64" max="64" width="13.1796875" bestFit="1" customWidth="1"/>
    <col min="68" max="68" width="17" bestFit="1" customWidth="1"/>
    <col min="69" max="69" width="22.81640625" bestFit="1" customWidth="1"/>
  </cols>
  <sheetData>
    <row r="1" spans="1:69" ht="58.5" customHeight="1" thickBot="1" x14ac:dyDescent="0.4">
      <c r="A1" s="3" t="s">
        <v>20</v>
      </c>
      <c r="B1" s="3" t="s">
        <v>2</v>
      </c>
      <c r="C1" s="3" t="s">
        <v>4</v>
      </c>
      <c r="D1" s="3" t="s">
        <v>5</v>
      </c>
      <c r="E1" s="3" t="s">
        <v>6</v>
      </c>
      <c r="F1" s="3" t="s">
        <v>8</v>
      </c>
      <c r="G1" s="3" t="s">
        <v>10</v>
      </c>
      <c r="H1" s="3" t="s">
        <v>12</v>
      </c>
      <c r="I1" s="3" t="s">
        <v>14</v>
      </c>
      <c r="J1" s="3" t="s">
        <v>15</v>
      </c>
      <c r="K1" s="3" t="s">
        <v>75</v>
      </c>
      <c r="L1" s="3" t="s">
        <v>76</v>
      </c>
      <c r="M1" s="3" t="s">
        <v>77</v>
      </c>
      <c r="N1" s="3" t="s">
        <v>78</v>
      </c>
      <c r="O1" s="3" t="s">
        <v>79</v>
      </c>
      <c r="P1" s="3" t="s">
        <v>80</v>
      </c>
      <c r="Q1" s="3" t="s">
        <v>81</v>
      </c>
      <c r="R1" s="3" t="s">
        <v>82</v>
      </c>
      <c r="S1" s="3" t="s">
        <v>83</v>
      </c>
      <c r="T1" s="3" t="s">
        <v>84</v>
      </c>
      <c r="W1" s="3" t="s">
        <v>234</v>
      </c>
      <c r="X1" s="3" t="s">
        <v>233</v>
      </c>
      <c r="AB1" s="3" t="s">
        <v>234</v>
      </c>
      <c r="AC1" s="3" t="s">
        <v>233</v>
      </c>
      <c r="AD1" s="65"/>
      <c r="AF1" s="3" t="s">
        <v>235</v>
      </c>
      <c r="AG1" s="3" t="s">
        <v>232</v>
      </c>
    </row>
    <row r="2" spans="1:69" ht="15" thickBot="1" x14ac:dyDescent="0.4">
      <c r="A2">
        <v>2019</v>
      </c>
      <c r="B2" t="s">
        <v>3</v>
      </c>
      <c r="C2" t="s">
        <v>33</v>
      </c>
      <c r="D2" t="s">
        <v>17</v>
      </c>
      <c r="E2">
        <v>1</v>
      </c>
      <c r="F2" t="s">
        <v>9</v>
      </c>
      <c r="G2" t="s">
        <v>40</v>
      </c>
      <c r="H2" t="s">
        <v>35</v>
      </c>
      <c r="I2" t="s">
        <v>86</v>
      </c>
      <c r="J2" t="s">
        <v>19</v>
      </c>
      <c r="K2" t="s">
        <v>95</v>
      </c>
      <c r="L2" s="6">
        <v>1</v>
      </c>
      <c r="M2" s="6">
        <v>3550</v>
      </c>
      <c r="N2" s="6">
        <v>333.35</v>
      </c>
      <c r="O2" s="6">
        <v>0</v>
      </c>
      <c r="P2" s="6">
        <v>3550</v>
      </c>
      <c r="Q2" s="6">
        <v>0</v>
      </c>
      <c r="R2" s="6">
        <v>0</v>
      </c>
      <c r="W2" s="66" t="str">
        <f t="shared" ref="W2:W65" si="0">IF(I2=$AF$2,IF(M2/L2=0,"X",M2/L2),"X")</f>
        <v>X</v>
      </c>
      <c r="X2" s="66" t="str">
        <f t="shared" ref="X2:X65" si="1">IF(I2=$AF$2,IF(P2/L2=0,"X",P2/L2),"X")</f>
        <v>X</v>
      </c>
      <c r="AA2" t="s">
        <v>182</v>
      </c>
      <c r="AB2" s="6">
        <f>MIN(W:W)</f>
        <v>-1025912</v>
      </c>
      <c r="AC2" s="6">
        <f>MIN(X:X)</f>
        <v>-25000</v>
      </c>
      <c r="AD2" s="6"/>
      <c r="AF2" t="s">
        <v>87</v>
      </c>
      <c r="AG2" t="s">
        <v>19</v>
      </c>
      <c r="BE2" s="155" t="s">
        <v>194</v>
      </c>
      <c r="BF2" s="156"/>
      <c r="BG2" s="156"/>
      <c r="BH2" s="156"/>
      <c r="BI2" s="156"/>
      <c r="BJ2" s="157"/>
      <c r="BL2" s="155" t="s">
        <v>203</v>
      </c>
      <c r="BM2" s="156"/>
      <c r="BN2" s="156"/>
      <c r="BO2" s="156"/>
      <c r="BP2" s="156"/>
      <c r="BQ2" s="157"/>
    </row>
    <row r="3" spans="1:69" x14ac:dyDescent="0.35">
      <c r="A3">
        <v>2019</v>
      </c>
      <c r="B3" t="s">
        <v>3</v>
      </c>
      <c r="C3" t="s">
        <v>33</v>
      </c>
      <c r="D3" t="s">
        <v>17</v>
      </c>
      <c r="E3">
        <v>1</v>
      </c>
      <c r="F3" t="s">
        <v>9</v>
      </c>
      <c r="G3" t="s">
        <v>40</v>
      </c>
      <c r="H3" t="s">
        <v>35</v>
      </c>
      <c r="I3" t="s">
        <v>87</v>
      </c>
      <c r="J3" t="s">
        <v>19</v>
      </c>
      <c r="K3" t="s">
        <v>94</v>
      </c>
      <c r="L3" s="6">
        <v>1</v>
      </c>
      <c r="M3" s="6">
        <v>100</v>
      </c>
      <c r="N3" s="6">
        <v>2438.65</v>
      </c>
      <c r="O3" s="6">
        <v>0</v>
      </c>
      <c r="P3" s="6">
        <v>0</v>
      </c>
      <c r="Q3" s="6">
        <v>0</v>
      </c>
      <c r="R3" s="6">
        <v>0</v>
      </c>
      <c r="W3" s="66">
        <f t="shared" si="0"/>
        <v>100</v>
      </c>
      <c r="X3" s="66" t="str">
        <f t="shared" si="1"/>
        <v>X</v>
      </c>
      <c r="AA3" t="s">
        <v>183</v>
      </c>
      <c r="AB3" s="6">
        <f>QUARTILE(W:W,1)</f>
        <v>-1195.19</v>
      </c>
      <c r="AC3" s="6">
        <f>QUARTILE(X:X,1)</f>
        <v>17780.095000000001</v>
      </c>
      <c r="AD3" s="6"/>
      <c r="BE3" s="73"/>
      <c r="BJ3" s="74"/>
      <c r="BL3" s="73"/>
      <c r="BQ3" s="74"/>
    </row>
    <row r="4" spans="1:69" x14ac:dyDescent="0.35">
      <c r="A4">
        <v>2019</v>
      </c>
      <c r="B4" t="s">
        <v>3</v>
      </c>
      <c r="C4" t="s">
        <v>33</v>
      </c>
      <c r="D4" t="s">
        <v>17</v>
      </c>
      <c r="E4">
        <v>1</v>
      </c>
      <c r="F4" t="s">
        <v>9</v>
      </c>
      <c r="G4" t="s">
        <v>42</v>
      </c>
      <c r="H4" t="s">
        <v>35</v>
      </c>
      <c r="I4" t="s">
        <v>86</v>
      </c>
      <c r="J4" t="s">
        <v>19</v>
      </c>
      <c r="K4" t="s">
        <v>90</v>
      </c>
      <c r="L4" s="6">
        <v>2</v>
      </c>
      <c r="M4" s="6">
        <v>47483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W4" s="66" t="str">
        <f t="shared" si="0"/>
        <v>X</v>
      </c>
      <c r="X4" s="66" t="str">
        <f t="shared" si="1"/>
        <v>X</v>
      </c>
      <c r="AA4" t="s">
        <v>184</v>
      </c>
      <c r="AB4" s="6">
        <f>QUARTILE(W:W,2)</f>
        <v>19389.793333333331</v>
      </c>
      <c r="AC4" s="6">
        <f>QUARTILE(X:X,2)</f>
        <v>40647.084999999999</v>
      </c>
      <c r="AD4" s="6"/>
      <c r="BE4" s="73"/>
      <c r="BI4" t="s">
        <v>230</v>
      </c>
      <c r="BJ4" s="22">
        <f>AG8</f>
        <v>217351.80454155189</v>
      </c>
      <c r="BL4" s="73"/>
      <c r="BP4" t="s">
        <v>230</v>
      </c>
      <c r="BQ4" s="22">
        <f>AJ8</f>
        <v>120615.38461538464</v>
      </c>
    </row>
    <row r="5" spans="1:69" x14ac:dyDescent="0.35">
      <c r="A5">
        <v>2019</v>
      </c>
      <c r="B5" t="s">
        <v>3</v>
      </c>
      <c r="C5" t="s">
        <v>33</v>
      </c>
      <c r="D5" t="s">
        <v>17</v>
      </c>
      <c r="E5">
        <v>1</v>
      </c>
      <c r="F5" t="s">
        <v>9</v>
      </c>
      <c r="G5" t="s">
        <v>42</v>
      </c>
      <c r="H5" t="s">
        <v>35</v>
      </c>
      <c r="I5" t="s">
        <v>86</v>
      </c>
      <c r="J5" t="s">
        <v>19</v>
      </c>
      <c r="K5" t="s">
        <v>99</v>
      </c>
      <c r="L5" s="6">
        <v>1</v>
      </c>
      <c r="M5" s="6">
        <v>0</v>
      </c>
      <c r="N5" s="6">
        <v>1000</v>
      </c>
      <c r="O5" s="6">
        <v>0</v>
      </c>
      <c r="P5" s="6">
        <v>0</v>
      </c>
      <c r="Q5" s="6">
        <v>0</v>
      </c>
      <c r="R5" s="6">
        <v>0</v>
      </c>
      <c r="W5" s="66" t="str">
        <f t="shared" si="0"/>
        <v>X</v>
      </c>
      <c r="X5" s="66" t="str">
        <f t="shared" si="1"/>
        <v>X</v>
      </c>
      <c r="AA5" t="s">
        <v>185</v>
      </c>
      <c r="AB5" s="6">
        <f>QUARTILE(W:W,3)</f>
        <v>85000</v>
      </c>
      <c r="AC5" s="6">
        <f>QUARTILE(X:X,3)</f>
        <v>176427.82250000001</v>
      </c>
      <c r="AD5" s="6"/>
      <c r="BE5" s="73"/>
      <c r="BJ5" s="74"/>
      <c r="BL5" s="73"/>
      <c r="BQ5" s="74"/>
    </row>
    <row r="6" spans="1:69" x14ac:dyDescent="0.35">
      <c r="A6">
        <v>2019</v>
      </c>
      <c r="B6" t="s">
        <v>3</v>
      </c>
      <c r="C6" t="s">
        <v>33</v>
      </c>
      <c r="D6" t="s">
        <v>17</v>
      </c>
      <c r="E6">
        <v>1</v>
      </c>
      <c r="F6" t="s">
        <v>9</v>
      </c>
      <c r="G6" t="s">
        <v>42</v>
      </c>
      <c r="H6" t="s">
        <v>35</v>
      </c>
      <c r="I6" t="s">
        <v>87</v>
      </c>
      <c r="J6" t="s">
        <v>19</v>
      </c>
      <c r="K6" t="s">
        <v>90</v>
      </c>
      <c r="L6" s="6">
        <v>1</v>
      </c>
      <c r="M6" s="6">
        <v>35636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W6" s="66">
        <f t="shared" si="0"/>
        <v>35636</v>
      </c>
      <c r="X6" s="66" t="str">
        <f t="shared" si="1"/>
        <v>X</v>
      </c>
      <c r="AA6" t="s">
        <v>186</v>
      </c>
      <c r="AB6" s="6">
        <f>PERCENTILE(W:W,95%)</f>
        <v>729161.93599999766</v>
      </c>
      <c r="AC6" s="6">
        <f>PERCENTILE(X:X,95%)</f>
        <v>753564.98449999816</v>
      </c>
      <c r="AD6" s="6"/>
      <c r="BE6" s="75"/>
      <c r="BF6" s="158" t="s">
        <v>231</v>
      </c>
      <c r="BG6" s="158"/>
      <c r="BH6" s="158"/>
      <c r="BI6" s="72" t="s">
        <v>229</v>
      </c>
      <c r="BJ6" s="72" t="s">
        <v>228</v>
      </c>
      <c r="BL6" s="75"/>
      <c r="BM6" s="158" t="s">
        <v>231</v>
      </c>
      <c r="BN6" s="158"/>
      <c r="BO6" s="158"/>
      <c r="BP6" s="72" t="s">
        <v>229</v>
      </c>
      <c r="BQ6" s="72" t="s">
        <v>228</v>
      </c>
    </row>
    <row r="7" spans="1:69" ht="16.5" x14ac:dyDescent="0.35">
      <c r="A7">
        <v>2019</v>
      </c>
      <c r="B7" t="s">
        <v>3</v>
      </c>
      <c r="C7" t="s">
        <v>33</v>
      </c>
      <c r="D7" t="s">
        <v>17</v>
      </c>
      <c r="E7">
        <v>1</v>
      </c>
      <c r="F7" t="s">
        <v>9</v>
      </c>
      <c r="G7" t="s">
        <v>43</v>
      </c>
      <c r="H7" t="s">
        <v>35</v>
      </c>
      <c r="I7" t="s">
        <v>87</v>
      </c>
      <c r="J7" t="s">
        <v>19</v>
      </c>
      <c r="K7" t="s">
        <v>90</v>
      </c>
      <c r="L7" s="6">
        <v>1</v>
      </c>
      <c r="M7" s="6">
        <v>21635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W7" s="66">
        <f t="shared" si="0"/>
        <v>21635</v>
      </c>
      <c r="X7" s="66" t="str">
        <f t="shared" si="1"/>
        <v>X</v>
      </c>
      <c r="AA7" t="s">
        <v>210</v>
      </c>
      <c r="AB7" s="6">
        <f>MAX(W:W)</f>
        <v>5100000</v>
      </c>
      <c r="AC7" s="6">
        <f>MAX(X:X)</f>
        <v>5100000</v>
      </c>
      <c r="AD7" s="6"/>
      <c r="AG7" s="64" t="s">
        <v>225</v>
      </c>
      <c r="AJ7" s="63" t="s">
        <v>226</v>
      </c>
      <c r="BE7" s="89" t="s">
        <v>236</v>
      </c>
      <c r="BF7" s="89" t="s">
        <v>192</v>
      </c>
      <c r="BG7" s="89" t="s">
        <v>227</v>
      </c>
      <c r="BH7" s="72" t="s">
        <v>193</v>
      </c>
      <c r="BI7" s="90" t="s">
        <v>237</v>
      </c>
      <c r="BJ7" s="90" t="s">
        <v>207</v>
      </c>
      <c r="BL7" s="89" t="s">
        <v>236</v>
      </c>
      <c r="BM7" s="89" t="s">
        <v>192</v>
      </c>
      <c r="BN7" s="89" t="s">
        <v>227</v>
      </c>
      <c r="BO7" s="72" t="s">
        <v>193</v>
      </c>
      <c r="BP7" s="90" t="s">
        <v>237</v>
      </c>
      <c r="BQ7" s="90" t="s">
        <v>207</v>
      </c>
    </row>
    <row r="8" spans="1:69" x14ac:dyDescent="0.35">
      <c r="A8">
        <v>2019</v>
      </c>
      <c r="B8" t="s">
        <v>3</v>
      </c>
      <c r="C8" t="s">
        <v>33</v>
      </c>
      <c r="D8" t="s">
        <v>17</v>
      </c>
      <c r="E8">
        <v>1</v>
      </c>
      <c r="F8" t="s">
        <v>9</v>
      </c>
      <c r="G8" t="s">
        <v>43</v>
      </c>
      <c r="H8" t="s">
        <v>35</v>
      </c>
      <c r="I8" t="s">
        <v>87</v>
      </c>
      <c r="J8" t="s">
        <v>19</v>
      </c>
      <c r="K8" t="s">
        <v>89</v>
      </c>
      <c r="L8" s="6">
        <v>1</v>
      </c>
      <c r="M8" s="6">
        <v>0</v>
      </c>
      <c r="N8" s="6">
        <v>1745</v>
      </c>
      <c r="O8" s="6">
        <v>0</v>
      </c>
      <c r="P8" s="6">
        <v>0</v>
      </c>
      <c r="Q8" s="6">
        <v>0</v>
      </c>
      <c r="R8" s="6">
        <v>0</v>
      </c>
      <c r="W8" s="66" t="str">
        <f t="shared" si="0"/>
        <v>X</v>
      </c>
      <c r="X8" s="66" t="str">
        <f t="shared" si="1"/>
        <v>X</v>
      </c>
      <c r="AA8" s="24" t="s">
        <v>187</v>
      </c>
      <c r="AB8" s="6">
        <f>AVERAGE(W:W)</f>
        <v>130605.05162784606</v>
      </c>
      <c r="AC8" s="6">
        <f>AVERAGE(X:X)</f>
        <v>247766.96001476311</v>
      </c>
      <c r="AD8" s="6"/>
      <c r="AF8" s="6">
        <f>+SUMPRODUCT(AB18:AB32,AF18:AF32)</f>
        <v>79194.594594594586</v>
      </c>
      <c r="AG8" s="67">
        <f>+AVERAGEIF(W:W,"&gt;"&amp;0)</f>
        <v>217351.80454155189</v>
      </c>
      <c r="AH8" s="6"/>
      <c r="AI8" s="6"/>
      <c r="AJ8" s="68">
        <f>+SUMPRODUCT(AB16:AB32,AK16:AK32)</f>
        <v>120615.38461538464</v>
      </c>
      <c r="BC8" s="88">
        <v>500</v>
      </c>
      <c r="BE8" s="69">
        <v>500</v>
      </c>
      <c r="BF8" s="82">
        <f t="shared" ref="BF8:BF71" si="2">_xlfn.EXPON.DIST(BE8, 1/$BJ$4, TRUE)</f>
        <v>2.2977740502201495E-3</v>
      </c>
      <c r="BG8" s="82">
        <f>1-BF8</f>
        <v>0.99770222594977986</v>
      </c>
      <c r="BH8" s="86">
        <f>BF8</f>
        <v>2.2977740502201495E-3</v>
      </c>
      <c r="BI8" s="83">
        <f>SUMPRODUCT(BC8:$BC$2007,BG8:$BG$2007)</f>
        <v>214921.45129703122</v>
      </c>
      <c r="BJ8" s="77">
        <f t="shared" ref="BJ8:BJ71" si="3">BI8/$BJ$4</f>
        <v>0.9888183433781611</v>
      </c>
      <c r="BL8" s="69">
        <v>500</v>
      </c>
      <c r="BM8" s="82">
        <f>_xlfn.EXPON.DIST(BL8, 1/$BQ$4, TRUE)</f>
        <v>4.1368278192825845E-3</v>
      </c>
      <c r="BN8" s="82">
        <f>1-BM8</f>
        <v>0.9958631721807174</v>
      </c>
      <c r="BO8" s="86">
        <f>BM8</f>
        <v>4.1368278192825845E-3</v>
      </c>
      <c r="BP8" s="83">
        <f>SUMPRODUCT(BC8:$BC$2007, BN8:$BN$2007)</f>
        <v>120335.36849898062</v>
      </c>
      <c r="BQ8" s="77">
        <f>BP8/$BQ$4</f>
        <v>0.99767843781042587</v>
      </c>
    </row>
    <row r="9" spans="1:69" x14ac:dyDescent="0.35">
      <c r="A9">
        <v>2019</v>
      </c>
      <c r="B9" t="s">
        <v>3</v>
      </c>
      <c r="C9" t="s">
        <v>33</v>
      </c>
      <c r="D9" t="s">
        <v>17</v>
      </c>
      <c r="E9">
        <v>1</v>
      </c>
      <c r="F9" t="s">
        <v>9</v>
      </c>
      <c r="G9" t="s">
        <v>43</v>
      </c>
      <c r="H9" t="s">
        <v>35</v>
      </c>
      <c r="I9" t="s">
        <v>87</v>
      </c>
      <c r="J9" t="s">
        <v>19</v>
      </c>
      <c r="K9" t="s">
        <v>92</v>
      </c>
      <c r="L9" s="6">
        <v>1</v>
      </c>
      <c r="M9" s="6">
        <v>120000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W9" s="66">
        <f t="shared" si="0"/>
        <v>120000</v>
      </c>
      <c r="X9" s="66" t="str">
        <f t="shared" si="1"/>
        <v>X</v>
      </c>
      <c r="AA9" s="24" t="s">
        <v>188</v>
      </c>
      <c r="AB9" s="6">
        <f>_xlfn.STDEV.S(W:W)</f>
        <v>526789.1282977002</v>
      </c>
      <c r="AC9" s="6">
        <f>_xlfn.STDEV.S(X:X)</f>
        <v>714914.79457166372</v>
      </c>
      <c r="AD9" s="6"/>
      <c r="BC9" s="88">
        <v>500</v>
      </c>
      <c r="BE9" s="78">
        <f>BE8+500</f>
        <v>1000</v>
      </c>
      <c r="BF9" s="82">
        <f t="shared" si="2"/>
        <v>4.590268334854433E-3</v>
      </c>
      <c r="BG9" s="82">
        <f t="shared" ref="BG9:BG72" si="4">1-BF9</f>
        <v>0.99540973166514557</v>
      </c>
      <c r="BH9" s="86">
        <f>BF9-BF8</f>
        <v>2.2924942846342835E-3</v>
      </c>
      <c r="BI9" s="83">
        <f>SUMPRODUCT(BC9:$BC$2007,BG9:$BG$2007)</f>
        <v>214422.60018405635</v>
      </c>
      <c r="BJ9" s="77">
        <f t="shared" si="3"/>
        <v>0.98652321123501163</v>
      </c>
      <c r="BL9" s="78">
        <f>BL8+500</f>
        <v>1000</v>
      </c>
      <c r="BM9" s="82">
        <f t="shared" ref="BM9:BM72" si="5">_xlfn.EXPON.DIST(BL9, 1/$BQ$4, TRUE)</f>
        <v>8.2565422941587793E-3</v>
      </c>
      <c r="BN9" s="82">
        <f t="shared" ref="BN9:BN72" si="6">1-BM9</f>
        <v>0.99174345770584127</v>
      </c>
      <c r="BO9" s="86">
        <f>BM9-BM8</f>
        <v>4.1197144748761948E-3</v>
      </c>
      <c r="BP9" s="83">
        <f>SUMPRODUCT(BC8:$BC$2006, BN9:$BN$2007)</f>
        <v>119837.43691289026</v>
      </c>
      <c r="BQ9" s="77">
        <f t="shared" ref="BQ9:BQ72" si="7">BP9/$BQ$4</f>
        <v>0.99355017848697269</v>
      </c>
    </row>
    <row r="10" spans="1:69" x14ac:dyDescent="0.35">
      <c r="A10">
        <v>2019</v>
      </c>
      <c r="B10" t="s">
        <v>3</v>
      </c>
      <c r="C10" t="s">
        <v>33</v>
      </c>
      <c r="D10" t="s">
        <v>17</v>
      </c>
      <c r="E10">
        <v>1</v>
      </c>
      <c r="F10" t="s">
        <v>9</v>
      </c>
      <c r="G10" t="s">
        <v>45</v>
      </c>
      <c r="H10" t="s">
        <v>35</v>
      </c>
      <c r="I10" t="s">
        <v>87</v>
      </c>
      <c r="J10" t="s">
        <v>19</v>
      </c>
      <c r="K10" t="s">
        <v>95</v>
      </c>
      <c r="L10" s="6">
        <v>1</v>
      </c>
      <c r="M10" s="6">
        <v>120000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W10" s="66">
        <f t="shared" si="0"/>
        <v>120000</v>
      </c>
      <c r="X10" s="66" t="str">
        <f t="shared" si="1"/>
        <v>X</v>
      </c>
      <c r="AA10" t="s">
        <v>189</v>
      </c>
      <c r="AB10" s="6">
        <f>+COUNTIFS(W:W,"&lt;&gt;"&amp;"X", $I:$I,$AF$2)</f>
        <v>185</v>
      </c>
      <c r="AC10" s="6">
        <f>+COUNTIFS(X:X,"&lt;&gt;"&amp;"X", $I:$I,$AF$2)</f>
        <v>78</v>
      </c>
      <c r="AD10" s="6"/>
      <c r="BC10" s="88">
        <v>500</v>
      </c>
      <c r="BE10" s="78">
        <f t="shared" ref="BE10:BE73" si="8">BE9+500</f>
        <v>1500</v>
      </c>
      <c r="BF10" s="82">
        <f t="shared" si="2"/>
        <v>6.877494985611206E-3</v>
      </c>
      <c r="BG10" s="82">
        <f t="shared" si="4"/>
        <v>0.99312250501438881</v>
      </c>
      <c r="BH10" s="86">
        <f t="shared" ref="BH10:BH73" si="9">BF10-BF9</f>
        <v>2.287226650756773E-3</v>
      </c>
      <c r="BI10" s="83">
        <f>SUMPRODUCT(BC10:$BC$2007,BG10:$BG$2007)</f>
        <v>213924.89531822377</v>
      </c>
      <c r="BJ10" s="77">
        <f t="shared" si="3"/>
        <v>0.98423335278694235</v>
      </c>
      <c r="BL10" s="78">
        <f t="shared" ref="BL10:BL73" si="10">BL9+500</f>
        <v>1500</v>
      </c>
      <c r="BM10" s="82">
        <f t="shared" si="5"/>
        <v>1.2359214219587805E-2</v>
      </c>
      <c r="BN10" s="82">
        <f t="shared" si="6"/>
        <v>0.98764078578041214</v>
      </c>
      <c r="BO10" s="86">
        <f t="shared" ref="BO10:BO73" si="11">BM10-BM9</f>
        <v>4.1026719254290255E-3</v>
      </c>
      <c r="BP10" s="83">
        <f>SUMPRODUCT(BC9:$BC$2006, BN10:$BN$2007)</f>
        <v>119341.56518403735</v>
      </c>
      <c r="BQ10" s="77">
        <f t="shared" si="7"/>
        <v>0.98943899706153393</v>
      </c>
    </row>
    <row r="11" spans="1:69" x14ac:dyDescent="0.35">
      <c r="A11">
        <v>2019</v>
      </c>
      <c r="B11" t="s">
        <v>3</v>
      </c>
      <c r="C11" t="s">
        <v>33</v>
      </c>
      <c r="D11" t="s">
        <v>17</v>
      </c>
      <c r="E11">
        <v>1</v>
      </c>
      <c r="F11" t="s">
        <v>9</v>
      </c>
      <c r="G11" t="s">
        <v>46</v>
      </c>
      <c r="H11" t="s">
        <v>35</v>
      </c>
      <c r="I11" t="s">
        <v>86</v>
      </c>
      <c r="J11" t="s">
        <v>19</v>
      </c>
      <c r="K11" t="s">
        <v>101</v>
      </c>
      <c r="L11" s="6">
        <v>1</v>
      </c>
      <c r="M11" s="6">
        <v>0</v>
      </c>
      <c r="N11" s="6">
        <v>9761.19</v>
      </c>
      <c r="O11" s="6">
        <v>0</v>
      </c>
      <c r="P11" s="6">
        <v>0</v>
      </c>
      <c r="Q11" s="6">
        <v>0</v>
      </c>
      <c r="R11" s="6">
        <v>0</v>
      </c>
      <c r="W11" s="66" t="str">
        <f t="shared" si="0"/>
        <v>X</v>
      </c>
      <c r="X11" s="66" t="str">
        <f t="shared" si="1"/>
        <v>X</v>
      </c>
      <c r="AA11" t="s">
        <v>190</v>
      </c>
      <c r="AB11" s="6">
        <v>15</v>
      </c>
      <c r="AC11" s="6"/>
      <c r="AD11" s="6"/>
      <c r="BC11" s="88">
        <v>500</v>
      </c>
      <c r="BE11" s="78">
        <f t="shared" si="8"/>
        <v>2000</v>
      </c>
      <c r="BF11" s="82">
        <f t="shared" si="2"/>
        <v>9.1594661063228999E-3</v>
      </c>
      <c r="BG11" s="82">
        <f t="shared" si="4"/>
        <v>0.9908405338936771</v>
      </c>
      <c r="BH11" s="86">
        <f t="shared" si="9"/>
        <v>2.2819711207116939E-3</v>
      </c>
      <c r="BI11" s="83">
        <f>SUMPRODUCT(BC11:$BC$2007,BG11:$BG$2007)</f>
        <v>213428.33406571663</v>
      </c>
      <c r="BJ11" s="77">
        <f t="shared" si="3"/>
        <v>0.9819487559161939</v>
      </c>
      <c r="BL11" s="78">
        <f t="shared" si="10"/>
        <v>2000</v>
      </c>
      <c r="BM11" s="82">
        <f t="shared" si="5"/>
        <v>1.6444914097662324E-2</v>
      </c>
      <c r="BN11" s="82">
        <f t="shared" si="6"/>
        <v>0.98355508590233764</v>
      </c>
      <c r="BO11" s="86">
        <f t="shared" si="11"/>
        <v>4.0856998780745193E-3</v>
      </c>
      <c r="BP11" s="83">
        <f>SUMPRODUCT(BC10:$BC$2006, BN11:$BN$2007)</f>
        <v>118847.74479114714</v>
      </c>
      <c r="BQ11" s="77">
        <f t="shared" si="7"/>
        <v>0.98534482288578606</v>
      </c>
    </row>
    <row r="12" spans="1:69" x14ac:dyDescent="0.35">
      <c r="A12">
        <v>2019</v>
      </c>
      <c r="B12" t="s">
        <v>3</v>
      </c>
      <c r="C12" t="s">
        <v>33</v>
      </c>
      <c r="D12" t="s">
        <v>17</v>
      </c>
      <c r="E12">
        <v>1</v>
      </c>
      <c r="F12" t="s">
        <v>9</v>
      </c>
      <c r="G12" t="s">
        <v>48</v>
      </c>
      <c r="H12" t="s">
        <v>35</v>
      </c>
      <c r="I12" t="s">
        <v>86</v>
      </c>
      <c r="J12" t="s">
        <v>19</v>
      </c>
      <c r="K12" t="s">
        <v>102</v>
      </c>
      <c r="L12" s="6">
        <v>1</v>
      </c>
      <c r="M12" s="6">
        <v>2310.3000000000002</v>
      </c>
      <c r="N12" s="6">
        <v>3228.16</v>
      </c>
      <c r="O12" s="6">
        <v>0</v>
      </c>
      <c r="P12" s="6">
        <v>0</v>
      </c>
      <c r="Q12" s="6">
        <v>0</v>
      </c>
      <c r="R12" s="6">
        <v>0</v>
      </c>
      <c r="W12" s="66" t="str">
        <f t="shared" si="0"/>
        <v>X</v>
      </c>
      <c r="X12" s="66" t="str">
        <f t="shared" si="1"/>
        <v>X</v>
      </c>
      <c r="AA12" t="s">
        <v>191</v>
      </c>
      <c r="AB12" s="6">
        <f>ROUND(AB6/AB11/1000,0)*1000</f>
        <v>49000</v>
      </c>
      <c r="AC12" s="6"/>
      <c r="AD12" s="6"/>
      <c r="BC12" s="88">
        <v>500</v>
      </c>
      <c r="BE12" s="78">
        <f t="shared" si="8"/>
        <v>2500</v>
      </c>
      <c r="BF12" s="82">
        <f t="shared" si="2"/>
        <v>1.1436193773010068E-2</v>
      </c>
      <c r="BG12" s="82">
        <f t="shared" si="4"/>
        <v>0.98856380622698992</v>
      </c>
      <c r="BH12" s="86">
        <f t="shared" si="9"/>
        <v>2.2767276666871682E-3</v>
      </c>
      <c r="BI12" s="83">
        <f>SUMPRODUCT(BC12:$BC$2007,BG12:$BG$2007)</f>
        <v>212932.91379876979</v>
      </c>
      <c r="BJ12" s="77">
        <f t="shared" si="3"/>
        <v>0.97966940853285012</v>
      </c>
      <c r="BL12" s="78">
        <f t="shared" si="10"/>
        <v>2500</v>
      </c>
      <c r="BM12" s="82">
        <f t="shared" si="5"/>
        <v>2.0513712138819987E-2</v>
      </c>
      <c r="BN12" s="82">
        <f t="shared" si="6"/>
        <v>0.97948628786117997</v>
      </c>
      <c r="BO12" s="86">
        <f t="shared" si="11"/>
        <v>4.0687980411576626E-3</v>
      </c>
      <c r="BP12" s="83">
        <f>SUMPRODUCT(BC11:$BC$2006, BN12:$BN$2007)</f>
        <v>118355.96724819599</v>
      </c>
      <c r="BQ12" s="77">
        <f t="shared" si="7"/>
        <v>0.98126758560366556</v>
      </c>
    </row>
    <row r="13" spans="1:69" x14ac:dyDescent="0.35">
      <c r="A13">
        <v>2019</v>
      </c>
      <c r="B13" t="s">
        <v>3</v>
      </c>
      <c r="C13" t="s">
        <v>33</v>
      </c>
      <c r="D13" t="s">
        <v>17</v>
      </c>
      <c r="E13">
        <v>1</v>
      </c>
      <c r="F13" t="s">
        <v>9</v>
      </c>
      <c r="G13" t="s">
        <v>49</v>
      </c>
      <c r="H13" t="s">
        <v>35</v>
      </c>
      <c r="I13" t="s">
        <v>86</v>
      </c>
      <c r="J13" t="s">
        <v>19</v>
      </c>
      <c r="K13" t="s">
        <v>90</v>
      </c>
      <c r="L13" s="6">
        <v>1</v>
      </c>
      <c r="M13" s="6">
        <v>0</v>
      </c>
      <c r="N13" s="6">
        <v>1745</v>
      </c>
      <c r="O13" s="6">
        <v>0</v>
      </c>
      <c r="P13" s="6">
        <v>0</v>
      </c>
      <c r="Q13" s="6">
        <v>0</v>
      </c>
      <c r="R13" s="6">
        <v>0</v>
      </c>
      <c r="W13" s="66" t="str">
        <f t="shared" si="0"/>
        <v>X</v>
      </c>
      <c r="X13" s="66" t="str">
        <f t="shared" si="1"/>
        <v>X</v>
      </c>
      <c r="BC13" s="88">
        <v>500</v>
      </c>
      <c r="BE13" s="78">
        <f t="shared" si="8"/>
        <v>3000</v>
      </c>
      <c r="BF13" s="82">
        <f t="shared" si="2"/>
        <v>1.3707690033945306E-2</v>
      </c>
      <c r="BG13" s="82">
        <f t="shared" si="4"/>
        <v>0.98629230996605466</v>
      </c>
      <c r="BH13" s="86">
        <f t="shared" si="9"/>
        <v>2.2714962609352383E-3</v>
      </c>
      <c r="BI13" s="83">
        <f>SUMPRODUCT(BC13:$BC$2007,BG13:$BG$2007)</f>
        <v>212438.63189565632</v>
      </c>
      <c r="BJ13" s="77">
        <f t="shared" si="3"/>
        <v>0.97739529857477536</v>
      </c>
      <c r="BL13" s="78">
        <f t="shared" si="10"/>
        <v>3000</v>
      </c>
      <c r="BM13" s="82">
        <f t="shared" si="5"/>
        <v>2.456567826304995E-2</v>
      </c>
      <c r="BN13" s="82">
        <f t="shared" si="6"/>
        <v>0.97543432173695011</v>
      </c>
      <c r="BO13" s="86">
        <f t="shared" si="11"/>
        <v>4.0519661242299637E-3</v>
      </c>
      <c r="BP13" s="83">
        <f>SUMPRODUCT(BC12:$BC$2006, BN13:$BN$2007)</f>
        <v>117866.22410426538</v>
      </c>
      <c r="BQ13" s="77">
        <f t="shared" si="7"/>
        <v>0.97720721515015918</v>
      </c>
    </row>
    <row r="14" spans="1:69" x14ac:dyDescent="0.35">
      <c r="A14">
        <v>2019</v>
      </c>
      <c r="B14" t="s">
        <v>3</v>
      </c>
      <c r="C14" t="s">
        <v>33</v>
      </c>
      <c r="D14" t="s">
        <v>17</v>
      </c>
      <c r="E14">
        <v>1</v>
      </c>
      <c r="F14" t="s">
        <v>9</v>
      </c>
      <c r="G14" t="s">
        <v>49</v>
      </c>
      <c r="H14" t="s">
        <v>35</v>
      </c>
      <c r="I14" t="s">
        <v>86</v>
      </c>
      <c r="J14" t="s">
        <v>19</v>
      </c>
      <c r="K14" t="s">
        <v>101</v>
      </c>
      <c r="L14" s="6">
        <v>1</v>
      </c>
      <c r="M14" s="6">
        <v>0</v>
      </c>
      <c r="N14" s="6">
        <v>3270</v>
      </c>
      <c r="O14" s="6">
        <v>0</v>
      </c>
      <c r="P14" s="6">
        <v>0</v>
      </c>
      <c r="Q14" s="6">
        <v>0</v>
      </c>
      <c r="R14" s="6">
        <v>0</v>
      </c>
      <c r="W14" s="66" t="str">
        <f t="shared" si="0"/>
        <v>X</v>
      </c>
      <c r="X14" s="66" t="str">
        <f t="shared" si="1"/>
        <v>X</v>
      </c>
      <c r="BC14" s="88">
        <v>500</v>
      </c>
      <c r="BE14" s="78">
        <f t="shared" si="8"/>
        <v>3500</v>
      </c>
      <c r="BF14" s="82">
        <f t="shared" si="2"/>
        <v>1.5973966909716992E-2</v>
      </c>
      <c r="BG14" s="82">
        <f t="shared" si="4"/>
        <v>0.98402603309028303</v>
      </c>
      <c r="BH14" s="86">
        <f t="shared" si="9"/>
        <v>2.2662768757716854E-3</v>
      </c>
      <c r="BI14" s="83">
        <f>SUMPRODUCT(BC14:$BC$2007,BG14:$BG$2007)</f>
        <v>211945.48574067323</v>
      </c>
      <c r="BJ14" s="77">
        <f t="shared" si="3"/>
        <v>0.97512641400754918</v>
      </c>
      <c r="BL14" s="78">
        <f t="shared" si="10"/>
        <v>3500</v>
      </c>
      <c r="BM14" s="82">
        <f t="shared" si="5"/>
        <v>2.8600882101094401E-2</v>
      </c>
      <c r="BN14" s="82">
        <f t="shared" si="6"/>
        <v>0.97139911789890565</v>
      </c>
      <c r="BO14" s="86">
        <f t="shared" si="11"/>
        <v>4.0352038380444509E-3</v>
      </c>
      <c r="BP14" s="83">
        <f>SUMPRODUCT(BC13:$BC$2006, BN14:$BN$2007)</f>
        <v>117378.5069433969</v>
      </c>
      <c r="BQ14" s="77">
        <f t="shared" si="7"/>
        <v>0.97316364175010173</v>
      </c>
    </row>
    <row r="15" spans="1:69" x14ac:dyDescent="0.35">
      <c r="A15">
        <v>2019</v>
      </c>
      <c r="B15" t="s">
        <v>3</v>
      </c>
      <c r="C15" t="s">
        <v>33</v>
      </c>
      <c r="D15" t="s">
        <v>17</v>
      </c>
      <c r="E15">
        <v>1</v>
      </c>
      <c r="F15" t="s">
        <v>9</v>
      </c>
      <c r="G15" t="s">
        <v>49</v>
      </c>
      <c r="H15" t="s">
        <v>35</v>
      </c>
      <c r="I15" t="s">
        <v>87</v>
      </c>
      <c r="J15" t="s">
        <v>19</v>
      </c>
      <c r="K15" t="s">
        <v>89</v>
      </c>
      <c r="L15" s="6">
        <v>1</v>
      </c>
      <c r="M15" s="6">
        <v>0</v>
      </c>
      <c r="N15" s="6">
        <v>1745</v>
      </c>
      <c r="O15" s="6">
        <v>0</v>
      </c>
      <c r="P15" s="6">
        <v>0</v>
      </c>
      <c r="Q15" s="6">
        <v>0</v>
      </c>
      <c r="R15" s="6">
        <v>0</v>
      </c>
      <c r="W15" s="66" t="str">
        <f t="shared" si="0"/>
        <v>X</v>
      </c>
      <c r="X15" s="66" t="str">
        <f t="shared" si="1"/>
        <v>X</v>
      </c>
      <c r="AE15" s="159" t="s">
        <v>194</v>
      </c>
      <c r="AF15" s="160"/>
      <c r="AG15" s="160"/>
      <c r="AH15" s="161"/>
      <c r="AJ15" s="159" t="s">
        <v>203</v>
      </c>
      <c r="AK15" s="160"/>
      <c r="AL15" s="160"/>
      <c r="AM15" s="161"/>
      <c r="BC15" s="88">
        <v>500</v>
      </c>
      <c r="BE15" s="78">
        <f t="shared" si="8"/>
        <v>4000</v>
      </c>
      <c r="BF15" s="82">
        <f t="shared" si="2"/>
        <v>1.8235036393292922E-2</v>
      </c>
      <c r="BG15" s="82">
        <f t="shared" si="4"/>
        <v>0.98176496360670706</v>
      </c>
      <c r="BH15" s="86">
        <f t="shared" si="9"/>
        <v>2.2610694835759303E-3</v>
      </c>
      <c r="BI15" s="83">
        <f>SUMPRODUCT(BC15:$BC$2007,BG15:$BG$2007)</f>
        <v>211453.47272412814</v>
      </c>
      <c r="BJ15" s="77">
        <f t="shared" si="3"/>
        <v>0.97286274282440499</v>
      </c>
      <c r="BL15" s="78">
        <f t="shared" si="10"/>
        <v>4000</v>
      </c>
      <c r="BM15" s="82">
        <f t="shared" si="5"/>
        <v>3.2619392995645154E-2</v>
      </c>
      <c r="BN15" s="82">
        <f t="shared" si="6"/>
        <v>0.9673806070043548</v>
      </c>
      <c r="BO15" s="86">
        <f t="shared" si="11"/>
        <v>4.0185108945507524E-3</v>
      </c>
      <c r="BP15" s="83">
        <f>SUMPRODUCT(BC14:$BC$2006, BN15:$BN$2007)</f>
        <v>116892.80738444744</v>
      </c>
      <c r="BQ15" s="77">
        <f t="shared" si="7"/>
        <v>0.96913679591697477</v>
      </c>
    </row>
    <row r="16" spans="1:69" x14ac:dyDescent="0.35">
      <c r="A16">
        <v>2019</v>
      </c>
      <c r="B16" t="s">
        <v>3</v>
      </c>
      <c r="C16" t="s">
        <v>33</v>
      </c>
      <c r="D16" t="s">
        <v>17</v>
      </c>
      <c r="E16">
        <v>1</v>
      </c>
      <c r="F16" t="s">
        <v>9</v>
      </c>
      <c r="G16" t="s">
        <v>50</v>
      </c>
      <c r="H16" t="s">
        <v>35</v>
      </c>
      <c r="I16" t="s">
        <v>87</v>
      </c>
      <c r="J16" t="s">
        <v>19</v>
      </c>
      <c r="K16" t="s">
        <v>103</v>
      </c>
      <c r="L16" s="6">
        <v>2</v>
      </c>
      <c r="M16" s="6">
        <v>-56157.93</v>
      </c>
      <c r="N16" s="6">
        <v>10627</v>
      </c>
      <c r="O16" s="6">
        <v>0</v>
      </c>
      <c r="P16" s="6">
        <v>89080.07</v>
      </c>
      <c r="Q16" s="6">
        <v>9672</v>
      </c>
      <c r="R16" s="6">
        <v>0</v>
      </c>
      <c r="W16" s="66">
        <f t="shared" si="0"/>
        <v>-28078.965</v>
      </c>
      <c r="X16" s="66">
        <f t="shared" si="1"/>
        <v>44540.035000000003</v>
      </c>
      <c r="AE16" s="162" t="s">
        <v>195</v>
      </c>
      <c r="AF16" s="162"/>
      <c r="AG16" s="162" t="s">
        <v>196</v>
      </c>
      <c r="AH16" s="162"/>
      <c r="AJ16" s="162" t="s">
        <v>195</v>
      </c>
      <c r="AK16" s="162"/>
      <c r="AL16" s="162" t="s">
        <v>196</v>
      </c>
      <c r="AM16" s="162"/>
      <c r="BC16" s="88">
        <v>500</v>
      </c>
      <c r="BE16" s="78">
        <f t="shared" si="8"/>
        <v>4500</v>
      </c>
      <c r="BF16" s="82">
        <f t="shared" si="2"/>
        <v>2.0490910450083739E-2</v>
      </c>
      <c r="BG16" s="82">
        <f t="shared" si="4"/>
        <v>0.97950908954991622</v>
      </c>
      <c r="BH16" s="86">
        <f t="shared" si="9"/>
        <v>2.2558740567908166E-3</v>
      </c>
      <c r="BI16" s="83">
        <f>SUMPRODUCT(BC16:$BC$2007,BG16:$BG$2007)</f>
        <v>210962.59024232478</v>
      </c>
      <c r="BJ16" s="77">
        <f t="shared" si="3"/>
        <v>0.97060427304616348</v>
      </c>
      <c r="BL16" s="78">
        <f t="shared" si="10"/>
        <v>4500</v>
      </c>
      <c r="BM16" s="82">
        <f t="shared" si="5"/>
        <v>3.6621280002535249E-2</v>
      </c>
      <c r="BN16" s="82">
        <f t="shared" si="6"/>
        <v>0.96337871999746472</v>
      </c>
      <c r="BO16" s="86">
        <f t="shared" si="11"/>
        <v>4.0018870068900952E-3</v>
      </c>
      <c r="BP16" s="83">
        <f>SUMPRODUCT(BC15:$BC$2006, BN16:$BN$2007)</f>
        <v>116409.11708094526</v>
      </c>
      <c r="BQ16" s="77">
        <f t="shared" si="7"/>
        <v>0.96512660845171439</v>
      </c>
    </row>
    <row r="17" spans="1:69" x14ac:dyDescent="0.35">
      <c r="A17">
        <v>2019</v>
      </c>
      <c r="B17" t="s">
        <v>3</v>
      </c>
      <c r="C17" t="s">
        <v>33</v>
      </c>
      <c r="D17" t="s">
        <v>17</v>
      </c>
      <c r="E17">
        <v>1</v>
      </c>
      <c r="F17" t="s">
        <v>9</v>
      </c>
      <c r="G17" t="s">
        <v>53</v>
      </c>
      <c r="H17" t="s">
        <v>35</v>
      </c>
      <c r="I17" t="s">
        <v>86</v>
      </c>
      <c r="J17" t="s">
        <v>19</v>
      </c>
      <c r="K17" t="s">
        <v>94</v>
      </c>
      <c r="L17" s="6">
        <v>1</v>
      </c>
      <c r="M17" s="6">
        <v>28440.85</v>
      </c>
      <c r="N17" s="6">
        <v>0</v>
      </c>
      <c r="O17" s="6">
        <v>0</v>
      </c>
      <c r="P17" s="6">
        <v>58440.85</v>
      </c>
      <c r="Q17" s="6">
        <v>0</v>
      </c>
      <c r="R17" s="6">
        <v>0</v>
      </c>
      <c r="W17" s="66" t="str">
        <f t="shared" si="0"/>
        <v>X</v>
      </c>
      <c r="X17" s="66" t="str">
        <f t="shared" si="1"/>
        <v>X</v>
      </c>
      <c r="AA17" s="70" t="s">
        <v>197</v>
      </c>
      <c r="AB17" s="70" t="s">
        <v>198</v>
      </c>
      <c r="AC17" s="70" t="s">
        <v>199</v>
      </c>
      <c r="AE17" s="70" t="s">
        <v>192</v>
      </c>
      <c r="AF17" s="70" t="s">
        <v>193</v>
      </c>
      <c r="AG17" s="70" t="s">
        <v>192</v>
      </c>
      <c r="AH17" s="70" t="s">
        <v>193</v>
      </c>
      <c r="AJ17" s="70" t="s">
        <v>192</v>
      </c>
      <c r="AK17" s="70" t="s">
        <v>193</v>
      </c>
      <c r="AL17" s="70" t="s">
        <v>192</v>
      </c>
      <c r="AM17" s="70" t="s">
        <v>193</v>
      </c>
      <c r="BC17" s="88">
        <v>500</v>
      </c>
      <c r="BE17" s="78">
        <f t="shared" si="8"/>
        <v>5000</v>
      </c>
      <c r="BF17" s="82">
        <f t="shared" si="2"/>
        <v>2.2741601018006305E-2</v>
      </c>
      <c r="BG17" s="82">
        <f t="shared" si="4"/>
        <v>0.97725839898199374</v>
      </c>
      <c r="BH17" s="86">
        <f t="shared" si="9"/>
        <v>2.2506905679225662E-3</v>
      </c>
      <c r="BI17" s="83">
        <f>SUMPRODUCT(BC17:$BC$2007,BG17:$BG$2007)</f>
        <v>210472.83569754983</v>
      </c>
      <c r="BJ17" s="77">
        <f t="shared" si="3"/>
        <v>0.96835099272117164</v>
      </c>
      <c r="BL17" s="78">
        <f t="shared" si="10"/>
        <v>5000</v>
      </c>
      <c r="BM17" s="82">
        <f t="shared" si="5"/>
        <v>4.0606611891925604E-2</v>
      </c>
      <c r="BN17" s="82">
        <f t="shared" si="6"/>
        <v>0.9593933881080744</v>
      </c>
      <c r="BO17" s="86">
        <f t="shared" si="11"/>
        <v>3.9853318893903547E-3</v>
      </c>
      <c r="BP17" s="83">
        <f>SUMPRODUCT(BC16:$BC$2006, BN17:$BN$2007)</f>
        <v>115927.42772094652</v>
      </c>
      <c r="BQ17" s="77">
        <f t="shared" si="7"/>
        <v>0.96113301044152077</v>
      </c>
    </row>
    <row r="18" spans="1:69" x14ac:dyDescent="0.35">
      <c r="A18">
        <v>2019</v>
      </c>
      <c r="B18" t="s">
        <v>3</v>
      </c>
      <c r="C18" t="s">
        <v>33</v>
      </c>
      <c r="D18" t="s">
        <v>17</v>
      </c>
      <c r="E18">
        <v>1</v>
      </c>
      <c r="F18" t="s">
        <v>9</v>
      </c>
      <c r="G18" t="s">
        <v>55</v>
      </c>
      <c r="H18" t="s">
        <v>35</v>
      </c>
      <c r="I18" t="s">
        <v>87</v>
      </c>
      <c r="J18" t="s">
        <v>19</v>
      </c>
      <c r="K18" t="s">
        <v>99</v>
      </c>
      <c r="L18" s="6">
        <v>1</v>
      </c>
      <c r="M18" s="6">
        <v>0</v>
      </c>
      <c r="N18" s="6">
        <v>1000</v>
      </c>
      <c r="O18" s="6">
        <v>0</v>
      </c>
      <c r="P18" s="6">
        <v>0</v>
      </c>
      <c r="Q18" s="6">
        <v>0</v>
      </c>
      <c r="R18" s="6">
        <v>0</v>
      </c>
      <c r="W18" s="66" t="str">
        <f t="shared" si="0"/>
        <v>X</v>
      </c>
      <c r="X18" s="66" t="str">
        <f t="shared" si="1"/>
        <v>X</v>
      </c>
      <c r="AA18" s="92" t="s">
        <v>200</v>
      </c>
      <c r="AB18" s="93">
        <v>0</v>
      </c>
      <c r="AC18" s="93" t="s">
        <v>201</v>
      </c>
      <c r="AD18" s="91"/>
      <c r="AE18" s="98">
        <f t="shared" ref="AE18:AE33" si="12">+COUNTIFS(W:W,"&lt;="&amp;AB18,$I:$I,$AF$2)/$AB$10</f>
        <v>0.2864864864864865</v>
      </c>
      <c r="AF18" s="76">
        <f>+AE18</f>
        <v>0.2864864864864865</v>
      </c>
      <c r="AG18" s="98">
        <f>+_xlfn.EXPON.DIST(AB18,$AG$8,TRUE)</f>
        <v>0</v>
      </c>
      <c r="AH18" s="83">
        <f>+AG18</f>
        <v>0</v>
      </c>
      <c r="AJ18" s="98">
        <f t="shared" ref="AJ18:AJ33" si="13">+COUNTIFS(X:X,"&lt;="&amp;AB18,$I:$I,$AF$2)/$AC$10</f>
        <v>1.282051282051282E-2</v>
      </c>
      <c r="AK18" s="83">
        <f>+AJ18</f>
        <v>1.282051282051282E-2</v>
      </c>
      <c r="AL18" s="76">
        <f t="shared" ref="AL18:AL33" si="14">+_xlfn.EXPON.DIST(AB18,1/$AJ$8,TRUE)</f>
        <v>0</v>
      </c>
      <c r="AM18" s="83">
        <f>+AL18</f>
        <v>0</v>
      </c>
      <c r="BC18" s="88">
        <v>500</v>
      </c>
      <c r="BE18" s="78">
        <f t="shared" si="8"/>
        <v>5500</v>
      </c>
      <c r="BF18" s="82">
        <f t="shared" si="2"/>
        <v>2.4987120007546819E-2</v>
      </c>
      <c r="BG18" s="82">
        <f t="shared" si="4"/>
        <v>0.97501287999245323</v>
      </c>
      <c r="BH18" s="86">
        <f t="shared" si="9"/>
        <v>2.2455189895405139E-3</v>
      </c>
      <c r="BI18" s="83">
        <f>SUMPRODUCT(BC18:$BC$2007,BG18:$BG$2007)</f>
        <v>209984.20649805883</v>
      </c>
      <c r="BJ18" s="77">
        <f t="shared" si="3"/>
        <v>0.96610288992523841</v>
      </c>
      <c r="BL18" s="78">
        <f t="shared" si="10"/>
        <v>5500</v>
      </c>
      <c r="BM18" s="82">
        <f t="shared" si="5"/>
        <v>4.4575457149486859E-2</v>
      </c>
      <c r="BN18" s="82">
        <f t="shared" si="6"/>
        <v>0.95542454285051315</v>
      </c>
      <c r="BO18" s="86">
        <f t="shared" si="11"/>
        <v>3.9688452575612557E-3</v>
      </c>
      <c r="BP18" s="83">
        <f>SUMPRODUCT(BC17:$BC$2006, BN18:$BN$2007)</f>
        <v>115447.73102689248</v>
      </c>
      <c r="BQ18" s="77">
        <f t="shared" si="7"/>
        <v>0.95715593325867465</v>
      </c>
    </row>
    <row r="19" spans="1:69" x14ac:dyDescent="0.35">
      <c r="A19">
        <v>2019</v>
      </c>
      <c r="B19" t="s">
        <v>3</v>
      </c>
      <c r="C19" t="s">
        <v>33</v>
      </c>
      <c r="D19" t="s">
        <v>17</v>
      </c>
      <c r="E19">
        <v>1</v>
      </c>
      <c r="F19" t="s">
        <v>9</v>
      </c>
      <c r="G19" t="s">
        <v>56</v>
      </c>
      <c r="H19" t="s">
        <v>35</v>
      </c>
      <c r="I19" t="s">
        <v>86</v>
      </c>
      <c r="J19" t="s">
        <v>19</v>
      </c>
      <c r="K19" t="s">
        <v>90</v>
      </c>
      <c r="L19" s="6">
        <v>1</v>
      </c>
      <c r="M19" s="6">
        <v>30000</v>
      </c>
      <c r="N19" s="6">
        <v>950</v>
      </c>
      <c r="O19" s="6">
        <v>0</v>
      </c>
      <c r="P19" s="6">
        <v>0</v>
      </c>
      <c r="Q19" s="6">
        <v>0</v>
      </c>
      <c r="R19" s="6">
        <v>0</v>
      </c>
      <c r="W19" s="66" t="str">
        <f t="shared" si="0"/>
        <v>X</v>
      </c>
      <c r="X19" s="66" t="str">
        <f t="shared" si="1"/>
        <v>X</v>
      </c>
      <c r="AA19" s="78">
        <f>+AB18</f>
        <v>0</v>
      </c>
      <c r="AB19" s="94">
        <f>+$AB$12</f>
        <v>49000</v>
      </c>
      <c r="AC19" s="95">
        <f>+(AB19+AA19)/2</f>
        <v>24500</v>
      </c>
      <c r="AD19" s="6"/>
      <c r="AE19" s="98">
        <f t="shared" si="12"/>
        <v>0.67027027027027031</v>
      </c>
      <c r="AF19" s="76">
        <f>+AE19-AE18</f>
        <v>0.38378378378378381</v>
      </c>
      <c r="AG19" s="98">
        <f>+_xlfn.EXPON.DIST(AB19,$AG$8,TRUE)</f>
        <v>1</v>
      </c>
      <c r="AH19" s="83">
        <f>+AG19-AG18</f>
        <v>1</v>
      </c>
      <c r="AJ19" s="98">
        <f t="shared" si="13"/>
        <v>0.53846153846153844</v>
      </c>
      <c r="AK19" s="83">
        <f>+AJ19-AJ18</f>
        <v>0.52564102564102566</v>
      </c>
      <c r="AL19" s="76">
        <f t="shared" si="14"/>
        <v>0.33385638929651218</v>
      </c>
      <c r="AM19" s="83">
        <f>+AL19-AL18</f>
        <v>0.33385638929651218</v>
      </c>
      <c r="BC19" s="88">
        <v>500</v>
      </c>
      <c r="BE19" s="78">
        <f t="shared" si="8"/>
        <v>6000</v>
      </c>
      <c r="BF19" s="82">
        <f t="shared" si="2"/>
        <v>2.7227479301823884E-2</v>
      </c>
      <c r="BG19" s="82">
        <f t="shared" si="4"/>
        <v>0.9727725206981761</v>
      </c>
      <c r="BH19" s="86">
        <f t="shared" si="9"/>
        <v>2.2403592942770653E-3</v>
      </c>
      <c r="BI19" s="83">
        <f>SUMPRODUCT(BC19:$BC$2007,BG19:$BG$2007)</f>
        <v>209496.70005806259</v>
      </c>
      <c r="BJ19" s="77">
        <f t="shared" si="3"/>
        <v>0.96385995276157177</v>
      </c>
      <c r="BL19" s="78">
        <f t="shared" si="10"/>
        <v>6000</v>
      </c>
      <c r="BM19" s="82">
        <f t="shared" si="5"/>
        <v>4.8527883977576208E-2</v>
      </c>
      <c r="BN19" s="82">
        <f t="shared" si="6"/>
        <v>0.95147211602242376</v>
      </c>
      <c r="BO19" s="86">
        <f t="shared" si="11"/>
        <v>3.952426828089349E-3</v>
      </c>
      <c r="BP19" s="83">
        <f>SUMPRODUCT(BC18:$BC$2006, BN19:$BN$2007)</f>
        <v>114970.01875546724</v>
      </c>
      <c r="BQ19" s="77">
        <f t="shared" si="7"/>
        <v>0.9531953085593583</v>
      </c>
    </row>
    <row r="20" spans="1:69" x14ac:dyDescent="0.35">
      <c r="A20">
        <v>2019</v>
      </c>
      <c r="B20" t="s">
        <v>3</v>
      </c>
      <c r="C20" t="s">
        <v>33</v>
      </c>
      <c r="D20" t="s">
        <v>17</v>
      </c>
      <c r="E20">
        <v>1</v>
      </c>
      <c r="F20" t="s">
        <v>9</v>
      </c>
      <c r="G20" t="s">
        <v>57</v>
      </c>
      <c r="H20" t="s">
        <v>35</v>
      </c>
      <c r="I20" t="s">
        <v>86</v>
      </c>
      <c r="J20" t="s">
        <v>19</v>
      </c>
      <c r="K20" t="s">
        <v>105</v>
      </c>
      <c r="L20" s="6">
        <v>1</v>
      </c>
      <c r="M20" s="6">
        <v>337060</v>
      </c>
      <c r="N20" s="6">
        <v>9687.8799999999992</v>
      </c>
      <c r="O20" s="6">
        <v>0</v>
      </c>
      <c r="P20" s="6">
        <v>337060</v>
      </c>
      <c r="Q20" s="6">
        <v>231000</v>
      </c>
      <c r="R20" s="6">
        <v>84265</v>
      </c>
      <c r="W20" s="66" t="str">
        <f t="shared" si="0"/>
        <v>X</v>
      </c>
      <c r="X20" s="66" t="str">
        <f t="shared" si="1"/>
        <v>X</v>
      </c>
      <c r="AA20" s="78">
        <f>+AB19</f>
        <v>49000</v>
      </c>
      <c r="AB20" s="94">
        <f t="shared" ref="AB20:AB33" si="15">+AB19+$AB$12</f>
        <v>98000</v>
      </c>
      <c r="AC20" s="95">
        <f t="shared" ref="AC20:AC33" si="16">+(AB20+AA20)/2</f>
        <v>73500</v>
      </c>
      <c r="AD20" s="6"/>
      <c r="AE20" s="98">
        <f t="shared" si="12"/>
        <v>0.76216216216216215</v>
      </c>
      <c r="AF20" s="76">
        <f t="shared" ref="AF20:AH34" si="17">+AE20-AE19</f>
        <v>9.1891891891891841E-2</v>
      </c>
      <c r="AG20" s="98">
        <f t="shared" ref="AG20:AG33" si="18">+_xlfn.EXPON.DIST(AB20,$AG$8,TRUE)</f>
        <v>1</v>
      </c>
      <c r="AH20" s="83">
        <f t="shared" si="17"/>
        <v>0</v>
      </c>
      <c r="AJ20" s="98">
        <f t="shared" si="13"/>
        <v>0.66666666666666663</v>
      </c>
      <c r="AK20" s="83">
        <f t="shared" ref="AK20:AK34" si="19">+AJ20-AJ19</f>
        <v>0.12820512820512819</v>
      </c>
      <c r="AL20" s="76">
        <f t="shared" si="14"/>
        <v>0.55625268991892007</v>
      </c>
      <c r="AM20" s="83">
        <f t="shared" ref="AM20:AM33" si="20">+AL20-AL19</f>
        <v>0.22239630062240789</v>
      </c>
      <c r="BC20" s="88">
        <v>500</v>
      </c>
      <c r="BE20" s="78">
        <f t="shared" si="8"/>
        <v>6500</v>
      </c>
      <c r="BF20" s="82">
        <f t="shared" si="2"/>
        <v>2.9462690756651401E-2</v>
      </c>
      <c r="BG20" s="82">
        <f t="shared" si="4"/>
        <v>0.97053730924334858</v>
      </c>
      <c r="BH20" s="86">
        <f t="shared" si="9"/>
        <v>2.2352114548275168E-3</v>
      </c>
      <c r="BI20" s="83">
        <f>SUMPRODUCT(BC20:$BC$2007,BG20:$BG$2007)</f>
        <v>209010.31379771346</v>
      </c>
      <c r="BJ20" s="77">
        <f t="shared" si="3"/>
        <v>0.96162216936071609</v>
      </c>
      <c r="BL20" s="78">
        <f t="shared" si="10"/>
        <v>6500</v>
      </c>
      <c r="BM20" s="82">
        <f t="shared" si="5"/>
        <v>5.2463960296409436E-2</v>
      </c>
      <c r="BN20" s="82">
        <f t="shared" si="6"/>
        <v>0.94753603970359057</v>
      </c>
      <c r="BO20" s="86">
        <f t="shared" si="11"/>
        <v>3.9360763188332273E-3</v>
      </c>
      <c r="BP20" s="83">
        <f>SUMPRODUCT(BC19:$BC$2006, BN20:$BN$2007)</f>
        <v>114494.28269745602</v>
      </c>
      <c r="BQ20" s="77">
        <f t="shared" si="7"/>
        <v>0.94925106828247952</v>
      </c>
    </row>
    <row r="21" spans="1:69" x14ac:dyDescent="0.35">
      <c r="A21">
        <v>2019</v>
      </c>
      <c r="B21" t="s">
        <v>3</v>
      </c>
      <c r="C21" t="s">
        <v>33</v>
      </c>
      <c r="D21" t="s">
        <v>17</v>
      </c>
      <c r="E21">
        <v>1</v>
      </c>
      <c r="F21" t="s">
        <v>9</v>
      </c>
      <c r="G21" t="s">
        <v>60</v>
      </c>
      <c r="H21" t="s">
        <v>35</v>
      </c>
      <c r="I21" t="s">
        <v>86</v>
      </c>
      <c r="J21" t="s">
        <v>19</v>
      </c>
      <c r="K21" t="s">
        <v>89</v>
      </c>
      <c r="L21" s="6">
        <v>1</v>
      </c>
      <c r="M21" s="6">
        <v>-100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W21" s="66" t="str">
        <f t="shared" si="0"/>
        <v>X</v>
      </c>
      <c r="X21" s="66" t="str">
        <f t="shared" si="1"/>
        <v>X</v>
      </c>
      <c r="AA21" s="78">
        <f t="shared" ref="AA21:AA34" si="21">+AB20</f>
        <v>98000</v>
      </c>
      <c r="AB21" s="94">
        <f t="shared" si="15"/>
        <v>147000</v>
      </c>
      <c r="AC21" s="95">
        <f t="shared" si="16"/>
        <v>122500</v>
      </c>
      <c r="AD21" s="6"/>
      <c r="AE21" s="98">
        <f t="shared" si="12"/>
        <v>0.82162162162162167</v>
      </c>
      <c r="AF21" s="76">
        <f t="shared" si="17"/>
        <v>5.9459459459459518E-2</v>
      </c>
      <c r="AG21" s="98">
        <f t="shared" si="18"/>
        <v>1</v>
      </c>
      <c r="AH21" s="83">
        <f t="shared" si="17"/>
        <v>0</v>
      </c>
      <c r="AJ21" s="98">
        <f t="shared" si="13"/>
        <v>0.73076923076923073</v>
      </c>
      <c r="AK21" s="83">
        <f t="shared" si="19"/>
        <v>6.4102564102564097E-2</v>
      </c>
      <c r="AL21" s="76">
        <f t="shared" si="14"/>
        <v>0.70440056462262923</v>
      </c>
      <c r="AM21" s="83">
        <f t="shared" si="20"/>
        <v>0.14814787470370916</v>
      </c>
      <c r="BC21" s="88">
        <v>500</v>
      </c>
      <c r="BE21" s="78">
        <f t="shared" si="8"/>
        <v>7000</v>
      </c>
      <c r="BF21" s="82">
        <f t="shared" si="2"/>
        <v>3.1692766200601255E-2</v>
      </c>
      <c r="BG21" s="82">
        <f t="shared" si="4"/>
        <v>0.96830723379939876</v>
      </c>
      <c r="BH21" s="86">
        <f t="shared" si="9"/>
        <v>2.2300754439498541E-3</v>
      </c>
      <c r="BI21" s="83">
        <f>SUMPRODUCT(BC21:$BC$2007,BG21:$BG$2007)</f>
        <v>208525.04514309179</v>
      </c>
      <c r="BJ21" s="77">
        <f t="shared" si="3"/>
        <v>0.95938952788048903</v>
      </c>
      <c r="BL21" s="78">
        <f t="shared" si="10"/>
        <v>7000</v>
      </c>
      <c r="BM21" s="82">
        <f t="shared" si="5"/>
        <v>5.6383753745228096E-2</v>
      </c>
      <c r="BN21" s="82">
        <f t="shared" si="6"/>
        <v>0.94361624625477192</v>
      </c>
      <c r="BO21" s="86">
        <f t="shared" si="11"/>
        <v>3.9197934488186606E-3</v>
      </c>
      <c r="BP21" s="83">
        <f>SUMPRODUCT(BC20:$BC$2006, BN21:$BN$2007)</f>
        <v>114020.51467760424</v>
      </c>
      <c r="BQ21" s="77">
        <f t="shared" si="7"/>
        <v>0.94532314464850431</v>
      </c>
    </row>
    <row r="22" spans="1:69" x14ac:dyDescent="0.35">
      <c r="A22">
        <v>2019</v>
      </c>
      <c r="B22" t="s">
        <v>3</v>
      </c>
      <c r="C22" t="s">
        <v>33</v>
      </c>
      <c r="D22" t="s">
        <v>17</v>
      </c>
      <c r="E22">
        <v>1</v>
      </c>
      <c r="F22" t="s">
        <v>9</v>
      </c>
      <c r="G22" t="s">
        <v>60</v>
      </c>
      <c r="H22" t="s">
        <v>35</v>
      </c>
      <c r="I22" t="s">
        <v>87</v>
      </c>
      <c r="J22" t="s">
        <v>19</v>
      </c>
      <c r="K22" t="s">
        <v>99</v>
      </c>
      <c r="L22" s="6">
        <v>1</v>
      </c>
      <c r="M22" s="6">
        <v>-90000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W22" s="66">
        <f t="shared" si="0"/>
        <v>-90000</v>
      </c>
      <c r="X22" s="66" t="str">
        <f t="shared" si="1"/>
        <v>X</v>
      </c>
      <c r="AA22" s="78">
        <f t="shared" si="21"/>
        <v>147000</v>
      </c>
      <c r="AB22" s="94">
        <f t="shared" si="15"/>
        <v>196000</v>
      </c>
      <c r="AC22" s="95">
        <f t="shared" si="16"/>
        <v>171500</v>
      </c>
      <c r="AD22" s="6"/>
      <c r="AE22" s="98">
        <f t="shared" si="12"/>
        <v>0.84324324324324329</v>
      </c>
      <c r="AF22" s="76">
        <f t="shared" si="17"/>
        <v>2.1621621621621623E-2</v>
      </c>
      <c r="AG22" s="98">
        <f t="shared" si="18"/>
        <v>1</v>
      </c>
      <c r="AH22" s="83">
        <f t="shared" si="17"/>
        <v>0</v>
      </c>
      <c r="AJ22" s="98">
        <f t="shared" si="13"/>
        <v>0.76923076923076927</v>
      </c>
      <c r="AK22" s="83">
        <f t="shared" si="19"/>
        <v>3.8461538461538547E-2</v>
      </c>
      <c r="AL22" s="76">
        <f t="shared" si="14"/>
        <v>0.80308832479580594</v>
      </c>
      <c r="AM22" s="83">
        <f t="shared" si="20"/>
        <v>9.8687760173176708E-2</v>
      </c>
      <c r="BC22" s="88">
        <v>500</v>
      </c>
      <c r="BE22" s="78">
        <f t="shared" si="8"/>
        <v>7500</v>
      </c>
      <c r="BF22" s="82">
        <f t="shared" si="2"/>
        <v>3.3917717435065976E-2</v>
      </c>
      <c r="BG22" s="82">
        <f t="shared" si="4"/>
        <v>0.966082282564934</v>
      </c>
      <c r="BH22" s="86">
        <f t="shared" si="9"/>
        <v>2.2249512344647213E-3</v>
      </c>
      <c r="BI22" s="83">
        <f>SUMPRODUCT(BC22:$BC$2007,BG22:$BG$2007)</f>
        <v>208040.89152619211</v>
      </c>
      <c r="BJ22" s="77">
        <f t="shared" si="3"/>
        <v>0.9571620165059187</v>
      </c>
      <c r="BL22" s="78">
        <f t="shared" si="10"/>
        <v>7500</v>
      </c>
      <c r="BM22" s="82">
        <f t="shared" si="5"/>
        <v>6.0287331683461842E-2</v>
      </c>
      <c r="BN22" s="82">
        <f t="shared" si="6"/>
        <v>0.93971266831653821</v>
      </c>
      <c r="BO22" s="86">
        <f t="shared" si="11"/>
        <v>3.903577938233746E-3</v>
      </c>
      <c r="BP22" s="83">
        <f>SUMPRODUCT(BC21:$BC$2006, BN22:$BN$2007)</f>
        <v>113548.70655447686</v>
      </c>
      <c r="BQ22" s="77">
        <f t="shared" si="7"/>
        <v>0.94141147015829008</v>
      </c>
    </row>
    <row r="23" spans="1:69" x14ac:dyDescent="0.35">
      <c r="A23">
        <v>2019</v>
      </c>
      <c r="B23" t="s">
        <v>3</v>
      </c>
      <c r="C23" t="s">
        <v>33</v>
      </c>
      <c r="D23" t="s">
        <v>17</v>
      </c>
      <c r="E23">
        <v>1</v>
      </c>
      <c r="F23" t="s">
        <v>9</v>
      </c>
      <c r="G23" t="s">
        <v>64</v>
      </c>
      <c r="H23" t="s">
        <v>35</v>
      </c>
      <c r="I23" t="s">
        <v>87</v>
      </c>
      <c r="J23" t="s">
        <v>19</v>
      </c>
      <c r="K23" t="s">
        <v>94</v>
      </c>
      <c r="L23" s="6">
        <v>1</v>
      </c>
      <c r="M23" s="6">
        <v>5100000</v>
      </c>
      <c r="N23" s="6">
        <v>231601.51</v>
      </c>
      <c r="O23" s="6">
        <v>1</v>
      </c>
      <c r="P23" s="6">
        <v>5100000</v>
      </c>
      <c r="Q23" s="6">
        <v>0</v>
      </c>
      <c r="R23" s="6">
        <v>0</v>
      </c>
      <c r="W23" s="66">
        <f t="shared" si="0"/>
        <v>5100000</v>
      </c>
      <c r="X23" s="66">
        <f t="shared" si="1"/>
        <v>5100000</v>
      </c>
      <c r="AA23" s="78">
        <f t="shared" si="21"/>
        <v>196000</v>
      </c>
      <c r="AB23" s="94">
        <f t="shared" si="15"/>
        <v>245000</v>
      </c>
      <c r="AC23" s="95">
        <f t="shared" si="16"/>
        <v>220500</v>
      </c>
      <c r="AD23" s="6"/>
      <c r="AE23" s="98">
        <f t="shared" si="12"/>
        <v>0.87567567567567572</v>
      </c>
      <c r="AF23" s="76">
        <f t="shared" si="17"/>
        <v>3.2432432432432434E-2</v>
      </c>
      <c r="AG23" s="98">
        <f t="shared" si="18"/>
        <v>1</v>
      </c>
      <c r="AH23" s="83">
        <f t="shared" si="17"/>
        <v>0</v>
      </c>
      <c r="AJ23" s="98">
        <f t="shared" si="13"/>
        <v>0.82051282051282048</v>
      </c>
      <c r="AK23" s="83">
        <f t="shared" si="19"/>
        <v>5.1282051282051211E-2</v>
      </c>
      <c r="AL23" s="76">
        <f t="shared" si="14"/>
        <v>0.86882854568980572</v>
      </c>
      <c r="AM23" s="83">
        <f t="shared" si="20"/>
        <v>6.5740220893999779E-2</v>
      </c>
      <c r="BC23" s="88">
        <v>500</v>
      </c>
      <c r="BE23" s="78">
        <f t="shared" si="8"/>
        <v>8000</v>
      </c>
      <c r="BF23" s="82">
        <f t="shared" si="2"/>
        <v>3.6137556234321126E-2</v>
      </c>
      <c r="BG23" s="82">
        <f t="shared" si="4"/>
        <v>0.96386244376567887</v>
      </c>
      <c r="BH23" s="86">
        <f t="shared" si="9"/>
        <v>2.2198387992551499E-3</v>
      </c>
      <c r="BI23" s="83">
        <f>SUMPRODUCT(BC23:$BC$2007,BG23:$BG$2007)</f>
        <v>207557.85038490963</v>
      </c>
      <c r="BJ23" s="77">
        <f t="shared" si="3"/>
        <v>0.95493962344918137</v>
      </c>
      <c r="BL23" s="78">
        <f t="shared" si="10"/>
        <v>8000</v>
      </c>
      <c r="BM23" s="82">
        <f t="shared" si="5"/>
        <v>6.4174761191885976E-2</v>
      </c>
      <c r="BN23" s="82">
        <f t="shared" si="6"/>
        <v>0.93582523880811408</v>
      </c>
      <c r="BO23" s="86">
        <f t="shared" si="11"/>
        <v>3.8874295084241339E-3</v>
      </c>
      <c r="BP23" s="83">
        <f>SUMPRODUCT(BC22:$BC$2006, BN23:$BN$2007)</f>
        <v>113078.85022031858</v>
      </c>
      <c r="BQ23" s="77">
        <f t="shared" si="7"/>
        <v>0.93751597759192684</v>
      </c>
    </row>
    <row r="24" spans="1:69" x14ac:dyDescent="0.35">
      <c r="A24">
        <v>2019</v>
      </c>
      <c r="B24" t="s">
        <v>3</v>
      </c>
      <c r="C24" t="s">
        <v>33</v>
      </c>
      <c r="D24" t="s">
        <v>17</v>
      </c>
      <c r="E24">
        <v>1</v>
      </c>
      <c r="F24" t="s">
        <v>9</v>
      </c>
      <c r="G24" t="s">
        <v>65</v>
      </c>
      <c r="H24" t="s">
        <v>35</v>
      </c>
      <c r="I24" t="s">
        <v>87</v>
      </c>
      <c r="J24" t="s">
        <v>19</v>
      </c>
      <c r="K24" t="s">
        <v>90</v>
      </c>
      <c r="L24" s="6">
        <v>1</v>
      </c>
      <c r="M24" s="6">
        <v>30000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W24" s="66">
        <f t="shared" si="0"/>
        <v>30000</v>
      </c>
      <c r="X24" s="66" t="str">
        <f t="shared" si="1"/>
        <v>X</v>
      </c>
      <c r="AA24" s="78">
        <f t="shared" si="21"/>
        <v>245000</v>
      </c>
      <c r="AB24" s="94">
        <f t="shared" si="15"/>
        <v>294000</v>
      </c>
      <c r="AC24" s="95">
        <f t="shared" si="16"/>
        <v>269500</v>
      </c>
      <c r="AD24" s="6"/>
      <c r="AE24" s="98">
        <f t="shared" si="12"/>
        <v>0.89189189189189189</v>
      </c>
      <c r="AF24" s="76">
        <f t="shared" si="17"/>
        <v>1.6216216216216162E-2</v>
      </c>
      <c r="AG24" s="98">
        <f t="shared" si="18"/>
        <v>1</v>
      </c>
      <c r="AH24" s="83">
        <f t="shared" si="17"/>
        <v>0</v>
      </c>
      <c r="AJ24" s="98">
        <f t="shared" si="13"/>
        <v>0.83333333333333337</v>
      </c>
      <c r="AK24" s="83">
        <f t="shared" si="19"/>
        <v>1.2820512820512886E-2</v>
      </c>
      <c r="AL24" s="76">
        <f t="shared" si="14"/>
        <v>0.91262097380457963</v>
      </c>
      <c r="AM24" s="83">
        <f t="shared" si="20"/>
        <v>4.3792428114773907E-2</v>
      </c>
      <c r="BC24" s="88">
        <v>500</v>
      </c>
      <c r="BE24" s="78">
        <f t="shared" si="8"/>
        <v>8500</v>
      </c>
      <c r="BF24" s="82">
        <f t="shared" si="2"/>
        <v>3.8352294345587672E-2</v>
      </c>
      <c r="BG24" s="82">
        <f t="shared" si="4"/>
        <v>0.96164770565441238</v>
      </c>
      <c r="BH24" s="86">
        <f t="shared" si="9"/>
        <v>2.2147381112665454E-3</v>
      </c>
      <c r="BI24" s="83">
        <f>SUMPRODUCT(BC24:$BC$2007,BG24:$BG$2007)</f>
        <v>207075.91916302676</v>
      </c>
      <c r="BJ24" s="77">
        <f t="shared" si="3"/>
        <v>0.95272233694953912</v>
      </c>
      <c r="BL24" s="78">
        <f t="shared" si="10"/>
        <v>8500</v>
      </c>
      <c r="BM24" s="82">
        <f t="shared" si="5"/>
        <v>6.8046109073774147E-2</v>
      </c>
      <c r="BN24" s="82">
        <f t="shared" si="6"/>
        <v>0.93195389092622583</v>
      </c>
      <c r="BO24" s="86">
        <f t="shared" si="11"/>
        <v>3.8713478818881708E-3</v>
      </c>
      <c r="BP24" s="83">
        <f>SUMPRODUCT(BC23:$BC$2006, BN24:$BN$2007)</f>
        <v>112610.93760091452</v>
      </c>
      <c r="BQ24" s="77">
        <f t="shared" si="7"/>
        <v>0.93363660000758197</v>
      </c>
    </row>
    <row r="25" spans="1:69" x14ac:dyDescent="0.35">
      <c r="A25">
        <v>2019</v>
      </c>
      <c r="B25" t="s">
        <v>3</v>
      </c>
      <c r="C25" t="s">
        <v>33</v>
      </c>
      <c r="D25" t="s">
        <v>17</v>
      </c>
      <c r="E25">
        <v>2</v>
      </c>
      <c r="F25" t="s">
        <v>9</v>
      </c>
      <c r="G25" t="s">
        <v>39</v>
      </c>
      <c r="H25" t="s">
        <v>35</v>
      </c>
      <c r="I25" t="s">
        <v>86</v>
      </c>
      <c r="J25" t="s">
        <v>19</v>
      </c>
      <c r="K25" t="s">
        <v>107</v>
      </c>
      <c r="L25" s="6">
        <v>1</v>
      </c>
      <c r="M25" s="6">
        <v>89845</v>
      </c>
      <c r="N25" s="6">
        <v>8254</v>
      </c>
      <c r="O25" s="6">
        <v>0</v>
      </c>
      <c r="P25" s="6">
        <v>324845</v>
      </c>
      <c r="Q25" s="6">
        <v>0</v>
      </c>
      <c r="R25" s="6">
        <v>0</v>
      </c>
      <c r="W25" s="66" t="str">
        <f t="shared" si="0"/>
        <v>X</v>
      </c>
      <c r="X25" s="66" t="str">
        <f t="shared" si="1"/>
        <v>X</v>
      </c>
      <c r="AA25" s="78">
        <f t="shared" si="21"/>
        <v>294000</v>
      </c>
      <c r="AB25" s="94">
        <f t="shared" si="15"/>
        <v>343000</v>
      </c>
      <c r="AC25" s="95">
        <f t="shared" si="16"/>
        <v>318500</v>
      </c>
      <c r="AD25" s="6"/>
      <c r="AE25" s="98">
        <f t="shared" si="12"/>
        <v>0.9027027027027027</v>
      </c>
      <c r="AF25" s="76">
        <f t="shared" si="17"/>
        <v>1.0810810810810811E-2</v>
      </c>
      <c r="AG25" s="98">
        <f t="shared" si="18"/>
        <v>1</v>
      </c>
      <c r="AH25" s="83">
        <f t="shared" si="17"/>
        <v>0</v>
      </c>
      <c r="AJ25" s="98">
        <f t="shared" si="13"/>
        <v>0.85897435897435892</v>
      </c>
      <c r="AK25" s="83">
        <f t="shared" si="19"/>
        <v>2.564102564102555E-2</v>
      </c>
      <c r="AL25" s="76">
        <f t="shared" si="14"/>
        <v>0.94179301999042797</v>
      </c>
      <c r="AM25" s="83">
        <f t="shared" si="20"/>
        <v>2.9172046185848344E-2</v>
      </c>
      <c r="BC25" s="88">
        <v>500</v>
      </c>
      <c r="BE25" s="78">
        <f t="shared" si="8"/>
        <v>9000</v>
      </c>
      <c r="BF25" s="82">
        <f t="shared" si="2"/>
        <v>4.0561943489094129E-2</v>
      </c>
      <c r="BG25" s="82">
        <f t="shared" si="4"/>
        <v>0.95943805651090586</v>
      </c>
      <c r="BH25" s="86">
        <f t="shared" si="9"/>
        <v>2.2096491435064577E-3</v>
      </c>
      <c r="BI25" s="83">
        <f>SUMPRODUCT(BC25:$BC$2007,BG25:$BG$2007)</f>
        <v>206595.09531019963</v>
      </c>
      <c r="BJ25" s="77">
        <f t="shared" si="3"/>
        <v>0.95051014527327804</v>
      </c>
      <c r="BL25" s="78">
        <f t="shared" si="10"/>
        <v>9000</v>
      </c>
      <c r="BM25" s="82">
        <f t="shared" si="5"/>
        <v>7.1901441856046411E-2</v>
      </c>
      <c r="BN25" s="82">
        <f t="shared" si="6"/>
        <v>0.92809855814395359</v>
      </c>
      <c r="BO25" s="86">
        <f t="shared" si="11"/>
        <v>3.8553327822722638E-3</v>
      </c>
      <c r="BP25" s="83">
        <f>SUMPRODUCT(BC24:$BC$2006, BN25:$BN$2007)</f>
        <v>112144.9606554514</v>
      </c>
      <c r="BQ25" s="77">
        <f t="shared" si="7"/>
        <v>0.92977327074034943</v>
      </c>
    </row>
    <row r="26" spans="1:69" x14ac:dyDescent="0.35">
      <c r="A26">
        <v>2019</v>
      </c>
      <c r="B26" t="s">
        <v>3</v>
      </c>
      <c r="C26" t="s">
        <v>33</v>
      </c>
      <c r="D26" t="s">
        <v>17</v>
      </c>
      <c r="E26">
        <v>2</v>
      </c>
      <c r="F26" t="s">
        <v>9</v>
      </c>
      <c r="G26" t="s">
        <v>39</v>
      </c>
      <c r="H26" t="s">
        <v>35</v>
      </c>
      <c r="I26" t="s">
        <v>87</v>
      </c>
      <c r="J26" t="s">
        <v>19</v>
      </c>
      <c r="K26" t="s">
        <v>107</v>
      </c>
      <c r="L26" s="6">
        <v>1</v>
      </c>
      <c r="M26" s="6">
        <v>250000</v>
      </c>
      <c r="N26" s="6">
        <v>22531</v>
      </c>
      <c r="O26" s="6">
        <v>0</v>
      </c>
      <c r="P26" s="6">
        <v>500000</v>
      </c>
      <c r="Q26" s="6">
        <v>0</v>
      </c>
      <c r="R26" s="6">
        <v>0</v>
      </c>
      <c r="W26" s="66">
        <f t="shared" si="0"/>
        <v>250000</v>
      </c>
      <c r="X26" s="66">
        <f t="shared" si="1"/>
        <v>500000</v>
      </c>
      <c r="AA26" s="78">
        <f t="shared" si="21"/>
        <v>343000</v>
      </c>
      <c r="AB26" s="94">
        <f t="shared" si="15"/>
        <v>392000</v>
      </c>
      <c r="AC26" s="95">
        <f t="shared" si="16"/>
        <v>367500</v>
      </c>
      <c r="AD26" s="6"/>
      <c r="AE26" s="98">
        <f t="shared" si="12"/>
        <v>0.91891891891891897</v>
      </c>
      <c r="AF26" s="76">
        <f t="shared" si="17"/>
        <v>1.6216216216216273E-2</v>
      </c>
      <c r="AG26" s="98">
        <f t="shared" si="18"/>
        <v>1</v>
      </c>
      <c r="AH26" s="83">
        <f t="shared" si="17"/>
        <v>0</v>
      </c>
      <c r="AJ26" s="98">
        <f t="shared" si="13"/>
        <v>0.88461538461538458</v>
      </c>
      <c r="AK26" s="83">
        <f t="shared" si="19"/>
        <v>2.5641025641025661E-2</v>
      </c>
      <c r="AL26" s="76">
        <f t="shared" si="14"/>
        <v>0.96122579216827797</v>
      </c>
      <c r="AM26" s="83">
        <f t="shared" si="20"/>
        <v>1.943277217785E-2</v>
      </c>
      <c r="BC26" s="88">
        <v>500</v>
      </c>
      <c r="BE26" s="78">
        <f t="shared" si="8"/>
        <v>9500</v>
      </c>
      <c r="BF26" s="82">
        <f t="shared" si="2"/>
        <v>4.2766515358138545E-2</v>
      </c>
      <c r="BG26" s="82">
        <f t="shared" si="4"/>
        <v>0.95723348464186142</v>
      </c>
      <c r="BH26" s="86">
        <f t="shared" si="9"/>
        <v>2.2045718690444152E-3</v>
      </c>
      <c r="BI26" s="83">
        <f>SUMPRODUCT(BC26:$BC$2007,BG26:$BG$2007)</f>
        <v>206115.37628194413</v>
      </c>
      <c r="BJ26" s="77">
        <f t="shared" si="3"/>
        <v>0.94830303671364435</v>
      </c>
      <c r="BL26" s="78">
        <f t="shared" si="10"/>
        <v>9500</v>
      </c>
      <c r="BM26" s="82">
        <f t="shared" si="5"/>
        <v>7.5740825790412372E-2</v>
      </c>
      <c r="BN26" s="82">
        <f t="shared" si="6"/>
        <v>0.92425917420958759</v>
      </c>
      <c r="BO26" s="86">
        <f t="shared" si="11"/>
        <v>3.8393839343659614E-3</v>
      </c>
      <c r="BP26" s="83">
        <f>SUMPRODUCT(BC25:$BC$2006, BN26:$BN$2007)</f>
        <v>111680.91137637942</v>
      </c>
      <c r="BQ26" s="77">
        <f t="shared" si="7"/>
        <v>0.92592592340110469</v>
      </c>
    </row>
    <row r="27" spans="1:69" x14ac:dyDescent="0.35">
      <c r="A27">
        <v>2019</v>
      </c>
      <c r="B27" t="s">
        <v>3</v>
      </c>
      <c r="C27" t="s">
        <v>33</v>
      </c>
      <c r="D27" t="s">
        <v>17</v>
      </c>
      <c r="E27">
        <v>2</v>
      </c>
      <c r="F27" t="s">
        <v>9</v>
      </c>
      <c r="G27" t="s">
        <v>43</v>
      </c>
      <c r="H27" t="s">
        <v>35</v>
      </c>
      <c r="I27" t="s">
        <v>86</v>
      </c>
      <c r="J27" t="s">
        <v>19</v>
      </c>
      <c r="K27" t="s">
        <v>95</v>
      </c>
      <c r="L27" s="6">
        <v>1</v>
      </c>
      <c r="M27" s="6">
        <v>2489.66</v>
      </c>
      <c r="N27" s="6">
        <v>0</v>
      </c>
      <c r="O27" s="6">
        <v>0</v>
      </c>
      <c r="P27" s="6">
        <v>2489.66</v>
      </c>
      <c r="Q27" s="6">
        <v>0</v>
      </c>
      <c r="R27" s="6">
        <v>0</v>
      </c>
      <c r="W27" s="66" t="str">
        <f t="shared" si="0"/>
        <v>X</v>
      </c>
      <c r="X27" s="66" t="str">
        <f t="shared" si="1"/>
        <v>X</v>
      </c>
      <c r="AA27" s="78">
        <f t="shared" si="21"/>
        <v>392000</v>
      </c>
      <c r="AB27" s="94">
        <f t="shared" si="15"/>
        <v>441000</v>
      </c>
      <c r="AC27" s="95">
        <f t="shared" si="16"/>
        <v>416500</v>
      </c>
      <c r="AD27" s="6"/>
      <c r="AE27" s="98">
        <f t="shared" si="12"/>
        <v>0.91891891891891897</v>
      </c>
      <c r="AF27" s="76">
        <f t="shared" si="17"/>
        <v>0</v>
      </c>
      <c r="AG27" s="98">
        <f t="shared" si="18"/>
        <v>1</v>
      </c>
      <c r="AH27" s="83">
        <f t="shared" si="17"/>
        <v>0</v>
      </c>
      <c r="AJ27" s="98">
        <f t="shared" si="13"/>
        <v>0.88461538461538458</v>
      </c>
      <c r="AK27" s="83">
        <f t="shared" si="19"/>
        <v>0</v>
      </c>
      <c r="AL27" s="76">
        <f t="shared" si="14"/>
        <v>0.97417080919280918</v>
      </c>
      <c r="AM27" s="83">
        <f t="shared" si="20"/>
        <v>1.2945017024531214E-2</v>
      </c>
      <c r="BC27" s="88">
        <v>500</v>
      </c>
      <c r="BE27" s="78">
        <f t="shared" si="8"/>
        <v>10000</v>
      </c>
      <c r="BF27" s="82">
        <f t="shared" si="2"/>
        <v>4.496602161915042E-2</v>
      </c>
      <c r="BG27" s="82">
        <f t="shared" si="4"/>
        <v>0.95503397838084958</v>
      </c>
      <c r="BH27" s="86">
        <f t="shared" si="9"/>
        <v>2.1995062610118757E-3</v>
      </c>
      <c r="BI27" s="83">
        <f>SUMPRODUCT(BC27:$BC$2007,BG27:$BG$2007)</f>
        <v>205636.75953962319</v>
      </c>
      <c r="BJ27" s="77">
        <f t="shared" si="3"/>
        <v>0.94610099959078509</v>
      </c>
      <c r="BL27" s="78">
        <f t="shared" si="10"/>
        <v>10000</v>
      </c>
      <c r="BM27" s="82">
        <f t="shared" si="5"/>
        <v>7.9564326854509732E-2</v>
      </c>
      <c r="BN27" s="82">
        <f t="shared" si="6"/>
        <v>0.92043567314549024</v>
      </c>
      <c r="BO27" s="86">
        <f t="shared" si="11"/>
        <v>3.8235010640973593E-3</v>
      </c>
      <c r="BP27" s="83">
        <f>SUMPRODUCT(BC26:$BC$2006, BN27:$BN$2007)</f>
        <v>111218.78178927464</v>
      </c>
      <c r="BQ27" s="77">
        <f t="shared" si="7"/>
        <v>0.92209449187536352</v>
      </c>
    </row>
    <row r="28" spans="1:69" x14ac:dyDescent="0.35">
      <c r="A28">
        <v>2019</v>
      </c>
      <c r="B28" t="s">
        <v>3</v>
      </c>
      <c r="C28" t="s">
        <v>33</v>
      </c>
      <c r="D28" t="s">
        <v>17</v>
      </c>
      <c r="E28">
        <v>2</v>
      </c>
      <c r="F28" t="s">
        <v>9</v>
      </c>
      <c r="G28" t="s">
        <v>48</v>
      </c>
      <c r="H28" t="s">
        <v>35</v>
      </c>
      <c r="I28" t="s">
        <v>86</v>
      </c>
      <c r="J28" t="s">
        <v>19</v>
      </c>
      <c r="K28" t="s">
        <v>94</v>
      </c>
      <c r="L28" s="6">
        <v>2</v>
      </c>
      <c r="M28" s="6">
        <v>-137766.41</v>
      </c>
      <c r="N28" s="6">
        <v>3270</v>
      </c>
      <c r="O28" s="6">
        <v>0</v>
      </c>
      <c r="P28" s="6">
        <v>22233.59</v>
      </c>
      <c r="Q28" s="6">
        <v>0</v>
      </c>
      <c r="R28" s="6">
        <v>0</v>
      </c>
      <c r="W28" s="66" t="str">
        <f t="shared" si="0"/>
        <v>X</v>
      </c>
      <c r="X28" s="66" t="str">
        <f t="shared" si="1"/>
        <v>X</v>
      </c>
      <c r="AA28" s="78">
        <f t="shared" si="21"/>
        <v>441000</v>
      </c>
      <c r="AB28" s="94">
        <f t="shared" si="15"/>
        <v>490000</v>
      </c>
      <c r="AC28" s="95">
        <f t="shared" si="16"/>
        <v>465500</v>
      </c>
      <c r="AD28" s="6"/>
      <c r="AE28" s="98">
        <f t="shared" si="12"/>
        <v>0.92432432432432432</v>
      </c>
      <c r="AF28" s="76">
        <f t="shared" si="17"/>
        <v>5.4054054054053502E-3</v>
      </c>
      <c r="AG28" s="98">
        <f t="shared" si="18"/>
        <v>1</v>
      </c>
      <c r="AH28" s="83">
        <f t="shared" si="17"/>
        <v>0</v>
      </c>
      <c r="AJ28" s="98">
        <f t="shared" si="13"/>
        <v>0.88461538461538458</v>
      </c>
      <c r="AK28" s="83">
        <f t="shared" si="19"/>
        <v>0</v>
      </c>
      <c r="AL28" s="76">
        <f t="shared" si="14"/>
        <v>0.98279404957414862</v>
      </c>
      <c r="AM28" s="83">
        <f t="shared" si="20"/>
        <v>8.6232403813394365E-3</v>
      </c>
      <c r="BC28" s="88">
        <v>500</v>
      </c>
      <c r="BE28" s="78">
        <f t="shared" si="8"/>
        <v>10500</v>
      </c>
      <c r="BF28" s="82">
        <f t="shared" si="2"/>
        <v>4.7160473911752439E-2</v>
      </c>
      <c r="BG28" s="82">
        <f t="shared" si="4"/>
        <v>0.95283952608824751</v>
      </c>
      <c r="BH28" s="86">
        <f t="shared" si="9"/>
        <v>2.1944522926020185E-3</v>
      </c>
      <c r="BI28" s="83">
        <f>SUMPRODUCT(BC28:$BC$2007,BG28:$BG$2007)</f>
        <v>205159.24255043277</v>
      </c>
      <c r="BJ28" s="77">
        <f t="shared" si="3"/>
        <v>0.94390402225168446</v>
      </c>
      <c r="BL28" s="78">
        <f t="shared" si="10"/>
        <v>10500</v>
      </c>
      <c r="BM28" s="82">
        <f t="shared" si="5"/>
        <v>8.3372010753038087E-2</v>
      </c>
      <c r="BN28" s="82">
        <f t="shared" si="6"/>
        <v>0.91662798924696187</v>
      </c>
      <c r="BO28" s="86">
        <f t="shared" si="11"/>
        <v>3.8076838985283551E-3</v>
      </c>
      <c r="BP28" s="83">
        <f>SUMPRODUCT(BC27:$BC$2006, BN28:$BN$2007)</f>
        <v>110758.56395270188</v>
      </c>
      <c r="BQ28" s="77">
        <f t="shared" si="7"/>
        <v>0.91827891032214548</v>
      </c>
    </row>
    <row r="29" spans="1:69" x14ac:dyDescent="0.35">
      <c r="A29">
        <v>2019</v>
      </c>
      <c r="B29" t="s">
        <v>3</v>
      </c>
      <c r="C29" t="s">
        <v>33</v>
      </c>
      <c r="D29" t="s">
        <v>17</v>
      </c>
      <c r="E29">
        <v>2</v>
      </c>
      <c r="F29" t="s">
        <v>9</v>
      </c>
      <c r="G29" t="s">
        <v>48</v>
      </c>
      <c r="H29" t="s">
        <v>35</v>
      </c>
      <c r="I29" t="s">
        <v>86</v>
      </c>
      <c r="J29" t="s">
        <v>19</v>
      </c>
      <c r="K29" t="s">
        <v>101</v>
      </c>
      <c r="L29" s="6">
        <v>1</v>
      </c>
      <c r="M29" s="6">
        <v>-283865.03000000003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W29" s="66" t="str">
        <f t="shared" si="0"/>
        <v>X</v>
      </c>
      <c r="X29" s="66" t="str">
        <f t="shared" si="1"/>
        <v>X</v>
      </c>
      <c r="AA29" s="78">
        <f t="shared" si="21"/>
        <v>490000</v>
      </c>
      <c r="AB29" s="94">
        <f t="shared" si="15"/>
        <v>539000</v>
      </c>
      <c r="AC29" s="95">
        <f t="shared" si="16"/>
        <v>514500</v>
      </c>
      <c r="AD29" s="6"/>
      <c r="AE29" s="98">
        <f t="shared" si="12"/>
        <v>0.92972972972972978</v>
      </c>
      <c r="AF29" s="76">
        <f t="shared" si="17"/>
        <v>5.4054054054054612E-3</v>
      </c>
      <c r="AG29" s="98">
        <f t="shared" si="18"/>
        <v>1</v>
      </c>
      <c r="AH29" s="83">
        <f t="shared" si="17"/>
        <v>0</v>
      </c>
      <c r="AJ29" s="98">
        <f t="shared" si="13"/>
        <v>0.91025641025641024</v>
      </c>
      <c r="AK29" s="83">
        <f t="shared" si="19"/>
        <v>2.5641025641025661E-2</v>
      </c>
      <c r="AL29" s="76">
        <f t="shared" si="14"/>
        <v>0.98853836605773815</v>
      </c>
      <c r="AM29" s="83">
        <f t="shared" si="20"/>
        <v>5.7443164835895288E-3</v>
      </c>
      <c r="BC29" s="88">
        <v>500</v>
      </c>
      <c r="BE29" s="78">
        <f t="shared" si="8"/>
        <v>11000</v>
      </c>
      <c r="BF29" s="82">
        <f t="shared" si="2"/>
        <v>4.9349883848822079E-2</v>
      </c>
      <c r="BG29" s="82">
        <f t="shared" si="4"/>
        <v>0.95065011615117789</v>
      </c>
      <c r="BH29" s="86">
        <f t="shared" si="9"/>
        <v>2.1894099370696404E-3</v>
      </c>
      <c r="BI29" s="83">
        <f>SUMPRODUCT(BC29:$BC$2007,BG29:$BG$2007)</f>
        <v>204682.82278738866</v>
      </c>
      <c r="BJ29" s="77">
        <f t="shared" si="3"/>
        <v>0.94171209307010262</v>
      </c>
      <c r="BL29" s="78">
        <f t="shared" si="10"/>
        <v>11000</v>
      </c>
      <c r="BM29" s="82">
        <f t="shared" si="5"/>
        <v>8.7163942918887974E-2</v>
      </c>
      <c r="BN29" s="82">
        <f t="shared" si="6"/>
        <v>0.91283605708111204</v>
      </c>
      <c r="BO29" s="86">
        <f t="shared" si="11"/>
        <v>3.7919321658498872E-3</v>
      </c>
      <c r="BP29" s="83">
        <f>SUMPRODUCT(BC28:$BC$2006, BN29:$BN$2007)</f>
        <v>110300.24995807841</v>
      </c>
      <c r="BQ29" s="77">
        <f t="shared" si="7"/>
        <v>0.9144791131728438</v>
      </c>
    </row>
    <row r="30" spans="1:69" x14ac:dyDescent="0.35">
      <c r="A30">
        <v>2019</v>
      </c>
      <c r="B30" t="s">
        <v>3</v>
      </c>
      <c r="C30" t="s">
        <v>33</v>
      </c>
      <c r="D30" t="s">
        <v>17</v>
      </c>
      <c r="E30">
        <v>2</v>
      </c>
      <c r="F30" t="s">
        <v>9</v>
      </c>
      <c r="G30" t="s">
        <v>53</v>
      </c>
      <c r="H30" t="s">
        <v>35</v>
      </c>
      <c r="I30" t="s">
        <v>86</v>
      </c>
      <c r="J30" t="s">
        <v>19</v>
      </c>
      <c r="K30" t="s">
        <v>92</v>
      </c>
      <c r="L30" s="6">
        <v>1</v>
      </c>
      <c r="M30" s="6">
        <v>-20000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W30" s="66" t="str">
        <f t="shared" si="0"/>
        <v>X</v>
      </c>
      <c r="X30" s="66" t="str">
        <f t="shared" si="1"/>
        <v>X</v>
      </c>
      <c r="AA30" s="78">
        <f t="shared" si="21"/>
        <v>539000</v>
      </c>
      <c r="AB30" s="94">
        <f t="shared" si="15"/>
        <v>588000</v>
      </c>
      <c r="AC30" s="95">
        <f t="shared" si="16"/>
        <v>563500</v>
      </c>
      <c r="AD30" s="6"/>
      <c r="AE30" s="98">
        <f t="shared" si="12"/>
        <v>0.93513513513513513</v>
      </c>
      <c r="AF30" s="76">
        <f t="shared" si="17"/>
        <v>5.4054054054053502E-3</v>
      </c>
      <c r="AG30" s="98">
        <f t="shared" si="18"/>
        <v>1</v>
      </c>
      <c r="AH30" s="83">
        <f t="shared" si="17"/>
        <v>0</v>
      </c>
      <c r="AJ30" s="98">
        <f t="shared" si="13"/>
        <v>0.92307692307692313</v>
      </c>
      <c r="AK30" s="83">
        <f t="shared" si="19"/>
        <v>1.2820512820512886E-2</v>
      </c>
      <c r="AL30" s="76">
        <f t="shared" si="14"/>
        <v>0.99236490578114001</v>
      </c>
      <c r="AM30" s="83">
        <f t="shared" si="20"/>
        <v>3.8265397234018561E-3</v>
      </c>
      <c r="BC30" s="88">
        <v>500</v>
      </c>
      <c r="BE30" s="78">
        <f t="shared" si="8"/>
        <v>11500</v>
      </c>
      <c r="BF30" s="82">
        <f t="shared" si="2"/>
        <v>5.1534263016553034E-2</v>
      </c>
      <c r="BG30" s="82">
        <f t="shared" si="4"/>
        <v>0.94846573698344694</v>
      </c>
      <c r="BH30" s="86">
        <f t="shared" si="9"/>
        <v>2.1843791677309543E-3</v>
      </c>
      <c r="BI30" s="83">
        <f>SUMPRODUCT(BC30:$BC$2007,BG30:$BG$2007)</f>
        <v>204207.49772931312</v>
      </c>
      <c r="BJ30" s="77">
        <f t="shared" si="3"/>
        <v>0.93952520044651422</v>
      </c>
      <c r="BL30" s="78">
        <f t="shared" si="10"/>
        <v>11500</v>
      </c>
      <c r="BM30" s="82">
        <f t="shared" si="5"/>
        <v>9.0940188514265358E-2</v>
      </c>
      <c r="BN30" s="82">
        <f t="shared" si="6"/>
        <v>0.90905981148573467</v>
      </c>
      <c r="BO30" s="86">
        <f t="shared" si="11"/>
        <v>3.7762455953773838E-3</v>
      </c>
      <c r="BP30" s="83">
        <f>SUMPRODUCT(BC29:$BC$2006, BN30:$BN$2007)</f>
        <v>109843.83192953785</v>
      </c>
      <c r="BQ30" s="77">
        <f t="shared" si="7"/>
        <v>0.91069503513009675</v>
      </c>
    </row>
    <row r="31" spans="1:69" x14ac:dyDescent="0.35">
      <c r="A31">
        <v>2019</v>
      </c>
      <c r="B31" t="s">
        <v>3</v>
      </c>
      <c r="C31" t="s">
        <v>33</v>
      </c>
      <c r="D31" t="s">
        <v>17</v>
      </c>
      <c r="E31">
        <v>2</v>
      </c>
      <c r="F31" t="s">
        <v>9</v>
      </c>
      <c r="G31" t="s">
        <v>55</v>
      </c>
      <c r="H31" t="s">
        <v>35</v>
      </c>
      <c r="I31" t="s">
        <v>87</v>
      </c>
      <c r="J31" t="s">
        <v>19</v>
      </c>
      <c r="K31" t="s">
        <v>94</v>
      </c>
      <c r="L31" s="6">
        <v>1</v>
      </c>
      <c r="M31" s="6">
        <v>0</v>
      </c>
      <c r="N31" s="6">
        <v>1000</v>
      </c>
      <c r="O31" s="6">
        <v>0</v>
      </c>
      <c r="P31" s="6">
        <v>0</v>
      </c>
      <c r="Q31" s="6">
        <v>0</v>
      </c>
      <c r="R31" s="6">
        <v>0</v>
      </c>
      <c r="W31" s="66" t="str">
        <f t="shared" si="0"/>
        <v>X</v>
      </c>
      <c r="X31" s="66" t="str">
        <f t="shared" si="1"/>
        <v>X</v>
      </c>
      <c r="AA31" s="78">
        <f t="shared" si="21"/>
        <v>588000</v>
      </c>
      <c r="AB31" s="94">
        <f t="shared" si="15"/>
        <v>637000</v>
      </c>
      <c r="AC31" s="95">
        <f t="shared" si="16"/>
        <v>612500</v>
      </c>
      <c r="AD31" s="6"/>
      <c r="AE31" s="98">
        <f t="shared" si="12"/>
        <v>0.94594594594594594</v>
      </c>
      <c r="AF31" s="76">
        <f t="shared" si="17"/>
        <v>1.0810810810810811E-2</v>
      </c>
      <c r="AG31" s="98">
        <f t="shared" si="18"/>
        <v>1</v>
      </c>
      <c r="AH31" s="83">
        <f t="shared" si="17"/>
        <v>0</v>
      </c>
      <c r="AJ31" s="98">
        <f t="shared" si="13"/>
        <v>0.92307692307692313</v>
      </c>
      <c r="AK31" s="83">
        <f t="shared" si="19"/>
        <v>0</v>
      </c>
      <c r="AL31" s="76">
        <f t="shared" si="14"/>
        <v>0.99491393076898726</v>
      </c>
      <c r="AM31" s="83">
        <f t="shared" si="20"/>
        <v>2.5490249878472593E-3</v>
      </c>
      <c r="BC31" s="88">
        <v>500</v>
      </c>
      <c r="BE31" s="78">
        <f t="shared" si="8"/>
        <v>12000</v>
      </c>
      <c r="BF31" s="82">
        <f t="shared" si="2"/>
        <v>5.3713622974516533E-2</v>
      </c>
      <c r="BG31" s="82">
        <f t="shared" si="4"/>
        <v>0.94628637702548346</v>
      </c>
      <c r="BH31" s="86">
        <f t="shared" si="9"/>
        <v>2.179359957963499E-3</v>
      </c>
      <c r="BI31" s="83">
        <f>SUMPRODUCT(BC31:$BC$2007,BG31:$BG$2007)</f>
        <v>203733.26486082139</v>
      </c>
      <c r="BJ31" s="77">
        <f t="shared" si="3"/>
        <v>0.93734333280804671</v>
      </c>
      <c r="BL31" s="78">
        <f t="shared" si="10"/>
        <v>12000</v>
      </c>
      <c r="BM31" s="82">
        <f t="shared" si="5"/>
        <v>9.4700812431811332E-2</v>
      </c>
      <c r="BN31" s="82">
        <f t="shared" si="6"/>
        <v>0.90529918756818861</v>
      </c>
      <c r="BO31" s="86">
        <f t="shared" si="11"/>
        <v>3.7606239175459744E-3</v>
      </c>
      <c r="BP31" s="83">
        <f>SUMPRODUCT(BC30:$BC$2006, BN31:$BN$2007)</f>
        <v>109389.30202379495</v>
      </c>
      <c r="BQ31" s="77">
        <f t="shared" si="7"/>
        <v>0.90692661116666717</v>
      </c>
    </row>
    <row r="32" spans="1:69" x14ac:dyDescent="0.35">
      <c r="A32">
        <v>2019</v>
      </c>
      <c r="B32" t="s">
        <v>3</v>
      </c>
      <c r="C32" t="s">
        <v>33</v>
      </c>
      <c r="D32" t="s">
        <v>17</v>
      </c>
      <c r="E32">
        <v>2</v>
      </c>
      <c r="F32" t="s">
        <v>9</v>
      </c>
      <c r="G32" t="s">
        <v>55</v>
      </c>
      <c r="H32" t="s">
        <v>35</v>
      </c>
      <c r="I32" t="s">
        <v>87</v>
      </c>
      <c r="J32" t="s">
        <v>19</v>
      </c>
      <c r="K32" t="s">
        <v>99</v>
      </c>
      <c r="L32" s="6">
        <v>1</v>
      </c>
      <c r="M32" s="6">
        <v>0</v>
      </c>
      <c r="N32" s="6">
        <v>1000</v>
      </c>
      <c r="O32" s="6">
        <v>0</v>
      </c>
      <c r="P32" s="6">
        <v>0</v>
      </c>
      <c r="Q32" s="6">
        <v>0</v>
      </c>
      <c r="R32" s="6">
        <v>0</v>
      </c>
      <c r="W32" s="66" t="str">
        <f t="shared" si="0"/>
        <v>X</v>
      </c>
      <c r="X32" s="66" t="str">
        <f t="shared" si="1"/>
        <v>X</v>
      </c>
      <c r="AA32" s="78">
        <f t="shared" si="21"/>
        <v>637000</v>
      </c>
      <c r="AB32" s="94">
        <f t="shared" si="15"/>
        <v>686000</v>
      </c>
      <c r="AC32" s="95">
        <f t="shared" si="16"/>
        <v>661500</v>
      </c>
      <c r="AD32" s="6"/>
      <c r="AE32" s="98">
        <f t="shared" si="12"/>
        <v>0.94594594594594594</v>
      </c>
      <c r="AF32" s="76">
        <f t="shared" si="17"/>
        <v>0</v>
      </c>
      <c r="AG32" s="98">
        <f t="shared" si="18"/>
        <v>1</v>
      </c>
      <c r="AH32" s="83">
        <f t="shared" si="17"/>
        <v>0</v>
      </c>
      <c r="AJ32" s="98">
        <f t="shared" si="13"/>
        <v>0.9358974358974359</v>
      </c>
      <c r="AK32" s="83">
        <f t="shared" si="19"/>
        <v>1.2820512820512775E-2</v>
      </c>
      <c r="AL32" s="76">
        <f t="shared" si="14"/>
        <v>0.99661194747816528</v>
      </c>
      <c r="AM32" s="83">
        <f t="shared" si="20"/>
        <v>1.6980167091780185E-3</v>
      </c>
      <c r="BC32" s="88">
        <v>500</v>
      </c>
      <c r="BE32" s="78">
        <f t="shared" si="8"/>
        <v>12500</v>
      </c>
      <c r="BF32" s="82">
        <f t="shared" si="2"/>
        <v>5.5887975255722519E-2</v>
      </c>
      <c r="BG32" s="82">
        <f t="shared" si="4"/>
        <v>0.94411202474427747</v>
      </c>
      <c r="BH32" s="86">
        <f t="shared" si="9"/>
        <v>2.1743522812059865E-3</v>
      </c>
      <c r="BI32" s="83">
        <f>SUMPRODUCT(BC32:$BC$2007,BG32:$BG$2007)</f>
        <v>203260.12167230863</v>
      </c>
      <c r="BJ32" s="77">
        <f t="shared" si="3"/>
        <v>0.93516647860841984</v>
      </c>
      <c r="BL32" s="78">
        <f t="shared" si="10"/>
        <v>12500</v>
      </c>
      <c r="BM32" s="82">
        <f t="shared" si="5"/>
        <v>9.844587929571734E-2</v>
      </c>
      <c r="BN32" s="82">
        <f t="shared" si="6"/>
        <v>0.90155412070428265</v>
      </c>
      <c r="BO32" s="86">
        <f t="shared" si="11"/>
        <v>3.7450668639060075E-3</v>
      </c>
      <c r="BP32" s="83">
        <f>SUMPRODUCT(BC31:$BC$2006, BN32:$BN$2007)</f>
        <v>108936.65243001087</v>
      </c>
      <c r="BQ32" s="77">
        <f t="shared" si="7"/>
        <v>0.90317377652432462</v>
      </c>
    </row>
    <row r="33" spans="1:69" x14ac:dyDescent="0.35">
      <c r="A33">
        <v>2019</v>
      </c>
      <c r="B33" t="s">
        <v>3</v>
      </c>
      <c r="C33" t="s">
        <v>33</v>
      </c>
      <c r="D33" t="s">
        <v>17</v>
      </c>
      <c r="E33">
        <v>2</v>
      </c>
      <c r="F33" t="s">
        <v>9</v>
      </c>
      <c r="G33" t="s">
        <v>61</v>
      </c>
      <c r="H33" t="s">
        <v>35</v>
      </c>
      <c r="I33" t="s">
        <v>86</v>
      </c>
      <c r="J33" t="s">
        <v>19</v>
      </c>
      <c r="K33" t="s">
        <v>108</v>
      </c>
      <c r="L33" s="6">
        <v>1</v>
      </c>
      <c r="M33" s="6">
        <v>-30000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W33" s="66" t="str">
        <f t="shared" si="0"/>
        <v>X</v>
      </c>
      <c r="X33" s="66" t="str">
        <f t="shared" si="1"/>
        <v>X</v>
      </c>
      <c r="AA33" s="78">
        <f t="shared" si="21"/>
        <v>686000</v>
      </c>
      <c r="AB33" s="94">
        <f t="shared" si="15"/>
        <v>735000</v>
      </c>
      <c r="AC33" s="95">
        <f t="shared" si="16"/>
        <v>710500</v>
      </c>
      <c r="AD33" s="6"/>
      <c r="AE33" s="98">
        <f t="shared" si="12"/>
        <v>0.94594594594594594</v>
      </c>
      <c r="AF33" s="76">
        <f t="shared" si="17"/>
        <v>0</v>
      </c>
      <c r="AG33" s="98">
        <f t="shared" si="18"/>
        <v>1</v>
      </c>
      <c r="AH33" s="83">
        <f t="shared" si="17"/>
        <v>0</v>
      </c>
      <c r="AJ33" s="98">
        <f t="shared" si="13"/>
        <v>0.94871794871794868</v>
      </c>
      <c r="AK33" s="83">
        <f t="shared" si="19"/>
        <v>1.2820512820512775E-2</v>
      </c>
      <c r="AL33" s="76">
        <f t="shared" si="14"/>
        <v>0.997743070459852</v>
      </c>
      <c r="AM33" s="83">
        <f t="shared" si="20"/>
        <v>1.1311229816867163E-3</v>
      </c>
      <c r="BC33" s="88">
        <v>500</v>
      </c>
      <c r="BE33" s="78">
        <f t="shared" si="8"/>
        <v>13000</v>
      </c>
      <c r="BF33" s="82">
        <f t="shared" si="2"/>
        <v>5.8057331366680731E-2</v>
      </c>
      <c r="BG33" s="82">
        <f t="shared" si="4"/>
        <v>0.94194266863331921</v>
      </c>
      <c r="BH33" s="86">
        <f t="shared" si="9"/>
        <v>2.1693561109582121E-3</v>
      </c>
      <c r="BI33" s="83">
        <f>SUMPRODUCT(BC33:$BC$2007,BG33:$BG$2007)</f>
        <v>202788.06565993649</v>
      </c>
      <c r="BJ33" s="77">
        <f t="shared" si="3"/>
        <v>0.93299462632788399</v>
      </c>
      <c r="BL33" s="78">
        <f t="shared" si="10"/>
        <v>13000</v>
      </c>
      <c r="BM33" s="82">
        <f t="shared" si="5"/>
        <v>0.10217545346283564</v>
      </c>
      <c r="BN33" s="82">
        <f t="shared" si="6"/>
        <v>0.89782454653716437</v>
      </c>
      <c r="BO33" s="86">
        <f t="shared" si="11"/>
        <v>3.7295741671183047E-3</v>
      </c>
      <c r="BP33" s="83">
        <f>SUMPRODUCT(BC32:$BC$2006, BN33:$BN$2007)</f>
        <v>108485.87536965874</v>
      </c>
      <c r="BQ33" s="77">
        <f t="shared" si="7"/>
        <v>0.8994364667127317</v>
      </c>
    </row>
    <row r="34" spans="1:69" x14ac:dyDescent="0.35">
      <c r="A34">
        <v>2019</v>
      </c>
      <c r="B34" t="s">
        <v>3</v>
      </c>
      <c r="C34" t="s">
        <v>33</v>
      </c>
      <c r="D34" t="s">
        <v>17</v>
      </c>
      <c r="E34">
        <v>2</v>
      </c>
      <c r="F34" t="s">
        <v>9</v>
      </c>
      <c r="G34" t="s">
        <v>62</v>
      </c>
      <c r="H34" t="s">
        <v>35</v>
      </c>
      <c r="I34" t="s">
        <v>86</v>
      </c>
      <c r="J34" t="s">
        <v>19</v>
      </c>
      <c r="K34" t="s">
        <v>94</v>
      </c>
      <c r="L34" s="6">
        <v>1</v>
      </c>
      <c r="M34" s="6">
        <v>619473.35</v>
      </c>
      <c r="N34" s="6">
        <v>48570.69</v>
      </c>
      <c r="O34" s="6">
        <v>0</v>
      </c>
      <c r="P34" s="6">
        <v>619473.35</v>
      </c>
      <c r="Q34" s="6">
        <v>0</v>
      </c>
      <c r="R34" s="6">
        <v>0</v>
      </c>
      <c r="W34" s="66" t="str">
        <f t="shared" si="0"/>
        <v>X</v>
      </c>
      <c r="X34" s="66" t="str">
        <f t="shared" si="1"/>
        <v>X</v>
      </c>
      <c r="AA34" s="79">
        <f t="shared" si="21"/>
        <v>735000</v>
      </c>
      <c r="AB34" s="96" t="s">
        <v>202</v>
      </c>
      <c r="AC34" s="97"/>
      <c r="AD34" s="6"/>
      <c r="AE34" s="99">
        <v>1</v>
      </c>
      <c r="AF34" s="80">
        <f>+AE34-AE33</f>
        <v>5.4054054054054057E-2</v>
      </c>
      <c r="AG34" s="99">
        <f>+_xlfn.EXPON.DIST(AA34,$AG$8,TRUE)</f>
        <v>1</v>
      </c>
      <c r="AH34" s="85">
        <f t="shared" si="17"/>
        <v>0</v>
      </c>
      <c r="AJ34" s="99">
        <v>1</v>
      </c>
      <c r="AK34" s="85">
        <f t="shared" si="19"/>
        <v>5.1282051282051322E-2</v>
      </c>
      <c r="AL34" s="80">
        <v>1</v>
      </c>
      <c r="AM34" s="85">
        <f>+AL34-AL33</f>
        <v>2.2569295401480005E-3</v>
      </c>
      <c r="BC34" s="88">
        <v>500</v>
      </c>
      <c r="BE34" s="78">
        <f t="shared" si="8"/>
        <v>13500</v>
      </c>
      <c r="BF34" s="82">
        <f t="shared" si="2"/>
        <v>6.0221702787461487E-2</v>
      </c>
      <c r="BG34" s="82">
        <f t="shared" si="4"/>
        <v>0.93977829721253847</v>
      </c>
      <c r="BH34" s="86">
        <f t="shared" si="9"/>
        <v>2.1643714207807557E-3</v>
      </c>
      <c r="BI34" s="83">
        <f>SUMPRODUCT(BC34:$BC$2007,BG34:$BG$2007)</f>
        <v>202317.09432561984</v>
      </c>
      <c r="BJ34" s="77">
        <f t="shared" si="3"/>
        <v>0.9308277644731594</v>
      </c>
      <c r="BL34" s="78">
        <f t="shared" si="10"/>
        <v>13500</v>
      </c>
      <c r="BM34" s="82">
        <f t="shared" si="5"/>
        <v>0.10588959902378536</v>
      </c>
      <c r="BN34" s="82">
        <f t="shared" si="6"/>
        <v>0.89411040097621464</v>
      </c>
      <c r="BO34" s="86">
        <f t="shared" si="11"/>
        <v>3.7141455609497193E-3</v>
      </c>
      <c r="BP34" s="83">
        <f>SUMPRODUCT(BC33:$BC$2006, BN34:$BN$2007)</f>
        <v>108036.96309639014</v>
      </c>
      <c r="BQ34" s="77">
        <f t="shared" si="7"/>
        <v>0.89571461750833647</v>
      </c>
    </row>
    <row r="35" spans="1:69" x14ac:dyDescent="0.35">
      <c r="A35">
        <v>2019</v>
      </c>
      <c r="B35" t="s">
        <v>3</v>
      </c>
      <c r="C35" t="s">
        <v>33</v>
      </c>
      <c r="D35" t="s">
        <v>17</v>
      </c>
      <c r="E35">
        <v>3</v>
      </c>
      <c r="F35" t="s">
        <v>9</v>
      </c>
      <c r="G35" t="s">
        <v>43</v>
      </c>
      <c r="H35" t="s">
        <v>35</v>
      </c>
      <c r="I35" t="s">
        <v>86</v>
      </c>
      <c r="J35" t="s">
        <v>19</v>
      </c>
      <c r="K35" t="s">
        <v>89</v>
      </c>
      <c r="L35" s="6">
        <v>1</v>
      </c>
      <c r="M35" s="6">
        <v>0</v>
      </c>
      <c r="N35" s="6">
        <v>1745</v>
      </c>
      <c r="O35" s="6">
        <v>0</v>
      </c>
      <c r="P35" s="6">
        <v>0</v>
      </c>
      <c r="Q35" s="6">
        <v>0</v>
      </c>
      <c r="R35" s="6">
        <v>0</v>
      </c>
      <c r="W35" s="66" t="str">
        <f t="shared" si="0"/>
        <v>X</v>
      </c>
      <c r="X35" s="66" t="str">
        <f t="shared" si="1"/>
        <v>X</v>
      </c>
      <c r="AA35" s="6"/>
      <c r="AB35" s="26"/>
      <c r="AC35" s="6"/>
      <c r="AD35" s="6"/>
      <c r="AE35" s="25"/>
      <c r="AF35" s="25"/>
      <c r="AG35" s="25"/>
      <c r="AH35" s="25"/>
      <c r="AJ35" s="25"/>
      <c r="AK35" s="25"/>
      <c r="AL35" s="25"/>
      <c r="AM35" s="25"/>
      <c r="BC35" s="88">
        <v>500</v>
      </c>
      <c r="BE35" s="78">
        <f t="shared" si="8"/>
        <v>14000</v>
      </c>
      <c r="BF35" s="82">
        <f t="shared" si="2"/>
        <v>6.2381100971756531E-2</v>
      </c>
      <c r="BG35" s="82">
        <f t="shared" si="4"/>
        <v>0.93761889902824347</v>
      </c>
      <c r="BH35" s="86">
        <f t="shared" si="9"/>
        <v>2.1593981842950444E-3</v>
      </c>
      <c r="BI35" s="83">
        <f>SUMPRODUCT(BC35:$BC$2007,BG35:$BG$2007)</f>
        <v>201847.20517701356</v>
      </c>
      <c r="BJ35" s="77">
        <f t="shared" si="3"/>
        <v>0.92866588157737484</v>
      </c>
      <c r="BL35" s="78">
        <f t="shared" si="10"/>
        <v>14000</v>
      </c>
      <c r="BM35" s="82">
        <f t="shared" si="5"/>
        <v>0.10958837980405366</v>
      </c>
      <c r="BN35" s="82">
        <f t="shared" si="6"/>
        <v>0.89041162019594633</v>
      </c>
      <c r="BO35" s="86">
        <f t="shared" si="11"/>
        <v>3.6987807802682932E-3</v>
      </c>
      <c r="BP35" s="83">
        <f>SUMPRODUCT(BC34:$BC$2006, BN35:$BN$2007)</f>
        <v>107589.90789590204</v>
      </c>
      <c r="BQ35" s="77">
        <f t="shared" si="7"/>
        <v>0.89200816495326929</v>
      </c>
    </row>
    <row r="36" spans="1:69" x14ac:dyDescent="0.35">
      <c r="A36">
        <v>2019</v>
      </c>
      <c r="B36" t="s">
        <v>3</v>
      </c>
      <c r="C36" t="s">
        <v>33</v>
      </c>
      <c r="D36" t="s">
        <v>17</v>
      </c>
      <c r="E36">
        <v>3</v>
      </c>
      <c r="F36" t="s">
        <v>9</v>
      </c>
      <c r="G36" t="s">
        <v>56</v>
      </c>
      <c r="H36" t="s">
        <v>35</v>
      </c>
      <c r="I36" t="s">
        <v>86</v>
      </c>
      <c r="J36" t="s">
        <v>19</v>
      </c>
      <c r="K36" t="s">
        <v>101</v>
      </c>
      <c r="L36" s="6">
        <v>1</v>
      </c>
      <c r="M36" s="6">
        <v>1000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W36" s="66" t="str">
        <f t="shared" si="0"/>
        <v>X</v>
      </c>
      <c r="X36" s="66" t="str">
        <f t="shared" si="1"/>
        <v>X</v>
      </c>
      <c r="BC36" s="88">
        <v>500</v>
      </c>
      <c r="BE36" s="78">
        <f t="shared" si="8"/>
        <v>14500</v>
      </c>
      <c r="BF36" s="82">
        <f t="shared" si="2"/>
        <v>6.453553734693962E-2</v>
      </c>
      <c r="BG36" s="82">
        <f t="shared" si="4"/>
        <v>0.93546446265306038</v>
      </c>
      <c r="BH36" s="86">
        <f t="shared" si="9"/>
        <v>2.1544363751830886E-3</v>
      </c>
      <c r="BI36" s="83">
        <f>SUMPRODUCT(BC36:$BC$2007,BG36:$BG$2007)</f>
        <v>201378.39572749942</v>
      </c>
      <c r="BJ36" s="77">
        <f t="shared" si="3"/>
        <v>0.92650896620000789</v>
      </c>
      <c r="BL36" s="78">
        <f t="shared" si="10"/>
        <v>14500</v>
      </c>
      <c r="BM36" s="82">
        <f t="shared" si="5"/>
        <v>0.11327185936509275</v>
      </c>
      <c r="BN36" s="82">
        <f t="shared" si="6"/>
        <v>0.88672814063490724</v>
      </c>
      <c r="BO36" s="86">
        <f t="shared" si="11"/>
        <v>3.6834795610390936E-3</v>
      </c>
      <c r="BP36" s="83">
        <f>SUMPRODUCT(BC35:$BC$2006, BN36:$BN$2007)</f>
        <v>107144.70208580406</v>
      </c>
      <c r="BQ36" s="77">
        <f t="shared" si="7"/>
        <v>0.88831704535424272</v>
      </c>
    </row>
    <row r="37" spans="1:69" x14ac:dyDescent="0.35">
      <c r="A37">
        <v>2019</v>
      </c>
      <c r="B37" t="s">
        <v>3</v>
      </c>
      <c r="C37" t="s">
        <v>33</v>
      </c>
      <c r="D37" t="s">
        <v>17</v>
      </c>
      <c r="E37">
        <v>3</v>
      </c>
      <c r="F37" t="s">
        <v>9</v>
      </c>
      <c r="G37" t="s">
        <v>59</v>
      </c>
      <c r="H37" t="s">
        <v>35</v>
      </c>
      <c r="I37" t="s">
        <v>86</v>
      </c>
      <c r="J37" t="s">
        <v>19</v>
      </c>
      <c r="K37" t="s">
        <v>94</v>
      </c>
      <c r="L37" s="6">
        <v>1</v>
      </c>
      <c r="M37" s="6">
        <v>70000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W37" s="66" t="str">
        <f t="shared" si="0"/>
        <v>X</v>
      </c>
      <c r="X37" s="66" t="str">
        <f t="shared" si="1"/>
        <v>X</v>
      </c>
      <c r="BC37" s="88">
        <v>500</v>
      </c>
      <c r="BE37" s="78">
        <f t="shared" si="8"/>
        <v>15000</v>
      </c>
      <c r="BF37" s="82">
        <f t="shared" si="2"/>
        <v>6.6685023314126957E-2</v>
      </c>
      <c r="BG37" s="82">
        <f t="shared" si="4"/>
        <v>0.93331497668587304</v>
      </c>
      <c r="BH37" s="86">
        <f t="shared" si="9"/>
        <v>2.1494859671873368E-3</v>
      </c>
      <c r="BI37" s="83">
        <f>SUMPRODUCT(BC37:$BC$2007,BG37:$BG$2007)</f>
        <v>200910.66349617296</v>
      </c>
      <c r="BJ37" s="77">
        <f t="shared" si="3"/>
        <v>0.92435700692682388</v>
      </c>
      <c r="BL37" s="78">
        <f t="shared" si="10"/>
        <v>15000</v>
      </c>
      <c r="BM37" s="82">
        <f t="shared" si="5"/>
        <v>0.11694010100541195</v>
      </c>
      <c r="BN37" s="82">
        <f t="shared" si="6"/>
        <v>0.88305989899458803</v>
      </c>
      <c r="BO37" s="86">
        <f t="shared" si="11"/>
        <v>3.6682416403192031E-3</v>
      </c>
      <c r="BP37" s="83">
        <f>SUMPRODUCT(BC36:$BC$2006, BN37:$BN$2007)</f>
        <v>106701.33801548662</v>
      </c>
      <c r="BQ37" s="77">
        <f t="shared" si="7"/>
        <v>0.88464119528145779</v>
      </c>
    </row>
    <row r="38" spans="1:69" x14ac:dyDescent="0.35">
      <c r="A38">
        <v>2019</v>
      </c>
      <c r="B38" t="s">
        <v>3</v>
      </c>
      <c r="C38" t="s">
        <v>33</v>
      </c>
      <c r="D38" t="s">
        <v>17</v>
      </c>
      <c r="E38">
        <v>3</v>
      </c>
      <c r="F38" t="s">
        <v>9</v>
      </c>
      <c r="G38" t="s">
        <v>59</v>
      </c>
      <c r="H38" t="s">
        <v>35</v>
      </c>
      <c r="I38" t="s">
        <v>87</v>
      </c>
      <c r="J38" t="s">
        <v>19</v>
      </c>
      <c r="K38" t="s">
        <v>94</v>
      </c>
      <c r="L38" s="6">
        <v>1</v>
      </c>
      <c r="M38" s="6">
        <v>200000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W38" s="66">
        <f t="shared" si="0"/>
        <v>200000</v>
      </c>
      <c r="X38" s="66" t="str">
        <f t="shared" si="1"/>
        <v>X</v>
      </c>
      <c r="BC38" s="88">
        <v>500</v>
      </c>
      <c r="BE38" s="78">
        <f t="shared" si="8"/>
        <v>15500</v>
      </c>
      <c r="BF38" s="82">
        <f t="shared" si="2"/>
        <v>6.882957024823759E-2</v>
      </c>
      <c r="BG38" s="82">
        <f t="shared" si="4"/>
        <v>0.93117042975176245</v>
      </c>
      <c r="BH38" s="86">
        <f t="shared" si="9"/>
        <v>2.1445469341106332E-3</v>
      </c>
      <c r="BI38" s="83">
        <f>SUMPRODUCT(BC38:$BC$2007,BG38:$BG$2007)</f>
        <v>200444.00600783</v>
      </c>
      <c r="BJ38" s="77">
        <f t="shared" si="3"/>
        <v>0.9222099923698146</v>
      </c>
      <c r="BL38" s="78">
        <f t="shared" si="10"/>
        <v>15500</v>
      </c>
      <c r="BM38" s="82">
        <f t="shared" si="5"/>
        <v>0.12059316776166565</v>
      </c>
      <c r="BN38" s="82">
        <f t="shared" si="6"/>
        <v>0.87940683223833438</v>
      </c>
      <c r="BO38" s="86">
        <f t="shared" si="11"/>
        <v>3.653066756253695E-3</v>
      </c>
      <c r="BP38" s="83">
        <f>SUMPRODUCT(BC37:$BC$2006, BN38:$BN$2007)</f>
        <v>106259.80806598933</v>
      </c>
      <c r="BQ38" s="77">
        <f t="shared" si="7"/>
        <v>0.88098055156751343</v>
      </c>
    </row>
    <row r="39" spans="1:69" x14ac:dyDescent="0.35">
      <c r="A39">
        <v>2019</v>
      </c>
      <c r="B39" t="s">
        <v>3</v>
      </c>
      <c r="C39" t="s">
        <v>33</v>
      </c>
      <c r="D39" t="s">
        <v>17</v>
      </c>
      <c r="E39">
        <v>4</v>
      </c>
      <c r="F39" t="s">
        <v>9</v>
      </c>
      <c r="G39" t="s">
        <v>43</v>
      </c>
      <c r="H39" t="s">
        <v>35</v>
      </c>
      <c r="I39" t="s">
        <v>87</v>
      </c>
      <c r="J39" t="s">
        <v>19</v>
      </c>
      <c r="K39" t="s">
        <v>90</v>
      </c>
      <c r="L39" s="6">
        <v>1</v>
      </c>
      <c r="M39" s="6">
        <v>0</v>
      </c>
      <c r="N39" s="6">
        <v>1745</v>
      </c>
      <c r="O39" s="6">
        <v>0</v>
      </c>
      <c r="P39" s="6">
        <v>0</v>
      </c>
      <c r="Q39" s="6">
        <v>0</v>
      </c>
      <c r="R39" s="6">
        <v>0</v>
      </c>
      <c r="W39" s="66" t="str">
        <f t="shared" si="0"/>
        <v>X</v>
      </c>
      <c r="X39" s="66" t="str">
        <f t="shared" si="1"/>
        <v>X</v>
      </c>
      <c r="BC39" s="88">
        <v>500</v>
      </c>
      <c r="BE39" s="78">
        <f t="shared" si="8"/>
        <v>16000</v>
      </c>
      <c r="BF39" s="82">
        <f t="shared" si="2"/>
        <v>7.0969189498053531E-2</v>
      </c>
      <c r="BG39" s="82">
        <f t="shared" si="4"/>
        <v>0.92903081050194647</v>
      </c>
      <c r="BH39" s="86">
        <f t="shared" si="9"/>
        <v>2.1396192498159411E-3</v>
      </c>
      <c r="BI39" s="83">
        <f>SUMPRODUCT(BC39:$BC$2007,BG39:$BG$2007)</f>
        <v>199978.42079295413</v>
      </c>
      <c r="BJ39" s="77">
        <f t="shared" si="3"/>
        <v>0.92006791116713993</v>
      </c>
      <c r="BL39" s="78">
        <f t="shared" si="10"/>
        <v>16000</v>
      </c>
      <c r="BM39" s="82">
        <f t="shared" si="5"/>
        <v>0.12423112240973634</v>
      </c>
      <c r="BN39" s="82">
        <f t="shared" si="6"/>
        <v>0.87576887759026367</v>
      </c>
      <c r="BO39" s="86">
        <f t="shared" si="11"/>
        <v>3.6379546480706931E-3</v>
      </c>
      <c r="BP39" s="83">
        <f>SUMPRODUCT(BC38:$BC$2006, BN39:$BN$2007)</f>
        <v>105820.10464987016</v>
      </c>
      <c r="BQ39" s="77">
        <f t="shared" si="7"/>
        <v>0.87733505130632128</v>
      </c>
    </row>
    <row r="40" spans="1:69" x14ac:dyDescent="0.35">
      <c r="A40">
        <v>2019</v>
      </c>
      <c r="B40" t="s">
        <v>3</v>
      </c>
      <c r="C40" t="s">
        <v>33</v>
      </c>
      <c r="D40" t="s">
        <v>17</v>
      </c>
      <c r="E40">
        <v>5</v>
      </c>
      <c r="F40" t="s">
        <v>9</v>
      </c>
      <c r="G40" t="s">
        <v>43</v>
      </c>
      <c r="H40" t="s">
        <v>35</v>
      </c>
      <c r="I40" t="s">
        <v>86</v>
      </c>
      <c r="J40" t="s">
        <v>19</v>
      </c>
      <c r="K40" t="s">
        <v>94</v>
      </c>
      <c r="L40" s="6">
        <v>1</v>
      </c>
      <c r="M40" s="6">
        <v>-70000</v>
      </c>
      <c r="N40" s="6">
        <v>1089.6500000000001</v>
      </c>
      <c r="O40" s="6">
        <v>0</v>
      </c>
      <c r="P40" s="6">
        <v>0</v>
      </c>
      <c r="Q40" s="6">
        <v>0</v>
      </c>
      <c r="R40" s="6">
        <v>0</v>
      </c>
      <c r="W40" s="66" t="str">
        <f t="shared" si="0"/>
        <v>X</v>
      </c>
      <c r="X40" s="66" t="str">
        <f t="shared" si="1"/>
        <v>X</v>
      </c>
      <c r="BC40" s="88">
        <v>500</v>
      </c>
      <c r="BE40" s="78">
        <f t="shared" si="8"/>
        <v>16500</v>
      </c>
      <c r="BF40" s="82">
        <f t="shared" si="2"/>
        <v>7.3103892386279901E-2</v>
      </c>
      <c r="BG40" s="82">
        <f t="shared" si="4"/>
        <v>0.9268961076137201</v>
      </c>
      <c r="BH40" s="86">
        <f t="shared" si="9"/>
        <v>2.1347028882263697E-3</v>
      </c>
      <c r="BI40" s="83">
        <f>SUMPRODUCT(BC40:$BC$2007,BG40:$BG$2007)</f>
        <v>199513.90538770318</v>
      </c>
      <c r="BJ40" s="77">
        <f t="shared" si="3"/>
        <v>0.9179307519830664</v>
      </c>
      <c r="BL40" s="78">
        <f t="shared" si="10"/>
        <v>16500</v>
      </c>
      <c r="BM40" s="82">
        <f t="shared" si="5"/>
        <v>0.12785402746581365</v>
      </c>
      <c r="BN40" s="82">
        <f t="shared" si="6"/>
        <v>0.87214597253418635</v>
      </c>
      <c r="BO40" s="86">
        <f t="shared" si="11"/>
        <v>3.6229050560773052E-3</v>
      </c>
      <c r="BP40" s="83">
        <f>SUMPRODUCT(BC39:$BC$2006, BN40:$BN$2007)</f>
        <v>105382.22021107505</v>
      </c>
      <c r="BQ40" s="77">
        <f t="shared" si="7"/>
        <v>0.87370463185202518</v>
      </c>
    </row>
    <row r="41" spans="1:69" x14ac:dyDescent="0.35">
      <c r="A41">
        <v>2019</v>
      </c>
      <c r="B41" t="s">
        <v>3</v>
      </c>
      <c r="C41" t="s">
        <v>33</v>
      </c>
      <c r="D41" t="s">
        <v>17</v>
      </c>
      <c r="E41">
        <v>5</v>
      </c>
      <c r="F41" t="s">
        <v>9</v>
      </c>
      <c r="G41" t="s">
        <v>43</v>
      </c>
      <c r="H41" t="s">
        <v>35</v>
      </c>
      <c r="I41" t="s">
        <v>86</v>
      </c>
      <c r="J41" t="s">
        <v>19</v>
      </c>
      <c r="K41" t="s">
        <v>99</v>
      </c>
      <c r="L41" s="6">
        <v>1</v>
      </c>
      <c r="M41" s="6">
        <v>-150000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W41" s="66" t="str">
        <f t="shared" si="0"/>
        <v>X</v>
      </c>
      <c r="X41" s="66" t="str">
        <f t="shared" si="1"/>
        <v>X</v>
      </c>
      <c r="BC41" s="88">
        <v>500</v>
      </c>
      <c r="BE41" s="78">
        <f t="shared" si="8"/>
        <v>17000</v>
      </c>
      <c r="BF41" s="82">
        <f t="shared" si="2"/>
        <v>7.5233690209604756E-2</v>
      </c>
      <c r="BG41" s="82">
        <f t="shared" si="4"/>
        <v>0.9247663097903952</v>
      </c>
      <c r="BH41" s="86">
        <f t="shared" si="9"/>
        <v>2.1297978233248555E-3</v>
      </c>
      <c r="BI41" s="83">
        <f>SUMPRODUCT(BC41:$BC$2007,BG41:$BG$2007)</f>
        <v>199050.45733389634</v>
      </c>
      <c r="BJ41" s="77">
        <f t="shared" si="3"/>
        <v>0.91579850350790704</v>
      </c>
      <c r="BL41" s="78">
        <f t="shared" si="10"/>
        <v>17000</v>
      </c>
      <c r="BM41" s="82">
        <f t="shared" si="5"/>
        <v>0.13146194518746832</v>
      </c>
      <c r="BN41" s="82">
        <f t="shared" si="6"/>
        <v>0.86853805481253166</v>
      </c>
      <c r="BO41" s="86">
        <f t="shared" si="11"/>
        <v>3.6079177216546687E-3</v>
      </c>
      <c r="BP41" s="83">
        <f>SUMPRODUCT(BC40:$BC$2006, BN41:$BN$2007)</f>
        <v>104946.14722480795</v>
      </c>
      <c r="BQ41" s="77">
        <f t="shared" si="7"/>
        <v>0.87008923081792289</v>
      </c>
    </row>
    <row r="42" spans="1:69" x14ac:dyDescent="0.35">
      <c r="A42">
        <v>2019</v>
      </c>
      <c r="B42" t="s">
        <v>3</v>
      </c>
      <c r="C42" t="s">
        <v>33</v>
      </c>
      <c r="D42" t="s">
        <v>17</v>
      </c>
      <c r="E42">
        <v>5</v>
      </c>
      <c r="F42" t="s">
        <v>9</v>
      </c>
      <c r="G42" t="s">
        <v>43</v>
      </c>
      <c r="H42" t="s">
        <v>35</v>
      </c>
      <c r="I42" t="s">
        <v>86</v>
      </c>
      <c r="J42" t="s">
        <v>19</v>
      </c>
      <c r="K42" t="s">
        <v>109</v>
      </c>
      <c r="L42" s="6">
        <v>1</v>
      </c>
      <c r="M42" s="6">
        <v>0</v>
      </c>
      <c r="N42" s="6">
        <v>1200</v>
      </c>
      <c r="O42" s="6">
        <v>0</v>
      </c>
      <c r="P42" s="6">
        <v>0</v>
      </c>
      <c r="Q42" s="6">
        <v>0</v>
      </c>
      <c r="R42" s="6">
        <v>0</v>
      </c>
      <c r="W42" s="66" t="str">
        <f t="shared" si="0"/>
        <v>X</v>
      </c>
      <c r="X42" s="66" t="str">
        <f t="shared" si="1"/>
        <v>X</v>
      </c>
      <c r="BC42" s="88">
        <v>500</v>
      </c>
      <c r="BE42" s="78">
        <f t="shared" si="8"/>
        <v>17500</v>
      </c>
      <c r="BF42" s="82">
        <f t="shared" si="2"/>
        <v>7.7358594238758974E-2</v>
      </c>
      <c r="BG42" s="82">
        <f t="shared" si="4"/>
        <v>0.92264140576124098</v>
      </c>
      <c r="BH42" s="86">
        <f t="shared" si="9"/>
        <v>2.1249040291542176E-3</v>
      </c>
      <c r="BI42" s="83">
        <f>SUMPRODUCT(BC42:$BC$2007,BG42:$BG$2007)</f>
        <v>198588.07417900112</v>
      </c>
      <c r="BJ42" s="77">
        <f t="shared" si="3"/>
        <v>0.91367115445796243</v>
      </c>
      <c r="BL42" s="78">
        <f t="shared" si="10"/>
        <v>17500</v>
      </c>
      <c r="BM42" s="82">
        <f t="shared" si="5"/>
        <v>0.13505493757472239</v>
      </c>
      <c r="BN42" s="82">
        <f t="shared" si="6"/>
        <v>0.86494506242527758</v>
      </c>
      <c r="BO42" s="86">
        <f t="shared" si="11"/>
        <v>3.5929923872540792E-3</v>
      </c>
      <c r="BP42" s="83">
        <f>SUMPRODUCT(BC41:$BC$2006, BN42:$BN$2007)</f>
        <v>104511.87819740169</v>
      </c>
      <c r="BQ42" s="77">
        <f t="shared" si="7"/>
        <v>0.86648878607539648</v>
      </c>
    </row>
    <row r="43" spans="1:69" x14ac:dyDescent="0.35">
      <c r="A43">
        <v>2019</v>
      </c>
      <c r="B43" t="s">
        <v>3</v>
      </c>
      <c r="C43" t="s">
        <v>33</v>
      </c>
      <c r="D43" t="s">
        <v>17</v>
      </c>
      <c r="E43">
        <v>5</v>
      </c>
      <c r="F43" t="s">
        <v>9</v>
      </c>
      <c r="G43" t="s">
        <v>43</v>
      </c>
      <c r="H43" t="s">
        <v>35</v>
      </c>
      <c r="I43" t="s">
        <v>87</v>
      </c>
      <c r="J43" t="s">
        <v>19</v>
      </c>
      <c r="K43" t="s">
        <v>99</v>
      </c>
      <c r="L43" s="6">
        <v>1</v>
      </c>
      <c r="M43" s="6">
        <v>347591.85</v>
      </c>
      <c r="N43" s="6">
        <v>14250</v>
      </c>
      <c r="O43" s="6">
        <v>0</v>
      </c>
      <c r="P43" s="6">
        <v>572591.85</v>
      </c>
      <c r="Q43" s="6">
        <v>0</v>
      </c>
      <c r="R43" s="6">
        <v>0</v>
      </c>
      <c r="W43" s="66">
        <f t="shared" si="0"/>
        <v>347591.85</v>
      </c>
      <c r="X43" s="66">
        <f t="shared" si="1"/>
        <v>572591.85</v>
      </c>
      <c r="BC43" s="88">
        <v>500</v>
      </c>
      <c r="BE43" s="78">
        <f t="shared" si="8"/>
        <v>18000</v>
      </c>
      <c r="BF43" s="82">
        <f t="shared" si="2"/>
        <v>7.9478615718575785E-2</v>
      </c>
      <c r="BG43" s="82">
        <f t="shared" si="4"/>
        <v>0.92052138428142416</v>
      </c>
      <c r="BH43" s="86">
        <f t="shared" si="9"/>
        <v>2.120021479816811E-3</v>
      </c>
      <c r="BI43" s="83">
        <f>SUMPRODUCT(BC43:$BC$2007,BG43:$BG$2007)</f>
        <v>198126.75347612044</v>
      </c>
      <c r="BJ43" s="77">
        <f t="shared" si="3"/>
        <v>0.91154869357546042</v>
      </c>
      <c r="BL43" s="78">
        <f t="shared" si="10"/>
        <v>18000</v>
      </c>
      <c r="BM43" s="82">
        <f t="shared" si="5"/>
        <v>0.13863306637111439</v>
      </c>
      <c r="BN43" s="82">
        <f t="shared" si="6"/>
        <v>0.86136693362888561</v>
      </c>
      <c r="BO43" s="86">
        <f t="shared" si="11"/>
        <v>3.5781287963919939E-3</v>
      </c>
      <c r="BP43" s="83">
        <f>SUMPRODUCT(BC42:$BC$2006, BN43:$BN$2007)</f>
        <v>104079.40566618904</v>
      </c>
      <c r="BQ43" s="77">
        <f t="shared" si="7"/>
        <v>0.86290323575284256</v>
      </c>
    </row>
    <row r="44" spans="1:69" x14ac:dyDescent="0.35">
      <c r="A44">
        <v>2019</v>
      </c>
      <c r="B44" t="s">
        <v>3</v>
      </c>
      <c r="C44" t="s">
        <v>33</v>
      </c>
      <c r="D44" t="s">
        <v>17</v>
      </c>
      <c r="E44">
        <v>5</v>
      </c>
      <c r="F44" t="s">
        <v>9</v>
      </c>
      <c r="G44" t="s">
        <v>48</v>
      </c>
      <c r="H44" t="s">
        <v>35</v>
      </c>
      <c r="I44" t="s">
        <v>86</v>
      </c>
      <c r="J44" t="s">
        <v>19</v>
      </c>
      <c r="K44" t="s">
        <v>104</v>
      </c>
      <c r="L44" s="6">
        <v>1</v>
      </c>
      <c r="M44" s="6">
        <v>0</v>
      </c>
      <c r="N44" s="6">
        <v>1745</v>
      </c>
      <c r="O44" s="6">
        <v>0</v>
      </c>
      <c r="P44" s="6">
        <v>0</v>
      </c>
      <c r="Q44" s="6">
        <v>0</v>
      </c>
      <c r="R44" s="6">
        <v>0</v>
      </c>
      <c r="W44" s="66" t="str">
        <f t="shared" si="0"/>
        <v>X</v>
      </c>
      <c r="X44" s="66" t="str">
        <f t="shared" si="1"/>
        <v>X</v>
      </c>
      <c r="BC44" s="88">
        <v>500</v>
      </c>
      <c r="BE44" s="78">
        <f t="shared" si="8"/>
        <v>18500</v>
      </c>
      <c r="BF44" s="82">
        <f t="shared" si="2"/>
        <v>8.159376586805038E-2</v>
      </c>
      <c r="BG44" s="82">
        <f t="shared" si="4"/>
        <v>0.91840623413194966</v>
      </c>
      <c r="BH44" s="86">
        <f t="shared" si="9"/>
        <v>2.1151501494745956E-3</v>
      </c>
      <c r="BI44" s="83">
        <f>SUMPRODUCT(BC44:$BC$2007,BG44:$BG$2007)</f>
        <v>197666.49278397977</v>
      </c>
      <c r="BJ44" s="77">
        <f t="shared" si="3"/>
        <v>0.90943110962849727</v>
      </c>
      <c r="BL44" s="78">
        <f t="shared" si="10"/>
        <v>18500</v>
      </c>
      <c r="BM44" s="82">
        <f t="shared" si="5"/>
        <v>0.14219639306476048</v>
      </c>
      <c r="BN44" s="82">
        <f t="shared" si="6"/>
        <v>0.85780360693523949</v>
      </c>
      <c r="BO44" s="86">
        <f t="shared" si="11"/>
        <v>3.5633266936460906E-3</v>
      </c>
      <c r="BP44" s="83">
        <f>SUMPRODUCT(BC43:$BC$2006, BN44:$BN$2007)</f>
        <v>103648.72219937459</v>
      </c>
      <c r="BQ44" s="77">
        <f t="shared" si="7"/>
        <v>0.85933251823461065</v>
      </c>
    </row>
    <row r="45" spans="1:69" x14ac:dyDescent="0.35">
      <c r="A45">
        <v>2019</v>
      </c>
      <c r="B45" t="s">
        <v>3</v>
      </c>
      <c r="C45" t="s">
        <v>33</v>
      </c>
      <c r="D45" t="s">
        <v>17</v>
      </c>
      <c r="E45">
        <v>5</v>
      </c>
      <c r="F45" t="s">
        <v>9</v>
      </c>
      <c r="G45" t="s">
        <v>53</v>
      </c>
      <c r="H45" t="s">
        <v>35</v>
      </c>
      <c r="I45" t="s">
        <v>87</v>
      </c>
      <c r="J45" t="s">
        <v>19</v>
      </c>
      <c r="K45" t="s">
        <v>110</v>
      </c>
      <c r="L45" s="6">
        <v>1</v>
      </c>
      <c r="M45" s="6">
        <v>45000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W45" s="66">
        <f t="shared" si="0"/>
        <v>45000</v>
      </c>
      <c r="X45" s="66" t="str">
        <f t="shared" si="1"/>
        <v>X</v>
      </c>
      <c r="BC45" s="88">
        <v>500</v>
      </c>
      <c r="BE45" s="78">
        <f t="shared" si="8"/>
        <v>19000</v>
      </c>
      <c r="BF45" s="82">
        <f t="shared" si="2"/>
        <v>8.3704055880399184E-2</v>
      </c>
      <c r="BG45" s="82">
        <f t="shared" si="4"/>
        <v>0.9162959441196008</v>
      </c>
      <c r="BH45" s="86">
        <f t="shared" si="9"/>
        <v>2.1102900123488033E-3</v>
      </c>
      <c r="BI45" s="83">
        <f>SUMPRODUCT(BC45:$BC$2007,BG45:$BG$2007)</f>
        <v>197207.28966691377</v>
      </c>
      <c r="BJ45" s="77">
        <f t="shared" si="3"/>
        <v>0.90731839141097625</v>
      </c>
      <c r="BL45" s="78">
        <f t="shared" si="10"/>
        <v>19000</v>
      </c>
      <c r="BM45" s="82">
        <f t="shared" si="5"/>
        <v>0.14574497888941115</v>
      </c>
      <c r="BN45" s="82">
        <f t="shared" si="6"/>
        <v>0.85425502111058882</v>
      </c>
      <c r="BO45" s="86">
        <f t="shared" si="11"/>
        <v>3.5485858246506741E-3</v>
      </c>
      <c r="BP45" s="83">
        <f>SUMPRODUCT(BC44:$BC$2006, BN45:$BN$2007)</f>
        <v>103219.82039590698</v>
      </c>
      <c r="BQ45" s="77">
        <f t="shared" si="7"/>
        <v>0.85577657215994285</v>
      </c>
    </row>
    <row r="46" spans="1:69" x14ac:dyDescent="0.35">
      <c r="A46">
        <v>2019</v>
      </c>
      <c r="B46" t="s">
        <v>3</v>
      </c>
      <c r="C46" t="s">
        <v>33</v>
      </c>
      <c r="D46" t="s">
        <v>17</v>
      </c>
      <c r="E46">
        <v>5</v>
      </c>
      <c r="F46" t="s">
        <v>9</v>
      </c>
      <c r="G46" t="s">
        <v>54</v>
      </c>
      <c r="H46" t="s">
        <v>35</v>
      </c>
      <c r="I46" t="s">
        <v>87</v>
      </c>
      <c r="J46" t="s">
        <v>19</v>
      </c>
      <c r="K46" t="s">
        <v>111</v>
      </c>
      <c r="L46" s="6">
        <v>1</v>
      </c>
      <c r="M46" s="6">
        <v>150000.65</v>
      </c>
      <c r="N46" s="6">
        <v>0</v>
      </c>
      <c r="O46" s="6">
        <v>0</v>
      </c>
      <c r="P46" s="6">
        <v>310400.65000000002</v>
      </c>
      <c r="Q46" s="6">
        <v>0</v>
      </c>
      <c r="R46" s="6">
        <v>0</v>
      </c>
      <c r="W46" s="66">
        <f t="shared" si="0"/>
        <v>150000.65</v>
      </c>
      <c r="X46" s="66">
        <f t="shared" si="1"/>
        <v>310400.65000000002</v>
      </c>
      <c r="BC46" s="88">
        <v>500</v>
      </c>
      <c r="BE46" s="78">
        <f t="shared" si="8"/>
        <v>19500</v>
      </c>
      <c r="BF46" s="82">
        <f t="shared" si="2"/>
        <v>8.5809496923119177E-2</v>
      </c>
      <c r="BG46" s="82">
        <f t="shared" si="4"/>
        <v>0.91419050307688088</v>
      </c>
      <c r="BH46" s="86">
        <f t="shared" si="9"/>
        <v>2.1054410427199938E-3</v>
      </c>
      <c r="BI46" s="83">
        <f>SUMPRODUCT(BC46:$BC$2007,BG46:$BG$2007)</f>
        <v>196749.14169485398</v>
      </c>
      <c r="BJ46" s="77">
        <f t="shared" si="3"/>
        <v>0.90521052774255106</v>
      </c>
      <c r="BL46" s="78">
        <f t="shared" si="10"/>
        <v>19500</v>
      </c>
      <c r="BM46" s="82">
        <f t="shared" si="5"/>
        <v>0.14927888482550325</v>
      </c>
      <c r="BN46" s="82">
        <f t="shared" si="6"/>
        <v>0.85072111517449678</v>
      </c>
      <c r="BO46" s="86">
        <f t="shared" si="11"/>
        <v>3.5339059360920966E-3</v>
      </c>
      <c r="BP46" s="83">
        <f>SUMPRODUCT(BC45:$BC$2006, BN46:$BN$2007)</f>
        <v>102792.69288535169</v>
      </c>
      <c r="BQ46" s="77">
        <f t="shared" si="7"/>
        <v>0.85223533642192073</v>
      </c>
    </row>
    <row r="47" spans="1:69" x14ac:dyDescent="0.35">
      <c r="A47">
        <v>2019</v>
      </c>
      <c r="B47" t="s">
        <v>3</v>
      </c>
      <c r="C47" t="s">
        <v>33</v>
      </c>
      <c r="D47" t="s">
        <v>17</v>
      </c>
      <c r="E47">
        <v>6</v>
      </c>
      <c r="F47" t="s">
        <v>9</v>
      </c>
      <c r="G47" t="s">
        <v>43</v>
      </c>
      <c r="H47" t="s">
        <v>35</v>
      </c>
      <c r="I47" t="s">
        <v>87</v>
      </c>
      <c r="J47" t="s">
        <v>19</v>
      </c>
      <c r="K47" t="s">
        <v>95</v>
      </c>
      <c r="L47" s="6">
        <v>1</v>
      </c>
      <c r="M47" s="6">
        <v>0</v>
      </c>
      <c r="N47" s="6">
        <v>1745</v>
      </c>
      <c r="O47" s="6">
        <v>0</v>
      </c>
      <c r="P47" s="6">
        <v>0</v>
      </c>
      <c r="Q47" s="6">
        <v>0</v>
      </c>
      <c r="R47" s="6">
        <v>0</v>
      </c>
      <c r="W47" s="66" t="str">
        <f t="shared" si="0"/>
        <v>X</v>
      </c>
      <c r="X47" s="66" t="str">
        <f t="shared" si="1"/>
        <v>X</v>
      </c>
      <c r="BC47" s="88">
        <v>500</v>
      </c>
      <c r="BE47" s="78">
        <f t="shared" si="8"/>
        <v>20000</v>
      </c>
      <c r="BF47" s="82">
        <f t="shared" si="2"/>
        <v>8.791010013804694E-2</v>
      </c>
      <c r="BG47" s="82">
        <f t="shared" si="4"/>
        <v>0.9120898998619531</v>
      </c>
      <c r="BH47" s="86">
        <f t="shared" si="9"/>
        <v>2.1006032149277626E-3</v>
      </c>
      <c r="BI47" s="83">
        <f>SUMPRODUCT(BC47:$BC$2007,BG47:$BG$2007)</f>
        <v>196292.04644331554</v>
      </c>
      <c r="BJ47" s="77">
        <f t="shared" si="3"/>
        <v>0.9031075074685645</v>
      </c>
      <c r="BL47" s="78">
        <f t="shared" si="10"/>
        <v>20000</v>
      </c>
      <c r="BM47" s="82">
        <f t="shared" si="5"/>
        <v>0.1527981716012082</v>
      </c>
      <c r="BN47" s="82">
        <f t="shared" si="6"/>
        <v>0.84720182839879177</v>
      </c>
      <c r="BO47" s="86">
        <f t="shared" si="11"/>
        <v>3.5192867757049551E-3</v>
      </c>
      <c r="BP47" s="83">
        <f>SUMPRODUCT(BC46:$BC$2006, BN47:$BN$2007)</f>
        <v>102367.33232776444</v>
      </c>
      <c r="BQ47" s="77">
        <f t="shared" si="7"/>
        <v>0.84870875016641423</v>
      </c>
    </row>
    <row r="48" spans="1:69" x14ac:dyDescent="0.35">
      <c r="A48">
        <v>2019</v>
      </c>
      <c r="B48" t="s">
        <v>3</v>
      </c>
      <c r="C48" t="s">
        <v>33</v>
      </c>
      <c r="D48" t="s">
        <v>17</v>
      </c>
      <c r="E48">
        <v>8</v>
      </c>
      <c r="F48" t="s">
        <v>9</v>
      </c>
      <c r="G48" t="s">
        <v>65</v>
      </c>
      <c r="H48" t="s">
        <v>35</v>
      </c>
      <c r="I48" t="s">
        <v>87</v>
      </c>
      <c r="J48" t="s">
        <v>19</v>
      </c>
      <c r="K48" t="s">
        <v>104</v>
      </c>
      <c r="L48" s="6">
        <v>1</v>
      </c>
      <c r="M48" s="6">
        <v>35000</v>
      </c>
      <c r="N48" s="6">
        <v>2438.65</v>
      </c>
      <c r="O48" s="6">
        <v>0</v>
      </c>
      <c r="P48" s="6">
        <v>0</v>
      </c>
      <c r="Q48" s="6">
        <v>0</v>
      </c>
      <c r="R48" s="6">
        <v>0</v>
      </c>
      <c r="W48" s="66">
        <f t="shared" si="0"/>
        <v>35000</v>
      </c>
      <c r="X48" s="66" t="str">
        <f t="shared" si="1"/>
        <v>X</v>
      </c>
      <c r="BC48" s="88">
        <v>500</v>
      </c>
      <c r="BE48" s="78">
        <f t="shared" si="8"/>
        <v>20500</v>
      </c>
      <c r="BF48" s="82">
        <f t="shared" si="2"/>
        <v>9.0005876641417626E-2</v>
      </c>
      <c r="BG48" s="82">
        <f t="shared" si="4"/>
        <v>0.90999412335858243</v>
      </c>
      <c r="BH48" s="86">
        <f t="shared" si="9"/>
        <v>2.095776503370686E-3</v>
      </c>
      <c r="BI48" s="83">
        <f>SUMPRODUCT(BC48:$BC$2007,BG48:$BG$2007)</f>
        <v>195836.00149338457</v>
      </c>
      <c r="BJ48" s="77">
        <f t="shared" si="3"/>
        <v>0.90100931945999063</v>
      </c>
      <c r="BL48" s="78">
        <f t="shared" si="10"/>
        <v>20500</v>
      </c>
      <c r="BM48" s="82">
        <f t="shared" si="5"/>
        <v>0.15630289969347538</v>
      </c>
      <c r="BN48" s="82">
        <f t="shared" si="6"/>
        <v>0.84369710030652456</v>
      </c>
      <c r="BO48" s="86">
        <f t="shared" si="11"/>
        <v>3.5047280922671786E-3</v>
      </c>
      <c r="BP48" s="83">
        <f>SUMPRODUCT(BC47:$BC$2006, BN48:$BN$2007)</f>
        <v>101943.73141356505</v>
      </c>
      <c r="BQ48" s="77">
        <f t="shared" si="7"/>
        <v>0.84519675279103657</v>
      </c>
    </row>
    <row r="49" spans="1:69" x14ac:dyDescent="0.35">
      <c r="A49">
        <v>2019</v>
      </c>
      <c r="B49" t="s">
        <v>3</v>
      </c>
      <c r="C49" t="s">
        <v>33</v>
      </c>
      <c r="D49" t="s">
        <v>17</v>
      </c>
      <c r="E49">
        <v>8</v>
      </c>
      <c r="F49" t="s">
        <v>9</v>
      </c>
      <c r="G49" t="s">
        <v>65</v>
      </c>
      <c r="H49" t="s">
        <v>35</v>
      </c>
      <c r="I49" t="s">
        <v>87</v>
      </c>
      <c r="J49" t="s">
        <v>19</v>
      </c>
      <c r="K49" t="s">
        <v>101</v>
      </c>
      <c r="L49" s="6">
        <v>1</v>
      </c>
      <c r="M49" s="6">
        <v>0</v>
      </c>
      <c r="N49" s="6">
        <v>2098.5500000000002</v>
      </c>
      <c r="O49" s="6">
        <v>0</v>
      </c>
      <c r="P49" s="6">
        <v>0</v>
      </c>
      <c r="Q49" s="6">
        <v>0</v>
      </c>
      <c r="R49" s="6">
        <v>0</v>
      </c>
      <c r="W49" s="66" t="str">
        <f t="shared" si="0"/>
        <v>X</v>
      </c>
      <c r="X49" s="66" t="str">
        <f t="shared" si="1"/>
        <v>X</v>
      </c>
      <c r="BC49" s="88">
        <v>500</v>
      </c>
      <c r="BE49" s="78">
        <f t="shared" si="8"/>
        <v>21000</v>
      </c>
      <c r="BF49" s="82">
        <f t="shared" si="2"/>
        <v>9.2096837523923808E-2</v>
      </c>
      <c r="BG49" s="82">
        <f t="shared" si="4"/>
        <v>0.90790316247607616</v>
      </c>
      <c r="BH49" s="86">
        <f t="shared" si="9"/>
        <v>2.0909608825061821E-3</v>
      </c>
      <c r="BI49" s="83">
        <f>SUMPRODUCT(BC49:$BC$2007,BG49:$BG$2007)</f>
        <v>195381.00443170525</v>
      </c>
      <c r="BJ49" s="77">
        <f t="shared" si="3"/>
        <v>0.8989159526133752</v>
      </c>
      <c r="BL49" s="78">
        <f t="shared" si="10"/>
        <v>21000</v>
      </c>
      <c r="BM49" s="82">
        <f t="shared" si="5"/>
        <v>0.15979312932907147</v>
      </c>
      <c r="BN49" s="82">
        <f t="shared" si="6"/>
        <v>0.84020687067092847</v>
      </c>
      <c r="BO49" s="86">
        <f t="shared" si="11"/>
        <v>3.4902296355960871E-3</v>
      </c>
      <c r="BP49" s="83">
        <f>SUMPRODUCT(BC48:$BC$2006, BN49:$BN$2007)</f>
        <v>101521.88286341181</v>
      </c>
      <c r="BQ49" s="77">
        <f t="shared" si="7"/>
        <v>0.84169928394410287</v>
      </c>
    </row>
    <row r="50" spans="1:69" x14ac:dyDescent="0.35">
      <c r="A50">
        <v>2019</v>
      </c>
      <c r="B50" t="s">
        <v>3</v>
      </c>
      <c r="C50" t="s">
        <v>67</v>
      </c>
      <c r="D50" t="s">
        <v>17</v>
      </c>
      <c r="E50">
        <v>1</v>
      </c>
      <c r="F50" t="s">
        <v>9</v>
      </c>
      <c r="G50" t="s">
        <v>36</v>
      </c>
      <c r="H50" t="s">
        <v>35</v>
      </c>
      <c r="I50" t="s">
        <v>87</v>
      </c>
      <c r="J50" t="s">
        <v>19</v>
      </c>
      <c r="K50" t="s">
        <v>101</v>
      </c>
      <c r="L50" s="6">
        <v>1</v>
      </c>
      <c r="M50" s="6">
        <v>0</v>
      </c>
      <c r="N50" s="6">
        <v>0</v>
      </c>
      <c r="O50" s="6">
        <v>0</v>
      </c>
      <c r="P50" s="6">
        <v>14486.49</v>
      </c>
      <c r="Q50" s="6">
        <v>15300</v>
      </c>
      <c r="R50" s="6">
        <v>0</v>
      </c>
      <c r="W50" s="66" t="str">
        <f t="shared" si="0"/>
        <v>X</v>
      </c>
      <c r="X50" s="66">
        <f t="shared" si="1"/>
        <v>14486.49</v>
      </c>
      <c r="BC50" s="88">
        <v>500</v>
      </c>
      <c r="BE50" s="78">
        <f t="shared" si="8"/>
        <v>21500</v>
      </c>
      <c r="BF50" s="82">
        <f t="shared" si="2"/>
        <v>9.4182993850774152E-2</v>
      </c>
      <c r="BG50" s="82">
        <f t="shared" si="4"/>
        <v>0.90581700614922589</v>
      </c>
      <c r="BH50" s="86">
        <f t="shared" si="9"/>
        <v>2.0861563268503441E-3</v>
      </c>
      <c r="BI50" s="83">
        <f>SUMPRODUCT(BC50:$BC$2007,BG50:$BG$2007)</f>
        <v>194927.05285046724</v>
      </c>
      <c r="BJ50" s="77">
        <f t="shared" si="3"/>
        <v>0.89682739585077786</v>
      </c>
      <c r="BL50" s="78">
        <f t="shared" si="10"/>
        <v>21500</v>
      </c>
      <c r="BM50" s="82">
        <f t="shared" si="5"/>
        <v>0.16326892048561534</v>
      </c>
      <c r="BN50" s="82">
        <f t="shared" si="6"/>
        <v>0.83673107951438463</v>
      </c>
      <c r="BO50" s="86">
        <f t="shared" si="11"/>
        <v>3.4757911565438671E-3</v>
      </c>
      <c r="BP50" s="83">
        <f>SUMPRODUCT(BC49:$BC$2006, BN50:$BN$2007)</f>
        <v>101101.77942807635</v>
      </c>
      <c r="BQ50" s="77">
        <f t="shared" si="7"/>
        <v>0.83821628352359201</v>
      </c>
    </row>
    <row r="51" spans="1:69" x14ac:dyDescent="0.35">
      <c r="A51">
        <v>2019</v>
      </c>
      <c r="B51" t="s">
        <v>3</v>
      </c>
      <c r="C51" t="s">
        <v>67</v>
      </c>
      <c r="D51" t="s">
        <v>17</v>
      </c>
      <c r="E51">
        <v>1</v>
      </c>
      <c r="F51" t="s">
        <v>9</v>
      </c>
      <c r="G51" t="s">
        <v>40</v>
      </c>
      <c r="H51" t="s">
        <v>35</v>
      </c>
      <c r="I51" t="s">
        <v>86</v>
      </c>
      <c r="J51" t="s">
        <v>19</v>
      </c>
      <c r="K51" t="s">
        <v>89</v>
      </c>
      <c r="L51" s="6">
        <v>1</v>
      </c>
      <c r="M51" s="6">
        <v>2000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W51" s="66" t="str">
        <f t="shared" si="0"/>
        <v>X</v>
      </c>
      <c r="X51" s="66" t="str">
        <f t="shared" si="1"/>
        <v>X</v>
      </c>
      <c r="BC51" s="88">
        <v>500</v>
      </c>
      <c r="BE51" s="78">
        <f t="shared" si="8"/>
        <v>22000</v>
      </c>
      <c r="BF51" s="82">
        <f t="shared" si="2"/>
        <v>9.626435666175194E-2</v>
      </c>
      <c r="BG51" s="82">
        <f t="shared" si="4"/>
        <v>0.90373564333824807</v>
      </c>
      <c r="BH51" s="86">
        <f t="shared" si="9"/>
        <v>2.0813628109777882E-3</v>
      </c>
      <c r="BI51" s="83">
        <f>SUMPRODUCT(BC51:$BC$2007,BG51:$BG$2007)</f>
        <v>194474.14434739263</v>
      </c>
      <c r="BJ51" s="77">
        <f t="shared" si="3"/>
        <v>0.8947436381197118</v>
      </c>
      <c r="BL51" s="78">
        <f t="shared" si="10"/>
        <v>22000</v>
      </c>
      <c r="BM51" s="82">
        <f t="shared" si="5"/>
        <v>0.1667303328926088</v>
      </c>
      <c r="BN51" s="82">
        <f t="shared" si="6"/>
        <v>0.83326966710739114</v>
      </c>
      <c r="BO51" s="86">
        <f t="shared" si="11"/>
        <v>3.4614124069934638E-3</v>
      </c>
      <c r="BP51" s="83">
        <f>SUMPRODUCT(BC50:$BC$2006, BN51:$BN$2007)</f>
        <v>100683.41388831916</v>
      </c>
      <c r="BQ51" s="77">
        <f t="shared" si="7"/>
        <v>0.83474769167611529</v>
      </c>
    </row>
    <row r="52" spans="1:69" x14ac:dyDescent="0.35">
      <c r="A52">
        <v>2019</v>
      </c>
      <c r="B52" t="s">
        <v>3</v>
      </c>
      <c r="C52" t="s">
        <v>67</v>
      </c>
      <c r="D52" t="s">
        <v>17</v>
      </c>
      <c r="E52">
        <v>1</v>
      </c>
      <c r="F52" t="s">
        <v>9</v>
      </c>
      <c r="G52" t="s">
        <v>41</v>
      </c>
      <c r="H52" t="s">
        <v>35</v>
      </c>
      <c r="I52" t="s">
        <v>86</v>
      </c>
      <c r="J52" t="s">
        <v>19</v>
      </c>
      <c r="K52" t="s">
        <v>109</v>
      </c>
      <c r="L52" s="6">
        <v>1</v>
      </c>
      <c r="M52" s="6">
        <v>0</v>
      </c>
      <c r="N52" s="6">
        <v>658.75</v>
      </c>
      <c r="O52" s="6">
        <v>0</v>
      </c>
      <c r="P52" s="6">
        <v>0</v>
      </c>
      <c r="Q52" s="6">
        <v>0</v>
      </c>
      <c r="R52" s="6">
        <v>0</v>
      </c>
      <c r="W52" s="66" t="str">
        <f t="shared" si="0"/>
        <v>X</v>
      </c>
      <c r="X52" s="66" t="str">
        <f t="shared" si="1"/>
        <v>X</v>
      </c>
      <c r="BC52" s="88">
        <v>500</v>
      </c>
      <c r="BE52" s="78">
        <f t="shared" si="8"/>
        <v>22500</v>
      </c>
      <c r="BF52" s="82">
        <f t="shared" si="2"/>
        <v>9.8340936971273579E-2</v>
      </c>
      <c r="BG52" s="82">
        <f t="shared" si="4"/>
        <v>0.90165906302872645</v>
      </c>
      <c r="BH52" s="86">
        <f t="shared" si="9"/>
        <v>2.076580309521639E-3</v>
      </c>
      <c r="BI52" s="83">
        <f>SUMPRODUCT(BC52:$BC$2007,BG52:$BG$2007)</f>
        <v>194022.27652572354</v>
      </c>
      <c r="BJ52" s="77">
        <f t="shared" si="3"/>
        <v>0.89266466839308733</v>
      </c>
      <c r="BL52" s="78">
        <f t="shared" si="10"/>
        <v>22500</v>
      </c>
      <c r="BM52" s="82">
        <f t="shared" si="5"/>
        <v>0.17017742603246303</v>
      </c>
      <c r="BN52" s="82">
        <f t="shared" si="6"/>
        <v>0.829822573967537</v>
      </c>
      <c r="BO52" s="86">
        <f t="shared" si="11"/>
        <v>3.4470931398542237E-3</v>
      </c>
      <c r="BP52" s="83">
        <f>SUMPRODUCT(BC51:$BC$2006, BN52:$BN$2007)</f>
        <v>100266.77905476546</v>
      </c>
      <c r="BQ52" s="77">
        <f t="shared" si="7"/>
        <v>0.83129344879588696</v>
      </c>
    </row>
    <row r="53" spans="1:69" x14ac:dyDescent="0.35">
      <c r="A53">
        <v>2019</v>
      </c>
      <c r="B53" t="s">
        <v>3</v>
      </c>
      <c r="C53" t="s">
        <v>67</v>
      </c>
      <c r="D53" t="s">
        <v>17</v>
      </c>
      <c r="E53">
        <v>1</v>
      </c>
      <c r="F53" t="s">
        <v>9</v>
      </c>
      <c r="G53" t="s">
        <v>41</v>
      </c>
      <c r="H53" t="s">
        <v>35</v>
      </c>
      <c r="I53" t="s">
        <v>87</v>
      </c>
      <c r="J53" t="s">
        <v>19</v>
      </c>
      <c r="K53" t="s">
        <v>109</v>
      </c>
      <c r="L53" s="6">
        <v>1</v>
      </c>
      <c r="M53" s="6">
        <v>0</v>
      </c>
      <c r="N53" s="6">
        <v>4826.42</v>
      </c>
      <c r="O53" s="6">
        <v>0</v>
      </c>
      <c r="P53" s="6">
        <v>0</v>
      </c>
      <c r="Q53" s="6">
        <v>0</v>
      </c>
      <c r="R53" s="6">
        <v>0</v>
      </c>
      <c r="W53" s="66" t="str">
        <f t="shared" si="0"/>
        <v>X</v>
      </c>
      <c r="X53" s="66" t="str">
        <f t="shared" si="1"/>
        <v>X</v>
      </c>
      <c r="BC53" s="88">
        <v>500</v>
      </c>
      <c r="BE53" s="78">
        <f t="shared" si="8"/>
        <v>23000</v>
      </c>
      <c r="BF53" s="82">
        <f t="shared" si="2"/>
        <v>0.1004127457684468</v>
      </c>
      <c r="BG53" s="82">
        <f t="shared" si="4"/>
        <v>0.89958725423155317</v>
      </c>
      <c r="BH53" s="86">
        <f t="shared" si="9"/>
        <v>2.0718087971732246E-3</v>
      </c>
      <c r="BI53" s="83">
        <f>SUMPRODUCT(BC53:$BC$2007,BG53:$BG$2007)</f>
        <v>193571.44699420911</v>
      </c>
      <c r="BJ53" s="77">
        <f t="shared" si="3"/>
        <v>0.89059047566915139</v>
      </c>
      <c r="BL53" s="78">
        <f t="shared" si="10"/>
        <v>23000</v>
      </c>
      <c r="BM53" s="82">
        <f t="shared" si="5"/>
        <v>0.17361025914152059</v>
      </c>
      <c r="BN53" s="82">
        <f t="shared" si="6"/>
        <v>0.82638974085847938</v>
      </c>
      <c r="BO53" s="86">
        <f t="shared" si="11"/>
        <v>3.4328331090575648E-3</v>
      </c>
      <c r="BP53" s="83">
        <f>SUMPRODUCT(BC52:$BC$2006, BN53:$BN$2007)</f>
        <v>99851.867767781703</v>
      </c>
      <c r="BQ53" s="77">
        <f t="shared" si="7"/>
        <v>0.82785349552370013</v>
      </c>
    </row>
    <row r="54" spans="1:69" x14ac:dyDescent="0.35">
      <c r="A54">
        <v>2019</v>
      </c>
      <c r="B54" t="s">
        <v>3</v>
      </c>
      <c r="C54" t="s">
        <v>67</v>
      </c>
      <c r="D54" t="s">
        <v>17</v>
      </c>
      <c r="E54">
        <v>1</v>
      </c>
      <c r="F54" t="s">
        <v>9</v>
      </c>
      <c r="G54" t="s">
        <v>42</v>
      </c>
      <c r="H54" t="s">
        <v>35</v>
      </c>
      <c r="I54" t="s">
        <v>87</v>
      </c>
      <c r="J54" t="s">
        <v>19</v>
      </c>
      <c r="K54" t="s">
        <v>92</v>
      </c>
      <c r="L54" s="6">
        <v>1</v>
      </c>
      <c r="M54" s="6">
        <v>6000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W54" s="66">
        <f t="shared" si="0"/>
        <v>6000</v>
      </c>
      <c r="X54" s="66" t="str">
        <f t="shared" si="1"/>
        <v>X</v>
      </c>
      <c r="BC54" s="88">
        <v>500</v>
      </c>
      <c r="BE54" s="78">
        <f t="shared" si="8"/>
        <v>23500</v>
      </c>
      <c r="BF54" s="82">
        <f t="shared" si="2"/>
        <v>0.10247979401712887</v>
      </c>
      <c r="BG54" s="82">
        <f t="shared" si="4"/>
        <v>0.89752020598287108</v>
      </c>
      <c r="BH54" s="86">
        <f t="shared" si="9"/>
        <v>2.0670482486820629E-3</v>
      </c>
      <c r="BI54" s="83">
        <f>SUMPRODUCT(BC54:$BC$2007,BG54:$BG$2007)</f>
        <v>193121.65336709333</v>
      </c>
      <c r="BJ54" s="77">
        <f t="shared" si="3"/>
        <v>0.88852104897143191</v>
      </c>
      <c r="BL54" s="78">
        <f t="shared" si="10"/>
        <v>23500</v>
      </c>
      <c r="BM54" s="82">
        <f t="shared" si="5"/>
        <v>0.17702889121107365</v>
      </c>
      <c r="BN54" s="82">
        <f t="shared" si="6"/>
        <v>0.82297110878892632</v>
      </c>
      <c r="BO54" s="86">
        <f t="shared" si="11"/>
        <v>3.4186320695530625E-3</v>
      </c>
      <c r="BP54" s="83">
        <f>SUMPRODUCT(BC53:$BC$2006, BN54:$BN$2007)</f>
        <v>99438.672897352473</v>
      </c>
      <c r="BQ54" s="77">
        <f t="shared" si="7"/>
        <v>0.82442777274590684</v>
      </c>
    </row>
    <row r="55" spans="1:69" x14ac:dyDescent="0.35">
      <c r="A55">
        <v>2019</v>
      </c>
      <c r="B55" t="s">
        <v>3</v>
      </c>
      <c r="C55" t="s">
        <v>67</v>
      </c>
      <c r="D55" t="s">
        <v>17</v>
      </c>
      <c r="E55">
        <v>1</v>
      </c>
      <c r="F55" t="s">
        <v>9</v>
      </c>
      <c r="G55" t="s">
        <v>42</v>
      </c>
      <c r="H55" t="s">
        <v>35</v>
      </c>
      <c r="I55" t="s">
        <v>87</v>
      </c>
      <c r="J55" t="s">
        <v>19</v>
      </c>
      <c r="K55" t="s">
        <v>95</v>
      </c>
      <c r="L55" s="6">
        <v>1</v>
      </c>
      <c r="M55" s="6">
        <v>0</v>
      </c>
      <c r="N55" s="6">
        <v>0</v>
      </c>
      <c r="O55" s="6">
        <v>0</v>
      </c>
      <c r="P55" s="6">
        <v>21165</v>
      </c>
      <c r="Q55" s="6">
        <v>0</v>
      </c>
      <c r="R55" s="6">
        <v>0</v>
      </c>
      <c r="W55" s="66" t="str">
        <f t="shared" si="0"/>
        <v>X</v>
      </c>
      <c r="X55" s="66">
        <f t="shared" si="1"/>
        <v>21165</v>
      </c>
      <c r="BC55" s="88">
        <v>500</v>
      </c>
      <c r="BE55" s="78">
        <f t="shared" si="8"/>
        <v>24000</v>
      </c>
      <c r="BF55" s="82">
        <f t="shared" si="2"/>
        <v>0.10454209265598453</v>
      </c>
      <c r="BG55" s="82">
        <f t="shared" si="4"/>
        <v>0.89545790734401542</v>
      </c>
      <c r="BH55" s="86">
        <f t="shared" si="9"/>
        <v>2.0622986388556669E-3</v>
      </c>
      <c r="BI55" s="83">
        <f>SUMPRODUCT(BC55:$BC$2007,BG55:$BG$2007)</f>
        <v>192672.89326410191</v>
      </c>
      <c r="BJ55" s="77">
        <f t="shared" si="3"/>
        <v>0.88645637734867744</v>
      </c>
      <c r="BL55" s="78">
        <f t="shared" si="10"/>
        <v>24000</v>
      </c>
      <c r="BM55" s="82">
        <f t="shared" si="5"/>
        <v>0.18043338098837755</v>
      </c>
      <c r="BN55" s="82">
        <f t="shared" si="6"/>
        <v>0.81956661901162242</v>
      </c>
      <c r="BO55" s="86">
        <f t="shared" si="11"/>
        <v>3.4044897773038985E-3</v>
      </c>
      <c r="BP55" s="83">
        <f>SUMPRODUCT(BC54:$BC$2006, BN55:$BN$2007)</f>
        <v>99027.187342958001</v>
      </c>
      <c r="BQ55" s="77">
        <f t="shared" si="7"/>
        <v>0.8210162215934016</v>
      </c>
    </row>
    <row r="56" spans="1:69" x14ac:dyDescent="0.35">
      <c r="A56">
        <v>2019</v>
      </c>
      <c r="B56" t="s">
        <v>3</v>
      </c>
      <c r="C56" t="s">
        <v>67</v>
      </c>
      <c r="D56" t="s">
        <v>17</v>
      </c>
      <c r="E56">
        <v>1</v>
      </c>
      <c r="F56" t="s">
        <v>9</v>
      </c>
      <c r="G56" t="s">
        <v>43</v>
      </c>
      <c r="H56" t="s">
        <v>35</v>
      </c>
      <c r="I56" t="s">
        <v>86</v>
      </c>
      <c r="J56" t="s">
        <v>19</v>
      </c>
      <c r="K56" t="s">
        <v>94</v>
      </c>
      <c r="L56" s="6">
        <v>1</v>
      </c>
      <c r="M56" s="6">
        <v>356815.6</v>
      </c>
      <c r="N56" s="6">
        <v>30659</v>
      </c>
      <c r="O56" s="6">
        <v>0</v>
      </c>
      <c r="P56" s="6">
        <v>356815.6</v>
      </c>
      <c r="Q56" s="6">
        <v>0</v>
      </c>
      <c r="R56" s="6">
        <v>0</v>
      </c>
      <c r="W56" s="66" t="str">
        <f t="shared" si="0"/>
        <v>X</v>
      </c>
      <c r="X56" s="66" t="str">
        <f t="shared" si="1"/>
        <v>X</v>
      </c>
      <c r="BC56" s="88">
        <v>500</v>
      </c>
      <c r="BE56" s="78">
        <f t="shared" si="8"/>
        <v>24500</v>
      </c>
      <c r="BF56" s="82">
        <f t="shared" si="2"/>
        <v>0.10659965259854405</v>
      </c>
      <c r="BG56" s="82">
        <f t="shared" si="4"/>
        <v>0.89340034740145591</v>
      </c>
      <c r="BH56" s="86">
        <f t="shared" si="9"/>
        <v>2.057559942559517E-3</v>
      </c>
      <c r="BI56" s="83">
        <f>SUMPRODUCT(BC56:$BC$2007,BG56:$BG$2007)</f>
        <v>192225.16431042991</v>
      </c>
      <c r="BJ56" s="77">
        <f t="shared" si="3"/>
        <v>0.88439644987479993</v>
      </c>
      <c r="BL56" s="78">
        <f t="shared" si="10"/>
        <v>24500</v>
      </c>
      <c r="BM56" s="82">
        <f t="shared" si="5"/>
        <v>0.18382378697766019</v>
      </c>
      <c r="BN56" s="82">
        <f t="shared" si="6"/>
        <v>0.81617621302233978</v>
      </c>
      <c r="BO56" s="86">
        <f t="shared" si="11"/>
        <v>3.390405989282641E-3</v>
      </c>
      <c r="BP56" s="83">
        <f>SUMPRODUCT(BC55:$BC$2006, BN56:$BN$2007)</f>
        <v>98617.404033452185</v>
      </c>
      <c r="BQ56" s="77">
        <f t="shared" si="7"/>
        <v>0.81761878344061112</v>
      </c>
    </row>
    <row r="57" spans="1:69" x14ac:dyDescent="0.35">
      <c r="A57">
        <v>2019</v>
      </c>
      <c r="B57" t="s">
        <v>3</v>
      </c>
      <c r="C57" t="s">
        <v>67</v>
      </c>
      <c r="D57" t="s">
        <v>17</v>
      </c>
      <c r="E57">
        <v>1</v>
      </c>
      <c r="F57" t="s">
        <v>9</v>
      </c>
      <c r="G57" t="s">
        <v>43</v>
      </c>
      <c r="H57" t="s">
        <v>35</v>
      </c>
      <c r="I57" t="s">
        <v>86</v>
      </c>
      <c r="J57" t="s">
        <v>19</v>
      </c>
      <c r="K57" t="s">
        <v>89</v>
      </c>
      <c r="L57" s="6">
        <v>1</v>
      </c>
      <c r="M57" s="6">
        <v>30475.8</v>
      </c>
      <c r="N57" s="6">
        <v>2500</v>
      </c>
      <c r="O57" s="6">
        <v>0</v>
      </c>
      <c r="P57" s="6">
        <v>35037.9</v>
      </c>
      <c r="Q57" s="6">
        <v>0</v>
      </c>
      <c r="R57" s="6">
        <v>0</v>
      </c>
      <c r="W57" s="66" t="str">
        <f t="shared" si="0"/>
        <v>X</v>
      </c>
      <c r="X57" s="66" t="str">
        <f t="shared" si="1"/>
        <v>X</v>
      </c>
      <c r="BC57" s="88">
        <v>500</v>
      </c>
      <c r="BE57" s="78">
        <f t="shared" si="8"/>
        <v>25000</v>
      </c>
      <c r="BF57" s="82">
        <f t="shared" si="2"/>
        <v>0.10865248473326079</v>
      </c>
      <c r="BG57" s="82">
        <f t="shared" si="4"/>
        <v>0.89134751526673917</v>
      </c>
      <c r="BH57" s="86">
        <f t="shared" si="9"/>
        <v>2.0528321347167422E-3</v>
      </c>
      <c r="BI57" s="83">
        <f>SUMPRODUCT(BC57:$BC$2007,BG57:$BG$2007)</f>
        <v>191778.46413672922</v>
      </c>
      <c r="BJ57" s="77">
        <f t="shared" si="3"/>
        <v>0.88234125564881738</v>
      </c>
      <c r="BL57" s="78">
        <f t="shared" si="10"/>
        <v>25000</v>
      </c>
      <c r="BM57" s="82">
        <f t="shared" si="5"/>
        <v>0.18720016744112769</v>
      </c>
      <c r="BN57" s="82">
        <f t="shared" si="6"/>
        <v>0.81279983255887234</v>
      </c>
      <c r="BO57" s="86">
        <f t="shared" si="11"/>
        <v>3.3763804634674988E-3</v>
      </c>
      <c r="BP57" s="83">
        <f>SUMPRODUCT(BC56:$BC$2006, BN57:$BN$2007)</f>
        <v>98209.315926941024</v>
      </c>
      <c r="BQ57" s="77">
        <f t="shared" si="7"/>
        <v>0.81423539990448535</v>
      </c>
    </row>
    <row r="58" spans="1:69" x14ac:dyDescent="0.35">
      <c r="A58">
        <v>2019</v>
      </c>
      <c r="B58" t="s">
        <v>3</v>
      </c>
      <c r="C58" t="s">
        <v>67</v>
      </c>
      <c r="D58" t="s">
        <v>17</v>
      </c>
      <c r="E58">
        <v>1</v>
      </c>
      <c r="F58" t="s">
        <v>9</v>
      </c>
      <c r="G58" t="s">
        <v>43</v>
      </c>
      <c r="H58" t="s">
        <v>35</v>
      </c>
      <c r="I58" t="s">
        <v>86</v>
      </c>
      <c r="J58" t="s">
        <v>19</v>
      </c>
      <c r="K58" t="s">
        <v>99</v>
      </c>
      <c r="L58" s="6">
        <v>1</v>
      </c>
      <c r="M58" s="6">
        <v>200000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W58" s="66" t="str">
        <f t="shared" si="0"/>
        <v>X</v>
      </c>
      <c r="X58" s="66" t="str">
        <f t="shared" si="1"/>
        <v>X</v>
      </c>
      <c r="BC58" s="88">
        <v>500</v>
      </c>
      <c r="BE58" s="78">
        <f t="shared" si="8"/>
        <v>25500</v>
      </c>
      <c r="BF58" s="82">
        <f t="shared" si="2"/>
        <v>0.11070059992356891</v>
      </c>
      <c r="BG58" s="82">
        <f t="shared" si="4"/>
        <v>0.88929940007643105</v>
      </c>
      <c r="BH58" s="86">
        <f t="shared" si="9"/>
        <v>2.0481151903081196E-3</v>
      </c>
      <c r="BI58" s="83">
        <f>SUMPRODUCT(BC58:$BC$2007,BG58:$BG$2007)</f>
        <v>191332.79037909579</v>
      </c>
      <c r="BJ58" s="77">
        <f t="shared" si="3"/>
        <v>0.88029078379479497</v>
      </c>
      <c r="BL58" s="78">
        <f t="shared" si="10"/>
        <v>25500</v>
      </c>
      <c r="BM58" s="82">
        <f t="shared" si="5"/>
        <v>0.19056258039996546</v>
      </c>
      <c r="BN58" s="82">
        <f t="shared" si="6"/>
        <v>0.80943741960003457</v>
      </c>
      <c r="BO58" s="86">
        <f t="shared" si="11"/>
        <v>3.3624129588377683E-3</v>
      </c>
      <c r="BP58" s="83">
        <f>SUMPRODUCT(BC57:$BC$2006, BN58:$BN$2007)</f>
        <v>97802.916010661589</v>
      </c>
      <c r="BQ58" s="77">
        <f t="shared" si="7"/>
        <v>0.81086601284349513</v>
      </c>
    </row>
    <row r="59" spans="1:69" x14ac:dyDescent="0.35">
      <c r="A59">
        <v>2019</v>
      </c>
      <c r="B59" t="s">
        <v>3</v>
      </c>
      <c r="C59" t="s">
        <v>67</v>
      </c>
      <c r="D59" t="s">
        <v>17</v>
      </c>
      <c r="E59">
        <v>1</v>
      </c>
      <c r="F59" t="s">
        <v>9</v>
      </c>
      <c r="G59" t="s">
        <v>43</v>
      </c>
      <c r="H59" t="s">
        <v>35</v>
      </c>
      <c r="I59" t="s">
        <v>87</v>
      </c>
      <c r="J59" t="s">
        <v>19</v>
      </c>
      <c r="K59" t="s">
        <v>111</v>
      </c>
      <c r="L59" s="6">
        <v>1</v>
      </c>
      <c r="M59" s="6">
        <v>59545</v>
      </c>
      <c r="N59" s="6">
        <v>2500</v>
      </c>
      <c r="O59" s="6">
        <v>0</v>
      </c>
      <c r="P59" s="6">
        <v>59545</v>
      </c>
      <c r="Q59" s="6">
        <v>0</v>
      </c>
      <c r="R59" s="6">
        <v>0</v>
      </c>
      <c r="W59" s="66">
        <f t="shared" si="0"/>
        <v>59545</v>
      </c>
      <c r="X59" s="66">
        <f t="shared" si="1"/>
        <v>59545</v>
      </c>
      <c r="BC59" s="88">
        <v>500</v>
      </c>
      <c r="BE59" s="78">
        <f t="shared" si="8"/>
        <v>26000</v>
      </c>
      <c r="BF59" s="82">
        <f t="shared" si="2"/>
        <v>0.11274400900794088</v>
      </c>
      <c r="BG59" s="82">
        <f t="shared" si="4"/>
        <v>0.8872559909920591</v>
      </c>
      <c r="BH59" s="86">
        <f t="shared" si="9"/>
        <v>2.0434090843719638E-3</v>
      </c>
      <c r="BI59" s="83">
        <f>SUMPRODUCT(BC59:$BC$2007,BG59:$BG$2007)</f>
        <v>190888.14067905754</v>
      </c>
      <c r="BJ59" s="77">
        <f t="shared" si="3"/>
        <v>0.87824502346178956</v>
      </c>
      <c r="BL59" s="78">
        <f t="shared" si="10"/>
        <v>26000</v>
      </c>
      <c r="BM59" s="82">
        <f t="shared" si="5"/>
        <v>0.19391108363533519</v>
      </c>
      <c r="BN59" s="82">
        <f t="shared" si="6"/>
        <v>0.80608891636466484</v>
      </c>
      <c r="BO59" s="86">
        <f t="shared" si="11"/>
        <v>3.3485032353697264E-3</v>
      </c>
      <c r="BP59" s="83">
        <f>SUMPRODUCT(BC58:$BC$2006, BN59:$BN$2007)</f>
        <v>97398.197300861575</v>
      </c>
      <c r="BQ59" s="77">
        <f t="shared" si="7"/>
        <v>0.80751056435663282</v>
      </c>
    </row>
    <row r="60" spans="1:69" x14ac:dyDescent="0.35">
      <c r="A60">
        <v>2019</v>
      </c>
      <c r="B60" t="s">
        <v>3</v>
      </c>
      <c r="C60" t="s">
        <v>67</v>
      </c>
      <c r="D60" t="s">
        <v>17</v>
      </c>
      <c r="E60">
        <v>1</v>
      </c>
      <c r="F60" t="s">
        <v>9</v>
      </c>
      <c r="G60" t="s">
        <v>43</v>
      </c>
      <c r="H60" t="s">
        <v>35</v>
      </c>
      <c r="I60" t="s">
        <v>87</v>
      </c>
      <c r="J60" t="s">
        <v>19</v>
      </c>
      <c r="K60" t="s">
        <v>103</v>
      </c>
      <c r="L60" s="6">
        <v>2</v>
      </c>
      <c r="M60" s="6">
        <v>124499.76</v>
      </c>
      <c r="N60" s="6">
        <v>5500</v>
      </c>
      <c r="O60" s="6">
        <v>0</v>
      </c>
      <c r="P60" s="6">
        <v>124499.76</v>
      </c>
      <c r="Q60" s="6">
        <v>567.05999999999995</v>
      </c>
      <c r="R60" s="6">
        <v>0</v>
      </c>
      <c r="W60" s="66">
        <f t="shared" si="0"/>
        <v>62249.88</v>
      </c>
      <c r="X60" s="66">
        <f t="shared" si="1"/>
        <v>62249.88</v>
      </c>
      <c r="BC60" s="88">
        <v>500</v>
      </c>
      <c r="BE60" s="78">
        <f t="shared" si="8"/>
        <v>26500</v>
      </c>
      <c r="BF60" s="82">
        <f t="shared" si="2"/>
        <v>0.11478272279994481</v>
      </c>
      <c r="BG60" s="82">
        <f t="shared" si="4"/>
        <v>0.88521727720005516</v>
      </c>
      <c r="BH60" s="86">
        <f t="shared" si="9"/>
        <v>2.0387137920039322E-3</v>
      </c>
      <c r="BI60" s="83">
        <f>SUMPRODUCT(BC60:$BC$2007,BG60:$BG$2007)</f>
        <v>190444.51268356157</v>
      </c>
      <c r="BJ60" s="77">
        <f t="shared" si="3"/>
        <v>0.87620396382379073</v>
      </c>
      <c r="BL60" s="78">
        <f t="shared" si="10"/>
        <v>26500</v>
      </c>
      <c r="BM60" s="82">
        <f t="shared" si="5"/>
        <v>0.19724573468936787</v>
      </c>
      <c r="BN60" s="82">
        <f t="shared" si="6"/>
        <v>0.8027542653106321</v>
      </c>
      <c r="BO60" s="86">
        <f t="shared" si="11"/>
        <v>3.334651054032689E-3</v>
      </c>
      <c r="BP60" s="83">
        <f>SUMPRODUCT(BC59:$BC$2006, BN60:$BN$2007)</f>
        <v>96995.15284267925</v>
      </c>
      <c r="BQ60" s="77">
        <f t="shared" si="7"/>
        <v>0.80416899678241704</v>
      </c>
    </row>
    <row r="61" spans="1:69" x14ac:dyDescent="0.35">
      <c r="A61">
        <v>2019</v>
      </c>
      <c r="B61" t="s">
        <v>3</v>
      </c>
      <c r="C61" t="s">
        <v>67</v>
      </c>
      <c r="D61" t="s">
        <v>17</v>
      </c>
      <c r="E61">
        <v>1</v>
      </c>
      <c r="F61" t="s">
        <v>9</v>
      </c>
      <c r="G61" t="s">
        <v>43</v>
      </c>
      <c r="H61" t="s">
        <v>35</v>
      </c>
      <c r="I61" t="s">
        <v>87</v>
      </c>
      <c r="J61" t="s">
        <v>19</v>
      </c>
      <c r="K61" t="s">
        <v>98</v>
      </c>
      <c r="L61" s="6">
        <v>1</v>
      </c>
      <c r="M61" s="6">
        <v>10000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W61" s="66">
        <f t="shared" si="0"/>
        <v>10000</v>
      </c>
      <c r="X61" s="66" t="str">
        <f t="shared" si="1"/>
        <v>X</v>
      </c>
      <c r="BC61" s="88">
        <v>500</v>
      </c>
      <c r="BE61" s="78">
        <f t="shared" si="8"/>
        <v>27000</v>
      </c>
      <c r="BF61" s="82">
        <f t="shared" si="2"/>
        <v>0.11681675208830163</v>
      </c>
      <c r="BG61" s="82">
        <f t="shared" si="4"/>
        <v>0.88318324791169833</v>
      </c>
      <c r="BH61" s="86">
        <f t="shared" si="9"/>
        <v>2.0340292883568173E-3</v>
      </c>
      <c r="BI61" s="83">
        <f>SUMPRODUCT(BC61:$BC$2007,BG61:$BG$2007)</f>
        <v>190001.90404496153</v>
      </c>
      <c r="BJ61" s="77">
        <f t="shared" si="3"/>
        <v>0.87416759407966271</v>
      </c>
      <c r="BL61" s="78">
        <f t="shared" si="10"/>
        <v>27000</v>
      </c>
      <c r="BM61" s="82">
        <f t="shared" si="5"/>
        <v>0.20056659086615267</v>
      </c>
      <c r="BN61" s="82">
        <f t="shared" si="6"/>
        <v>0.79943340913384731</v>
      </c>
      <c r="BO61" s="86">
        <f t="shared" si="11"/>
        <v>3.3208561767847922E-3</v>
      </c>
      <c r="BP61" s="83">
        <f>SUMPRODUCT(BC60:$BC$2006, BN61:$BN$2007)</f>
        <v>96593.775710023925</v>
      </c>
      <c r="BQ61" s="77">
        <f t="shared" si="7"/>
        <v>0.80084125269790229</v>
      </c>
    </row>
    <row r="62" spans="1:69" x14ac:dyDescent="0.35">
      <c r="A62">
        <v>2019</v>
      </c>
      <c r="B62" t="s">
        <v>3</v>
      </c>
      <c r="C62" t="s">
        <v>67</v>
      </c>
      <c r="D62" t="s">
        <v>17</v>
      </c>
      <c r="E62">
        <v>1</v>
      </c>
      <c r="F62" t="s">
        <v>9</v>
      </c>
      <c r="G62" t="s">
        <v>43</v>
      </c>
      <c r="H62" t="s">
        <v>35</v>
      </c>
      <c r="I62" t="s">
        <v>87</v>
      </c>
      <c r="J62" t="s">
        <v>19</v>
      </c>
      <c r="K62" t="s">
        <v>105</v>
      </c>
      <c r="L62" s="6">
        <v>1</v>
      </c>
      <c r="M62" s="6">
        <v>25276.7</v>
      </c>
      <c r="N62" s="6">
        <v>2500</v>
      </c>
      <c r="O62" s="6">
        <v>0</v>
      </c>
      <c r="P62" s="6">
        <v>25276.7</v>
      </c>
      <c r="Q62" s="6">
        <v>0</v>
      </c>
      <c r="R62" s="6">
        <v>0</v>
      </c>
      <c r="W62" s="66">
        <f t="shared" si="0"/>
        <v>25276.7</v>
      </c>
      <c r="X62" s="66">
        <f t="shared" si="1"/>
        <v>25276.7</v>
      </c>
      <c r="BC62" s="88">
        <v>500</v>
      </c>
      <c r="BE62" s="78">
        <f t="shared" si="8"/>
        <v>27500</v>
      </c>
      <c r="BF62" s="82">
        <f t="shared" si="2"/>
        <v>0.11884610763694226</v>
      </c>
      <c r="BG62" s="82">
        <f t="shared" si="4"/>
        <v>0.88115389236305774</v>
      </c>
      <c r="BH62" s="86">
        <f t="shared" si="9"/>
        <v>2.0293555486406295E-3</v>
      </c>
      <c r="BI62" s="83">
        <f>SUMPRODUCT(BC62:$BC$2007,BG62:$BG$2007)</f>
        <v>189560.31242100566</v>
      </c>
      <c r="BJ62" s="77">
        <f t="shared" si="3"/>
        <v>0.87213590345308944</v>
      </c>
      <c r="BL62" s="78">
        <f t="shared" si="10"/>
        <v>27500</v>
      </c>
      <c r="BM62" s="82">
        <f t="shared" si="5"/>
        <v>0.2038737092327215</v>
      </c>
      <c r="BN62" s="82">
        <f t="shared" si="6"/>
        <v>0.79612629076727848</v>
      </c>
      <c r="BO62" s="86">
        <f t="shared" si="11"/>
        <v>3.3071183665688286E-3</v>
      </c>
      <c r="BP62" s="83">
        <f>SUMPRODUCT(BC61:$BC$2006, BN62:$BN$2007)</f>
        <v>96194.059005457006</v>
      </c>
      <c r="BQ62" s="77">
        <f t="shared" si="7"/>
        <v>0.79752727491769182</v>
      </c>
    </row>
    <row r="63" spans="1:69" x14ac:dyDescent="0.35">
      <c r="A63">
        <v>2019</v>
      </c>
      <c r="B63" t="s">
        <v>3</v>
      </c>
      <c r="C63" t="s">
        <v>67</v>
      </c>
      <c r="D63" t="s">
        <v>17</v>
      </c>
      <c r="E63">
        <v>1</v>
      </c>
      <c r="F63" t="s">
        <v>9</v>
      </c>
      <c r="G63" t="s">
        <v>44</v>
      </c>
      <c r="H63" t="s">
        <v>35</v>
      </c>
      <c r="I63" t="s">
        <v>86</v>
      </c>
      <c r="J63" t="s">
        <v>19</v>
      </c>
      <c r="K63" t="s">
        <v>94</v>
      </c>
      <c r="L63" s="6">
        <v>1</v>
      </c>
      <c r="M63" s="6">
        <v>4844.18</v>
      </c>
      <c r="N63" s="6">
        <v>2587.54</v>
      </c>
      <c r="O63" s="6">
        <v>0</v>
      </c>
      <c r="P63" s="6">
        <v>4844.18</v>
      </c>
      <c r="Q63" s="6">
        <v>0</v>
      </c>
      <c r="R63" s="6">
        <v>0</v>
      </c>
      <c r="W63" s="66" t="str">
        <f t="shared" si="0"/>
        <v>X</v>
      </c>
      <c r="X63" s="66" t="str">
        <f t="shared" si="1"/>
        <v>X</v>
      </c>
      <c r="BC63" s="88">
        <v>500</v>
      </c>
      <c r="BE63" s="78">
        <f t="shared" si="8"/>
        <v>28000</v>
      </c>
      <c r="BF63" s="82">
        <f t="shared" si="2"/>
        <v>0.12087080018506458</v>
      </c>
      <c r="BG63" s="82">
        <f t="shared" si="4"/>
        <v>0.87912919981493542</v>
      </c>
      <c r="BH63" s="86">
        <f t="shared" si="9"/>
        <v>2.0246925481223199E-3</v>
      </c>
      <c r="BI63" s="83">
        <f>SUMPRODUCT(BC63:$BC$2007,BG63:$BG$2007)</f>
        <v>189119.73547482412</v>
      </c>
      <c r="BJ63" s="77">
        <f t="shared" si="3"/>
        <v>0.87010888119251595</v>
      </c>
      <c r="BL63" s="78">
        <f t="shared" si="10"/>
        <v>28000</v>
      </c>
      <c r="BM63" s="82">
        <f t="shared" si="5"/>
        <v>0.20716714662002983</v>
      </c>
      <c r="BN63" s="82">
        <f t="shared" si="6"/>
        <v>0.79283285337997023</v>
      </c>
      <c r="BO63" s="86">
        <f t="shared" si="11"/>
        <v>3.2934373873083345E-3</v>
      </c>
      <c r="BP63" s="83">
        <f>SUMPRODUCT(BC62:$BC$2006, BN63:$BN$2007)</f>
        <v>95795.995860073381</v>
      </c>
      <c r="BQ63" s="77">
        <f t="shared" si="7"/>
        <v>0.79422700649295519</v>
      </c>
    </row>
    <row r="64" spans="1:69" x14ac:dyDescent="0.35">
      <c r="A64">
        <v>2019</v>
      </c>
      <c r="B64" t="s">
        <v>3</v>
      </c>
      <c r="C64" t="s">
        <v>67</v>
      </c>
      <c r="D64" t="s">
        <v>17</v>
      </c>
      <c r="E64">
        <v>1</v>
      </c>
      <c r="F64" t="s">
        <v>9</v>
      </c>
      <c r="G64" t="s">
        <v>44</v>
      </c>
      <c r="H64" t="s">
        <v>35</v>
      </c>
      <c r="I64" t="s">
        <v>87</v>
      </c>
      <c r="J64" t="s">
        <v>19</v>
      </c>
      <c r="K64" t="s">
        <v>103</v>
      </c>
      <c r="L64" s="6">
        <v>1</v>
      </c>
      <c r="M64" s="6">
        <v>39597.1</v>
      </c>
      <c r="N64" s="6">
        <v>3976.19</v>
      </c>
      <c r="O64" s="6">
        <v>0</v>
      </c>
      <c r="P64" s="6">
        <v>39720.1</v>
      </c>
      <c r="Q64" s="6">
        <v>0</v>
      </c>
      <c r="R64" s="6">
        <v>0</v>
      </c>
      <c r="W64" s="66">
        <f t="shared" si="0"/>
        <v>39597.1</v>
      </c>
      <c r="X64" s="66">
        <f t="shared" si="1"/>
        <v>39720.1</v>
      </c>
      <c r="BC64" s="88">
        <v>500</v>
      </c>
      <c r="BE64" s="78">
        <f t="shared" si="8"/>
        <v>28500</v>
      </c>
      <c r="BF64" s="82">
        <f t="shared" si="2"/>
        <v>0.12289084044719013</v>
      </c>
      <c r="BG64" s="82">
        <f t="shared" si="4"/>
        <v>0.87710915955280988</v>
      </c>
      <c r="BH64" s="86">
        <f t="shared" si="9"/>
        <v>2.0200402621255581E-3</v>
      </c>
      <c r="BI64" s="83">
        <f>SUMPRODUCT(BC64:$BC$2007,BG64:$BG$2007)</f>
        <v>188680.17087491669</v>
      </c>
      <c r="BJ64" s="77">
        <f t="shared" si="3"/>
        <v>0.86808651657109226</v>
      </c>
      <c r="BL64" s="78">
        <f t="shared" si="10"/>
        <v>28500</v>
      </c>
      <c r="BM64" s="82">
        <f t="shared" si="5"/>
        <v>0.21044695962393328</v>
      </c>
      <c r="BN64" s="82">
        <f t="shared" si="6"/>
        <v>0.78955304037606666</v>
      </c>
      <c r="BO64" s="86">
        <f t="shared" si="11"/>
        <v>3.2798130039034534E-3</v>
      </c>
      <c r="BP64" s="83">
        <f>SUMPRODUCT(BC63:$BC$2006, BN64:$BN$2007)</f>
        <v>95399.579433383391</v>
      </c>
      <c r="BQ64" s="77">
        <f t="shared" si="7"/>
        <v>0.79094039071044886</v>
      </c>
    </row>
    <row r="65" spans="1:69" x14ac:dyDescent="0.35">
      <c r="A65">
        <v>2019</v>
      </c>
      <c r="B65" t="s">
        <v>3</v>
      </c>
      <c r="C65" t="s">
        <v>67</v>
      </c>
      <c r="D65" t="s">
        <v>17</v>
      </c>
      <c r="E65">
        <v>1</v>
      </c>
      <c r="F65" t="s">
        <v>9</v>
      </c>
      <c r="G65" t="s">
        <v>47</v>
      </c>
      <c r="H65" t="s">
        <v>35</v>
      </c>
      <c r="I65" t="s">
        <v>86</v>
      </c>
      <c r="J65" t="s">
        <v>19</v>
      </c>
      <c r="K65" t="s">
        <v>109</v>
      </c>
      <c r="L65" s="6">
        <v>1</v>
      </c>
      <c r="M65" s="6">
        <v>0</v>
      </c>
      <c r="N65" s="6">
        <v>1250</v>
      </c>
      <c r="O65" s="6">
        <v>0</v>
      </c>
      <c r="P65" s="6">
        <v>0</v>
      </c>
      <c r="Q65" s="6">
        <v>0</v>
      </c>
      <c r="R65" s="6">
        <v>0</v>
      </c>
      <c r="W65" s="66" t="str">
        <f t="shared" si="0"/>
        <v>X</v>
      </c>
      <c r="X65" s="66" t="str">
        <f t="shared" si="1"/>
        <v>X</v>
      </c>
      <c r="BC65" s="88">
        <v>500</v>
      </c>
      <c r="BE65" s="78">
        <f t="shared" si="8"/>
        <v>29000</v>
      </c>
      <c r="BF65" s="82">
        <f t="shared" si="2"/>
        <v>0.12490623911322099</v>
      </c>
      <c r="BG65" s="82">
        <f t="shared" si="4"/>
        <v>0.87509376088677904</v>
      </c>
      <c r="BH65" s="86">
        <f t="shared" si="9"/>
        <v>2.015398666030857E-3</v>
      </c>
      <c r="BI65" s="83">
        <f>SUMPRODUCT(BC65:$BC$2007,BG65:$BG$2007)</f>
        <v>188241.61629514027</v>
      </c>
      <c r="BJ65" s="77">
        <f t="shared" si="3"/>
        <v>0.86606879888661548</v>
      </c>
      <c r="BL65" s="78">
        <f t="shared" si="10"/>
        <v>29000</v>
      </c>
      <c r="BM65" s="82">
        <f t="shared" si="5"/>
        <v>0.21371320460616014</v>
      </c>
      <c r="BN65" s="82">
        <f t="shared" si="6"/>
        <v>0.78628679539383983</v>
      </c>
      <c r="BO65" s="86">
        <f t="shared" si="11"/>
        <v>3.2662449822268569E-3</v>
      </c>
      <c r="BP65" s="83">
        <f>SUMPRODUCT(BC64:$BC$2006, BN65:$BN$2007)</f>
        <v>95004.802913195366</v>
      </c>
      <c r="BQ65" s="77">
        <f t="shared" si="7"/>
        <v>0.78766737109154306</v>
      </c>
    </row>
    <row r="66" spans="1:69" x14ac:dyDescent="0.35">
      <c r="A66">
        <v>2019</v>
      </c>
      <c r="B66" t="s">
        <v>3</v>
      </c>
      <c r="C66" t="s">
        <v>67</v>
      </c>
      <c r="D66" t="s">
        <v>17</v>
      </c>
      <c r="E66">
        <v>1</v>
      </c>
      <c r="F66" t="s">
        <v>9</v>
      </c>
      <c r="G66" t="s">
        <v>47</v>
      </c>
      <c r="H66" t="s">
        <v>35</v>
      </c>
      <c r="I66" t="s">
        <v>87</v>
      </c>
      <c r="J66" t="s">
        <v>19</v>
      </c>
      <c r="K66" t="s">
        <v>112</v>
      </c>
      <c r="L66" s="6">
        <v>1</v>
      </c>
      <c r="M66" s="6">
        <v>0</v>
      </c>
      <c r="N66" s="6">
        <v>335.91</v>
      </c>
      <c r="O66" s="6">
        <v>0</v>
      </c>
      <c r="P66" s="6">
        <v>0</v>
      </c>
      <c r="Q66" s="6">
        <v>0</v>
      </c>
      <c r="R66" s="6">
        <v>0</v>
      </c>
      <c r="W66" s="66" t="str">
        <f t="shared" ref="W66:W129" si="22">IF(I66=$AF$2,IF(M66/L66=0,"X",M66/L66),"X")</f>
        <v>X</v>
      </c>
      <c r="X66" s="66" t="str">
        <f t="shared" ref="X66:X129" si="23">IF(I66=$AF$2,IF(P66/L66=0,"X",P66/L66),"X")</f>
        <v>X</v>
      </c>
      <c r="BC66" s="88">
        <v>500</v>
      </c>
      <c r="BE66" s="78">
        <f t="shared" si="8"/>
        <v>29500</v>
      </c>
      <c r="BF66" s="82">
        <f t="shared" si="2"/>
        <v>0.12691700684849619</v>
      </c>
      <c r="BG66" s="82">
        <f t="shared" si="4"/>
        <v>0.87308299315150384</v>
      </c>
      <c r="BH66" s="86">
        <f t="shared" si="9"/>
        <v>2.0107677352751985E-3</v>
      </c>
      <c r="BI66" s="83">
        <f>SUMPRODUCT(BC66:$BC$2007,BG66:$BG$2007)</f>
        <v>187804.06941469692</v>
      </c>
      <c r="BJ66" s="77">
        <f t="shared" si="3"/>
        <v>0.86405571746147514</v>
      </c>
      <c r="BL66" s="78">
        <f t="shared" si="10"/>
        <v>29500</v>
      </c>
      <c r="BM66" s="82">
        <f t="shared" si="5"/>
        <v>0.21696593769527994</v>
      </c>
      <c r="BN66" s="82">
        <f t="shared" si="6"/>
        <v>0.78303406230472006</v>
      </c>
      <c r="BO66" s="86">
        <f t="shared" si="11"/>
        <v>3.2527330891198025E-3</v>
      </c>
      <c r="BP66" s="83">
        <f>SUMPRODUCT(BC65:$BC$2006, BN66:$BN$2007)</f>
        <v>94611.659515498453</v>
      </c>
      <c r="BQ66" s="77">
        <f t="shared" si="7"/>
        <v>0.78440789139124978</v>
      </c>
    </row>
    <row r="67" spans="1:69" x14ac:dyDescent="0.35">
      <c r="A67">
        <v>2019</v>
      </c>
      <c r="B67" t="s">
        <v>3</v>
      </c>
      <c r="C67" t="s">
        <v>67</v>
      </c>
      <c r="D67" t="s">
        <v>17</v>
      </c>
      <c r="E67">
        <v>1</v>
      </c>
      <c r="F67" t="s">
        <v>9</v>
      </c>
      <c r="G67" t="s">
        <v>51</v>
      </c>
      <c r="H67" t="s">
        <v>35</v>
      </c>
      <c r="I67" t="s">
        <v>86</v>
      </c>
      <c r="J67" t="s">
        <v>19</v>
      </c>
      <c r="K67" t="s">
        <v>92</v>
      </c>
      <c r="L67" s="6">
        <v>1</v>
      </c>
      <c r="M67" s="6">
        <v>0</v>
      </c>
      <c r="N67" s="6">
        <v>1421.47</v>
      </c>
      <c r="O67" s="6">
        <v>0</v>
      </c>
      <c r="P67" s="6">
        <v>0</v>
      </c>
      <c r="Q67" s="6">
        <v>0</v>
      </c>
      <c r="R67" s="6">
        <v>0</v>
      </c>
      <c r="W67" s="66" t="str">
        <f t="shared" si="22"/>
        <v>X</v>
      </c>
      <c r="X67" s="66" t="str">
        <f t="shared" si="23"/>
        <v>X</v>
      </c>
      <c r="BC67" s="88">
        <v>500</v>
      </c>
      <c r="BE67" s="78">
        <f t="shared" si="8"/>
        <v>30000</v>
      </c>
      <c r="BF67" s="82">
        <f t="shared" si="2"/>
        <v>0.12892315429384826</v>
      </c>
      <c r="BG67" s="82">
        <f t="shared" si="4"/>
        <v>0.87107684570615174</v>
      </c>
      <c r="BH67" s="86">
        <f t="shared" si="9"/>
        <v>2.0061474453520745E-3</v>
      </c>
      <c r="BI67" s="83">
        <f>SUMPRODUCT(BC67:$BC$2007,BG67:$BG$2007)</f>
        <v>187367.52791812117</v>
      </c>
      <c r="BJ67" s="77">
        <f t="shared" si="3"/>
        <v>0.86204726164259415</v>
      </c>
      <c r="BL67" s="78">
        <f t="shared" si="10"/>
        <v>30000</v>
      </c>
      <c r="BM67" s="82">
        <f t="shared" si="5"/>
        <v>0.22020521478766794</v>
      </c>
      <c r="BN67" s="82">
        <f t="shared" si="6"/>
        <v>0.77979478521233203</v>
      </c>
      <c r="BO67" s="86">
        <f t="shared" si="11"/>
        <v>3.2392770923879988E-3</v>
      </c>
      <c r="BP67" s="83">
        <f>SUMPRODUCT(BC66:$BC$2006, BN67:$BN$2007)</f>
        <v>94220.142484346099</v>
      </c>
      <c r="BQ67" s="77">
        <f t="shared" si="7"/>
        <v>0.78116189559725702</v>
      </c>
    </row>
    <row r="68" spans="1:69" x14ac:dyDescent="0.35">
      <c r="A68">
        <v>2019</v>
      </c>
      <c r="B68" t="s">
        <v>3</v>
      </c>
      <c r="C68" t="s">
        <v>67</v>
      </c>
      <c r="D68" t="s">
        <v>17</v>
      </c>
      <c r="E68">
        <v>1</v>
      </c>
      <c r="F68" t="s">
        <v>9</v>
      </c>
      <c r="G68" t="s">
        <v>53</v>
      </c>
      <c r="H68" t="s">
        <v>35</v>
      </c>
      <c r="I68" t="s">
        <v>86</v>
      </c>
      <c r="J68" t="s">
        <v>19</v>
      </c>
      <c r="K68" t="s">
        <v>107</v>
      </c>
      <c r="L68" s="6">
        <v>1</v>
      </c>
      <c r="M68" s="6">
        <v>10000</v>
      </c>
      <c r="N68" s="6">
        <v>1200</v>
      </c>
      <c r="O68" s="6">
        <v>0</v>
      </c>
      <c r="P68" s="6">
        <v>0</v>
      </c>
      <c r="Q68" s="6">
        <v>0</v>
      </c>
      <c r="R68" s="6">
        <v>0</v>
      </c>
      <c r="W68" s="66" t="str">
        <f t="shared" si="22"/>
        <v>X</v>
      </c>
      <c r="X68" s="66" t="str">
        <f t="shared" si="23"/>
        <v>X</v>
      </c>
      <c r="BC68" s="88">
        <v>500</v>
      </c>
      <c r="BE68" s="78">
        <f t="shared" si="8"/>
        <v>30500</v>
      </c>
      <c r="BF68" s="82">
        <f t="shared" si="2"/>
        <v>0.13092469206565949</v>
      </c>
      <c r="BG68" s="82">
        <f t="shared" si="4"/>
        <v>0.86907530793434051</v>
      </c>
      <c r="BH68" s="86">
        <f t="shared" si="9"/>
        <v>2.0015377718112237E-3</v>
      </c>
      <c r="BI68" s="83">
        <f>SUMPRODUCT(BC68:$BC$2007,BG68:$BG$2007)</f>
        <v>186931.98949526806</v>
      </c>
      <c r="BJ68" s="77">
        <f t="shared" si="3"/>
        <v>0.86004342080137475</v>
      </c>
      <c r="BL68" s="78">
        <f t="shared" si="10"/>
        <v>30500</v>
      </c>
      <c r="BM68" s="82">
        <f t="shared" si="5"/>
        <v>0.22343109154846583</v>
      </c>
      <c r="BN68" s="82">
        <f t="shared" si="6"/>
        <v>0.77656890845153415</v>
      </c>
      <c r="BO68" s="86">
        <f t="shared" si="11"/>
        <v>3.2258767607978855E-3</v>
      </c>
      <c r="BP68" s="83">
        <f>SUMPRODUCT(BC67:$BC$2006, BN68:$BN$2007)</f>
        <v>93830.24509173994</v>
      </c>
      <c r="BQ68" s="77">
        <f t="shared" si="7"/>
        <v>0.77792932792896619</v>
      </c>
    </row>
    <row r="69" spans="1:69" x14ac:dyDescent="0.35">
      <c r="A69">
        <v>2019</v>
      </c>
      <c r="B69" t="s">
        <v>3</v>
      </c>
      <c r="C69" t="s">
        <v>67</v>
      </c>
      <c r="D69" t="s">
        <v>17</v>
      </c>
      <c r="E69">
        <v>1</v>
      </c>
      <c r="F69" t="s">
        <v>9</v>
      </c>
      <c r="G69" t="s">
        <v>53</v>
      </c>
      <c r="H69" t="s">
        <v>35</v>
      </c>
      <c r="I69" t="s">
        <v>86</v>
      </c>
      <c r="J69" t="s">
        <v>19</v>
      </c>
      <c r="K69" t="s">
        <v>94</v>
      </c>
      <c r="L69" s="6">
        <v>1</v>
      </c>
      <c r="M69" s="6">
        <v>3069</v>
      </c>
      <c r="N69" s="6">
        <v>4314.1899999999996</v>
      </c>
      <c r="O69" s="6">
        <v>0</v>
      </c>
      <c r="P69" s="6">
        <v>3069</v>
      </c>
      <c r="Q69" s="6">
        <v>0</v>
      </c>
      <c r="R69" s="6">
        <v>0</v>
      </c>
      <c r="W69" s="66" t="str">
        <f t="shared" si="22"/>
        <v>X</v>
      </c>
      <c r="X69" s="66" t="str">
        <f t="shared" si="23"/>
        <v>X</v>
      </c>
      <c r="BC69" s="88">
        <v>500</v>
      </c>
      <c r="BE69" s="78">
        <f t="shared" si="8"/>
        <v>31000</v>
      </c>
      <c r="BF69" s="82">
        <f t="shared" si="2"/>
        <v>0.13292163075591809</v>
      </c>
      <c r="BG69" s="82">
        <f t="shared" si="4"/>
        <v>0.86707836924408188</v>
      </c>
      <c r="BH69" s="86">
        <f t="shared" si="9"/>
        <v>1.9969386902586039E-3</v>
      </c>
      <c r="BI69" s="83">
        <f>SUMPRODUCT(BC69:$BC$2007,BG69:$BG$2007)</f>
        <v>186497.45184130091</v>
      </c>
      <c r="BJ69" s="77">
        <f t="shared" si="3"/>
        <v>0.85804418433364127</v>
      </c>
      <c r="BL69" s="78">
        <f t="shared" si="10"/>
        <v>31000</v>
      </c>
      <c r="BM69" s="82">
        <f t="shared" si="5"/>
        <v>0.22664362341253805</v>
      </c>
      <c r="BN69" s="82">
        <f t="shared" si="6"/>
        <v>0.77335637658746192</v>
      </c>
      <c r="BO69" s="86">
        <f t="shared" si="11"/>
        <v>3.2125318640722211E-3</v>
      </c>
      <c r="BP69" s="83">
        <f>SUMPRODUCT(BC68:$BC$2006, BN69:$BN$2007)</f>
        <v>93441.960637514174</v>
      </c>
      <c r="BQ69" s="77">
        <f t="shared" si="7"/>
        <v>0.77471013283653323</v>
      </c>
    </row>
    <row r="70" spans="1:69" x14ac:dyDescent="0.35">
      <c r="A70">
        <v>2019</v>
      </c>
      <c r="B70" t="s">
        <v>3</v>
      </c>
      <c r="C70" t="s">
        <v>67</v>
      </c>
      <c r="D70" t="s">
        <v>17</v>
      </c>
      <c r="E70">
        <v>1</v>
      </c>
      <c r="F70" t="s">
        <v>9</v>
      </c>
      <c r="G70" t="s">
        <v>55</v>
      </c>
      <c r="H70" t="s">
        <v>35</v>
      </c>
      <c r="I70" t="s">
        <v>86</v>
      </c>
      <c r="J70" t="s">
        <v>19</v>
      </c>
      <c r="K70" t="s">
        <v>89</v>
      </c>
      <c r="L70" s="6">
        <v>2</v>
      </c>
      <c r="M70" s="6">
        <v>4000</v>
      </c>
      <c r="N70" s="6">
        <v>1635</v>
      </c>
      <c r="O70" s="6">
        <v>0</v>
      </c>
      <c r="P70" s="6">
        <v>0</v>
      </c>
      <c r="Q70" s="6">
        <v>0</v>
      </c>
      <c r="R70" s="6">
        <v>0</v>
      </c>
      <c r="W70" s="66" t="str">
        <f t="shared" si="22"/>
        <v>X</v>
      </c>
      <c r="X70" s="66" t="str">
        <f t="shared" si="23"/>
        <v>X</v>
      </c>
      <c r="BC70" s="88">
        <v>500</v>
      </c>
      <c r="BE70" s="78">
        <f t="shared" si="8"/>
        <v>31500</v>
      </c>
      <c r="BF70" s="82">
        <f t="shared" si="2"/>
        <v>0.13491398093227436</v>
      </c>
      <c r="BG70" s="82">
        <f t="shared" si="4"/>
        <v>0.86508601906772564</v>
      </c>
      <c r="BH70" s="86">
        <f t="shared" si="9"/>
        <v>1.9923501763562668E-3</v>
      </c>
      <c r="BI70" s="83">
        <f>SUMPRODUCT(BC70:$BC$2007,BG70:$BG$2007)</f>
        <v>186063.91265667885</v>
      </c>
      <c r="BJ70" s="77">
        <f t="shared" si="3"/>
        <v>0.85604954165958336</v>
      </c>
      <c r="BL70" s="78">
        <f t="shared" si="10"/>
        <v>31500</v>
      </c>
      <c r="BM70" s="82">
        <f t="shared" si="5"/>
        <v>0.2298428655854246</v>
      </c>
      <c r="BN70" s="82">
        <f t="shared" si="6"/>
        <v>0.77015713441457545</v>
      </c>
      <c r="BO70" s="86">
        <f t="shared" si="11"/>
        <v>3.1992421728865572E-3</v>
      </c>
      <c r="BP70" s="83">
        <f>SUMPRODUCT(BC69:$BC$2006, BN70:$BN$2007)</f>
        <v>93055.282449220438</v>
      </c>
      <c r="BQ70" s="77">
        <f t="shared" si="7"/>
        <v>0.77150425499991415</v>
      </c>
    </row>
    <row r="71" spans="1:69" x14ac:dyDescent="0.35">
      <c r="A71">
        <v>2019</v>
      </c>
      <c r="B71" t="s">
        <v>3</v>
      </c>
      <c r="C71" t="s">
        <v>67</v>
      </c>
      <c r="D71" t="s">
        <v>17</v>
      </c>
      <c r="E71">
        <v>1</v>
      </c>
      <c r="F71" t="s">
        <v>9</v>
      </c>
      <c r="G71" t="s">
        <v>57</v>
      </c>
      <c r="H71" t="s">
        <v>35</v>
      </c>
      <c r="I71" t="s">
        <v>87</v>
      </c>
      <c r="J71" t="s">
        <v>19</v>
      </c>
      <c r="K71" t="s">
        <v>89</v>
      </c>
      <c r="L71" s="6">
        <v>1</v>
      </c>
      <c r="M71" s="6">
        <v>-20000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W71" s="66">
        <f t="shared" si="22"/>
        <v>-20000</v>
      </c>
      <c r="X71" s="66" t="str">
        <f t="shared" si="23"/>
        <v>X</v>
      </c>
      <c r="BC71" s="88">
        <v>500</v>
      </c>
      <c r="BE71" s="78">
        <f t="shared" si="8"/>
        <v>32000</v>
      </c>
      <c r="BF71" s="82">
        <f t="shared" si="2"/>
        <v>0.13690175313809644</v>
      </c>
      <c r="BG71" s="82">
        <f t="shared" si="4"/>
        <v>0.86309824686190351</v>
      </c>
      <c r="BH71" s="86">
        <f t="shared" si="9"/>
        <v>1.9877722058220804E-3</v>
      </c>
      <c r="BI71" s="83">
        <f>SUMPRODUCT(BC71:$BC$2007,BG71:$BG$2007)</f>
        <v>185631.36964714501</v>
      </c>
      <c r="BJ71" s="77">
        <f t="shared" si="3"/>
        <v>0.85405948222370165</v>
      </c>
      <c r="BL71" s="78">
        <f t="shared" si="10"/>
        <v>32000</v>
      </c>
      <c r="BM71" s="82">
        <f t="shared" si="5"/>
        <v>0.23302887304428979</v>
      </c>
      <c r="BN71" s="82">
        <f t="shared" si="6"/>
        <v>0.76697112695571024</v>
      </c>
      <c r="BO71" s="86">
        <f t="shared" si="11"/>
        <v>3.1860074588651865E-3</v>
      </c>
      <c r="BP71" s="83">
        <f>SUMPRODUCT(BC70:$BC$2006, BN71:$BN$2007)</f>
        <v>92670.203882013171</v>
      </c>
      <c r="BQ71" s="77">
        <f t="shared" si="7"/>
        <v>0.76831163932791513</v>
      </c>
    </row>
    <row r="72" spans="1:69" x14ac:dyDescent="0.35">
      <c r="A72">
        <v>2019</v>
      </c>
      <c r="B72" t="s">
        <v>3</v>
      </c>
      <c r="C72" t="s">
        <v>67</v>
      </c>
      <c r="D72" t="s">
        <v>17</v>
      </c>
      <c r="E72">
        <v>1</v>
      </c>
      <c r="F72" t="s">
        <v>9</v>
      </c>
      <c r="G72" t="s">
        <v>62</v>
      </c>
      <c r="H72" t="s">
        <v>35</v>
      </c>
      <c r="I72" t="s">
        <v>87</v>
      </c>
      <c r="J72" t="s">
        <v>19</v>
      </c>
      <c r="K72" t="s">
        <v>105</v>
      </c>
      <c r="L72" s="6">
        <v>1</v>
      </c>
      <c r="M72" s="6">
        <v>1100000</v>
      </c>
      <c r="N72" s="6">
        <v>8375.8700000000008</v>
      </c>
      <c r="O72" s="6">
        <v>0</v>
      </c>
      <c r="P72" s="6">
        <v>0</v>
      </c>
      <c r="Q72" s="6">
        <v>0</v>
      </c>
      <c r="R72" s="6">
        <v>0</v>
      </c>
      <c r="W72" s="66">
        <f t="shared" si="22"/>
        <v>1100000</v>
      </c>
      <c r="X72" s="66" t="str">
        <f t="shared" si="23"/>
        <v>X</v>
      </c>
      <c r="BC72" s="88">
        <v>500</v>
      </c>
      <c r="BE72" s="78">
        <f t="shared" si="8"/>
        <v>32500</v>
      </c>
      <c r="BF72" s="82">
        <f t="shared" ref="BF72:BF135" si="24">_xlfn.EXPON.DIST(BE72, 1/$BJ$4, TRUE)</f>
        <v>0.13888495789252622</v>
      </c>
      <c r="BG72" s="82">
        <f t="shared" si="4"/>
        <v>0.8611150421074738</v>
      </c>
      <c r="BH72" s="86">
        <f t="shared" si="9"/>
        <v>1.9832047544297848E-3</v>
      </c>
      <c r="BI72" s="83">
        <f>SUMPRODUCT(BC72:$BC$2007,BG72:$BG$2007)</f>
        <v>185199.82052371404</v>
      </c>
      <c r="BJ72" s="77">
        <f t="shared" ref="BJ72:BJ135" si="25">BI72/$BJ$4</f>
        <v>0.85207399549474983</v>
      </c>
      <c r="BL72" s="78">
        <f t="shared" si="10"/>
        <v>32500</v>
      </c>
      <c r="BM72" s="82">
        <f t="shared" si="5"/>
        <v>0.23620170053886669</v>
      </c>
      <c r="BN72" s="82">
        <f t="shared" si="6"/>
        <v>0.76379829946113331</v>
      </c>
      <c r="BO72" s="86">
        <f t="shared" si="11"/>
        <v>3.1728274945768964E-3</v>
      </c>
      <c r="BP72" s="83">
        <f>SUMPRODUCT(BC71:$BC$2006, BN72:$BN$2007)</f>
        <v>92286.718318535291</v>
      </c>
      <c r="BQ72" s="77">
        <f t="shared" si="7"/>
        <v>0.76513223095724403</v>
      </c>
    </row>
    <row r="73" spans="1:69" x14ac:dyDescent="0.35">
      <c r="A73">
        <v>2019</v>
      </c>
      <c r="B73" t="s">
        <v>3</v>
      </c>
      <c r="C73" t="s">
        <v>67</v>
      </c>
      <c r="D73" t="s">
        <v>17</v>
      </c>
      <c r="E73">
        <v>1</v>
      </c>
      <c r="F73" t="s">
        <v>9</v>
      </c>
      <c r="G73" t="s">
        <v>63</v>
      </c>
      <c r="H73" t="s">
        <v>35</v>
      </c>
      <c r="I73" t="s">
        <v>87</v>
      </c>
      <c r="J73" t="s">
        <v>19</v>
      </c>
      <c r="K73" t="s">
        <v>113</v>
      </c>
      <c r="L73" s="6">
        <v>1</v>
      </c>
      <c r="M73" s="6">
        <v>0</v>
      </c>
      <c r="N73" s="6">
        <v>26250</v>
      </c>
      <c r="O73" s="6">
        <v>0</v>
      </c>
      <c r="P73" s="6">
        <v>0</v>
      </c>
      <c r="Q73" s="6">
        <v>0</v>
      </c>
      <c r="R73" s="6">
        <v>0</v>
      </c>
      <c r="W73" s="66" t="str">
        <f t="shared" si="22"/>
        <v>X</v>
      </c>
      <c r="X73" s="66" t="str">
        <f t="shared" si="23"/>
        <v>X</v>
      </c>
      <c r="BC73" s="88">
        <v>500</v>
      </c>
      <c r="BE73" s="78">
        <f t="shared" si="8"/>
        <v>33000</v>
      </c>
      <c r="BF73" s="82">
        <f t="shared" si="24"/>
        <v>0.14086360569053499</v>
      </c>
      <c r="BG73" s="82">
        <f t="shared" ref="BG73:BG136" si="26">1-BF73</f>
        <v>0.85913639430946498</v>
      </c>
      <c r="BH73" s="86">
        <f t="shared" si="9"/>
        <v>1.9786477980087702E-3</v>
      </c>
      <c r="BI73" s="83">
        <f>SUMPRODUCT(BC73:$BC$2007,BG73:$BG$2007)</f>
        <v>184769.26300266027</v>
      </c>
      <c r="BJ73" s="77">
        <f t="shared" si="25"/>
        <v>0.85009307096568087</v>
      </c>
      <c r="BL73" s="78">
        <f t="shared" si="10"/>
        <v>33000</v>
      </c>
      <c r="BM73" s="82">
        <f t="shared" ref="BM73:BM136" si="27">_xlfn.EXPON.DIST(BL73, 1/$BQ$4, TRUE)</f>
        <v>0.23936140259239824</v>
      </c>
      <c r="BN73" s="82">
        <f t="shared" ref="BN73:BN136" si="28">1-BM73</f>
        <v>0.76063859740760176</v>
      </c>
      <c r="BO73" s="86">
        <f t="shared" si="11"/>
        <v>3.1597020535315545E-3</v>
      </c>
      <c r="BP73" s="83">
        <f>SUMPRODUCT(BC72:$BC$2006, BN73:$BN$2007)</f>
        <v>91904.819168804737</v>
      </c>
      <c r="BQ73" s="77">
        <f t="shared" ref="BQ73:BQ136" si="29">BP73/$BQ$4</f>
        <v>0.76196597525156973</v>
      </c>
    </row>
    <row r="74" spans="1:69" x14ac:dyDescent="0.35">
      <c r="A74">
        <v>2019</v>
      </c>
      <c r="B74" t="s">
        <v>3</v>
      </c>
      <c r="C74" t="s">
        <v>67</v>
      </c>
      <c r="D74" t="s">
        <v>17</v>
      </c>
      <c r="E74">
        <v>1</v>
      </c>
      <c r="F74" t="s">
        <v>9</v>
      </c>
      <c r="G74" t="s">
        <v>64</v>
      </c>
      <c r="H74" t="s">
        <v>35</v>
      </c>
      <c r="I74" t="s">
        <v>87</v>
      </c>
      <c r="J74" t="s">
        <v>19</v>
      </c>
      <c r="K74" t="s">
        <v>98</v>
      </c>
      <c r="L74" s="6">
        <v>1</v>
      </c>
      <c r="M74" s="6">
        <v>225000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W74" s="66">
        <f t="shared" si="22"/>
        <v>225000</v>
      </c>
      <c r="X74" s="66" t="str">
        <f t="shared" si="23"/>
        <v>X</v>
      </c>
      <c r="BC74" s="88">
        <v>500</v>
      </c>
      <c r="BE74" s="78">
        <f t="shared" ref="BE74:BE137" si="30">BE73+500</f>
        <v>33500</v>
      </c>
      <c r="BF74" s="82">
        <f t="shared" si="24"/>
        <v>0.14283770700297899</v>
      </c>
      <c r="BG74" s="82">
        <f t="shared" si="26"/>
        <v>0.85716229299702107</v>
      </c>
      <c r="BH74" s="86">
        <f t="shared" ref="BH74:BH137" si="31">BF74-BF73</f>
        <v>1.9741013124439932E-3</v>
      </c>
      <c r="BI74" s="83">
        <f>SUMPRODUCT(BC74:$BC$2007,BG74:$BG$2007)</f>
        <v>184339.69480550554</v>
      </c>
      <c r="BJ74" s="77">
        <f t="shared" si="25"/>
        <v>0.84811669815359036</v>
      </c>
      <c r="BL74" s="78">
        <f t="shared" ref="BL74:BL137" si="32">BL73+500</f>
        <v>33500</v>
      </c>
      <c r="BM74" s="82">
        <f t="shared" si="27"/>
        <v>0.24250803350257408</v>
      </c>
      <c r="BN74" s="82">
        <f t="shared" si="28"/>
        <v>0.75749196649742589</v>
      </c>
      <c r="BO74" s="86">
        <f t="shared" ref="BO74:BO137" si="33">BM74-BM73</f>
        <v>3.146630910175835E-3</v>
      </c>
      <c r="BP74" s="83">
        <f>SUMPRODUCT(BC73:$BC$2006, BN74:$BN$2007)</f>
        <v>91524.499870100932</v>
      </c>
      <c r="BQ74" s="77">
        <f t="shared" si="29"/>
        <v>0.75881281780058152</v>
      </c>
    </row>
    <row r="75" spans="1:69" x14ac:dyDescent="0.35">
      <c r="A75">
        <v>2019</v>
      </c>
      <c r="B75" t="s">
        <v>3</v>
      </c>
      <c r="C75" t="s">
        <v>67</v>
      </c>
      <c r="D75" t="s">
        <v>17</v>
      </c>
      <c r="E75">
        <v>2</v>
      </c>
      <c r="F75" t="s">
        <v>9</v>
      </c>
      <c r="G75" t="s">
        <v>34</v>
      </c>
      <c r="H75" t="s">
        <v>35</v>
      </c>
      <c r="I75" t="s">
        <v>86</v>
      </c>
      <c r="J75" t="s">
        <v>19</v>
      </c>
      <c r="K75" t="s">
        <v>91</v>
      </c>
      <c r="L75" s="6">
        <v>1</v>
      </c>
      <c r="M75" s="6">
        <v>-123</v>
      </c>
      <c r="N75" s="6">
        <v>2209</v>
      </c>
      <c r="O75" s="6">
        <v>0</v>
      </c>
      <c r="P75" s="6">
        <v>0</v>
      </c>
      <c r="Q75" s="6">
        <v>0</v>
      </c>
      <c r="R75" s="6">
        <v>0</v>
      </c>
      <c r="W75" s="66" t="str">
        <f t="shared" si="22"/>
        <v>X</v>
      </c>
      <c r="X75" s="66" t="str">
        <f t="shared" si="23"/>
        <v>X</v>
      </c>
      <c r="BC75" s="88">
        <v>500</v>
      </c>
      <c r="BE75" s="78">
        <f t="shared" si="30"/>
        <v>34000</v>
      </c>
      <c r="BF75" s="82">
        <f t="shared" si="24"/>
        <v>0.14480727227665474</v>
      </c>
      <c r="BG75" s="82">
        <f t="shared" si="26"/>
        <v>0.85519272772334531</v>
      </c>
      <c r="BH75" s="86">
        <f t="shared" si="31"/>
        <v>1.9695652736757552E-3</v>
      </c>
      <c r="BI75" s="83">
        <f>SUMPRODUCT(BC75:$BC$2007,BG75:$BG$2007)</f>
        <v>183911.11365900704</v>
      </c>
      <c r="BJ75" s="77">
        <f t="shared" si="25"/>
        <v>0.84614486659966115</v>
      </c>
      <c r="BL75" s="78">
        <f t="shared" si="32"/>
        <v>34000</v>
      </c>
      <c r="BM75" s="82">
        <f t="shared" si="27"/>
        <v>0.24564164734246374</v>
      </c>
      <c r="BN75" s="82">
        <f t="shared" si="28"/>
        <v>0.75435835265753626</v>
      </c>
      <c r="BO75" s="86">
        <f t="shared" si="33"/>
        <v>3.1336138398896651E-3</v>
      </c>
      <c r="BP75" s="83">
        <f>SUMPRODUCT(BC74:$BC$2006, BN75:$BN$2007)</f>
        <v>91145.753886852239</v>
      </c>
      <c r="BQ75" s="77">
        <f t="shared" si="29"/>
        <v>0.75567270441905543</v>
      </c>
    </row>
    <row r="76" spans="1:69" x14ac:dyDescent="0.35">
      <c r="A76">
        <v>2019</v>
      </c>
      <c r="B76" t="s">
        <v>3</v>
      </c>
      <c r="C76" t="s">
        <v>67</v>
      </c>
      <c r="D76" t="s">
        <v>17</v>
      </c>
      <c r="E76">
        <v>2</v>
      </c>
      <c r="F76" t="s">
        <v>9</v>
      </c>
      <c r="G76" t="s">
        <v>34</v>
      </c>
      <c r="H76" t="s">
        <v>35</v>
      </c>
      <c r="I76" t="s">
        <v>86</v>
      </c>
      <c r="J76" t="s">
        <v>19</v>
      </c>
      <c r="K76" t="s">
        <v>108</v>
      </c>
      <c r="L76" s="6">
        <v>1</v>
      </c>
      <c r="M76" s="6">
        <v>-91500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W76" s="66" t="str">
        <f t="shared" si="22"/>
        <v>X</v>
      </c>
      <c r="X76" s="66" t="str">
        <f t="shared" si="23"/>
        <v>X</v>
      </c>
      <c r="BC76" s="88">
        <v>500</v>
      </c>
      <c r="BE76" s="78">
        <f t="shared" si="30"/>
        <v>34500</v>
      </c>
      <c r="BF76" s="82">
        <f t="shared" si="24"/>
        <v>0.14677231193435442</v>
      </c>
      <c r="BG76" s="82">
        <f t="shared" si="26"/>
        <v>0.85322768806564553</v>
      </c>
      <c r="BH76" s="86">
        <f t="shared" si="31"/>
        <v>1.9650396576996743E-3</v>
      </c>
      <c r="BI76" s="83">
        <f>SUMPRODUCT(BC76:$BC$2007,BG76:$BG$2007)</f>
        <v>183483.5172951454</v>
      </c>
      <c r="BJ76" s="77">
        <f t="shared" si="25"/>
        <v>0.84417756586910797</v>
      </c>
      <c r="BL76" s="78">
        <f t="shared" si="32"/>
        <v>34500</v>
      </c>
      <c r="BM76" s="82">
        <f t="shared" si="27"/>
        <v>0.24876229796144558</v>
      </c>
      <c r="BN76" s="82">
        <f t="shared" si="28"/>
        <v>0.75123770203855444</v>
      </c>
      <c r="BO76" s="86">
        <f t="shared" si="33"/>
        <v>3.1206506189818406E-3</v>
      </c>
      <c r="BP76" s="83">
        <f>SUMPRODUCT(BC75:$BC$2006, BN76:$BN$2007)</f>
        <v>90768.574710523477</v>
      </c>
      <c r="BQ76" s="77">
        <f t="shared" si="29"/>
        <v>0.75254558114592152</v>
      </c>
    </row>
    <row r="77" spans="1:69" x14ac:dyDescent="0.35">
      <c r="A77">
        <v>2019</v>
      </c>
      <c r="B77" t="s">
        <v>3</v>
      </c>
      <c r="C77" t="s">
        <v>67</v>
      </c>
      <c r="D77" t="s">
        <v>17</v>
      </c>
      <c r="E77">
        <v>2</v>
      </c>
      <c r="F77" t="s">
        <v>9</v>
      </c>
      <c r="G77" t="s">
        <v>37</v>
      </c>
      <c r="H77" t="s">
        <v>35</v>
      </c>
      <c r="I77" t="s">
        <v>87</v>
      </c>
      <c r="J77" t="s">
        <v>19</v>
      </c>
      <c r="K77" t="s">
        <v>89</v>
      </c>
      <c r="L77" s="6">
        <v>1</v>
      </c>
      <c r="M77" s="6">
        <v>196417.9</v>
      </c>
      <c r="N77" s="6">
        <v>0</v>
      </c>
      <c r="O77" s="6">
        <v>0</v>
      </c>
      <c r="P77" s="6">
        <v>196417.9</v>
      </c>
      <c r="Q77" s="6">
        <v>35321.18</v>
      </c>
      <c r="R77" s="6">
        <v>0</v>
      </c>
      <c r="W77" s="66">
        <f t="shared" si="22"/>
        <v>196417.9</v>
      </c>
      <c r="X77" s="66">
        <f t="shared" si="23"/>
        <v>196417.9</v>
      </c>
      <c r="BC77" s="88">
        <v>500</v>
      </c>
      <c r="BE77" s="78">
        <f t="shared" si="30"/>
        <v>35000</v>
      </c>
      <c r="BF77" s="82">
        <f t="shared" si="24"/>
        <v>0.14873283637492099</v>
      </c>
      <c r="BG77" s="82">
        <f t="shared" si="26"/>
        <v>0.85126716362507904</v>
      </c>
      <c r="BH77" s="86">
        <f t="shared" si="31"/>
        <v>1.9605244405665745E-3</v>
      </c>
      <c r="BI77" s="83">
        <f>SUMPRODUCT(BC77:$BC$2007,BG77:$BG$2007)</f>
        <v>183056.90345111259</v>
      </c>
      <c r="BJ77" s="77">
        <f t="shared" si="25"/>
        <v>0.84221478555112239</v>
      </c>
      <c r="BL77" s="78">
        <f t="shared" si="32"/>
        <v>35000</v>
      </c>
      <c r="BM77" s="82">
        <f t="shared" si="27"/>
        <v>0.25187003898613258</v>
      </c>
      <c r="BN77" s="82">
        <f t="shared" si="28"/>
        <v>0.74812996101386742</v>
      </c>
      <c r="BO77" s="86">
        <f t="shared" si="33"/>
        <v>3.1077410246869996E-3</v>
      </c>
      <c r="BP77" s="83">
        <f>SUMPRODUCT(BC76:$BC$2006, BN77:$BN$2007)</f>
        <v>90392.955859504204</v>
      </c>
      <c r="BQ77" s="77">
        <f t="shared" si="29"/>
        <v>0.74943139424333827</v>
      </c>
    </row>
    <row r="78" spans="1:69" x14ac:dyDescent="0.35">
      <c r="A78">
        <v>2019</v>
      </c>
      <c r="B78" t="s">
        <v>3</v>
      </c>
      <c r="C78" t="s">
        <v>67</v>
      </c>
      <c r="D78" t="s">
        <v>17</v>
      </c>
      <c r="E78">
        <v>2</v>
      </c>
      <c r="F78" t="s">
        <v>9</v>
      </c>
      <c r="G78" t="s">
        <v>43</v>
      </c>
      <c r="H78" t="s">
        <v>35</v>
      </c>
      <c r="I78" t="s">
        <v>86</v>
      </c>
      <c r="J78" t="s">
        <v>19</v>
      </c>
      <c r="K78" t="s">
        <v>90</v>
      </c>
      <c r="L78" s="6">
        <v>1</v>
      </c>
      <c r="M78" s="6">
        <v>-4500000</v>
      </c>
      <c r="N78" s="6">
        <v>237692.37</v>
      </c>
      <c r="O78" s="6">
        <v>0</v>
      </c>
      <c r="P78" s="6">
        <v>0</v>
      </c>
      <c r="Q78" s="6">
        <v>0</v>
      </c>
      <c r="R78" s="6">
        <v>0</v>
      </c>
      <c r="W78" s="66" t="str">
        <f t="shared" si="22"/>
        <v>X</v>
      </c>
      <c r="X78" s="66" t="str">
        <f t="shared" si="23"/>
        <v>X</v>
      </c>
      <c r="BC78" s="88">
        <v>500</v>
      </c>
      <c r="BE78" s="78">
        <f t="shared" si="30"/>
        <v>35500</v>
      </c>
      <c r="BF78" s="82">
        <f t="shared" si="24"/>
        <v>0.15068885597330323</v>
      </c>
      <c r="BG78" s="82">
        <f t="shared" si="26"/>
        <v>0.84931114402669672</v>
      </c>
      <c r="BH78" s="86">
        <f t="shared" si="31"/>
        <v>1.9560195983822359E-3</v>
      </c>
      <c r="BI78" s="83">
        <f>SUMPRODUCT(BC78:$BC$2007,BG78:$BG$2007)</f>
        <v>182631.26986930004</v>
      </c>
      <c r="BJ78" s="77">
        <f t="shared" si="25"/>
        <v>0.84025651525881762</v>
      </c>
      <c r="BL78" s="78">
        <f t="shared" si="32"/>
        <v>35500</v>
      </c>
      <c r="BM78" s="82">
        <f t="shared" si="27"/>
        <v>0.2549649238212936</v>
      </c>
      <c r="BN78" s="82">
        <f t="shared" si="28"/>
        <v>0.74503507617870635</v>
      </c>
      <c r="BO78" s="86">
        <f t="shared" si="33"/>
        <v>3.0948848351610159E-3</v>
      </c>
      <c r="BP78" s="83">
        <f>SUMPRODUCT(BC77:$BC$2006, BN78:$BN$2007)</f>
        <v>90018.890878997292</v>
      </c>
      <c r="BQ78" s="77">
        <f t="shared" si="29"/>
        <v>0.74633009019576824</v>
      </c>
    </row>
    <row r="79" spans="1:69" x14ac:dyDescent="0.35">
      <c r="A79">
        <v>2019</v>
      </c>
      <c r="B79" t="s">
        <v>3</v>
      </c>
      <c r="C79" t="s">
        <v>67</v>
      </c>
      <c r="D79" t="s">
        <v>17</v>
      </c>
      <c r="E79">
        <v>2</v>
      </c>
      <c r="F79" t="s">
        <v>9</v>
      </c>
      <c r="G79" t="s">
        <v>48</v>
      </c>
      <c r="H79" t="s">
        <v>35</v>
      </c>
      <c r="I79" t="s">
        <v>86</v>
      </c>
      <c r="J79" t="s">
        <v>19</v>
      </c>
      <c r="K79" t="s">
        <v>94</v>
      </c>
      <c r="L79" s="6">
        <v>1</v>
      </c>
      <c r="M79" s="6">
        <v>-21429</v>
      </c>
      <c r="N79" s="6">
        <v>3652</v>
      </c>
      <c r="O79" s="6">
        <v>0</v>
      </c>
      <c r="P79" s="6">
        <v>38571</v>
      </c>
      <c r="Q79" s="6">
        <v>0</v>
      </c>
      <c r="R79" s="6">
        <v>0</v>
      </c>
      <c r="W79" s="66" t="str">
        <f t="shared" si="22"/>
        <v>X</v>
      </c>
      <c r="X79" s="66" t="str">
        <f t="shared" si="23"/>
        <v>X</v>
      </c>
      <c r="BC79" s="88">
        <v>500</v>
      </c>
      <c r="BE79" s="78">
        <f t="shared" si="30"/>
        <v>36000</v>
      </c>
      <c r="BF79" s="82">
        <f t="shared" si="24"/>
        <v>0.15264038108061054</v>
      </c>
      <c r="BG79" s="82">
        <f t="shared" si="26"/>
        <v>0.84735961891938949</v>
      </c>
      <c r="BH79" s="86">
        <f t="shared" si="31"/>
        <v>1.9515251073073114E-3</v>
      </c>
      <c r="BI79" s="83">
        <f>SUMPRODUCT(BC79:$BC$2007,BG79:$BG$2007)</f>
        <v>182206.61429728675</v>
      </c>
      <c r="BJ79" s="77">
        <f t="shared" si="25"/>
        <v>0.8383027446291742</v>
      </c>
      <c r="BL79" s="78">
        <f t="shared" si="32"/>
        <v>36000</v>
      </c>
      <c r="BM79" s="82">
        <f t="shared" si="27"/>
        <v>0.25804700565077099</v>
      </c>
      <c r="BN79" s="82">
        <f t="shared" si="28"/>
        <v>0.74195299434922901</v>
      </c>
      <c r="BO79" s="86">
        <f t="shared" si="33"/>
        <v>3.08208182947739E-3</v>
      </c>
      <c r="BP79" s="83">
        <f>SUMPRODUCT(BC78:$BC$2006, BN79:$BN$2007)</f>
        <v>89646.373340907943</v>
      </c>
      <c r="BQ79" s="77">
        <f t="shared" si="29"/>
        <v>0.74324161570905811</v>
      </c>
    </row>
    <row r="80" spans="1:69" x14ac:dyDescent="0.35">
      <c r="A80">
        <v>2019</v>
      </c>
      <c r="B80" t="s">
        <v>3</v>
      </c>
      <c r="C80" t="s">
        <v>67</v>
      </c>
      <c r="D80" t="s">
        <v>17</v>
      </c>
      <c r="E80">
        <v>2</v>
      </c>
      <c r="F80" t="s">
        <v>9</v>
      </c>
      <c r="G80" t="s">
        <v>49</v>
      </c>
      <c r="H80" t="s">
        <v>35</v>
      </c>
      <c r="I80" t="s">
        <v>87</v>
      </c>
      <c r="J80" t="s">
        <v>19</v>
      </c>
      <c r="K80" t="s">
        <v>110</v>
      </c>
      <c r="L80" s="6">
        <v>1</v>
      </c>
      <c r="M80" s="6">
        <v>351771</v>
      </c>
      <c r="N80" s="6">
        <v>18277</v>
      </c>
      <c r="O80" s="6">
        <v>0</v>
      </c>
      <c r="P80" s="6">
        <v>351771</v>
      </c>
      <c r="Q80" s="6">
        <v>19682</v>
      </c>
      <c r="R80" s="6">
        <v>0</v>
      </c>
      <c r="W80" s="66">
        <f t="shared" si="22"/>
        <v>351771</v>
      </c>
      <c r="X80" s="66">
        <f t="shared" si="23"/>
        <v>351771</v>
      </c>
      <c r="BC80" s="88">
        <v>500</v>
      </c>
      <c r="BE80" s="78">
        <f t="shared" si="30"/>
        <v>36500</v>
      </c>
      <c r="BF80" s="82">
        <f t="shared" si="24"/>
        <v>0.15458742202416795</v>
      </c>
      <c r="BG80" s="82">
        <f t="shared" si="26"/>
        <v>0.84541257797583202</v>
      </c>
      <c r="BH80" s="86">
        <f t="shared" si="31"/>
        <v>1.9470409435574099E-3</v>
      </c>
      <c r="BI80" s="83">
        <f>SUMPRODUCT(BC80:$BC$2007,BG80:$BG$2007)</f>
        <v>181782.93448782703</v>
      </c>
      <c r="BJ80" s="77">
        <f t="shared" si="25"/>
        <v>0.83635346332298321</v>
      </c>
      <c r="BL80" s="78">
        <f t="shared" si="32"/>
        <v>36500</v>
      </c>
      <c r="BM80" s="82">
        <f t="shared" si="27"/>
        <v>0.26111633743839485</v>
      </c>
      <c r="BN80" s="82">
        <f t="shared" si="28"/>
        <v>0.73888366256160509</v>
      </c>
      <c r="BO80" s="86">
        <f t="shared" si="33"/>
        <v>3.0693317876238635E-3</v>
      </c>
      <c r="BP80" s="83">
        <f>SUMPRODUCT(BC79:$BC$2006, BN80:$BN$2007)</f>
        <v>89275.396843733324</v>
      </c>
      <c r="BQ80" s="77">
        <f t="shared" si="29"/>
        <v>0.74016591770952356</v>
      </c>
    </row>
    <row r="81" spans="1:69" x14ac:dyDescent="0.35">
      <c r="A81">
        <v>2019</v>
      </c>
      <c r="B81" t="s">
        <v>3</v>
      </c>
      <c r="C81" t="s">
        <v>67</v>
      </c>
      <c r="D81" t="s">
        <v>17</v>
      </c>
      <c r="E81">
        <v>2</v>
      </c>
      <c r="F81" t="s">
        <v>9</v>
      </c>
      <c r="G81" t="s">
        <v>53</v>
      </c>
      <c r="H81" t="s">
        <v>35</v>
      </c>
      <c r="I81" t="s">
        <v>86</v>
      </c>
      <c r="J81" t="s">
        <v>19</v>
      </c>
      <c r="K81" t="s">
        <v>94</v>
      </c>
      <c r="L81" s="6">
        <v>1</v>
      </c>
      <c r="M81" s="6">
        <v>-1899741.28</v>
      </c>
      <c r="N81" s="6">
        <v>0</v>
      </c>
      <c r="O81" s="6">
        <v>0</v>
      </c>
      <c r="P81" s="6">
        <v>87580.72</v>
      </c>
      <c r="Q81" s="6">
        <v>0</v>
      </c>
      <c r="R81" s="6">
        <v>0</v>
      </c>
      <c r="W81" s="66" t="str">
        <f t="shared" si="22"/>
        <v>X</v>
      </c>
      <c r="X81" s="66" t="str">
        <f t="shared" si="23"/>
        <v>X</v>
      </c>
      <c r="BC81" s="88">
        <v>500</v>
      </c>
      <c r="BE81" s="78">
        <f t="shared" si="30"/>
        <v>37000</v>
      </c>
      <c r="BF81" s="82">
        <f t="shared" si="24"/>
        <v>0.15652998910757054</v>
      </c>
      <c r="BG81" s="82">
        <f t="shared" si="26"/>
        <v>0.84347001089242946</v>
      </c>
      <c r="BH81" s="86">
        <f t="shared" si="31"/>
        <v>1.9425670834025965E-3</v>
      </c>
      <c r="BI81" s="83">
        <f>SUMPRODUCT(BC81:$BC$2007,BG81:$BG$2007)</f>
        <v>181360.22819883909</v>
      </c>
      <c r="BJ81" s="77">
        <f t="shared" si="25"/>
        <v>0.83440866102479416</v>
      </c>
      <c r="BL81" s="78">
        <f t="shared" si="32"/>
        <v>37000</v>
      </c>
      <c r="BM81" s="82">
        <f t="shared" si="27"/>
        <v>0.26417297192889311</v>
      </c>
      <c r="BN81" s="82">
        <f t="shared" si="28"/>
        <v>0.73582702807110689</v>
      </c>
      <c r="BO81" s="86">
        <f t="shared" si="33"/>
        <v>3.0566344904982556E-3</v>
      </c>
      <c r="BP81" s="83">
        <f>SUMPRODUCT(BC80:$BC$2006, BN81:$BN$2007)</f>
        <v>88905.955012452541</v>
      </c>
      <c r="BQ81" s="77">
        <f t="shared" si="29"/>
        <v>0.7371029433430375</v>
      </c>
    </row>
    <row r="82" spans="1:69" x14ac:dyDescent="0.35">
      <c r="A82">
        <v>2019</v>
      </c>
      <c r="B82" t="s">
        <v>3</v>
      </c>
      <c r="C82" t="s">
        <v>67</v>
      </c>
      <c r="D82" t="s">
        <v>17</v>
      </c>
      <c r="E82">
        <v>2</v>
      </c>
      <c r="F82" t="s">
        <v>9</v>
      </c>
      <c r="G82" t="s">
        <v>53</v>
      </c>
      <c r="H82" t="s">
        <v>35</v>
      </c>
      <c r="I82" t="s">
        <v>86</v>
      </c>
      <c r="J82" t="s">
        <v>19</v>
      </c>
      <c r="K82" t="s">
        <v>99</v>
      </c>
      <c r="L82" s="6">
        <v>1</v>
      </c>
      <c r="M82" s="6">
        <v>-17820</v>
      </c>
      <c r="N82" s="6">
        <v>1800</v>
      </c>
      <c r="O82" s="6">
        <v>0</v>
      </c>
      <c r="P82" s="6">
        <v>0</v>
      </c>
      <c r="Q82" s="6">
        <v>0</v>
      </c>
      <c r="R82" s="6">
        <v>0</v>
      </c>
      <c r="W82" s="66" t="str">
        <f t="shared" si="22"/>
        <v>X</v>
      </c>
      <c r="X82" s="66" t="str">
        <f t="shared" si="23"/>
        <v>X</v>
      </c>
      <c r="BC82" s="88">
        <v>500</v>
      </c>
      <c r="BE82" s="78">
        <f t="shared" si="30"/>
        <v>37500</v>
      </c>
      <c r="BF82" s="82">
        <f t="shared" si="24"/>
        <v>0.15846809261073808</v>
      </c>
      <c r="BG82" s="82">
        <f t="shared" si="26"/>
        <v>0.84153190738926198</v>
      </c>
      <c r="BH82" s="86">
        <f t="shared" si="31"/>
        <v>1.938103503167532E-3</v>
      </c>
      <c r="BI82" s="83">
        <f>SUMPRODUCT(BC82:$BC$2007,BG82:$BG$2007)</f>
        <v>180938.49319339285</v>
      </c>
      <c r="BJ82" s="77">
        <f t="shared" si="25"/>
        <v>0.8324683274428587</v>
      </c>
      <c r="BL82" s="78">
        <f t="shared" si="32"/>
        <v>37500</v>
      </c>
      <c r="BM82" s="82">
        <f t="shared" si="27"/>
        <v>0.26721696164879766</v>
      </c>
      <c r="BN82" s="82">
        <f t="shared" si="28"/>
        <v>0.7327830383512024</v>
      </c>
      <c r="BO82" s="86">
        <f t="shared" si="33"/>
        <v>3.0439897199045496E-3</v>
      </c>
      <c r="BP82" s="83">
        <f>SUMPRODUCT(BC81:$BC$2006, BN82:$BN$2007)</f>
        <v>88538.041498416991</v>
      </c>
      <c r="BQ82" s="77">
        <f t="shared" si="29"/>
        <v>0.73405263997412029</v>
      </c>
    </row>
    <row r="83" spans="1:69" x14ac:dyDescent="0.35">
      <c r="A83">
        <v>2019</v>
      </c>
      <c r="B83" t="s">
        <v>3</v>
      </c>
      <c r="C83" t="s">
        <v>67</v>
      </c>
      <c r="D83" t="s">
        <v>17</v>
      </c>
      <c r="E83">
        <v>2</v>
      </c>
      <c r="F83" t="s">
        <v>9</v>
      </c>
      <c r="G83" t="s">
        <v>53</v>
      </c>
      <c r="H83" t="s">
        <v>35</v>
      </c>
      <c r="I83" t="s">
        <v>87</v>
      </c>
      <c r="J83" t="s">
        <v>19</v>
      </c>
      <c r="K83" t="s">
        <v>91</v>
      </c>
      <c r="L83" s="6">
        <v>1</v>
      </c>
      <c r="M83" s="6">
        <v>5069.21</v>
      </c>
      <c r="N83" s="6">
        <v>4620.6000000000004</v>
      </c>
      <c r="O83" s="6">
        <v>0</v>
      </c>
      <c r="P83" s="6">
        <v>5069.21</v>
      </c>
      <c r="Q83" s="6">
        <v>0</v>
      </c>
      <c r="R83" s="6">
        <v>0</v>
      </c>
      <c r="W83" s="66">
        <f t="shared" si="22"/>
        <v>5069.21</v>
      </c>
      <c r="X83" s="66">
        <f t="shared" si="23"/>
        <v>5069.21</v>
      </c>
      <c r="BC83" s="88">
        <v>500</v>
      </c>
      <c r="BE83" s="78">
        <f t="shared" si="30"/>
        <v>38000</v>
      </c>
      <c r="BF83" s="82">
        <f t="shared" si="24"/>
        <v>0.16040174278996938</v>
      </c>
      <c r="BG83" s="82">
        <f t="shared" si="26"/>
        <v>0.83959825721003067</v>
      </c>
      <c r="BH83" s="86">
        <f t="shared" si="31"/>
        <v>1.9336501792313054E-3</v>
      </c>
      <c r="BI83" s="83">
        <f>SUMPRODUCT(BC83:$BC$2007,BG83:$BG$2007)</f>
        <v>180517.7272396982</v>
      </c>
      <c r="BJ83" s="77">
        <f t="shared" si="25"/>
        <v>0.83053245230907669</v>
      </c>
      <c r="BL83" s="78">
        <f t="shared" si="32"/>
        <v>38000</v>
      </c>
      <c r="BM83" s="82">
        <f t="shared" si="27"/>
        <v>0.27024835890734739</v>
      </c>
      <c r="BN83" s="82">
        <f t="shared" si="28"/>
        <v>0.72975164109265256</v>
      </c>
      <c r="BO83" s="86">
        <f t="shared" si="33"/>
        <v>3.0313972585497284E-3</v>
      </c>
      <c r="BP83" s="83">
        <f>SUMPRODUCT(BC82:$BC$2006, BN83:$BN$2007)</f>
        <v>88171.649979241396</v>
      </c>
      <c r="BQ83" s="77">
        <f t="shared" si="29"/>
        <v>0.7310149551850369</v>
      </c>
    </row>
    <row r="84" spans="1:69" x14ac:dyDescent="0.35">
      <c r="A84">
        <v>2019</v>
      </c>
      <c r="B84" t="s">
        <v>3</v>
      </c>
      <c r="C84" t="s">
        <v>67</v>
      </c>
      <c r="D84" t="s">
        <v>17</v>
      </c>
      <c r="E84">
        <v>2</v>
      </c>
      <c r="F84" t="s">
        <v>9</v>
      </c>
      <c r="G84" t="s">
        <v>53</v>
      </c>
      <c r="H84" t="s">
        <v>35</v>
      </c>
      <c r="I84" t="s">
        <v>87</v>
      </c>
      <c r="J84" t="s">
        <v>19</v>
      </c>
      <c r="K84" t="s">
        <v>92</v>
      </c>
      <c r="L84" s="6">
        <v>1</v>
      </c>
      <c r="M84" s="6">
        <v>3400000</v>
      </c>
      <c r="N84" s="6">
        <v>62991.43</v>
      </c>
      <c r="O84" s="6">
        <v>0</v>
      </c>
      <c r="P84" s="6">
        <v>3400000</v>
      </c>
      <c r="Q84" s="6">
        <v>0</v>
      </c>
      <c r="R84" s="6">
        <v>0</v>
      </c>
      <c r="W84" s="66">
        <f t="shared" si="22"/>
        <v>3400000</v>
      </c>
      <c r="X84" s="66">
        <f t="shared" si="23"/>
        <v>3400000</v>
      </c>
      <c r="BC84" s="88">
        <v>500</v>
      </c>
      <c r="BE84" s="78">
        <f t="shared" si="30"/>
        <v>38500</v>
      </c>
      <c r="BF84" s="82">
        <f t="shared" si="24"/>
        <v>0.16233094987799665</v>
      </c>
      <c r="BG84" s="82">
        <f t="shared" si="26"/>
        <v>0.83766905012200332</v>
      </c>
      <c r="BH84" s="86">
        <f t="shared" si="31"/>
        <v>1.9292070880272683E-3</v>
      </c>
      <c r="BI84" s="83">
        <f>SUMPRODUCT(BC84:$BC$2007,BG84:$BG$2007)</f>
        <v>180097.92811109321</v>
      </c>
      <c r="BJ84" s="77">
        <f t="shared" si="25"/>
        <v>0.82860102537894165</v>
      </c>
      <c r="BL84" s="78">
        <f t="shared" si="32"/>
        <v>38500</v>
      </c>
      <c r="BM84" s="82">
        <f t="shared" si="27"/>
        <v>0.27326721579738655</v>
      </c>
      <c r="BN84" s="82">
        <f t="shared" si="28"/>
        <v>0.72673278420261345</v>
      </c>
      <c r="BO84" s="86">
        <f t="shared" si="33"/>
        <v>3.0188568900391677E-3</v>
      </c>
      <c r="BP84" s="83">
        <f>SUMPRODUCT(BC83:$BC$2006, BN84:$BN$2007)</f>
        <v>87806.774158695072</v>
      </c>
      <c r="BQ84" s="77">
        <f t="shared" si="29"/>
        <v>0.72798983677489526</v>
      </c>
    </row>
    <row r="85" spans="1:69" x14ac:dyDescent="0.35">
      <c r="A85">
        <v>2019</v>
      </c>
      <c r="B85" t="s">
        <v>3</v>
      </c>
      <c r="C85" t="s">
        <v>67</v>
      </c>
      <c r="D85" t="s">
        <v>17</v>
      </c>
      <c r="E85">
        <v>2</v>
      </c>
      <c r="F85" t="s">
        <v>9</v>
      </c>
      <c r="G85" t="s">
        <v>60</v>
      </c>
      <c r="H85" t="s">
        <v>35</v>
      </c>
      <c r="I85" t="s">
        <v>86</v>
      </c>
      <c r="J85" t="s">
        <v>19</v>
      </c>
      <c r="K85" t="s">
        <v>90</v>
      </c>
      <c r="L85" s="6">
        <v>1</v>
      </c>
      <c r="M85" s="6">
        <v>0</v>
      </c>
      <c r="N85" s="6">
        <v>2931</v>
      </c>
      <c r="O85" s="6">
        <v>0</v>
      </c>
      <c r="P85" s="6">
        <v>0</v>
      </c>
      <c r="Q85" s="6">
        <v>0</v>
      </c>
      <c r="R85" s="6">
        <v>0</v>
      </c>
      <c r="W85" s="66" t="str">
        <f t="shared" si="22"/>
        <v>X</v>
      </c>
      <c r="X85" s="66" t="str">
        <f t="shared" si="23"/>
        <v>X</v>
      </c>
      <c r="BC85" s="88">
        <v>500</v>
      </c>
      <c r="BE85" s="78">
        <f t="shared" si="30"/>
        <v>39000</v>
      </c>
      <c r="BF85" s="82">
        <f t="shared" si="24"/>
        <v>0.16425572408403957</v>
      </c>
      <c r="BG85" s="82">
        <f t="shared" si="26"/>
        <v>0.83574427591596046</v>
      </c>
      <c r="BH85" s="86">
        <f t="shared" si="31"/>
        <v>1.9247742060429229E-3</v>
      </c>
      <c r="BI85" s="83">
        <f>SUMPRODUCT(BC85:$BC$2007,BG85:$BG$2007)</f>
        <v>179679.09358603219</v>
      </c>
      <c r="BJ85" s="77">
        <f t="shared" si="25"/>
        <v>0.82667403643148651</v>
      </c>
      <c r="BL85" s="78">
        <f t="shared" si="32"/>
        <v>39000</v>
      </c>
      <c r="BM85" s="82">
        <f t="shared" si="27"/>
        <v>0.27627358419626064</v>
      </c>
      <c r="BN85" s="82">
        <f t="shared" si="28"/>
        <v>0.72372641580373931</v>
      </c>
      <c r="BO85" s="86">
        <f t="shared" si="33"/>
        <v>3.0063683988740819E-3</v>
      </c>
      <c r="BP85" s="83">
        <f>SUMPRODUCT(BC84:$BC$2006, BN85:$BN$2007)</f>
        <v>87443.407766593751</v>
      </c>
      <c r="BQ85" s="77">
        <f t="shared" si="29"/>
        <v>0.72497723275874904</v>
      </c>
    </row>
    <row r="86" spans="1:69" x14ac:dyDescent="0.35">
      <c r="A86">
        <v>2019</v>
      </c>
      <c r="B86" t="s">
        <v>3</v>
      </c>
      <c r="C86" t="s">
        <v>67</v>
      </c>
      <c r="D86" t="s">
        <v>17</v>
      </c>
      <c r="E86">
        <v>2</v>
      </c>
      <c r="F86" t="s">
        <v>9</v>
      </c>
      <c r="G86" t="s">
        <v>60</v>
      </c>
      <c r="H86" t="s">
        <v>35</v>
      </c>
      <c r="I86" t="s">
        <v>86</v>
      </c>
      <c r="J86" t="s">
        <v>19</v>
      </c>
      <c r="K86" t="s">
        <v>89</v>
      </c>
      <c r="L86" s="6">
        <v>1</v>
      </c>
      <c r="M86" s="6">
        <v>0</v>
      </c>
      <c r="N86" s="6">
        <v>1745</v>
      </c>
      <c r="O86" s="6">
        <v>0</v>
      </c>
      <c r="P86" s="6">
        <v>0</v>
      </c>
      <c r="Q86" s="6">
        <v>0</v>
      </c>
      <c r="R86" s="6">
        <v>0</v>
      </c>
      <c r="W86" s="66" t="str">
        <f t="shared" si="22"/>
        <v>X</v>
      </c>
      <c r="X86" s="66" t="str">
        <f t="shared" si="23"/>
        <v>X</v>
      </c>
      <c r="BC86" s="88">
        <v>500</v>
      </c>
      <c r="BE86" s="78">
        <f t="shared" si="30"/>
        <v>39500</v>
      </c>
      <c r="BF86" s="82">
        <f t="shared" si="24"/>
        <v>0.16617607559385927</v>
      </c>
      <c r="BG86" s="82">
        <f t="shared" si="26"/>
        <v>0.83382392440614073</v>
      </c>
      <c r="BH86" s="86">
        <f t="shared" si="31"/>
        <v>1.920351509819701E-3</v>
      </c>
      <c r="BI86" s="83">
        <f>SUMPRODUCT(BC86:$BC$2007,BG86:$BG$2007)</f>
        <v>179261.22144807418</v>
      </c>
      <c r="BJ86" s="77">
        <f t="shared" si="25"/>
        <v>0.82475147526922976</v>
      </c>
      <c r="BL86" s="78">
        <f t="shared" si="32"/>
        <v>39500</v>
      </c>
      <c r="BM86" s="82">
        <f t="shared" si="27"/>
        <v>0.27926751576670722</v>
      </c>
      <c r="BN86" s="82">
        <f t="shared" si="28"/>
        <v>0.72073248423329273</v>
      </c>
      <c r="BO86" s="86">
        <f t="shared" si="33"/>
        <v>2.9939315704465841E-3</v>
      </c>
      <c r="BP86" s="83">
        <f>SUMPRODUCT(BC85:$BC$2006, BN86:$BN$2007)</f>
        <v>87081.544558691865</v>
      </c>
      <c r="BQ86" s="77">
        <f t="shared" si="29"/>
        <v>0.7219770913667054</v>
      </c>
    </row>
    <row r="87" spans="1:69" x14ac:dyDescent="0.35">
      <c r="A87">
        <v>2019</v>
      </c>
      <c r="B87" t="s">
        <v>3</v>
      </c>
      <c r="C87" t="s">
        <v>67</v>
      </c>
      <c r="D87" t="s">
        <v>17</v>
      </c>
      <c r="E87">
        <v>3</v>
      </c>
      <c r="F87" t="s">
        <v>9</v>
      </c>
      <c r="G87" t="s">
        <v>49</v>
      </c>
      <c r="H87" t="s">
        <v>35</v>
      </c>
      <c r="I87" t="s">
        <v>87</v>
      </c>
      <c r="J87" t="s">
        <v>19</v>
      </c>
      <c r="K87" t="s">
        <v>99</v>
      </c>
      <c r="L87" s="6">
        <v>1</v>
      </c>
      <c r="M87" s="6">
        <v>-18000</v>
      </c>
      <c r="N87" s="6">
        <v>3092.68</v>
      </c>
      <c r="O87" s="6">
        <v>0</v>
      </c>
      <c r="P87" s="6">
        <v>0</v>
      </c>
      <c r="Q87" s="6">
        <v>0</v>
      </c>
      <c r="R87" s="6">
        <v>0</v>
      </c>
      <c r="W87" s="66">
        <f t="shared" si="22"/>
        <v>-18000</v>
      </c>
      <c r="X87" s="66" t="str">
        <f t="shared" si="23"/>
        <v>X</v>
      </c>
      <c r="BC87" s="88">
        <v>500</v>
      </c>
      <c r="BE87" s="78">
        <f t="shared" si="30"/>
        <v>40000</v>
      </c>
      <c r="BF87" s="82">
        <f t="shared" si="24"/>
        <v>0.16809201456981243</v>
      </c>
      <c r="BG87" s="82">
        <f t="shared" si="26"/>
        <v>0.83190798543018762</v>
      </c>
      <c r="BH87" s="86">
        <f t="shared" si="31"/>
        <v>1.9159389759531575E-3</v>
      </c>
      <c r="BI87" s="83">
        <f>SUMPRODUCT(BC87:$BC$2007,BG87:$BG$2007)</f>
        <v>178844.30948587114</v>
      </c>
      <c r="BJ87" s="77">
        <f t="shared" si="25"/>
        <v>0.82283333171812179</v>
      </c>
      <c r="BL87" s="78">
        <f t="shared" si="32"/>
        <v>40000</v>
      </c>
      <c r="BM87" s="82">
        <f t="shared" si="27"/>
        <v>0.28224906195774413</v>
      </c>
      <c r="BN87" s="82">
        <f t="shared" si="28"/>
        <v>0.71775093804225587</v>
      </c>
      <c r="BO87" s="86">
        <f t="shared" si="33"/>
        <v>2.9815461910369101E-3</v>
      </c>
      <c r="BP87" s="83">
        <f>SUMPRODUCT(BC86:$BC$2006, BN87:$BN$2007)</f>
        <v>86721.178316575213</v>
      </c>
      <c r="BQ87" s="77">
        <f t="shared" si="29"/>
        <v>0.71898936104303413</v>
      </c>
    </row>
    <row r="88" spans="1:69" x14ac:dyDescent="0.35">
      <c r="A88">
        <v>2019</v>
      </c>
      <c r="B88" t="s">
        <v>3</v>
      </c>
      <c r="C88" t="s">
        <v>67</v>
      </c>
      <c r="D88" t="s">
        <v>17</v>
      </c>
      <c r="E88">
        <v>3</v>
      </c>
      <c r="F88" t="s">
        <v>9</v>
      </c>
      <c r="G88" t="s">
        <v>58</v>
      </c>
      <c r="H88" t="s">
        <v>35</v>
      </c>
      <c r="I88" t="s">
        <v>87</v>
      </c>
      <c r="J88" t="s">
        <v>19</v>
      </c>
      <c r="K88" t="s">
        <v>101</v>
      </c>
      <c r="L88" s="6">
        <v>1</v>
      </c>
      <c r="M88" s="6">
        <v>0</v>
      </c>
      <c r="N88" s="6">
        <v>5060.4399999999996</v>
      </c>
      <c r="O88" s="6">
        <v>0</v>
      </c>
      <c r="P88" s="6">
        <v>0</v>
      </c>
      <c r="Q88" s="6">
        <v>0</v>
      </c>
      <c r="R88" s="6">
        <v>0</v>
      </c>
      <c r="W88" s="66" t="str">
        <f t="shared" si="22"/>
        <v>X</v>
      </c>
      <c r="X88" s="66" t="str">
        <f t="shared" si="23"/>
        <v>X</v>
      </c>
      <c r="BC88" s="88">
        <v>500</v>
      </c>
      <c r="BE88" s="78">
        <f t="shared" si="30"/>
        <v>40500</v>
      </c>
      <c r="BF88" s="82">
        <f t="shared" si="24"/>
        <v>0.17000355115090482</v>
      </c>
      <c r="BG88" s="82">
        <f t="shared" si="26"/>
        <v>0.82999644884909518</v>
      </c>
      <c r="BH88" s="86">
        <f t="shared" si="31"/>
        <v>1.9115365810923879E-3</v>
      </c>
      <c r="BI88" s="83">
        <f>SUMPRODUCT(BC88:$BC$2007,BG88:$BG$2007)</f>
        <v>178428.35549315609</v>
      </c>
      <c r="BJ88" s="77">
        <f t="shared" si="25"/>
        <v>0.82091959562749039</v>
      </c>
      <c r="BL88" s="78">
        <f t="shared" si="32"/>
        <v>40500</v>
      </c>
      <c r="BM88" s="82">
        <f t="shared" si="27"/>
        <v>0.2852182740055535</v>
      </c>
      <c r="BN88" s="82">
        <f t="shared" si="28"/>
        <v>0.71478172599444645</v>
      </c>
      <c r="BO88" s="86">
        <f t="shared" si="33"/>
        <v>2.9692120478093664E-3</v>
      </c>
      <c r="BP88" s="83">
        <f>SUMPRODUCT(BC87:$BC$2006, BN88:$BN$2007)</f>
        <v>86362.302847554092</v>
      </c>
      <c r="BQ88" s="77">
        <f t="shared" si="29"/>
        <v>0.71601399044528247</v>
      </c>
    </row>
    <row r="89" spans="1:69" x14ac:dyDescent="0.35">
      <c r="A89">
        <v>2019</v>
      </c>
      <c r="B89" t="s">
        <v>3</v>
      </c>
      <c r="C89" t="s">
        <v>67</v>
      </c>
      <c r="D89" t="s">
        <v>17</v>
      </c>
      <c r="E89">
        <v>6</v>
      </c>
      <c r="F89" t="s">
        <v>9</v>
      </c>
      <c r="G89" t="s">
        <v>49</v>
      </c>
      <c r="H89" t="s">
        <v>35</v>
      </c>
      <c r="I89" t="s">
        <v>86</v>
      </c>
      <c r="J89" t="s">
        <v>19</v>
      </c>
      <c r="K89" t="s">
        <v>94</v>
      </c>
      <c r="L89" s="6">
        <v>1</v>
      </c>
      <c r="M89" s="6">
        <v>26633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W89" s="66" t="str">
        <f t="shared" si="22"/>
        <v>X</v>
      </c>
      <c r="X89" s="66" t="str">
        <f t="shared" si="23"/>
        <v>X</v>
      </c>
      <c r="BC89" s="88">
        <v>500</v>
      </c>
      <c r="BE89" s="78">
        <f t="shared" si="30"/>
        <v>41000</v>
      </c>
      <c r="BF89" s="82">
        <f t="shared" si="24"/>
        <v>0.17191069545284515</v>
      </c>
      <c r="BG89" s="82">
        <f t="shared" si="26"/>
        <v>0.8280893045471549</v>
      </c>
      <c r="BH89" s="86">
        <f t="shared" si="31"/>
        <v>1.9071443019403334E-3</v>
      </c>
      <c r="BI89" s="83">
        <f>SUMPRODUCT(BC89:$BC$2007,BG89:$BG$2007)</f>
        <v>178013.35726873155</v>
      </c>
      <c r="BJ89" s="77">
        <f t="shared" si="25"/>
        <v>0.81901025686998663</v>
      </c>
      <c r="BL89" s="78">
        <f t="shared" si="32"/>
        <v>41000</v>
      </c>
      <c r="BM89" s="82">
        <f t="shared" si="27"/>
        <v>0.28817520293436216</v>
      </c>
      <c r="BN89" s="82">
        <f t="shared" si="28"/>
        <v>0.71182479706563784</v>
      </c>
      <c r="BO89" s="86">
        <f t="shared" si="33"/>
        <v>2.9569289288086664E-3</v>
      </c>
      <c r="BP89" s="83">
        <f>SUMPRODUCT(BC88:$BC$2006, BN89:$BN$2007)</f>
        <v>86004.911984556849</v>
      </c>
      <c r="BQ89" s="77">
        <f t="shared" si="29"/>
        <v>0.71305092844339213</v>
      </c>
    </row>
    <row r="90" spans="1:69" x14ac:dyDescent="0.35">
      <c r="A90">
        <v>2019</v>
      </c>
      <c r="B90" t="s">
        <v>3</v>
      </c>
      <c r="C90" t="s">
        <v>67</v>
      </c>
      <c r="D90" t="s">
        <v>17</v>
      </c>
      <c r="E90">
        <v>6</v>
      </c>
      <c r="F90" t="s">
        <v>9</v>
      </c>
      <c r="G90" t="s">
        <v>64</v>
      </c>
      <c r="H90" t="s">
        <v>35</v>
      </c>
      <c r="I90" t="s">
        <v>86</v>
      </c>
      <c r="J90" t="s">
        <v>19</v>
      </c>
      <c r="K90" t="s">
        <v>94</v>
      </c>
      <c r="L90" s="6">
        <v>1</v>
      </c>
      <c r="M90" s="6">
        <v>-123</v>
      </c>
      <c r="N90" s="6">
        <v>1623.62</v>
      </c>
      <c r="O90" s="6">
        <v>0</v>
      </c>
      <c r="P90" s="6">
        <v>0</v>
      </c>
      <c r="Q90" s="6">
        <v>0</v>
      </c>
      <c r="R90" s="6">
        <v>0</v>
      </c>
      <c r="W90" s="66" t="str">
        <f t="shared" si="22"/>
        <v>X</v>
      </c>
      <c r="X90" s="66" t="str">
        <f t="shared" si="23"/>
        <v>X</v>
      </c>
      <c r="BC90" s="88">
        <v>500</v>
      </c>
      <c r="BE90" s="78">
        <f t="shared" si="30"/>
        <v>41500</v>
      </c>
      <c r="BF90" s="82">
        <f t="shared" si="24"/>
        <v>0.17381345756809846</v>
      </c>
      <c r="BG90" s="82">
        <f t="shared" si="26"/>
        <v>0.82618654243190148</v>
      </c>
      <c r="BH90" s="86">
        <f t="shared" si="31"/>
        <v>1.9027621152533092E-3</v>
      </c>
      <c r="BI90" s="83">
        <f>SUMPRODUCT(BC90:$BC$2007,BG90:$BG$2007)</f>
        <v>177599.31261645796</v>
      </c>
      <c r="BJ90" s="77">
        <f t="shared" si="25"/>
        <v>0.81710530534153303</v>
      </c>
      <c r="BL90" s="78">
        <f t="shared" si="32"/>
        <v>41500</v>
      </c>
      <c r="BM90" s="82">
        <f t="shared" si="27"/>
        <v>0.29111989955731848</v>
      </c>
      <c r="BN90" s="82">
        <f t="shared" si="28"/>
        <v>0.70888010044268146</v>
      </c>
      <c r="BO90" s="86">
        <f t="shared" si="33"/>
        <v>2.9446966229563221E-3</v>
      </c>
      <c r="BP90" s="83">
        <f>SUMPRODUCT(BC89:$BC$2006, BN90:$BN$2007)</f>
        <v>85648.999586024045</v>
      </c>
      <c r="BQ90" s="77">
        <f t="shared" si="29"/>
        <v>0.71010012411882162</v>
      </c>
    </row>
    <row r="91" spans="1:69" x14ac:dyDescent="0.35">
      <c r="A91">
        <v>2019</v>
      </c>
      <c r="B91" t="s">
        <v>3</v>
      </c>
      <c r="C91" t="s">
        <v>67</v>
      </c>
      <c r="D91" t="s">
        <v>17</v>
      </c>
      <c r="E91">
        <v>7</v>
      </c>
      <c r="F91" t="s">
        <v>9</v>
      </c>
      <c r="G91" t="s">
        <v>53</v>
      </c>
      <c r="H91" t="s">
        <v>35</v>
      </c>
      <c r="I91" t="s">
        <v>86</v>
      </c>
      <c r="J91" t="s">
        <v>19</v>
      </c>
      <c r="K91" t="s">
        <v>92</v>
      </c>
      <c r="L91" s="6">
        <v>1</v>
      </c>
      <c r="M91" s="6">
        <v>5000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W91" s="66" t="str">
        <f t="shared" si="22"/>
        <v>X</v>
      </c>
      <c r="X91" s="66" t="str">
        <f t="shared" si="23"/>
        <v>X</v>
      </c>
      <c r="BC91" s="88">
        <v>500</v>
      </c>
      <c r="BE91" s="78">
        <f t="shared" si="30"/>
        <v>42000</v>
      </c>
      <c r="BF91" s="82">
        <f t="shared" si="24"/>
        <v>0.17571184756593958</v>
      </c>
      <c r="BG91" s="82">
        <f t="shared" si="26"/>
        <v>0.82428815243406039</v>
      </c>
      <c r="BH91" s="86">
        <f t="shared" si="31"/>
        <v>1.8983899978411156E-3</v>
      </c>
      <c r="BI91" s="83">
        <f>SUMPRODUCT(BC91:$BC$2007,BG91:$BG$2007)</f>
        <v>177186.21934524193</v>
      </c>
      <c r="BJ91" s="77">
        <f t="shared" si="25"/>
        <v>0.81520473096126811</v>
      </c>
      <c r="BL91" s="78">
        <f t="shared" si="32"/>
        <v>42000</v>
      </c>
      <c r="BM91" s="82">
        <f t="shared" si="27"/>
        <v>0.29405241447736558</v>
      </c>
      <c r="BN91" s="82">
        <f t="shared" si="28"/>
        <v>0.70594758552263448</v>
      </c>
      <c r="BO91" s="86">
        <f t="shared" si="33"/>
        <v>2.9325149200470912E-3</v>
      </c>
      <c r="BP91" s="83">
        <f>SUMPRODUCT(BC90:$BC$2006, BN91:$BN$2007)</f>
        <v>85294.559535802706</v>
      </c>
      <c r="BQ91" s="77">
        <f t="shared" si="29"/>
        <v>0.70716152676367028</v>
      </c>
    </row>
    <row r="92" spans="1:69" x14ac:dyDescent="0.35">
      <c r="A92">
        <v>2019</v>
      </c>
      <c r="B92" t="s">
        <v>3</v>
      </c>
      <c r="C92" t="s">
        <v>69</v>
      </c>
      <c r="D92" t="s">
        <v>17</v>
      </c>
      <c r="E92">
        <v>1</v>
      </c>
      <c r="F92" t="s">
        <v>9</v>
      </c>
      <c r="G92" t="s">
        <v>34</v>
      </c>
      <c r="H92" t="s">
        <v>35</v>
      </c>
      <c r="I92" t="s">
        <v>86</v>
      </c>
      <c r="J92" t="s">
        <v>19</v>
      </c>
      <c r="K92" t="s">
        <v>94</v>
      </c>
      <c r="L92" s="6">
        <v>1</v>
      </c>
      <c r="M92" s="6">
        <v>0</v>
      </c>
      <c r="N92" s="6">
        <v>18870</v>
      </c>
      <c r="O92" s="6">
        <v>0</v>
      </c>
      <c r="P92" s="6">
        <v>0</v>
      </c>
      <c r="Q92" s="6">
        <v>0</v>
      </c>
      <c r="R92" s="6">
        <v>0</v>
      </c>
      <c r="W92" s="66" t="str">
        <f t="shared" si="22"/>
        <v>X</v>
      </c>
      <c r="X92" s="66" t="str">
        <f t="shared" si="23"/>
        <v>X</v>
      </c>
      <c r="BC92" s="88">
        <v>500</v>
      </c>
      <c r="BE92" s="78">
        <f t="shared" si="30"/>
        <v>42500</v>
      </c>
      <c r="BF92" s="82">
        <f t="shared" si="24"/>
        <v>0.17760587549250648</v>
      </c>
      <c r="BG92" s="82">
        <f t="shared" si="26"/>
        <v>0.8223941245074935</v>
      </c>
      <c r="BH92" s="86">
        <f t="shared" si="31"/>
        <v>1.8940279265668991E-3</v>
      </c>
      <c r="BI92" s="83">
        <f>SUMPRODUCT(BC92:$BC$2007,BG92:$BG$2007)</f>
        <v>176774.07526902496</v>
      </c>
      <c r="BJ92" s="77">
        <f t="shared" si="25"/>
        <v>0.81330852367149531</v>
      </c>
      <c r="BL92" s="78">
        <f t="shared" si="32"/>
        <v>42500</v>
      </c>
      <c r="BM92" s="82">
        <f t="shared" si="27"/>
        <v>0.296972798088111</v>
      </c>
      <c r="BN92" s="82">
        <f t="shared" si="28"/>
        <v>0.70302720191188905</v>
      </c>
      <c r="BO92" s="86">
        <f t="shared" si="33"/>
        <v>2.9203836107454251E-3</v>
      </c>
      <c r="BP92" s="83">
        <f>SUMPRODUCT(BC91:$BC$2006, BN92:$BN$2007)</f>
        <v>84941.585743041389</v>
      </c>
      <c r="BQ92" s="77">
        <f t="shared" si="29"/>
        <v>0.70423508587980732</v>
      </c>
    </row>
    <row r="93" spans="1:69" x14ac:dyDescent="0.35">
      <c r="A93">
        <v>2019</v>
      </c>
      <c r="B93" t="s">
        <v>3</v>
      </c>
      <c r="C93" t="s">
        <v>69</v>
      </c>
      <c r="D93" t="s">
        <v>17</v>
      </c>
      <c r="E93">
        <v>1</v>
      </c>
      <c r="F93" t="s">
        <v>9</v>
      </c>
      <c r="G93" t="s">
        <v>34</v>
      </c>
      <c r="H93" t="s">
        <v>35</v>
      </c>
      <c r="I93" t="s">
        <v>86</v>
      </c>
      <c r="J93" t="s">
        <v>19</v>
      </c>
      <c r="K93" t="s">
        <v>98</v>
      </c>
      <c r="L93" s="6">
        <v>2</v>
      </c>
      <c r="M93" s="6">
        <v>18432.689999999999</v>
      </c>
      <c r="N93" s="6">
        <v>0</v>
      </c>
      <c r="O93" s="6">
        <v>0</v>
      </c>
      <c r="P93" s="6">
        <v>19044.650000000001</v>
      </c>
      <c r="Q93" s="6">
        <v>0</v>
      </c>
      <c r="R93" s="6">
        <v>0</v>
      </c>
      <c r="W93" s="66" t="str">
        <f t="shared" si="22"/>
        <v>X</v>
      </c>
      <c r="X93" s="66" t="str">
        <f t="shared" si="23"/>
        <v>X</v>
      </c>
      <c r="BC93" s="88">
        <v>500</v>
      </c>
      <c r="BE93" s="78">
        <f t="shared" si="30"/>
        <v>43000</v>
      </c>
      <c r="BF93" s="82">
        <f t="shared" si="24"/>
        <v>0.17949555137085332</v>
      </c>
      <c r="BG93" s="82">
        <f t="shared" si="26"/>
        <v>0.82050444862914662</v>
      </c>
      <c r="BH93" s="86">
        <f t="shared" si="31"/>
        <v>1.889675878346847E-3</v>
      </c>
      <c r="BI93" s="83">
        <f>SUMPRODUCT(BC93:$BC$2007,BG93:$BG$2007)</f>
        <v>176362.87820677119</v>
      </c>
      <c r="BJ93" s="77">
        <f t="shared" si="25"/>
        <v>0.81141667343762625</v>
      </c>
      <c r="BL93" s="78">
        <f t="shared" si="32"/>
        <v>43000</v>
      </c>
      <c r="BM93" s="82">
        <f t="shared" si="27"/>
        <v>0.29988110057469247</v>
      </c>
      <c r="BN93" s="82">
        <f t="shared" si="28"/>
        <v>0.70011889942530758</v>
      </c>
      <c r="BO93" s="86">
        <f t="shared" si="33"/>
        <v>2.9083024865814711E-3</v>
      </c>
      <c r="BP93" s="83">
        <f>SUMPRODUCT(BC92:$BC$2006, BN93:$BN$2007)</f>
        <v>84590.072142085439</v>
      </c>
      <c r="BQ93" s="77">
        <f t="shared" si="29"/>
        <v>0.70132075117800419</v>
      </c>
    </row>
    <row r="94" spans="1:69" x14ac:dyDescent="0.35">
      <c r="A94">
        <v>2019</v>
      </c>
      <c r="B94" t="s">
        <v>3</v>
      </c>
      <c r="C94" t="s">
        <v>69</v>
      </c>
      <c r="D94" t="s">
        <v>17</v>
      </c>
      <c r="E94">
        <v>1</v>
      </c>
      <c r="F94" t="s">
        <v>9</v>
      </c>
      <c r="G94" t="s">
        <v>36</v>
      </c>
      <c r="H94" t="s">
        <v>35</v>
      </c>
      <c r="I94" t="s">
        <v>86</v>
      </c>
      <c r="J94" t="s">
        <v>19</v>
      </c>
      <c r="K94" t="s">
        <v>91</v>
      </c>
      <c r="L94" s="6">
        <v>1</v>
      </c>
      <c r="M94" s="6">
        <v>0</v>
      </c>
      <c r="N94" s="6">
        <v>5544.7</v>
      </c>
      <c r="O94" s="6">
        <v>0</v>
      </c>
      <c r="P94" s="6">
        <v>0</v>
      </c>
      <c r="Q94" s="6">
        <v>0</v>
      </c>
      <c r="R94" s="6">
        <v>0</v>
      </c>
      <c r="W94" s="66" t="str">
        <f t="shared" si="22"/>
        <v>X</v>
      </c>
      <c r="X94" s="66" t="str">
        <f t="shared" si="23"/>
        <v>X</v>
      </c>
      <c r="BC94" s="88">
        <v>500</v>
      </c>
      <c r="BE94" s="78">
        <f t="shared" si="30"/>
        <v>43500</v>
      </c>
      <c r="BF94" s="82">
        <f t="shared" si="24"/>
        <v>0.18138088520100357</v>
      </c>
      <c r="BG94" s="82">
        <f t="shared" si="26"/>
        <v>0.81861911479899641</v>
      </c>
      <c r="BH94" s="86">
        <f t="shared" si="31"/>
        <v>1.8853338301502431E-3</v>
      </c>
      <c r="BI94" s="83">
        <f>SUMPRODUCT(BC94:$BC$2007,BG94:$BG$2007)</f>
        <v>175952.62598245664</v>
      </c>
      <c r="BJ94" s="77">
        <f t="shared" si="25"/>
        <v>0.80952917024813187</v>
      </c>
      <c r="BL94" s="78">
        <f t="shared" si="32"/>
        <v>43500</v>
      </c>
      <c r="BM94" s="82">
        <f t="shared" si="27"/>
        <v>0.30277737191464066</v>
      </c>
      <c r="BN94" s="82">
        <f t="shared" si="28"/>
        <v>0.69722262808535929</v>
      </c>
      <c r="BO94" s="86">
        <f t="shared" si="33"/>
        <v>2.8962713399481865E-3</v>
      </c>
      <c r="BP94" s="83">
        <f>SUMPRODUCT(BC93:$BC$2006, BN94:$BN$2007)</f>
        <v>84240.012692372795</v>
      </c>
      <c r="BQ94" s="77">
        <f t="shared" si="29"/>
        <v>0.69841847257707024</v>
      </c>
    </row>
    <row r="95" spans="1:69" x14ac:dyDescent="0.35">
      <c r="A95">
        <v>2019</v>
      </c>
      <c r="B95" t="s">
        <v>3</v>
      </c>
      <c r="C95" t="s">
        <v>69</v>
      </c>
      <c r="D95" t="s">
        <v>17</v>
      </c>
      <c r="E95">
        <v>1</v>
      </c>
      <c r="F95" t="s">
        <v>9</v>
      </c>
      <c r="G95" t="s">
        <v>36</v>
      </c>
      <c r="H95" t="s">
        <v>35</v>
      </c>
      <c r="I95" t="s">
        <v>86</v>
      </c>
      <c r="J95" t="s">
        <v>19</v>
      </c>
      <c r="K95" t="s">
        <v>94</v>
      </c>
      <c r="L95" s="6">
        <v>7</v>
      </c>
      <c r="M95" s="6">
        <v>1454000</v>
      </c>
      <c r="N95" s="6">
        <v>425982.75</v>
      </c>
      <c r="O95" s="6">
        <v>0</v>
      </c>
      <c r="P95" s="6">
        <v>1540000</v>
      </c>
      <c r="Q95" s="6">
        <v>0</v>
      </c>
      <c r="R95" s="6">
        <v>0</v>
      </c>
      <c r="W95" s="66" t="str">
        <f t="shared" si="22"/>
        <v>X</v>
      </c>
      <c r="X95" s="66" t="str">
        <f t="shared" si="23"/>
        <v>X</v>
      </c>
      <c r="BC95" s="88">
        <v>500</v>
      </c>
      <c r="BE95" s="78">
        <f t="shared" si="30"/>
        <v>44000</v>
      </c>
      <c r="BF95" s="82">
        <f t="shared" si="24"/>
        <v>0.18326188696000292</v>
      </c>
      <c r="BG95" s="82">
        <f t="shared" si="26"/>
        <v>0.8167381130399971</v>
      </c>
      <c r="BH95" s="86">
        <f t="shared" si="31"/>
        <v>1.8810017589993566E-3</v>
      </c>
      <c r="BI95" s="83">
        <f>SUMPRODUCT(BC95:$BC$2007,BG95:$BG$2007)</f>
        <v>175543.31642505716</v>
      </c>
      <c r="BJ95" s="77">
        <f t="shared" si="25"/>
        <v>0.80764600411448595</v>
      </c>
      <c r="BL95" s="78">
        <f t="shared" si="32"/>
        <v>44000</v>
      </c>
      <c r="BM95" s="82">
        <f t="shared" si="27"/>
        <v>0.30566166187873745</v>
      </c>
      <c r="BN95" s="82">
        <f t="shared" si="28"/>
        <v>0.69433833812126255</v>
      </c>
      <c r="BO95" s="86">
        <f t="shared" si="33"/>
        <v>2.8842899640967867E-3</v>
      </c>
      <c r="BP95" s="83">
        <f>SUMPRODUCT(BC94:$BC$2006, BN95:$BN$2007)</f>
        <v>83891.401378330134</v>
      </c>
      <c r="BQ95" s="77">
        <f t="shared" si="29"/>
        <v>0.695528200202992</v>
      </c>
    </row>
    <row r="96" spans="1:69" x14ac:dyDescent="0.35">
      <c r="A96">
        <v>2019</v>
      </c>
      <c r="B96" t="s">
        <v>3</v>
      </c>
      <c r="C96" t="s">
        <v>69</v>
      </c>
      <c r="D96" t="s">
        <v>17</v>
      </c>
      <c r="E96">
        <v>1</v>
      </c>
      <c r="F96" t="s">
        <v>9</v>
      </c>
      <c r="G96" t="s">
        <v>36</v>
      </c>
      <c r="H96" t="s">
        <v>35</v>
      </c>
      <c r="I96" t="s">
        <v>86</v>
      </c>
      <c r="J96" t="s">
        <v>19</v>
      </c>
      <c r="K96" t="s">
        <v>92</v>
      </c>
      <c r="L96" s="6">
        <v>1</v>
      </c>
      <c r="M96" s="6">
        <v>0</v>
      </c>
      <c r="N96" s="6">
        <v>1800</v>
      </c>
      <c r="O96" s="6">
        <v>0</v>
      </c>
      <c r="P96" s="6">
        <v>0</v>
      </c>
      <c r="Q96" s="6">
        <v>0</v>
      </c>
      <c r="R96" s="6">
        <v>0</v>
      </c>
      <c r="W96" s="66" t="str">
        <f t="shared" si="22"/>
        <v>X</v>
      </c>
      <c r="X96" s="66" t="str">
        <f t="shared" si="23"/>
        <v>X</v>
      </c>
      <c r="BC96" s="88">
        <v>500</v>
      </c>
      <c r="BE96" s="78">
        <f t="shared" si="30"/>
        <v>44500</v>
      </c>
      <c r="BF96" s="82">
        <f t="shared" si="24"/>
        <v>0.18513856660197198</v>
      </c>
      <c r="BG96" s="82">
        <f t="shared" si="26"/>
        <v>0.81486143339802797</v>
      </c>
      <c r="BH96" s="86">
        <f t="shared" si="31"/>
        <v>1.8766796419690535E-3</v>
      </c>
      <c r="BI96" s="83">
        <f>SUMPRODUCT(BC96:$BC$2007,BG96:$BG$2007)</f>
        <v>175134.94736853722</v>
      </c>
      <c r="BJ96" s="77">
        <f t="shared" si="25"/>
        <v>0.80576716507111434</v>
      </c>
      <c r="BL96" s="78">
        <f t="shared" si="32"/>
        <v>44500</v>
      </c>
      <c r="BM96" s="82">
        <f t="shared" si="27"/>
        <v>0.30853402003187191</v>
      </c>
      <c r="BN96" s="82">
        <f t="shared" si="28"/>
        <v>0.69146597996812809</v>
      </c>
      <c r="BO96" s="86">
        <f t="shared" si="33"/>
        <v>2.8723581531344688E-3</v>
      </c>
      <c r="BP96" s="83">
        <f>SUMPRODUCT(BC95:$BC$2006, BN96:$BN$2007)</f>
        <v>83544.232209269496</v>
      </c>
      <c r="BQ96" s="77">
        <f t="shared" si="29"/>
        <v>0.69264988438807606</v>
      </c>
    </row>
    <row r="97" spans="1:69" x14ac:dyDescent="0.35">
      <c r="A97">
        <v>2019</v>
      </c>
      <c r="B97" t="s">
        <v>3</v>
      </c>
      <c r="C97" t="s">
        <v>69</v>
      </c>
      <c r="D97" t="s">
        <v>17</v>
      </c>
      <c r="E97">
        <v>1</v>
      </c>
      <c r="F97" t="s">
        <v>9</v>
      </c>
      <c r="G97" t="s">
        <v>36</v>
      </c>
      <c r="H97" t="s">
        <v>35</v>
      </c>
      <c r="I97" t="s">
        <v>86</v>
      </c>
      <c r="J97" t="s">
        <v>19</v>
      </c>
      <c r="K97" t="s">
        <v>108</v>
      </c>
      <c r="L97" s="6">
        <v>8</v>
      </c>
      <c r="M97" s="6">
        <v>990000</v>
      </c>
      <c r="N97" s="6">
        <v>87472.39</v>
      </c>
      <c r="O97" s="6">
        <v>0</v>
      </c>
      <c r="P97" s="6">
        <v>980000</v>
      </c>
      <c r="Q97" s="6">
        <v>0</v>
      </c>
      <c r="R97" s="6">
        <v>0</v>
      </c>
      <c r="W97" s="66" t="str">
        <f t="shared" si="22"/>
        <v>X</v>
      </c>
      <c r="X97" s="66" t="str">
        <f t="shared" si="23"/>
        <v>X</v>
      </c>
      <c r="BC97" s="88">
        <v>500</v>
      </c>
      <c r="BE97" s="78">
        <f t="shared" si="30"/>
        <v>45000</v>
      </c>
      <c r="BF97" s="82">
        <f t="shared" si="24"/>
        <v>0.18701093405815916</v>
      </c>
      <c r="BG97" s="82">
        <f t="shared" si="26"/>
        <v>0.81298906594184084</v>
      </c>
      <c r="BH97" s="86">
        <f t="shared" si="31"/>
        <v>1.872367456187185E-3</v>
      </c>
      <c r="BI97" s="83">
        <f>SUMPRODUCT(BC97:$BC$2007,BG97:$BG$2007)</f>
        <v>174727.51665183817</v>
      </c>
      <c r="BJ97" s="77">
        <f t="shared" si="25"/>
        <v>0.8038926431753407</v>
      </c>
      <c r="BL97" s="78">
        <f t="shared" si="32"/>
        <v>45000</v>
      </c>
      <c r="BM97" s="82">
        <f t="shared" si="27"/>
        <v>0.31139449573389161</v>
      </c>
      <c r="BN97" s="82">
        <f t="shared" si="28"/>
        <v>0.68860550426610834</v>
      </c>
      <c r="BO97" s="86">
        <f t="shared" si="33"/>
        <v>2.8604757020196936E-3</v>
      </c>
      <c r="BP97" s="83">
        <f>SUMPRODUCT(BC96:$BC$2006, BN97:$BN$2007)</f>
        <v>83198.499219285441</v>
      </c>
      <c r="BQ97" s="77">
        <f t="shared" si="29"/>
        <v>0.68978347567009601</v>
      </c>
    </row>
    <row r="98" spans="1:69" x14ac:dyDescent="0.35">
      <c r="A98">
        <v>2019</v>
      </c>
      <c r="B98" t="s">
        <v>3</v>
      </c>
      <c r="C98" t="s">
        <v>69</v>
      </c>
      <c r="D98" t="s">
        <v>17</v>
      </c>
      <c r="E98">
        <v>1</v>
      </c>
      <c r="F98" t="s">
        <v>9</v>
      </c>
      <c r="G98" t="s">
        <v>36</v>
      </c>
      <c r="H98" t="s">
        <v>35</v>
      </c>
      <c r="I98" t="s">
        <v>86</v>
      </c>
      <c r="J98" t="s">
        <v>19</v>
      </c>
      <c r="K98" t="s">
        <v>99</v>
      </c>
      <c r="L98" s="6">
        <v>1</v>
      </c>
      <c r="M98" s="6">
        <v>124313.88</v>
      </c>
      <c r="N98" s="6">
        <v>0</v>
      </c>
      <c r="O98" s="6">
        <v>0</v>
      </c>
      <c r="P98" s="6">
        <v>124313.88</v>
      </c>
      <c r="Q98" s="6">
        <v>0</v>
      </c>
      <c r="R98" s="6">
        <v>0</v>
      </c>
      <c r="W98" s="66" t="str">
        <f t="shared" si="22"/>
        <v>X</v>
      </c>
      <c r="X98" s="66" t="str">
        <f t="shared" si="23"/>
        <v>X</v>
      </c>
      <c r="BC98" s="88">
        <v>500</v>
      </c>
      <c r="BE98" s="78">
        <f t="shared" si="30"/>
        <v>45500</v>
      </c>
      <c r="BF98" s="82">
        <f t="shared" si="24"/>
        <v>0.18887899923699303</v>
      </c>
      <c r="BG98" s="82">
        <f t="shared" si="26"/>
        <v>0.81112100076300697</v>
      </c>
      <c r="BH98" s="86">
        <f t="shared" si="31"/>
        <v>1.8680651788338665E-3</v>
      </c>
      <c r="BI98" s="83">
        <f>SUMPRODUCT(BC98:$BC$2007,BG98:$BG$2007)</f>
        <v>174321.02211886729</v>
      </c>
      <c r="BJ98" s="77">
        <f t="shared" si="25"/>
        <v>0.80202242850733607</v>
      </c>
      <c r="BL98" s="78">
        <f t="shared" si="32"/>
        <v>45500</v>
      </c>
      <c r="BM98" s="82">
        <f t="shared" si="27"/>
        <v>0.31424313814045074</v>
      </c>
      <c r="BN98" s="82">
        <f t="shared" si="28"/>
        <v>0.68575686185954932</v>
      </c>
      <c r="BO98" s="86">
        <f t="shared" si="33"/>
        <v>2.848642406559132E-3</v>
      </c>
      <c r="BP98" s="83">
        <f>SUMPRODUCT(BC97:$BC$2006, BN98:$BN$2007)</f>
        <v>82854.196467152389</v>
      </c>
      <c r="BQ98" s="77">
        <f t="shared" si="29"/>
        <v>0.68692892479144185</v>
      </c>
    </row>
    <row r="99" spans="1:69" x14ac:dyDescent="0.35">
      <c r="A99">
        <v>2019</v>
      </c>
      <c r="B99" t="s">
        <v>3</v>
      </c>
      <c r="C99" t="s">
        <v>69</v>
      </c>
      <c r="D99" t="s">
        <v>17</v>
      </c>
      <c r="E99">
        <v>1</v>
      </c>
      <c r="F99" t="s">
        <v>9</v>
      </c>
      <c r="G99" t="s">
        <v>36</v>
      </c>
      <c r="H99" t="s">
        <v>35</v>
      </c>
      <c r="I99" t="s">
        <v>86</v>
      </c>
      <c r="J99" t="s">
        <v>19</v>
      </c>
      <c r="K99" t="s">
        <v>98</v>
      </c>
      <c r="L99" s="6">
        <v>1</v>
      </c>
      <c r="M99" s="6">
        <v>-84.23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W99" s="66" t="str">
        <f t="shared" si="22"/>
        <v>X</v>
      </c>
      <c r="X99" s="66" t="str">
        <f t="shared" si="23"/>
        <v>X</v>
      </c>
      <c r="BC99" s="88">
        <v>500</v>
      </c>
      <c r="BE99" s="78">
        <f t="shared" si="30"/>
        <v>46000</v>
      </c>
      <c r="BF99" s="82">
        <f t="shared" si="24"/>
        <v>0.19074277202413487</v>
      </c>
      <c r="BG99" s="82">
        <f t="shared" si="26"/>
        <v>0.80925722797586519</v>
      </c>
      <c r="BH99" s="86">
        <f t="shared" si="31"/>
        <v>1.8637727871418375E-3</v>
      </c>
      <c r="BI99" s="83">
        <f>SUMPRODUCT(BC99:$BC$2007,BG99:$BG$2007)</f>
        <v>173915.46161848583</v>
      </c>
      <c r="BJ99" s="77">
        <f t="shared" si="25"/>
        <v>0.80015651117006403</v>
      </c>
      <c r="BL99" s="78">
        <f t="shared" si="32"/>
        <v>46000</v>
      </c>
      <c r="BM99" s="82">
        <f t="shared" si="27"/>
        <v>0.31707999620385524</v>
      </c>
      <c r="BN99" s="82">
        <f t="shared" si="28"/>
        <v>0.6829200037961447</v>
      </c>
      <c r="BO99" s="86">
        <f t="shared" si="33"/>
        <v>2.8368580634045015E-3</v>
      </c>
      <c r="BP99" s="83">
        <f>SUMPRODUCT(BC98:$BC$2006, BN99:$BN$2007)</f>
        <v>82511.318036222598</v>
      </c>
      <c r="BQ99" s="77">
        <f t="shared" si="29"/>
        <v>0.68408618269827393</v>
      </c>
    </row>
    <row r="100" spans="1:69" x14ac:dyDescent="0.35">
      <c r="A100">
        <v>2019</v>
      </c>
      <c r="B100" t="s">
        <v>3</v>
      </c>
      <c r="C100" t="s">
        <v>69</v>
      </c>
      <c r="D100" t="s">
        <v>17</v>
      </c>
      <c r="E100">
        <v>1</v>
      </c>
      <c r="F100" t="s">
        <v>9</v>
      </c>
      <c r="G100" t="s">
        <v>37</v>
      </c>
      <c r="H100" t="s">
        <v>35</v>
      </c>
      <c r="I100" t="s">
        <v>86</v>
      </c>
      <c r="J100" t="s">
        <v>19</v>
      </c>
      <c r="K100" t="s">
        <v>94</v>
      </c>
      <c r="L100" s="6">
        <v>2</v>
      </c>
      <c r="M100" s="6">
        <v>-204000</v>
      </c>
      <c r="N100" s="6">
        <v>162858.85</v>
      </c>
      <c r="O100" s="6">
        <v>0</v>
      </c>
      <c r="P100" s="6">
        <v>0</v>
      </c>
      <c r="Q100" s="6">
        <v>0</v>
      </c>
      <c r="R100" s="6">
        <v>0</v>
      </c>
      <c r="W100" s="66" t="str">
        <f t="shared" si="22"/>
        <v>X</v>
      </c>
      <c r="X100" s="66" t="str">
        <f t="shared" si="23"/>
        <v>X</v>
      </c>
      <c r="BC100" s="88">
        <v>500</v>
      </c>
      <c r="BE100" s="78">
        <f t="shared" si="30"/>
        <v>46500</v>
      </c>
      <c r="BF100" s="82">
        <f t="shared" si="24"/>
        <v>0.19260226228253091</v>
      </c>
      <c r="BG100" s="82">
        <f t="shared" si="26"/>
        <v>0.80739773771746903</v>
      </c>
      <c r="BH100" s="86">
        <f t="shared" si="31"/>
        <v>1.859490258396046E-3</v>
      </c>
      <c r="BI100" s="83">
        <f>SUMPRODUCT(BC100:$BC$2007,BG100:$BG$2007)</f>
        <v>173510.83300449789</v>
      </c>
      <c r="BJ100" s="77">
        <f t="shared" si="25"/>
        <v>0.7982948812892291</v>
      </c>
      <c r="BL100" s="78">
        <f t="shared" si="32"/>
        <v>46500</v>
      </c>
      <c r="BM100" s="82">
        <f t="shared" si="27"/>
        <v>0.3199051186739037</v>
      </c>
      <c r="BN100" s="82">
        <f t="shared" si="28"/>
        <v>0.6800948813260963</v>
      </c>
      <c r="BO100" s="86">
        <f t="shared" si="33"/>
        <v>2.8251224700484578E-3</v>
      </c>
      <c r="BP100" s="83">
        <f>SUMPRODUCT(BC99:$BC$2006, BN100:$BN$2007)</f>
        <v>82169.858034324512</v>
      </c>
      <c r="BQ100" s="77">
        <f t="shared" si="29"/>
        <v>0.68125520053968014</v>
      </c>
    </row>
    <row r="101" spans="1:69" x14ac:dyDescent="0.35">
      <c r="A101">
        <v>2019</v>
      </c>
      <c r="B101" t="s">
        <v>3</v>
      </c>
      <c r="C101" t="s">
        <v>69</v>
      </c>
      <c r="D101" t="s">
        <v>17</v>
      </c>
      <c r="E101">
        <v>1</v>
      </c>
      <c r="F101" t="s">
        <v>9</v>
      </c>
      <c r="G101" t="s">
        <v>37</v>
      </c>
      <c r="H101" t="s">
        <v>35</v>
      </c>
      <c r="I101" t="s">
        <v>86</v>
      </c>
      <c r="J101" t="s">
        <v>19</v>
      </c>
      <c r="K101" t="s">
        <v>115</v>
      </c>
      <c r="L101" s="6">
        <v>1</v>
      </c>
      <c r="M101" s="6">
        <v>250000</v>
      </c>
      <c r="N101" s="6">
        <v>0</v>
      </c>
      <c r="O101" s="6">
        <v>0</v>
      </c>
      <c r="P101" s="6">
        <v>250000</v>
      </c>
      <c r="Q101" s="6">
        <v>0</v>
      </c>
      <c r="R101" s="6">
        <v>0</v>
      </c>
      <c r="W101" s="66" t="str">
        <f t="shared" si="22"/>
        <v>X</v>
      </c>
      <c r="X101" s="66" t="str">
        <f t="shared" si="23"/>
        <v>X</v>
      </c>
      <c r="BC101" s="88">
        <v>500</v>
      </c>
      <c r="BE101" s="78">
        <f t="shared" si="30"/>
        <v>47000</v>
      </c>
      <c r="BF101" s="82">
        <f t="shared" si="24"/>
        <v>0.19445747985246459</v>
      </c>
      <c r="BG101" s="82">
        <f t="shared" si="26"/>
        <v>0.80554252014753547</v>
      </c>
      <c r="BH101" s="86">
        <f t="shared" si="31"/>
        <v>1.8552175699336759E-3</v>
      </c>
      <c r="BI101" s="83">
        <f>SUMPRODUCT(BC101:$BC$2007,BG101:$BG$2007)</f>
        <v>173107.13413563915</v>
      </c>
      <c r="BJ101" s="77">
        <f t="shared" si="25"/>
        <v>0.79643752901322551</v>
      </c>
      <c r="BL101" s="78">
        <f t="shared" si="32"/>
        <v>47000</v>
      </c>
      <c r="BM101" s="82">
        <f t="shared" si="27"/>
        <v>0.32271855409872519</v>
      </c>
      <c r="BN101" s="82">
        <f t="shared" si="28"/>
        <v>0.67728144590127481</v>
      </c>
      <c r="BO101" s="86">
        <f t="shared" si="33"/>
        <v>2.8134354248214866E-3</v>
      </c>
      <c r="BP101" s="83">
        <f>SUMPRODUCT(BC100:$BC$2006, BN101:$BN$2007)</f>
        <v>81829.810593661459</v>
      </c>
      <c r="BQ101" s="77">
        <f t="shared" si="29"/>
        <v>0.67843592966683597</v>
      </c>
    </row>
    <row r="102" spans="1:69" x14ac:dyDescent="0.35">
      <c r="A102">
        <v>2019</v>
      </c>
      <c r="B102" t="s">
        <v>3</v>
      </c>
      <c r="C102" t="s">
        <v>69</v>
      </c>
      <c r="D102" t="s">
        <v>17</v>
      </c>
      <c r="E102">
        <v>1</v>
      </c>
      <c r="F102" t="s">
        <v>9</v>
      </c>
      <c r="G102" t="s">
        <v>37</v>
      </c>
      <c r="H102" t="s">
        <v>35</v>
      </c>
      <c r="I102" t="s">
        <v>86</v>
      </c>
      <c r="J102" t="s">
        <v>19</v>
      </c>
      <c r="K102" t="s">
        <v>108</v>
      </c>
      <c r="L102" s="6">
        <v>1</v>
      </c>
      <c r="M102" s="6">
        <v>450000</v>
      </c>
      <c r="N102" s="6">
        <v>0</v>
      </c>
      <c r="O102" s="6">
        <v>0</v>
      </c>
      <c r="P102" s="6">
        <v>450000</v>
      </c>
      <c r="Q102" s="6">
        <v>0</v>
      </c>
      <c r="R102" s="6">
        <v>0</v>
      </c>
      <c r="W102" s="66" t="str">
        <f t="shared" si="22"/>
        <v>X</v>
      </c>
      <c r="X102" s="66" t="str">
        <f t="shared" si="23"/>
        <v>X</v>
      </c>
      <c r="BC102" s="88">
        <v>500</v>
      </c>
      <c r="BE102" s="78">
        <f t="shared" si="30"/>
        <v>47500</v>
      </c>
      <c r="BF102" s="82">
        <f t="shared" si="24"/>
        <v>0.19630843455160851</v>
      </c>
      <c r="BG102" s="82">
        <f t="shared" si="26"/>
        <v>0.80369156544839149</v>
      </c>
      <c r="BH102" s="86">
        <f t="shared" si="31"/>
        <v>1.8509546991439252E-3</v>
      </c>
      <c r="BI102" s="83">
        <f>SUMPRODUCT(BC102:$BC$2007,BG102:$BG$2007)</f>
        <v>172704.36287556545</v>
      </c>
      <c r="BJ102" s="77">
        <f t="shared" si="25"/>
        <v>0.79458444451308419</v>
      </c>
      <c r="BL102" s="78">
        <f t="shared" si="32"/>
        <v>47500</v>
      </c>
      <c r="BM102" s="82">
        <f t="shared" si="27"/>
        <v>0.32552035082561354</v>
      </c>
      <c r="BN102" s="82">
        <f t="shared" si="28"/>
        <v>0.67447964917438652</v>
      </c>
      <c r="BO102" s="86">
        <f t="shared" si="33"/>
        <v>2.8017967268883504E-3</v>
      </c>
      <c r="BP102" s="83">
        <f>SUMPRODUCT(BC101:$BC$2006, BN102:$BN$2007)</f>
        <v>81491.169870710815</v>
      </c>
      <c r="BQ102" s="77">
        <f t="shared" si="29"/>
        <v>0.67562832163216857</v>
      </c>
    </row>
    <row r="103" spans="1:69" x14ac:dyDescent="0.35">
      <c r="A103">
        <v>2019</v>
      </c>
      <c r="B103" t="s">
        <v>3</v>
      </c>
      <c r="C103" t="s">
        <v>69</v>
      </c>
      <c r="D103" t="s">
        <v>17</v>
      </c>
      <c r="E103">
        <v>1</v>
      </c>
      <c r="F103" t="s">
        <v>9</v>
      </c>
      <c r="G103" t="s">
        <v>37</v>
      </c>
      <c r="H103" t="s">
        <v>35</v>
      </c>
      <c r="I103" t="s">
        <v>86</v>
      </c>
      <c r="J103" t="s">
        <v>19</v>
      </c>
      <c r="K103" t="s">
        <v>99</v>
      </c>
      <c r="L103" s="6">
        <v>4</v>
      </c>
      <c r="M103" s="6">
        <v>-71202.97</v>
      </c>
      <c r="N103" s="6">
        <v>30091.34</v>
      </c>
      <c r="O103" s="6">
        <v>0</v>
      </c>
      <c r="P103" s="6">
        <v>0</v>
      </c>
      <c r="Q103" s="6">
        <v>0</v>
      </c>
      <c r="R103" s="6">
        <v>0</v>
      </c>
      <c r="W103" s="66" t="str">
        <f t="shared" si="22"/>
        <v>X</v>
      </c>
      <c r="X103" s="66" t="str">
        <f t="shared" si="23"/>
        <v>X</v>
      </c>
      <c r="BC103" s="88">
        <v>500</v>
      </c>
      <c r="BE103" s="78">
        <f t="shared" si="30"/>
        <v>48000</v>
      </c>
      <c r="BF103" s="82">
        <f t="shared" si="24"/>
        <v>0.19815513617507663</v>
      </c>
      <c r="BG103" s="82">
        <f t="shared" si="26"/>
        <v>0.80184486382492337</v>
      </c>
      <c r="BH103" s="86">
        <f t="shared" si="31"/>
        <v>1.8467016234681166E-3</v>
      </c>
      <c r="BI103" s="83">
        <f>SUMPRODUCT(BC103:$BC$2007,BG103:$BG$2007)</f>
        <v>172302.51709284124</v>
      </c>
      <c r="BJ103" s="77">
        <f t="shared" si="25"/>
        <v>0.79273561798241976</v>
      </c>
      <c r="BL103" s="78">
        <f t="shared" si="32"/>
        <v>48000</v>
      </c>
      <c r="BM103" s="82">
        <f t="shared" si="27"/>
        <v>0.32831055700185807</v>
      </c>
      <c r="BN103" s="82">
        <f t="shared" si="28"/>
        <v>0.67168944299814193</v>
      </c>
      <c r="BO103" s="86">
        <f t="shared" si="33"/>
        <v>2.7902061762445363E-3</v>
      </c>
      <c r="BP103" s="83">
        <f>SUMPRODUCT(BC102:$BC$2006, BN103:$BN$2007)</f>
        <v>81153.930046123627</v>
      </c>
      <c r="BQ103" s="77">
        <f t="shared" si="29"/>
        <v>0.67283232818852479</v>
      </c>
    </row>
    <row r="104" spans="1:69" x14ac:dyDescent="0.35">
      <c r="A104">
        <v>2019</v>
      </c>
      <c r="B104" t="s">
        <v>3</v>
      </c>
      <c r="C104" t="s">
        <v>69</v>
      </c>
      <c r="D104" t="s">
        <v>17</v>
      </c>
      <c r="E104">
        <v>1</v>
      </c>
      <c r="F104" t="s">
        <v>9</v>
      </c>
      <c r="G104" t="s">
        <v>37</v>
      </c>
      <c r="H104" t="s">
        <v>35</v>
      </c>
      <c r="I104" t="s">
        <v>86</v>
      </c>
      <c r="J104" t="s">
        <v>19</v>
      </c>
      <c r="K104" t="s">
        <v>98</v>
      </c>
      <c r="L104" s="6">
        <v>1</v>
      </c>
      <c r="M104" s="6">
        <v>9906.25</v>
      </c>
      <c r="N104" s="6">
        <v>0</v>
      </c>
      <c r="O104" s="6">
        <v>0</v>
      </c>
      <c r="P104" s="6">
        <v>9906.25</v>
      </c>
      <c r="Q104" s="6">
        <v>0</v>
      </c>
      <c r="R104" s="6">
        <v>0</v>
      </c>
      <c r="W104" s="66" t="str">
        <f t="shared" si="22"/>
        <v>X</v>
      </c>
      <c r="X104" s="66" t="str">
        <f t="shared" si="23"/>
        <v>X</v>
      </c>
      <c r="BC104" s="88">
        <v>500</v>
      </c>
      <c r="BE104" s="78">
        <f t="shared" si="30"/>
        <v>48500</v>
      </c>
      <c r="BF104" s="82">
        <f t="shared" si="24"/>
        <v>0.19999759449547586</v>
      </c>
      <c r="BG104" s="82">
        <f t="shared" si="26"/>
        <v>0.80000240550452417</v>
      </c>
      <c r="BH104" s="86">
        <f t="shared" si="31"/>
        <v>1.8424583203992262E-3</v>
      </c>
      <c r="BI104" s="83">
        <f>SUMPRODUCT(BC104:$BC$2007,BG104:$BG$2007)</f>
        <v>171901.59466092879</v>
      </c>
      <c r="BJ104" s="77">
        <f t="shared" si="25"/>
        <v>0.79089103963738094</v>
      </c>
      <c r="BL104" s="78">
        <f t="shared" si="32"/>
        <v>48500</v>
      </c>
      <c r="BM104" s="82">
        <f t="shared" si="27"/>
        <v>0.33108922057557122</v>
      </c>
      <c r="BN104" s="82">
        <f t="shared" si="28"/>
        <v>0.66891077942442878</v>
      </c>
      <c r="BO104" s="86">
        <f t="shared" si="33"/>
        <v>2.7786635737131471E-3</v>
      </c>
      <c r="BP104" s="83">
        <f>SUMPRODUCT(BC103:$BC$2006, BN104:$BN$2007)</f>
        <v>80818.085324624553</v>
      </c>
      <c r="BQ104" s="77">
        <f t="shared" si="29"/>
        <v>0.67004790128834124</v>
      </c>
    </row>
    <row r="105" spans="1:69" x14ac:dyDescent="0.35">
      <c r="A105">
        <v>2019</v>
      </c>
      <c r="B105" t="s">
        <v>3</v>
      </c>
      <c r="C105" t="s">
        <v>69</v>
      </c>
      <c r="D105" t="s">
        <v>17</v>
      </c>
      <c r="E105">
        <v>1</v>
      </c>
      <c r="F105" t="s">
        <v>9</v>
      </c>
      <c r="G105" t="s">
        <v>38</v>
      </c>
      <c r="H105" t="s">
        <v>35</v>
      </c>
      <c r="I105" t="s">
        <v>86</v>
      </c>
      <c r="J105" t="s">
        <v>19</v>
      </c>
      <c r="K105" t="s">
        <v>94</v>
      </c>
      <c r="L105" s="6">
        <v>1</v>
      </c>
      <c r="M105" s="6">
        <v>0</v>
      </c>
      <c r="N105" s="6">
        <v>12435.19</v>
      </c>
      <c r="O105" s="6">
        <v>0</v>
      </c>
      <c r="P105" s="6">
        <v>0</v>
      </c>
      <c r="Q105" s="6">
        <v>0</v>
      </c>
      <c r="R105" s="6">
        <v>0</v>
      </c>
      <c r="W105" s="66" t="str">
        <f t="shared" si="22"/>
        <v>X</v>
      </c>
      <c r="X105" s="66" t="str">
        <f t="shared" si="23"/>
        <v>X</v>
      </c>
      <c r="BC105" s="88">
        <v>500</v>
      </c>
      <c r="BE105" s="78">
        <f t="shared" si="30"/>
        <v>49000</v>
      </c>
      <c r="BF105" s="82">
        <f t="shared" si="24"/>
        <v>0.20183581926295785</v>
      </c>
      <c r="BG105" s="82">
        <f t="shared" si="26"/>
        <v>0.79816418073704209</v>
      </c>
      <c r="BH105" s="86">
        <f t="shared" si="31"/>
        <v>1.838224767481994E-3</v>
      </c>
      <c r="BI105" s="83">
        <f>SUMPRODUCT(BC105:$BC$2007,BG105:$BG$2007)</f>
        <v>171501.59345817656</v>
      </c>
      <c r="BJ105" s="77">
        <f t="shared" si="25"/>
        <v>0.78905069971659714</v>
      </c>
      <c r="BL105" s="78">
        <f t="shared" si="32"/>
        <v>49000</v>
      </c>
      <c r="BM105" s="82">
        <f t="shared" si="27"/>
        <v>0.33385638929651218</v>
      </c>
      <c r="BN105" s="82">
        <f t="shared" si="28"/>
        <v>0.66614361070348782</v>
      </c>
      <c r="BO105" s="86">
        <f t="shared" si="33"/>
        <v>2.7671687209409601E-3</v>
      </c>
      <c r="BP105" s="83">
        <f>SUMPRODUCT(BC104:$BC$2006, BN105:$BN$2007)</f>
        <v>80483.629934912344</v>
      </c>
      <c r="BQ105" s="77">
        <f t="shared" si="29"/>
        <v>0.66727499308281901</v>
      </c>
    </row>
    <row r="106" spans="1:69" x14ac:dyDescent="0.35">
      <c r="A106">
        <v>2019</v>
      </c>
      <c r="B106" t="s">
        <v>3</v>
      </c>
      <c r="C106" t="s">
        <v>69</v>
      </c>
      <c r="D106" t="s">
        <v>17</v>
      </c>
      <c r="E106">
        <v>1</v>
      </c>
      <c r="F106" t="s">
        <v>9</v>
      </c>
      <c r="G106" t="s">
        <v>39</v>
      </c>
      <c r="H106" t="s">
        <v>35</v>
      </c>
      <c r="I106" t="s">
        <v>86</v>
      </c>
      <c r="J106" t="s">
        <v>19</v>
      </c>
      <c r="K106" t="s">
        <v>108</v>
      </c>
      <c r="L106" s="6">
        <v>1</v>
      </c>
      <c r="M106" s="6">
        <v>0</v>
      </c>
      <c r="N106" s="6">
        <v>5544.7</v>
      </c>
      <c r="O106" s="6">
        <v>0</v>
      </c>
      <c r="P106" s="6">
        <v>0</v>
      </c>
      <c r="Q106" s="6">
        <v>0</v>
      </c>
      <c r="R106" s="6">
        <v>0</v>
      </c>
      <c r="W106" s="66" t="str">
        <f t="shared" si="22"/>
        <v>X</v>
      </c>
      <c r="X106" s="66" t="str">
        <f t="shared" si="23"/>
        <v>X</v>
      </c>
      <c r="BC106" s="88">
        <v>500</v>
      </c>
      <c r="BE106" s="78">
        <f t="shared" si="30"/>
        <v>49500</v>
      </c>
      <c r="BF106" s="82">
        <f t="shared" si="24"/>
        <v>0.20366982020527064</v>
      </c>
      <c r="BG106" s="82">
        <f t="shared" si="26"/>
        <v>0.79633017979472931</v>
      </c>
      <c r="BH106" s="86">
        <f t="shared" si="31"/>
        <v>1.8340009423127857E-3</v>
      </c>
      <c r="BI106" s="83">
        <f>SUMPRODUCT(BC106:$BC$2007,BG106:$BG$2007)</f>
        <v>171102.51136780807</v>
      </c>
      <c r="BJ106" s="77">
        <f t="shared" si="25"/>
        <v>0.7872145884811268</v>
      </c>
      <c r="BL106" s="78">
        <f t="shared" si="32"/>
        <v>49500</v>
      </c>
      <c r="BM106" s="82">
        <f t="shared" si="27"/>
        <v>0.33661211071690772</v>
      </c>
      <c r="BN106" s="82">
        <f t="shared" si="28"/>
        <v>0.66338788928309222</v>
      </c>
      <c r="BO106" s="86">
        <f t="shared" si="33"/>
        <v>2.7557214203955405E-3</v>
      </c>
      <c r="BP106" s="83">
        <f>SUMPRODUCT(BC105:$BC$2006, BN106:$BN$2007)</f>
        <v>80150.558129560595</v>
      </c>
      <c r="BQ106" s="77">
        <f t="shared" si="29"/>
        <v>0.66451355592110173</v>
      </c>
    </row>
    <row r="107" spans="1:69" x14ac:dyDescent="0.35">
      <c r="A107">
        <v>2019</v>
      </c>
      <c r="B107" t="s">
        <v>3</v>
      </c>
      <c r="C107" t="s">
        <v>69</v>
      </c>
      <c r="D107" t="s">
        <v>17</v>
      </c>
      <c r="E107">
        <v>1</v>
      </c>
      <c r="F107" t="s">
        <v>9</v>
      </c>
      <c r="G107" t="s">
        <v>39</v>
      </c>
      <c r="H107" t="s">
        <v>35</v>
      </c>
      <c r="I107" t="s">
        <v>86</v>
      </c>
      <c r="J107" t="s">
        <v>19</v>
      </c>
      <c r="K107" t="s">
        <v>98</v>
      </c>
      <c r="L107" s="6">
        <v>2</v>
      </c>
      <c r="M107" s="6">
        <v>4224.41</v>
      </c>
      <c r="N107" s="6">
        <v>0</v>
      </c>
      <c r="O107" s="6">
        <v>0</v>
      </c>
      <c r="P107" s="6">
        <v>4793.8</v>
      </c>
      <c r="Q107" s="6">
        <v>0</v>
      </c>
      <c r="R107" s="6">
        <v>0</v>
      </c>
      <c r="W107" s="66" t="str">
        <f t="shared" si="22"/>
        <v>X</v>
      </c>
      <c r="X107" s="66" t="str">
        <f t="shared" si="23"/>
        <v>X</v>
      </c>
      <c r="BC107" s="88">
        <v>500</v>
      </c>
      <c r="BE107" s="78">
        <f t="shared" si="30"/>
        <v>50000</v>
      </c>
      <c r="BF107" s="82">
        <f t="shared" si="24"/>
        <v>0.20549960702781012</v>
      </c>
      <c r="BG107" s="82">
        <f t="shared" si="26"/>
        <v>0.79450039297218988</v>
      </c>
      <c r="BH107" s="86">
        <f t="shared" si="31"/>
        <v>1.8297868225394809E-3</v>
      </c>
      <c r="BI107" s="83">
        <f>SUMPRODUCT(BC107:$BC$2007,BG107:$BG$2007)</f>
        <v>170704.34627791072</v>
      </c>
      <c r="BJ107" s="77">
        <f t="shared" si="25"/>
        <v>0.78538269621440659</v>
      </c>
      <c r="BL107" s="78">
        <f t="shared" si="32"/>
        <v>50000</v>
      </c>
      <c r="BM107" s="82">
        <f t="shared" si="27"/>
        <v>0.33935643219226913</v>
      </c>
      <c r="BN107" s="82">
        <f t="shared" si="28"/>
        <v>0.66064356780773092</v>
      </c>
      <c r="BO107" s="86">
        <f t="shared" si="33"/>
        <v>2.7443214753614109E-3</v>
      </c>
      <c r="BP107" s="83">
        <f>SUMPRODUCT(BC106:$BC$2006, BN107:$BN$2007)</f>
        <v>79818.864184919061</v>
      </c>
      <c r="BQ107" s="77">
        <f t="shared" si="29"/>
        <v>0.66176354234945634</v>
      </c>
    </row>
    <row r="108" spans="1:69" x14ac:dyDescent="0.35">
      <c r="A108">
        <v>2019</v>
      </c>
      <c r="B108" t="s">
        <v>3</v>
      </c>
      <c r="C108" t="s">
        <v>69</v>
      </c>
      <c r="D108" t="s">
        <v>17</v>
      </c>
      <c r="E108">
        <v>1</v>
      </c>
      <c r="F108" t="s">
        <v>9</v>
      </c>
      <c r="G108" t="s">
        <v>40</v>
      </c>
      <c r="H108" t="s">
        <v>35</v>
      </c>
      <c r="I108" t="s">
        <v>86</v>
      </c>
      <c r="J108" t="s">
        <v>19</v>
      </c>
      <c r="K108" t="s">
        <v>91</v>
      </c>
      <c r="L108" s="6">
        <v>2</v>
      </c>
      <c r="M108" s="6">
        <v>1283707.6299999999</v>
      </c>
      <c r="N108" s="6">
        <v>14250</v>
      </c>
      <c r="O108" s="6">
        <v>0</v>
      </c>
      <c r="P108" s="6">
        <v>1285707.6299999999</v>
      </c>
      <c r="Q108" s="6">
        <v>10400</v>
      </c>
      <c r="R108" s="6">
        <v>0</v>
      </c>
      <c r="W108" s="66" t="str">
        <f t="shared" si="22"/>
        <v>X</v>
      </c>
      <c r="X108" s="66" t="str">
        <f t="shared" si="23"/>
        <v>X</v>
      </c>
      <c r="BC108" s="88">
        <v>500</v>
      </c>
      <c r="BE108" s="78">
        <f t="shared" si="30"/>
        <v>50500</v>
      </c>
      <c r="BF108" s="82">
        <f t="shared" si="24"/>
        <v>0.20732518941367134</v>
      </c>
      <c r="BG108" s="82">
        <f t="shared" si="26"/>
        <v>0.7926748105863286</v>
      </c>
      <c r="BH108" s="86">
        <f t="shared" si="31"/>
        <v>1.8255823858612241E-3</v>
      </c>
      <c r="BI108" s="83">
        <f>SUMPRODUCT(BC108:$BC$2007,BG108:$BG$2007)</f>
        <v>170307.09608142465</v>
      </c>
      <c r="BJ108" s="77">
        <f t="shared" si="25"/>
        <v>0.78355501322219967</v>
      </c>
      <c r="BL108" s="78">
        <f t="shared" si="32"/>
        <v>50500</v>
      </c>
      <c r="BM108" s="82">
        <f t="shared" si="27"/>
        <v>0.3420894008822063</v>
      </c>
      <c r="BN108" s="82">
        <f t="shared" si="28"/>
        <v>0.6579105991177937</v>
      </c>
      <c r="BO108" s="86">
        <f t="shared" si="33"/>
        <v>2.7329686899371652E-3</v>
      </c>
      <c r="BP108" s="83">
        <f>SUMPRODUCT(BC107:$BC$2006, BN108:$BN$2007)</f>
        <v>79488.542401015191</v>
      </c>
      <c r="BQ108" s="77">
        <f t="shared" si="29"/>
        <v>0.65902490511045742</v>
      </c>
    </row>
    <row r="109" spans="1:69" x14ac:dyDescent="0.35">
      <c r="A109">
        <v>2019</v>
      </c>
      <c r="B109" t="s">
        <v>3</v>
      </c>
      <c r="C109" t="s">
        <v>69</v>
      </c>
      <c r="D109" t="s">
        <v>17</v>
      </c>
      <c r="E109">
        <v>1</v>
      </c>
      <c r="F109" t="s">
        <v>9</v>
      </c>
      <c r="G109" t="s">
        <v>40</v>
      </c>
      <c r="H109" t="s">
        <v>35</v>
      </c>
      <c r="I109" t="s">
        <v>86</v>
      </c>
      <c r="J109" t="s">
        <v>19</v>
      </c>
      <c r="K109" t="s">
        <v>94</v>
      </c>
      <c r="L109" s="6">
        <v>1</v>
      </c>
      <c r="M109" s="6">
        <v>245000</v>
      </c>
      <c r="N109" s="6">
        <v>0</v>
      </c>
      <c r="O109" s="6">
        <v>0</v>
      </c>
      <c r="P109" s="6">
        <v>245000</v>
      </c>
      <c r="Q109" s="6">
        <v>0</v>
      </c>
      <c r="R109" s="6">
        <v>0</v>
      </c>
      <c r="W109" s="66" t="str">
        <f t="shared" si="22"/>
        <v>X</v>
      </c>
      <c r="X109" s="66" t="str">
        <f t="shared" si="23"/>
        <v>X</v>
      </c>
      <c r="BC109" s="88">
        <v>500</v>
      </c>
      <c r="BE109" s="78">
        <f t="shared" si="30"/>
        <v>51000</v>
      </c>
      <c r="BF109" s="82">
        <f t="shared" si="24"/>
        <v>0.20914657702369976</v>
      </c>
      <c r="BG109" s="82">
        <f t="shared" si="26"/>
        <v>0.79085342297630024</v>
      </c>
      <c r="BH109" s="86">
        <f t="shared" si="31"/>
        <v>1.8213876100284243E-3</v>
      </c>
      <c r="BI109" s="83">
        <f>SUMPRODUCT(BC109:$BC$2007,BG109:$BG$2007)</f>
        <v>169910.75867613152</v>
      </c>
      <c r="BJ109" s="77">
        <f t="shared" si="25"/>
        <v>0.78173152983254435</v>
      </c>
      <c r="BL109" s="78">
        <f t="shared" si="32"/>
        <v>51000</v>
      </c>
      <c r="BM109" s="82">
        <f t="shared" si="27"/>
        <v>0.34481106375123766</v>
      </c>
      <c r="BN109" s="82">
        <f t="shared" si="28"/>
        <v>0.6551889362487624</v>
      </c>
      <c r="BO109" s="86">
        <f t="shared" si="33"/>
        <v>2.7216628690313605E-3</v>
      </c>
      <c r="BP109" s="83">
        <f>SUMPRODUCT(BC108:$BC$2006, BN109:$BN$2007)</f>
        <v>79159.587101456302</v>
      </c>
      <c r="BQ109" s="77">
        <f t="shared" si="29"/>
        <v>0.65629759714217584</v>
      </c>
    </row>
    <row r="110" spans="1:69" x14ac:dyDescent="0.35">
      <c r="A110">
        <v>2019</v>
      </c>
      <c r="B110" t="s">
        <v>3</v>
      </c>
      <c r="C110" t="s">
        <v>69</v>
      </c>
      <c r="D110" t="s">
        <v>17</v>
      </c>
      <c r="E110">
        <v>1</v>
      </c>
      <c r="F110" t="s">
        <v>9</v>
      </c>
      <c r="G110" t="s">
        <v>40</v>
      </c>
      <c r="H110" t="s">
        <v>35</v>
      </c>
      <c r="I110" t="s">
        <v>86</v>
      </c>
      <c r="J110" t="s">
        <v>19</v>
      </c>
      <c r="K110" t="s">
        <v>99</v>
      </c>
      <c r="L110" s="6">
        <v>3</v>
      </c>
      <c r="M110" s="6">
        <v>10886216.039999999</v>
      </c>
      <c r="N110" s="6">
        <v>0</v>
      </c>
      <c r="O110" s="6">
        <v>0</v>
      </c>
      <c r="P110" s="6">
        <v>9384669</v>
      </c>
      <c r="Q110" s="6">
        <v>0</v>
      </c>
      <c r="R110" s="6">
        <v>0</v>
      </c>
      <c r="W110" s="66" t="str">
        <f t="shared" si="22"/>
        <v>X</v>
      </c>
      <c r="X110" s="66" t="str">
        <f t="shared" si="23"/>
        <v>X</v>
      </c>
      <c r="BC110" s="88">
        <v>500</v>
      </c>
      <c r="BE110" s="78">
        <f t="shared" si="30"/>
        <v>51500</v>
      </c>
      <c r="BF110" s="82">
        <f t="shared" si="24"/>
        <v>0.21096377949654249</v>
      </c>
      <c r="BG110" s="82">
        <f t="shared" si="26"/>
        <v>0.78903622050345756</v>
      </c>
      <c r="BH110" s="86">
        <f t="shared" si="31"/>
        <v>1.8172024728427272E-3</v>
      </c>
      <c r="BI110" s="83">
        <f>SUMPRODUCT(BC110:$BC$2007,BG110:$BG$2007)</f>
        <v>169515.33196464335</v>
      </c>
      <c r="BJ110" s="77">
        <f t="shared" si="25"/>
        <v>0.77991223639570251</v>
      </c>
      <c r="BL110" s="78">
        <f t="shared" si="32"/>
        <v>51500</v>
      </c>
      <c r="BM110" s="82">
        <f t="shared" si="27"/>
        <v>0.34752146756959768</v>
      </c>
      <c r="BN110" s="82">
        <f t="shared" si="28"/>
        <v>0.65247853243040232</v>
      </c>
      <c r="BO110" s="86">
        <f t="shared" si="33"/>
        <v>2.7104038183600188E-3</v>
      </c>
      <c r="BP110" s="83">
        <f>SUMPRODUCT(BC109:$BC$2006, BN110:$BN$2007)</f>
        <v>78831.992633331945</v>
      </c>
      <c r="BQ110" s="77">
        <f t="shared" si="29"/>
        <v>0.65358157157736929</v>
      </c>
    </row>
    <row r="111" spans="1:69" x14ac:dyDescent="0.35">
      <c r="A111">
        <v>2019</v>
      </c>
      <c r="B111" t="s">
        <v>3</v>
      </c>
      <c r="C111" t="s">
        <v>69</v>
      </c>
      <c r="D111" t="s">
        <v>17</v>
      </c>
      <c r="E111">
        <v>1</v>
      </c>
      <c r="F111" t="s">
        <v>9</v>
      </c>
      <c r="G111" t="s">
        <v>40</v>
      </c>
      <c r="H111" t="s">
        <v>35</v>
      </c>
      <c r="I111" t="s">
        <v>86</v>
      </c>
      <c r="J111" t="s">
        <v>19</v>
      </c>
      <c r="K111" t="s">
        <v>98</v>
      </c>
      <c r="L111" s="6">
        <v>1</v>
      </c>
      <c r="M111" s="6">
        <v>8318.4500000000007</v>
      </c>
      <c r="N111" s="6">
        <v>0</v>
      </c>
      <c r="O111" s="6">
        <v>0</v>
      </c>
      <c r="P111" s="6">
        <v>8318.4500000000007</v>
      </c>
      <c r="Q111" s="6">
        <v>0</v>
      </c>
      <c r="R111" s="6">
        <v>0</v>
      </c>
      <c r="W111" s="66" t="str">
        <f t="shared" si="22"/>
        <v>X</v>
      </c>
      <c r="X111" s="66" t="str">
        <f t="shared" si="23"/>
        <v>X</v>
      </c>
      <c r="BC111" s="88">
        <v>500</v>
      </c>
      <c r="BE111" s="78">
        <f t="shared" si="30"/>
        <v>52000</v>
      </c>
      <c r="BF111" s="82">
        <f t="shared" si="24"/>
        <v>0.21277680644869912</v>
      </c>
      <c r="BG111" s="82">
        <f t="shared" si="26"/>
        <v>0.78722319355130088</v>
      </c>
      <c r="BH111" s="86">
        <f t="shared" si="31"/>
        <v>1.8130269521566267E-3</v>
      </c>
      <c r="BI111" s="83">
        <f>SUMPRODUCT(BC111:$BC$2007,BG111:$BG$2007)</f>
        <v>169120.81385439166</v>
      </c>
      <c r="BJ111" s="77">
        <f t="shared" si="25"/>
        <v>0.77809712328410996</v>
      </c>
      <c r="BL111" s="78">
        <f t="shared" si="32"/>
        <v>52000</v>
      </c>
      <c r="BM111" s="82">
        <f t="shared" si="27"/>
        <v>0.35022065891404047</v>
      </c>
      <c r="BN111" s="82">
        <f t="shared" si="28"/>
        <v>0.64977934108595958</v>
      </c>
      <c r="BO111" s="86">
        <f t="shared" si="33"/>
        <v>2.6991913444427973E-3</v>
      </c>
      <c r="BP111" s="83">
        <f>SUMPRODUCT(BC110:$BC$2006, BN111:$BN$2007)</f>
        <v>78505.753367116718</v>
      </c>
      <c r="BQ111" s="77">
        <f t="shared" si="29"/>
        <v>0.65087678174267671</v>
      </c>
    </row>
    <row r="112" spans="1:69" x14ac:dyDescent="0.35">
      <c r="A112">
        <v>2019</v>
      </c>
      <c r="B112" t="s">
        <v>3</v>
      </c>
      <c r="C112" t="s">
        <v>69</v>
      </c>
      <c r="D112" t="s">
        <v>17</v>
      </c>
      <c r="E112">
        <v>1</v>
      </c>
      <c r="F112" t="s">
        <v>9</v>
      </c>
      <c r="G112" t="s">
        <v>41</v>
      </c>
      <c r="H112" t="s">
        <v>35</v>
      </c>
      <c r="I112" t="s">
        <v>86</v>
      </c>
      <c r="J112" t="s">
        <v>19</v>
      </c>
      <c r="K112" t="s">
        <v>94</v>
      </c>
      <c r="L112" s="6">
        <v>10</v>
      </c>
      <c r="M112" s="6">
        <v>0</v>
      </c>
      <c r="N112" s="6">
        <v>481104.76</v>
      </c>
      <c r="O112" s="6">
        <v>0</v>
      </c>
      <c r="P112" s="6">
        <v>0</v>
      </c>
      <c r="Q112" s="6">
        <v>0</v>
      </c>
      <c r="R112" s="6">
        <v>0</v>
      </c>
      <c r="W112" s="66" t="str">
        <f t="shared" si="22"/>
        <v>X</v>
      </c>
      <c r="X112" s="66" t="str">
        <f t="shared" si="23"/>
        <v>X</v>
      </c>
      <c r="BC112" s="88">
        <v>500</v>
      </c>
      <c r="BE112" s="78">
        <f t="shared" si="30"/>
        <v>52500</v>
      </c>
      <c r="BF112" s="82">
        <f t="shared" si="24"/>
        <v>0.21458566747457272</v>
      </c>
      <c r="BG112" s="82">
        <f t="shared" si="26"/>
        <v>0.78541433252542725</v>
      </c>
      <c r="BH112" s="86">
        <f t="shared" si="31"/>
        <v>1.8088610258736038E-3</v>
      </c>
      <c r="BI112" s="83">
        <f>SUMPRODUCT(BC112:$BC$2007,BG112:$BG$2007)</f>
        <v>168727.20225761607</v>
      </c>
      <c r="BJ112" s="77">
        <f t="shared" si="25"/>
        <v>0.77628618089232337</v>
      </c>
      <c r="BL112" s="78">
        <f t="shared" si="32"/>
        <v>52500</v>
      </c>
      <c r="BM112" s="82">
        <f t="shared" si="27"/>
        <v>0.35290868416863991</v>
      </c>
      <c r="BN112" s="82">
        <f t="shared" si="28"/>
        <v>0.64709131583136004</v>
      </c>
      <c r="BO112" s="86">
        <f t="shared" si="33"/>
        <v>2.6880252545994354E-3</v>
      </c>
      <c r="BP112" s="83">
        <f>SUMPRODUCT(BC111:$BC$2006, BN112:$BN$2007)</f>
        <v>78180.863696573768</v>
      </c>
      <c r="BQ112" s="77">
        <f t="shared" si="29"/>
        <v>0.64818318115781814</v>
      </c>
    </row>
    <row r="113" spans="1:69" x14ac:dyDescent="0.35">
      <c r="A113">
        <v>2019</v>
      </c>
      <c r="B113" t="s">
        <v>3</v>
      </c>
      <c r="C113" t="s">
        <v>69</v>
      </c>
      <c r="D113" t="s">
        <v>17</v>
      </c>
      <c r="E113">
        <v>1</v>
      </c>
      <c r="F113" t="s">
        <v>9</v>
      </c>
      <c r="G113" t="s">
        <v>41</v>
      </c>
      <c r="H113" t="s">
        <v>35</v>
      </c>
      <c r="I113" t="s">
        <v>86</v>
      </c>
      <c r="J113" t="s">
        <v>19</v>
      </c>
      <c r="K113" t="s">
        <v>88</v>
      </c>
      <c r="L113" s="6">
        <v>1</v>
      </c>
      <c r="M113" s="6">
        <v>-13394.98</v>
      </c>
      <c r="N113" s="6">
        <v>2466488.7999999998</v>
      </c>
      <c r="O113" s="6">
        <v>0</v>
      </c>
      <c r="P113" s="6">
        <v>0</v>
      </c>
      <c r="Q113" s="6">
        <v>0</v>
      </c>
      <c r="R113" s="6">
        <v>0</v>
      </c>
      <c r="W113" s="66" t="str">
        <f t="shared" si="22"/>
        <v>X</v>
      </c>
      <c r="X113" s="66" t="str">
        <f t="shared" si="23"/>
        <v>X</v>
      </c>
      <c r="BC113" s="88">
        <v>500</v>
      </c>
      <c r="BE113" s="78">
        <f t="shared" si="30"/>
        <v>53000</v>
      </c>
      <c r="BF113" s="82">
        <f t="shared" si="24"/>
        <v>0.21639037214652063</v>
      </c>
      <c r="BG113" s="82">
        <f t="shared" si="26"/>
        <v>0.78360962785347943</v>
      </c>
      <c r="BH113" s="86">
        <f t="shared" si="31"/>
        <v>1.8047046719479043E-3</v>
      </c>
      <c r="BI113" s="83">
        <f>SUMPRODUCT(BC113:$BC$2007,BG113:$BG$2007)</f>
        <v>168334.49509135334</v>
      </c>
      <c r="BJ113" s="77">
        <f t="shared" si="25"/>
        <v>0.77447939963697088</v>
      </c>
      <c r="BL113" s="78">
        <f t="shared" si="32"/>
        <v>53000</v>
      </c>
      <c r="BM113" s="82">
        <f t="shared" si="27"/>
        <v>0.35558558952558733</v>
      </c>
      <c r="BN113" s="82">
        <f t="shared" si="28"/>
        <v>0.64441441047441272</v>
      </c>
      <c r="BO113" s="86">
        <f t="shared" si="33"/>
        <v>2.6769053569474233E-3</v>
      </c>
      <c r="BP113" s="83">
        <f>SUMPRODUCT(BC112:$BC$2006, BN113:$BN$2007)</f>
        <v>77857.318038658108</v>
      </c>
      <c r="BQ113" s="77">
        <f t="shared" si="29"/>
        <v>0.64550072353479282</v>
      </c>
    </row>
    <row r="114" spans="1:69" x14ac:dyDescent="0.35">
      <c r="A114">
        <v>2019</v>
      </c>
      <c r="B114" t="s">
        <v>3</v>
      </c>
      <c r="C114" t="s">
        <v>69</v>
      </c>
      <c r="D114" t="s">
        <v>17</v>
      </c>
      <c r="E114">
        <v>1</v>
      </c>
      <c r="F114" t="s">
        <v>9</v>
      </c>
      <c r="G114" t="s">
        <v>41</v>
      </c>
      <c r="H114" t="s">
        <v>35</v>
      </c>
      <c r="I114" t="s">
        <v>86</v>
      </c>
      <c r="J114" t="s">
        <v>19</v>
      </c>
      <c r="K114" t="s">
        <v>108</v>
      </c>
      <c r="L114" s="6">
        <v>1</v>
      </c>
      <c r="M114" s="6">
        <v>0</v>
      </c>
      <c r="N114" s="6">
        <v>5544.7</v>
      </c>
      <c r="O114" s="6">
        <v>0</v>
      </c>
      <c r="P114" s="6">
        <v>0</v>
      </c>
      <c r="Q114" s="6">
        <v>0</v>
      </c>
      <c r="R114" s="6">
        <v>0</v>
      </c>
      <c r="W114" s="66" t="str">
        <f t="shared" si="22"/>
        <v>X</v>
      </c>
      <c r="X114" s="66" t="str">
        <f t="shared" si="23"/>
        <v>X</v>
      </c>
      <c r="BC114" s="88">
        <v>500</v>
      </c>
      <c r="BE114" s="78">
        <f t="shared" si="30"/>
        <v>53500</v>
      </c>
      <c r="BF114" s="82">
        <f t="shared" si="24"/>
        <v>0.21819093001490503</v>
      </c>
      <c r="BG114" s="82">
        <f t="shared" si="26"/>
        <v>0.78180906998509503</v>
      </c>
      <c r="BH114" s="86">
        <f t="shared" si="31"/>
        <v>1.8005578683844004E-3</v>
      </c>
      <c r="BI114" s="83">
        <f>SUMPRODUCT(BC114:$BC$2007,BG114:$BG$2007)</f>
        <v>167942.69027742665</v>
      </c>
      <c r="BJ114" s="77">
        <f t="shared" si="25"/>
        <v>0.77267676995670154</v>
      </c>
      <c r="BL114" s="78">
        <f t="shared" si="32"/>
        <v>53500</v>
      </c>
      <c r="BM114" s="82">
        <f t="shared" si="27"/>
        <v>0.35825142098598445</v>
      </c>
      <c r="BN114" s="82">
        <f t="shared" si="28"/>
        <v>0.64174857901401561</v>
      </c>
      <c r="BO114" s="86">
        <f t="shared" si="33"/>
        <v>2.6658314603971167E-3</v>
      </c>
      <c r="BP114" s="83">
        <f>SUMPRODUCT(BC113:$BC$2006, BN114:$BN$2007)</f>
        <v>77535.110833420869</v>
      </c>
      <c r="BQ114" s="77">
        <f t="shared" si="29"/>
        <v>0.64282936277708613</v>
      </c>
    </row>
    <row r="115" spans="1:69" x14ac:dyDescent="0.35">
      <c r="A115">
        <v>2019</v>
      </c>
      <c r="B115" t="s">
        <v>3</v>
      </c>
      <c r="C115" t="s">
        <v>69</v>
      </c>
      <c r="D115" t="s">
        <v>17</v>
      </c>
      <c r="E115">
        <v>1</v>
      </c>
      <c r="F115" t="s">
        <v>9</v>
      </c>
      <c r="G115" t="s">
        <v>41</v>
      </c>
      <c r="H115" t="s">
        <v>35</v>
      </c>
      <c r="I115" t="s">
        <v>86</v>
      </c>
      <c r="J115" t="s">
        <v>19</v>
      </c>
      <c r="K115" t="s">
        <v>98</v>
      </c>
      <c r="L115" s="6">
        <v>1</v>
      </c>
      <c r="M115" s="6">
        <v>22859.599999999999</v>
      </c>
      <c r="N115" s="6">
        <v>0</v>
      </c>
      <c r="O115" s="6">
        <v>0</v>
      </c>
      <c r="P115" s="6">
        <v>22859.599999999999</v>
      </c>
      <c r="Q115" s="6">
        <v>0</v>
      </c>
      <c r="R115" s="6">
        <v>0</v>
      </c>
      <c r="W115" s="66" t="str">
        <f t="shared" si="22"/>
        <v>X</v>
      </c>
      <c r="X115" s="66" t="str">
        <f t="shared" si="23"/>
        <v>X</v>
      </c>
      <c r="BC115" s="88">
        <v>500</v>
      </c>
      <c r="BE115" s="78">
        <f t="shared" si="30"/>
        <v>54000</v>
      </c>
      <c r="BF115" s="82">
        <f t="shared" si="24"/>
        <v>0.21998735060814353</v>
      </c>
      <c r="BG115" s="82">
        <f t="shared" si="26"/>
        <v>0.78001264939185644</v>
      </c>
      <c r="BH115" s="86">
        <f t="shared" si="31"/>
        <v>1.7964205932385069E-3</v>
      </c>
      <c r="BI115" s="83">
        <f>SUMPRODUCT(BC115:$BC$2007,BG115:$BG$2007)</f>
        <v>167551.78574243406</v>
      </c>
      <c r="BJ115" s="77">
        <f t="shared" si="25"/>
        <v>0.7708782823121334</v>
      </c>
      <c r="BL115" s="78">
        <f t="shared" si="32"/>
        <v>54000</v>
      </c>
      <c r="BM115" s="82">
        <f t="shared" si="27"/>
        <v>0.36090622436063469</v>
      </c>
      <c r="BN115" s="82">
        <f t="shared" si="28"/>
        <v>0.63909377563936531</v>
      </c>
      <c r="BO115" s="86">
        <f t="shared" si="33"/>
        <v>2.6548033746502386E-3</v>
      </c>
      <c r="BP115" s="83">
        <f>SUMPRODUCT(BC114:$BC$2006, BN115:$BN$2007)</f>
        <v>77214.236543913852</v>
      </c>
      <c r="BQ115" s="77">
        <f t="shared" si="29"/>
        <v>0.6401690529788775</v>
      </c>
    </row>
    <row r="116" spans="1:69" x14ac:dyDescent="0.35">
      <c r="A116">
        <v>2019</v>
      </c>
      <c r="B116" t="s">
        <v>3</v>
      </c>
      <c r="C116" t="s">
        <v>69</v>
      </c>
      <c r="D116" t="s">
        <v>17</v>
      </c>
      <c r="E116">
        <v>1</v>
      </c>
      <c r="F116" t="s">
        <v>9</v>
      </c>
      <c r="G116" t="s">
        <v>42</v>
      </c>
      <c r="H116" t="s">
        <v>35</v>
      </c>
      <c r="I116" t="s">
        <v>86</v>
      </c>
      <c r="J116" t="s">
        <v>19</v>
      </c>
      <c r="K116" t="s">
        <v>94</v>
      </c>
      <c r="L116" s="6">
        <v>5</v>
      </c>
      <c r="M116" s="6">
        <v>450000</v>
      </c>
      <c r="N116" s="6">
        <v>42489.4</v>
      </c>
      <c r="O116" s="6">
        <v>0</v>
      </c>
      <c r="P116" s="6">
        <v>450000</v>
      </c>
      <c r="Q116" s="6">
        <v>0</v>
      </c>
      <c r="R116" s="6">
        <v>0</v>
      </c>
      <c r="W116" s="66" t="str">
        <f t="shared" si="22"/>
        <v>X</v>
      </c>
      <c r="X116" s="66" t="str">
        <f t="shared" si="23"/>
        <v>X</v>
      </c>
      <c r="BC116" s="88">
        <v>500</v>
      </c>
      <c r="BE116" s="78">
        <f t="shared" si="30"/>
        <v>54500</v>
      </c>
      <c r="BF116" s="82">
        <f t="shared" si="24"/>
        <v>0.22177964343275958</v>
      </c>
      <c r="BG116" s="82">
        <f t="shared" si="26"/>
        <v>0.77822035656724042</v>
      </c>
      <c r="BH116" s="86">
        <f t="shared" si="31"/>
        <v>1.792292824616043E-3</v>
      </c>
      <c r="BI116" s="83">
        <f>SUMPRODUCT(BC116:$BC$2007,BG116:$BG$2007)</f>
        <v>167161.77941773817</v>
      </c>
      <c r="BJ116" s="77">
        <f t="shared" si="25"/>
        <v>0.76908392718580487</v>
      </c>
      <c r="BL116" s="78">
        <f t="shared" si="32"/>
        <v>54500</v>
      </c>
      <c r="BM116" s="82">
        <f t="shared" si="27"/>
        <v>0.36355004527082996</v>
      </c>
      <c r="BN116" s="82">
        <f t="shared" si="28"/>
        <v>0.63644995472916999</v>
      </c>
      <c r="BO116" s="86">
        <f t="shared" si="33"/>
        <v>2.6438209101952714E-3</v>
      </c>
      <c r="BP116" s="83">
        <f>SUMPRODUCT(BC115:$BC$2006, BN116:$BN$2007)</f>
        <v>76894.689656094153</v>
      </c>
      <c r="BQ116" s="77">
        <f t="shared" si="29"/>
        <v>0.63751974842424985</v>
      </c>
    </row>
    <row r="117" spans="1:69" x14ac:dyDescent="0.35">
      <c r="A117">
        <v>2019</v>
      </c>
      <c r="B117" t="s">
        <v>3</v>
      </c>
      <c r="C117" t="s">
        <v>69</v>
      </c>
      <c r="D117" t="s">
        <v>17</v>
      </c>
      <c r="E117">
        <v>1</v>
      </c>
      <c r="F117" t="s">
        <v>9</v>
      </c>
      <c r="G117" t="s">
        <v>42</v>
      </c>
      <c r="H117" t="s">
        <v>35</v>
      </c>
      <c r="I117" t="s">
        <v>86</v>
      </c>
      <c r="J117" t="s">
        <v>19</v>
      </c>
      <c r="K117" t="s">
        <v>89</v>
      </c>
      <c r="L117" s="6">
        <v>2</v>
      </c>
      <c r="M117" s="6">
        <v>5643</v>
      </c>
      <c r="N117" s="6">
        <v>0</v>
      </c>
      <c r="O117" s="6">
        <v>0</v>
      </c>
      <c r="P117" s="6">
        <v>5643</v>
      </c>
      <c r="Q117" s="6">
        <v>0</v>
      </c>
      <c r="R117" s="6">
        <v>0</v>
      </c>
      <c r="W117" s="66" t="str">
        <f t="shared" si="22"/>
        <v>X</v>
      </c>
      <c r="X117" s="66" t="str">
        <f t="shared" si="23"/>
        <v>X</v>
      </c>
      <c r="BC117" s="88">
        <v>500</v>
      </c>
      <c r="BE117" s="78">
        <f t="shared" si="30"/>
        <v>55000</v>
      </c>
      <c r="BF117" s="82">
        <f t="shared" si="24"/>
        <v>0.22356781797343289</v>
      </c>
      <c r="BG117" s="82">
        <f t="shared" si="26"/>
        <v>0.77643218202656716</v>
      </c>
      <c r="BH117" s="86">
        <f t="shared" si="31"/>
        <v>1.7881745406733152E-3</v>
      </c>
      <c r="BI117" s="83">
        <f>SUMPRODUCT(BC117:$BC$2007,BG117:$BG$2007)</f>
        <v>166772.66923945458</v>
      </c>
      <c r="BJ117" s="77">
        <f t="shared" si="25"/>
        <v>0.76729369508212242</v>
      </c>
      <c r="BL117" s="78">
        <f t="shared" si="32"/>
        <v>55000</v>
      </c>
      <c r="BM117" s="82">
        <f t="shared" si="27"/>
        <v>0.36618292914913475</v>
      </c>
      <c r="BN117" s="82">
        <f t="shared" si="28"/>
        <v>0.63381707085086525</v>
      </c>
      <c r="BO117" s="86">
        <f t="shared" si="33"/>
        <v>2.6328838783047925E-3</v>
      </c>
      <c r="BP117" s="83">
        <f>SUMPRODUCT(BC116:$BC$2006, BN117:$BN$2007)</f>
        <v>76576.464678729579</v>
      </c>
      <c r="BQ117" s="77">
        <f t="shared" si="29"/>
        <v>0.63488140358640577</v>
      </c>
    </row>
    <row r="118" spans="1:69" x14ac:dyDescent="0.35">
      <c r="A118">
        <v>2019</v>
      </c>
      <c r="B118" t="s">
        <v>3</v>
      </c>
      <c r="C118" t="s">
        <v>69</v>
      </c>
      <c r="D118" t="s">
        <v>17</v>
      </c>
      <c r="E118">
        <v>1</v>
      </c>
      <c r="F118" t="s">
        <v>9</v>
      </c>
      <c r="G118" t="s">
        <v>42</v>
      </c>
      <c r="H118" t="s">
        <v>35</v>
      </c>
      <c r="I118" t="s">
        <v>86</v>
      </c>
      <c r="J118" t="s">
        <v>19</v>
      </c>
      <c r="K118" t="s">
        <v>108</v>
      </c>
      <c r="L118" s="6">
        <v>3</v>
      </c>
      <c r="M118" s="6">
        <v>0</v>
      </c>
      <c r="N118" s="6">
        <v>34537.370000000003</v>
      </c>
      <c r="O118" s="6">
        <v>0</v>
      </c>
      <c r="P118" s="6">
        <v>0</v>
      </c>
      <c r="Q118" s="6">
        <v>0</v>
      </c>
      <c r="R118" s="6">
        <v>0</v>
      </c>
      <c r="W118" s="66" t="str">
        <f t="shared" si="22"/>
        <v>X</v>
      </c>
      <c r="X118" s="66" t="str">
        <f t="shared" si="23"/>
        <v>X</v>
      </c>
      <c r="BC118" s="88">
        <v>500</v>
      </c>
      <c r="BE118" s="78">
        <f t="shared" si="30"/>
        <v>55500</v>
      </c>
      <c r="BF118" s="82">
        <f t="shared" si="24"/>
        <v>0.22535188369304932</v>
      </c>
      <c r="BG118" s="82">
        <f t="shared" si="26"/>
        <v>0.77464811630695074</v>
      </c>
      <c r="BH118" s="86">
        <f t="shared" si="31"/>
        <v>1.7840657196164234E-3</v>
      </c>
      <c r="BI118" s="83">
        <f>SUMPRODUCT(BC118:$BC$2007,BG118:$BG$2007)</f>
        <v>166384.45314844136</v>
      </c>
      <c r="BJ118" s="77">
        <f t="shared" si="25"/>
        <v>0.76550757652731183</v>
      </c>
      <c r="BL118" s="78">
        <f t="shared" si="32"/>
        <v>55500</v>
      </c>
      <c r="BM118" s="82">
        <f t="shared" si="27"/>
        <v>0.36880492124016678</v>
      </c>
      <c r="BN118" s="82">
        <f t="shared" si="28"/>
        <v>0.63119507875983327</v>
      </c>
      <c r="BO118" s="86">
        <f t="shared" si="33"/>
        <v>2.6219920910320327E-3</v>
      </c>
      <c r="BP118" s="83">
        <f>SUMPRODUCT(BC117:$BC$2006, BN118:$BN$2007)</f>
        <v>76259.556143304173</v>
      </c>
      <c r="BQ118" s="77">
        <f t="shared" si="29"/>
        <v>0.63225397312688392</v>
      </c>
    </row>
    <row r="119" spans="1:69" x14ac:dyDescent="0.35">
      <c r="A119">
        <v>2019</v>
      </c>
      <c r="B119" t="s">
        <v>3</v>
      </c>
      <c r="C119" t="s">
        <v>69</v>
      </c>
      <c r="D119" t="s">
        <v>17</v>
      </c>
      <c r="E119">
        <v>1</v>
      </c>
      <c r="F119" t="s">
        <v>9</v>
      </c>
      <c r="G119" t="s">
        <v>42</v>
      </c>
      <c r="H119" t="s">
        <v>35</v>
      </c>
      <c r="I119" t="s">
        <v>86</v>
      </c>
      <c r="J119" t="s">
        <v>19</v>
      </c>
      <c r="K119" t="s">
        <v>98</v>
      </c>
      <c r="L119" s="6">
        <v>2</v>
      </c>
      <c r="M119" s="6">
        <v>2238.8000000000002</v>
      </c>
      <c r="N119" s="6">
        <v>0</v>
      </c>
      <c r="O119" s="6">
        <v>0</v>
      </c>
      <c r="P119" s="6">
        <v>2616.6</v>
      </c>
      <c r="Q119" s="6">
        <v>0</v>
      </c>
      <c r="R119" s="6">
        <v>0</v>
      </c>
      <c r="W119" s="66" t="str">
        <f t="shared" si="22"/>
        <v>X</v>
      </c>
      <c r="X119" s="66" t="str">
        <f t="shared" si="23"/>
        <v>X</v>
      </c>
      <c r="BC119" s="88">
        <v>500</v>
      </c>
      <c r="BE119" s="78">
        <f t="shared" si="30"/>
        <v>56000</v>
      </c>
      <c r="BF119" s="82">
        <f t="shared" si="24"/>
        <v>0.22713185003275133</v>
      </c>
      <c r="BG119" s="82">
        <f t="shared" si="26"/>
        <v>0.77286814996724873</v>
      </c>
      <c r="BH119" s="86">
        <f t="shared" si="31"/>
        <v>1.7799663397020105E-3</v>
      </c>
      <c r="BI119" s="83">
        <f>SUMPRODUCT(BC119:$BC$2007,BG119:$BG$2007)</f>
        <v>165997.12909028787</v>
      </c>
      <c r="BJ119" s="77">
        <f t="shared" si="25"/>
        <v>0.76372556206936681</v>
      </c>
      <c r="BL119" s="78">
        <f t="shared" si="32"/>
        <v>56000</v>
      </c>
      <c r="BM119" s="82">
        <f t="shared" si="27"/>
        <v>0.37141606660137472</v>
      </c>
      <c r="BN119" s="82">
        <f t="shared" si="28"/>
        <v>0.62858393339862528</v>
      </c>
      <c r="BO119" s="86">
        <f t="shared" si="33"/>
        <v>2.6111453612079338E-3</v>
      </c>
      <c r="BP119" s="83">
        <f>SUMPRODUCT(BC118:$BC$2006, BN119:$BN$2007)</f>
        <v>75943.958603924257</v>
      </c>
      <c r="BQ119" s="77">
        <f t="shared" si="29"/>
        <v>0.62963741189478006</v>
      </c>
    </row>
    <row r="120" spans="1:69" x14ac:dyDescent="0.35">
      <c r="A120">
        <v>2019</v>
      </c>
      <c r="B120" t="s">
        <v>3</v>
      </c>
      <c r="C120" t="s">
        <v>69</v>
      </c>
      <c r="D120" t="s">
        <v>17</v>
      </c>
      <c r="E120">
        <v>1</v>
      </c>
      <c r="F120" t="s">
        <v>9</v>
      </c>
      <c r="G120" t="s">
        <v>43</v>
      </c>
      <c r="H120" t="s">
        <v>35</v>
      </c>
      <c r="I120" t="s">
        <v>86</v>
      </c>
      <c r="J120" t="s">
        <v>19</v>
      </c>
      <c r="K120" t="s">
        <v>90</v>
      </c>
      <c r="L120" s="6">
        <v>2</v>
      </c>
      <c r="M120" s="6">
        <v>202787.58</v>
      </c>
      <c r="N120" s="6">
        <v>2175.8200000000002</v>
      </c>
      <c r="O120" s="6">
        <v>0</v>
      </c>
      <c r="P120" s="6">
        <v>202787.58</v>
      </c>
      <c r="Q120" s="6">
        <v>0</v>
      </c>
      <c r="R120" s="6">
        <v>0</v>
      </c>
      <c r="W120" s="66" t="str">
        <f t="shared" si="22"/>
        <v>X</v>
      </c>
      <c r="X120" s="66" t="str">
        <f t="shared" si="23"/>
        <v>X</v>
      </c>
      <c r="BC120" s="88">
        <v>500</v>
      </c>
      <c r="BE120" s="78">
        <f t="shared" si="30"/>
        <v>56500</v>
      </c>
      <c r="BF120" s="82">
        <f t="shared" si="24"/>
        <v>0.22890772641198776</v>
      </c>
      <c r="BG120" s="82">
        <f t="shared" si="26"/>
        <v>0.77109227358801224</v>
      </c>
      <c r="BH120" s="86">
        <f t="shared" si="31"/>
        <v>1.7758763792364296E-3</v>
      </c>
      <c r="BI120" s="83">
        <f>SUMPRODUCT(BC120:$BC$2007,BG120:$BG$2007)</f>
        <v>165610.69501530423</v>
      </c>
      <c r="BJ120" s="77">
        <f t="shared" si="25"/>
        <v>0.76194764227800038</v>
      </c>
      <c r="BL120" s="78">
        <f t="shared" si="32"/>
        <v>56500</v>
      </c>
      <c r="BM120" s="82">
        <f t="shared" si="27"/>
        <v>0.3740164101038122</v>
      </c>
      <c r="BN120" s="82">
        <f t="shared" si="28"/>
        <v>0.62598358989618785</v>
      </c>
      <c r="BO120" s="86">
        <f t="shared" si="33"/>
        <v>2.6003435024374855E-3</v>
      </c>
      <c r="BP120" s="83">
        <f>SUMPRODUCT(BC119:$BC$2006, BN120:$BN$2007)</f>
        <v>75629.666637224975</v>
      </c>
      <c r="BQ120" s="77">
        <f t="shared" si="29"/>
        <v>0.62703167492597223</v>
      </c>
    </row>
    <row r="121" spans="1:69" x14ac:dyDescent="0.35">
      <c r="A121">
        <v>2019</v>
      </c>
      <c r="B121" t="s">
        <v>3</v>
      </c>
      <c r="C121" t="s">
        <v>69</v>
      </c>
      <c r="D121" t="s">
        <v>17</v>
      </c>
      <c r="E121">
        <v>1</v>
      </c>
      <c r="F121" t="s">
        <v>9</v>
      </c>
      <c r="G121" t="s">
        <v>43</v>
      </c>
      <c r="H121" t="s">
        <v>35</v>
      </c>
      <c r="I121" t="s">
        <v>86</v>
      </c>
      <c r="J121" t="s">
        <v>19</v>
      </c>
      <c r="K121" t="s">
        <v>91</v>
      </c>
      <c r="L121" s="6">
        <v>9</v>
      </c>
      <c r="M121" s="6">
        <v>5199139.78</v>
      </c>
      <c r="N121" s="6">
        <v>5813.86</v>
      </c>
      <c r="O121" s="6">
        <v>0</v>
      </c>
      <c r="P121" s="6">
        <v>5209539.78</v>
      </c>
      <c r="Q121" s="6">
        <v>43393.31</v>
      </c>
      <c r="R121" s="6">
        <v>0</v>
      </c>
      <c r="W121" s="66" t="str">
        <f t="shared" si="22"/>
        <v>X</v>
      </c>
      <c r="X121" s="66" t="str">
        <f t="shared" si="23"/>
        <v>X</v>
      </c>
      <c r="BC121" s="88">
        <v>500</v>
      </c>
      <c r="BE121" s="78">
        <f t="shared" si="30"/>
        <v>57000</v>
      </c>
      <c r="BF121" s="82">
        <f t="shared" si="24"/>
        <v>0.23067952222856353</v>
      </c>
      <c r="BG121" s="82">
        <f t="shared" si="26"/>
        <v>0.76932047777143642</v>
      </c>
      <c r="BH121" s="86">
        <f t="shared" si="31"/>
        <v>1.7717958165757719E-3</v>
      </c>
      <c r="BI121" s="83">
        <f>SUMPRODUCT(BC121:$BC$2007,BG121:$BG$2007)</f>
        <v>165225.1488785102</v>
      </c>
      <c r="BJ121" s="77">
        <f t="shared" si="25"/>
        <v>0.76017380774459387</v>
      </c>
      <c r="BL121" s="78">
        <f t="shared" si="32"/>
        <v>57000</v>
      </c>
      <c r="BM121" s="82">
        <f t="shared" si="27"/>
        <v>0.37660599643290915</v>
      </c>
      <c r="BN121" s="82">
        <f t="shared" si="28"/>
        <v>0.62339400356709085</v>
      </c>
      <c r="BO121" s="86">
        <f t="shared" si="33"/>
        <v>2.589586329096949E-3</v>
      </c>
      <c r="BP121" s="83">
        <f>SUMPRODUCT(BC120:$BC$2006, BN121:$BN$2007)</f>
        <v>75316.674842276887</v>
      </c>
      <c r="BQ121" s="77">
        <f t="shared" si="29"/>
        <v>0.62443671744234652</v>
      </c>
    </row>
    <row r="122" spans="1:69" x14ac:dyDescent="0.35">
      <c r="A122">
        <v>2019</v>
      </c>
      <c r="B122" t="s">
        <v>3</v>
      </c>
      <c r="C122" t="s">
        <v>69</v>
      </c>
      <c r="D122" t="s">
        <v>17</v>
      </c>
      <c r="E122">
        <v>1</v>
      </c>
      <c r="F122" t="s">
        <v>9</v>
      </c>
      <c r="G122" t="s">
        <v>43</v>
      </c>
      <c r="H122" t="s">
        <v>35</v>
      </c>
      <c r="I122" t="s">
        <v>86</v>
      </c>
      <c r="J122" t="s">
        <v>19</v>
      </c>
      <c r="K122" t="s">
        <v>93</v>
      </c>
      <c r="L122" s="6">
        <v>1</v>
      </c>
      <c r="M122" s="6">
        <v>25000</v>
      </c>
      <c r="N122" s="6">
        <v>1800</v>
      </c>
      <c r="O122" s="6">
        <v>0</v>
      </c>
      <c r="P122" s="6">
        <v>0</v>
      </c>
      <c r="Q122" s="6">
        <v>0</v>
      </c>
      <c r="R122" s="6">
        <v>0</v>
      </c>
      <c r="W122" s="66" t="str">
        <f t="shared" si="22"/>
        <v>X</v>
      </c>
      <c r="X122" s="66" t="str">
        <f t="shared" si="23"/>
        <v>X</v>
      </c>
      <c r="BC122" s="88">
        <v>500</v>
      </c>
      <c r="BE122" s="78">
        <f t="shared" si="30"/>
        <v>57500</v>
      </c>
      <c r="BF122" s="82">
        <f t="shared" si="24"/>
        <v>0.2324472468586897</v>
      </c>
      <c r="BG122" s="82">
        <f t="shared" si="26"/>
        <v>0.76755275314131033</v>
      </c>
      <c r="BH122" s="86">
        <f t="shared" si="31"/>
        <v>1.7677246301261718E-3</v>
      </c>
      <c r="BI122" s="83">
        <f>SUMPRODUCT(BC122:$BC$2007,BG122:$BG$2007)</f>
        <v>164840.48863962453</v>
      </c>
      <c r="BJ122" s="77">
        <f t="shared" si="25"/>
        <v>0.75840404908214787</v>
      </c>
      <c r="BL122" s="78">
        <f t="shared" si="32"/>
        <v>57500</v>
      </c>
      <c r="BM122" s="82">
        <f t="shared" si="27"/>
        <v>0.37918487008923946</v>
      </c>
      <c r="BN122" s="82">
        <f t="shared" si="28"/>
        <v>0.62081512991076049</v>
      </c>
      <c r="BO122" s="86">
        <f t="shared" si="33"/>
        <v>2.578873656330305E-3</v>
      </c>
      <c r="BP122" s="83">
        <f>SUMPRODUCT(BC121:$BC$2006, BN122:$BN$2007)</f>
        <v>75004.977840493331</v>
      </c>
      <c r="BQ122" s="77">
        <f t="shared" si="29"/>
        <v>0.62185249485102878</v>
      </c>
    </row>
    <row r="123" spans="1:69" x14ac:dyDescent="0.35">
      <c r="A123">
        <v>2019</v>
      </c>
      <c r="B123" t="s">
        <v>3</v>
      </c>
      <c r="C123" t="s">
        <v>69</v>
      </c>
      <c r="D123" t="s">
        <v>17</v>
      </c>
      <c r="E123">
        <v>1</v>
      </c>
      <c r="F123" t="s">
        <v>9</v>
      </c>
      <c r="G123" t="s">
        <v>43</v>
      </c>
      <c r="H123" t="s">
        <v>35</v>
      </c>
      <c r="I123" t="s">
        <v>86</v>
      </c>
      <c r="J123" t="s">
        <v>19</v>
      </c>
      <c r="K123" t="s">
        <v>116</v>
      </c>
      <c r="L123" s="6">
        <v>1</v>
      </c>
      <c r="M123" s="6">
        <v>105516.35</v>
      </c>
      <c r="N123" s="6">
        <v>0</v>
      </c>
      <c r="O123" s="6">
        <v>0</v>
      </c>
      <c r="P123" s="6">
        <v>105516.35</v>
      </c>
      <c r="Q123" s="6">
        <v>0</v>
      </c>
      <c r="R123" s="6">
        <v>0</v>
      </c>
      <c r="W123" s="66" t="str">
        <f t="shared" si="22"/>
        <v>X</v>
      </c>
      <c r="X123" s="66" t="str">
        <f t="shared" si="23"/>
        <v>X</v>
      </c>
      <c r="BC123" s="88">
        <v>500</v>
      </c>
      <c r="BE123" s="78">
        <f t="shared" si="30"/>
        <v>58000</v>
      </c>
      <c r="BF123" s="82">
        <f t="shared" si="24"/>
        <v>0.23421090965703284</v>
      </c>
      <c r="BG123" s="82">
        <f t="shared" si="26"/>
        <v>0.76578909034296716</v>
      </c>
      <c r="BH123" s="86">
        <f t="shared" si="31"/>
        <v>1.7636627983431408E-3</v>
      </c>
      <c r="BI123" s="83">
        <f>SUMPRODUCT(BC123:$BC$2007,BG123:$BG$2007)</f>
        <v>164456.71226305389</v>
      </c>
      <c r="BJ123" s="77">
        <f t="shared" si="25"/>
        <v>0.75663835692523151</v>
      </c>
      <c r="BL123" s="78">
        <f t="shared" si="32"/>
        <v>58000</v>
      </c>
      <c r="BM123" s="82">
        <f t="shared" si="27"/>
        <v>0.38175307538928582</v>
      </c>
      <c r="BN123" s="82">
        <f t="shared" si="28"/>
        <v>0.61824692461071418</v>
      </c>
      <c r="BO123" s="86">
        <f t="shared" si="33"/>
        <v>2.5682053000463667E-3</v>
      </c>
      <c r="BP123" s="83">
        <f>SUMPRODUCT(BC122:$BC$2006, BN123:$BN$2007)</f>
        <v>74694.570275537946</v>
      </c>
      <c r="BQ123" s="77">
        <f t="shared" si="29"/>
        <v>0.61927896274361804</v>
      </c>
    </row>
    <row r="124" spans="1:69" x14ac:dyDescent="0.35">
      <c r="A124">
        <v>2019</v>
      </c>
      <c r="B124" t="s">
        <v>3</v>
      </c>
      <c r="C124" t="s">
        <v>69</v>
      </c>
      <c r="D124" t="s">
        <v>17</v>
      </c>
      <c r="E124">
        <v>1</v>
      </c>
      <c r="F124" t="s">
        <v>9</v>
      </c>
      <c r="G124" t="s">
        <v>43</v>
      </c>
      <c r="H124" t="s">
        <v>35</v>
      </c>
      <c r="I124" t="s">
        <v>86</v>
      </c>
      <c r="J124" t="s">
        <v>19</v>
      </c>
      <c r="K124" t="s">
        <v>94</v>
      </c>
      <c r="L124" s="6">
        <v>75</v>
      </c>
      <c r="M124" s="6">
        <v>3895720.22</v>
      </c>
      <c r="N124" s="6">
        <v>798165.58</v>
      </c>
      <c r="O124" s="6">
        <v>0</v>
      </c>
      <c r="P124" s="6">
        <v>5097653.59</v>
      </c>
      <c r="Q124" s="6">
        <v>75000</v>
      </c>
      <c r="R124" s="6">
        <v>0</v>
      </c>
      <c r="W124" s="66" t="str">
        <f t="shared" si="22"/>
        <v>X</v>
      </c>
      <c r="X124" s="66" t="str">
        <f t="shared" si="23"/>
        <v>X</v>
      </c>
      <c r="BC124" s="88">
        <v>500</v>
      </c>
      <c r="BE124" s="78">
        <f t="shared" si="30"/>
        <v>58500</v>
      </c>
      <c r="BF124" s="82">
        <f t="shared" si="24"/>
        <v>0.23597051995676457</v>
      </c>
      <c r="BG124" s="82">
        <f t="shared" si="26"/>
        <v>0.76402948004323545</v>
      </c>
      <c r="BH124" s="86">
        <f t="shared" si="31"/>
        <v>1.7596102997317342E-3</v>
      </c>
      <c r="BI124" s="83">
        <f>SUMPRODUCT(BC124:$BC$2007,BG124:$BG$2007)</f>
        <v>164073.81771788243</v>
      </c>
      <c r="BJ124" s="77">
        <f t="shared" si="25"/>
        <v>0.75487672192993394</v>
      </c>
      <c r="BL124" s="78">
        <f t="shared" si="32"/>
        <v>58500</v>
      </c>
      <c r="BM124" s="82">
        <f t="shared" si="27"/>
        <v>0.38431065646620133</v>
      </c>
      <c r="BN124" s="82">
        <f t="shared" si="28"/>
        <v>0.61568934353379867</v>
      </c>
      <c r="BO124" s="86">
        <f t="shared" si="33"/>
        <v>2.557581076915505E-3</v>
      </c>
      <c r="BP124" s="83">
        <f>SUMPRODUCT(BC123:$BC$2006, BN124:$BN$2007)</f>
        <v>74385.446813232556</v>
      </c>
      <c r="BQ124" s="77">
        <f t="shared" si="29"/>
        <v>0.61671607689542285</v>
      </c>
    </row>
    <row r="125" spans="1:69" x14ac:dyDescent="0.35">
      <c r="A125">
        <v>2019</v>
      </c>
      <c r="B125" t="s">
        <v>3</v>
      </c>
      <c r="C125" t="s">
        <v>69</v>
      </c>
      <c r="D125" t="s">
        <v>17</v>
      </c>
      <c r="E125">
        <v>1</v>
      </c>
      <c r="F125" t="s">
        <v>9</v>
      </c>
      <c r="G125" t="s">
        <v>43</v>
      </c>
      <c r="H125" t="s">
        <v>35</v>
      </c>
      <c r="I125" t="s">
        <v>86</v>
      </c>
      <c r="J125" t="s">
        <v>19</v>
      </c>
      <c r="K125" t="s">
        <v>117</v>
      </c>
      <c r="L125" s="6">
        <v>2</v>
      </c>
      <c r="M125" s="6">
        <v>169186.59</v>
      </c>
      <c r="N125" s="6">
        <v>11000</v>
      </c>
      <c r="O125" s="6">
        <v>0</v>
      </c>
      <c r="P125" s="6">
        <v>0</v>
      </c>
      <c r="Q125" s="6">
        <v>0</v>
      </c>
      <c r="R125" s="6">
        <v>0</v>
      </c>
      <c r="W125" s="66" t="str">
        <f t="shared" si="22"/>
        <v>X</v>
      </c>
      <c r="X125" s="66" t="str">
        <f t="shared" si="23"/>
        <v>X</v>
      </c>
      <c r="BC125" s="88">
        <v>500</v>
      </c>
      <c r="BE125" s="78">
        <f t="shared" si="30"/>
        <v>59000</v>
      </c>
      <c r="BF125" s="82">
        <f t="shared" si="24"/>
        <v>0.23772608706961121</v>
      </c>
      <c r="BG125" s="82">
        <f t="shared" si="26"/>
        <v>0.76227391293038882</v>
      </c>
      <c r="BH125" s="86">
        <f t="shared" si="31"/>
        <v>1.7555671128466344E-3</v>
      </c>
      <c r="BI125" s="83">
        <f>SUMPRODUCT(BC125:$BC$2007,BG125:$BG$2007)</f>
        <v>163691.80297786076</v>
      </c>
      <c r="BJ125" s="77">
        <f t="shared" si="25"/>
        <v>0.75311913477381431</v>
      </c>
      <c r="BL125" s="78">
        <f t="shared" si="32"/>
        <v>59000</v>
      </c>
      <c r="BM125" s="82">
        <f t="shared" si="27"/>
        <v>0.38685765727056776</v>
      </c>
      <c r="BN125" s="82">
        <f t="shared" si="28"/>
        <v>0.61314234272943224</v>
      </c>
      <c r="BO125" s="86">
        <f t="shared" si="33"/>
        <v>2.5470008043664283E-3</v>
      </c>
      <c r="BP125" s="83">
        <f>SUMPRODUCT(BC124:$BC$2006, BN125:$BN$2007)</f>
        <v>74077.602141465657</v>
      </c>
      <c r="BQ125" s="77">
        <f t="shared" si="29"/>
        <v>0.61416379326470238</v>
      </c>
    </row>
    <row r="126" spans="1:69" x14ac:dyDescent="0.35">
      <c r="A126">
        <v>2019</v>
      </c>
      <c r="B126" t="s">
        <v>3</v>
      </c>
      <c r="C126" t="s">
        <v>69</v>
      </c>
      <c r="D126" t="s">
        <v>17</v>
      </c>
      <c r="E126">
        <v>1</v>
      </c>
      <c r="F126" t="s">
        <v>9</v>
      </c>
      <c r="G126" t="s">
        <v>43</v>
      </c>
      <c r="H126" t="s">
        <v>35</v>
      </c>
      <c r="I126" t="s">
        <v>86</v>
      </c>
      <c r="J126" t="s">
        <v>19</v>
      </c>
      <c r="K126" t="s">
        <v>112</v>
      </c>
      <c r="L126" s="6">
        <v>1</v>
      </c>
      <c r="M126" s="6">
        <v>-25046.38</v>
      </c>
      <c r="N126" s="6">
        <v>1900</v>
      </c>
      <c r="O126" s="6">
        <v>0</v>
      </c>
      <c r="P126" s="6">
        <v>75603.62</v>
      </c>
      <c r="Q126" s="6">
        <v>25000</v>
      </c>
      <c r="R126" s="6">
        <v>0</v>
      </c>
      <c r="W126" s="66" t="str">
        <f t="shared" si="22"/>
        <v>X</v>
      </c>
      <c r="X126" s="66" t="str">
        <f t="shared" si="23"/>
        <v>X</v>
      </c>
      <c r="BC126" s="88">
        <v>500</v>
      </c>
      <c r="BE126" s="78">
        <f t="shared" si="30"/>
        <v>59500</v>
      </c>
      <c r="BF126" s="82">
        <f t="shared" si="24"/>
        <v>0.23947762028590242</v>
      </c>
      <c r="BG126" s="82">
        <f t="shared" si="26"/>
        <v>0.76052237971409764</v>
      </c>
      <c r="BH126" s="86">
        <f t="shared" si="31"/>
        <v>1.7515332162912067E-3</v>
      </c>
      <c r="BI126" s="83">
        <f>SUMPRODUCT(BC126:$BC$2007,BG126:$BG$2007)</f>
        <v>163310.66602139562</v>
      </c>
      <c r="BJ126" s="77">
        <f t="shared" si="25"/>
        <v>0.75136558615585347</v>
      </c>
      <c r="BL126" s="78">
        <f t="shared" si="32"/>
        <v>59500</v>
      </c>
      <c r="BM126" s="82">
        <f t="shared" si="27"/>
        <v>0.389394121571151</v>
      </c>
      <c r="BN126" s="82">
        <f t="shared" si="28"/>
        <v>0.61060587842884906</v>
      </c>
      <c r="BO126" s="86">
        <f t="shared" si="33"/>
        <v>2.536464300583241E-3</v>
      </c>
      <c r="BP126" s="83">
        <f>SUMPRODUCT(BC125:$BC$2006, BN126:$BN$2007)</f>
        <v>73771.030970100925</v>
      </c>
      <c r="BQ126" s="77">
        <f t="shared" si="29"/>
        <v>0.6116220679919081</v>
      </c>
    </row>
    <row r="127" spans="1:69" x14ac:dyDescent="0.35">
      <c r="A127">
        <v>2019</v>
      </c>
      <c r="B127" t="s">
        <v>3</v>
      </c>
      <c r="C127" t="s">
        <v>69</v>
      </c>
      <c r="D127" t="s">
        <v>17</v>
      </c>
      <c r="E127">
        <v>1</v>
      </c>
      <c r="F127" t="s">
        <v>9</v>
      </c>
      <c r="G127" t="s">
        <v>43</v>
      </c>
      <c r="H127" t="s">
        <v>35</v>
      </c>
      <c r="I127" t="s">
        <v>86</v>
      </c>
      <c r="J127" t="s">
        <v>19</v>
      </c>
      <c r="K127" t="s">
        <v>115</v>
      </c>
      <c r="L127" s="6">
        <v>1</v>
      </c>
      <c r="M127" s="6">
        <v>-25051.200000000001</v>
      </c>
      <c r="N127" s="6">
        <v>1800</v>
      </c>
      <c r="O127" s="6">
        <v>0</v>
      </c>
      <c r="P127" s="6">
        <v>2248.8000000000002</v>
      </c>
      <c r="Q127" s="6">
        <v>25000</v>
      </c>
      <c r="R127" s="6">
        <v>0</v>
      </c>
      <c r="W127" s="66" t="str">
        <f t="shared" si="22"/>
        <v>X</v>
      </c>
      <c r="X127" s="66" t="str">
        <f t="shared" si="23"/>
        <v>X</v>
      </c>
      <c r="BC127" s="88">
        <v>500</v>
      </c>
      <c r="BE127" s="78">
        <f t="shared" si="30"/>
        <v>60000</v>
      </c>
      <c r="BF127" s="82">
        <f t="shared" si="24"/>
        <v>0.24122512887462108</v>
      </c>
      <c r="BG127" s="82">
        <f t="shared" si="26"/>
        <v>0.75877487112537889</v>
      </c>
      <c r="BH127" s="86">
        <f t="shared" si="31"/>
        <v>1.7475085887186659E-3</v>
      </c>
      <c r="BI127" s="83">
        <f>SUMPRODUCT(BC127:$BC$2007,BG127:$BG$2007)</f>
        <v>162930.40483153859</v>
      </c>
      <c r="BJ127" s="77">
        <f t="shared" si="25"/>
        <v>0.74961606679640258</v>
      </c>
      <c r="BL127" s="78">
        <f t="shared" si="32"/>
        <v>60000</v>
      </c>
      <c r="BM127" s="82">
        <f t="shared" si="27"/>
        <v>0.39192009295565294</v>
      </c>
      <c r="BN127" s="82">
        <f t="shared" si="28"/>
        <v>0.608079907044347</v>
      </c>
      <c r="BO127" s="86">
        <f t="shared" si="33"/>
        <v>2.525971384501946E-3</v>
      </c>
      <c r="BP127" s="83">
        <f>SUMPRODUCT(BC126:$BC$2006, BN127:$BN$2007)</f>
        <v>73465.728030886501</v>
      </c>
      <c r="BQ127" s="77">
        <f t="shared" si="29"/>
        <v>0.60909085739893132</v>
      </c>
    </row>
    <row r="128" spans="1:69" x14ac:dyDescent="0.35">
      <c r="A128">
        <v>2019</v>
      </c>
      <c r="B128" t="s">
        <v>3</v>
      </c>
      <c r="C128" t="s">
        <v>69</v>
      </c>
      <c r="D128" t="s">
        <v>17</v>
      </c>
      <c r="E128">
        <v>1</v>
      </c>
      <c r="F128" t="s">
        <v>9</v>
      </c>
      <c r="G128" t="s">
        <v>43</v>
      </c>
      <c r="H128" t="s">
        <v>35</v>
      </c>
      <c r="I128" t="s">
        <v>86</v>
      </c>
      <c r="J128" t="s">
        <v>19</v>
      </c>
      <c r="K128" t="s">
        <v>89</v>
      </c>
      <c r="L128" s="6">
        <v>11</v>
      </c>
      <c r="M128" s="6">
        <v>-139314.44</v>
      </c>
      <c r="N128" s="6">
        <v>8400</v>
      </c>
      <c r="O128" s="6">
        <v>0</v>
      </c>
      <c r="P128" s="6">
        <v>0</v>
      </c>
      <c r="Q128" s="6">
        <v>0</v>
      </c>
      <c r="R128" s="6">
        <v>0</v>
      </c>
      <c r="W128" s="66" t="str">
        <f t="shared" si="22"/>
        <v>X</v>
      </c>
      <c r="X128" s="66" t="str">
        <f t="shared" si="23"/>
        <v>X</v>
      </c>
      <c r="BC128" s="88">
        <v>500</v>
      </c>
      <c r="BE128" s="78">
        <f t="shared" si="30"/>
        <v>60500</v>
      </c>
      <c r="BF128" s="82">
        <f t="shared" si="24"/>
        <v>0.24296862208345216</v>
      </c>
      <c r="BG128" s="82">
        <f t="shared" si="26"/>
        <v>0.75703137791654784</v>
      </c>
      <c r="BH128" s="86">
        <f t="shared" si="31"/>
        <v>1.7434932088310762E-3</v>
      </c>
      <c r="BI128" s="83">
        <f>SUMPRODUCT(BC128:$BC$2007,BG128:$BG$2007)</f>
        <v>162551.01739597585</v>
      </c>
      <c r="BJ128" s="77">
        <f t="shared" si="25"/>
        <v>0.74787056743713587</v>
      </c>
      <c r="BL128" s="78">
        <f t="shared" si="32"/>
        <v>60500</v>
      </c>
      <c r="BM128" s="82">
        <f t="shared" si="27"/>
        <v>0.39443561483146072</v>
      </c>
      <c r="BN128" s="82">
        <f t="shared" si="28"/>
        <v>0.60556438516853928</v>
      </c>
      <c r="BO128" s="86">
        <f t="shared" si="33"/>
        <v>2.5155218758077802E-3</v>
      </c>
      <c r="BP128" s="83">
        <f>SUMPRODUCT(BC127:$BC$2006, BN128:$BN$2007)</f>
        <v>73161.688077364306</v>
      </c>
      <c r="BQ128" s="77">
        <f t="shared" si="29"/>
        <v>0.60657011798835192</v>
      </c>
    </row>
    <row r="129" spans="1:69" x14ac:dyDescent="0.35">
      <c r="A129">
        <v>2019</v>
      </c>
      <c r="B129" t="s">
        <v>3</v>
      </c>
      <c r="C129" t="s">
        <v>69</v>
      </c>
      <c r="D129" t="s">
        <v>17</v>
      </c>
      <c r="E129">
        <v>1</v>
      </c>
      <c r="F129" t="s">
        <v>9</v>
      </c>
      <c r="G129" t="s">
        <v>43</v>
      </c>
      <c r="H129" t="s">
        <v>35</v>
      </c>
      <c r="I129" t="s">
        <v>86</v>
      </c>
      <c r="J129" t="s">
        <v>19</v>
      </c>
      <c r="K129" t="s">
        <v>111</v>
      </c>
      <c r="L129" s="6">
        <v>22</v>
      </c>
      <c r="M129" s="6">
        <v>584903.73</v>
      </c>
      <c r="N129" s="6">
        <v>41200</v>
      </c>
      <c r="O129" s="6">
        <v>0</v>
      </c>
      <c r="P129" s="6">
        <v>688587.76</v>
      </c>
      <c r="Q129" s="6">
        <v>250000</v>
      </c>
      <c r="R129" s="6">
        <v>0</v>
      </c>
      <c r="W129" s="66" t="str">
        <f t="shared" si="22"/>
        <v>X</v>
      </c>
      <c r="X129" s="66" t="str">
        <f t="shared" si="23"/>
        <v>X</v>
      </c>
      <c r="BC129" s="88">
        <v>500</v>
      </c>
      <c r="BE129" s="78">
        <f t="shared" si="30"/>
        <v>61000</v>
      </c>
      <c r="BF129" s="82">
        <f t="shared" si="24"/>
        <v>0.24470810913883115</v>
      </c>
      <c r="BG129" s="82">
        <f t="shared" si="26"/>
        <v>0.75529189086116888</v>
      </c>
      <c r="BH129" s="86">
        <f t="shared" si="31"/>
        <v>1.739487055378991E-3</v>
      </c>
      <c r="BI129" s="83">
        <f>SUMPRODUCT(BC129:$BC$2007,BG129:$BG$2007)</f>
        <v>162172.50170701757</v>
      </c>
      <c r="BJ129" s="77">
        <f t="shared" si="25"/>
        <v>0.74612907884100177</v>
      </c>
      <c r="BL129" s="78">
        <f t="shared" si="32"/>
        <v>61000</v>
      </c>
      <c r="BM129" s="82">
        <f t="shared" si="27"/>
        <v>0.39694073042639272</v>
      </c>
      <c r="BN129" s="82">
        <f t="shared" si="28"/>
        <v>0.60305926957360723</v>
      </c>
      <c r="BO129" s="86">
        <f t="shared" si="33"/>
        <v>2.5051155949319948E-3</v>
      </c>
      <c r="BP129" s="83">
        <f>SUMPRODUCT(BC128:$BC$2006, BN129:$BN$2007)</f>
        <v>72858.905884780019</v>
      </c>
      <c r="BQ129" s="77">
        <f t="shared" si="29"/>
        <v>0.60405980644269142</v>
      </c>
    </row>
    <row r="130" spans="1:69" x14ac:dyDescent="0.35">
      <c r="A130">
        <v>2019</v>
      </c>
      <c r="B130" t="s">
        <v>3</v>
      </c>
      <c r="C130" t="s">
        <v>69</v>
      </c>
      <c r="D130" t="s">
        <v>17</v>
      </c>
      <c r="E130">
        <v>1</v>
      </c>
      <c r="F130" t="s">
        <v>9</v>
      </c>
      <c r="G130" t="s">
        <v>43</v>
      </c>
      <c r="H130" t="s">
        <v>35</v>
      </c>
      <c r="I130" t="s">
        <v>86</v>
      </c>
      <c r="J130" t="s">
        <v>19</v>
      </c>
      <c r="K130" t="s">
        <v>92</v>
      </c>
      <c r="L130" s="6">
        <v>2</v>
      </c>
      <c r="M130" s="6">
        <v>631320</v>
      </c>
      <c r="N130" s="6">
        <v>11893.95</v>
      </c>
      <c r="O130" s="6">
        <v>0</v>
      </c>
      <c r="P130" s="6">
        <v>254377.87</v>
      </c>
      <c r="Q130" s="6">
        <v>0</v>
      </c>
      <c r="R130" s="6">
        <v>0</v>
      </c>
      <c r="W130" s="66" t="str">
        <f t="shared" ref="W130:W193" si="34">IF(I130=$AF$2,IF(M130/L130=0,"X",M130/L130),"X")</f>
        <v>X</v>
      </c>
      <c r="X130" s="66" t="str">
        <f t="shared" ref="X130:X193" si="35">IF(I130=$AF$2,IF(P130/L130=0,"X",P130/L130),"X")</f>
        <v>X</v>
      </c>
      <c r="BC130" s="88">
        <v>500</v>
      </c>
      <c r="BE130" s="78">
        <f t="shared" si="30"/>
        <v>61500</v>
      </c>
      <c r="BF130" s="82">
        <f t="shared" si="24"/>
        <v>0.24644359924599368</v>
      </c>
      <c r="BG130" s="82">
        <f t="shared" si="26"/>
        <v>0.75355640075400632</v>
      </c>
      <c r="BH130" s="86">
        <f t="shared" si="31"/>
        <v>1.735490107162535E-3</v>
      </c>
      <c r="BI130" s="83">
        <f>SUMPRODUCT(BC130:$BC$2007,BG130:$BG$2007)</f>
        <v>161794.85576158695</v>
      </c>
      <c r="BJ130" s="77">
        <f t="shared" si="25"/>
        <v>0.74439159179217251</v>
      </c>
      <c r="BL130" s="78">
        <f t="shared" si="32"/>
        <v>61500</v>
      </c>
      <c r="BM130" s="82">
        <f t="shared" si="27"/>
        <v>0.39943548278944102</v>
      </c>
      <c r="BN130" s="82">
        <f t="shared" si="28"/>
        <v>0.60056451721055892</v>
      </c>
      <c r="BO130" s="86">
        <f t="shared" si="33"/>
        <v>2.4947523630483026E-3</v>
      </c>
      <c r="BP130" s="83">
        <f>SUMPRODUCT(BC129:$BC$2006, BN130:$BN$2007)</f>
        <v>72557.376249993205</v>
      </c>
      <c r="BQ130" s="77">
        <f t="shared" si="29"/>
        <v>0.60155987962366808</v>
      </c>
    </row>
    <row r="131" spans="1:69" x14ac:dyDescent="0.35">
      <c r="A131">
        <v>2019</v>
      </c>
      <c r="B131" t="s">
        <v>3</v>
      </c>
      <c r="C131" t="s">
        <v>69</v>
      </c>
      <c r="D131" t="s">
        <v>17</v>
      </c>
      <c r="E131">
        <v>1</v>
      </c>
      <c r="F131" t="s">
        <v>9</v>
      </c>
      <c r="G131" t="s">
        <v>43</v>
      </c>
      <c r="H131" t="s">
        <v>35</v>
      </c>
      <c r="I131" t="s">
        <v>86</v>
      </c>
      <c r="J131" t="s">
        <v>19</v>
      </c>
      <c r="K131" t="s">
        <v>95</v>
      </c>
      <c r="L131" s="6">
        <v>1</v>
      </c>
      <c r="M131" s="6">
        <v>20000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W131" s="66" t="str">
        <f t="shared" si="34"/>
        <v>X</v>
      </c>
      <c r="X131" s="66" t="str">
        <f t="shared" si="35"/>
        <v>X</v>
      </c>
      <c r="BC131" s="88">
        <v>500</v>
      </c>
      <c r="BE131" s="78">
        <f t="shared" si="30"/>
        <v>62000</v>
      </c>
      <c r="BF131" s="82">
        <f t="shared" si="24"/>
        <v>0.24817510158902356</v>
      </c>
      <c r="BG131" s="82">
        <f t="shared" si="26"/>
        <v>0.75182489841097644</v>
      </c>
      <c r="BH131" s="86">
        <f t="shared" si="31"/>
        <v>1.7315023430298782E-3</v>
      </c>
      <c r="BI131" s="83">
        <f>SUMPRODUCT(BC131:$BC$2007,BG131:$BG$2007)</f>
        <v>161418.07756120994</v>
      </c>
      <c r="BJ131" s="77">
        <f t="shared" si="25"/>
        <v>0.74265809709599673</v>
      </c>
      <c r="BL131" s="78">
        <f t="shared" si="32"/>
        <v>62000</v>
      </c>
      <c r="BM131" s="82">
        <f t="shared" si="27"/>
        <v>0.40191991479151179</v>
      </c>
      <c r="BN131" s="82">
        <f t="shared" si="28"/>
        <v>0.59808008520848821</v>
      </c>
      <c r="BO131" s="86">
        <f t="shared" si="33"/>
        <v>2.4844320020707689E-3</v>
      </c>
      <c r="BP131" s="83">
        <f>SUMPRODUCT(BC130:$BC$2006, BN131:$BN$2007)</f>
        <v>72257.093991387956</v>
      </c>
      <c r="BQ131" s="77">
        <f t="shared" si="29"/>
        <v>0.59907029457145611</v>
      </c>
    </row>
    <row r="132" spans="1:69" x14ac:dyDescent="0.35">
      <c r="A132">
        <v>2019</v>
      </c>
      <c r="B132" t="s">
        <v>3</v>
      </c>
      <c r="C132" t="s">
        <v>69</v>
      </c>
      <c r="D132" t="s">
        <v>17</v>
      </c>
      <c r="E132">
        <v>1</v>
      </c>
      <c r="F132" t="s">
        <v>9</v>
      </c>
      <c r="G132" t="s">
        <v>43</v>
      </c>
      <c r="H132" t="s">
        <v>35</v>
      </c>
      <c r="I132" t="s">
        <v>86</v>
      </c>
      <c r="J132" t="s">
        <v>19</v>
      </c>
      <c r="K132" t="s">
        <v>101</v>
      </c>
      <c r="L132" s="6">
        <v>2</v>
      </c>
      <c r="M132" s="6">
        <v>85397.41</v>
      </c>
      <c r="N132" s="6">
        <v>2700</v>
      </c>
      <c r="O132" s="6">
        <v>0</v>
      </c>
      <c r="P132" s="6">
        <v>15397.41</v>
      </c>
      <c r="Q132" s="6">
        <v>0</v>
      </c>
      <c r="R132" s="6">
        <v>0</v>
      </c>
      <c r="W132" s="66" t="str">
        <f t="shared" si="34"/>
        <v>X</v>
      </c>
      <c r="X132" s="66" t="str">
        <f t="shared" si="35"/>
        <v>X</v>
      </c>
      <c r="BC132" s="88">
        <v>500</v>
      </c>
      <c r="BE132" s="78">
        <f t="shared" si="30"/>
        <v>62500</v>
      </c>
      <c r="BF132" s="82">
        <f t="shared" si="24"/>
        <v>0.24990262533090166</v>
      </c>
      <c r="BG132" s="82">
        <f t="shared" si="26"/>
        <v>0.75009737466909832</v>
      </c>
      <c r="BH132" s="86">
        <f t="shared" si="31"/>
        <v>1.7275237418780953E-3</v>
      </c>
      <c r="BI132" s="83">
        <f>SUMPRODUCT(BC132:$BC$2007,BG132:$BG$2007)</f>
        <v>161042.16511200447</v>
      </c>
      <c r="BJ132" s="77">
        <f t="shared" si="25"/>
        <v>0.74092858557895014</v>
      </c>
      <c r="BL132" s="78">
        <f t="shared" si="32"/>
        <v>62500</v>
      </c>
      <c r="BM132" s="82">
        <f t="shared" si="27"/>
        <v>0.40439406912616105</v>
      </c>
      <c r="BN132" s="82">
        <f t="shared" si="28"/>
        <v>0.59560593087383895</v>
      </c>
      <c r="BO132" s="86">
        <f t="shared" si="33"/>
        <v>2.4741543346492589E-3</v>
      </c>
      <c r="BP132" s="83">
        <f>SUMPRODUCT(BC131:$BC$2006, BN132:$BN$2007)</f>
        <v>71958.053948783694</v>
      </c>
      <c r="BQ132" s="77">
        <f t="shared" si="29"/>
        <v>0.59659100850394631</v>
      </c>
    </row>
    <row r="133" spans="1:69" x14ac:dyDescent="0.35">
      <c r="A133">
        <v>2019</v>
      </c>
      <c r="B133" t="s">
        <v>3</v>
      </c>
      <c r="C133" t="s">
        <v>69</v>
      </c>
      <c r="D133" t="s">
        <v>17</v>
      </c>
      <c r="E133">
        <v>1</v>
      </c>
      <c r="F133" t="s">
        <v>9</v>
      </c>
      <c r="G133" t="s">
        <v>43</v>
      </c>
      <c r="H133" t="s">
        <v>35</v>
      </c>
      <c r="I133" t="s">
        <v>86</v>
      </c>
      <c r="J133" t="s">
        <v>19</v>
      </c>
      <c r="K133" t="s">
        <v>88</v>
      </c>
      <c r="L133" s="6">
        <v>1</v>
      </c>
      <c r="M133" s="6">
        <v>4197336.83</v>
      </c>
      <c r="N133" s="6">
        <v>0</v>
      </c>
      <c r="O133" s="6">
        <v>0</v>
      </c>
      <c r="P133" s="6">
        <v>4451091.63</v>
      </c>
      <c r="Q133" s="6">
        <v>664256.05000000005</v>
      </c>
      <c r="R133" s="6">
        <v>0</v>
      </c>
      <c r="W133" s="66" t="str">
        <f t="shared" si="34"/>
        <v>X</v>
      </c>
      <c r="X133" s="66" t="str">
        <f t="shared" si="35"/>
        <v>X</v>
      </c>
      <c r="BC133" s="88">
        <v>500</v>
      </c>
      <c r="BE133" s="78">
        <f t="shared" si="30"/>
        <v>63000</v>
      </c>
      <c r="BF133" s="82">
        <f t="shared" si="24"/>
        <v>0.2516261796135546</v>
      </c>
      <c r="BG133" s="82">
        <f t="shared" si="26"/>
        <v>0.7483738203864454</v>
      </c>
      <c r="BH133" s="86">
        <f t="shared" si="31"/>
        <v>1.7235542826529449E-3</v>
      </c>
      <c r="BI133" s="83">
        <f>SUMPRODUCT(BC133:$BC$2007,BG133:$BG$2007)</f>
        <v>160667.11642466989</v>
      </c>
      <c r="BJ133" s="77">
        <f t="shared" si="25"/>
        <v>0.73920304808858672</v>
      </c>
      <c r="BL133" s="78">
        <f t="shared" si="32"/>
        <v>63000</v>
      </c>
      <c r="BM133" s="82">
        <f t="shared" si="27"/>
        <v>0.40685798831032971</v>
      </c>
      <c r="BN133" s="82">
        <f t="shared" si="28"/>
        <v>0.59314201168967029</v>
      </c>
      <c r="BO133" s="86">
        <f t="shared" si="33"/>
        <v>2.4639191841686614E-3</v>
      </c>
      <c r="BP133" s="83">
        <f>SUMPRODUCT(BC132:$BC$2006, BN133:$BN$2007)</f>
        <v>71660.250983346792</v>
      </c>
      <c r="BQ133" s="77">
        <f t="shared" si="29"/>
        <v>0.59412197881601281</v>
      </c>
    </row>
    <row r="134" spans="1:69" x14ac:dyDescent="0.35">
      <c r="A134">
        <v>2019</v>
      </c>
      <c r="B134" t="s">
        <v>3</v>
      </c>
      <c r="C134" t="s">
        <v>69</v>
      </c>
      <c r="D134" t="s">
        <v>17</v>
      </c>
      <c r="E134">
        <v>1</v>
      </c>
      <c r="F134" t="s">
        <v>9</v>
      </c>
      <c r="G134" t="s">
        <v>43</v>
      </c>
      <c r="H134" t="s">
        <v>35</v>
      </c>
      <c r="I134" t="s">
        <v>86</v>
      </c>
      <c r="J134" t="s">
        <v>19</v>
      </c>
      <c r="K134" t="s">
        <v>108</v>
      </c>
      <c r="L134" s="6">
        <v>11</v>
      </c>
      <c r="M134" s="6">
        <v>8934459.6600000001</v>
      </c>
      <c r="N134" s="6">
        <v>28608.38</v>
      </c>
      <c r="O134" s="6">
        <v>0</v>
      </c>
      <c r="P134" s="6">
        <v>7374739.6600000001</v>
      </c>
      <c r="Q134" s="6">
        <v>25000</v>
      </c>
      <c r="R134" s="6">
        <v>0</v>
      </c>
      <c r="W134" s="66" t="str">
        <f t="shared" si="34"/>
        <v>X</v>
      </c>
      <c r="X134" s="66" t="str">
        <f t="shared" si="35"/>
        <v>X</v>
      </c>
      <c r="BC134" s="88">
        <v>500</v>
      </c>
      <c r="BE134" s="78">
        <f t="shared" si="30"/>
        <v>63500</v>
      </c>
      <c r="BF134" s="82">
        <f t="shared" si="24"/>
        <v>0.25334577355790272</v>
      </c>
      <c r="BG134" s="82">
        <f t="shared" si="26"/>
        <v>0.74665422644209722</v>
      </c>
      <c r="BH134" s="86">
        <f t="shared" si="31"/>
        <v>1.719593944348119E-3</v>
      </c>
      <c r="BI134" s="83">
        <f>SUMPRODUCT(BC134:$BC$2007,BG134:$BG$2007)</f>
        <v>160292.92951447659</v>
      </c>
      <c r="BJ134" s="77">
        <f t="shared" si="25"/>
        <v>0.73748147549349119</v>
      </c>
      <c r="BL134" s="78">
        <f t="shared" si="32"/>
        <v>63500</v>
      </c>
      <c r="BM134" s="82">
        <f t="shared" si="27"/>
        <v>0.40931171468507266</v>
      </c>
      <c r="BN134" s="82">
        <f t="shared" si="28"/>
        <v>0.59068828531492734</v>
      </c>
      <c r="BO134" s="86">
        <f t="shared" si="33"/>
        <v>2.4537263747429483E-3</v>
      </c>
      <c r="BP134" s="83">
        <f>SUMPRODUCT(BC133:$BC$2006, BN134:$BN$2007)</f>
        <v>71363.679977501975</v>
      </c>
      <c r="BQ134" s="77">
        <f t="shared" si="29"/>
        <v>0.59166316307877898</v>
      </c>
    </row>
    <row r="135" spans="1:69" x14ac:dyDescent="0.35">
      <c r="A135">
        <v>2019</v>
      </c>
      <c r="B135" t="s">
        <v>3</v>
      </c>
      <c r="C135" t="s">
        <v>69</v>
      </c>
      <c r="D135" t="s">
        <v>17</v>
      </c>
      <c r="E135">
        <v>1</v>
      </c>
      <c r="F135" t="s">
        <v>9</v>
      </c>
      <c r="G135" t="s">
        <v>43</v>
      </c>
      <c r="H135" t="s">
        <v>35</v>
      </c>
      <c r="I135" t="s">
        <v>86</v>
      </c>
      <c r="J135" t="s">
        <v>19</v>
      </c>
      <c r="K135" t="s">
        <v>99</v>
      </c>
      <c r="L135" s="6">
        <v>13</v>
      </c>
      <c r="M135" s="6">
        <v>247528.86</v>
      </c>
      <c r="N135" s="6">
        <v>513510.89</v>
      </c>
      <c r="O135" s="6">
        <v>0</v>
      </c>
      <c r="P135" s="6">
        <v>93984.13</v>
      </c>
      <c r="Q135" s="6">
        <v>2472.14</v>
      </c>
      <c r="R135" s="6">
        <v>0</v>
      </c>
      <c r="W135" s="66" t="str">
        <f t="shared" si="34"/>
        <v>X</v>
      </c>
      <c r="X135" s="66" t="str">
        <f t="shared" si="35"/>
        <v>X</v>
      </c>
      <c r="BC135" s="88">
        <v>500</v>
      </c>
      <c r="BE135" s="78">
        <f t="shared" si="30"/>
        <v>64000</v>
      </c>
      <c r="BF135" s="82">
        <f t="shared" si="24"/>
        <v>0.25506141626390855</v>
      </c>
      <c r="BG135" s="82">
        <f t="shared" si="26"/>
        <v>0.74493858373609145</v>
      </c>
      <c r="BH135" s="86">
        <f t="shared" si="31"/>
        <v>1.7156427060058266E-3</v>
      </c>
      <c r="BI135" s="83">
        <f>SUMPRODUCT(BC135:$BC$2007,BG135:$BG$2007)</f>
        <v>159919.60240125554</v>
      </c>
      <c r="BJ135" s="77">
        <f t="shared" si="25"/>
        <v>0.73576385868323058</v>
      </c>
      <c r="BL135" s="78">
        <f t="shared" si="32"/>
        <v>64000</v>
      </c>
      <c r="BM135" s="82">
        <f t="shared" si="27"/>
        <v>0.41175529041628789</v>
      </c>
      <c r="BN135" s="82">
        <f t="shared" si="28"/>
        <v>0.58824470958371211</v>
      </c>
      <c r="BO135" s="86">
        <f t="shared" si="33"/>
        <v>2.4435757312152306E-3</v>
      </c>
      <c r="BP135" s="83">
        <f>SUMPRODUCT(BC134:$BC$2006, BN135:$BN$2007)</f>
        <v>71068.335834844533</v>
      </c>
      <c r="BQ135" s="77">
        <f t="shared" si="29"/>
        <v>0.58921451903888955</v>
      </c>
    </row>
    <row r="136" spans="1:69" x14ac:dyDescent="0.35">
      <c r="A136">
        <v>2019</v>
      </c>
      <c r="B136" t="s">
        <v>3</v>
      </c>
      <c r="C136" t="s">
        <v>69</v>
      </c>
      <c r="D136" t="s">
        <v>17</v>
      </c>
      <c r="E136">
        <v>1</v>
      </c>
      <c r="F136" t="s">
        <v>9</v>
      </c>
      <c r="G136" t="s">
        <v>43</v>
      </c>
      <c r="H136" t="s">
        <v>35</v>
      </c>
      <c r="I136" t="s">
        <v>86</v>
      </c>
      <c r="J136" t="s">
        <v>19</v>
      </c>
      <c r="K136" t="s">
        <v>118</v>
      </c>
      <c r="L136" s="6">
        <v>1</v>
      </c>
      <c r="M136" s="6">
        <v>25000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W136" s="66" t="str">
        <f t="shared" si="34"/>
        <v>X</v>
      </c>
      <c r="X136" s="66" t="str">
        <f t="shared" si="35"/>
        <v>X</v>
      </c>
      <c r="BC136" s="88">
        <v>500</v>
      </c>
      <c r="BE136" s="78">
        <f t="shared" si="30"/>
        <v>64500</v>
      </c>
      <c r="BF136" s="82">
        <f t="shared" ref="BF136:BF199" si="36">_xlfn.EXPON.DIST(BE136, 1/$BJ$4, TRUE)</f>
        <v>0.25677311681062509</v>
      </c>
      <c r="BG136" s="82">
        <f t="shared" si="26"/>
        <v>0.74322688318937491</v>
      </c>
      <c r="BH136" s="86">
        <f t="shared" si="31"/>
        <v>1.7117005467165436E-3</v>
      </c>
      <c r="BI136" s="83">
        <f>SUMPRODUCT(BC136:$BC$2007,BG136:$BG$2007)</f>
        <v>159547.13310938751</v>
      </c>
      <c r="BJ136" s="77">
        <f t="shared" ref="BJ136:BJ199" si="37">BI136/$BJ$4</f>
        <v>0.73405018856830484</v>
      </c>
      <c r="BL136" s="78">
        <f t="shared" si="32"/>
        <v>64500</v>
      </c>
      <c r="BM136" s="82">
        <f t="shared" si="27"/>
        <v>0.41418875749543954</v>
      </c>
      <c r="BN136" s="82">
        <f t="shared" si="28"/>
        <v>0.58581124250456051</v>
      </c>
      <c r="BO136" s="86">
        <f t="shared" si="33"/>
        <v>2.4334670791516522E-3</v>
      </c>
      <c r="BP136" s="83">
        <f>SUMPRODUCT(BC135:$BC$2006, BN136:$BN$2007)</f>
        <v>70774.213480052655</v>
      </c>
      <c r="BQ136" s="77">
        <f t="shared" si="29"/>
        <v>0.58677600461778334</v>
      </c>
    </row>
    <row r="137" spans="1:69" x14ac:dyDescent="0.35">
      <c r="A137">
        <v>2019</v>
      </c>
      <c r="B137" t="s">
        <v>3</v>
      </c>
      <c r="C137" t="s">
        <v>69</v>
      </c>
      <c r="D137" t="s">
        <v>17</v>
      </c>
      <c r="E137">
        <v>1</v>
      </c>
      <c r="F137" t="s">
        <v>9</v>
      </c>
      <c r="G137" t="s">
        <v>43</v>
      </c>
      <c r="H137" t="s">
        <v>35</v>
      </c>
      <c r="I137" t="s">
        <v>86</v>
      </c>
      <c r="J137" t="s">
        <v>19</v>
      </c>
      <c r="K137" t="s">
        <v>98</v>
      </c>
      <c r="L137" s="6">
        <v>23</v>
      </c>
      <c r="M137" s="6">
        <v>90879.679999999993</v>
      </c>
      <c r="N137" s="6">
        <v>0</v>
      </c>
      <c r="O137" s="6">
        <v>0</v>
      </c>
      <c r="P137" s="6">
        <v>112601.9</v>
      </c>
      <c r="Q137" s="6">
        <v>0</v>
      </c>
      <c r="R137" s="6">
        <v>0</v>
      </c>
      <c r="W137" s="66" t="str">
        <f t="shared" si="34"/>
        <v>X</v>
      </c>
      <c r="X137" s="66" t="str">
        <f t="shared" si="35"/>
        <v>X</v>
      </c>
      <c r="BC137" s="88">
        <v>500</v>
      </c>
      <c r="BE137" s="78">
        <f t="shared" si="30"/>
        <v>65000</v>
      </c>
      <c r="BF137" s="82">
        <f t="shared" si="36"/>
        <v>0.25848088425624366</v>
      </c>
      <c r="BG137" s="82">
        <f t="shared" ref="BG137:BG200" si="38">1-BF137</f>
        <v>0.7415191157437564</v>
      </c>
      <c r="BH137" s="86">
        <f t="shared" si="31"/>
        <v>1.7077674456185687E-3</v>
      </c>
      <c r="BI137" s="83">
        <f>SUMPRODUCT(BC137:$BC$2007,BG137:$BG$2007)</f>
        <v>159175.5196677928</v>
      </c>
      <c r="BJ137" s="77">
        <f t="shared" si="37"/>
        <v>0.73234045608009979</v>
      </c>
      <c r="BL137" s="78">
        <f t="shared" si="32"/>
        <v>65000</v>
      </c>
      <c r="BM137" s="82">
        <f t="shared" ref="BM137:BM200" si="39">_xlfn.EXPON.DIST(BL137, 1/$BQ$4, TRUE)</f>
        <v>0.41661215774028093</v>
      </c>
      <c r="BN137" s="82">
        <f t="shared" ref="BN137:BN200" si="40">1-BM137</f>
        <v>0.58338784225971907</v>
      </c>
      <c r="BO137" s="86">
        <f t="shared" si="33"/>
        <v>2.4234002448413894E-3</v>
      </c>
      <c r="BP137" s="83">
        <f>SUMPRODUCT(BC136:$BC$2006, BN137:$BN$2007)</f>
        <v>70481.30785880037</v>
      </c>
      <c r="BQ137" s="77">
        <f t="shared" ref="BQ137:BQ200" si="41">BP137/$BQ$4</f>
        <v>0.58434757791097236</v>
      </c>
    </row>
    <row r="138" spans="1:69" x14ac:dyDescent="0.35">
      <c r="A138">
        <v>2019</v>
      </c>
      <c r="B138" t="s">
        <v>3</v>
      </c>
      <c r="C138" t="s">
        <v>69</v>
      </c>
      <c r="D138" t="s">
        <v>17</v>
      </c>
      <c r="E138">
        <v>1</v>
      </c>
      <c r="F138" t="s">
        <v>9</v>
      </c>
      <c r="G138" t="s">
        <v>43</v>
      </c>
      <c r="H138" t="s">
        <v>35</v>
      </c>
      <c r="I138" t="s">
        <v>86</v>
      </c>
      <c r="J138" t="s">
        <v>19</v>
      </c>
      <c r="K138" t="s">
        <v>109</v>
      </c>
      <c r="L138" s="6">
        <v>3</v>
      </c>
      <c r="M138" s="6">
        <v>0</v>
      </c>
      <c r="N138" s="6">
        <v>9738.56</v>
      </c>
      <c r="O138" s="6">
        <v>0</v>
      </c>
      <c r="P138" s="6">
        <v>0</v>
      </c>
      <c r="Q138" s="6">
        <v>0</v>
      </c>
      <c r="R138" s="6">
        <v>0</v>
      </c>
      <c r="W138" s="66" t="str">
        <f t="shared" si="34"/>
        <v>X</v>
      </c>
      <c r="X138" s="66" t="str">
        <f t="shared" si="35"/>
        <v>X</v>
      </c>
      <c r="BC138" s="88">
        <v>500</v>
      </c>
      <c r="BE138" s="78">
        <f t="shared" ref="BE138:BE201" si="42">BE137+500</f>
        <v>65500</v>
      </c>
      <c r="BF138" s="82">
        <f t="shared" si="36"/>
        <v>0.26018472763814182</v>
      </c>
      <c r="BG138" s="82">
        <f t="shared" si="38"/>
        <v>0.73981527236185818</v>
      </c>
      <c r="BH138" s="86">
        <f t="shared" ref="BH138:BH201" si="43">BF138-BF137</f>
        <v>1.7038433818981624E-3</v>
      </c>
      <c r="BI138" s="83">
        <f>SUMPRODUCT(BC138:$BC$2007,BG138:$BG$2007)</f>
        <v>158804.76010992096</v>
      </c>
      <c r="BJ138" s="77">
        <f t="shared" si="37"/>
        <v>0.73063465217083901</v>
      </c>
      <c r="BL138" s="78">
        <f t="shared" ref="BL138:BL201" si="44">BL137+500</f>
        <v>65500</v>
      </c>
      <c r="BM138" s="82">
        <f t="shared" si="39"/>
        <v>0.41902553279557214</v>
      </c>
      <c r="BN138" s="82">
        <f t="shared" si="40"/>
        <v>0.58097446720442791</v>
      </c>
      <c r="BO138" s="86">
        <f t="shared" ref="BO138:BO201" si="45">BM138-BM137</f>
        <v>2.4133750552912114E-3</v>
      </c>
      <c r="BP138" s="83">
        <f>SUMPRODUCT(BC137:$BC$2006, BN138:$BN$2007)</f>
        <v>70189.613937670481</v>
      </c>
      <c r="BQ138" s="77">
        <f t="shared" si="41"/>
        <v>0.58192919718731895</v>
      </c>
    </row>
    <row r="139" spans="1:69" x14ac:dyDescent="0.35">
      <c r="A139">
        <v>2019</v>
      </c>
      <c r="B139" t="s">
        <v>3</v>
      </c>
      <c r="C139" t="s">
        <v>69</v>
      </c>
      <c r="D139" t="s">
        <v>17</v>
      </c>
      <c r="E139">
        <v>1</v>
      </c>
      <c r="F139" t="s">
        <v>9</v>
      </c>
      <c r="G139" t="s">
        <v>43</v>
      </c>
      <c r="H139" t="s">
        <v>35</v>
      </c>
      <c r="I139" t="s">
        <v>87</v>
      </c>
      <c r="J139" t="s">
        <v>19</v>
      </c>
      <c r="K139" t="s">
        <v>119</v>
      </c>
      <c r="L139" s="6">
        <v>1</v>
      </c>
      <c r="M139" s="6">
        <v>5243.96</v>
      </c>
      <c r="N139" s="6">
        <v>1800</v>
      </c>
      <c r="O139" s="6">
        <v>0</v>
      </c>
      <c r="P139" s="6">
        <v>15243.96</v>
      </c>
      <c r="Q139" s="6">
        <v>0</v>
      </c>
      <c r="R139" s="6">
        <v>0</v>
      </c>
      <c r="W139" s="66">
        <f t="shared" si="34"/>
        <v>5243.96</v>
      </c>
      <c r="X139" s="66">
        <f t="shared" si="35"/>
        <v>15243.96</v>
      </c>
      <c r="BC139" s="88">
        <v>500</v>
      </c>
      <c r="BE139" s="78">
        <f t="shared" si="42"/>
        <v>66000</v>
      </c>
      <c r="BF139" s="82">
        <f t="shared" si="36"/>
        <v>0.26188465597293148</v>
      </c>
      <c r="BG139" s="82">
        <f t="shared" si="38"/>
        <v>0.73811534402706847</v>
      </c>
      <c r="BH139" s="86">
        <f t="shared" si="43"/>
        <v>1.6999283347896577E-3</v>
      </c>
      <c r="BI139" s="83">
        <f>SUMPRODUCT(BC139:$BC$2007,BG139:$BG$2007)</f>
        <v>158434.85247374009</v>
      </c>
      <c r="BJ139" s="77">
        <f t="shared" si="37"/>
        <v>0.72893276781353589</v>
      </c>
      <c r="BL139" s="78">
        <f t="shared" si="44"/>
        <v>66000</v>
      </c>
      <c r="BM139" s="82">
        <f t="shared" si="39"/>
        <v>0.42142892413379635</v>
      </c>
      <c r="BN139" s="82">
        <f t="shared" si="40"/>
        <v>0.57857107586620371</v>
      </c>
      <c r="BO139" s="86">
        <f t="shared" si="45"/>
        <v>2.4033913382242034E-3</v>
      </c>
      <c r="BP139" s="83">
        <f>SUMPRODUCT(BC138:$BC$2006, BN139:$BN$2007)</f>
        <v>69899.126704068229</v>
      </c>
      <c r="BQ139" s="77">
        <f t="shared" si="41"/>
        <v>0.57952082088832069</v>
      </c>
    </row>
    <row r="140" spans="1:69" x14ac:dyDescent="0.35">
      <c r="A140">
        <v>2019</v>
      </c>
      <c r="B140" t="s">
        <v>3</v>
      </c>
      <c r="C140" t="s">
        <v>69</v>
      </c>
      <c r="D140" t="s">
        <v>17</v>
      </c>
      <c r="E140">
        <v>1</v>
      </c>
      <c r="F140" t="s">
        <v>9</v>
      </c>
      <c r="G140" t="s">
        <v>43</v>
      </c>
      <c r="H140" t="s">
        <v>35</v>
      </c>
      <c r="I140" t="s">
        <v>87</v>
      </c>
      <c r="J140" t="s">
        <v>19</v>
      </c>
      <c r="K140" t="s">
        <v>117</v>
      </c>
      <c r="L140" s="6">
        <v>4</v>
      </c>
      <c r="M140" s="6">
        <v>78448</v>
      </c>
      <c r="N140" s="6">
        <v>11400</v>
      </c>
      <c r="O140" s="6">
        <v>0</v>
      </c>
      <c r="P140" s="6">
        <v>162448</v>
      </c>
      <c r="Q140" s="6">
        <v>24880</v>
      </c>
      <c r="R140" s="6">
        <v>0</v>
      </c>
      <c r="W140" s="66">
        <f t="shared" si="34"/>
        <v>19612</v>
      </c>
      <c r="X140" s="66">
        <f t="shared" si="35"/>
        <v>40612</v>
      </c>
      <c r="BC140" s="88">
        <v>500</v>
      </c>
      <c r="BE140" s="78">
        <f t="shared" si="42"/>
        <v>66500</v>
      </c>
      <c r="BF140" s="82">
        <f t="shared" si="36"/>
        <v>0.26358067825650616</v>
      </c>
      <c r="BG140" s="82">
        <f t="shared" si="38"/>
        <v>0.73641932174349378</v>
      </c>
      <c r="BH140" s="86">
        <f t="shared" si="43"/>
        <v>1.696022283574683E-3</v>
      </c>
      <c r="BI140" s="83">
        <f>SUMPRODUCT(BC140:$BC$2007,BG140:$BG$2007)</f>
        <v>158065.7948017265</v>
      </c>
      <c r="BJ140" s="77">
        <f t="shared" si="37"/>
        <v>0.72723479400194502</v>
      </c>
      <c r="BL140" s="78">
        <f t="shared" si="44"/>
        <v>66500</v>
      </c>
      <c r="BM140" s="82">
        <f t="shared" si="39"/>
        <v>0.42382237305587189</v>
      </c>
      <c r="BN140" s="82">
        <f t="shared" si="40"/>
        <v>0.57617762694412811</v>
      </c>
      <c r="BO140" s="86">
        <f t="shared" si="45"/>
        <v>2.3934489220755473E-3</v>
      </c>
      <c r="BP140" s="83">
        <f>SUMPRODUCT(BC139:$BC$2006, BN140:$BN$2007)</f>
        <v>69609.841166135113</v>
      </c>
      <c r="BQ140" s="77">
        <f t="shared" si="41"/>
        <v>0.57712240762739564</v>
      </c>
    </row>
    <row r="141" spans="1:69" x14ac:dyDescent="0.35">
      <c r="A141">
        <v>2019</v>
      </c>
      <c r="B141" t="s">
        <v>3</v>
      </c>
      <c r="C141" t="s">
        <v>69</v>
      </c>
      <c r="D141" t="s">
        <v>17</v>
      </c>
      <c r="E141">
        <v>1</v>
      </c>
      <c r="F141" t="s">
        <v>9</v>
      </c>
      <c r="G141" t="s">
        <v>43</v>
      </c>
      <c r="H141" t="s">
        <v>35</v>
      </c>
      <c r="I141" t="s">
        <v>87</v>
      </c>
      <c r="J141" t="s">
        <v>19</v>
      </c>
      <c r="K141" t="s">
        <v>109</v>
      </c>
      <c r="L141" s="6">
        <v>1</v>
      </c>
      <c r="M141" s="6">
        <v>0</v>
      </c>
      <c r="N141" s="6">
        <v>1071.43</v>
      </c>
      <c r="O141" s="6">
        <v>0</v>
      </c>
      <c r="P141" s="6">
        <v>0</v>
      </c>
      <c r="Q141" s="6">
        <v>0</v>
      </c>
      <c r="R141" s="6">
        <v>0</v>
      </c>
      <c r="W141" s="66" t="str">
        <f t="shared" si="34"/>
        <v>X</v>
      </c>
      <c r="X141" s="66" t="str">
        <f t="shared" si="35"/>
        <v>X</v>
      </c>
      <c r="BC141" s="88">
        <v>500</v>
      </c>
      <c r="BE141" s="78">
        <f t="shared" si="42"/>
        <v>67000</v>
      </c>
      <c r="BF141" s="82">
        <f t="shared" si="36"/>
        <v>0.26527280346408905</v>
      </c>
      <c r="BG141" s="82">
        <f t="shared" si="38"/>
        <v>0.73472719653591101</v>
      </c>
      <c r="BH141" s="86">
        <f t="shared" si="43"/>
        <v>1.6921252075828841E-3</v>
      </c>
      <c r="BI141" s="83">
        <f>SUMPRODUCT(BC141:$BC$2007,BG141:$BG$2007)</f>
        <v>157697.58514085473</v>
      </c>
      <c r="BJ141" s="77">
        <f t="shared" si="37"/>
        <v>0.72554072175051643</v>
      </c>
      <c r="BL141" s="78">
        <f t="shared" si="44"/>
        <v>67000</v>
      </c>
      <c r="BM141" s="82">
        <f t="shared" si="39"/>
        <v>0.42620592069186258</v>
      </c>
      <c r="BN141" s="82">
        <f t="shared" si="40"/>
        <v>0.57379407930813742</v>
      </c>
      <c r="BO141" s="86">
        <f t="shared" si="45"/>
        <v>2.3835476359906904E-3</v>
      </c>
      <c r="BP141" s="83">
        <f>SUMPRODUCT(BC140:$BC$2006, BN141:$BN$2007)</f>
        <v>69321.752352663083</v>
      </c>
      <c r="BQ141" s="77">
        <f t="shared" si="41"/>
        <v>0.5747339161891708</v>
      </c>
    </row>
    <row r="142" spans="1:69" x14ac:dyDescent="0.35">
      <c r="A142">
        <v>2019</v>
      </c>
      <c r="B142" t="s">
        <v>3</v>
      </c>
      <c r="C142" t="s">
        <v>69</v>
      </c>
      <c r="D142" t="s">
        <v>17</v>
      </c>
      <c r="E142">
        <v>1</v>
      </c>
      <c r="F142" t="s">
        <v>9</v>
      </c>
      <c r="G142" t="s">
        <v>44</v>
      </c>
      <c r="H142" t="s">
        <v>35</v>
      </c>
      <c r="I142" t="s">
        <v>86</v>
      </c>
      <c r="J142" t="s">
        <v>19</v>
      </c>
      <c r="K142" t="s">
        <v>94</v>
      </c>
      <c r="L142" s="6">
        <v>1</v>
      </c>
      <c r="M142" s="6">
        <v>460000</v>
      </c>
      <c r="N142" s="6">
        <v>0</v>
      </c>
      <c r="O142" s="6">
        <v>0</v>
      </c>
      <c r="P142" s="6">
        <v>460000</v>
      </c>
      <c r="Q142" s="6">
        <v>0</v>
      </c>
      <c r="R142" s="6">
        <v>0</v>
      </c>
      <c r="W142" s="66" t="str">
        <f t="shared" si="34"/>
        <v>X</v>
      </c>
      <c r="X142" s="66" t="str">
        <f t="shared" si="35"/>
        <v>X</v>
      </c>
      <c r="BC142" s="88">
        <v>500</v>
      </c>
      <c r="BE142" s="78">
        <f t="shared" si="42"/>
        <v>67500</v>
      </c>
      <c r="BF142" s="82">
        <f t="shared" si="36"/>
        <v>0.2669610405502803</v>
      </c>
      <c r="BG142" s="82">
        <f t="shared" si="38"/>
        <v>0.73303895944971975</v>
      </c>
      <c r="BH142" s="86">
        <f t="shared" si="43"/>
        <v>1.6882370861912577E-3</v>
      </c>
      <c r="BI142" s="83">
        <f>SUMPRODUCT(BC142:$BC$2007,BG142:$BG$2007)</f>
        <v>157330.22154258678</v>
      </c>
      <c r="BJ142" s="77">
        <f t="shared" si="37"/>
        <v>0.72385054209434652</v>
      </c>
      <c r="BL142" s="78">
        <f t="shared" si="44"/>
        <v>67500</v>
      </c>
      <c r="BM142" s="82">
        <f t="shared" si="39"/>
        <v>0.42857960800168404</v>
      </c>
      <c r="BN142" s="82">
        <f t="shared" si="40"/>
        <v>0.57142039199831596</v>
      </c>
      <c r="BO142" s="86">
        <f t="shared" si="45"/>
        <v>2.3736873098214595E-3</v>
      </c>
      <c r="BP142" s="83">
        <f>SUMPRODUCT(BC141:$BC$2006, BN142:$BN$2007)</f>
        <v>69034.855313008986</v>
      </c>
      <c r="BQ142" s="77">
        <f t="shared" si="41"/>
        <v>0.57235530552877334</v>
      </c>
    </row>
    <row r="143" spans="1:69" x14ac:dyDescent="0.35">
      <c r="A143">
        <v>2019</v>
      </c>
      <c r="B143" t="s">
        <v>3</v>
      </c>
      <c r="C143" t="s">
        <v>69</v>
      </c>
      <c r="D143" t="s">
        <v>17</v>
      </c>
      <c r="E143">
        <v>1</v>
      </c>
      <c r="F143" t="s">
        <v>9</v>
      </c>
      <c r="G143" t="s">
        <v>44</v>
      </c>
      <c r="H143" t="s">
        <v>35</v>
      </c>
      <c r="I143" t="s">
        <v>86</v>
      </c>
      <c r="J143" t="s">
        <v>19</v>
      </c>
      <c r="K143" t="s">
        <v>108</v>
      </c>
      <c r="L143" s="6">
        <v>1</v>
      </c>
      <c r="M143" s="6">
        <v>440000</v>
      </c>
      <c r="N143" s="6">
        <v>0</v>
      </c>
      <c r="O143" s="6">
        <v>0</v>
      </c>
      <c r="P143" s="6">
        <v>440000</v>
      </c>
      <c r="Q143" s="6">
        <v>0</v>
      </c>
      <c r="R143" s="6">
        <v>0</v>
      </c>
      <c r="W143" s="66" t="str">
        <f t="shared" si="34"/>
        <v>X</v>
      </c>
      <c r="X143" s="66" t="str">
        <f t="shared" si="35"/>
        <v>X</v>
      </c>
      <c r="BC143" s="88">
        <v>500</v>
      </c>
      <c r="BE143" s="78">
        <f t="shared" si="42"/>
        <v>68000</v>
      </c>
      <c r="BF143" s="82">
        <f t="shared" si="36"/>
        <v>0.26864539844910429</v>
      </c>
      <c r="BG143" s="82">
        <f t="shared" si="38"/>
        <v>0.73135460155089571</v>
      </c>
      <c r="BH143" s="86">
        <f t="shared" si="43"/>
        <v>1.6843578988239849E-3</v>
      </c>
      <c r="BI143" s="83">
        <f>SUMPRODUCT(BC143:$BC$2007,BG143:$BG$2007)</f>
        <v>156963.70206286191</v>
      </c>
      <c r="BJ143" s="77">
        <f t="shared" si="37"/>
        <v>0.72216424608913066</v>
      </c>
      <c r="BL143" s="78">
        <f t="shared" si="44"/>
        <v>68000</v>
      </c>
      <c r="BM143" s="82">
        <f t="shared" si="39"/>
        <v>0.43094347577580816</v>
      </c>
      <c r="BN143" s="82">
        <f t="shared" si="40"/>
        <v>0.56905652422419184</v>
      </c>
      <c r="BO143" s="86">
        <f t="shared" si="45"/>
        <v>2.3638677741241176E-3</v>
      </c>
      <c r="BP143" s="83">
        <f>SUMPRODUCT(BC142:$BC$2006, BN143:$BN$2007)</f>
        <v>68749.145117009844</v>
      </c>
      <c r="BQ143" s="77">
        <f t="shared" si="41"/>
        <v>0.56998653477112737</v>
      </c>
    </row>
    <row r="144" spans="1:69" x14ac:dyDescent="0.35">
      <c r="A144">
        <v>2019</v>
      </c>
      <c r="B144" t="s">
        <v>3</v>
      </c>
      <c r="C144" t="s">
        <v>69</v>
      </c>
      <c r="D144" t="s">
        <v>17</v>
      </c>
      <c r="E144">
        <v>1</v>
      </c>
      <c r="F144" t="s">
        <v>9</v>
      </c>
      <c r="G144" t="s">
        <v>44</v>
      </c>
      <c r="H144" t="s">
        <v>35</v>
      </c>
      <c r="I144" t="s">
        <v>86</v>
      </c>
      <c r="J144" t="s">
        <v>19</v>
      </c>
      <c r="K144" t="s">
        <v>99</v>
      </c>
      <c r="L144" s="6">
        <v>1</v>
      </c>
      <c r="M144" s="6">
        <v>0</v>
      </c>
      <c r="N144" s="6">
        <v>24493.56</v>
      </c>
      <c r="O144" s="6">
        <v>0</v>
      </c>
      <c r="P144" s="6">
        <v>0</v>
      </c>
      <c r="Q144" s="6">
        <v>0</v>
      </c>
      <c r="R144" s="6">
        <v>0</v>
      </c>
      <c r="W144" s="66" t="str">
        <f t="shared" si="34"/>
        <v>X</v>
      </c>
      <c r="X144" s="66" t="str">
        <f t="shared" si="35"/>
        <v>X</v>
      </c>
      <c r="BC144" s="88">
        <v>500</v>
      </c>
      <c r="BE144" s="78">
        <f t="shared" si="42"/>
        <v>68500</v>
      </c>
      <c r="BF144" s="82">
        <f t="shared" si="36"/>
        <v>0.270325886074057</v>
      </c>
      <c r="BG144" s="82">
        <f t="shared" si="38"/>
        <v>0.72967411392594306</v>
      </c>
      <c r="BH144" s="86">
        <f t="shared" si="43"/>
        <v>1.680487624952709E-3</v>
      </c>
      <c r="BI144" s="83">
        <f>SUMPRODUCT(BC144:$BC$2007,BG144:$BG$2007)</f>
        <v>156598.02476208648</v>
      </c>
      <c r="BJ144" s="77">
        <f t="shared" si="37"/>
        <v>0.72048182481111678</v>
      </c>
      <c r="BL144" s="78">
        <f t="shared" si="44"/>
        <v>68500</v>
      </c>
      <c r="BM144" s="82">
        <f t="shared" si="39"/>
        <v>0.43329756463596303</v>
      </c>
      <c r="BN144" s="82">
        <f t="shared" si="40"/>
        <v>0.56670243536403697</v>
      </c>
      <c r="BO144" s="86">
        <f t="shared" si="45"/>
        <v>2.3540888601548682E-3</v>
      </c>
      <c r="BP144" s="83">
        <f>SUMPRODUCT(BC143:$BC$2006, BN144:$BN$2007)</f>
        <v>68464.616854897744</v>
      </c>
      <c r="BQ144" s="77">
        <f t="shared" si="41"/>
        <v>0.56762756321024899</v>
      </c>
    </row>
    <row r="145" spans="1:69" x14ac:dyDescent="0.35">
      <c r="A145">
        <v>2019</v>
      </c>
      <c r="B145" t="s">
        <v>3</v>
      </c>
      <c r="C145" t="s">
        <v>69</v>
      </c>
      <c r="D145" t="s">
        <v>17</v>
      </c>
      <c r="E145">
        <v>1</v>
      </c>
      <c r="F145" t="s">
        <v>9</v>
      </c>
      <c r="G145" t="s">
        <v>45</v>
      </c>
      <c r="H145" t="s">
        <v>35</v>
      </c>
      <c r="I145" t="s">
        <v>86</v>
      </c>
      <c r="J145" t="s">
        <v>19</v>
      </c>
      <c r="K145" t="s">
        <v>101</v>
      </c>
      <c r="L145" s="6">
        <v>1</v>
      </c>
      <c r="M145" s="6">
        <v>0</v>
      </c>
      <c r="N145" s="6">
        <v>2906.93</v>
      </c>
      <c r="O145" s="6">
        <v>0</v>
      </c>
      <c r="P145" s="6">
        <v>0</v>
      </c>
      <c r="Q145" s="6">
        <v>0</v>
      </c>
      <c r="R145" s="6">
        <v>0</v>
      </c>
      <c r="W145" s="66" t="str">
        <f t="shared" si="34"/>
        <v>X</v>
      </c>
      <c r="X145" s="66" t="str">
        <f t="shared" si="35"/>
        <v>X</v>
      </c>
      <c r="BC145" s="88">
        <v>500</v>
      </c>
      <c r="BE145" s="78">
        <f t="shared" si="42"/>
        <v>69000</v>
      </c>
      <c r="BF145" s="82">
        <f t="shared" si="36"/>
        <v>0.27200251231815337</v>
      </c>
      <c r="BG145" s="82">
        <f t="shared" si="38"/>
        <v>0.72799748768184669</v>
      </c>
      <c r="BH145" s="86">
        <f t="shared" si="43"/>
        <v>1.6766262440963686E-3</v>
      </c>
      <c r="BI145" s="83">
        <f>SUMPRODUCT(BC145:$BC$2007,BG145:$BG$2007)</f>
        <v>156233.18770512348</v>
      </c>
      <c r="BJ145" s="77">
        <f t="shared" si="37"/>
        <v>0.71880326935705674</v>
      </c>
      <c r="BL145" s="78">
        <f t="shared" si="44"/>
        <v>69000</v>
      </c>
      <c r="BM145" s="82">
        <f t="shared" si="39"/>
        <v>0.43564191503583216</v>
      </c>
      <c r="BN145" s="82">
        <f t="shared" si="40"/>
        <v>0.56435808496416784</v>
      </c>
      <c r="BO145" s="86">
        <f t="shared" si="45"/>
        <v>2.3443503998691329E-3</v>
      </c>
      <c r="BP145" s="83">
        <f>SUMPRODUCT(BC144:$BC$2006, BN145:$BN$2007)</f>
        <v>68181.265637215765</v>
      </c>
      <c r="BQ145" s="77">
        <f t="shared" si="41"/>
        <v>0.565278350308549</v>
      </c>
    </row>
    <row r="146" spans="1:69" x14ac:dyDescent="0.35">
      <c r="A146">
        <v>2019</v>
      </c>
      <c r="B146" t="s">
        <v>3</v>
      </c>
      <c r="C146" t="s">
        <v>69</v>
      </c>
      <c r="D146" t="s">
        <v>17</v>
      </c>
      <c r="E146">
        <v>1</v>
      </c>
      <c r="F146" t="s">
        <v>9</v>
      </c>
      <c r="G146" t="s">
        <v>45</v>
      </c>
      <c r="H146" t="s">
        <v>35</v>
      </c>
      <c r="I146" t="s">
        <v>86</v>
      </c>
      <c r="J146" t="s">
        <v>19</v>
      </c>
      <c r="K146" t="s">
        <v>108</v>
      </c>
      <c r="L146" s="6">
        <v>1</v>
      </c>
      <c r="M146" s="6">
        <v>683500</v>
      </c>
      <c r="N146" s="6">
        <v>12435.19</v>
      </c>
      <c r="O146" s="6">
        <v>0</v>
      </c>
      <c r="P146" s="6">
        <v>683500</v>
      </c>
      <c r="Q146" s="6">
        <v>0</v>
      </c>
      <c r="R146" s="6">
        <v>0</v>
      </c>
      <c r="W146" s="66" t="str">
        <f t="shared" si="34"/>
        <v>X</v>
      </c>
      <c r="X146" s="66" t="str">
        <f t="shared" si="35"/>
        <v>X</v>
      </c>
      <c r="BC146" s="88">
        <v>500</v>
      </c>
      <c r="BE146" s="78">
        <f t="shared" si="42"/>
        <v>69500</v>
      </c>
      <c r="BF146" s="82">
        <f t="shared" si="36"/>
        <v>0.27367528605397423</v>
      </c>
      <c r="BG146" s="82">
        <f t="shared" si="38"/>
        <v>0.72632471394602582</v>
      </c>
      <c r="BH146" s="86">
        <f t="shared" si="43"/>
        <v>1.672773735820865E-3</v>
      </c>
      <c r="BI146" s="83">
        <f>SUMPRODUCT(BC146:$BC$2007,BG146:$BG$2007)</f>
        <v>155869.18896128258</v>
      </c>
      <c r="BJ146" s="77">
        <f t="shared" si="37"/>
        <v>0.71712857084416126</v>
      </c>
      <c r="BL146" s="78">
        <f t="shared" si="44"/>
        <v>69500</v>
      </c>
      <c r="BM146" s="82">
        <f t="shared" si="39"/>
        <v>0.43797656726174899</v>
      </c>
      <c r="BN146" s="82">
        <f t="shared" si="40"/>
        <v>0.56202343273825095</v>
      </c>
      <c r="BO146" s="86">
        <f t="shared" si="45"/>
        <v>2.3346522259168334E-3</v>
      </c>
      <c r="BP146" s="83">
        <f>SUMPRODUCT(BC145:$BC$2006, BN146:$BN$2007)</f>
        <v>67899.086594733759</v>
      </c>
      <c r="BQ146" s="77">
        <f t="shared" si="41"/>
        <v>0.56293885569613433</v>
      </c>
    </row>
    <row r="147" spans="1:69" x14ac:dyDescent="0.35">
      <c r="A147">
        <v>2019</v>
      </c>
      <c r="B147" t="s">
        <v>3</v>
      </c>
      <c r="C147" t="s">
        <v>69</v>
      </c>
      <c r="D147" t="s">
        <v>17</v>
      </c>
      <c r="E147">
        <v>1</v>
      </c>
      <c r="F147" t="s">
        <v>9</v>
      </c>
      <c r="G147" t="s">
        <v>45</v>
      </c>
      <c r="H147" t="s">
        <v>35</v>
      </c>
      <c r="I147" t="s">
        <v>86</v>
      </c>
      <c r="J147" t="s">
        <v>19</v>
      </c>
      <c r="K147" t="s">
        <v>99</v>
      </c>
      <c r="L147" s="6">
        <v>2</v>
      </c>
      <c r="M147" s="6">
        <v>0</v>
      </c>
      <c r="N147" s="6">
        <v>42165.49</v>
      </c>
      <c r="O147" s="6">
        <v>0</v>
      </c>
      <c r="P147" s="6">
        <v>0</v>
      </c>
      <c r="Q147" s="6">
        <v>0</v>
      </c>
      <c r="R147" s="6">
        <v>0</v>
      </c>
      <c r="W147" s="66" t="str">
        <f t="shared" si="34"/>
        <v>X</v>
      </c>
      <c r="X147" s="66" t="str">
        <f t="shared" si="35"/>
        <v>X</v>
      </c>
      <c r="BC147" s="88">
        <v>500</v>
      </c>
      <c r="BE147" s="78">
        <f t="shared" si="42"/>
        <v>70000</v>
      </c>
      <c r="BF147" s="82">
        <f t="shared" si="36"/>
        <v>0.27534421613371296</v>
      </c>
      <c r="BG147" s="82">
        <f t="shared" si="38"/>
        <v>0.72465578386628704</v>
      </c>
      <c r="BH147" s="86">
        <f t="shared" si="43"/>
        <v>1.6689300797387285E-3</v>
      </c>
      <c r="BI147" s="83">
        <f>SUMPRODUCT(BC147:$BC$2007,BG147:$BG$2007)</f>
        <v>155506.02660430959</v>
      </c>
      <c r="BJ147" s="77">
        <f t="shared" si="37"/>
        <v>0.71545772041005062</v>
      </c>
      <c r="BL147" s="78">
        <f t="shared" si="44"/>
        <v>70000</v>
      </c>
      <c r="BM147" s="82">
        <f t="shared" si="39"/>
        <v>0.44030156143338928</v>
      </c>
      <c r="BN147" s="82">
        <f t="shared" si="40"/>
        <v>0.55969843856661072</v>
      </c>
      <c r="BO147" s="86">
        <f t="shared" si="45"/>
        <v>2.3249941716402822E-3</v>
      </c>
      <c r="BP147" s="83">
        <f>SUMPRODUCT(BC146:$BC$2006, BN147:$BN$2007)</f>
        <v>67618.074878364612</v>
      </c>
      <c r="BQ147" s="77">
        <f t="shared" si="41"/>
        <v>0.56060903917011462</v>
      </c>
    </row>
    <row r="148" spans="1:69" x14ac:dyDescent="0.35">
      <c r="A148">
        <v>2019</v>
      </c>
      <c r="B148" t="s">
        <v>3</v>
      </c>
      <c r="C148" t="s">
        <v>69</v>
      </c>
      <c r="D148" t="s">
        <v>17</v>
      </c>
      <c r="E148">
        <v>1</v>
      </c>
      <c r="F148" t="s">
        <v>9</v>
      </c>
      <c r="G148" t="s">
        <v>45</v>
      </c>
      <c r="H148" t="s">
        <v>35</v>
      </c>
      <c r="I148" t="s">
        <v>86</v>
      </c>
      <c r="J148" t="s">
        <v>19</v>
      </c>
      <c r="K148" t="s">
        <v>98</v>
      </c>
      <c r="L148" s="6">
        <v>1</v>
      </c>
      <c r="M148" s="6">
        <v>-3568.97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W148" s="66" t="str">
        <f t="shared" si="34"/>
        <v>X</v>
      </c>
      <c r="X148" s="66" t="str">
        <f t="shared" si="35"/>
        <v>X</v>
      </c>
      <c r="BC148" s="88">
        <v>500</v>
      </c>
      <c r="BE148" s="78">
        <f t="shared" si="42"/>
        <v>70500</v>
      </c>
      <c r="BF148" s="82">
        <f t="shared" si="36"/>
        <v>0.27700931138922286</v>
      </c>
      <c r="BG148" s="82">
        <f t="shared" si="38"/>
        <v>0.72299068861077709</v>
      </c>
      <c r="BH148" s="86">
        <f t="shared" si="43"/>
        <v>1.6650952555098963E-3</v>
      </c>
      <c r="BI148" s="83">
        <f>SUMPRODUCT(BC148:$BC$2007,BG148:$BG$2007)</f>
        <v>155143.69871237638</v>
      </c>
      <c r="BJ148" s="77">
        <f t="shared" si="37"/>
        <v>0.71379070921270882</v>
      </c>
      <c r="BL148" s="78">
        <f t="shared" si="44"/>
        <v>70500</v>
      </c>
      <c r="BM148" s="82">
        <f t="shared" si="39"/>
        <v>0.44261693750446063</v>
      </c>
      <c r="BN148" s="82">
        <f t="shared" si="40"/>
        <v>0.55738306249553937</v>
      </c>
      <c r="BO148" s="86">
        <f t="shared" si="45"/>
        <v>2.3153760710713511E-3</v>
      </c>
      <c r="BP148" s="83">
        <f>SUMPRODUCT(BC147:$BC$2006, BN148:$BN$2007)</f>
        <v>67338.225659081305</v>
      </c>
      <c r="BQ148" s="77">
        <f t="shared" si="41"/>
        <v>0.55828886069391381</v>
      </c>
    </row>
    <row r="149" spans="1:69" x14ac:dyDescent="0.35">
      <c r="A149">
        <v>2019</v>
      </c>
      <c r="B149" t="s">
        <v>3</v>
      </c>
      <c r="C149" t="s">
        <v>69</v>
      </c>
      <c r="D149" t="s">
        <v>17</v>
      </c>
      <c r="E149">
        <v>1</v>
      </c>
      <c r="F149" t="s">
        <v>9</v>
      </c>
      <c r="G149" t="s">
        <v>45</v>
      </c>
      <c r="H149" t="s">
        <v>35</v>
      </c>
      <c r="I149" t="s">
        <v>86</v>
      </c>
      <c r="J149" t="s">
        <v>19</v>
      </c>
      <c r="K149" t="s">
        <v>109</v>
      </c>
      <c r="L149" s="6">
        <v>1</v>
      </c>
      <c r="M149" s="6">
        <v>-12000</v>
      </c>
      <c r="N149" s="6">
        <v>4306.5600000000004</v>
      </c>
      <c r="O149" s="6">
        <v>0</v>
      </c>
      <c r="P149" s="6">
        <v>0</v>
      </c>
      <c r="Q149" s="6">
        <v>0</v>
      </c>
      <c r="R149" s="6">
        <v>0</v>
      </c>
      <c r="W149" s="66" t="str">
        <f t="shared" si="34"/>
        <v>X</v>
      </c>
      <c r="X149" s="66" t="str">
        <f t="shared" si="35"/>
        <v>X</v>
      </c>
      <c r="BC149" s="88">
        <v>500</v>
      </c>
      <c r="BE149" s="78">
        <f t="shared" si="42"/>
        <v>71000</v>
      </c>
      <c r="BF149" s="82">
        <f t="shared" si="36"/>
        <v>0.27867058063206351</v>
      </c>
      <c r="BG149" s="82">
        <f t="shared" si="38"/>
        <v>0.72132941936793649</v>
      </c>
      <c r="BH149" s="86">
        <f t="shared" si="43"/>
        <v>1.6612692428406572E-3</v>
      </c>
      <c r="BI149" s="83">
        <f>SUMPRODUCT(BC149:$BC$2007,BG149:$BG$2007)</f>
        <v>154782.20336807097</v>
      </c>
      <c r="BJ149" s="77">
        <f t="shared" si="37"/>
        <v>0.71212752843043792</v>
      </c>
      <c r="BL149" s="78">
        <f t="shared" si="44"/>
        <v>71000</v>
      </c>
      <c r="BM149" s="82">
        <f t="shared" si="39"/>
        <v>0.4449227352633891</v>
      </c>
      <c r="BN149" s="82">
        <f t="shared" si="40"/>
        <v>0.5550772647366109</v>
      </c>
      <c r="BO149" s="86">
        <f t="shared" si="45"/>
        <v>2.3057977589284739E-3</v>
      </c>
      <c r="BP149" s="83">
        <f>SUMPRODUCT(BC148:$BC$2006, BN149:$BN$2007)</f>
        <v>67059.534127833482</v>
      </c>
      <c r="BQ149" s="77">
        <f t="shared" si="41"/>
        <v>0.55597828039657848</v>
      </c>
    </row>
    <row r="150" spans="1:69" x14ac:dyDescent="0.35">
      <c r="A150">
        <v>2019</v>
      </c>
      <c r="B150" t="s">
        <v>3</v>
      </c>
      <c r="C150" t="s">
        <v>69</v>
      </c>
      <c r="D150" t="s">
        <v>17</v>
      </c>
      <c r="E150">
        <v>1</v>
      </c>
      <c r="F150" t="s">
        <v>9</v>
      </c>
      <c r="G150" t="s">
        <v>46</v>
      </c>
      <c r="H150" t="s">
        <v>35</v>
      </c>
      <c r="I150" t="s">
        <v>86</v>
      </c>
      <c r="J150" t="s">
        <v>19</v>
      </c>
      <c r="K150" t="s">
        <v>91</v>
      </c>
      <c r="L150" s="6">
        <v>1</v>
      </c>
      <c r="M150" s="6">
        <v>278400</v>
      </c>
      <c r="N150" s="6">
        <v>0</v>
      </c>
      <c r="O150" s="6">
        <v>0</v>
      </c>
      <c r="P150" s="6">
        <v>240000</v>
      </c>
      <c r="Q150" s="6">
        <v>0</v>
      </c>
      <c r="R150" s="6">
        <v>0</v>
      </c>
      <c r="W150" s="66" t="str">
        <f t="shared" si="34"/>
        <v>X</v>
      </c>
      <c r="X150" s="66" t="str">
        <f t="shared" si="35"/>
        <v>X</v>
      </c>
      <c r="BC150" s="88">
        <v>500</v>
      </c>
      <c r="BE150" s="78">
        <f t="shared" si="42"/>
        <v>71500</v>
      </c>
      <c r="BF150" s="82">
        <f t="shared" si="36"/>
        <v>0.2803280326535475</v>
      </c>
      <c r="BG150" s="82">
        <f t="shared" si="38"/>
        <v>0.71967196734645245</v>
      </c>
      <c r="BH150" s="86">
        <f t="shared" si="43"/>
        <v>1.657452021483985E-3</v>
      </c>
      <c r="BI150" s="83">
        <f>SUMPRODUCT(BC150:$BC$2007,BG150:$BG$2007)</f>
        <v>154421.538658387</v>
      </c>
      <c r="BJ150" s="77">
        <f t="shared" si="37"/>
        <v>0.71046816926180945</v>
      </c>
      <c r="BL150" s="78">
        <f t="shared" si="44"/>
        <v>71500</v>
      </c>
      <c r="BM150" s="82">
        <f t="shared" si="39"/>
        <v>0.44721899433400286</v>
      </c>
      <c r="BN150" s="82">
        <f t="shared" si="40"/>
        <v>0.55278100566599719</v>
      </c>
      <c r="BO150" s="86">
        <f t="shared" si="45"/>
        <v>2.2962590706137598E-3</v>
      </c>
      <c r="BP150" s="83">
        <f>SUMPRODUCT(BC149:$BC$2006, BN150:$BN$2007)</f>
        <v>66781.995495465177</v>
      </c>
      <c r="BQ150" s="77">
        <f t="shared" si="41"/>
        <v>0.55367725857209638</v>
      </c>
    </row>
    <row r="151" spans="1:69" x14ac:dyDescent="0.35">
      <c r="A151">
        <v>2019</v>
      </c>
      <c r="B151" t="s">
        <v>3</v>
      </c>
      <c r="C151" t="s">
        <v>69</v>
      </c>
      <c r="D151" t="s">
        <v>17</v>
      </c>
      <c r="E151">
        <v>1</v>
      </c>
      <c r="F151" t="s">
        <v>9</v>
      </c>
      <c r="G151" t="s">
        <v>46</v>
      </c>
      <c r="H151" t="s">
        <v>35</v>
      </c>
      <c r="I151" t="s">
        <v>86</v>
      </c>
      <c r="J151" t="s">
        <v>19</v>
      </c>
      <c r="K151" t="s">
        <v>94</v>
      </c>
      <c r="L151" s="6">
        <v>3</v>
      </c>
      <c r="M151" s="6">
        <v>1840000</v>
      </c>
      <c r="N151" s="6">
        <v>104863.12</v>
      </c>
      <c r="O151" s="6">
        <v>0</v>
      </c>
      <c r="P151" s="6">
        <v>1840000</v>
      </c>
      <c r="Q151" s="6">
        <v>0</v>
      </c>
      <c r="R151" s="6">
        <v>0</v>
      </c>
      <c r="W151" s="66" t="str">
        <f t="shared" si="34"/>
        <v>X</v>
      </c>
      <c r="X151" s="66" t="str">
        <f t="shared" si="35"/>
        <v>X</v>
      </c>
      <c r="BC151" s="88">
        <v>500</v>
      </c>
      <c r="BE151" s="78">
        <f t="shared" si="42"/>
        <v>72000</v>
      </c>
      <c r="BF151" s="82">
        <f t="shared" si="36"/>
        <v>0.28198167622478709</v>
      </c>
      <c r="BG151" s="82">
        <f t="shared" si="38"/>
        <v>0.71801832377521291</v>
      </c>
      <c r="BH151" s="86">
        <f t="shared" si="43"/>
        <v>1.6536435712395936E-3</v>
      </c>
      <c r="BI151" s="83">
        <f>SUMPRODUCT(BC151:$BC$2007,BG151:$BG$2007)</f>
        <v>154061.70267471383</v>
      </c>
      <c r="BJ151" s="77">
        <f t="shared" si="37"/>
        <v>0.70881262292561886</v>
      </c>
      <c r="BL151" s="78">
        <f t="shared" si="44"/>
        <v>72000</v>
      </c>
      <c r="BM151" s="82">
        <f t="shared" si="39"/>
        <v>0.44950575417621286</v>
      </c>
      <c r="BN151" s="82">
        <f t="shared" si="40"/>
        <v>0.55049424582378714</v>
      </c>
      <c r="BO151" s="86">
        <f t="shared" si="45"/>
        <v>2.2867598422099955E-3</v>
      </c>
      <c r="BP151" s="83">
        <f>SUMPRODUCT(BC150:$BC$2006, BN151:$BN$2007)</f>
        <v>66505.604992632216</v>
      </c>
      <c r="BQ151" s="77">
        <f t="shared" si="41"/>
        <v>0.55138575567871084</v>
      </c>
    </row>
    <row r="152" spans="1:69" x14ac:dyDescent="0.35">
      <c r="A152">
        <v>2019</v>
      </c>
      <c r="B152" t="s">
        <v>3</v>
      </c>
      <c r="C152" t="s">
        <v>69</v>
      </c>
      <c r="D152" t="s">
        <v>17</v>
      </c>
      <c r="E152">
        <v>1</v>
      </c>
      <c r="F152" t="s">
        <v>9</v>
      </c>
      <c r="G152" t="s">
        <v>46</v>
      </c>
      <c r="H152" t="s">
        <v>35</v>
      </c>
      <c r="I152" t="s">
        <v>86</v>
      </c>
      <c r="J152" t="s">
        <v>19</v>
      </c>
      <c r="K152" t="s">
        <v>108</v>
      </c>
      <c r="L152" s="6">
        <v>3</v>
      </c>
      <c r="M152" s="6">
        <v>3456400</v>
      </c>
      <c r="N152" s="6">
        <v>0</v>
      </c>
      <c r="O152" s="6">
        <v>0</v>
      </c>
      <c r="P152" s="6">
        <v>3330000</v>
      </c>
      <c r="Q152" s="6">
        <v>0</v>
      </c>
      <c r="R152" s="6">
        <v>0</v>
      </c>
      <c r="W152" s="66" t="str">
        <f t="shared" si="34"/>
        <v>X</v>
      </c>
      <c r="X152" s="66" t="str">
        <f t="shared" si="35"/>
        <v>X</v>
      </c>
      <c r="BC152" s="88">
        <v>500</v>
      </c>
      <c r="BE152" s="78">
        <f t="shared" si="42"/>
        <v>72500</v>
      </c>
      <c r="BF152" s="82">
        <f t="shared" si="36"/>
        <v>0.28363152009674036</v>
      </c>
      <c r="BG152" s="82">
        <f t="shared" si="38"/>
        <v>0.71636847990325969</v>
      </c>
      <c r="BH152" s="86">
        <f t="shared" si="43"/>
        <v>1.6498438719532715E-3</v>
      </c>
      <c r="BI152" s="83">
        <f>SUMPRODUCT(BC152:$BC$2007,BG152:$BG$2007)</f>
        <v>153702.69351282626</v>
      </c>
      <c r="BJ152" s="77">
        <f t="shared" si="37"/>
        <v>0.70716088066083849</v>
      </c>
      <c r="BL152" s="78">
        <f t="shared" si="44"/>
        <v>72500</v>
      </c>
      <c r="BM152" s="82">
        <f t="shared" si="39"/>
        <v>0.45178305408669167</v>
      </c>
      <c r="BN152" s="82">
        <f t="shared" si="40"/>
        <v>0.54821694591330838</v>
      </c>
      <c r="BO152" s="86">
        <f t="shared" si="45"/>
        <v>2.2772999104788139E-3</v>
      </c>
      <c r="BP152" s="83">
        <f>SUMPRODUCT(BC151:$BC$2006, BN152:$BN$2007)</f>
        <v>66230.357869720319</v>
      </c>
      <c r="BQ152" s="77">
        <f t="shared" si="41"/>
        <v>0.54910373233824239</v>
      </c>
    </row>
    <row r="153" spans="1:69" x14ac:dyDescent="0.35">
      <c r="A153">
        <v>2019</v>
      </c>
      <c r="B153" t="s">
        <v>3</v>
      </c>
      <c r="C153" t="s">
        <v>69</v>
      </c>
      <c r="D153" t="s">
        <v>17</v>
      </c>
      <c r="E153">
        <v>1</v>
      </c>
      <c r="F153" t="s">
        <v>9</v>
      </c>
      <c r="G153" t="s">
        <v>46</v>
      </c>
      <c r="H153" t="s">
        <v>35</v>
      </c>
      <c r="I153" t="s">
        <v>86</v>
      </c>
      <c r="J153" t="s">
        <v>19</v>
      </c>
      <c r="K153" t="s">
        <v>98</v>
      </c>
      <c r="L153" s="6">
        <v>1</v>
      </c>
      <c r="M153" s="6">
        <v>-837.28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W153" s="66" t="str">
        <f t="shared" si="34"/>
        <v>X</v>
      </c>
      <c r="X153" s="66" t="str">
        <f t="shared" si="35"/>
        <v>X</v>
      </c>
      <c r="BC153" s="88">
        <v>500</v>
      </c>
      <c r="BE153" s="78">
        <f t="shared" si="42"/>
        <v>73000</v>
      </c>
      <c r="BF153" s="82">
        <f t="shared" si="36"/>
        <v>0.28527757300025769</v>
      </c>
      <c r="BG153" s="82">
        <f t="shared" si="38"/>
        <v>0.71472242699974231</v>
      </c>
      <c r="BH153" s="86">
        <f t="shared" si="43"/>
        <v>1.6460529035173255E-3</v>
      </c>
      <c r="BI153" s="83">
        <f>SUMPRODUCT(BC153:$BC$2007,BG153:$BG$2007)</f>
        <v>153344.50927287459</v>
      </c>
      <c r="BJ153" s="77">
        <f t="shared" si="37"/>
        <v>0.70551293372657142</v>
      </c>
      <c r="BL153" s="78">
        <f t="shared" si="44"/>
        <v>73000</v>
      </c>
      <c r="BM153" s="82">
        <f t="shared" si="39"/>
        <v>0.45405093319954803</v>
      </c>
      <c r="BN153" s="82">
        <f t="shared" si="40"/>
        <v>0.54594906680045197</v>
      </c>
      <c r="BO153" s="86">
        <f t="shared" si="45"/>
        <v>2.2678791128563636E-3</v>
      </c>
      <c r="BP153" s="83">
        <f>SUMPRODUCT(BC152:$BC$2006, BN153:$BN$2007)</f>
        <v>65956.249396763626</v>
      </c>
      <c r="BQ153" s="77">
        <f t="shared" si="41"/>
        <v>0.54683114933541266</v>
      </c>
    </row>
    <row r="154" spans="1:69" x14ac:dyDescent="0.35">
      <c r="A154">
        <v>2019</v>
      </c>
      <c r="B154" t="s">
        <v>3</v>
      </c>
      <c r="C154" t="s">
        <v>69</v>
      </c>
      <c r="D154" t="s">
        <v>17</v>
      </c>
      <c r="E154">
        <v>1</v>
      </c>
      <c r="F154" t="s">
        <v>9</v>
      </c>
      <c r="G154" t="s">
        <v>47</v>
      </c>
      <c r="H154" t="s">
        <v>35</v>
      </c>
      <c r="I154" t="s">
        <v>86</v>
      </c>
      <c r="J154" t="s">
        <v>19</v>
      </c>
      <c r="K154" t="s">
        <v>94</v>
      </c>
      <c r="L154" s="6">
        <v>3</v>
      </c>
      <c r="M154" s="6">
        <v>4640000</v>
      </c>
      <c r="N154" s="6">
        <v>17979.89</v>
      </c>
      <c r="O154" s="6">
        <v>0</v>
      </c>
      <c r="P154" s="6">
        <v>4000000</v>
      </c>
      <c r="Q154" s="6">
        <v>0</v>
      </c>
      <c r="R154" s="6">
        <v>0</v>
      </c>
      <c r="W154" s="66" t="str">
        <f t="shared" si="34"/>
        <v>X</v>
      </c>
      <c r="X154" s="66" t="str">
        <f t="shared" si="35"/>
        <v>X</v>
      </c>
      <c r="BC154" s="88">
        <v>500</v>
      </c>
      <c r="BE154" s="78">
        <f t="shared" si="42"/>
        <v>73500</v>
      </c>
      <c r="BF154" s="82">
        <f t="shared" si="36"/>
        <v>0.28691984364612805</v>
      </c>
      <c r="BG154" s="82">
        <f t="shared" si="38"/>
        <v>0.71308015635387201</v>
      </c>
      <c r="BH154" s="86">
        <f t="shared" si="43"/>
        <v>1.6422706458703584E-3</v>
      </c>
      <c r="BI154" s="83">
        <f>SUMPRODUCT(BC154:$BC$2007,BG154:$BG$2007)</f>
        <v>152987.14805937474</v>
      </c>
      <c r="BJ154" s="77">
        <f t="shared" si="37"/>
        <v>0.70386877340200626</v>
      </c>
      <c r="BL154" s="78">
        <f t="shared" si="44"/>
        <v>73500</v>
      </c>
      <c r="BM154" s="82">
        <f t="shared" si="39"/>
        <v>0.45630943048699946</v>
      </c>
      <c r="BN154" s="82">
        <f t="shared" si="40"/>
        <v>0.54369056951300054</v>
      </c>
      <c r="BO154" s="86">
        <f t="shared" si="45"/>
        <v>2.258497287451422E-3</v>
      </c>
      <c r="BP154" s="83">
        <f>SUMPRODUCT(BC153:$BC$2006, BN154:$BN$2007)</f>
        <v>65683.274863363316</v>
      </c>
      <c r="BQ154" s="77">
        <f t="shared" si="41"/>
        <v>0.5445679676171703</v>
      </c>
    </row>
    <row r="155" spans="1:69" x14ac:dyDescent="0.35">
      <c r="A155">
        <v>2019</v>
      </c>
      <c r="B155" t="s">
        <v>3</v>
      </c>
      <c r="C155" t="s">
        <v>69</v>
      </c>
      <c r="D155" t="s">
        <v>17</v>
      </c>
      <c r="E155">
        <v>1</v>
      </c>
      <c r="F155" t="s">
        <v>9</v>
      </c>
      <c r="G155" t="s">
        <v>47</v>
      </c>
      <c r="H155" t="s">
        <v>35</v>
      </c>
      <c r="I155" t="s">
        <v>86</v>
      </c>
      <c r="J155" t="s">
        <v>19</v>
      </c>
      <c r="K155" t="s">
        <v>108</v>
      </c>
      <c r="L155" s="6">
        <v>3</v>
      </c>
      <c r="M155" s="6">
        <v>0</v>
      </c>
      <c r="N155" s="6">
        <v>66089.399999999994</v>
      </c>
      <c r="O155" s="6">
        <v>0</v>
      </c>
      <c r="P155" s="6">
        <v>0</v>
      </c>
      <c r="Q155" s="6">
        <v>0</v>
      </c>
      <c r="R155" s="6">
        <v>0</v>
      </c>
      <c r="W155" s="66" t="str">
        <f t="shared" si="34"/>
        <v>X</v>
      </c>
      <c r="X155" s="66" t="str">
        <f t="shared" si="35"/>
        <v>X</v>
      </c>
      <c r="BC155" s="88">
        <v>500</v>
      </c>
      <c r="BE155" s="78">
        <f t="shared" si="42"/>
        <v>74000</v>
      </c>
      <c r="BF155" s="82">
        <f t="shared" si="36"/>
        <v>0.28855834072512493</v>
      </c>
      <c r="BG155" s="82">
        <f t="shared" si="38"/>
        <v>0.71144165927487513</v>
      </c>
      <c r="BH155" s="86">
        <f t="shared" si="43"/>
        <v>1.6384970789968811E-3</v>
      </c>
      <c r="BI155" s="83">
        <f>SUMPRODUCT(BC155:$BC$2007,BG155:$BG$2007)</f>
        <v>152630.6079811978</v>
      </c>
      <c r="BJ155" s="77">
        <f t="shared" si="37"/>
        <v>0.70222839098636924</v>
      </c>
      <c r="BL155" s="78">
        <f t="shared" si="44"/>
        <v>74000</v>
      </c>
      <c r="BM155" s="82">
        <f t="shared" si="39"/>
        <v>0.45855858476004246</v>
      </c>
      <c r="BN155" s="82">
        <f t="shared" si="40"/>
        <v>0.54144141523995759</v>
      </c>
      <c r="BO155" s="86">
        <f t="shared" si="45"/>
        <v>2.2491542730430081E-3</v>
      </c>
      <c r="BP155" s="83">
        <f>SUMPRODUCT(BC154:$BC$2006, BN155:$BN$2007)</f>
        <v>65411.429578606701</v>
      </c>
      <c r="BQ155" s="77">
        <f t="shared" si="41"/>
        <v>0.54231414829201974</v>
      </c>
    </row>
    <row r="156" spans="1:69" x14ac:dyDescent="0.35">
      <c r="A156">
        <v>2019</v>
      </c>
      <c r="B156" t="s">
        <v>3</v>
      </c>
      <c r="C156" t="s">
        <v>69</v>
      </c>
      <c r="D156" t="s">
        <v>17</v>
      </c>
      <c r="E156">
        <v>1</v>
      </c>
      <c r="F156" t="s">
        <v>9</v>
      </c>
      <c r="G156" t="s">
        <v>47</v>
      </c>
      <c r="H156" t="s">
        <v>35</v>
      </c>
      <c r="I156" t="s">
        <v>86</v>
      </c>
      <c r="J156" t="s">
        <v>19</v>
      </c>
      <c r="K156" t="s">
        <v>99</v>
      </c>
      <c r="L156" s="6">
        <v>1</v>
      </c>
      <c r="M156" s="6">
        <v>0</v>
      </c>
      <c r="N156" s="6">
        <v>2906.93</v>
      </c>
      <c r="O156" s="6">
        <v>0</v>
      </c>
      <c r="P156" s="6">
        <v>0</v>
      </c>
      <c r="Q156" s="6">
        <v>0</v>
      </c>
      <c r="R156" s="6">
        <v>0</v>
      </c>
      <c r="W156" s="66" t="str">
        <f t="shared" si="34"/>
        <v>X</v>
      </c>
      <c r="X156" s="66" t="str">
        <f t="shared" si="35"/>
        <v>X</v>
      </c>
      <c r="BC156" s="88">
        <v>500</v>
      </c>
      <c r="BE156" s="78">
        <f t="shared" si="42"/>
        <v>74500</v>
      </c>
      <c r="BF156" s="82">
        <f t="shared" si="36"/>
        <v>0.2901930729080523</v>
      </c>
      <c r="BG156" s="82">
        <f t="shared" si="38"/>
        <v>0.7098069270919477</v>
      </c>
      <c r="BH156" s="86">
        <f t="shared" si="43"/>
        <v>1.6347321829273675E-3</v>
      </c>
      <c r="BI156" s="83">
        <f>SUMPRODUCT(BC156:$BC$2007,BG156:$BG$2007)</f>
        <v>152274.88715156043</v>
      </c>
      <c r="BJ156" s="77">
        <f t="shared" si="37"/>
        <v>0.7005917777988796</v>
      </c>
      <c r="BL156" s="78">
        <f t="shared" si="44"/>
        <v>74500</v>
      </c>
      <c r="BM156" s="82">
        <f t="shared" si="39"/>
        <v>0.46079843466911879</v>
      </c>
      <c r="BN156" s="82">
        <f t="shared" si="40"/>
        <v>0.53920156533088126</v>
      </c>
      <c r="BO156" s="86">
        <f t="shared" si="45"/>
        <v>2.2398499090763302E-3</v>
      </c>
      <c r="BP156" s="83">
        <f>SUMPRODUCT(BC155:$BC$2006, BN156:$BN$2007)</f>
        <v>65140.708870986717</v>
      </c>
      <c r="BQ156" s="77">
        <f t="shared" si="41"/>
        <v>0.54006965262935402</v>
      </c>
    </row>
    <row r="157" spans="1:69" x14ac:dyDescent="0.35">
      <c r="A157">
        <v>2019</v>
      </c>
      <c r="B157" t="s">
        <v>3</v>
      </c>
      <c r="C157" t="s">
        <v>69</v>
      </c>
      <c r="D157" t="s">
        <v>17</v>
      </c>
      <c r="E157">
        <v>1</v>
      </c>
      <c r="F157" t="s">
        <v>9</v>
      </c>
      <c r="G157" t="s">
        <v>47</v>
      </c>
      <c r="H157" t="s">
        <v>35</v>
      </c>
      <c r="I157" t="s">
        <v>86</v>
      </c>
      <c r="J157" t="s">
        <v>19</v>
      </c>
      <c r="K157" t="s">
        <v>98</v>
      </c>
      <c r="L157" s="6">
        <v>3</v>
      </c>
      <c r="M157" s="6">
        <v>16490.03</v>
      </c>
      <c r="N157" s="6">
        <v>0</v>
      </c>
      <c r="O157" s="6">
        <v>0</v>
      </c>
      <c r="P157" s="6">
        <v>17018.5</v>
      </c>
      <c r="Q157" s="6">
        <v>0</v>
      </c>
      <c r="R157" s="6">
        <v>0</v>
      </c>
      <c r="W157" s="66" t="str">
        <f t="shared" si="34"/>
        <v>X</v>
      </c>
      <c r="X157" s="66" t="str">
        <f t="shared" si="35"/>
        <v>X</v>
      </c>
      <c r="BC157" s="88">
        <v>500</v>
      </c>
      <c r="BE157" s="78">
        <f t="shared" si="42"/>
        <v>75000</v>
      </c>
      <c r="BF157" s="82">
        <f t="shared" si="36"/>
        <v>0.29182404884579066</v>
      </c>
      <c r="BG157" s="82">
        <f t="shared" si="38"/>
        <v>0.70817595115420939</v>
      </c>
      <c r="BH157" s="86">
        <f t="shared" si="43"/>
        <v>1.6309759377383659E-3</v>
      </c>
      <c r="BI157" s="83">
        <f>SUMPRODUCT(BC157:$BC$2007,BG157:$BG$2007)</f>
        <v>151919.98368801447</v>
      </c>
      <c r="BJ157" s="77">
        <f t="shared" si="37"/>
        <v>0.69895892517870217</v>
      </c>
      <c r="BL157" s="78">
        <f t="shared" si="44"/>
        <v>75000</v>
      </c>
      <c r="BM157" s="82">
        <f t="shared" si="39"/>
        <v>0.46302901870478042</v>
      </c>
      <c r="BN157" s="82">
        <f t="shared" si="40"/>
        <v>0.53697098129521958</v>
      </c>
      <c r="BO157" s="86">
        <f t="shared" si="45"/>
        <v>2.2305840356616202E-3</v>
      </c>
      <c r="BP157" s="83">
        <f>SUMPRODUCT(BC156:$BC$2006, BN157:$BN$2007)</f>
        <v>64871.108088321263</v>
      </c>
      <c r="BQ157" s="77">
        <f t="shared" si="41"/>
        <v>0.53783444205878583</v>
      </c>
    </row>
    <row r="158" spans="1:69" x14ac:dyDescent="0.35">
      <c r="A158">
        <v>2019</v>
      </c>
      <c r="B158" t="s">
        <v>3</v>
      </c>
      <c r="C158" t="s">
        <v>69</v>
      </c>
      <c r="D158" t="s">
        <v>17</v>
      </c>
      <c r="E158">
        <v>1</v>
      </c>
      <c r="F158" t="s">
        <v>9</v>
      </c>
      <c r="G158" t="s">
        <v>48</v>
      </c>
      <c r="H158" t="s">
        <v>35</v>
      </c>
      <c r="I158" t="s">
        <v>86</v>
      </c>
      <c r="J158" t="s">
        <v>19</v>
      </c>
      <c r="K158" t="s">
        <v>94</v>
      </c>
      <c r="L158" s="6">
        <v>5</v>
      </c>
      <c r="M158" s="6">
        <v>-88256.28</v>
      </c>
      <c r="N158" s="6">
        <v>915542.33</v>
      </c>
      <c r="O158" s="6">
        <v>0</v>
      </c>
      <c r="P158" s="6">
        <v>0</v>
      </c>
      <c r="Q158" s="6">
        <v>0</v>
      </c>
      <c r="R158" s="6">
        <v>0</v>
      </c>
      <c r="W158" s="66" t="str">
        <f t="shared" si="34"/>
        <v>X</v>
      </c>
      <c r="X158" s="66" t="str">
        <f t="shared" si="35"/>
        <v>X</v>
      </c>
      <c r="BC158" s="88">
        <v>500</v>
      </c>
      <c r="BE158" s="78">
        <f t="shared" si="42"/>
        <v>75500</v>
      </c>
      <c r="BF158" s="82">
        <f t="shared" si="36"/>
        <v>0.29345127716934277</v>
      </c>
      <c r="BG158" s="82">
        <f t="shared" si="38"/>
        <v>0.70654872283065728</v>
      </c>
      <c r="BH158" s="86">
        <f t="shared" si="43"/>
        <v>1.6272283235521101E-3</v>
      </c>
      <c r="BI158" s="83">
        <f>SUMPRODUCT(BC158:$BC$2007,BG158:$BG$2007)</f>
        <v>151565.89571243737</v>
      </c>
      <c r="BJ158" s="77">
        <f t="shared" si="37"/>
        <v>0.69732982448490322</v>
      </c>
      <c r="BL158" s="78">
        <f t="shared" si="44"/>
        <v>75500</v>
      </c>
      <c r="BM158" s="82">
        <f t="shared" si="39"/>
        <v>0.46525037519835</v>
      </c>
      <c r="BN158" s="82">
        <f t="shared" si="40"/>
        <v>0.53474962480165</v>
      </c>
      <c r="BO158" s="86">
        <f t="shared" si="45"/>
        <v>2.2213564935695818E-3</v>
      </c>
      <c r="BP158" s="83">
        <f>SUMPRODUCT(BC157:$BC$2006, BN158:$BN$2007)</f>
        <v>64602.622597673653</v>
      </c>
      <c r="BQ158" s="77">
        <f t="shared" si="41"/>
        <v>0.53560847816948809</v>
      </c>
    </row>
    <row r="159" spans="1:69" x14ac:dyDescent="0.35">
      <c r="A159">
        <v>2019</v>
      </c>
      <c r="B159" t="s">
        <v>3</v>
      </c>
      <c r="C159" t="s">
        <v>69</v>
      </c>
      <c r="D159" t="s">
        <v>17</v>
      </c>
      <c r="E159">
        <v>1</v>
      </c>
      <c r="F159" t="s">
        <v>9</v>
      </c>
      <c r="G159" t="s">
        <v>48</v>
      </c>
      <c r="H159" t="s">
        <v>35</v>
      </c>
      <c r="I159" t="s">
        <v>86</v>
      </c>
      <c r="J159" t="s">
        <v>19</v>
      </c>
      <c r="K159" t="s">
        <v>108</v>
      </c>
      <c r="L159" s="6">
        <v>3</v>
      </c>
      <c r="M159" s="6">
        <v>-9500</v>
      </c>
      <c r="N159" s="6">
        <v>11089.4</v>
      </c>
      <c r="O159" s="6">
        <v>0</v>
      </c>
      <c r="P159" s="6">
        <v>0</v>
      </c>
      <c r="Q159" s="6">
        <v>0</v>
      </c>
      <c r="R159" s="6">
        <v>0</v>
      </c>
      <c r="W159" s="66" t="str">
        <f t="shared" si="34"/>
        <v>X</v>
      </c>
      <c r="X159" s="66" t="str">
        <f t="shared" si="35"/>
        <v>X</v>
      </c>
      <c r="BC159" s="88">
        <v>500</v>
      </c>
      <c r="BE159" s="78">
        <f t="shared" si="42"/>
        <v>76000</v>
      </c>
      <c r="BF159" s="82">
        <f t="shared" si="36"/>
        <v>0.29507476648987924</v>
      </c>
      <c r="BG159" s="82">
        <f t="shared" si="38"/>
        <v>0.70492523351012082</v>
      </c>
      <c r="BH159" s="86">
        <f t="shared" si="43"/>
        <v>1.6234893205364642E-3</v>
      </c>
      <c r="BI159" s="83">
        <f>SUMPRODUCT(BC159:$BC$2007,BG159:$BG$2007)</f>
        <v>151212.62135102201</v>
      </c>
      <c r="BJ159" s="77">
        <f t="shared" si="37"/>
        <v>0.69570446709640354</v>
      </c>
      <c r="BL159" s="78">
        <f t="shared" si="44"/>
        <v>76000</v>
      </c>
      <c r="BM159" s="82">
        <f t="shared" si="39"/>
        <v>0.46746254232258028</v>
      </c>
      <c r="BN159" s="82">
        <f t="shared" si="40"/>
        <v>0.53253745767741978</v>
      </c>
      <c r="BO159" s="86">
        <f t="shared" si="45"/>
        <v>2.2121671242302798E-3</v>
      </c>
      <c r="BP159" s="83">
        <f>SUMPRODUCT(BC158:$BC$2006, BN159:$BN$2007)</f>
        <v>64335.247785272826</v>
      </c>
      <c r="BQ159" s="77">
        <f t="shared" si="41"/>
        <v>0.53339172270953228</v>
      </c>
    </row>
    <row r="160" spans="1:69" x14ac:dyDescent="0.35">
      <c r="A160">
        <v>2019</v>
      </c>
      <c r="B160" t="s">
        <v>3</v>
      </c>
      <c r="C160" t="s">
        <v>69</v>
      </c>
      <c r="D160" t="s">
        <v>17</v>
      </c>
      <c r="E160">
        <v>1</v>
      </c>
      <c r="F160" t="s">
        <v>9</v>
      </c>
      <c r="G160" t="s">
        <v>49</v>
      </c>
      <c r="H160" t="s">
        <v>35</v>
      </c>
      <c r="I160" t="s">
        <v>86</v>
      </c>
      <c r="J160" t="s">
        <v>19</v>
      </c>
      <c r="K160" t="s">
        <v>91</v>
      </c>
      <c r="L160" s="6">
        <v>2</v>
      </c>
      <c r="M160" s="6">
        <v>-4374.26</v>
      </c>
      <c r="N160" s="6">
        <v>2347.91</v>
      </c>
      <c r="O160" s="6">
        <v>0</v>
      </c>
      <c r="P160" s="6">
        <v>0</v>
      </c>
      <c r="Q160" s="6">
        <v>0</v>
      </c>
      <c r="R160" s="6">
        <v>0</v>
      </c>
      <c r="W160" s="66" t="str">
        <f t="shared" si="34"/>
        <v>X</v>
      </c>
      <c r="X160" s="66" t="str">
        <f t="shared" si="35"/>
        <v>X</v>
      </c>
      <c r="BC160" s="88">
        <v>500</v>
      </c>
      <c r="BE160" s="78">
        <f t="shared" si="42"/>
        <v>76500</v>
      </c>
      <c r="BF160" s="82">
        <f t="shared" si="36"/>
        <v>0.29669452539878421</v>
      </c>
      <c r="BG160" s="82">
        <f t="shared" si="38"/>
        <v>0.70330547460121573</v>
      </c>
      <c r="BH160" s="86">
        <f t="shared" si="43"/>
        <v>1.619758908904978E-3</v>
      </c>
      <c r="BI160" s="83">
        <f>SUMPRODUCT(BC160:$BC$2007,BG160:$BG$2007)</f>
        <v>150860.15873426702</v>
      </c>
      <c r="BJ160" s="77">
        <f t="shared" si="37"/>
        <v>0.69408284441193391</v>
      </c>
      <c r="BL160" s="78">
        <f t="shared" si="44"/>
        <v>76500</v>
      </c>
      <c r="BM160" s="82">
        <f t="shared" si="39"/>
        <v>0.46966555809231036</v>
      </c>
      <c r="BN160" s="82">
        <f t="shared" si="40"/>
        <v>0.53033444190768964</v>
      </c>
      <c r="BO160" s="86">
        <f t="shared" si="45"/>
        <v>2.2030157697300878E-3</v>
      </c>
      <c r="BP160" s="83">
        <f>SUMPRODUCT(BC159:$BC$2006, BN160:$BN$2007)</f>
        <v>64068.979056434117</v>
      </c>
      <c r="BQ160" s="77">
        <f t="shared" si="41"/>
        <v>0.53118413758523175</v>
      </c>
    </row>
    <row r="161" spans="1:69" x14ac:dyDescent="0.35">
      <c r="A161">
        <v>2019</v>
      </c>
      <c r="B161" t="s">
        <v>3</v>
      </c>
      <c r="C161" t="s">
        <v>69</v>
      </c>
      <c r="D161" t="s">
        <v>17</v>
      </c>
      <c r="E161">
        <v>1</v>
      </c>
      <c r="F161" t="s">
        <v>9</v>
      </c>
      <c r="G161" t="s">
        <v>49</v>
      </c>
      <c r="H161" t="s">
        <v>35</v>
      </c>
      <c r="I161" t="s">
        <v>86</v>
      </c>
      <c r="J161" t="s">
        <v>19</v>
      </c>
      <c r="K161" t="s">
        <v>94</v>
      </c>
      <c r="L161" s="6">
        <v>6</v>
      </c>
      <c r="M161" s="6">
        <v>4087750</v>
      </c>
      <c r="N161" s="6">
        <v>80124.759999999995</v>
      </c>
      <c r="O161" s="6">
        <v>0</v>
      </c>
      <c r="P161" s="6">
        <v>4100000</v>
      </c>
      <c r="Q161" s="6">
        <v>0</v>
      </c>
      <c r="R161" s="6">
        <v>0</v>
      </c>
      <c r="W161" s="66" t="str">
        <f t="shared" si="34"/>
        <v>X</v>
      </c>
      <c r="X161" s="66" t="str">
        <f t="shared" si="35"/>
        <v>X</v>
      </c>
      <c r="BC161" s="88">
        <v>500</v>
      </c>
      <c r="BE161" s="78">
        <f t="shared" si="42"/>
        <v>77000</v>
      </c>
      <c r="BF161" s="82">
        <f t="shared" si="36"/>
        <v>0.29831056246770066</v>
      </c>
      <c r="BG161" s="82">
        <f t="shared" si="38"/>
        <v>0.70168943753229929</v>
      </c>
      <c r="BH161" s="86">
        <f t="shared" si="43"/>
        <v>1.6160370689164427E-3</v>
      </c>
      <c r="BI161" s="83">
        <f>SUMPRODUCT(BC161:$BC$2007,BG161:$BG$2007)</f>
        <v>150508.50599696641</v>
      </c>
      <c r="BJ161" s="77">
        <f t="shared" si="37"/>
        <v>0.69246494784998758</v>
      </c>
      <c r="BL161" s="78">
        <f t="shared" si="44"/>
        <v>77000</v>
      </c>
      <c r="BM161" s="82">
        <f t="shared" si="39"/>
        <v>0.47185946036511761</v>
      </c>
      <c r="BN161" s="82">
        <f t="shared" si="40"/>
        <v>0.52814053963488239</v>
      </c>
      <c r="BO161" s="86">
        <f t="shared" si="45"/>
        <v>2.1939022728072466E-3</v>
      </c>
      <c r="BP161" s="83">
        <f>SUMPRODUCT(BC160:$BC$2006, BN161:$BN$2007)</f>
        <v>63803.811835480265</v>
      </c>
      <c r="BQ161" s="77">
        <f t="shared" si="41"/>
        <v>0.5289856848604868</v>
      </c>
    </row>
    <row r="162" spans="1:69" x14ac:dyDescent="0.35">
      <c r="A162">
        <v>2019</v>
      </c>
      <c r="B162" t="s">
        <v>3</v>
      </c>
      <c r="C162" t="s">
        <v>69</v>
      </c>
      <c r="D162" t="s">
        <v>17</v>
      </c>
      <c r="E162">
        <v>1</v>
      </c>
      <c r="F162" t="s">
        <v>9</v>
      </c>
      <c r="G162" t="s">
        <v>49</v>
      </c>
      <c r="H162" t="s">
        <v>35</v>
      </c>
      <c r="I162" t="s">
        <v>86</v>
      </c>
      <c r="J162" t="s">
        <v>19</v>
      </c>
      <c r="K162" t="s">
        <v>108</v>
      </c>
      <c r="L162" s="6">
        <v>1</v>
      </c>
      <c r="M162" s="6">
        <v>0</v>
      </c>
      <c r="N162" s="6">
        <v>12435.19</v>
      </c>
      <c r="O162" s="6">
        <v>0</v>
      </c>
      <c r="P162" s="6">
        <v>0</v>
      </c>
      <c r="Q162" s="6">
        <v>0</v>
      </c>
      <c r="R162" s="6">
        <v>0</v>
      </c>
      <c r="W162" s="66" t="str">
        <f t="shared" si="34"/>
        <v>X</v>
      </c>
      <c r="X162" s="66" t="str">
        <f t="shared" si="35"/>
        <v>X</v>
      </c>
      <c r="BC162" s="88">
        <v>500</v>
      </c>
      <c r="BE162" s="78">
        <f t="shared" si="42"/>
        <v>77500</v>
      </c>
      <c r="BF162" s="82">
        <f t="shared" si="36"/>
        <v>0.29992288624857594</v>
      </c>
      <c r="BG162" s="82">
        <f t="shared" si="38"/>
        <v>0.70007711375142412</v>
      </c>
      <c r="BH162" s="86">
        <f t="shared" si="43"/>
        <v>1.6123237808752799E-3</v>
      </c>
      <c r="BI162" s="83">
        <f>SUMPRODUCT(BC162:$BC$2007,BG162:$BG$2007)</f>
        <v>150157.66127820025</v>
      </c>
      <c r="BJ162" s="77">
        <f t="shared" si="37"/>
        <v>0.69085076884877716</v>
      </c>
      <c r="BL162" s="78">
        <f t="shared" si="44"/>
        <v>77500</v>
      </c>
      <c r="BM162" s="82">
        <f t="shared" si="39"/>
        <v>0.4740442868419702</v>
      </c>
      <c r="BN162" s="82">
        <f t="shared" si="40"/>
        <v>0.5259557131580298</v>
      </c>
      <c r="BO162" s="86">
        <f t="shared" si="45"/>
        <v>2.184826476852586E-3</v>
      </c>
      <c r="BP162" s="83">
        <f>SUMPRODUCT(BC161:$BC$2006, BN162:$BN$2007)</f>
        <v>63539.741565662836</v>
      </c>
      <c r="BQ162" s="77">
        <f t="shared" si="41"/>
        <v>0.52679632675613308</v>
      </c>
    </row>
    <row r="163" spans="1:69" x14ac:dyDescent="0.35">
      <c r="A163">
        <v>2019</v>
      </c>
      <c r="B163" t="s">
        <v>3</v>
      </c>
      <c r="C163" t="s">
        <v>69</v>
      </c>
      <c r="D163" t="s">
        <v>17</v>
      </c>
      <c r="E163">
        <v>1</v>
      </c>
      <c r="F163" t="s">
        <v>9</v>
      </c>
      <c r="G163" t="s">
        <v>49</v>
      </c>
      <c r="H163" t="s">
        <v>35</v>
      </c>
      <c r="I163" t="s">
        <v>86</v>
      </c>
      <c r="J163" t="s">
        <v>19</v>
      </c>
      <c r="K163" t="s">
        <v>98</v>
      </c>
      <c r="L163" s="6">
        <v>4</v>
      </c>
      <c r="M163" s="6">
        <v>10986.99</v>
      </c>
      <c r="N163" s="6">
        <v>0</v>
      </c>
      <c r="O163" s="6">
        <v>0</v>
      </c>
      <c r="P163" s="6">
        <v>12061.63</v>
      </c>
      <c r="Q163" s="6">
        <v>0</v>
      </c>
      <c r="R163" s="6">
        <v>0</v>
      </c>
      <c r="W163" s="66" t="str">
        <f t="shared" si="34"/>
        <v>X</v>
      </c>
      <c r="X163" s="66" t="str">
        <f t="shared" si="35"/>
        <v>X</v>
      </c>
      <c r="BC163" s="88">
        <v>500</v>
      </c>
      <c r="BE163" s="78">
        <f t="shared" si="42"/>
        <v>78000</v>
      </c>
      <c r="BF163" s="82">
        <f t="shared" si="36"/>
        <v>0.30153150527370698</v>
      </c>
      <c r="BG163" s="82">
        <f t="shared" si="38"/>
        <v>0.69846849472629302</v>
      </c>
      <c r="BH163" s="86">
        <f t="shared" si="43"/>
        <v>1.6086190251310417E-3</v>
      </c>
      <c r="BI163" s="83">
        <f>SUMPRODUCT(BC163:$BC$2007,BG163:$BG$2007)</f>
        <v>149807.62272132447</v>
      </c>
      <c r="BJ163" s="77">
        <f t="shared" si="37"/>
        <v>0.68924029886618787</v>
      </c>
      <c r="BL163" s="78">
        <f t="shared" si="44"/>
        <v>78000</v>
      </c>
      <c r="BM163" s="82">
        <f t="shared" si="39"/>
        <v>0.47622007506787301</v>
      </c>
      <c r="BN163" s="82">
        <f t="shared" si="40"/>
        <v>0.52377992493212699</v>
      </c>
      <c r="BO163" s="86">
        <f t="shared" si="45"/>
        <v>2.1757882259028083E-3</v>
      </c>
      <c r="BP163" s="83">
        <f>SUMPRODUCT(BC162:$BC$2006, BN163:$BN$2007)</f>
        <v>63276.763709083803</v>
      </c>
      <c r="BQ163" s="77">
        <f t="shared" si="41"/>
        <v>0.52461602564929166</v>
      </c>
    </row>
    <row r="164" spans="1:69" x14ac:dyDescent="0.35">
      <c r="A164">
        <v>2019</v>
      </c>
      <c r="B164" t="s">
        <v>3</v>
      </c>
      <c r="C164" t="s">
        <v>69</v>
      </c>
      <c r="D164" t="s">
        <v>17</v>
      </c>
      <c r="E164">
        <v>1</v>
      </c>
      <c r="F164" t="s">
        <v>9</v>
      </c>
      <c r="G164" t="s">
        <v>50</v>
      </c>
      <c r="H164" t="s">
        <v>35</v>
      </c>
      <c r="I164" t="s">
        <v>86</v>
      </c>
      <c r="J164" t="s">
        <v>19</v>
      </c>
      <c r="K164" t="s">
        <v>94</v>
      </c>
      <c r="L164" s="6">
        <v>1</v>
      </c>
      <c r="M164" s="6">
        <v>-101500</v>
      </c>
      <c r="N164" s="6">
        <v>74975</v>
      </c>
      <c r="O164" s="6">
        <v>0</v>
      </c>
      <c r="P164" s="6">
        <v>0</v>
      </c>
      <c r="Q164" s="6">
        <v>0</v>
      </c>
      <c r="R164" s="6">
        <v>0</v>
      </c>
      <c r="W164" s="66" t="str">
        <f t="shared" si="34"/>
        <v>X</v>
      </c>
      <c r="X164" s="66" t="str">
        <f t="shared" si="35"/>
        <v>X</v>
      </c>
      <c r="BC164" s="88">
        <v>500</v>
      </c>
      <c r="BE164" s="78">
        <f t="shared" si="42"/>
        <v>78500</v>
      </c>
      <c r="BF164" s="82">
        <f t="shared" si="36"/>
        <v>0.30313642805578539</v>
      </c>
      <c r="BG164" s="82">
        <f t="shared" si="38"/>
        <v>0.69686357194421467</v>
      </c>
      <c r="BH164" s="86">
        <f t="shared" si="43"/>
        <v>1.6049227820784107E-3</v>
      </c>
      <c r="BI164" s="83">
        <f>SUMPRODUCT(BC164:$BC$2007,BG164:$BG$2007)</f>
        <v>149458.38847396136</v>
      </c>
      <c r="BJ164" s="77">
        <f t="shared" si="37"/>
        <v>0.68763352937973365</v>
      </c>
      <c r="BL164" s="78">
        <f t="shared" si="44"/>
        <v>78500</v>
      </c>
      <c r="BM164" s="82">
        <f t="shared" si="39"/>
        <v>0.47838686243251394</v>
      </c>
      <c r="BN164" s="82">
        <f t="shared" si="40"/>
        <v>0.52161313756748606</v>
      </c>
      <c r="BO164" s="86">
        <f t="shared" si="45"/>
        <v>2.1667873646409319E-3</v>
      </c>
      <c r="BP164" s="83">
        <f>SUMPRODUCT(BC163:$BC$2006, BN164:$BN$2007)</f>
        <v>63014.873746617748</v>
      </c>
      <c r="BQ164" s="77">
        <f t="shared" si="41"/>
        <v>0.52244474407272357</v>
      </c>
    </row>
    <row r="165" spans="1:69" x14ac:dyDescent="0.35">
      <c r="A165">
        <v>2019</v>
      </c>
      <c r="B165" t="s">
        <v>3</v>
      </c>
      <c r="C165" t="s">
        <v>69</v>
      </c>
      <c r="D165" t="s">
        <v>17</v>
      </c>
      <c r="E165">
        <v>1</v>
      </c>
      <c r="F165" t="s">
        <v>9</v>
      </c>
      <c r="G165" t="s">
        <v>50</v>
      </c>
      <c r="H165" t="s">
        <v>35</v>
      </c>
      <c r="I165" t="s">
        <v>86</v>
      </c>
      <c r="J165" t="s">
        <v>19</v>
      </c>
      <c r="K165" t="s">
        <v>104</v>
      </c>
      <c r="L165" s="6">
        <v>1</v>
      </c>
      <c r="M165" s="6">
        <v>24450.03</v>
      </c>
      <c r="N165" s="6">
        <v>2906.93</v>
      </c>
      <c r="O165" s="6">
        <v>0</v>
      </c>
      <c r="P165" s="6">
        <v>24449.91</v>
      </c>
      <c r="Q165" s="6">
        <v>246.97</v>
      </c>
      <c r="R165" s="6">
        <v>0</v>
      </c>
      <c r="W165" s="66" t="str">
        <f t="shared" si="34"/>
        <v>X</v>
      </c>
      <c r="X165" s="66" t="str">
        <f t="shared" si="35"/>
        <v>X</v>
      </c>
      <c r="BC165" s="88">
        <v>500</v>
      </c>
      <c r="BE165" s="78">
        <f t="shared" si="42"/>
        <v>79000</v>
      </c>
      <c r="BF165" s="82">
        <f t="shared" si="36"/>
        <v>0.30473766308794253</v>
      </c>
      <c r="BG165" s="82">
        <f t="shared" si="38"/>
        <v>0.69526233691205741</v>
      </c>
      <c r="BH165" s="86">
        <f t="shared" si="43"/>
        <v>1.6012350321571445E-3</v>
      </c>
      <c r="BI165" s="83">
        <f>SUMPRODUCT(BC165:$BC$2007,BG165:$BG$2007)</f>
        <v>149109.95668798927</v>
      </c>
      <c r="BJ165" s="77">
        <f t="shared" si="37"/>
        <v>0.68603045188651013</v>
      </c>
      <c r="BL165" s="78">
        <f t="shared" si="44"/>
        <v>79000</v>
      </c>
      <c r="BM165" s="82">
        <f t="shared" si="39"/>
        <v>0.48054468617090634</v>
      </c>
      <c r="BN165" s="82">
        <f t="shared" si="40"/>
        <v>0.5194553138290936</v>
      </c>
      <c r="BO165" s="86">
        <f t="shared" si="45"/>
        <v>2.1578237383924059E-3</v>
      </c>
      <c r="BP165" s="83">
        <f>SUMPRODUCT(BC164:$BC$2006, BN165:$BN$2007)</f>
        <v>62754.067177833997</v>
      </c>
      <c r="BQ165" s="77">
        <f t="shared" si="41"/>
        <v>0.52028244471418483</v>
      </c>
    </row>
    <row r="166" spans="1:69" x14ac:dyDescent="0.35">
      <c r="A166">
        <v>2019</v>
      </c>
      <c r="B166" t="s">
        <v>3</v>
      </c>
      <c r="C166" t="s">
        <v>69</v>
      </c>
      <c r="D166" t="s">
        <v>17</v>
      </c>
      <c r="E166">
        <v>1</v>
      </c>
      <c r="F166" t="s">
        <v>9</v>
      </c>
      <c r="G166" t="s">
        <v>50</v>
      </c>
      <c r="H166" t="s">
        <v>35</v>
      </c>
      <c r="I166" t="s">
        <v>86</v>
      </c>
      <c r="J166" t="s">
        <v>19</v>
      </c>
      <c r="K166" t="s">
        <v>98</v>
      </c>
      <c r="L166" s="6">
        <v>1</v>
      </c>
      <c r="M166" s="6">
        <v>10568.73</v>
      </c>
      <c r="N166" s="6">
        <v>0</v>
      </c>
      <c r="O166" s="6">
        <v>0</v>
      </c>
      <c r="P166" s="6">
        <v>10568.73</v>
      </c>
      <c r="Q166" s="6">
        <v>0</v>
      </c>
      <c r="R166" s="6">
        <v>0</v>
      </c>
      <c r="W166" s="66" t="str">
        <f t="shared" si="34"/>
        <v>X</v>
      </c>
      <c r="X166" s="66" t="str">
        <f t="shared" si="35"/>
        <v>X</v>
      </c>
      <c r="BC166" s="88">
        <v>500</v>
      </c>
      <c r="BE166" s="78">
        <f t="shared" si="42"/>
        <v>79500</v>
      </c>
      <c r="BF166" s="82">
        <f t="shared" si="36"/>
        <v>0.3063352188437945</v>
      </c>
      <c r="BG166" s="82">
        <f t="shared" si="38"/>
        <v>0.69366478115620556</v>
      </c>
      <c r="BH166" s="86">
        <f t="shared" si="43"/>
        <v>1.5975557558519649E-3</v>
      </c>
      <c r="BI166" s="83">
        <f>SUMPRODUCT(BC166:$BC$2007,BG166:$BG$2007)</f>
        <v>148762.32551953327</v>
      </c>
      <c r="BJ166" s="77">
        <f t="shared" si="37"/>
        <v>0.68443105790315106</v>
      </c>
      <c r="BL166" s="78">
        <f t="shared" si="44"/>
        <v>79500</v>
      </c>
      <c r="BM166" s="82">
        <f t="shared" si="39"/>
        <v>0.48269358336402868</v>
      </c>
      <c r="BN166" s="82">
        <f t="shared" si="40"/>
        <v>0.51730641663597132</v>
      </c>
      <c r="BO166" s="86">
        <f t="shared" si="45"/>
        <v>2.1488971931223344E-3</v>
      </c>
      <c r="BP166" s="83">
        <f>SUMPRODUCT(BC165:$BC$2006, BN166:$BN$2007)</f>
        <v>62494.33952091945</v>
      </c>
      <c r="BQ166" s="77">
        <f t="shared" si="41"/>
        <v>0.51812909041578614</v>
      </c>
    </row>
    <row r="167" spans="1:69" x14ac:dyDescent="0.35">
      <c r="A167">
        <v>2019</v>
      </c>
      <c r="B167" t="s">
        <v>3</v>
      </c>
      <c r="C167" t="s">
        <v>69</v>
      </c>
      <c r="D167" t="s">
        <v>17</v>
      </c>
      <c r="E167">
        <v>1</v>
      </c>
      <c r="F167" t="s">
        <v>9</v>
      </c>
      <c r="G167" t="s">
        <v>51</v>
      </c>
      <c r="H167" t="s">
        <v>35</v>
      </c>
      <c r="I167" t="s">
        <v>86</v>
      </c>
      <c r="J167" t="s">
        <v>19</v>
      </c>
      <c r="K167" t="s">
        <v>91</v>
      </c>
      <c r="L167" s="6">
        <v>1</v>
      </c>
      <c r="M167" s="6">
        <v>0</v>
      </c>
      <c r="N167" s="6">
        <v>24493.56</v>
      </c>
      <c r="O167" s="6">
        <v>0</v>
      </c>
      <c r="P167" s="6">
        <v>0</v>
      </c>
      <c r="Q167" s="6">
        <v>0</v>
      </c>
      <c r="R167" s="6">
        <v>0</v>
      </c>
      <c r="W167" s="66" t="str">
        <f t="shared" si="34"/>
        <v>X</v>
      </c>
      <c r="X167" s="66" t="str">
        <f t="shared" si="35"/>
        <v>X</v>
      </c>
      <c r="BC167" s="88">
        <v>500</v>
      </c>
      <c r="BE167" s="78">
        <f t="shared" si="42"/>
        <v>80000</v>
      </c>
      <c r="BF167" s="82">
        <f t="shared" si="36"/>
        <v>0.30792910377748683</v>
      </c>
      <c r="BG167" s="82">
        <f t="shared" si="38"/>
        <v>0.69207089622251317</v>
      </c>
      <c r="BH167" s="86">
        <f t="shared" si="43"/>
        <v>1.5938849336923355E-3</v>
      </c>
      <c r="BI167" s="83">
        <f>SUMPRODUCT(BC167:$BC$2007,BG167:$BG$2007)</f>
        <v>148415.49312895516</v>
      </c>
      <c r="BJ167" s="77">
        <f t="shared" si="37"/>
        <v>0.68283533896578286</v>
      </c>
      <c r="BL167" s="78">
        <f t="shared" si="44"/>
        <v>80000</v>
      </c>
      <c r="BM167" s="82">
        <f t="shared" si="39"/>
        <v>0.48483359093946177</v>
      </c>
      <c r="BN167" s="82">
        <f t="shared" si="40"/>
        <v>0.51516640906053823</v>
      </c>
      <c r="BO167" s="86">
        <f t="shared" si="45"/>
        <v>2.1400075754330894E-3</v>
      </c>
      <c r="BP167" s="83">
        <f>SUMPRODUCT(BC166:$BC$2006, BN167:$BN$2007)</f>
        <v>62235.686312601458</v>
      </c>
      <c r="BQ167" s="77">
        <f t="shared" si="41"/>
        <v>0.51598464417335377</v>
      </c>
    </row>
    <row r="168" spans="1:69" x14ac:dyDescent="0.35">
      <c r="A168">
        <v>2019</v>
      </c>
      <c r="B168" t="s">
        <v>3</v>
      </c>
      <c r="C168" t="s">
        <v>69</v>
      </c>
      <c r="D168" t="s">
        <v>17</v>
      </c>
      <c r="E168">
        <v>1</v>
      </c>
      <c r="F168" t="s">
        <v>9</v>
      </c>
      <c r="G168" t="s">
        <v>51</v>
      </c>
      <c r="H168" t="s">
        <v>35</v>
      </c>
      <c r="I168" t="s">
        <v>86</v>
      </c>
      <c r="J168" t="s">
        <v>19</v>
      </c>
      <c r="K168" t="s">
        <v>94</v>
      </c>
      <c r="L168" s="6">
        <v>1</v>
      </c>
      <c r="M168" s="6">
        <v>5040000</v>
      </c>
      <c r="N168" s="6">
        <v>0</v>
      </c>
      <c r="O168" s="6">
        <v>0</v>
      </c>
      <c r="P168" s="6">
        <v>2520000</v>
      </c>
      <c r="Q168" s="6">
        <v>0</v>
      </c>
      <c r="R168" s="6">
        <v>0</v>
      </c>
      <c r="W168" s="66" t="str">
        <f t="shared" si="34"/>
        <v>X</v>
      </c>
      <c r="X168" s="66" t="str">
        <f t="shared" si="35"/>
        <v>X</v>
      </c>
      <c r="BC168" s="88">
        <v>500</v>
      </c>
      <c r="BE168" s="78">
        <f t="shared" si="42"/>
        <v>80500</v>
      </c>
      <c r="BF168" s="82">
        <f t="shared" si="36"/>
        <v>0.30951932632373952</v>
      </c>
      <c r="BG168" s="82">
        <f t="shared" si="38"/>
        <v>0.69048067367626054</v>
      </c>
      <c r="BH168" s="86">
        <f t="shared" si="43"/>
        <v>1.5902225462526842E-3</v>
      </c>
      <c r="BI168" s="83">
        <f>SUMPRODUCT(BC168:$BC$2007,BG168:$BG$2007)</f>
        <v>148069.45768084392</v>
      </c>
      <c r="BJ168" s="77">
        <f t="shared" si="37"/>
        <v>0.68124328662998046</v>
      </c>
      <c r="BL168" s="78">
        <f t="shared" si="44"/>
        <v>80500</v>
      </c>
      <c r="BM168" s="82">
        <f t="shared" si="39"/>
        <v>0.4869647456720233</v>
      </c>
      <c r="BN168" s="82">
        <f t="shared" si="40"/>
        <v>0.5130352543279767</v>
      </c>
      <c r="BO168" s="86">
        <f t="shared" si="45"/>
        <v>2.1311547325615354E-3</v>
      </c>
      <c r="BP168" s="83">
        <f>SUMPRODUCT(BC167:$BC$2006, BN168:$BN$2007)</f>
        <v>61978.103108071191</v>
      </c>
      <c r="BQ168" s="77">
        <f t="shared" si="41"/>
        <v>0.5138490691357942</v>
      </c>
    </row>
    <row r="169" spans="1:69" x14ac:dyDescent="0.35">
      <c r="A169">
        <v>2019</v>
      </c>
      <c r="B169" t="s">
        <v>3</v>
      </c>
      <c r="C169" t="s">
        <v>69</v>
      </c>
      <c r="D169" t="s">
        <v>17</v>
      </c>
      <c r="E169">
        <v>1</v>
      </c>
      <c r="F169" t="s">
        <v>9</v>
      </c>
      <c r="G169" t="s">
        <v>51</v>
      </c>
      <c r="H169" t="s">
        <v>35</v>
      </c>
      <c r="I169" t="s">
        <v>86</v>
      </c>
      <c r="J169" t="s">
        <v>19</v>
      </c>
      <c r="K169" t="s">
        <v>108</v>
      </c>
      <c r="L169" s="6">
        <v>1</v>
      </c>
      <c r="M169" s="6">
        <v>0</v>
      </c>
      <c r="N169" s="6">
        <v>12435.19</v>
      </c>
      <c r="O169" s="6">
        <v>0</v>
      </c>
      <c r="P169" s="6">
        <v>0</v>
      </c>
      <c r="Q169" s="6">
        <v>0</v>
      </c>
      <c r="R169" s="6">
        <v>0</v>
      </c>
      <c r="W169" s="66" t="str">
        <f t="shared" si="34"/>
        <v>X</v>
      </c>
      <c r="X169" s="66" t="str">
        <f t="shared" si="35"/>
        <v>X</v>
      </c>
      <c r="BC169" s="88">
        <v>500</v>
      </c>
      <c r="BE169" s="78">
        <f t="shared" si="42"/>
        <v>81000</v>
      </c>
      <c r="BF169" s="82">
        <f t="shared" si="36"/>
        <v>0.31110589489789137</v>
      </c>
      <c r="BG169" s="82">
        <f t="shared" si="38"/>
        <v>0.68889410510210869</v>
      </c>
      <c r="BH169" s="86">
        <f t="shared" si="43"/>
        <v>1.5865685741518476E-3</v>
      </c>
      <c r="BI169" s="83">
        <f>SUMPRODUCT(BC169:$BC$2007,BG169:$BG$2007)</f>
        <v>147724.2173440058</v>
      </c>
      <c r="BJ169" s="77">
        <f t="shared" si="37"/>
        <v>0.67965489247072186</v>
      </c>
      <c r="BL169" s="78">
        <f t="shared" si="44"/>
        <v>81000</v>
      </c>
      <c r="BM169" s="82">
        <f t="shared" si="39"/>
        <v>0.48908708418440006</v>
      </c>
      <c r="BN169" s="82">
        <f t="shared" si="40"/>
        <v>0.51091291581559994</v>
      </c>
      <c r="BO169" s="86">
        <f t="shared" si="45"/>
        <v>2.1223385123767535E-3</v>
      </c>
      <c r="BP169" s="83">
        <f>SUMPRODUCT(BC168:$BC$2006, BN169:$BN$2007)</f>
        <v>61721.585480907197</v>
      </c>
      <c r="BQ169" s="77">
        <f t="shared" si="41"/>
        <v>0.5117223286044601</v>
      </c>
    </row>
    <row r="170" spans="1:69" x14ac:dyDescent="0.35">
      <c r="A170">
        <v>2019</v>
      </c>
      <c r="B170" t="s">
        <v>3</v>
      </c>
      <c r="C170" t="s">
        <v>69</v>
      </c>
      <c r="D170" t="s">
        <v>17</v>
      </c>
      <c r="E170">
        <v>1</v>
      </c>
      <c r="F170" t="s">
        <v>9</v>
      </c>
      <c r="G170" t="s">
        <v>51</v>
      </c>
      <c r="H170" t="s">
        <v>35</v>
      </c>
      <c r="I170" t="s">
        <v>86</v>
      </c>
      <c r="J170" t="s">
        <v>19</v>
      </c>
      <c r="K170" t="s">
        <v>99</v>
      </c>
      <c r="L170" s="6">
        <v>1</v>
      </c>
      <c r="M170" s="6">
        <v>0</v>
      </c>
      <c r="N170" s="6">
        <v>5544.7</v>
      </c>
      <c r="O170" s="6">
        <v>0</v>
      </c>
      <c r="P170" s="6">
        <v>0</v>
      </c>
      <c r="Q170" s="6">
        <v>0</v>
      </c>
      <c r="R170" s="6">
        <v>0</v>
      </c>
      <c r="W170" s="66" t="str">
        <f t="shared" si="34"/>
        <v>X</v>
      </c>
      <c r="X170" s="66" t="str">
        <f t="shared" si="35"/>
        <v>X</v>
      </c>
      <c r="BC170" s="88">
        <v>500</v>
      </c>
      <c r="BE170" s="78">
        <f t="shared" si="42"/>
        <v>81500</v>
      </c>
      <c r="BF170" s="82">
        <f t="shared" si="36"/>
        <v>0.3126888178959446</v>
      </c>
      <c r="BG170" s="82">
        <f t="shared" si="38"/>
        <v>0.6873111821040554</v>
      </c>
      <c r="BH170" s="86">
        <f t="shared" si="43"/>
        <v>1.5829229980532378E-3</v>
      </c>
      <c r="BI170" s="83">
        <f>SUMPRODUCT(BC170:$BC$2007,BG170:$BG$2007)</f>
        <v>147379.77029145471</v>
      </c>
      <c r="BJ170" s="77">
        <f t="shared" si="37"/>
        <v>0.67807014808234367</v>
      </c>
      <c r="BL170" s="78">
        <f t="shared" si="44"/>
        <v>81500</v>
      </c>
      <c r="BM170" s="82">
        <f t="shared" si="39"/>
        <v>0.49120064294777682</v>
      </c>
      <c r="BN170" s="82">
        <f t="shared" si="40"/>
        <v>0.50879935705222312</v>
      </c>
      <c r="BO170" s="86">
        <f t="shared" si="45"/>
        <v>2.1135587633767661E-3</v>
      </c>
      <c r="BP170" s="83">
        <f>SUMPRODUCT(BC169:$BC$2006, BN170:$BN$2007)</f>
        <v>61466.129022999397</v>
      </c>
      <c r="BQ170" s="77">
        <f t="shared" si="41"/>
        <v>0.50960438603252045</v>
      </c>
    </row>
    <row r="171" spans="1:69" x14ac:dyDescent="0.35">
      <c r="A171">
        <v>2019</v>
      </c>
      <c r="B171" t="s">
        <v>3</v>
      </c>
      <c r="C171" t="s">
        <v>69</v>
      </c>
      <c r="D171" t="s">
        <v>17</v>
      </c>
      <c r="E171">
        <v>1</v>
      </c>
      <c r="F171" t="s">
        <v>9</v>
      </c>
      <c r="G171" t="s">
        <v>51</v>
      </c>
      <c r="H171" t="s">
        <v>35</v>
      </c>
      <c r="I171" t="s">
        <v>86</v>
      </c>
      <c r="J171" t="s">
        <v>19</v>
      </c>
      <c r="K171" t="s">
        <v>98</v>
      </c>
      <c r="L171" s="6">
        <v>3</v>
      </c>
      <c r="M171" s="6">
        <v>-682.09</v>
      </c>
      <c r="N171" s="6">
        <v>0</v>
      </c>
      <c r="O171" s="6">
        <v>0</v>
      </c>
      <c r="P171" s="6">
        <v>945.4</v>
      </c>
      <c r="Q171" s="6">
        <v>0</v>
      </c>
      <c r="R171" s="6">
        <v>0</v>
      </c>
      <c r="W171" s="66" t="str">
        <f t="shared" si="34"/>
        <v>X</v>
      </c>
      <c r="X171" s="66" t="str">
        <f t="shared" si="35"/>
        <v>X</v>
      </c>
      <c r="BC171" s="88">
        <v>500</v>
      </c>
      <c r="BE171" s="78">
        <f t="shared" si="42"/>
        <v>82000</v>
      </c>
      <c r="BF171" s="82">
        <f t="shared" si="36"/>
        <v>0.31426810369460945</v>
      </c>
      <c r="BG171" s="82">
        <f t="shared" si="38"/>
        <v>0.68573189630539055</v>
      </c>
      <c r="BH171" s="86">
        <f t="shared" si="43"/>
        <v>1.5792857986648423E-3</v>
      </c>
      <c r="BI171" s="83">
        <f>SUMPRODUCT(BC171:$BC$2007,BG171:$BG$2007)</f>
        <v>147036.11470040269</v>
      </c>
      <c r="BJ171" s="77">
        <f t="shared" si="37"/>
        <v>0.67648904507849761</v>
      </c>
      <c r="BL171" s="78">
        <f t="shared" si="44"/>
        <v>82000</v>
      </c>
      <c r="BM171" s="82">
        <f t="shared" si="39"/>
        <v>0.49330545828246353</v>
      </c>
      <c r="BN171" s="82">
        <f t="shared" si="40"/>
        <v>0.50669454171753647</v>
      </c>
      <c r="BO171" s="86">
        <f t="shared" si="45"/>
        <v>2.1048153346867049E-3</v>
      </c>
      <c r="BP171" s="83">
        <f>SUMPRODUCT(BC170:$BC$2006, BN171:$BN$2007)</f>
        <v>61211.729344473286</v>
      </c>
      <c r="BQ171" s="77">
        <f t="shared" si="41"/>
        <v>0.50749520502433199</v>
      </c>
    </row>
    <row r="172" spans="1:69" x14ac:dyDescent="0.35">
      <c r="A172">
        <v>2019</v>
      </c>
      <c r="B172" t="s">
        <v>3</v>
      </c>
      <c r="C172" t="s">
        <v>69</v>
      </c>
      <c r="D172" t="s">
        <v>17</v>
      </c>
      <c r="E172">
        <v>1</v>
      </c>
      <c r="F172" t="s">
        <v>9</v>
      </c>
      <c r="G172" t="s">
        <v>52</v>
      </c>
      <c r="H172" t="s">
        <v>35</v>
      </c>
      <c r="I172" t="s">
        <v>86</v>
      </c>
      <c r="J172" t="s">
        <v>19</v>
      </c>
      <c r="K172" t="s">
        <v>94</v>
      </c>
      <c r="L172" s="6">
        <v>1</v>
      </c>
      <c r="M172" s="6">
        <v>0</v>
      </c>
      <c r="N172" s="6">
        <v>5544.7</v>
      </c>
      <c r="O172" s="6">
        <v>0</v>
      </c>
      <c r="P172" s="6">
        <v>0</v>
      </c>
      <c r="Q172" s="6">
        <v>0</v>
      </c>
      <c r="R172" s="6">
        <v>0</v>
      </c>
      <c r="W172" s="66" t="str">
        <f t="shared" si="34"/>
        <v>X</v>
      </c>
      <c r="X172" s="66" t="str">
        <f t="shared" si="35"/>
        <v>X</v>
      </c>
      <c r="BC172" s="88">
        <v>500</v>
      </c>
      <c r="BE172" s="78">
        <f t="shared" si="42"/>
        <v>82500</v>
      </c>
      <c r="BF172" s="82">
        <f t="shared" si="36"/>
        <v>0.31584376065134823</v>
      </c>
      <c r="BG172" s="82">
        <f t="shared" si="38"/>
        <v>0.68415623934865177</v>
      </c>
      <c r="BH172" s="86">
        <f t="shared" si="43"/>
        <v>1.5756569567387801E-3</v>
      </c>
      <c r="BI172" s="83">
        <f>SUMPRODUCT(BC172:$BC$2007,BG172:$BG$2007)</f>
        <v>146693.24875225002</v>
      </c>
      <c r="BJ172" s="77">
        <f t="shared" si="37"/>
        <v>0.67491157509210453</v>
      </c>
      <c r="BL172" s="78">
        <f t="shared" si="44"/>
        <v>82500</v>
      </c>
      <c r="BM172" s="82">
        <f t="shared" si="39"/>
        <v>0.49540156635851923</v>
      </c>
      <c r="BN172" s="82">
        <f t="shared" si="40"/>
        <v>0.50459843364148083</v>
      </c>
      <c r="BO172" s="86">
        <f t="shared" si="45"/>
        <v>2.0961080760557027E-3</v>
      </c>
      <c r="BP172" s="83">
        <f>SUMPRODUCT(BC171:$BC$2006, BN172:$BN$2007)</f>
        <v>60958.382073614506</v>
      </c>
      <c r="BQ172" s="77">
        <f t="shared" si="41"/>
        <v>0.5053947493348141</v>
      </c>
    </row>
    <row r="173" spans="1:69" x14ac:dyDescent="0.35">
      <c r="A173">
        <v>2019</v>
      </c>
      <c r="B173" t="s">
        <v>3</v>
      </c>
      <c r="C173" t="s">
        <v>69</v>
      </c>
      <c r="D173" t="s">
        <v>17</v>
      </c>
      <c r="E173">
        <v>1</v>
      </c>
      <c r="F173" t="s">
        <v>9</v>
      </c>
      <c r="G173" t="s">
        <v>52</v>
      </c>
      <c r="H173" t="s">
        <v>35</v>
      </c>
      <c r="I173" t="s">
        <v>86</v>
      </c>
      <c r="J173" t="s">
        <v>19</v>
      </c>
      <c r="K173" t="s">
        <v>98</v>
      </c>
      <c r="L173" s="6">
        <v>1</v>
      </c>
      <c r="M173" s="6">
        <v>149702.51</v>
      </c>
      <c r="N173" s="6">
        <v>0</v>
      </c>
      <c r="O173" s="6">
        <v>0</v>
      </c>
      <c r="P173" s="6">
        <v>149702.51</v>
      </c>
      <c r="Q173" s="6">
        <v>0</v>
      </c>
      <c r="R173" s="6">
        <v>0</v>
      </c>
      <c r="W173" s="66" t="str">
        <f t="shared" si="34"/>
        <v>X</v>
      </c>
      <c r="X173" s="66" t="str">
        <f t="shared" si="35"/>
        <v>X</v>
      </c>
      <c r="BC173" s="88">
        <v>500</v>
      </c>
      <c r="BE173" s="78">
        <f t="shared" si="42"/>
        <v>83000</v>
      </c>
      <c r="BF173" s="82">
        <f t="shared" si="36"/>
        <v>0.31741579710441975</v>
      </c>
      <c r="BG173" s="82">
        <f t="shared" si="38"/>
        <v>0.68258420289558019</v>
      </c>
      <c r="BH173" s="86">
        <f t="shared" si="43"/>
        <v>1.5720364530715236E-3</v>
      </c>
      <c r="BI173" s="83">
        <f>SUMPRODUCT(BC173:$BC$2007,BG173:$BG$2007)</f>
        <v>146351.17063257561</v>
      </c>
      <c r="BJ173" s="77">
        <f t="shared" si="37"/>
        <v>0.6733377297753107</v>
      </c>
      <c r="BL173" s="78">
        <f t="shared" si="44"/>
        <v>83000</v>
      </c>
      <c r="BM173" s="82">
        <f t="shared" si="39"/>
        <v>0.49748900319637374</v>
      </c>
      <c r="BN173" s="82">
        <f t="shared" si="40"/>
        <v>0.50251099680362632</v>
      </c>
      <c r="BO173" s="86">
        <f t="shared" si="45"/>
        <v>2.0874368378545061E-3</v>
      </c>
      <c r="BP173" s="83">
        <f>SUMPRODUCT(BC172:$BC$2006, BN173:$BN$2007)</f>
        <v>60706.082856793764</v>
      </c>
      <c r="BQ173" s="77">
        <f t="shared" si="41"/>
        <v>0.5033029828688258</v>
      </c>
    </row>
    <row r="174" spans="1:69" x14ac:dyDescent="0.35">
      <c r="A174">
        <v>2019</v>
      </c>
      <c r="B174" t="s">
        <v>3</v>
      </c>
      <c r="C174" t="s">
        <v>69</v>
      </c>
      <c r="D174" t="s">
        <v>17</v>
      </c>
      <c r="E174">
        <v>1</v>
      </c>
      <c r="F174" t="s">
        <v>9</v>
      </c>
      <c r="G174" t="s">
        <v>52</v>
      </c>
      <c r="H174" t="s">
        <v>35</v>
      </c>
      <c r="I174" t="s">
        <v>86</v>
      </c>
      <c r="J174" t="s">
        <v>19</v>
      </c>
      <c r="K174" t="s">
        <v>109</v>
      </c>
      <c r="L174" s="6">
        <v>1</v>
      </c>
      <c r="M174" s="6">
        <v>0</v>
      </c>
      <c r="N174" s="6">
        <v>13999.88</v>
      </c>
      <c r="O174" s="6">
        <v>0</v>
      </c>
      <c r="P174" s="6">
        <v>0</v>
      </c>
      <c r="Q174" s="6">
        <v>0</v>
      </c>
      <c r="R174" s="6">
        <v>0</v>
      </c>
      <c r="W174" s="66" t="str">
        <f t="shared" si="34"/>
        <v>X</v>
      </c>
      <c r="X174" s="66" t="str">
        <f t="shared" si="35"/>
        <v>X</v>
      </c>
      <c r="BC174" s="88">
        <v>500</v>
      </c>
      <c r="BE174" s="78">
        <f t="shared" si="42"/>
        <v>83500</v>
      </c>
      <c r="BF174" s="82">
        <f t="shared" si="36"/>
        <v>0.31898422137292343</v>
      </c>
      <c r="BG174" s="82">
        <f t="shared" si="38"/>
        <v>0.68101577862707652</v>
      </c>
      <c r="BH174" s="86">
        <f t="shared" si="43"/>
        <v>1.5684242685036764E-3</v>
      </c>
      <c r="BI174" s="83">
        <f>SUMPRODUCT(BC174:$BC$2007,BG174:$BG$2007)</f>
        <v>146009.87853112785</v>
      </c>
      <c r="BJ174" s="77">
        <f t="shared" si="37"/>
        <v>0.67176750079944536</v>
      </c>
      <c r="BL174" s="78">
        <f t="shared" si="44"/>
        <v>83500</v>
      </c>
      <c r="BM174" s="82">
        <f t="shared" si="39"/>
        <v>0.49956780466744644</v>
      </c>
      <c r="BN174" s="82">
        <f t="shared" si="40"/>
        <v>0.50043219533255356</v>
      </c>
      <c r="BO174" s="86">
        <f t="shared" si="45"/>
        <v>2.0788014710726999E-3</v>
      </c>
      <c r="BP174" s="83">
        <f>SUMPRODUCT(BC173:$BC$2006, BN174:$BN$2007)</f>
        <v>60454.827358391958</v>
      </c>
      <c r="BQ174" s="77">
        <f t="shared" si="41"/>
        <v>0.50121986968054544</v>
      </c>
    </row>
    <row r="175" spans="1:69" x14ac:dyDescent="0.35">
      <c r="A175">
        <v>2019</v>
      </c>
      <c r="B175" t="s">
        <v>3</v>
      </c>
      <c r="C175" t="s">
        <v>69</v>
      </c>
      <c r="D175" t="s">
        <v>17</v>
      </c>
      <c r="E175">
        <v>1</v>
      </c>
      <c r="F175" t="s">
        <v>9</v>
      </c>
      <c r="G175" t="s">
        <v>53</v>
      </c>
      <c r="H175" t="s">
        <v>35</v>
      </c>
      <c r="I175" t="s">
        <v>86</v>
      </c>
      <c r="J175" t="s">
        <v>19</v>
      </c>
      <c r="K175" t="s">
        <v>91</v>
      </c>
      <c r="L175" s="6">
        <v>1</v>
      </c>
      <c r="M175" s="6">
        <v>-1000</v>
      </c>
      <c r="N175" s="6">
        <v>1500</v>
      </c>
      <c r="O175" s="6">
        <v>0</v>
      </c>
      <c r="P175" s="6">
        <v>0</v>
      </c>
      <c r="Q175" s="6">
        <v>0</v>
      </c>
      <c r="R175" s="6">
        <v>0</v>
      </c>
      <c r="W175" s="66" t="str">
        <f t="shared" si="34"/>
        <v>X</v>
      </c>
      <c r="X175" s="66" t="str">
        <f t="shared" si="35"/>
        <v>X</v>
      </c>
      <c r="BC175" s="88">
        <v>500</v>
      </c>
      <c r="BE175" s="78">
        <f t="shared" si="42"/>
        <v>84000</v>
      </c>
      <c r="BF175" s="82">
        <f t="shared" si="36"/>
        <v>0.32054904175684318</v>
      </c>
      <c r="BG175" s="82">
        <f t="shared" si="38"/>
        <v>0.67945095824315682</v>
      </c>
      <c r="BH175" s="86">
        <f t="shared" si="43"/>
        <v>1.5648203839197516E-3</v>
      </c>
      <c r="BI175" s="83">
        <f>SUMPRODUCT(BC175:$BC$2007,BG175:$BG$2007)</f>
        <v>145669.37064181434</v>
      </c>
      <c r="BJ175" s="77">
        <f t="shared" si="37"/>
        <v>0.67020087985497367</v>
      </c>
      <c r="BL175" s="78">
        <f t="shared" si="44"/>
        <v>84000</v>
      </c>
      <c r="BM175" s="82">
        <f t="shared" si="39"/>
        <v>0.50163800649476276</v>
      </c>
      <c r="BN175" s="82">
        <f t="shared" si="40"/>
        <v>0.49836199350523724</v>
      </c>
      <c r="BO175" s="86">
        <f t="shared" si="45"/>
        <v>2.0702018273163203E-3</v>
      </c>
      <c r="BP175" s="83">
        <f>SUMPRODUCT(BC174:$BC$2006, BN175:$BN$2007)</f>
        <v>60204.611260725673</v>
      </c>
      <c r="BQ175" s="77">
        <f t="shared" si="41"/>
        <v>0.49914537397285308</v>
      </c>
    </row>
    <row r="176" spans="1:69" x14ac:dyDescent="0.35">
      <c r="A176">
        <v>2019</v>
      </c>
      <c r="B176" t="s">
        <v>3</v>
      </c>
      <c r="C176" t="s">
        <v>69</v>
      </c>
      <c r="D176" t="s">
        <v>17</v>
      </c>
      <c r="E176">
        <v>1</v>
      </c>
      <c r="F176" t="s">
        <v>9</v>
      </c>
      <c r="G176" t="s">
        <v>53</v>
      </c>
      <c r="H176" t="s">
        <v>35</v>
      </c>
      <c r="I176" t="s">
        <v>86</v>
      </c>
      <c r="J176" t="s">
        <v>19</v>
      </c>
      <c r="K176" t="s">
        <v>94</v>
      </c>
      <c r="L176" s="6">
        <v>6</v>
      </c>
      <c r="M176" s="6">
        <v>4091691.75</v>
      </c>
      <c r="N176" s="6">
        <v>332775.65000000002</v>
      </c>
      <c r="O176" s="6">
        <v>0</v>
      </c>
      <c r="P176" s="6">
        <v>4100000</v>
      </c>
      <c r="Q176" s="6">
        <v>0</v>
      </c>
      <c r="R176" s="6">
        <v>0</v>
      </c>
      <c r="W176" s="66" t="str">
        <f t="shared" si="34"/>
        <v>X</v>
      </c>
      <c r="X176" s="66" t="str">
        <f t="shared" si="35"/>
        <v>X</v>
      </c>
      <c r="BC176" s="88">
        <v>500</v>
      </c>
      <c r="BE176" s="78">
        <f t="shared" si="42"/>
        <v>84500</v>
      </c>
      <c r="BF176" s="82">
        <f t="shared" si="36"/>
        <v>0.32211026653709152</v>
      </c>
      <c r="BG176" s="82">
        <f t="shared" si="38"/>
        <v>0.67788973346290848</v>
      </c>
      <c r="BH176" s="86">
        <f t="shared" si="43"/>
        <v>1.5612247802483381E-3</v>
      </c>
      <c r="BI176" s="83">
        <f>SUMPRODUCT(BC176:$BC$2007,BG176:$BG$2007)</f>
        <v>145329.64516269273</v>
      </c>
      <c r="BJ176" s="77">
        <f t="shared" si="37"/>
        <v>0.66863785865145442</v>
      </c>
      <c r="BL176" s="78">
        <f t="shared" si="44"/>
        <v>84500</v>
      </c>
      <c r="BM176" s="82">
        <f t="shared" si="39"/>
        <v>0.50369964425356839</v>
      </c>
      <c r="BN176" s="82">
        <f t="shared" si="40"/>
        <v>0.49630035574643161</v>
      </c>
      <c r="BO176" s="86">
        <f t="shared" si="45"/>
        <v>2.0616377588056345E-3</v>
      </c>
      <c r="BP176" s="83">
        <f>SUMPRODUCT(BC175:$BC$2006, BN176:$BN$2007)</f>
        <v>59955.430263973052</v>
      </c>
      <c r="BQ176" s="77">
        <f t="shared" si="41"/>
        <v>0.49707946009671528</v>
      </c>
    </row>
    <row r="177" spans="1:69" x14ac:dyDescent="0.35">
      <c r="A177">
        <v>2019</v>
      </c>
      <c r="B177" t="s">
        <v>3</v>
      </c>
      <c r="C177" t="s">
        <v>69</v>
      </c>
      <c r="D177" t="s">
        <v>17</v>
      </c>
      <c r="E177">
        <v>1</v>
      </c>
      <c r="F177" t="s">
        <v>9</v>
      </c>
      <c r="G177" t="s">
        <v>53</v>
      </c>
      <c r="H177" t="s">
        <v>35</v>
      </c>
      <c r="I177" t="s">
        <v>86</v>
      </c>
      <c r="J177" t="s">
        <v>19</v>
      </c>
      <c r="K177" t="s">
        <v>89</v>
      </c>
      <c r="L177" s="6">
        <v>1</v>
      </c>
      <c r="M177" s="6">
        <v>-32000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W177" s="66" t="str">
        <f t="shared" si="34"/>
        <v>X</v>
      </c>
      <c r="X177" s="66" t="str">
        <f t="shared" si="35"/>
        <v>X</v>
      </c>
      <c r="BC177" s="88">
        <v>500</v>
      </c>
      <c r="BE177" s="78">
        <f t="shared" si="42"/>
        <v>85000</v>
      </c>
      <c r="BF177" s="82">
        <f t="shared" si="36"/>
        <v>0.32366790397555328</v>
      </c>
      <c r="BG177" s="82">
        <f t="shared" si="38"/>
        <v>0.67633209602444677</v>
      </c>
      <c r="BH177" s="86">
        <f t="shared" si="43"/>
        <v>1.5576374384617675E-3</v>
      </c>
      <c r="BI177" s="83">
        <f>SUMPRODUCT(BC177:$BC$2007,BG177:$BG$2007)</f>
        <v>144990.70029596126</v>
      </c>
      <c r="BJ177" s="77">
        <f t="shared" si="37"/>
        <v>0.66707842891749669</v>
      </c>
      <c r="BL177" s="78">
        <f t="shared" si="44"/>
        <v>85000</v>
      </c>
      <c r="BM177" s="82">
        <f t="shared" si="39"/>
        <v>0.50575275337194014</v>
      </c>
      <c r="BN177" s="82">
        <f t="shared" si="40"/>
        <v>0.49424724662805986</v>
      </c>
      <c r="BO177" s="86">
        <f t="shared" si="45"/>
        <v>2.0531091183717542E-3</v>
      </c>
      <c r="BP177" s="83">
        <f>SUMPRODUCT(BC176:$BC$2006, BN177:$BN$2007)</f>
        <v>59707.280086099847</v>
      </c>
      <c r="BQ177" s="77">
        <f t="shared" si="41"/>
        <v>0.49502209255057261</v>
      </c>
    </row>
    <row r="178" spans="1:69" x14ac:dyDescent="0.35">
      <c r="A178">
        <v>2019</v>
      </c>
      <c r="B178" t="s">
        <v>3</v>
      </c>
      <c r="C178" t="s">
        <v>69</v>
      </c>
      <c r="D178" t="s">
        <v>17</v>
      </c>
      <c r="E178">
        <v>1</v>
      </c>
      <c r="F178" t="s">
        <v>9</v>
      </c>
      <c r="G178" t="s">
        <v>53</v>
      </c>
      <c r="H178" t="s">
        <v>35</v>
      </c>
      <c r="I178" t="s">
        <v>86</v>
      </c>
      <c r="J178" t="s">
        <v>19</v>
      </c>
      <c r="K178" t="s">
        <v>101</v>
      </c>
      <c r="L178" s="6">
        <v>2</v>
      </c>
      <c r="M178" s="6">
        <v>-25000</v>
      </c>
      <c r="N178" s="6">
        <v>5544.7</v>
      </c>
      <c r="O178" s="6">
        <v>0</v>
      </c>
      <c r="P178" s="6">
        <v>0</v>
      </c>
      <c r="Q178" s="6">
        <v>0</v>
      </c>
      <c r="R178" s="6">
        <v>0</v>
      </c>
      <c r="W178" s="66" t="str">
        <f t="shared" si="34"/>
        <v>X</v>
      </c>
      <c r="X178" s="66" t="str">
        <f t="shared" si="35"/>
        <v>X</v>
      </c>
      <c r="BC178" s="88">
        <v>500</v>
      </c>
      <c r="BE178" s="78">
        <f t="shared" si="42"/>
        <v>85500</v>
      </c>
      <c r="BF178" s="82">
        <f t="shared" si="36"/>
        <v>0.32522196231512923</v>
      </c>
      <c r="BG178" s="82">
        <f t="shared" si="38"/>
        <v>0.67477803768487077</v>
      </c>
      <c r="BH178" s="86">
        <f t="shared" si="43"/>
        <v>1.5540583395759477E-3</v>
      </c>
      <c r="BI178" s="83">
        <f>SUMPRODUCT(BC178:$BC$2007,BG178:$BG$2007)</f>
        <v>144652.53424794905</v>
      </c>
      <c r="BJ178" s="77">
        <f t="shared" si="37"/>
        <v>0.66552258240071493</v>
      </c>
      <c r="BL178" s="78">
        <f t="shared" si="44"/>
        <v>85500</v>
      </c>
      <c r="BM178" s="82">
        <f t="shared" si="39"/>
        <v>0.50779736913139484</v>
      </c>
      <c r="BN178" s="82">
        <f t="shared" si="40"/>
        <v>0.49220263086860516</v>
      </c>
      <c r="BO178" s="86">
        <f t="shared" si="45"/>
        <v>2.0446157594546932E-3</v>
      </c>
      <c r="BP178" s="83">
        <f>SUMPRODUCT(BC177:$BC$2006, BN178:$BN$2007)</f>
        <v>59460.156462785824</v>
      </c>
      <c r="BQ178" s="77">
        <f t="shared" si="41"/>
        <v>0.49297323597972931</v>
      </c>
    </row>
    <row r="179" spans="1:69" x14ac:dyDescent="0.35">
      <c r="A179">
        <v>2019</v>
      </c>
      <c r="B179" t="s">
        <v>3</v>
      </c>
      <c r="C179" t="s">
        <v>69</v>
      </c>
      <c r="D179" t="s">
        <v>17</v>
      </c>
      <c r="E179">
        <v>1</v>
      </c>
      <c r="F179" t="s">
        <v>9</v>
      </c>
      <c r="G179" t="s">
        <v>53</v>
      </c>
      <c r="H179" t="s">
        <v>35</v>
      </c>
      <c r="I179" t="s">
        <v>86</v>
      </c>
      <c r="J179" t="s">
        <v>19</v>
      </c>
      <c r="K179" t="s">
        <v>99</v>
      </c>
      <c r="L179" s="6">
        <v>1</v>
      </c>
      <c r="M179" s="6">
        <v>-12250</v>
      </c>
      <c r="N179" s="6">
        <v>8613.1200000000008</v>
      </c>
      <c r="O179" s="6">
        <v>0</v>
      </c>
      <c r="P179" s="6">
        <v>0</v>
      </c>
      <c r="Q179" s="6">
        <v>0</v>
      </c>
      <c r="R179" s="6">
        <v>0</v>
      </c>
      <c r="W179" s="66" t="str">
        <f t="shared" si="34"/>
        <v>X</v>
      </c>
      <c r="X179" s="66" t="str">
        <f t="shared" si="35"/>
        <v>X</v>
      </c>
      <c r="BC179" s="88">
        <v>500</v>
      </c>
      <c r="BE179" s="78">
        <f t="shared" si="42"/>
        <v>86000</v>
      </c>
      <c r="BF179" s="82">
        <f t="shared" si="36"/>
        <v>0.32677244977977998</v>
      </c>
      <c r="BG179" s="82">
        <f t="shared" si="38"/>
        <v>0.67322755022022007</v>
      </c>
      <c r="BH179" s="86">
        <f t="shared" si="43"/>
        <v>1.5504874646507516E-3</v>
      </c>
      <c r="BI179" s="83">
        <f>SUMPRODUCT(BC179:$BC$2007,BG179:$BG$2007)</f>
        <v>144315.14522910662</v>
      </c>
      <c r="BJ179" s="77">
        <f t="shared" si="37"/>
        <v>0.66397031086768554</v>
      </c>
      <c r="BL179" s="78">
        <f t="shared" si="44"/>
        <v>86000</v>
      </c>
      <c r="BM179" s="82">
        <f t="shared" si="39"/>
        <v>0.50983352666749615</v>
      </c>
      <c r="BN179" s="82">
        <f t="shared" si="40"/>
        <v>0.49016647333250385</v>
      </c>
      <c r="BO179" s="86">
        <f t="shared" si="45"/>
        <v>2.0361575361013129E-3</v>
      </c>
      <c r="BP179" s="83">
        <f>SUMPRODUCT(BC178:$BC$2006, BN179:$BN$2007)</f>
        <v>59214.055147351515</v>
      </c>
      <c r="BQ179" s="77">
        <f t="shared" si="41"/>
        <v>0.49093285517574586</v>
      </c>
    </row>
    <row r="180" spans="1:69" x14ac:dyDescent="0.35">
      <c r="A180">
        <v>2019</v>
      </c>
      <c r="B180" t="s">
        <v>3</v>
      </c>
      <c r="C180" t="s">
        <v>69</v>
      </c>
      <c r="D180" t="s">
        <v>17</v>
      </c>
      <c r="E180">
        <v>1</v>
      </c>
      <c r="F180" t="s">
        <v>9</v>
      </c>
      <c r="G180" t="s">
        <v>54</v>
      </c>
      <c r="H180" t="s">
        <v>35</v>
      </c>
      <c r="I180" t="s">
        <v>86</v>
      </c>
      <c r="J180" t="s">
        <v>19</v>
      </c>
      <c r="K180" t="s">
        <v>91</v>
      </c>
      <c r="L180" s="6">
        <v>1</v>
      </c>
      <c r="M180" s="6">
        <v>-10400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W180" s="66" t="str">
        <f t="shared" si="34"/>
        <v>X</v>
      </c>
      <c r="X180" s="66" t="str">
        <f t="shared" si="35"/>
        <v>X</v>
      </c>
      <c r="BC180" s="88">
        <v>500</v>
      </c>
      <c r="BE180" s="78">
        <f t="shared" si="42"/>
        <v>86500</v>
      </c>
      <c r="BF180" s="82">
        <f t="shared" si="36"/>
        <v>0.32831937457456928</v>
      </c>
      <c r="BG180" s="82">
        <f t="shared" si="38"/>
        <v>0.67168062542543072</v>
      </c>
      <c r="BH180" s="86">
        <f t="shared" si="43"/>
        <v>1.546924794789295E-3</v>
      </c>
      <c r="BI180" s="83">
        <f>SUMPRODUCT(BC180:$BC$2007,BG180:$BG$2007)</f>
        <v>143978.53145399652</v>
      </c>
      <c r="BJ180" s="77">
        <f t="shared" si="37"/>
        <v>0.66242160610390355</v>
      </c>
      <c r="BL180" s="78">
        <f t="shared" si="44"/>
        <v>86500</v>
      </c>
      <c r="BM180" s="82">
        <f t="shared" si="39"/>
        <v>0.51186126097045781</v>
      </c>
      <c r="BN180" s="82">
        <f t="shared" si="40"/>
        <v>0.48813873902954219</v>
      </c>
      <c r="BO180" s="86">
        <f t="shared" si="45"/>
        <v>2.027734302961659E-3</v>
      </c>
      <c r="BP180" s="83">
        <f>SUMPRODUCT(BC179:$BC$2006, BN180:$BN$2007)</f>
        <v>58968.971910685264</v>
      </c>
      <c r="BQ180" s="77">
        <f t="shared" si="41"/>
        <v>0.48890091507583439</v>
      </c>
    </row>
    <row r="181" spans="1:69" x14ac:dyDescent="0.35">
      <c r="A181">
        <v>2019</v>
      </c>
      <c r="B181" t="s">
        <v>3</v>
      </c>
      <c r="C181" t="s">
        <v>69</v>
      </c>
      <c r="D181" t="s">
        <v>17</v>
      </c>
      <c r="E181">
        <v>1</v>
      </c>
      <c r="F181" t="s">
        <v>9</v>
      </c>
      <c r="G181" t="s">
        <v>54</v>
      </c>
      <c r="H181" t="s">
        <v>35</v>
      </c>
      <c r="I181" t="s">
        <v>86</v>
      </c>
      <c r="J181" t="s">
        <v>19</v>
      </c>
      <c r="K181" t="s">
        <v>94</v>
      </c>
      <c r="L181" s="6">
        <v>6</v>
      </c>
      <c r="M181" s="6">
        <v>-1083233.8500000001</v>
      </c>
      <c r="N181" s="6">
        <v>289200</v>
      </c>
      <c r="O181" s="6">
        <v>0</v>
      </c>
      <c r="P181" s="6">
        <v>106480.15</v>
      </c>
      <c r="Q181" s="6">
        <v>0</v>
      </c>
      <c r="R181" s="6">
        <v>0</v>
      </c>
      <c r="W181" s="66" t="str">
        <f t="shared" si="34"/>
        <v>X</v>
      </c>
      <c r="X181" s="66" t="str">
        <f t="shared" si="35"/>
        <v>X</v>
      </c>
      <c r="BC181" s="88">
        <v>500</v>
      </c>
      <c r="BE181" s="78">
        <f t="shared" si="42"/>
        <v>87000</v>
      </c>
      <c r="BF181" s="82">
        <f t="shared" si="36"/>
        <v>0.32986274488570749</v>
      </c>
      <c r="BG181" s="82">
        <f t="shared" si="38"/>
        <v>0.67013725511429256</v>
      </c>
      <c r="BH181" s="86">
        <f t="shared" si="43"/>
        <v>1.5433703111382147E-3</v>
      </c>
      <c r="BI181" s="83">
        <f>SUMPRODUCT(BC181:$BC$2007,BG181:$BG$2007)</f>
        <v>143642.69114128381</v>
      </c>
      <c r="BJ181" s="77">
        <f t="shared" si="37"/>
        <v>0.66087645991373922</v>
      </c>
      <c r="BL181" s="78">
        <f t="shared" si="44"/>
        <v>87000</v>
      </c>
      <c r="BM181" s="82">
        <f t="shared" si="39"/>
        <v>0.51388060688574466</v>
      </c>
      <c r="BN181" s="82">
        <f t="shared" si="40"/>
        <v>0.48611939311425534</v>
      </c>
      <c r="BO181" s="86">
        <f t="shared" si="45"/>
        <v>2.019345915286852E-3</v>
      </c>
      <c r="BP181" s="83">
        <f>SUMPRODUCT(BC180:$BC$2006, BN181:$BN$2007)</f>
        <v>58724.902541170486</v>
      </c>
      <c r="BQ181" s="77">
        <f t="shared" si="41"/>
        <v>0.48687738076225523</v>
      </c>
    </row>
    <row r="182" spans="1:69" x14ac:dyDescent="0.35">
      <c r="A182">
        <v>2019</v>
      </c>
      <c r="B182" t="s">
        <v>3</v>
      </c>
      <c r="C182" t="s">
        <v>69</v>
      </c>
      <c r="D182" t="s">
        <v>17</v>
      </c>
      <c r="E182">
        <v>1</v>
      </c>
      <c r="F182" t="s">
        <v>9</v>
      </c>
      <c r="G182" t="s">
        <v>54</v>
      </c>
      <c r="H182" t="s">
        <v>35</v>
      </c>
      <c r="I182" t="s">
        <v>86</v>
      </c>
      <c r="J182" t="s">
        <v>19</v>
      </c>
      <c r="K182" t="s">
        <v>111</v>
      </c>
      <c r="L182" s="6">
        <v>1</v>
      </c>
      <c r="M182" s="6">
        <v>0</v>
      </c>
      <c r="N182" s="6">
        <v>2906.93</v>
      </c>
      <c r="O182" s="6">
        <v>0</v>
      </c>
      <c r="P182" s="6">
        <v>0</v>
      </c>
      <c r="Q182" s="6">
        <v>0</v>
      </c>
      <c r="R182" s="6">
        <v>0</v>
      </c>
      <c r="W182" s="66" t="str">
        <f t="shared" si="34"/>
        <v>X</v>
      </c>
      <c r="X182" s="66" t="str">
        <f t="shared" si="35"/>
        <v>X</v>
      </c>
      <c r="BC182" s="88">
        <v>500</v>
      </c>
      <c r="BE182" s="78">
        <f t="shared" si="42"/>
        <v>87500</v>
      </c>
      <c r="BF182" s="82">
        <f t="shared" si="36"/>
        <v>0.33140256888059488</v>
      </c>
      <c r="BG182" s="82">
        <f t="shared" si="38"/>
        <v>0.66859743111940517</v>
      </c>
      <c r="BH182" s="86">
        <f t="shared" si="43"/>
        <v>1.5398239948873904E-3</v>
      </c>
      <c r="BI182" s="83">
        <f>SUMPRODUCT(BC182:$BC$2007,BG182:$BG$2007)</f>
        <v>143307.62251372662</v>
      </c>
      <c r="BJ182" s="77">
        <f t="shared" si="37"/>
        <v>0.65933486412039433</v>
      </c>
      <c r="BL182" s="78">
        <f t="shared" si="44"/>
        <v>87500</v>
      </c>
      <c r="BM182" s="82">
        <f t="shared" si="39"/>
        <v>0.51589159911467242</v>
      </c>
      <c r="BN182" s="82">
        <f t="shared" si="40"/>
        <v>0.48410840088532758</v>
      </c>
      <c r="BO182" s="86">
        <f t="shared" si="45"/>
        <v>2.0109922289277549E-3</v>
      </c>
      <c r="BP182" s="83">
        <f>SUMPRODUCT(BC181:$BC$2006, BN182:$BN$2007)</f>
        <v>58481.842844613355</v>
      </c>
      <c r="BQ182" s="77">
        <f t="shared" si="41"/>
        <v>0.48486221746171776</v>
      </c>
    </row>
    <row r="183" spans="1:69" x14ac:dyDescent="0.35">
      <c r="A183">
        <v>2019</v>
      </c>
      <c r="B183" t="s">
        <v>3</v>
      </c>
      <c r="C183" t="s">
        <v>69</v>
      </c>
      <c r="D183" t="s">
        <v>17</v>
      </c>
      <c r="E183">
        <v>1</v>
      </c>
      <c r="F183" t="s">
        <v>9</v>
      </c>
      <c r="G183" t="s">
        <v>54</v>
      </c>
      <c r="H183" t="s">
        <v>35</v>
      </c>
      <c r="I183" t="s">
        <v>86</v>
      </c>
      <c r="J183" t="s">
        <v>19</v>
      </c>
      <c r="K183" t="s">
        <v>88</v>
      </c>
      <c r="L183" s="6">
        <v>2</v>
      </c>
      <c r="M183" s="6">
        <v>-3725.17</v>
      </c>
      <c r="N183" s="6">
        <v>0</v>
      </c>
      <c r="O183" s="6">
        <v>0</v>
      </c>
      <c r="P183" s="6">
        <v>4235.18</v>
      </c>
      <c r="Q183" s="6">
        <v>747.38</v>
      </c>
      <c r="R183" s="6">
        <v>0</v>
      </c>
      <c r="W183" s="66" t="str">
        <f t="shared" si="34"/>
        <v>X</v>
      </c>
      <c r="X183" s="66" t="str">
        <f t="shared" si="35"/>
        <v>X</v>
      </c>
      <c r="BC183" s="88">
        <v>500</v>
      </c>
      <c r="BE183" s="78">
        <f t="shared" si="42"/>
        <v>88000</v>
      </c>
      <c r="BF183" s="82">
        <f t="shared" si="36"/>
        <v>0.33293885470786494</v>
      </c>
      <c r="BG183" s="82">
        <f t="shared" si="38"/>
        <v>0.66706114529213512</v>
      </c>
      <c r="BH183" s="86">
        <f t="shared" si="43"/>
        <v>1.5362858272700564E-3</v>
      </c>
      <c r="BI183" s="83">
        <f>SUMPRODUCT(BC183:$BC$2007,BG183:$BG$2007)</f>
        <v>142973.32379816691</v>
      </c>
      <c r="BJ183" s="77">
        <f t="shared" si="37"/>
        <v>0.65779681056585937</v>
      </c>
      <c r="BL183" s="78">
        <f t="shared" si="44"/>
        <v>88000</v>
      </c>
      <c r="BM183" s="82">
        <f t="shared" si="39"/>
        <v>0.51789427221500328</v>
      </c>
      <c r="BN183" s="82">
        <f t="shared" si="40"/>
        <v>0.48210572778499672</v>
      </c>
      <c r="BO183" s="86">
        <f t="shared" si="45"/>
        <v>2.0026731003308651E-3</v>
      </c>
      <c r="BP183" s="83">
        <f>SUMPRODUCT(BC182:$BC$2006, BN183:$BN$2007)</f>
        <v>58239.788644170687</v>
      </c>
      <c r="BQ183" s="77">
        <f t="shared" si="41"/>
        <v>0.48285539054478238</v>
      </c>
    </row>
    <row r="184" spans="1:69" x14ac:dyDescent="0.35">
      <c r="A184">
        <v>2019</v>
      </c>
      <c r="B184" t="s">
        <v>3</v>
      </c>
      <c r="C184" t="s">
        <v>69</v>
      </c>
      <c r="D184" t="s">
        <v>17</v>
      </c>
      <c r="E184">
        <v>1</v>
      </c>
      <c r="F184" t="s">
        <v>9</v>
      </c>
      <c r="G184" t="s">
        <v>54</v>
      </c>
      <c r="H184" t="s">
        <v>35</v>
      </c>
      <c r="I184" t="s">
        <v>86</v>
      </c>
      <c r="J184" t="s">
        <v>19</v>
      </c>
      <c r="K184" t="s">
        <v>108</v>
      </c>
      <c r="L184" s="6">
        <v>1</v>
      </c>
      <c r="M184" s="6">
        <v>-35911.199999999997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W184" s="66" t="str">
        <f t="shared" si="34"/>
        <v>X</v>
      </c>
      <c r="X184" s="66" t="str">
        <f t="shared" si="35"/>
        <v>X</v>
      </c>
      <c r="BC184" s="88">
        <v>500</v>
      </c>
      <c r="BE184" s="78">
        <f t="shared" si="42"/>
        <v>88500</v>
      </c>
      <c r="BF184" s="82">
        <f t="shared" si="36"/>
        <v>0.33447161049742735</v>
      </c>
      <c r="BG184" s="82">
        <f t="shared" si="38"/>
        <v>0.66552838950257265</v>
      </c>
      <c r="BH184" s="86">
        <f t="shared" si="43"/>
        <v>1.5327557895624122E-3</v>
      </c>
      <c r="BI184" s="83">
        <f>SUMPRODUCT(BC184:$BC$2007,BG184:$BG$2007)</f>
        <v>142639.79322552079</v>
      </c>
      <c r="BJ184" s="77">
        <f t="shared" si="37"/>
        <v>0.65626229111086976</v>
      </c>
      <c r="BL184" s="78">
        <f t="shared" si="44"/>
        <v>88500</v>
      </c>
      <c r="BM184" s="82">
        <f t="shared" si="39"/>
        <v>0.51988866060153971</v>
      </c>
      <c r="BN184" s="82">
        <f t="shared" si="40"/>
        <v>0.48011133939846029</v>
      </c>
      <c r="BO184" s="86">
        <f t="shared" si="45"/>
        <v>1.9943883865364276E-3</v>
      </c>
      <c r="BP184" s="83">
        <f>SUMPRODUCT(BC183:$BC$2006, BN184:$BN$2007)</f>
        <v>57998.735780278184</v>
      </c>
      <c r="BQ184" s="77">
        <f t="shared" si="41"/>
        <v>0.48085686552526546</v>
      </c>
    </row>
    <row r="185" spans="1:69" x14ac:dyDescent="0.35">
      <c r="A185">
        <v>2019</v>
      </c>
      <c r="B185" t="s">
        <v>3</v>
      </c>
      <c r="C185" t="s">
        <v>69</v>
      </c>
      <c r="D185" t="s">
        <v>17</v>
      </c>
      <c r="E185">
        <v>1</v>
      </c>
      <c r="F185" t="s">
        <v>9</v>
      </c>
      <c r="G185" t="s">
        <v>54</v>
      </c>
      <c r="H185" t="s">
        <v>35</v>
      </c>
      <c r="I185" t="s">
        <v>86</v>
      </c>
      <c r="J185" t="s">
        <v>19</v>
      </c>
      <c r="K185" t="s">
        <v>99</v>
      </c>
      <c r="L185" s="6">
        <v>1</v>
      </c>
      <c r="M185" s="6">
        <v>0</v>
      </c>
      <c r="N185" s="6">
        <v>191495</v>
      </c>
      <c r="O185" s="6">
        <v>0</v>
      </c>
      <c r="P185" s="6">
        <v>0</v>
      </c>
      <c r="Q185" s="6">
        <v>0</v>
      </c>
      <c r="R185" s="6">
        <v>0</v>
      </c>
      <c r="W185" s="66" t="str">
        <f t="shared" si="34"/>
        <v>X</v>
      </c>
      <c r="X185" s="66" t="str">
        <f t="shared" si="35"/>
        <v>X</v>
      </c>
      <c r="BC185" s="88">
        <v>500</v>
      </c>
      <c r="BE185" s="78">
        <f t="shared" si="42"/>
        <v>89000</v>
      </c>
      <c r="BF185" s="82">
        <f t="shared" si="36"/>
        <v>0.33600084436051114</v>
      </c>
      <c r="BG185" s="82">
        <f t="shared" si="38"/>
        <v>0.66399915563948886</v>
      </c>
      <c r="BH185" s="86">
        <f t="shared" si="43"/>
        <v>1.5292338630837898E-3</v>
      </c>
      <c r="BI185" s="83">
        <f>SUMPRODUCT(BC185:$BC$2007,BG185:$BG$2007)</f>
        <v>142307.02903076957</v>
      </c>
      <c r="BJ185" s="77">
        <f t="shared" si="37"/>
        <v>0.65473129763486393</v>
      </c>
      <c r="BL185" s="78">
        <f t="shared" si="44"/>
        <v>89000</v>
      </c>
      <c r="BM185" s="82">
        <f t="shared" si="39"/>
        <v>0.52187479854671626</v>
      </c>
      <c r="BN185" s="82">
        <f t="shared" si="40"/>
        <v>0.47812520145328374</v>
      </c>
      <c r="BO185" s="86">
        <f t="shared" si="45"/>
        <v>1.9861379451765471E-3</v>
      </c>
      <c r="BP185" s="83">
        <f>SUMPRODUCT(BC184:$BC$2006, BN185:$BN$2007)</f>
        <v>57758.680110578956</v>
      </c>
      <c r="BQ185" s="77">
        <f t="shared" si="41"/>
        <v>0.47886660805964687</v>
      </c>
    </row>
    <row r="186" spans="1:69" x14ac:dyDescent="0.35">
      <c r="A186">
        <v>2019</v>
      </c>
      <c r="B186" t="s">
        <v>3</v>
      </c>
      <c r="C186" t="s">
        <v>69</v>
      </c>
      <c r="D186" t="s">
        <v>17</v>
      </c>
      <c r="E186">
        <v>1</v>
      </c>
      <c r="F186" t="s">
        <v>9</v>
      </c>
      <c r="G186" t="s">
        <v>54</v>
      </c>
      <c r="H186" t="s">
        <v>35</v>
      </c>
      <c r="I186" t="s">
        <v>86</v>
      </c>
      <c r="J186" t="s">
        <v>19</v>
      </c>
      <c r="K186" t="s">
        <v>98</v>
      </c>
      <c r="L186" s="6">
        <v>2</v>
      </c>
      <c r="M186" s="6">
        <v>10643.93</v>
      </c>
      <c r="N186" s="6">
        <v>0</v>
      </c>
      <c r="O186" s="6">
        <v>0</v>
      </c>
      <c r="P186" s="6">
        <v>11279.84</v>
      </c>
      <c r="Q186" s="6">
        <v>0</v>
      </c>
      <c r="R186" s="6">
        <v>0</v>
      </c>
      <c r="W186" s="66" t="str">
        <f t="shared" si="34"/>
        <v>X</v>
      </c>
      <c r="X186" s="66" t="str">
        <f t="shared" si="35"/>
        <v>X</v>
      </c>
      <c r="BC186" s="88">
        <v>500</v>
      </c>
      <c r="BE186" s="78">
        <f t="shared" si="42"/>
        <v>89500</v>
      </c>
      <c r="BF186" s="82">
        <f t="shared" si="36"/>
        <v>0.33752656438970763</v>
      </c>
      <c r="BG186" s="82">
        <f t="shared" si="38"/>
        <v>0.66247343561029237</v>
      </c>
      <c r="BH186" s="86">
        <f t="shared" si="43"/>
        <v>1.5257200291964867E-3</v>
      </c>
      <c r="BI186" s="83">
        <f>SUMPRODUCT(BC186:$BC$2007,BG186:$BG$2007)</f>
        <v>141975.02945294985</v>
      </c>
      <c r="BJ186" s="77">
        <f t="shared" si="37"/>
        <v>0.65320382203593808</v>
      </c>
      <c r="BL186" s="78">
        <f t="shared" si="44"/>
        <v>89500</v>
      </c>
      <c r="BM186" s="82">
        <f t="shared" si="39"/>
        <v>0.52385272018118834</v>
      </c>
      <c r="BN186" s="82">
        <f t="shared" si="40"/>
        <v>0.47614727981881166</v>
      </c>
      <c r="BO186" s="86">
        <f t="shared" si="45"/>
        <v>1.9779216344720796E-3</v>
      </c>
      <c r="BP186" s="83">
        <f>SUMPRODUCT(BC185:$BC$2006, BN186:$BN$2007)</f>
        <v>57519.617509852302</v>
      </c>
      <c r="BQ186" s="77">
        <f t="shared" si="41"/>
        <v>0.47688458394647942</v>
      </c>
    </row>
    <row r="187" spans="1:69" x14ac:dyDescent="0.35">
      <c r="A187">
        <v>2019</v>
      </c>
      <c r="B187" t="s">
        <v>3</v>
      </c>
      <c r="C187" t="s">
        <v>69</v>
      </c>
      <c r="D187" t="s">
        <v>17</v>
      </c>
      <c r="E187">
        <v>1</v>
      </c>
      <c r="F187" t="s">
        <v>9</v>
      </c>
      <c r="G187" t="s">
        <v>54</v>
      </c>
      <c r="H187" t="s">
        <v>35</v>
      </c>
      <c r="I187" t="s">
        <v>86</v>
      </c>
      <c r="J187" t="s">
        <v>19</v>
      </c>
      <c r="K187" t="s">
        <v>105</v>
      </c>
      <c r="L187" s="6">
        <v>2</v>
      </c>
      <c r="M187" s="6">
        <v>0</v>
      </c>
      <c r="N187" s="6">
        <v>5544.7</v>
      </c>
      <c r="O187" s="6">
        <v>0</v>
      </c>
      <c r="P187" s="6">
        <v>0</v>
      </c>
      <c r="Q187" s="6">
        <v>0</v>
      </c>
      <c r="R187" s="6">
        <v>0</v>
      </c>
      <c r="W187" s="66" t="str">
        <f t="shared" si="34"/>
        <v>X</v>
      </c>
      <c r="X187" s="66" t="str">
        <f t="shared" si="35"/>
        <v>X</v>
      </c>
      <c r="BC187" s="88">
        <v>500</v>
      </c>
      <c r="BE187" s="78">
        <f t="shared" si="42"/>
        <v>90000</v>
      </c>
      <c r="BF187" s="82">
        <f t="shared" si="36"/>
        <v>0.33904877865901317</v>
      </c>
      <c r="BG187" s="82">
        <f t="shared" si="38"/>
        <v>0.66095122134098683</v>
      </c>
      <c r="BH187" s="86">
        <f t="shared" si="43"/>
        <v>1.522214269305544E-3</v>
      </c>
      <c r="BI187" s="83">
        <f>SUMPRODUCT(BC187:$BC$2007,BG187:$BG$2007)</f>
        <v>141643.79273514464</v>
      </c>
      <c r="BJ187" s="77">
        <f t="shared" si="37"/>
        <v>0.65167985623080538</v>
      </c>
      <c r="BL187" s="78">
        <f t="shared" si="44"/>
        <v>90000</v>
      </c>
      <c r="BM187" s="82">
        <f t="shared" si="39"/>
        <v>0.52582245949441853</v>
      </c>
      <c r="BN187" s="82">
        <f t="shared" si="40"/>
        <v>0.47417754050558147</v>
      </c>
      <c r="BO187" s="86">
        <f t="shared" si="45"/>
        <v>1.9697393132301899E-3</v>
      </c>
      <c r="BP187" s="83">
        <f>SUMPRODUCT(BC186:$BC$2006, BN187:$BN$2007)</f>
        <v>57281.5438699429</v>
      </c>
      <c r="BQ187" s="77">
        <f t="shared" si="41"/>
        <v>0.474910759125802</v>
      </c>
    </row>
    <row r="188" spans="1:69" x14ac:dyDescent="0.35">
      <c r="A188">
        <v>2019</v>
      </c>
      <c r="B188" t="s">
        <v>3</v>
      </c>
      <c r="C188" t="s">
        <v>69</v>
      </c>
      <c r="D188" t="s">
        <v>17</v>
      </c>
      <c r="E188">
        <v>1</v>
      </c>
      <c r="F188" t="s">
        <v>9</v>
      </c>
      <c r="G188" t="s">
        <v>55</v>
      </c>
      <c r="H188" t="s">
        <v>35</v>
      </c>
      <c r="I188" t="s">
        <v>86</v>
      </c>
      <c r="J188" t="s">
        <v>19</v>
      </c>
      <c r="K188" t="s">
        <v>98</v>
      </c>
      <c r="L188" s="6">
        <v>1</v>
      </c>
      <c r="M188" s="6">
        <v>7083.43</v>
      </c>
      <c r="N188" s="6">
        <v>0</v>
      </c>
      <c r="O188" s="6">
        <v>0</v>
      </c>
      <c r="P188" s="6">
        <v>7083.43</v>
      </c>
      <c r="Q188" s="6">
        <v>0</v>
      </c>
      <c r="R188" s="6">
        <v>0</v>
      </c>
      <c r="W188" s="66" t="str">
        <f t="shared" si="34"/>
        <v>X</v>
      </c>
      <c r="X188" s="66" t="str">
        <f t="shared" si="35"/>
        <v>X</v>
      </c>
      <c r="BC188" s="88">
        <v>500</v>
      </c>
      <c r="BE188" s="78">
        <f t="shared" si="42"/>
        <v>90500</v>
      </c>
      <c r="BF188" s="82">
        <f t="shared" si="36"/>
        <v>0.34056749522387181</v>
      </c>
      <c r="BG188" s="82">
        <f t="shared" si="38"/>
        <v>0.65943250477612825</v>
      </c>
      <c r="BH188" s="86">
        <f t="shared" si="43"/>
        <v>1.5187165648586354E-3</v>
      </c>
      <c r="BI188" s="83">
        <f>SUMPRODUCT(BC188:$BC$2007,BG188:$BG$2007)</f>
        <v>141313.31712447418</v>
      </c>
      <c r="BJ188" s="77">
        <f t="shared" si="37"/>
        <v>0.6501593921547536</v>
      </c>
      <c r="BL188" s="78">
        <f t="shared" si="44"/>
        <v>90500</v>
      </c>
      <c r="BM188" s="82">
        <f t="shared" si="39"/>
        <v>0.52778405033526099</v>
      </c>
      <c r="BN188" s="82">
        <f t="shared" si="40"/>
        <v>0.47221594966473901</v>
      </c>
      <c r="BO188" s="86">
        <f t="shared" si="45"/>
        <v>1.9615908408424643E-3</v>
      </c>
      <c r="BP188" s="83">
        <f>SUMPRODUCT(BC187:$BC$2006, BN188:$BN$2007)</f>
        <v>57044.455099690102</v>
      </c>
      <c r="BQ188" s="77">
        <f t="shared" si="41"/>
        <v>0.47294509967855303</v>
      </c>
    </row>
    <row r="189" spans="1:69" x14ac:dyDescent="0.35">
      <c r="A189">
        <v>2019</v>
      </c>
      <c r="B189" t="s">
        <v>3</v>
      </c>
      <c r="C189" t="s">
        <v>69</v>
      </c>
      <c r="D189" t="s">
        <v>17</v>
      </c>
      <c r="E189">
        <v>1</v>
      </c>
      <c r="F189" t="s">
        <v>9</v>
      </c>
      <c r="G189" t="s">
        <v>56</v>
      </c>
      <c r="H189" t="s">
        <v>35</v>
      </c>
      <c r="I189" t="s">
        <v>86</v>
      </c>
      <c r="J189" t="s">
        <v>19</v>
      </c>
      <c r="K189" t="s">
        <v>94</v>
      </c>
      <c r="L189" s="6">
        <v>2</v>
      </c>
      <c r="M189" s="6">
        <v>3700000</v>
      </c>
      <c r="N189" s="6">
        <v>6444.7</v>
      </c>
      <c r="O189" s="6">
        <v>0</v>
      </c>
      <c r="P189" s="6">
        <v>2895977.5</v>
      </c>
      <c r="Q189" s="6">
        <v>0</v>
      </c>
      <c r="R189" s="6">
        <v>0</v>
      </c>
      <c r="W189" s="66" t="str">
        <f t="shared" si="34"/>
        <v>X</v>
      </c>
      <c r="X189" s="66" t="str">
        <f t="shared" si="35"/>
        <v>X</v>
      </c>
      <c r="BC189" s="88">
        <v>500</v>
      </c>
      <c r="BE189" s="78">
        <f t="shared" si="42"/>
        <v>91000</v>
      </c>
      <c r="BF189" s="82">
        <f t="shared" si="36"/>
        <v>0.3420827221212181</v>
      </c>
      <c r="BG189" s="82">
        <f t="shared" si="38"/>
        <v>0.65791727787878185</v>
      </c>
      <c r="BH189" s="86">
        <f t="shared" si="43"/>
        <v>1.515226897346289E-3</v>
      </c>
      <c r="BI189" s="83">
        <f>SUMPRODUCT(BC189:$BC$2007,BG189:$BG$2007)</f>
        <v>140983.60087208616</v>
      </c>
      <c r="BJ189" s="77">
        <f t="shared" si="37"/>
        <v>0.64864242176160003</v>
      </c>
      <c r="BL189" s="78">
        <f t="shared" si="44"/>
        <v>91000</v>
      </c>
      <c r="BM189" s="82">
        <f t="shared" si="39"/>
        <v>0.52973752641254301</v>
      </c>
      <c r="BN189" s="82">
        <f t="shared" si="40"/>
        <v>0.47026247358745699</v>
      </c>
      <c r="BO189" s="86">
        <f t="shared" si="45"/>
        <v>1.9534760772820237E-3</v>
      </c>
      <c r="BP189" s="83">
        <f>SUMPRODUCT(BC188:$BC$2006, BN189:$BN$2007)</f>
        <v>56808.347124857748</v>
      </c>
      <c r="BQ189" s="77">
        <f t="shared" si="41"/>
        <v>0.47098757182598888</v>
      </c>
    </row>
    <row r="190" spans="1:69" x14ac:dyDescent="0.35">
      <c r="A190">
        <v>2019</v>
      </c>
      <c r="B190" t="s">
        <v>3</v>
      </c>
      <c r="C190" t="s">
        <v>69</v>
      </c>
      <c r="D190" t="s">
        <v>17</v>
      </c>
      <c r="E190">
        <v>1</v>
      </c>
      <c r="F190" t="s">
        <v>9</v>
      </c>
      <c r="G190" t="s">
        <v>56</v>
      </c>
      <c r="H190" t="s">
        <v>35</v>
      </c>
      <c r="I190" t="s">
        <v>86</v>
      </c>
      <c r="J190" t="s">
        <v>19</v>
      </c>
      <c r="K190" t="s">
        <v>97</v>
      </c>
      <c r="L190" s="6">
        <v>1</v>
      </c>
      <c r="M190" s="6">
        <v>-13000</v>
      </c>
      <c r="N190" s="6">
        <v>2100</v>
      </c>
      <c r="O190" s="6">
        <v>0</v>
      </c>
      <c r="P190" s="6">
        <v>0</v>
      </c>
      <c r="Q190" s="6">
        <v>0</v>
      </c>
      <c r="R190" s="6">
        <v>0</v>
      </c>
      <c r="W190" s="66" t="str">
        <f t="shared" si="34"/>
        <v>X</v>
      </c>
      <c r="X190" s="66" t="str">
        <f t="shared" si="35"/>
        <v>X</v>
      </c>
      <c r="BC190" s="88">
        <v>500</v>
      </c>
      <c r="BE190" s="78">
        <f t="shared" si="42"/>
        <v>91500</v>
      </c>
      <c r="BF190" s="82">
        <f t="shared" si="36"/>
        <v>0.34359446736951943</v>
      </c>
      <c r="BG190" s="82">
        <f t="shared" si="38"/>
        <v>0.65640553263048051</v>
      </c>
      <c r="BH190" s="86">
        <f t="shared" si="43"/>
        <v>1.5117452483013327E-3</v>
      </c>
      <c r="BI190" s="83">
        <f>SUMPRODUCT(BC190:$BC$2007,BG190:$BG$2007)</f>
        <v>140654.64223314679</v>
      </c>
      <c r="BJ190" s="77">
        <f t="shared" si="37"/>
        <v>0.64712893702365082</v>
      </c>
      <c r="BL190" s="78">
        <f t="shared" si="44"/>
        <v>91500</v>
      </c>
      <c r="BM190" s="82">
        <f t="shared" si="39"/>
        <v>0.53168292129564421</v>
      </c>
      <c r="BN190" s="82">
        <f t="shared" si="40"/>
        <v>0.46831707870435579</v>
      </c>
      <c r="BO190" s="86">
        <f t="shared" si="45"/>
        <v>1.9453948831011925E-3</v>
      </c>
      <c r="BP190" s="83">
        <f>SUMPRODUCT(BC189:$BC$2006, BN190:$BN$2007)</f>
        <v>56573.215888064013</v>
      </c>
      <c r="BQ190" s="77">
        <f t="shared" si="41"/>
        <v>0.46903814192910204</v>
      </c>
    </row>
    <row r="191" spans="1:69" x14ac:dyDescent="0.35">
      <c r="A191">
        <v>2019</v>
      </c>
      <c r="B191" t="s">
        <v>3</v>
      </c>
      <c r="C191" t="s">
        <v>69</v>
      </c>
      <c r="D191" t="s">
        <v>17</v>
      </c>
      <c r="E191">
        <v>1</v>
      </c>
      <c r="F191" t="s">
        <v>9</v>
      </c>
      <c r="G191" t="s">
        <v>56</v>
      </c>
      <c r="H191" t="s">
        <v>35</v>
      </c>
      <c r="I191" t="s">
        <v>86</v>
      </c>
      <c r="J191" t="s">
        <v>19</v>
      </c>
      <c r="K191" t="s">
        <v>108</v>
      </c>
      <c r="L191" s="6">
        <v>1</v>
      </c>
      <c r="M191" s="6">
        <v>546729.97</v>
      </c>
      <c r="N191" s="6">
        <v>0</v>
      </c>
      <c r="O191" s="6">
        <v>0</v>
      </c>
      <c r="P191" s="6">
        <v>428136.81</v>
      </c>
      <c r="Q191" s="6">
        <v>21406.84</v>
      </c>
      <c r="R191" s="6">
        <v>0</v>
      </c>
      <c r="W191" s="66" t="str">
        <f t="shared" si="34"/>
        <v>X</v>
      </c>
      <c r="X191" s="66" t="str">
        <f t="shared" si="35"/>
        <v>X</v>
      </c>
      <c r="BC191" s="88">
        <v>500</v>
      </c>
      <c r="BE191" s="78">
        <f t="shared" si="42"/>
        <v>92000</v>
      </c>
      <c r="BF191" s="82">
        <f t="shared" si="36"/>
        <v>0.34510273896881866</v>
      </c>
      <c r="BG191" s="82">
        <f t="shared" si="38"/>
        <v>0.6548972610311814</v>
      </c>
      <c r="BH191" s="86">
        <f t="shared" si="43"/>
        <v>1.5082715992992268E-3</v>
      </c>
      <c r="BI191" s="83">
        <f>SUMPRODUCT(BC191:$BC$2007,BG191:$BG$2007)</f>
        <v>140326.43946683154</v>
      </c>
      <c r="BJ191" s="77">
        <f t="shared" si="37"/>
        <v>0.6456189299316577</v>
      </c>
      <c r="BL191" s="78">
        <f t="shared" si="44"/>
        <v>92000</v>
      </c>
      <c r="BM191" s="82">
        <f t="shared" si="39"/>
        <v>0.53362026841507371</v>
      </c>
      <c r="BN191" s="82">
        <f t="shared" si="40"/>
        <v>0.46637973158492629</v>
      </c>
      <c r="BO191" s="86">
        <f t="shared" si="45"/>
        <v>1.9373471194295E-3</v>
      </c>
      <c r="BP191" s="83">
        <f>SUMPRODUCT(BC190:$BC$2006, BN191:$BN$2007)</f>
        <v>56339.057348711845</v>
      </c>
      <c r="BQ191" s="77">
        <f t="shared" si="41"/>
        <v>0.46709677648804454</v>
      </c>
    </row>
    <row r="192" spans="1:69" x14ac:dyDescent="0.35">
      <c r="A192">
        <v>2019</v>
      </c>
      <c r="B192" t="s">
        <v>3</v>
      </c>
      <c r="C192" t="s">
        <v>69</v>
      </c>
      <c r="D192" t="s">
        <v>17</v>
      </c>
      <c r="E192">
        <v>1</v>
      </c>
      <c r="F192" t="s">
        <v>9</v>
      </c>
      <c r="G192" t="s">
        <v>56</v>
      </c>
      <c r="H192" t="s">
        <v>35</v>
      </c>
      <c r="I192" t="s">
        <v>86</v>
      </c>
      <c r="J192" t="s">
        <v>19</v>
      </c>
      <c r="K192" t="s">
        <v>98</v>
      </c>
      <c r="L192" s="6">
        <v>7</v>
      </c>
      <c r="M192" s="6">
        <v>180479.77</v>
      </c>
      <c r="N192" s="6">
        <v>39150</v>
      </c>
      <c r="O192" s="6">
        <v>0</v>
      </c>
      <c r="P192" s="6">
        <v>184644.25</v>
      </c>
      <c r="Q192" s="6">
        <v>0</v>
      </c>
      <c r="R192" s="6">
        <v>0</v>
      </c>
      <c r="W192" s="66" t="str">
        <f t="shared" si="34"/>
        <v>X</v>
      </c>
      <c r="X192" s="66" t="str">
        <f t="shared" si="35"/>
        <v>X</v>
      </c>
      <c r="BC192" s="88">
        <v>500</v>
      </c>
      <c r="BE192" s="78">
        <f t="shared" si="42"/>
        <v>92500</v>
      </c>
      <c r="BF192" s="82">
        <f t="shared" si="36"/>
        <v>0.34660754490077633</v>
      </c>
      <c r="BG192" s="82">
        <f t="shared" si="38"/>
        <v>0.65339245509922361</v>
      </c>
      <c r="BH192" s="86">
        <f t="shared" si="43"/>
        <v>1.5048059319576756E-3</v>
      </c>
      <c r="BI192" s="83">
        <f>SUMPRODUCT(BC192:$BC$2007,BG192:$BG$2007)</f>
        <v>139998.99083631593</v>
      </c>
      <c r="BJ192" s="77">
        <f t="shared" si="37"/>
        <v>0.64411239249477614</v>
      </c>
      <c r="BL192" s="78">
        <f t="shared" si="44"/>
        <v>92500</v>
      </c>
      <c r="BM192" s="82">
        <f t="shared" si="39"/>
        <v>0.53554960106304361</v>
      </c>
      <c r="BN192" s="82">
        <f t="shared" si="40"/>
        <v>0.46445039893695639</v>
      </c>
      <c r="BO192" s="86">
        <f t="shared" si="45"/>
        <v>1.9293326479699058E-3</v>
      </c>
      <c r="BP192" s="83">
        <f>SUMPRODUCT(BC191:$BC$2006, BN192:$BN$2007)</f>
        <v>56105.86748291937</v>
      </c>
      <c r="BQ192" s="77">
        <f t="shared" si="41"/>
        <v>0.46516344214155081</v>
      </c>
    </row>
    <row r="193" spans="1:69" x14ac:dyDescent="0.35">
      <c r="A193">
        <v>2019</v>
      </c>
      <c r="B193" t="s">
        <v>3</v>
      </c>
      <c r="C193" t="s">
        <v>69</v>
      </c>
      <c r="D193" t="s">
        <v>17</v>
      </c>
      <c r="E193">
        <v>1</v>
      </c>
      <c r="F193" t="s">
        <v>9</v>
      </c>
      <c r="G193" t="s">
        <v>57</v>
      </c>
      <c r="H193" t="s">
        <v>35</v>
      </c>
      <c r="I193" t="s">
        <v>86</v>
      </c>
      <c r="J193" t="s">
        <v>19</v>
      </c>
      <c r="K193" t="s">
        <v>94</v>
      </c>
      <c r="L193" s="6">
        <v>3</v>
      </c>
      <c r="M193" s="6">
        <v>60934.91</v>
      </c>
      <c r="N193" s="6">
        <v>11089.4</v>
      </c>
      <c r="O193" s="6">
        <v>0</v>
      </c>
      <c r="P193" s="6">
        <v>69070.399999999994</v>
      </c>
      <c r="Q193" s="6">
        <v>1409.6</v>
      </c>
      <c r="R193" s="6">
        <v>0</v>
      </c>
      <c r="W193" s="66" t="str">
        <f t="shared" si="34"/>
        <v>X</v>
      </c>
      <c r="X193" s="66" t="str">
        <f t="shared" si="35"/>
        <v>X</v>
      </c>
      <c r="BC193" s="88">
        <v>500</v>
      </c>
      <c r="BE193" s="78">
        <f t="shared" si="42"/>
        <v>93000</v>
      </c>
      <c r="BF193" s="82">
        <f t="shared" si="36"/>
        <v>0.34810889312871302</v>
      </c>
      <c r="BG193" s="82">
        <f t="shared" si="38"/>
        <v>0.65189110687128693</v>
      </c>
      <c r="BH193" s="86">
        <f t="shared" si="43"/>
        <v>1.501348227936683E-3</v>
      </c>
      <c r="BI193" s="83">
        <f>SUMPRODUCT(BC193:$BC$2007,BG193:$BG$2007)</f>
        <v>139672.29460876642</v>
      </c>
      <c r="BJ193" s="77">
        <f t="shared" si="37"/>
        <v>0.64260931674052324</v>
      </c>
      <c r="BL193" s="78">
        <f t="shared" si="44"/>
        <v>93000</v>
      </c>
      <c r="BM193" s="82">
        <f t="shared" si="39"/>
        <v>0.53747095239404297</v>
      </c>
      <c r="BN193" s="82">
        <f t="shared" si="40"/>
        <v>0.46252904760595703</v>
      </c>
      <c r="BO193" s="86">
        <f t="shared" si="45"/>
        <v>1.9213513309993546E-3</v>
      </c>
      <c r="BP193" s="83">
        <f>SUMPRODUCT(BC192:$BC$2006, BN193:$BN$2007)</f>
        <v>55873.642283450892</v>
      </c>
      <c r="BQ193" s="77">
        <f t="shared" si="41"/>
        <v>0.46323810566636575</v>
      </c>
    </row>
    <row r="194" spans="1:69" x14ac:dyDescent="0.35">
      <c r="A194">
        <v>2019</v>
      </c>
      <c r="B194" t="s">
        <v>3</v>
      </c>
      <c r="C194" t="s">
        <v>69</v>
      </c>
      <c r="D194" t="s">
        <v>17</v>
      </c>
      <c r="E194">
        <v>1</v>
      </c>
      <c r="F194" t="s">
        <v>9</v>
      </c>
      <c r="G194" t="s">
        <v>58</v>
      </c>
      <c r="H194" t="s">
        <v>35</v>
      </c>
      <c r="I194" t="s">
        <v>86</v>
      </c>
      <c r="J194" t="s">
        <v>19</v>
      </c>
      <c r="K194" t="s">
        <v>94</v>
      </c>
      <c r="L194" s="6">
        <v>2</v>
      </c>
      <c r="M194" s="6">
        <v>0</v>
      </c>
      <c r="N194" s="6">
        <v>105890</v>
      </c>
      <c r="O194" s="6">
        <v>0</v>
      </c>
      <c r="P194" s="6">
        <v>0</v>
      </c>
      <c r="Q194" s="6">
        <v>0</v>
      </c>
      <c r="R194" s="6">
        <v>0</v>
      </c>
      <c r="W194" s="66" t="str">
        <f t="shared" ref="W194:W257" si="46">IF(I194=$AF$2,IF(M194/L194=0,"X",M194/L194),"X")</f>
        <v>X</v>
      </c>
      <c r="X194" s="66" t="str">
        <f t="shared" ref="X194:X257" si="47">IF(I194=$AF$2,IF(P194/L194=0,"X",P194/L194),"X")</f>
        <v>X</v>
      </c>
      <c r="BC194" s="88">
        <v>500</v>
      </c>
      <c r="BE194" s="78">
        <f t="shared" si="42"/>
        <v>93500</v>
      </c>
      <c r="BF194" s="82">
        <f t="shared" si="36"/>
        <v>0.34960679159765118</v>
      </c>
      <c r="BG194" s="82">
        <f t="shared" si="38"/>
        <v>0.65039320840234882</v>
      </c>
      <c r="BH194" s="86">
        <f t="shared" si="43"/>
        <v>1.4978984689381636E-3</v>
      </c>
      <c r="BI194" s="83">
        <f>SUMPRODUCT(BC194:$BC$2007,BG194:$BG$2007)</f>
        <v>139346.34905533076</v>
      </c>
      <c r="BJ194" s="77">
        <f t="shared" si="37"/>
        <v>0.64110969471473356</v>
      </c>
      <c r="BL194" s="78">
        <f t="shared" si="44"/>
        <v>93500</v>
      </c>
      <c r="BM194" s="82">
        <f t="shared" si="39"/>
        <v>0.53938435542540564</v>
      </c>
      <c r="BN194" s="82">
        <f t="shared" si="40"/>
        <v>0.46061564457459436</v>
      </c>
      <c r="BO194" s="86">
        <f t="shared" si="45"/>
        <v>1.9134030313626704E-3</v>
      </c>
      <c r="BP194" s="83">
        <f>SUMPRODUCT(BC193:$BC$2006, BN194:$BN$2007)</f>
        <v>55642.377759647912</v>
      </c>
      <c r="BQ194" s="77">
        <f t="shared" si="41"/>
        <v>0.46132073397667267</v>
      </c>
    </row>
    <row r="195" spans="1:69" x14ac:dyDescent="0.35">
      <c r="A195">
        <v>2019</v>
      </c>
      <c r="B195" t="s">
        <v>3</v>
      </c>
      <c r="C195" t="s">
        <v>69</v>
      </c>
      <c r="D195" t="s">
        <v>17</v>
      </c>
      <c r="E195">
        <v>1</v>
      </c>
      <c r="F195" t="s">
        <v>9</v>
      </c>
      <c r="G195" t="s">
        <v>58</v>
      </c>
      <c r="H195" t="s">
        <v>35</v>
      </c>
      <c r="I195" t="s">
        <v>86</v>
      </c>
      <c r="J195" t="s">
        <v>19</v>
      </c>
      <c r="K195" t="s">
        <v>108</v>
      </c>
      <c r="L195" s="6">
        <v>1</v>
      </c>
      <c r="M195" s="6">
        <v>84325</v>
      </c>
      <c r="N195" s="6">
        <v>0</v>
      </c>
      <c r="O195" s="6">
        <v>0</v>
      </c>
      <c r="P195" s="6">
        <v>84325</v>
      </c>
      <c r="Q195" s="6">
        <v>0</v>
      </c>
      <c r="R195" s="6">
        <v>0</v>
      </c>
      <c r="W195" s="66" t="str">
        <f t="shared" si="46"/>
        <v>X</v>
      </c>
      <c r="X195" s="66" t="str">
        <f t="shared" si="47"/>
        <v>X</v>
      </c>
      <c r="BC195" s="88">
        <v>500</v>
      </c>
      <c r="BE195" s="78">
        <f t="shared" si="42"/>
        <v>94000</v>
      </c>
      <c r="BF195" s="82">
        <f t="shared" si="36"/>
        <v>0.35110124823435751</v>
      </c>
      <c r="BG195" s="82">
        <f t="shared" si="38"/>
        <v>0.64889875176564249</v>
      </c>
      <c r="BH195" s="86">
        <f t="shared" si="43"/>
        <v>1.4944566367063317E-3</v>
      </c>
      <c r="BI195" s="83">
        <f>SUMPRODUCT(BC195:$BC$2007,BG195:$BG$2007)</f>
        <v>139021.15245112954</v>
      </c>
      <c r="BJ195" s="77">
        <f t="shared" si="37"/>
        <v>0.63961351848151959</v>
      </c>
      <c r="BL195" s="78">
        <f t="shared" si="44"/>
        <v>94000</v>
      </c>
      <c r="BM195" s="82">
        <f t="shared" si="39"/>
        <v>0.54128984303787853</v>
      </c>
      <c r="BN195" s="82">
        <f t="shared" si="40"/>
        <v>0.45871015696212147</v>
      </c>
      <c r="BO195" s="86">
        <f t="shared" si="45"/>
        <v>1.9054876124728892E-3</v>
      </c>
      <c r="BP195" s="83">
        <f>SUMPRODUCT(BC194:$BC$2006, BN195:$BN$2007)</f>
        <v>55412.069937360611</v>
      </c>
      <c r="BQ195" s="77">
        <f t="shared" si="41"/>
        <v>0.45941129412352538</v>
      </c>
    </row>
    <row r="196" spans="1:69" x14ac:dyDescent="0.35">
      <c r="A196">
        <v>2019</v>
      </c>
      <c r="B196" t="s">
        <v>3</v>
      </c>
      <c r="C196" t="s">
        <v>69</v>
      </c>
      <c r="D196" t="s">
        <v>17</v>
      </c>
      <c r="E196">
        <v>1</v>
      </c>
      <c r="F196" t="s">
        <v>9</v>
      </c>
      <c r="G196" t="s">
        <v>59</v>
      </c>
      <c r="H196" t="s">
        <v>35</v>
      </c>
      <c r="I196" t="s">
        <v>86</v>
      </c>
      <c r="J196" t="s">
        <v>19</v>
      </c>
      <c r="K196" t="s">
        <v>91</v>
      </c>
      <c r="L196" s="6">
        <v>2</v>
      </c>
      <c r="M196" s="6">
        <v>83734.64</v>
      </c>
      <c r="N196" s="6">
        <v>2906.93</v>
      </c>
      <c r="O196" s="6">
        <v>0</v>
      </c>
      <c r="P196" s="6">
        <v>83734.64</v>
      </c>
      <c r="Q196" s="6">
        <v>20800</v>
      </c>
      <c r="R196" s="6">
        <v>0</v>
      </c>
      <c r="W196" s="66" t="str">
        <f t="shared" si="46"/>
        <v>X</v>
      </c>
      <c r="X196" s="66" t="str">
        <f t="shared" si="47"/>
        <v>X</v>
      </c>
      <c r="BC196" s="88">
        <v>500</v>
      </c>
      <c r="BE196" s="78">
        <f t="shared" si="42"/>
        <v>94500</v>
      </c>
      <c r="BF196" s="82">
        <f t="shared" si="36"/>
        <v>0.35259227094738482</v>
      </c>
      <c r="BG196" s="82">
        <f t="shared" si="38"/>
        <v>0.64740772905261523</v>
      </c>
      <c r="BH196" s="86">
        <f t="shared" si="43"/>
        <v>1.4910227130273124E-3</v>
      </c>
      <c r="BI196" s="83">
        <f>SUMPRODUCT(BC196:$BC$2007,BG196:$BG$2007)</f>
        <v>138696.70307524674</v>
      </c>
      <c r="BJ196" s="77">
        <f t="shared" si="37"/>
        <v>0.63812078012322926</v>
      </c>
      <c r="BL196" s="78">
        <f t="shared" si="44"/>
        <v>94500</v>
      </c>
      <c r="BM196" s="82">
        <f t="shared" si="39"/>
        <v>0.5431874479761869</v>
      </c>
      <c r="BN196" s="82">
        <f t="shared" si="40"/>
        <v>0.4568125520238131</v>
      </c>
      <c r="BO196" s="86">
        <f t="shared" si="45"/>
        <v>1.8976049383083726E-3</v>
      </c>
      <c r="BP196" s="83">
        <f>SUMPRODUCT(BC195:$BC$2006, BN196:$BN$2007)</f>
        <v>55182.714858879546</v>
      </c>
      <c r="BQ196" s="77">
        <f t="shared" si="41"/>
        <v>0.45750975329428184</v>
      </c>
    </row>
    <row r="197" spans="1:69" x14ac:dyDescent="0.35">
      <c r="A197">
        <v>2019</v>
      </c>
      <c r="B197" t="s">
        <v>3</v>
      </c>
      <c r="C197" t="s">
        <v>69</v>
      </c>
      <c r="D197" t="s">
        <v>17</v>
      </c>
      <c r="E197">
        <v>1</v>
      </c>
      <c r="F197" t="s">
        <v>9</v>
      </c>
      <c r="G197" t="s">
        <v>59</v>
      </c>
      <c r="H197" t="s">
        <v>35</v>
      </c>
      <c r="I197" t="s">
        <v>86</v>
      </c>
      <c r="J197" t="s">
        <v>19</v>
      </c>
      <c r="K197" t="s">
        <v>93</v>
      </c>
      <c r="L197" s="6">
        <v>1</v>
      </c>
      <c r="M197" s="6">
        <v>43137.93</v>
      </c>
      <c r="N197" s="6">
        <v>0</v>
      </c>
      <c r="O197" s="6">
        <v>0</v>
      </c>
      <c r="P197" s="6">
        <v>43137.93</v>
      </c>
      <c r="Q197" s="6">
        <v>0</v>
      </c>
      <c r="R197" s="6">
        <v>0</v>
      </c>
      <c r="W197" s="66" t="str">
        <f t="shared" si="46"/>
        <v>X</v>
      </c>
      <c r="X197" s="66" t="str">
        <f t="shared" si="47"/>
        <v>X</v>
      </c>
      <c r="BC197" s="88">
        <v>500</v>
      </c>
      <c r="BE197" s="78">
        <f t="shared" si="42"/>
        <v>95000</v>
      </c>
      <c r="BF197" s="82">
        <f t="shared" si="36"/>
        <v>0.35407986762711385</v>
      </c>
      <c r="BG197" s="82">
        <f t="shared" si="38"/>
        <v>0.64592013237288615</v>
      </c>
      <c r="BH197" s="86">
        <f t="shared" si="43"/>
        <v>1.4875966797290308E-3</v>
      </c>
      <c r="BI197" s="83">
        <f>SUMPRODUCT(BC197:$BC$2007,BG197:$BG$2007)</f>
        <v>138372.99921072045</v>
      </c>
      <c r="BJ197" s="77">
        <f t="shared" si="37"/>
        <v>0.63663147174040235</v>
      </c>
      <c r="BL197" s="78">
        <f t="shared" si="44"/>
        <v>95000</v>
      </c>
      <c r="BM197" s="82">
        <f t="shared" si="39"/>
        <v>0.54507720284959649</v>
      </c>
      <c r="BN197" s="82">
        <f t="shared" si="40"/>
        <v>0.45492279715040351</v>
      </c>
      <c r="BO197" s="86">
        <f t="shared" si="45"/>
        <v>1.8897548734095881E-3</v>
      </c>
      <c r="BP197" s="83">
        <f>SUMPRODUCT(BC196:$BC$2006, BN197:$BN$2007)</f>
        <v>54954.308582867649</v>
      </c>
      <c r="BQ197" s="77">
        <f t="shared" si="41"/>
        <v>0.45561607881204036</v>
      </c>
    </row>
    <row r="198" spans="1:69" x14ac:dyDescent="0.35">
      <c r="A198">
        <v>2019</v>
      </c>
      <c r="B198" t="s">
        <v>3</v>
      </c>
      <c r="C198" t="s">
        <v>69</v>
      </c>
      <c r="D198" t="s">
        <v>17</v>
      </c>
      <c r="E198">
        <v>1</v>
      </c>
      <c r="F198" t="s">
        <v>9</v>
      </c>
      <c r="G198" t="s">
        <v>59</v>
      </c>
      <c r="H198" t="s">
        <v>35</v>
      </c>
      <c r="I198" t="s">
        <v>86</v>
      </c>
      <c r="J198" t="s">
        <v>19</v>
      </c>
      <c r="K198" t="s">
        <v>94</v>
      </c>
      <c r="L198" s="6">
        <v>12</v>
      </c>
      <c r="M198" s="6">
        <v>-1418.71</v>
      </c>
      <c r="N198" s="6">
        <v>206880.91</v>
      </c>
      <c r="O198" s="6">
        <v>0</v>
      </c>
      <c r="P198" s="6">
        <v>0</v>
      </c>
      <c r="Q198" s="6">
        <v>0</v>
      </c>
      <c r="R198" s="6">
        <v>0</v>
      </c>
      <c r="W198" s="66" t="str">
        <f t="shared" si="46"/>
        <v>X</v>
      </c>
      <c r="X198" s="66" t="str">
        <f t="shared" si="47"/>
        <v>X</v>
      </c>
      <c r="BC198" s="88">
        <v>500</v>
      </c>
      <c r="BE198" s="78">
        <f t="shared" si="42"/>
        <v>95500</v>
      </c>
      <c r="BF198" s="82">
        <f t="shared" si="36"/>
        <v>0.35556404614579501</v>
      </c>
      <c r="BG198" s="82">
        <f t="shared" si="38"/>
        <v>0.64443595385420505</v>
      </c>
      <c r="BH198" s="86">
        <f t="shared" si="43"/>
        <v>1.4841785186811562E-3</v>
      </c>
      <c r="BI198" s="83">
        <f>SUMPRODUCT(BC198:$BC$2007,BG198:$BG$2007)</f>
        <v>138050.03914453406</v>
      </c>
      <c r="BJ198" s="77">
        <f t="shared" si="37"/>
        <v>0.6351455854517305</v>
      </c>
      <c r="BL198" s="78">
        <f t="shared" si="44"/>
        <v>95500</v>
      </c>
      <c r="BM198" s="82">
        <f t="shared" si="39"/>
        <v>0.54695914013247415</v>
      </c>
      <c r="BN198" s="82">
        <f t="shared" si="40"/>
        <v>0.45304085986752585</v>
      </c>
      <c r="BO198" s="86">
        <f t="shared" si="45"/>
        <v>1.8819372828776659E-3</v>
      </c>
      <c r="BP198" s="83">
        <f>SUMPRODUCT(BC197:$BC$2006, BN198:$BN$2007)</f>
        <v>54726.847184292455</v>
      </c>
      <c r="BQ198" s="77">
        <f t="shared" si="41"/>
        <v>0.45373023813507768</v>
      </c>
    </row>
    <row r="199" spans="1:69" x14ac:dyDescent="0.35">
      <c r="A199">
        <v>2019</v>
      </c>
      <c r="B199" t="s">
        <v>3</v>
      </c>
      <c r="C199" t="s">
        <v>69</v>
      </c>
      <c r="D199" t="s">
        <v>17</v>
      </c>
      <c r="E199">
        <v>1</v>
      </c>
      <c r="F199" t="s">
        <v>9</v>
      </c>
      <c r="G199" t="s">
        <v>59</v>
      </c>
      <c r="H199" t="s">
        <v>35</v>
      </c>
      <c r="I199" t="s">
        <v>86</v>
      </c>
      <c r="J199" t="s">
        <v>19</v>
      </c>
      <c r="K199" t="s">
        <v>89</v>
      </c>
      <c r="L199" s="6">
        <v>1</v>
      </c>
      <c r="M199" s="6">
        <v>0</v>
      </c>
      <c r="N199" s="6">
        <v>2906.93</v>
      </c>
      <c r="O199" s="6">
        <v>0</v>
      </c>
      <c r="P199" s="6">
        <v>0</v>
      </c>
      <c r="Q199" s="6">
        <v>0</v>
      </c>
      <c r="R199" s="6">
        <v>0</v>
      </c>
      <c r="W199" s="66" t="str">
        <f t="shared" si="46"/>
        <v>X</v>
      </c>
      <c r="X199" s="66" t="str">
        <f t="shared" si="47"/>
        <v>X</v>
      </c>
      <c r="BC199" s="88">
        <v>500</v>
      </c>
      <c r="BE199" s="78">
        <f t="shared" si="42"/>
        <v>96000</v>
      </c>
      <c r="BF199" s="82">
        <f t="shared" si="36"/>
        <v>0.35704481435759011</v>
      </c>
      <c r="BG199" s="82">
        <f t="shared" si="38"/>
        <v>0.64295518564240983</v>
      </c>
      <c r="BH199" s="86">
        <f t="shared" si="43"/>
        <v>1.4807682117951027E-3</v>
      </c>
      <c r="BI199" s="83">
        <f>SUMPRODUCT(BC199:$BC$2007,BG199:$BG$2007)</f>
        <v>137727.82116760695</v>
      </c>
      <c r="BJ199" s="77">
        <f t="shared" si="37"/>
        <v>0.63366311339401393</v>
      </c>
      <c r="BL199" s="78">
        <f t="shared" si="44"/>
        <v>96000</v>
      </c>
      <c r="BM199" s="82">
        <f t="shared" si="39"/>
        <v>0.54883329216484578</v>
      </c>
      <c r="BN199" s="82">
        <f t="shared" si="40"/>
        <v>0.45116670783515422</v>
      </c>
      <c r="BO199" s="86">
        <f t="shared" si="45"/>
        <v>1.8741520323716232E-3</v>
      </c>
      <c r="BP199" s="83">
        <f>SUMPRODUCT(BC198:$BC$2006, BN199:$BN$2007)</f>
        <v>54500.326754358692</v>
      </c>
      <c r="BQ199" s="77">
        <f t="shared" si="41"/>
        <v>0.45185219885629008</v>
      </c>
    </row>
    <row r="200" spans="1:69" x14ac:dyDescent="0.35">
      <c r="A200">
        <v>2019</v>
      </c>
      <c r="B200" t="s">
        <v>3</v>
      </c>
      <c r="C200" t="s">
        <v>69</v>
      </c>
      <c r="D200" t="s">
        <v>17</v>
      </c>
      <c r="E200">
        <v>1</v>
      </c>
      <c r="F200" t="s">
        <v>9</v>
      </c>
      <c r="G200" t="s">
        <v>59</v>
      </c>
      <c r="H200" t="s">
        <v>35</v>
      </c>
      <c r="I200" t="s">
        <v>86</v>
      </c>
      <c r="J200" t="s">
        <v>19</v>
      </c>
      <c r="K200" t="s">
        <v>108</v>
      </c>
      <c r="L200" s="6">
        <v>1</v>
      </c>
      <c r="M200" s="6">
        <v>-40000</v>
      </c>
      <c r="N200" s="6">
        <v>12435.19</v>
      </c>
      <c r="O200" s="6">
        <v>0</v>
      </c>
      <c r="P200" s="6">
        <v>0</v>
      </c>
      <c r="Q200" s="6">
        <v>0</v>
      </c>
      <c r="R200" s="6">
        <v>0</v>
      </c>
      <c r="W200" s="66" t="str">
        <f t="shared" si="46"/>
        <v>X</v>
      </c>
      <c r="X200" s="66" t="str">
        <f t="shared" si="47"/>
        <v>X</v>
      </c>
      <c r="BC200" s="88">
        <v>500</v>
      </c>
      <c r="BE200" s="78">
        <f t="shared" si="42"/>
        <v>96500</v>
      </c>
      <c r="BF200" s="82">
        <f t="shared" ref="BF200:BF263" si="48">_xlfn.EXPON.DIST(BE200, 1/$BJ$4, TRUE)</f>
        <v>0.3585221800986137</v>
      </c>
      <c r="BG200" s="82">
        <f t="shared" si="38"/>
        <v>0.6414778199013863</v>
      </c>
      <c r="BH200" s="86">
        <f t="shared" si="43"/>
        <v>1.4773657410235841E-3</v>
      </c>
      <c r="BI200" s="83">
        <f>SUMPRODUCT(BC200:$BC$2007,BG200:$BG$2007)</f>
        <v>137406.34357478583</v>
      </c>
      <c r="BJ200" s="77">
        <f t="shared" ref="BJ200:BJ263" si="49">BI200/$BJ$4</f>
        <v>0.63218404772212222</v>
      </c>
      <c r="BL200" s="78">
        <f t="shared" si="44"/>
        <v>96500</v>
      </c>
      <c r="BM200" s="82">
        <f t="shared" si="39"/>
        <v>0.55069969115295248</v>
      </c>
      <c r="BN200" s="82">
        <f t="shared" si="40"/>
        <v>0.44930030884704752</v>
      </c>
      <c r="BO200" s="86">
        <f t="shared" si="45"/>
        <v>1.8663989881066989E-3</v>
      </c>
      <c r="BP200" s="83">
        <f>SUMPRODUCT(BC199:$BC$2006, BN200:$BN$2007)</f>
        <v>54274.743400441112</v>
      </c>
      <c r="BQ200" s="77">
        <f t="shared" si="41"/>
        <v>0.4499819287026367</v>
      </c>
    </row>
    <row r="201" spans="1:69" x14ac:dyDescent="0.35">
      <c r="A201">
        <v>2019</v>
      </c>
      <c r="B201" t="s">
        <v>3</v>
      </c>
      <c r="C201" t="s">
        <v>69</v>
      </c>
      <c r="D201" t="s">
        <v>17</v>
      </c>
      <c r="E201">
        <v>1</v>
      </c>
      <c r="F201" t="s">
        <v>9</v>
      </c>
      <c r="G201" t="s">
        <v>59</v>
      </c>
      <c r="H201" t="s">
        <v>35</v>
      </c>
      <c r="I201" t="s">
        <v>86</v>
      </c>
      <c r="J201" t="s">
        <v>19</v>
      </c>
      <c r="K201" t="s">
        <v>99</v>
      </c>
      <c r="L201" s="6">
        <v>3</v>
      </c>
      <c r="M201" s="6">
        <v>-160500</v>
      </c>
      <c r="N201" s="6">
        <v>97555.61</v>
      </c>
      <c r="O201" s="6">
        <v>0</v>
      </c>
      <c r="P201" s="6">
        <v>0</v>
      </c>
      <c r="Q201" s="6">
        <v>0</v>
      </c>
      <c r="R201" s="6">
        <v>0</v>
      </c>
      <c r="W201" s="66" t="str">
        <f t="shared" si="46"/>
        <v>X</v>
      </c>
      <c r="X201" s="66" t="str">
        <f t="shared" si="47"/>
        <v>X</v>
      </c>
      <c r="BC201" s="88">
        <v>500</v>
      </c>
      <c r="BE201" s="78">
        <f t="shared" si="42"/>
        <v>97000</v>
      </c>
      <c r="BF201" s="82">
        <f t="shared" si="48"/>
        <v>0.35999615118697487</v>
      </c>
      <c r="BG201" s="82">
        <f t="shared" ref="BG201:BG264" si="50">1-BF201</f>
        <v>0.64000384881302508</v>
      </c>
      <c r="BH201" s="86">
        <f t="shared" si="43"/>
        <v>1.4739710883611701E-3</v>
      </c>
      <c r="BI201" s="83">
        <f>SUMPRODUCT(BC201:$BC$2007,BG201:$BG$2007)</f>
        <v>137085.60466483518</v>
      </c>
      <c r="BJ201" s="77">
        <f t="shared" si="49"/>
        <v>0.63070838060894985</v>
      </c>
      <c r="BL201" s="78">
        <f t="shared" si="44"/>
        <v>97000</v>
      </c>
      <c r="BM201" s="82">
        <f t="shared" ref="BM201:BM264" si="51">_xlfn.EXPON.DIST(BL201, 1/$BQ$4, TRUE)</f>
        <v>0.55255836916980317</v>
      </c>
      <c r="BN201" s="82">
        <f t="shared" ref="BN201:BN264" si="52">1-BM201</f>
        <v>0.44744163083019683</v>
      </c>
      <c r="BO201" s="86">
        <f t="shared" si="45"/>
        <v>1.85867801685069E-3</v>
      </c>
      <c r="BP201" s="83">
        <f>SUMPRODUCT(BC200:$BC$2006, BN201:$BN$2007)</f>
        <v>54050.093246017575</v>
      </c>
      <c r="BQ201" s="77">
        <f t="shared" ref="BQ201:BQ264" si="53">BP201/$BQ$4</f>
        <v>0.44811939553458441</v>
      </c>
    </row>
    <row r="202" spans="1:69" x14ac:dyDescent="0.35">
      <c r="A202">
        <v>2019</v>
      </c>
      <c r="B202" t="s">
        <v>3</v>
      </c>
      <c r="C202" t="s">
        <v>69</v>
      </c>
      <c r="D202" t="s">
        <v>17</v>
      </c>
      <c r="E202">
        <v>1</v>
      </c>
      <c r="F202" t="s">
        <v>9</v>
      </c>
      <c r="G202" t="s">
        <v>59</v>
      </c>
      <c r="H202" t="s">
        <v>35</v>
      </c>
      <c r="I202" t="s">
        <v>86</v>
      </c>
      <c r="J202" t="s">
        <v>19</v>
      </c>
      <c r="K202" t="s">
        <v>98</v>
      </c>
      <c r="L202" s="6">
        <v>4</v>
      </c>
      <c r="M202" s="6">
        <v>-2945.71</v>
      </c>
      <c r="N202" s="6">
        <v>0</v>
      </c>
      <c r="O202" s="6">
        <v>0</v>
      </c>
      <c r="P202" s="6">
        <v>3521.74</v>
      </c>
      <c r="Q202" s="6">
        <v>0</v>
      </c>
      <c r="R202" s="6">
        <v>0</v>
      </c>
      <c r="W202" s="66" t="str">
        <f t="shared" si="46"/>
        <v>X</v>
      </c>
      <c r="X202" s="66" t="str">
        <f t="shared" si="47"/>
        <v>X</v>
      </c>
      <c r="BC202" s="88">
        <v>500</v>
      </c>
      <c r="BE202" s="78">
        <f t="shared" ref="BE202:BE265" si="54">BE201+500</f>
        <v>97500</v>
      </c>
      <c r="BF202" s="82">
        <f t="shared" si="48"/>
        <v>0.36146673542281849</v>
      </c>
      <c r="BG202" s="82">
        <f t="shared" si="50"/>
        <v>0.63853326457718151</v>
      </c>
      <c r="BH202" s="86">
        <f t="shared" ref="BH202:BH265" si="55">BF202-BF201</f>
        <v>1.4705842358436194E-3</v>
      </c>
      <c r="BI202" s="83">
        <f>SUMPRODUCT(BC202:$BC$2007,BG202:$BG$2007)</f>
        <v>136765.60274042873</v>
      </c>
      <c r="BJ202" s="77">
        <f t="shared" si="49"/>
        <v>0.6292361042453769</v>
      </c>
      <c r="BL202" s="78">
        <f t="shared" ref="BL202:BL265" si="56">BL201+500</f>
        <v>97500</v>
      </c>
      <c r="BM202" s="82">
        <f t="shared" si="51"/>
        <v>0.55440935815572667</v>
      </c>
      <c r="BN202" s="82">
        <f t="shared" si="52"/>
        <v>0.44559064184427333</v>
      </c>
      <c r="BO202" s="86">
        <f t="shared" ref="BO202:BO265" si="57">BM202-BM201</f>
        <v>1.8509889859235074E-3</v>
      </c>
      <c r="BP202" s="83">
        <f>SUMPRODUCT(BC201:$BC$2006, BN202:$BN$2007)</f>
        <v>53826.372430602489</v>
      </c>
      <c r="BQ202" s="77">
        <f t="shared" si="53"/>
        <v>0.44626456734555625</v>
      </c>
    </row>
    <row r="203" spans="1:69" x14ac:dyDescent="0.35">
      <c r="A203">
        <v>2019</v>
      </c>
      <c r="B203" t="s">
        <v>3</v>
      </c>
      <c r="C203" t="s">
        <v>69</v>
      </c>
      <c r="D203" t="s">
        <v>17</v>
      </c>
      <c r="E203">
        <v>1</v>
      </c>
      <c r="F203" t="s">
        <v>9</v>
      </c>
      <c r="G203" t="s">
        <v>59</v>
      </c>
      <c r="H203" t="s">
        <v>35</v>
      </c>
      <c r="I203" t="s">
        <v>86</v>
      </c>
      <c r="J203" t="s">
        <v>19</v>
      </c>
      <c r="K203" t="s">
        <v>105</v>
      </c>
      <c r="L203" s="6">
        <v>1</v>
      </c>
      <c r="M203" s="6">
        <v>-75795.64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W203" s="66" t="str">
        <f t="shared" si="46"/>
        <v>X</v>
      </c>
      <c r="X203" s="66" t="str">
        <f t="shared" si="47"/>
        <v>X</v>
      </c>
      <c r="BC203" s="88">
        <v>500</v>
      </c>
      <c r="BE203" s="78">
        <f t="shared" si="54"/>
        <v>98000</v>
      </c>
      <c r="BF203" s="82">
        <f t="shared" si="48"/>
        <v>0.36293394058836631</v>
      </c>
      <c r="BG203" s="82">
        <f t="shared" si="50"/>
        <v>0.63706605941163374</v>
      </c>
      <c r="BH203" s="86">
        <f t="shared" si="55"/>
        <v>1.4672051655478247E-3</v>
      </c>
      <c r="BI203" s="83">
        <f>SUMPRODUCT(BC203:$BC$2007,BG203:$BG$2007)</f>
        <v>136446.33610814021</v>
      </c>
      <c r="BJ203" s="77">
        <f t="shared" si="49"/>
        <v>0.62776721084022702</v>
      </c>
      <c r="BL203" s="78">
        <f t="shared" si="56"/>
        <v>98000</v>
      </c>
      <c r="BM203" s="82">
        <f t="shared" si="51"/>
        <v>0.55625268991892007</v>
      </c>
      <c r="BN203" s="82">
        <f t="shared" si="52"/>
        <v>0.44374731008107993</v>
      </c>
      <c r="BO203" s="86">
        <f t="shared" si="57"/>
        <v>1.843331763193401E-3</v>
      </c>
      <c r="BP203" s="83">
        <f>SUMPRODUCT(BC202:$BC$2006, BN203:$BN$2007)</f>
        <v>53603.577109680344</v>
      </c>
      <c r="BQ203" s="77">
        <f t="shared" si="53"/>
        <v>0.44441741226138032</v>
      </c>
    </row>
    <row r="204" spans="1:69" x14ac:dyDescent="0.35">
      <c r="A204">
        <v>2019</v>
      </c>
      <c r="B204" t="s">
        <v>3</v>
      </c>
      <c r="C204" t="s">
        <v>69</v>
      </c>
      <c r="D204" t="s">
        <v>17</v>
      </c>
      <c r="E204">
        <v>1</v>
      </c>
      <c r="F204" t="s">
        <v>9</v>
      </c>
      <c r="G204" t="s">
        <v>60</v>
      </c>
      <c r="H204" t="s">
        <v>35</v>
      </c>
      <c r="I204" t="s">
        <v>86</v>
      </c>
      <c r="J204" t="s">
        <v>19</v>
      </c>
      <c r="K204" t="s">
        <v>91</v>
      </c>
      <c r="L204" s="6">
        <v>1</v>
      </c>
      <c r="M204" s="6">
        <v>0</v>
      </c>
      <c r="N204" s="6">
        <v>2906.93</v>
      </c>
      <c r="O204" s="6">
        <v>0</v>
      </c>
      <c r="P204" s="6">
        <v>0</v>
      </c>
      <c r="Q204" s="6">
        <v>0</v>
      </c>
      <c r="R204" s="6">
        <v>0</v>
      </c>
      <c r="W204" s="66" t="str">
        <f t="shared" si="46"/>
        <v>X</v>
      </c>
      <c r="X204" s="66" t="str">
        <f t="shared" si="47"/>
        <v>X</v>
      </c>
      <c r="BC204" s="88">
        <v>500</v>
      </c>
      <c r="BE204" s="78">
        <f t="shared" si="54"/>
        <v>98500</v>
      </c>
      <c r="BF204" s="82">
        <f t="shared" si="48"/>
        <v>0.36439777444795829</v>
      </c>
      <c r="BG204" s="82">
        <f t="shared" si="50"/>
        <v>0.63560222555204171</v>
      </c>
      <c r="BH204" s="86">
        <f t="shared" si="55"/>
        <v>1.4638338595919786E-3</v>
      </c>
      <c r="BI204" s="83">
        <f>SUMPRODUCT(BC204:$BC$2007,BG204:$BG$2007)</f>
        <v>136127.80307843446</v>
      </c>
      <c r="BJ204" s="77">
        <f t="shared" si="49"/>
        <v>0.62630169262022595</v>
      </c>
      <c r="BL204" s="78">
        <f t="shared" si="56"/>
        <v>98500</v>
      </c>
      <c r="BM204" s="82">
        <f t="shared" si="51"/>
        <v>0.55808839613599537</v>
      </c>
      <c r="BN204" s="82">
        <f t="shared" si="52"/>
        <v>0.44191160386400463</v>
      </c>
      <c r="BO204" s="86">
        <f t="shared" si="57"/>
        <v>1.8357062170752947E-3</v>
      </c>
      <c r="BP204" s="83">
        <f>SUMPRODUCT(BC203:$BC$2006, BN204:$BN$2007)</f>
        <v>53381.703454639799</v>
      </c>
      <c r="BQ204" s="77">
        <f t="shared" si="53"/>
        <v>0.44257789853974316</v>
      </c>
    </row>
    <row r="205" spans="1:69" x14ac:dyDescent="0.35">
      <c r="A205">
        <v>2019</v>
      </c>
      <c r="B205" t="s">
        <v>3</v>
      </c>
      <c r="C205" t="s">
        <v>69</v>
      </c>
      <c r="D205" t="s">
        <v>17</v>
      </c>
      <c r="E205">
        <v>1</v>
      </c>
      <c r="F205" t="s">
        <v>9</v>
      </c>
      <c r="G205" t="s">
        <v>60</v>
      </c>
      <c r="H205" t="s">
        <v>35</v>
      </c>
      <c r="I205" t="s">
        <v>86</v>
      </c>
      <c r="J205" t="s">
        <v>19</v>
      </c>
      <c r="K205" t="s">
        <v>108</v>
      </c>
      <c r="L205" s="6">
        <v>1</v>
      </c>
      <c r="M205" s="6">
        <v>0</v>
      </c>
      <c r="N205" s="6">
        <v>17010.91</v>
      </c>
      <c r="O205" s="6">
        <v>0</v>
      </c>
      <c r="P205" s="6">
        <v>0</v>
      </c>
      <c r="Q205" s="6">
        <v>0</v>
      </c>
      <c r="R205" s="6">
        <v>0</v>
      </c>
      <c r="W205" s="66" t="str">
        <f t="shared" si="46"/>
        <v>X</v>
      </c>
      <c r="X205" s="66" t="str">
        <f t="shared" si="47"/>
        <v>X</v>
      </c>
      <c r="BC205" s="88">
        <v>500</v>
      </c>
      <c r="BE205" s="78">
        <f t="shared" si="54"/>
        <v>99000</v>
      </c>
      <c r="BF205" s="82">
        <f t="shared" si="48"/>
        <v>0.36585824474809397</v>
      </c>
      <c r="BG205" s="82">
        <f t="shared" si="50"/>
        <v>0.63414175525190597</v>
      </c>
      <c r="BH205" s="86">
        <f t="shared" si="55"/>
        <v>1.4604703001356856E-3</v>
      </c>
      <c r="BI205" s="83">
        <f>SUMPRODUCT(BC205:$BC$2007,BG205:$BG$2007)</f>
        <v>135810.00196565842</v>
      </c>
      <c r="BJ205" s="77">
        <f t="shared" si="49"/>
        <v>0.6248395418299606</v>
      </c>
      <c r="BL205" s="78">
        <f t="shared" si="56"/>
        <v>99000</v>
      </c>
      <c r="BM205" s="82">
        <f t="shared" si="51"/>
        <v>0.55991650835252371</v>
      </c>
      <c r="BN205" s="82">
        <f t="shared" si="52"/>
        <v>0.44008349164747629</v>
      </c>
      <c r="BO205" s="86">
        <f t="shared" si="57"/>
        <v>1.8281122165283437E-3</v>
      </c>
      <c r="BP205" s="83">
        <f>SUMPRODUCT(BC204:$BC$2006, BN205:$BN$2007)</f>
        <v>53160.747652707803</v>
      </c>
      <c r="BQ205" s="77">
        <f t="shared" si="53"/>
        <v>0.4407459945696437</v>
      </c>
    </row>
    <row r="206" spans="1:69" x14ac:dyDescent="0.35">
      <c r="A206">
        <v>2019</v>
      </c>
      <c r="B206" t="s">
        <v>3</v>
      </c>
      <c r="C206" t="s">
        <v>69</v>
      </c>
      <c r="D206" t="s">
        <v>17</v>
      </c>
      <c r="E206">
        <v>1</v>
      </c>
      <c r="F206" t="s">
        <v>9</v>
      </c>
      <c r="G206" t="s">
        <v>60</v>
      </c>
      <c r="H206" t="s">
        <v>35</v>
      </c>
      <c r="I206" t="s">
        <v>86</v>
      </c>
      <c r="J206" t="s">
        <v>19</v>
      </c>
      <c r="K206" t="s">
        <v>98</v>
      </c>
      <c r="L206" s="6">
        <v>1</v>
      </c>
      <c r="M206" s="6">
        <v>-3270.63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W206" s="66" t="str">
        <f t="shared" si="46"/>
        <v>X</v>
      </c>
      <c r="X206" s="66" t="str">
        <f t="shared" si="47"/>
        <v>X</v>
      </c>
      <c r="BC206" s="88">
        <v>500</v>
      </c>
      <c r="BE206" s="78">
        <f t="shared" si="54"/>
        <v>99500</v>
      </c>
      <c r="BF206" s="82">
        <f t="shared" si="48"/>
        <v>0.36731535921747288</v>
      </c>
      <c r="BG206" s="82">
        <f t="shared" si="50"/>
        <v>0.63268464078252706</v>
      </c>
      <c r="BH206" s="86">
        <f t="shared" si="55"/>
        <v>1.4571144693789062E-3</v>
      </c>
      <c r="BI206" s="83">
        <f>SUMPRODUCT(BC206:$BC$2007,BG206:$BG$2007)</f>
        <v>135492.9310880324</v>
      </c>
      <c r="BJ206" s="77">
        <f t="shared" si="49"/>
        <v>0.6233807507318383</v>
      </c>
      <c r="BL206" s="78">
        <f t="shared" si="56"/>
        <v>99500</v>
      </c>
      <c r="BM206" s="82">
        <f t="shared" si="51"/>
        <v>0.56173705798357798</v>
      </c>
      <c r="BN206" s="82">
        <f t="shared" si="52"/>
        <v>0.43826294201642202</v>
      </c>
      <c r="BO206" s="86">
        <f t="shared" si="57"/>
        <v>1.820549631054269E-3</v>
      </c>
      <c r="BP206" s="83">
        <f>SUMPRODUCT(BC205:$BC$2006, BN206:$BN$2007)</f>
        <v>52940.705906884068</v>
      </c>
      <c r="BQ206" s="77">
        <f t="shared" si="53"/>
        <v>0.43892166887084999</v>
      </c>
    </row>
    <row r="207" spans="1:69" x14ac:dyDescent="0.35">
      <c r="A207">
        <v>2019</v>
      </c>
      <c r="B207" t="s">
        <v>3</v>
      </c>
      <c r="C207" t="s">
        <v>69</v>
      </c>
      <c r="D207" t="s">
        <v>17</v>
      </c>
      <c r="E207">
        <v>1</v>
      </c>
      <c r="F207" t="s">
        <v>9</v>
      </c>
      <c r="G207" t="s">
        <v>60</v>
      </c>
      <c r="H207" t="s">
        <v>35</v>
      </c>
      <c r="I207" t="s">
        <v>86</v>
      </c>
      <c r="J207" t="s">
        <v>19</v>
      </c>
      <c r="K207" t="s">
        <v>109</v>
      </c>
      <c r="L207" s="6">
        <v>1</v>
      </c>
      <c r="M207" s="6">
        <v>-45898.720000000001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W207" s="66" t="str">
        <f t="shared" si="46"/>
        <v>X</v>
      </c>
      <c r="X207" s="66" t="str">
        <f t="shared" si="47"/>
        <v>X</v>
      </c>
      <c r="BC207" s="88">
        <v>500</v>
      </c>
      <c r="BE207" s="78">
        <f t="shared" si="54"/>
        <v>100000</v>
      </c>
      <c r="BF207" s="82">
        <f t="shared" si="48"/>
        <v>0.36876912556703584</v>
      </c>
      <c r="BG207" s="82">
        <f t="shared" si="50"/>
        <v>0.63123087443296422</v>
      </c>
      <c r="BH207" s="86">
        <f t="shared" si="55"/>
        <v>1.4537663495629571E-3</v>
      </c>
      <c r="BI207" s="83">
        <f>SUMPRODUCT(BC207:$BC$2007,BG207:$BG$2007)</f>
        <v>135176.58876764111</v>
      </c>
      <c r="BJ207" s="77">
        <f t="shared" si="49"/>
        <v>0.62192531160604625</v>
      </c>
      <c r="BL207" s="78">
        <f t="shared" si="56"/>
        <v>100000</v>
      </c>
      <c r="BM207" s="82">
        <f t="shared" si="51"/>
        <v>0.56355007631427223</v>
      </c>
      <c r="BN207" s="82">
        <f t="shared" si="52"/>
        <v>0.43644992368572777</v>
      </c>
      <c r="BO207" s="86">
        <f t="shared" si="57"/>
        <v>1.8130183306942493E-3</v>
      </c>
      <c r="BP207" s="83">
        <f>SUMPRODUCT(BC206:$BC$2006, BN207:$BN$2007)</f>
        <v>52721.574435875875</v>
      </c>
      <c r="BQ207" s="77">
        <f t="shared" si="53"/>
        <v>0.43710489009335857</v>
      </c>
    </row>
    <row r="208" spans="1:69" x14ac:dyDescent="0.35">
      <c r="A208">
        <v>2019</v>
      </c>
      <c r="B208" t="s">
        <v>3</v>
      </c>
      <c r="C208" t="s">
        <v>69</v>
      </c>
      <c r="D208" t="s">
        <v>17</v>
      </c>
      <c r="E208">
        <v>1</v>
      </c>
      <c r="F208" t="s">
        <v>9</v>
      </c>
      <c r="G208" t="s">
        <v>61</v>
      </c>
      <c r="H208" t="s">
        <v>35</v>
      </c>
      <c r="I208" t="s">
        <v>86</v>
      </c>
      <c r="J208" t="s">
        <v>19</v>
      </c>
      <c r="K208" t="s">
        <v>94</v>
      </c>
      <c r="L208" s="6">
        <v>8</v>
      </c>
      <c r="M208" s="6">
        <v>1435020</v>
      </c>
      <c r="N208" s="6">
        <v>41558.31</v>
      </c>
      <c r="O208" s="6">
        <v>0</v>
      </c>
      <c r="P208" s="6">
        <v>1513540</v>
      </c>
      <c r="Q208" s="6">
        <v>0</v>
      </c>
      <c r="R208" s="6">
        <v>0</v>
      </c>
      <c r="W208" s="66" t="str">
        <f t="shared" si="46"/>
        <v>X</v>
      </c>
      <c r="X208" s="66" t="str">
        <f t="shared" si="47"/>
        <v>X</v>
      </c>
      <c r="BC208" s="88">
        <v>500</v>
      </c>
      <c r="BE208" s="78">
        <f t="shared" si="54"/>
        <v>100500</v>
      </c>
      <c r="BF208" s="82">
        <f t="shared" si="48"/>
        <v>0.37021955149000568</v>
      </c>
      <c r="BG208" s="82">
        <f t="shared" si="50"/>
        <v>0.62978044850999426</v>
      </c>
      <c r="BH208" s="86">
        <f t="shared" si="55"/>
        <v>1.4504259229698446E-3</v>
      </c>
      <c r="BI208" s="83">
        <f>SUMPRODUCT(BC208:$BC$2007,BG208:$BG$2007)</f>
        <v>134860.97333042452</v>
      </c>
      <c r="BJ208" s="77">
        <f t="shared" si="49"/>
        <v>0.6204732167505087</v>
      </c>
      <c r="BL208" s="78">
        <f t="shared" si="56"/>
        <v>100500</v>
      </c>
      <c r="BM208" s="82">
        <f t="shared" si="51"/>
        <v>0.56535559450029904</v>
      </c>
      <c r="BN208" s="82">
        <f t="shared" si="52"/>
        <v>0.43464440549970096</v>
      </c>
      <c r="BO208" s="86">
        <f t="shared" si="57"/>
        <v>1.805518186026811E-3</v>
      </c>
      <c r="BP208" s="83">
        <f>SUMPRODUCT(BC207:$BC$2006, BN208:$BN$2007)</f>
        <v>52503.349474032999</v>
      </c>
      <c r="BQ208" s="77">
        <f t="shared" si="53"/>
        <v>0.43529562701685515</v>
      </c>
    </row>
    <row r="209" spans="1:69" x14ac:dyDescent="0.35">
      <c r="A209">
        <v>2019</v>
      </c>
      <c r="B209" t="s">
        <v>3</v>
      </c>
      <c r="C209" t="s">
        <v>69</v>
      </c>
      <c r="D209" t="s">
        <v>17</v>
      </c>
      <c r="E209">
        <v>1</v>
      </c>
      <c r="F209" t="s">
        <v>9</v>
      </c>
      <c r="G209" t="s">
        <v>61</v>
      </c>
      <c r="H209" t="s">
        <v>35</v>
      </c>
      <c r="I209" t="s">
        <v>86</v>
      </c>
      <c r="J209" t="s">
        <v>19</v>
      </c>
      <c r="K209" t="s">
        <v>115</v>
      </c>
      <c r="L209" s="6">
        <v>3</v>
      </c>
      <c r="M209" s="6">
        <v>1143178.2</v>
      </c>
      <c r="N209" s="6">
        <v>0</v>
      </c>
      <c r="O209" s="6">
        <v>0</v>
      </c>
      <c r="P209" s="6">
        <v>1143178.2</v>
      </c>
      <c r="Q209" s="6">
        <v>10314</v>
      </c>
      <c r="R209" s="6">
        <v>0</v>
      </c>
      <c r="W209" s="66" t="str">
        <f t="shared" si="46"/>
        <v>X</v>
      </c>
      <c r="X209" s="66" t="str">
        <f t="shared" si="47"/>
        <v>X</v>
      </c>
      <c r="BC209" s="88">
        <v>500</v>
      </c>
      <c r="BE209" s="78">
        <f t="shared" si="54"/>
        <v>101000</v>
      </c>
      <c r="BF209" s="82">
        <f t="shared" si="48"/>
        <v>0.37166664466192795</v>
      </c>
      <c r="BG209" s="82">
        <f t="shared" si="50"/>
        <v>0.62833335533807211</v>
      </c>
      <c r="BH209" s="86">
        <f t="shared" si="55"/>
        <v>1.4470931719222646E-3</v>
      </c>
      <c r="BI209" s="83">
        <f>SUMPRODUCT(BC209:$BC$2007,BG209:$BG$2007)</f>
        <v>134546.08310616956</v>
      </c>
      <c r="BJ209" s="77">
        <f t="shared" si="49"/>
        <v>0.6190244584808493</v>
      </c>
      <c r="BL209" s="78">
        <f t="shared" si="56"/>
        <v>101000</v>
      </c>
      <c r="BM209" s="82">
        <f t="shared" si="51"/>
        <v>0.56715364356846576</v>
      </c>
      <c r="BN209" s="82">
        <f t="shared" si="52"/>
        <v>0.43284635643153424</v>
      </c>
      <c r="BO209" s="86">
        <f t="shared" si="57"/>
        <v>1.7980490681667183E-3</v>
      </c>
      <c r="BP209" s="83">
        <f>SUMPRODUCT(BC208:$BC$2006, BN209:$BN$2007)</f>
        <v>52286.027271283143</v>
      </c>
      <c r="BQ209" s="77">
        <f t="shared" si="53"/>
        <v>0.43349384855017903</v>
      </c>
    </row>
    <row r="210" spans="1:69" x14ac:dyDescent="0.35">
      <c r="A210">
        <v>2019</v>
      </c>
      <c r="B210" t="s">
        <v>3</v>
      </c>
      <c r="C210" t="s">
        <v>69</v>
      </c>
      <c r="D210" t="s">
        <v>17</v>
      </c>
      <c r="E210">
        <v>1</v>
      </c>
      <c r="F210" t="s">
        <v>9</v>
      </c>
      <c r="G210" t="s">
        <v>61</v>
      </c>
      <c r="H210" t="s">
        <v>35</v>
      </c>
      <c r="I210" t="s">
        <v>86</v>
      </c>
      <c r="J210" t="s">
        <v>19</v>
      </c>
      <c r="K210" t="s">
        <v>108</v>
      </c>
      <c r="L210" s="6">
        <v>2</v>
      </c>
      <c r="M210" s="6">
        <v>40000</v>
      </c>
      <c r="N210" s="6">
        <v>8613.1200000000008</v>
      </c>
      <c r="O210" s="6">
        <v>0</v>
      </c>
      <c r="P210" s="6">
        <v>0</v>
      </c>
      <c r="Q210" s="6">
        <v>0</v>
      </c>
      <c r="R210" s="6">
        <v>0</v>
      </c>
      <c r="W210" s="66" t="str">
        <f t="shared" si="46"/>
        <v>X</v>
      </c>
      <c r="X210" s="66" t="str">
        <f t="shared" si="47"/>
        <v>X</v>
      </c>
      <c r="BC210" s="88">
        <v>500</v>
      </c>
      <c r="BE210" s="78">
        <f t="shared" si="54"/>
        <v>101500</v>
      </c>
      <c r="BF210" s="82">
        <f t="shared" si="48"/>
        <v>0.37311041274071149</v>
      </c>
      <c r="BG210" s="82">
        <f t="shared" si="50"/>
        <v>0.62688958725928856</v>
      </c>
      <c r="BH210" s="86">
        <f t="shared" si="55"/>
        <v>1.4437680787835472E-3</v>
      </c>
      <c r="BI210" s="83">
        <f>SUMPRODUCT(BC210:$BC$2007,BG210:$BG$2007)</f>
        <v>134231.91642850044</v>
      </c>
      <c r="BJ210" s="77">
        <f t="shared" si="49"/>
        <v>0.61757902913034646</v>
      </c>
      <c r="BL210" s="78">
        <f t="shared" si="56"/>
        <v>101500</v>
      </c>
      <c r="BM210" s="82">
        <f t="shared" si="51"/>
        <v>0.56894425441722674</v>
      </c>
      <c r="BN210" s="82">
        <f t="shared" si="52"/>
        <v>0.43105574558277326</v>
      </c>
      <c r="BO210" s="86">
        <f t="shared" si="57"/>
        <v>1.7906108487609762E-3</v>
      </c>
      <c r="BP210" s="83">
        <f>SUMPRODUCT(BC209:$BC$2006, BN210:$BN$2007)</f>
        <v>52069.604093067384</v>
      </c>
      <c r="BQ210" s="77">
        <f t="shared" si="53"/>
        <v>0.43169952373078818</v>
      </c>
    </row>
    <row r="211" spans="1:69" x14ac:dyDescent="0.35">
      <c r="A211">
        <v>2019</v>
      </c>
      <c r="B211" t="s">
        <v>3</v>
      </c>
      <c r="C211" t="s">
        <v>69</v>
      </c>
      <c r="D211" t="s">
        <v>17</v>
      </c>
      <c r="E211">
        <v>1</v>
      </c>
      <c r="F211" t="s">
        <v>9</v>
      </c>
      <c r="G211" t="s">
        <v>61</v>
      </c>
      <c r="H211" t="s">
        <v>35</v>
      </c>
      <c r="I211" t="s">
        <v>86</v>
      </c>
      <c r="J211" t="s">
        <v>19</v>
      </c>
      <c r="K211" t="s">
        <v>99</v>
      </c>
      <c r="L211" s="6">
        <v>1</v>
      </c>
      <c r="M211" s="6">
        <v>-153500</v>
      </c>
      <c r="N211" s="6">
        <v>18630</v>
      </c>
      <c r="O211" s="6">
        <v>0</v>
      </c>
      <c r="P211" s="6">
        <v>0</v>
      </c>
      <c r="Q211" s="6">
        <v>0</v>
      </c>
      <c r="R211" s="6">
        <v>0</v>
      </c>
      <c r="W211" s="66" t="str">
        <f t="shared" si="46"/>
        <v>X</v>
      </c>
      <c r="X211" s="66" t="str">
        <f t="shared" si="47"/>
        <v>X</v>
      </c>
      <c r="BC211" s="88">
        <v>500</v>
      </c>
      <c r="BE211" s="78">
        <f t="shared" si="54"/>
        <v>102000</v>
      </c>
      <c r="BF211" s="82">
        <f t="shared" si="48"/>
        <v>0.37455086336666915</v>
      </c>
      <c r="BG211" s="82">
        <f t="shared" si="50"/>
        <v>0.62544913663333079</v>
      </c>
      <c r="BH211" s="86">
        <f t="shared" si="55"/>
        <v>1.4404506259576566E-3</v>
      </c>
      <c r="BI211" s="83">
        <f>SUMPRODUCT(BC211:$BC$2007,BG211:$BG$2007)</f>
        <v>133918.47163487074</v>
      </c>
      <c r="BJ211" s="77">
        <f t="shared" si="49"/>
        <v>0.6161369210498967</v>
      </c>
      <c r="BL211" s="78">
        <f t="shared" si="56"/>
        <v>102000</v>
      </c>
      <c r="BM211" s="82">
        <f t="shared" si="51"/>
        <v>0.57072745781721523</v>
      </c>
      <c r="BN211" s="82">
        <f t="shared" si="52"/>
        <v>0.42927254218278477</v>
      </c>
      <c r="BO211" s="86">
        <f t="shared" si="57"/>
        <v>1.7832033999884978E-3</v>
      </c>
      <c r="BP211" s="83">
        <f>SUMPRODUCT(BC210:$BC$2006, BN211:$BN$2007)</f>
        <v>51854.076220276002</v>
      </c>
      <c r="BQ211" s="77">
        <f t="shared" si="53"/>
        <v>0.42991262172422695</v>
      </c>
    </row>
    <row r="212" spans="1:69" x14ac:dyDescent="0.35">
      <c r="A212">
        <v>2019</v>
      </c>
      <c r="B212" t="s">
        <v>3</v>
      </c>
      <c r="C212" t="s">
        <v>69</v>
      </c>
      <c r="D212" t="s">
        <v>17</v>
      </c>
      <c r="E212">
        <v>1</v>
      </c>
      <c r="F212" t="s">
        <v>9</v>
      </c>
      <c r="G212" t="s">
        <v>61</v>
      </c>
      <c r="H212" t="s">
        <v>35</v>
      </c>
      <c r="I212" t="s">
        <v>86</v>
      </c>
      <c r="J212" t="s">
        <v>19</v>
      </c>
      <c r="K212" t="s">
        <v>98</v>
      </c>
      <c r="L212" s="6">
        <v>2</v>
      </c>
      <c r="M212" s="6">
        <v>-3627.73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W212" s="66" t="str">
        <f t="shared" si="46"/>
        <v>X</v>
      </c>
      <c r="X212" s="66" t="str">
        <f t="shared" si="47"/>
        <v>X</v>
      </c>
      <c r="BC212" s="88">
        <v>500</v>
      </c>
      <c r="BE212" s="78">
        <f t="shared" si="54"/>
        <v>102500</v>
      </c>
      <c r="BF212" s="82">
        <f t="shared" si="48"/>
        <v>0.37598800416255779</v>
      </c>
      <c r="BG212" s="82">
        <f t="shared" si="50"/>
        <v>0.62401199583744216</v>
      </c>
      <c r="BH212" s="86">
        <f t="shared" si="55"/>
        <v>1.4371407958886362E-3</v>
      </c>
      <c r="BI212" s="83">
        <f>SUMPRODUCT(BC212:$BC$2007,BG212:$BG$2007)</f>
        <v>133605.747066554</v>
      </c>
      <c r="BJ212" s="77">
        <f t="shared" si="49"/>
        <v>0.61469812660797185</v>
      </c>
      <c r="BL212" s="78">
        <f t="shared" si="56"/>
        <v>102500</v>
      </c>
      <c r="BM212" s="82">
        <f t="shared" si="51"/>
        <v>0.57250328441177112</v>
      </c>
      <c r="BN212" s="82">
        <f t="shared" si="52"/>
        <v>0.42749671558822888</v>
      </c>
      <c r="BO212" s="86">
        <f t="shared" si="57"/>
        <v>1.7758265945558849E-3</v>
      </c>
      <c r="BP212" s="83">
        <f>SUMPRODUCT(BC211:$BC$2006, BN212:$BN$2007)</f>
        <v>51639.439949184605</v>
      </c>
      <c r="BQ212" s="77">
        <f t="shared" si="53"/>
        <v>0.42813311182359676</v>
      </c>
    </row>
    <row r="213" spans="1:69" x14ac:dyDescent="0.35">
      <c r="A213">
        <v>2019</v>
      </c>
      <c r="B213" t="s">
        <v>3</v>
      </c>
      <c r="C213" t="s">
        <v>69</v>
      </c>
      <c r="D213" t="s">
        <v>17</v>
      </c>
      <c r="E213">
        <v>1</v>
      </c>
      <c r="F213" t="s">
        <v>9</v>
      </c>
      <c r="G213" t="s">
        <v>62</v>
      </c>
      <c r="H213" t="s">
        <v>35</v>
      </c>
      <c r="I213" t="s">
        <v>86</v>
      </c>
      <c r="J213" t="s">
        <v>19</v>
      </c>
      <c r="K213" t="s">
        <v>91</v>
      </c>
      <c r="L213" s="6">
        <v>1</v>
      </c>
      <c r="M213" s="6">
        <v>276645</v>
      </c>
      <c r="N213" s="6">
        <v>0</v>
      </c>
      <c r="O213" s="6">
        <v>0</v>
      </c>
      <c r="P213" s="6">
        <v>276645</v>
      </c>
      <c r="Q213" s="6">
        <v>13000</v>
      </c>
      <c r="R213" s="6">
        <v>0</v>
      </c>
      <c r="W213" s="66" t="str">
        <f t="shared" si="46"/>
        <v>X</v>
      </c>
      <c r="X213" s="66" t="str">
        <f t="shared" si="47"/>
        <v>X</v>
      </c>
      <c r="BC213" s="88">
        <v>500</v>
      </c>
      <c r="BE213" s="78">
        <f t="shared" si="54"/>
        <v>103000</v>
      </c>
      <c r="BF213" s="82">
        <f t="shared" si="48"/>
        <v>0.37742184273361923</v>
      </c>
      <c r="BG213" s="82">
        <f t="shared" si="50"/>
        <v>0.62257815726638077</v>
      </c>
      <c r="BH213" s="86">
        <f t="shared" si="55"/>
        <v>1.433838571061441E-3</v>
      </c>
      <c r="BI213" s="83">
        <f>SUMPRODUCT(BC213:$BC$2007,BG213:$BG$2007)</f>
        <v>133293.74106863531</v>
      </c>
      <c r="BJ213" s="77">
        <f t="shared" si="49"/>
        <v>0.61326263819057958</v>
      </c>
      <c r="BL213" s="78">
        <f t="shared" si="56"/>
        <v>103000</v>
      </c>
      <c r="BM213" s="82">
        <f t="shared" si="51"/>
        <v>0.57427176471746844</v>
      </c>
      <c r="BN213" s="82">
        <f t="shared" si="52"/>
        <v>0.42572823528253156</v>
      </c>
      <c r="BO213" s="86">
        <f t="shared" si="57"/>
        <v>1.7684803056973175E-3</v>
      </c>
      <c r="BP213" s="83">
        <f>SUMPRODUCT(BC212:$BC$2006, BN213:$BN$2007)</f>
        <v>51425.691591390489</v>
      </c>
      <c r="BQ213" s="77">
        <f t="shared" si="53"/>
        <v>0.42636096344902819</v>
      </c>
    </row>
    <row r="214" spans="1:69" x14ac:dyDescent="0.35">
      <c r="A214">
        <v>2019</v>
      </c>
      <c r="B214" t="s">
        <v>3</v>
      </c>
      <c r="C214" t="s">
        <v>69</v>
      </c>
      <c r="D214" t="s">
        <v>17</v>
      </c>
      <c r="E214">
        <v>1</v>
      </c>
      <c r="F214" t="s">
        <v>9</v>
      </c>
      <c r="G214" t="s">
        <v>62</v>
      </c>
      <c r="H214" t="s">
        <v>35</v>
      </c>
      <c r="I214" t="s">
        <v>86</v>
      </c>
      <c r="J214" t="s">
        <v>19</v>
      </c>
      <c r="K214" t="s">
        <v>94</v>
      </c>
      <c r="L214" s="6">
        <v>6</v>
      </c>
      <c r="M214" s="6">
        <v>0</v>
      </c>
      <c r="N214" s="6">
        <v>253582.73</v>
      </c>
      <c r="O214" s="6">
        <v>0</v>
      </c>
      <c r="P214" s="6">
        <v>0</v>
      </c>
      <c r="Q214" s="6">
        <v>0</v>
      </c>
      <c r="R214" s="6">
        <v>0</v>
      </c>
      <c r="W214" s="66" t="str">
        <f t="shared" si="46"/>
        <v>X</v>
      </c>
      <c r="X214" s="66" t="str">
        <f t="shared" si="47"/>
        <v>X</v>
      </c>
      <c r="BC214" s="88">
        <v>500</v>
      </c>
      <c r="BE214" s="78">
        <f t="shared" si="54"/>
        <v>103500</v>
      </c>
      <c r="BF214" s="82">
        <f t="shared" si="48"/>
        <v>0.37885238666761972</v>
      </c>
      <c r="BG214" s="82">
        <f t="shared" si="50"/>
        <v>0.62114761333238033</v>
      </c>
      <c r="BH214" s="86">
        <f t="shared" si="55"/>
        <v>1.4305439340004944E-3</v>
      </c>
      <c r="BI214" s="83">
        <f>SUMPRODUCT(BC214:$BC$2007,BG214:$BG$2007)</f>
        <v>132982.45199000224</v>
      </c>
      <c r="BJ214" s="77">
        <f t="shared" si="49"/>
        <v>0.61183044820122268</v>
      </c>
      <c r="BL214" s="78">
        <f t="shared" si="56"/>
        <v>103500</v>
      </c>
      <c r="BM214" s="82">
        <f t="shared" si="51"/>
        <v>0.57603292912463933</v>
      </c>
      <c r="BN214" s="82">
        <f t="shared" si="52"/>
        <v>0.42396707087536067</v>
      </c>
      <c r="BO214" s="86">
        <f t="shared" si="57"/>
        <v>1.7611644071708898E-3</v>
      </c>
      <c r="BP214" s="83">
        <f>SUMPRODUCT(BC213:$BC$2006, BN214:$BN$2007)</f>
        <v>51212.827473749225</v>
      </c>
      <c r="BQ214" s="77">
        <f t="shared" si="53"/>
        <v>0.42459614614715546</v>
      </c>
    </row>
    <row r="215" spans="1:69" x14ac:dyDescent="0.35">
      <c r="A215">
        <v>2019</v>
      </c>
      <c r="B215" t="s">
        <v>3</v>
      </c>
      <c r="C215" t="s">
        <v>69</v>
      </c>
      <c r="D215" t="s">
        <v>17</v>
      </c>
      <c r="E215">
        <v>1</v>
      </c>
      <c r="F215" t="s">
        <v>9</v>
      </c>
      <c r="G215" t="s">
        <v>62</v>
      </c>
      <c r="H215" t="s">
        <v>35</v>
      </c>
      <c r="I215" t="s">
        <v>86</v>
      </c>
      <c r="J215" t="s">
        <v>19</v>
      </c>
      <c r="K215" t="s">
        <v>114</v>
      </c>
      <c r="L215" s="6">
        <v>1</v>
      </c>
      <c r="M215" s="6">
        <v>2458094</v>
      </c>
      <c r="N215" s="6">
        <v>13715.84</v>
      </c>
      <c r="O215" s="6">
        <v>0</v>
      </c>
      <c r="P215" s="6">
        <v>2458094</v>
      </c>
      <c r="Q215" s="6">
        <v>0</v>
      </c>
      <c r="R215" s="6">
        <v>0</v>
      </c>
      <c r="W215" s="66" t="str">
        <f t="shared" si="46"/>
        <v>X</v>
      </c>
      <c r="X215" s="66" t="str">
        <f t="shared" si="47"/>
        <v>X</v>
      </c>
      <c r="BC215" s="88">
        <v>500</v>
      </c>
      <c r="BE215" s="78">
        <f t="shared" si="54"/>
        <v>104000</v>
      </c>
      <c r="BF215" s="82">
        <f t="shared" si="48"/>
        <v>0.38027964353489108</v>
      </c>
      <c r="BG215" s="82">
        <f t="shared" si="50"/>
        <v>0.61972035646510892</v>
      </c>
      <c r="BH215" s="86">
        <f t="shared" si="55"/>
        <v>1.4272568672713537E-3</v>
      </c>
      <c r="BI215" s="83">
        <f>SUMPRODUCT(BC215:$BC$2007,BG215:$BG$2007)</f>
        <v>132671.878183336</v>
      </c>
      <c r="BJ215" s="77">
        <f t="shared" si="49"/>
        <v>0.61040154906085753</v>
      </c>
      <c r="BL215" s="78">
        <f t="shared" si="56"/>
        <v>104000</v>
      </c>
      <c r="BM215" s="82">
        <f t="shared" si="51"/>
        <v>0.57778680789789627</v>
      </c>
      <c r="BN215" s="82">
        <f t="shared" si="52"/>
        <v>0.42221319210210373</v>
      </c>
      <c r="BO215" s="86">
        <f t="shared" si="57"/>
        <v>1.753878773256945E-3</v>
      </c>
      <c r="BP215" s="83">
        <f>SUMPRODUCT(BC214:$BC$2006, BN215:$BN$2007)</f>
        <v>51000.84393831154</v>
      </c>
      <c r="BQ215" s="77">
        <f t="shared" si="53"/>
        <v>0.42283862959059304</v>
      </c>
    </row>
    <row r="216" spans="1:69" x14ac:dyDescent="0.35">
      <c r="A216">
        <v>2019</v>
      </c>
      <c r="B216" t="s">
        <v>3</v>
      </c>
      <c r="C216" t="s">
        <v>69</v>
      </c>
      <c r="D216" t="s">
        <v>17</v>
      </c>
      <c r="E216">
        <v>1</v>
      </c>
      <c r="F216" t="s">
        <v>9</v>
      </c>
      <c r="G216" t="s">
        <v>62</v>
      </c>
      <c r="H216" t="s">
        <v>35</v>
      </c>
      <c r="I216" t="s">
        <v>86</v>
      </c>
      <c r="J216" t="s">
        <v>19</v>
      </c>
      <c r="K216" t="s">
        <v>99</v>
      </c>
      <c r="L216" s="6">
        <v>3</v>
      </c>
      <c r="M216" s="6">
        <v>13932867.75</v>
      </c>
      <c r="N216" s="6">
        <v>2906.93</v>
      </c>
      <c r="O216" s="6">
        <v>0</v>
      </c>
      <c r="P216" s="6">
        <v>3844008.13</v>
      </c>
      <c r="Q216" s="6">
        <v>0</v>
      </c>
      <c r="R216" s="6">
        <v>0</v>
      </c>
      <c r="W216" s="66" t="str">
        <f t="shared" si="46"/>
        <v>X</v>
      </c>
      <c r="X216" s="66" t="str">
        <f t="shared" si="47"/>
        <v>X</v>
      </c>
      <c r="BC216" s="88">
        <v>500</v>
      </c>
      <c r="BE216" s="78">
        <f t="shared" si="54"/>
        <v>104500</v>
      </c>
      <c r="BF216" s="82">
        <f t="shared" si="48"/>
        <v>0.38170362088836979</v>
      </c>
      <c r="BG216" s="82">
        <f t="shared" si="50"/>
        <v>0.61829637911163027</v>
      </c>
      <c r="BH216" s="86">
        <f t="shared" si="55"/>
        <v>1.4239773534787115E-3</v>
      </c>
      <c r="BI216" s="83">
        <f>SUMPRODUCT(BC216:$BC$2007,BG216:$BG$2007)</f>
        <v>132362.01800510334</v>
      </c>
      <c r="BJ216" s="77">
        <f t="shared" si="49"/>
        <v>0.60897593320785726</v>
      </c>
      <c r="BL216" s="78">
        <f t="shared" si="56"/>
        <v>104500</v>
      </c>
      <c r="BM216" s="82">
        <f t="shared" si="51"/>
        <v>0.57953343117665235</v>
      </c>
      <c r="BN216" s="82">
        <f t="shared" si="52"/>
        <v>0.42046656882334765</v>
      </c>
      <c r="BO216" s="86">
        <f t="shared" si="57"/>
        <v>1.7466232787560765E-3</v>
      </c>
      <c r="BP216" s="83">
        <f>SUMPRODUCT(BC215:$BC$2006, BN216:$BN$2007)</f>
        <v>50789.73734226048</v>
      </c>
      <c r="BQ216" s="77">
        <f t="shared" si="53"/>
        <v>0.42108838357741463</v>
      </c>
    </row>
    <row r="217" spans="1:69" x14ac:dyDescent="0.35">
      <c r="A217">
        <v>2019</v>
      </c>
      <c r="B217" t="s">
        <v>3</v>
      </c>
      <c r="C217" t="s">
        <v>69</v>
      </c>
      <c r="D217" t="s">
        <v>17</v>
      </c>
      <c r="E217">
        <v>1</v>
      </c>
      <c r="F217" t="s">
        <v>9</v>
      </c>
      <c r="G217" t="s">
        <v>62</v>
      </c>
      <c r="H217" t="s">
        <v>35</v>
      </c>
      <c r="I217" t="s">
        <v>86</v>
      </c>
      <c r="J217" t="s">
        <v>19</v>
      </c>
      <c r="K217" t="s">
        <v>98</v>
      </c>
      <c r="L217" s="6">
        <v>1</v>
      </c>
      <c r="M217" s="6">
        <v>-140.63999999999999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W217" s="66" t="str">
        <f t="shared" si="46"/>
        <v>X</v>
      </c>
      <c r="X217" s="66" t="str">
        <f t="shared" si="47"/>
        <v>X</v>
      </c>
      <c r="BC217" s="88">
        <v>500</v>
      </c>
      <c r="BE217" s="78">
        <f t="shared" si="54"/>
        <v>105000</v>
      </c>
      <c r="BF217" s="82">
        <f t="shared" si="48"/>
        <v>0.38312432626363757</v>
      </c>
      <c r="BG217" s="82">
        <f t="shared" si="50"/>
        <v>0.61687567373636243</v>
      </c>
      <c r="BH217" s="86">
        <f t="shared" si="55"/>
        <v>1.4207053752677834E-3</v>
      </c>
      <c r="BI217" s="83">
        <f>SUMPRODUCT(BC217:$BC$2007,BG217:$BG$2007)</f>
        <v>132052.86981554763</v>
      </c>
      <c r="BJ217" s="77">
        <f t="shared" si="49"/>
        <v>0.60755359309797052</v>
      </c>
      <c r="BL217" s="78">
        <f t="shared" si="56"/>
        <v>105000</v>
      </c>
      <c r="BM217" s="82">
        <f t="shared" si="51"/>
        <v>0.58127282897563903</v>
      </c>
      <c r="BN217" s="82">
        <f t="shared" si="52"/>
        <v>0.41872717102436097</v>
      </c>
      <c r="BO217" s="86">
        <f t="shared" si="57"/>
        <v>1.739397798986686E-3</v>
      </c>
      <c r="BP217" s="83">
        <f>SUMPRODUCT(BC216:$BC$2006, BN217:$BN$2007)</f>
        <v>50579.504057848804</v>
      </c>
      <c r="BQ217" s="77">
        <f t="shared" si="53"/>
        <v>0.41934537803063415</v>
      </c>
    </row>
    <row r="218" spans="1:69" x14ac:dyDescent="0.35">
      <c r="A218">
        <v>2019</v>
      </c>
      <c r="B218" t="s">
        <v>3</v>
      </c>
      <c r="C218" t="s">
        <v>69</v>
      </c>
      <c r="D218" t="s">
        <v>17</v>
      </c>
      <c r="E218">
        <v>1</v>
      </c>
      <c r="F218" t="s">
        <v>9</v>
      </c>
      <c r="G218" t="s">
        <v>63</v>
      </c>
      <c r="H218" t="s">
        <v>35</v>
      </c>
      <c r="I218" t="s">
        <v>86</v>
      </c>
      <c r="J218" t="s">
        <v>19</v>
      </c>
      <c r="K218" t="s">
        <v>91</v>
      </c>
      <c r="L218" s="6">
        <v>2</v>
      </c>
      <c r="M218" s="6">
        <v>179600</v>
      </c>
      <c r="N218" s="6">
        <v>5544.7</v>
      </c>
      <c r="O218" s="6">
        <v>0</v>
      </c>
      <c r="P218" s="6">
        <v>179600</v>
      </c>
      <c r="Q218" s="6">
        <v>10400</v>
      </c>
      <c r="R218" s="6">
        <v>0</v>
      </c>
      <c r="W218" s="66" t="str">
        <f t="shared" si="46"/>
        <v>X</v>
      </c>
      <c r="X218" s="66" t="str">
        <f t="shared" si="47"/>
        <v>X</v>
      </c>
      <c r="BC218" s="88">
        <v>500</v>
      </c>
      <c r="BE218" s="78">
        <f t="shared" si="54"/>
        <v>105500</v>
      </c>
      <c r="BF218" s="82">
        <f t="shared" si="48"/>
        <v>0.38454176717896105</v>
      </c>
      <c r="BG218" s="82">
        <f t="shared" si="50"/>
        <v>0.61545823282103895</v>
      </c>
      <c r="BH218" s="86">
        <f t="shared" si="55"/>
        <v>1.4174409153234757E-3</v>
      </c>
      <c r="BI218" s="83">
        <f>SUMPRODUCT(BC218:$BC$2007,BG218:$BG$2007)</f>
        <v>131744.43197867944</v>
      </c>
      <c r="BJ218" s="77">
        <f t="shared" si="49"/>
        <v>0.60613452120427835</v>
      </c>
      <c r="BL218" s="78">
        <f t="shared" si="56"/>
        <v>105500</v>
      </c>
      <c r="BM218" s="82">
        <f t="shared" si="51"/>
        <v>0.58300503118542213</v>
      </c>
      <c r="BN218" s="82">
        <f t="shared" si="52"/>
        <v>0.41699496881457787</v>
      </c>
      <c r="BO218" s="86">
        <f t="shared" si="57"/>
        <v>1.7322022097830958E-3</v>
      </c>
      <c r="BP218" s="83">
        <f>SUMPRODUCT(BC217:$BC$2006, BN218:$BN$2007)</f>
        <v>50370.140472336621</v>
      </c>
      <c r="BQ218" s="77">
        <f t="shared" si="53"/>
        <v>0.41760958299768874</v>
      </c>
    </row>
    <row r="219" spans="1:69" x14ac:dyDescent="0.35">
      <c r="A219">
        <v>2019</v>
      </c>
      <c r="B219" t="s">
        <v>3</v>
      </c>
      <c r="C219" t="s">
        <v>69</v>
      </c>
      <c r="D219" t="s">
        <v>17</v>
      </c>
      <c r="E219">
        <v>1</v>
      </c>
      <c r="F219" t="s">
        <v>9</v>
      </c>
      <c r="G219" t="s">
        <v>64</v>
      </c>
      <c r="H219" t="s">
        <v>35</v>
      </c>
      <c r="I219" t="s">
        <v>86</v>
      </c>
      <c r="J219" t="s">
        <v>19</v>
      </c>
      <c r="K219" t="s">
        <v>94</v>
      </c>
      <c r="L219" s="6">
        <v>3</v>
      </c>
      <c r="M219" s="6">
        <v>1319945.44</v>
      </c>
      <c r="N219" s="6">
        <v>40455</v>
      </c>
      <c r="O219" s="6">
        <v>0</v>
      </c>
      <c r="P219" s="6">
        <v>1137884</v>
      </c>
      <c r="Q219" s="6">
        <v>0</v>
      </c>
      <c r="R219" s="6">
        <v>0</v>
      </c>
      <c r="W219" s="66" t="str">
        <f t="shared" si="46"/>
        <v>X</v>
      </c>
      <c r="X219" s="66" t="str">
        <f t="shared" si="47"/>
        <v>X</v>
      </c>
      <c r="BC219" s="88">
        <v>500</v>
      </c>
      <c r="BE219" s="78">
        <f t="shared" si="54"/>
        <v>106000</v>
      </c>
      <c r="BF219" s="82">
        <f t="shared" si="48"/>
        <v>0.3859559511353316</v>
      </c>
      <c r="BG219" s="82">
        <f t="shared" si="50"/>
        <v>0.61404404886466835</v>
      </c>
      <c r="BH219" s="86">
        <f t="shared" si="55"/>
        <v>1.4141839563705516E-3</v>
      </c>
      <c r="BI219" s="83">
        <f>SUMPRODUCT(BC219:$BC$2007,BG219:$BG$2007)</f>
        <v>131436.70286226904</v>
      </c>
      <c r="BJ219" s="77">
        <f t="shared" si="49"/>
        <v>0.60471871001715949</v>
      </c>
      <c r="BL219" s="78">
        <f t="shared" si="56"/>
        <v>106000</v>
      </c>
      <c r="BM219" s="82">
        <f t="shared" si="51"/>
        <v>0.58473006757291512</v>
      </c>
      <c r="BN219" s="82">
        <f t="shared" si="52"/>
        <v>0.41526993242708488</v>
      </c>
      <c r="BO219" s="86">
        <f t="shared" si="57"/>
        <v>1.7250363874929953E-3</v>
      </c>
      <c r="BP219" s="83">
        <f>SUMPRODUCT(BC218:$BC$2006, BN219:$BN$2007)</f>
        <v>50161.642987929336</v>
      </c>
      <c r="BQ219" s="77">
        <f t="shared" si="53"/>
        <v>0.41588096864992424</v>
      </c>
    </row>
    <row r="220" spans="1:69" x14ac:dyDescent="0.35">
      <c r="A220">
        <v>2019</v>
      </c>
      <c r="B220" t="s">
        <v>3</v>
      </c>
      <c r="C220" t="s">
        <v>69</v>
      </c>
      <c r="D220" t="s">
        <v>17</v>
      </c>
      <c r="E220">
        <v>1</v>
      </c>
      <c r="F220" t="s">
        <v>9</v>
      </c>
      <c r="G220" t="s">
        <v>64</v>
      </c>
      <c r="H220" t="s">
        <v>35</v>
      </c>
      <c r="I220" t="s">
        <v>86</v>
      </c>
      <c r="J220" t="s">
        <v>19</v>
      </c>
      <c r="K220" t="s">
        <v>115</v>
      </c>
      <c r="L220" s="6">
        <v>2</v>
      </c>
      <c r="M220" s="6">
        <v>6166800</v>
      </c>
      <c r="N220" s="6">
        <v>0</v>
      </c>
      <c r="O220" s="6">
        <v>0</v>
      </c>
      <c r="P220" s="6">
        <v>5908400</v>
      </c>
      <c r="Q220" s="6">
        <v>0</v>
      </c>
      <c r="R220" s="6">
        <v>0</v>
      </c>
      <c r="W220" s="66" t="str">
        <f t="shared" si="46"/>
        <v>X</v>
      </c>
      <c r="X220" s="66" t="str">
        <f t="shared" si="47"/>
        <v>X</v>
      </c>
      <c r="BC220" s="88">
        <v>500</v>
      </c>
      <c r="BE220" s="78">
        <f t="shared" si="54"/>
        <v>106500</v>
      </c>
      <c r="BF220" s="82">
        <f t="shared" si="48"/>
        <v>0.38736688561650495</v>
      </c>
      <c r="BG220" s="82">
        <f t="shared" si="50"/>
        <v>0.6126331143834951</v>
      </c>
      <c r="BH220" s="86">
        <f t="shared" si="55"/>
        <v>1.4109344811733537E-3</v>
      </c>
      <c r="BI220" s="83">
        <f>SUMPRODUCT(BC220:$BC$2007,BG220:$BG$2007)</f>
        <v>131129.68083783676</v>
      </c>
      <c r="BJ220" s="77">
        <f t="shared" si="49"/>
        <v>0.60330615204424609</v>
      </c>
      <c r="BL220" s="78">
        <f t="shared" si="56"/>
        <v>106500</v>
      </c>
      <c r="BM220" s="82">
        <f t="shared" si="51"/>
        <v>0.58644796778189112</v>
      </c>
      <c r="BN220" s="82">
        <f t="shared" si="52"/>
        <v>0.41355203221810888</v>
      </c>
      <c r="BO220" s="86">
        <f t="shared" si="57"/>
        <v>1.7179002089759976E-3</v>
      </c>
      <c r="BP220" s="83">
        <f>SUMPRODUCT(BC219:$BC$2006, BN220:$BN$2007)</f>
        <v>49954.008021715803</v>
      </c>
      <c r="BQ220" s="77">
        <f t="shared" si="53"/>
        <v>0.41415950528208245</v>
      </c>
    </row>
    <row r="221" spans="1:69" x14ac:dyDescent="0.35">
      <c r="A221">
        <v>2019</v>
      </c>
      <c r="B221" t="s">
        <v>3</v>
      </c>
      <c r="C221" t="s">
        <v>69</v>
      </c>
      <c r="D221" t="s">
        <v>17</v>
      </c>
      <c r="E221">
        <v>1</v>
      </c>
      <c r="F221" t="s">
        <v>9</v>
      </c>
      <c r="G221" t="s">
        <v>64</v>
      </c>
      <c r="H221" t="s">
        <v>35</v>
      </c>
      <c r="I221" t="s">
        <v>86</v>
      </c>
      <c r="J221" t="s">
        <v>19</v>
      </c>
      <c r="K221" t="s">
        <v>96</v>
      </c>
      <c r="L221" s="6">
        <v>1</v>
      </c>
      <c r="M221" s="6">
        <v>11984000</v>
      </c>
      <c r="N221" s="6">
        <v>0</v>
      </c>
      <c r="O221" s="6">
        <v>0</v>
      </c>
      <c r="P221" s="6">
        <v>3000000</v>
      </c>
      <c r="Q221" s="6">
        <v>0</v>
      </c>
      <c r="R221" s="6">
        <v>0</v>
      </c>
      <c r="W221" s="66" t="str">
        <f t="shared" si="46"/>
        <v>X</v>
      </c>
      <c r="X221" s="66" t="str">
        <f t="shared" si="47"/>
        <v>X</v>
      </c>
      <c r="BC221" s="88">
        <v>500</v>
      </c>
      <c r="BE221" s="78">
        <f t="shared" si="54"/>
        <v>107000</v>
      </c>
      <c r="BF221" s="82">
        <f t="shared" si="48"/>
        <v>0.38877457808904087</v>
      </c>
      <c r="BG221" s="82">
        <f t="shared" si="50"/>
        <v>0.61122542191095919</v>
      </c>
      <c r="BH221" s="86">
        <f t="shared" si="55"/>
        <v>1.4076924725359152E-3</v>
      </c>
      <c r="BI221" s="83">
        <f>SUMPRODUCT(BC221:$BC$2007,BG221:$BG$2007)</f>
        <v>130823.36428064502</v>
      </c>
      <c r="BJ221" s="77">
        <f t="shared" si="49"/>
        <v>0.60189683981038711</v>
      </c>
      <c r="BL221" s="78">
        <f t="shared" si="56"/>
        <v>107000</v>
      </c>
      <c r="BM221" s="82">
        <f t="shared" si="51"/>
        <v>0.58815876133349176</v>
      </c>
      <c r="BN221" s="82">
        <f t="shared" si="52"/>
        <v>0.41184123866650824</v>
      </c>
      <c r="BO221" s="86">
        <f t="shared" si="57"/>
        <v>1.7107935516006423E-3</v>
      </c>
      <c r="BP221" s="83">
        <f>SUMPRODUCT(BC220:$BC$2006, BN221:$BN$2007)</f>
        <v>49747.232005606747</v>
      </c>
      <c r="BQ221" s="77">
        <f t="shared" si="53"/>
        <v>0.41244516331179054</v>
      </c>
    </row>
    <row r="222" spans="1:69" x14ac:dyDescent="0.35">
      <c r="A222">
        <v>2019</v>
      </c>
      <c r="B222" t="s">
        <v>3</v>
      </c>
      <c r="C222" t="s">
        <v>69</v>
      </c>
      <c r="D222" t="s">
        <v>17</v>
      </c>
      <c r="E222">
        <v>1</v>
      </c>
      <c r="F222" t="s">
        <v>9</v>
      </c>
      <c r="G222" t="s">
        <v>64</v>
      </c>
      <c r="H222" t="s">
        <v>35</v>
      </c>
      <c r="I222" t="s">
        <v>86</v>
      </c>
      <c r="J222" t="s">
        <v>19</v>
      </c>
      <c r="K222" t="s">
        <v>108</v>
      </c>
      <c r="L222" s="6">
        <v>4</v>
      </c>
      <c r="M222" s="6">
        <v>-18500</v>
      </c>
      <c r="N222" s="6">
        <v>9101.93</v>
      </c>
      <c r="O222" s="6">
        <v>0</v>
      </c>
      <c r="P222" s="6">
        <v>0</v>
      </c>
      <c r="Q222" s="6">
        <v>0</v>
      </c>
      <c r="R222" s="6">
        <v>0</v>
      </c>
      <c r="W222" s="66" t="str">
        <f t="shared" si="46"/>
        <v>X</v>
      </c>
      <c r="X222" s="66" t="str">
        <f t="shared" si="47"/>
        <v>X</v>
      </c>
      <c r="BC222" s="88">
        <v>500</v>
      </c>
      <c r="BE222" s="78">
        <f t="shared" si="54"/>
        <v>107500</v>
      </c>
      <c r="BF222" s="82">
        <f t="shared" si="48"/>
        <v>0.39017903600234277</v>
      </c>
      <c r="BG222" s="82">
        <f t="shared" si="50"/>
        <v>0.60982096399765728</v>
      </c>
      <c r="BH222" s="86">
        <f t="shared" si="55"/>
        <v>1.4044579133019042E-3</v>
      </c>
      <c r="BI222" s="83">
        <f>SUMPRODUCT(BC222:$BC$2007,BG222:$BG$2007)</f>
        <v>130517.75156968954</v>
      </c>
      <c r="BJ222" s="77">
        <f t="shared" si="49"/>
        <v>0.60049076585760763</v>
      </c>
      <c r="BL222" s="78">
        <f t="shared" si="56"/>
        <v>107500</v>
      </c>
      <c r="BM222" s="82">
        <f t="shared" si="51"/>
        <v>0.58986247762673527</v>
      </c>
      <c r="BN222" s="82">
        <f t="shared" si="52"/>
        <v>0.41013752237326473</v>
      </c>
      <c r="BO222" s="86">
        <f t="shared" si="57"/>
        <v>1.7037162932435068E-3</v>
      </c>
      <c r="BP222" s="83">
        <f>SUMPRODUCT(BC221:$BC$2006, BN222:$BN$2007)</f>
        <v>49541.311386273497</v>
      </c>
      <c r="BQ222" s="77">
        <f t="shared" si="53"/>
        <v>0.41073791327905312</v>
      </c>
    </row>
    <row r="223" spans="1:69" x14ac:dyDescent="0.35">
      <c r="A223">
        <v>2019</v>
      </c>
      <c r="B223" t="s">
        <v>3</v>
      </c>
      <c r="C223" t="s">
        <v>69</v>
      </c>
      <c r="D223" t="s">
        <v>17</v>
      </c>
      <c r="E223">
        <v>1</v>
      </c>
      <c r="F223" t="s">
        <v>9</v>
      </c>
      <c r="G223" t="s">
        <v>64</v>
      </c>
      <c r="H223" t="s">
        <v>35</v>
      </c>
      <c r="I223" t="s">
        <v>86</v>
      </c>
      <c r="J223" t="s">
        <v>19</v>
      </c>
      <c r="K223" t="s">
        <v>99</v>
      </c>
      <c r="L223" s="6">
        <v>3</v>
      </c>
      <c r="M223" s="6">
        <v>-167495.19</v>
      </c>
      <c r="N223" s="6">
        <v>3147487.23</v>
      </c>
      <c r="O223" s="6">
        <v>0</v>
      </c>
      <c r="P223" s="6">
        <v>0</v>
      </c>
      <c r="Q223" s="6">
        <v>0</v>
      </c>
      <c r="R223" s="6">
        <v>0</v>
      </c>
      <c r="W223" s="66" t="str">
        <f t="shared" si="46"/>
        <v>X</v>
      </c>
      <c r="X223" s="66" t="str">
        <f t="shared" si="47"/>
        <v>X</v>
      </c>
      <c r="BC223" s="88">
        <v>500</v>
      </c>
      <c r="BE223" s="78">
        <f t="shared" si="54"/>
        <v>108000</v>
      </c>
      <c r="BF223" s="82">
        <f t="shared" si="48"/>
        <v>0.39158026678869678</v>
      </c>
      <c r="BG223" s="82">
        <f t="shared" si="50"/>
        <v>0.60841973321130327</v>
      </c>
      <c r="BH223" s="86">
        <f t="shared" si="55"/>
        <v>1.401230786354013E-3</v>
      </c>
      <c r="BI223" s="83">
        <f>SUMPRODUCT(BC223:$BC$2007,BG223:$BG$2007)</f>
        <v>130212.84108769073</v>
      </c>
      <c r="BJ223" s="77">
        <f t="shared" si="49"/>
        <v>0.59908792274506972</v>
      </c>
      <c r="BL223" s="78">
        <f t="shared" si="56"/>
        <v>108000</v>
      </c>
      <c r="BM223" s="82">
        <f t="shared" si="51"/>
        <v>0.59155914593902059</v>
      </c>
      <c r="BN223" s="82">
        <f t="shared" si="52"/>
        <v>0.40844085406097941</v>
      </c>
      <c r="BO223" s="86">
        <f t="shared" si="57"/>
        <v>1.696668312285321E-3</v>
      </c>
      <c r="BP223" s="83">
        <f>SUMPRODUCT(BC222:$BC$2006, BN223:$BN$2007)</f>
        <v>49336.242625086867</v>
      </c>
      <c r="BQ223" s="77">
        <f t="shared" si="53"/>
        <v>0.4090377258457456</v>
      </c>
    </row>
    <row r="224" spans="1:69" x14ac:dyDescent="0.35">
      <c r="A224">
        <v>2019</v>
      </c>
      <c r="B224" t="s">
        <v>3</v>
      </c>
      <c r="C224" t="s">
        <v>69</v>
      </c>
      <c r="D224" t="s">
        <v>17</v>
      </c>
      <c r="E224">
        <v>1</v>
      </c>
      <c r="F224" t="s">
        <v>9</v>
      </c>
      <c r="G224" t="s">
        <v>64</v>
      </c>
      <c r="H224" t="s">
        <v>35</v>
      </c>
      <c r="I224" t="s">
        <v>86</v>
      </c>
      <c r="J224" t="s">
        <v>19</v>
      </c>
      <c r="K224" t="s">
        <v>98</v>
      </c>
      <c r="L224" s="6">
        <v>2</v>
      </c>
      <c r="M224" s="6">
        <v>176014.57</v>
      </c>
      <c r="N224" s="6">
        <v>0</v>
      </c>
      <c r="O224" s="6">
        <v>0</v>
      </c>
      <c r="P224" s="6">
        <v>176661.96</v>
      </c>
      <c r="Q224" s="6">
        <v>0</v>
      </c>
      <c r="R224" s="6">
        <v>0</v>
      </c>
      <c r="W224" s="66" t="str">
        <f t="shared" si="46"/>
        <v>X</v>
      </c>
      <c r="X224" s="66" t="str">
        <f t="shared" si="47"/>
        <v>X</v>
      </c>
      <c r="BC224" s="88">
        <v>500</v>
      </c>
      <c r="BE224" s="78">
        <f t="shared" si="54"/>
        <v>108500</v>
      </c>
      <c r="BF224" s="82">
        <f t="shared" si="48"/>
        <v>0.39297827786331163</v>
      </c>
      <c r="BG224" s="82">
        <f t="shared" si="50"/>
        <v>0.60702172213668837</v>
      </c>
      <c r="BH224" s="86">
        <f t="shared" si="55"/>
        <v>1.3980110746148466E-3</v>
      </c>
      <c r="BI224" s="83">
        <f>SUMPRODUCT(BC224:$BC$2007,BG224:$BG$2007)</f>
        <v>129908.63122108509</v>
      </c>
      <c r="BJ224" s="77">
        <f t="shared" si="49"/>
        <v>0.5976883030490322</v>
      </c>
      <c r="BL224" s="78">
        <f t="shared" si="56"/>
        <v>108500</v>
      </c>
      <c r="BM224" s="82">
        <f t="shared" si="51"/>
        <v>0.59324879542663167</v>
      </c>
      <c r="BN224" s="82">
        <f t="shared" si="52"/>
        <v>0.40675120457336833</v>
      </c>
      <c r="BO224" s="86">
        <f t="shared" si="57"/>
        <v>1.6896494876110779E-3</v>
      </c>
      <c r="BP224" s="83">
        <f>SUMPRODUCT(BC223:$BC$2006, BN224:$BN$2007)</f>
        <v>49132.022198056373</v>
      </c>
      <c r="BQ224" s="77">
        <f t="shared" si="53"/>
        <v>0.40734457179511013</v>
      </c>
    </row>
    <row r="225" spans="1:69" x14ac:dyDescent="0.35">
      <c r="A225">
        <v>2019</v>
      </c>
      <c r="B225" t="s">
        <v>3</v>
      </c>
      <c r="C225" t="s">
        <v>69</v>
      </c>
      <c r="D225" t="s">
        <v>17</v>
      </c>
      <c r="E225">
        <v>1</v>
      </c>
      <c r="F225" t="s">
        <v>9</v>
      </c>
      <c r="G225" t="s">
        <v>64</v>
      </c>
      <c r="H225" t="s">
        <v>35</v>
      </c>
      <c r="I225" t="s">
        <v>86</v>
      </c>
      <c r="J225" t="s">
        <v>19</v>
      </c>
      <c r="K225" t="s">
        <v>109</v>
      </c>
      <c r="L225" s="6">
        <v>2</v>
      </c>
      <c r="M225" s="6">
        <v>0</v>
      </c>
      <c r="N225" s="6">
        <v>26554.01</v>
      </c>
      <c r="O225" s="6">
        <v>0</v>
      </c>
      <c r="P225" s="6">
        <v>0</v>
      </c>
      <c r="Q225" s="6">
        <v>0</v>
      </c>
      <c r="R225" s="6">
        <v>0</v>
      </c>
      <c r="W225" s="66" t="str">
        <f t="shared" si="46"/>
        <v>X</v>
      </c>
      <c r="X225" s="66" t="str">
        <f t="shared" si="47"/>
        <v>X</v>
      </c>
      <c r="BC225" s="88">
        <v>500</v>
      </c>
      <c r="BE225" s="78">
        <f t="shared" si="54"/>
        <v>109000</v>
      </c>
      <c r="BF225" s="82">
        <f t="shared" si="48"/>
        <v>0.39437307662435717</v>
      </c>
      <c r="BG225" s="82">
        <f t="shared" si="50"/>
        <v>0.60562692337564283</v>
      </c>
      <c r="BH225" s="86">
        <f t="shared" si="55"/>
        <v>1.3947987610455348E-3</v>
      </c>
      <c r="BI225" s="83">
        <f>SUMPRODUCT(BC225:$BC$2007,BG225:$BG$2007)</f>
        <v>129605.12036001675</v>
      </c>
      <c r="BJ225" s="77">
        <f t="shared" si="49"/>
        <v>0.59629189936281246</v>
      </c>
      <c r="BL225" s="78">
        <f t="shared" si="56"/>
        <v>109000</v>
      </c>
      <c r="BM225" s="82">
        <f t="shared" si="51"/>
        <v>0.59493145512523737</v>
      </c>
      <c r="BN225" s="82">
        <f t="shared" si="52"/>
        <v>0.40506854487476263</v>
      </c>
      <c r="BO225" s="86">
        <f t="shared" si="57"/>
        <v>1.6826596986057041E-3</v>
      </c>
      <c r="BP225" s="83">
        <f>SUMPRODUCT(BC224:$BC$2006, BN225:$BN$2007)</f>
        <v>48928.6465957697</v>
      </c>
      <c r="BQ225" s="77">
        <f t="shared" si="53"/>
        <v>0.4056584220312538</v>
      </c>
    </row>
    <row r="226" spans="1:69" x14ac:dyDescent="0.35">
      <c r="A226">
        <v>2019</v>
      </c>
      <c r="B226" t="s">
        <v>3</v>
      </c>
      <c r="C226" t="s">
        <v>69</v>
      </c>
      <c r="D226" t="s">
        <v>17</v>
      </c>
      <c r="E226">
        <v>1</v>
      </c>
      <c r="F226" t="s">
        <v>9</v>
      </c>
      <c r="G226" t="s">
        <v>65</v>
      </c>
      <c r="H226" t="s">
        <v>35</v>
      </c>
      <c r="I226" t="s">
        <v>86</v>
      </c>
      <c r="J226" t="s">
        <v>19</v>
      </c>
      <c r="K226" t="s">
        <v>94</v>
      </c>
      <c r="L226" s="6">
        <v>1</v>
      </c>
      <c r="M226" s="6">
        <v>-3268.53</v>
      </c>
      <c r="N226" s="6">
        <v>5544.7</v>
      </c>
      <c r="O226" s="6">
        <v>0</v>
      </c>
      <c r="P226" s="6">
        <v>0</v>
      </c>
      <c r="Q226" s="6">
        <v>0</v>
      </c>
      <c r="R226" s="6">
        <v>0</v>
      </c>
      <c r="W226" s="66" t="str">
        <f t="shared" si="46"/>
        <v>X</v>
      </c>
      <c r="X226" s="66" t="str">
        <f t="shared" si="47"/>
        <v>X</v>
      </c>
      <c r="BC226" s="88">
        <v>500</v>
      </c>
      <c r="BE226" s="78">
        <f t="shared" si="54"/>
        <v>109500</v>
      </c>
      <c r="BF226" s="82">
        <f t="shared" si="48"/>
        <v>0.39576467045300434</v>
      </c>
      <c r="BG226" s="82">
        <f t="shared" si="50"/>
        <v>0.60423532954699566</v>
      </c>
      <c r="BH226" s="86">
        <f t="shared" si="55"/>
        <v>1.3915938286471752E-3</v>
      </c>
      <c r="BI226" s="83">
        <f>SUMPRODUCT(BC226:$BC$2007,BG226:$BG$2007)</f>
        <v>129302.30689832891</v>
      </c>
      <c r="BJ226" s="77">
        <f t="shared" si="49"/>
        <v>0.59489870429674652</v>
      </c>
      <c r="BL226" s="78">
        <f t="shared" si="56"/>
        <v>109500</v>
      </c>
      <c r="BM226" s="82">
        <f t="shared" si="51"/>
        <v>0.59660715395039166</v>
      </c>
      <c r="BN226" s="82">
        <f t="shared" si="52"/>
        <v>0.40339284604960834</v>
      </c>
      <c r="BO226" s="86">
        <f t="shared" si="57"/>
        <v>1.6756988251542815E-3</v>
      </c>
      <c r="BP226" s="83">
        <f>SUMPRODUCT(BC225:$BC$2006, BN226:$BN$2007)</f>
        <v>48726.112323332309</v>
      </c>
      <c r="BQ226" s="77">
        <f t="shared" si="53"/>
        <v>0.40397924757864789</v>
      </c>
    </row>
    <row r="227" spans="1:69" x14ac:dyDescent="0.35">
      <c r="A227">
        <v>2019</v>
      </c>
      <c r="B227" t="s">
        <v>3</v>
      </c>
      <c r="C227" t="s">
        <v>69</v>
      </c>
      <c r="D227" t="s">
        <v>17</v>
      </c>
      <c r="E227">
        <v>1</v>
      </c>
      <c r="F227" t="s">
        <v>9</v>
      </c>
      <c r="G227" t="s">
        <v>65</v>
      </c>
      <c r="H227" t="s">
        <v>35</v>
      </c>
      <c r="I227" t="s">
        <v>86</v>
      </c>
      <c r="J227" t="s">
        <v>19</v>
      </c>
      <c r="K227" t="s">
        <v>108</v>
      </c>
      <c r="L227" s="6">
        <v>1</v>
      </c>
      <c r="M227" s="6">
        <v>133000</v>
      </c>
      <c r="N227" s="6">
        <v>0</v>
      </c>
      <c r="O227" s="6">
        <v>0</v>
      </c>
      <c r="P227" s="6">
        <v>133000</v>
      </c>
      <c r="Q227" s="6">
        <v>7000</v>
      </c>
      <c r="R227" s="6">
        <v>0</v>
      </c>
      <c r="W227" s="66" t="str">
        <f t="shared" si="46"/>
        <v>X</v>
      </c>
      <c r="X227" s="66" t="str">
        <f t="shared" si="47"/>
        <v>X</v>
      </c>
      <c r="BC227" s="88">
        <v>500</v>
      </c>
      <c r="BE227" s="78">
        <f t="shared" si="54"/>
        <v>110000</v>
      </c>
      <c r="BF227" s="82">
        <f t="shared" si="48"/>
        <v>0.39715306671346373</v>
      </c>
      <c r="BG227" s="82">
        <f t="shared" si="50"/>
        <v>0.60284693328653627</v>
      </c>
      <c r="BH227" s="86">
        <f t="shared" si="55"/>
        <v>1.3883962604593902E-3</v>
      </c>
      <c r="BI227" s="83">
        <f>SUMPRODUCT(BC227:$BC$2007,BG227:$BG$2007)</f>
        <v>129000.18923355541</v>
      </c>
      <c r="BJ227" s="77">
        <f t="shared" si="49"/>
        <v>0.59350871047815024</v>
      </c>
      <c r="BL227" s="78">
        <f t="shared" si="56"/>
        <v>110000</v>
      </c>
      <c r="BM227" s="82">
        <f t="shared" si="51"/>
        <v>0.59827592069802926</v>
      </c>
      <c r="BN227" s="82">
        <f t="shared" si="52"/>
        <v>0.40172407930197074</v>
      </c>
      <c r="BO227" s="86">
        <f t="shared" si="57"/>
        <v>1.6687667476376067E-3</v>
      </c>
      <c r="BP227" s="83">
        <f>SUMPRODUCT(BC226:$BC$2006, BN227:$BN$2007)</f>
        <v>48524.415900307511</v>
      </c>
      <c r="BQ227" s="77">
        <f t="shared" si="53"/>
        <v>0.40230701958163106</v>
      </c>
    </row>
    <row r="228" spans="1:69" x14ac:dyDescent="0.35">
      <c r="A228">
        <v>2019</v>
      </c>
      <c r="B228" t="s">
        <v>3</v>
      </c>
      <c r="C228" t="s">
        <v>69</v>
      </c>
      <c r="D228" t="s">
        <v>17</v>
      </c>
      <c r="E228">
        <v>1</v>
      </c>
      <c r="F228" t="s">
        <v>9</v>
      </c>
      <c r="G228" t="s">
        <v>66</v>
      </c>
      <c r="H228" t="s">
        <v>35</v>
      </c>
      <c r="I228" t="s">
        <v>86</v>
      </c>
      <c r="J228" t="s">
        <v>19</v>
      </c>
      <c r="K228" t="s">
        <v>92</v>
      </c>
      <c r="L228" s="6">
        <v>1</v>
      </c>
      <c r="M228" s="6">
        <v>-15000</v>
      </c>
      <c r="N228" s="6">
        <v>1800</v>
      </c>
      <c r="O228" s="6">
        <v>0</v>
      </c>
      <c r="P228" s="6">
        <v>0</v>
      </c>
      <c r="Q228" s="6">
        <v>0</v>
      </c>
      <c r="R228" s="6">
        <v>0</v>
      </c>
      <c r="W228" s="66" t="str">
        <f t="shared" si="46"/>
        <v>X</v>
      </c>
      <c r="X228" s="66" t="str">
        <f t="shared" si="47"/>
        <v>X</v>
      </c>
      <c r="BC228" s="88">
        <v>500</v>
      </c>
      <c r="BE228" s="78">
        <f t="shared" si="54"/>
        <v>110500</v>
      </c>
      <c r="BF228" s="82">
        <f t="shared" si="48"/>
        <v>0.39853827275302434</v>
      </c>
      <c r="BG228" s="82">
        <f t="shared" si="50"/>
        <v>0.60146172724697566</v>
      </c>
      <c r="BH228" s="86">
        <f t="shared" si="55"/>
        <v>1.3852060395606047E-3</v>
      </c>
      <c r="BI228" s="83">
        <f>SUMPRODUCT(BC228:$BC$2007,BG228:$BG$2007)</f>
        <v>128698.76576691214</v>
      </c>
      <c r="BJ228" s="77">
        <f t="shared" si="49"/>
        <v>0.59212191055128027</v>
      </c>
      <c r="BL228" s="78">
        <f t="shared" si="56"/>
        <v>110500</v>
      </c>
      <c r="BM228" s="82">
        <f t="shared" si="51"/>
        <v>0.59993778404496123</v>
      </c>
      <c r="BN228" s="82">
        <f t="shared" si="52"/>
        <v>0.40006221595503877</v>
      </c>
      <c r="BO228" s="86">
        <f t="shared" si="57"/>
        <v>1.6618633469319688E-3</v>
      </c>
      <c r="BP228" s="83">
        <f>SUMPRODUCT(BC227:$BC$2006, BN228:$BN$2007)</f>
        <v>48323.553860656517</v>
      </c>
      <c r="BQ228" s="77">
        <f t="shared" si="53"/>
        <v>0.40064170930391235</v>
      </c>
    </row>
    <row r="229" spans="1:69" x14ac:dyDescent="0.35">
      <c r="A229">
        <v>2019</v>
      </c>
      <c r="B229" t="s">
        <v>3</v>
      </c>
      <c r="C229" t="s">
        <v>69</v>
      </c>
      <c r="D229" t="s">
        <v>17</v>
      </c>
      <c r="E229">
        <v>1</v>
      </c>
      <c r="F229" t="s">
        <v>9</v>
      </c>
      <c r="G229" t="s">
        <v>66</v>
      </c>
      <c r="H229" t="s">
        <v>35</v>
      </c>
      <c r="I229" t="s">
        <v>86</v>
      </c>
      <c r="J229" t="s">
        <v>19</v>
      </c>
      <c r="K229" t="s">
        <v>98</v>
      </c>
      <c r="L229" s="6">
        <v>4</v>
      </c>
      <c r="M229" s="6">
        <v>18776.849999999999</v>
      </c>
      <c r="N229" s="6">
        <v>0</v>
      </c>
      <c r="O229" s="6">
        <v>0</v>
      </c>
      <c r="P229" s="6">
        <v>18776.849999999999</v>
      </c>
      <c r="Q229" s="6">
        <v>0</v>
      </c>
      <c r="R229" s="6">
        <v>0</v>
      </c>
      <c r="W229" s="66" t="str">
        <f t="shared" si="46"/>
        <v>X</v>
      </c>
      <c r="X229" s="66" t="str">
        <f t="shared" si="47"/>
        <v>X</v>
      </c>
      <c r="BC229" s="88">
        <v>500</v>
      </c>
      <c r="BE229" s="78">
        <f t="shared" si="54"/>
        <v>111000</v>
      </c>
      <c r="BF229" s="82">
        <f t="shared" si="48"/>
        <v>0.39992029590209299</v>
      </c>
      <c r="BG229" s="82">
        <f t="shared" si="50"/>
        <v>0.60007970409790701</v>
      </c>
      <c r="BH229" s="86">
        <f t="shared" si="55"/>
        <v>1.3820231490686563E-3</v>
      </c>
      <c r="BI229" s="83">
        <f>SUMPRODUCT(BC229:$BC$2007,BG229:$BG$2007)</f>
        <v>128398.03490328867</v>
      </c>
      <c r="BJ229" s="77">
        <f t="shared" si="49"/>
        <v>0.59073829717729531</v>
      </c>
      <c r="BL229" s="78">
        <f t="shared" si="56"/>
        <v>111000</v>
      </c>
      <c r="BM229" s="82">
        <f t="shared" si="51"/>
        <v>0.60159277254936794</v>
      </c>
      <c r="BN229" s="82">
        <f t="shared" si="52"/>
        <v>0.39840722745063206</v>
      </c>
      <c r="BO229" s="86">
        <f t="shared" si="57"/>
        <v>1.654988504406707E-3</v>
      </c>
      <c r="BP229" s="83">
        <f>SUMPRODUCT(BC228:$BC$2006, BN229:$BN$2007)</f>
        <v>48123.522752678989</v>
      </c>
      <c r="BQ229" s="77">
        <f t="shared" si="53"/>
        <v>0.39898328812807826</v>
      </c>
    </row>
    <row r="230" spans="1:69" x14ac:dyDescent="0.35">
      <c r="A230">
        <v>2019</v>
      </c>
      <c r="B230" t="s">
        <v>3</v>
      </c>
      <c r="C230" t="s">
        <v>69</v>
      </c>
      <c r="D230" t="s">
        <v>17</v>
      </c>
      <c r="E230">
        <v>2</v>
      </c>
      <c r="F230" t="s">
        <v>9</v>
      </c>
      <c r="G230" t="s">
        <v>53</v>
      </c>
      <c r="H230" t="s">
        <v>35</v>
      </c>
      <c r="I230" t="s">
        <v>86</v>
      </c>
      <c r="J230" t="s">
        <v>19</v>
      </c>
      <c r="K230" t="s">
        <v>91</v>
      </c>
      <c r="L230" s="6">
        <v>1</v>
      </c>
      <c r="M230" s="6">
        <v>20000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W230" s="66" t="str">
        <f t="shared" si="46"/>
        <v>X</v>
      </c>
      <c r="X230" s="66" t="str">
        <f t="shared" si="47"/>
        <v>X</v>
      </c>
      <c r="BC230" s="88">
        <v>500</v>
      </c>
      <c r="BE230" s="78">
        <f t="shared" si="54"/>
        <v>111500</v>
      </c>
      <c r="BF230" s="82">
        <f t="shared" si="48"/>
        <v>0.4012991434742329</v>
      </c>
      <c r="BG230" s="82">
        <f t="shared" si="50"/>
        <v>0.5987008565257671</v>
      </c>
      <c r="BH230" s="86">
        <f t="shared" si="55"/>
        <v>1.3788475721399074E-3</v>
      </c>
      <c r="BI230" s="83">
        <f>SUMPRODUCT(BC230:$BC$2007,BG230:$BG$2007)</f>
        <v>128097.9950512397</v>
      </c>
      <c r="BJ230" s="77">
        <f t="shared" si="49"/>
        <v>0.58935786303421633</v>
      </c>
      <c r="BL230" s="78">
        <f t="shared" si="56"/>
        <v>111500</v>
      </c>
      <c r="BM230" s="82">
        <f t="shared" si="51"/>
        <v>0.60324091465128893</v>
      </c>
      <c r="BN230" s="82">
        <f t="shared" si="52"/>
        <v>0.39675908534871107</v>
      </c>
      <c r="BO230" s="86">
        <f t="shared" si="57"/>
        <v>1.6481421019209908E-3</v>
      </c>
      <c r="BP230" s="83">
        <f>SUMPRODUCT(BC229:$BC$2006, BN230:$BN$2007)</f>
        <v>47924.319138953673</v>
      </c>
      <c r="BQ230" s="77">
        <f t="shared" si="53"/>
        <v>0.39733172755510054</v>
      </c>
    </row>
    <row r="231" spans="1:69" x14ac:dyDescent="0.35">
      <c r="A231">
        <v>2019</v>
      </c>
      <c r="B231" t="s">
        <v>3</v>
      </c>
      <c r="C231" t="s">
        <v>69</v>
      </c>
      <c r="D231" t="s">
        <v>17</v>
      </c>
      <c r="E231">
        <v>2</v>
      </c>
      <c r="F231" t="s">
        <v>9</v>
      </c>
      <c r="G231" t="s">
        <v>53</v>
      </c>
      <c r="H231" t="s">
        <v>35</v>
      </c>
      <c r="I231" t="s">
        <v>86</v>
      </c>
      <c r="J231" t="s">
        <v>19</v>
      </c>
      <c r="K231" t="s">
        <v>89</v>
      </c>
      <c r="L231" s="6">
        <v>2</v>
      </c>
      <c r="M231" s="6">
        <v>0</v>
      </c>
      <c r="N231" s="6">
        <v>3300</v>
      </c>
      <c r="O231" s="6">
        <v>0</v>
      </c>
      <c r="P231" s="6">
        <v>0</v>
      </c>
      <c r="Q231" s="6">
        <v>0</v>
      </c>
      <c r="R231" s="6">
        <v>0</v>
      </c>
      <c r="W231" s="66" t="str">
        <f t="shared" si="46"/>
        <v>X</v>
      </c>
      <c r="X231" s="66" t="str">
        <f t="shared" si="47"/>
        <v>X</v>
      </c>
      <c r="BC231" s="88">
        <v>500</v>
      </c>
      <c r="BE231" s="78">
        <f t="shared" si="54"/>
        <v>112000</v>
      </c>
      <c r="BF231" s="82">
        <f t="shared" si="48"/>
        <v>0.40267482276620248</v>
      </c>
      <c r="BG231" s="82">
        <f t="shared" si="50"/>
        <v>0.59732517723379752</v>
      </c>
      <c r="BH231" s="86">
        <f t="shared" si="55"/>
        <v>1.3756792919695782E-3</v>
      </c>
      <c r="BI231" s="83">
        <f>SUMPRODUCT(BC231:$BC$2007,BG231:$BG$2007)</f>
        <v>127798.64462297682</v>
      </c>
      <c r="BJ231" s="77">
        <f t="shared" si="49"/>
        <v>0.58798060081688952</v>
      </c>
      <c r="BL231" s="78">
        <f t="shared" si="56"/>
        <v>112000</v>
      </c>
      <c r="BM231" s="82">
        <f t="shared" si="51"/>
        <v>0.60488223867311264</v>
      </c>
      <c r="BN231" s="82">
        <f t="shared" si="52"/>
        <v>0.39511776132688736</v>
      </c>
      <c r="BO231" s="86">
        <f t="shared" si="57"/>
        <v>1.6413240218237091E-3</v>
      </c>
      <c r="BP231" s="83">
        <f>SUMPRODUCT(BC230:$BC$2006, BN231:$BN$2007)</f>
        <v>47725.939596279328</v>
      </c>
      <c r="BQ231" s="77">
        <f t="shared" si="53"/>
        <v>0.39568699920384637</v>
      </c>
    </row>
    <row r="232" spans="1:69" x14ac:dyDescent="0.35">
      <c r="A232">
        <v>2019</v>
      </c>
      <c r="B232" t="s">
        <v>3</v>
      </c>
      <c r="C232" t="s">
        <v>69</v>
      </c>
      <c r="D232" t="s">
        <v>17</v>
      </c>
      <c r="E232">
        <v>2</v>
      </c>
      <c r="F232" t="s">
        <v>9</v>
      </c>
      <c r="G232" t="s">
        <v>53</v>
      </c>
      <c r="H232" t="s">
        <v>35</v>
      </c>
      <c r="I232" t="s">
        <v>86</v>
      </c>
      <c r="J232" t="s">
        <v>19</v>
      </c>
      <c r="K232" t="s">
        <v>99</v>
      </c>
      <c r="L232" s="6">
        <v>1</v>
      </c>
      <c r="M232" s="6">
        <v>0</v>
      </c>
      <c r="N232" s="6">
        <v>2510</v>
      </c>
      <c r="O232" s="6">
        <v>0</v>
      </c>
      <c r="P232" s="6">
        <v>0</v>
      </c>
      <c r="Q232" s="6">
        <v>0</v>
      </c>
      <c r="R232" s="6">
        <v>0</v>
      </c>
      <c r="W232" s="66" t="str">
        <f t="shared" si="46"/>
        <v>X</v>
      </c>
      <c r="X232" s="66" t="str">
        <f t="shared" si="47"/>
        <v>X</v>
      </c>
      <c r="BC232" s="88">
        <v>500</v>
      </c>
      <c r="BE232" s="78">
        <f t="shared" si="54"/>
        <v>112500</v>
      </c>
      <c r="BF232" s="82">
        <f t="shared" si="48"/>
        <v>0.40404734105799345</v>
      </c>
      <c r="BG232" s="82">
        <f t="shared" si="50"/>
        <v>0.59595265894200655</v>
      </c>
      <c r="BH232" s="86">
        <f t="shared" si="55"/>
        <v>1.3725182917909695E-3</v>
      </c>
      <c r="BI232" s="83">
        <f>SUMPRODUCT(BC232:$BC$2007,BG232:$BG$2007)</f>
        <v>127499.98203435993</v>
      </c>
      <c r="BJ232" s="77">
        <f t="shared" si="49"/>
        <v>0.58660650323694608</v>
      </c>
      <c r="BL232" s="78">
        <f t="shared" si="56"/>
        <v>112500</v>
      </c>
      <c r="BM232" s="82">
        <f t="shared" si="51"/>
        <v>0.60651677282006233</v>
      </c>
      <c r="BN232" s="82">
        <f t="shared" si="52"/>
        <v>0.39348322717993767</v>
      </c>
      <c r="BO232" s="86">
        <f t="shared" si="57"/>
        <v>1.6345341469496955E-3</v>
      </c>
      <c r="BP232" s="83">
        <f>SUMPRODUCT(BC231:$BC$2006, BN232:$BN$2007)</f>
        <v>47528.38071561588</v>
      </c>
      <c r="BQ232" s="77">
        <f t="shared" si="53"/>
        <v>0.39404907481059076</v>
      </c>
    </row>
    <row r="233" spans="1:69" x14ac:dyDescent="0.35">
      <c r="A233">
        <v>2019</v>
      </c>
      <c r="B233" t="s">
        <v>3</v>
      </c>
      <c r="C233" t="s">
        <v>69</v>
      </c>
      <c r="D233" t="s">
        <v>17</v>
      </c>
      <c r="E233">
        <v>5</v>
      </c>
      <c r="F233" t="s">
        <v>9</v>
      </c>
      <c r="G233" t="s">
        <v>43</v>
      </c>
      <c r="H233" t="s">
        <v>35</v>
      </c>
      <c r="I233" t="s">
        <v>86</v>
      </c>
      <c r="J233" t="s">
        <v>19</v>
      </c>
      <c r="K233" t="s">
        <v>111</v>
      </c>
      <c r="L233" s="6">
        <v>2</v>
      </c>
      <c r="M233" s="6">
        <v>380400</v>
      </c>
      <c r="N233" s="6">
        <v>2500</v>
      </c>
      <c r="O233" s="6">
        <v>0</v>
      </c>
      <c r="P233" s="6">
        <v>32400</v>
      </c>
      <c r="Q233" s="6">
        <v>0</v>
      </c>
      <c r="R233" s="6">
        <v>0</v>
      </c>
      <c r="W233" s="66" t="str">
        <f t="shared" si="46"/>
        <v>X</v>
      </c>
      <c r="X233" s="66" t="str">
        <f t="shared" si="47"/>
        <v>X</v>
      </c>
      <c r="BC233" s="88">
        <v>500</v>
      </c>
      <c r="BE233" s="78">
        <f t="shared" si="54"/>
        <v>113000</v>
      </c>
      <c r="BF233" s="82">
        <f t="shared" si="48"/>
        <v>0.40541670561287008</v>
      </c>
      <c r="BG233" s="82">
        <f t="shared" si="50"/>
        <v>0.59458329438712987</v>
      </c>
      <c r="BH233" s="86">
        <f t="shared" si="55"/>
        <v>1.3693645548766287E-3</v>
      </c>
      <c r="BI233" s="83">
        <f>SUMPRODUCT(BC233:$BC$2007,BG233:$BG$2007)</f>
        <v>127202.00570488893</v>
      </c>
      <c r="BJ233" s="77">
        <f t="shared" si="49"/>
        <v>0.58523556302276425</v>
      </c>
      <c r="BL233" s="78">
        <f t="shared" si="56"/>
        <v>113000</v>
      </c>
      <c r="BM233" s="82">
        <f t="shared" si="51"/>
        <v>0.6081445451806814</v>
      </c>
      <c r="BN233" s="82">
        <f t="shared" si="52"/>
        <v>0.3918554548193186</v>
      </c>
      <c r="BO233" s="86">
        <f t="shared" si="57"/>
        <v>1.6277723606190619E-3</v>
      </c>
      <c r="BP233" s="83">
        <f>SUMPRODUCT(BC232:$BC$2006, BN233:$BN$2007)</f>
        <v>47331.639102025911</v>
      </c>
      <c r="BQ233" s="77">
        <f t="shared" si="53"/>
        <v>0.39241792622853106</v>
      </c>
    </row>
    <row r="234" spans="1:69" x14ac:dyDescent="0.35">
      <c r="A234">
        <v>2019</v>
      </c>
      <c r="B234" t="s">
        <v>3</v>
      </c>
      <c r="C234" t="s">
        <v>69</v>
      </c>
      <c r="D234" t="s">
        <v>17</v>
      </c>
      <c r="E234">
        <v>5</v>
      </c>
      <c r="F234" t="s">
        <v>9</v>
      </c>
      <c r="G234" t="s">
        <v>48</v>
      </c>
      <c r="H234" t="s">
        <v>35</v>
      </c>
      <c r="I234" t="s">
        <v>87</v>
      </c>
      <c r="J234" t="s">
        <v>19</v>
      </c>
      <c r="K234" t="s">
        <v>93</v>
      </c>
      <c r="L234" s="6">
        <v>1</v>
      </c>
      <c r="M234" s="6">
        <v>40682.17</v>
      </c>
      <c r="N234" s="6">
        <v>0</v>
      </c>
      <c r="O234" s="6">
        <v>0</v>
      </c>
      <c r="P234" s="6">
        <v>40682.17</v>
      </c>
      <c r="Q234" s="6">
        <v>4520.24</v>
      </c>
      <c r="R234" s="6">
        <v>0</v>
      </c>
      <c r="W234" s="66">
        <f t="shared" si="46"/>
        <v>40682.17</v>
      </c>
      <c r="X234" s="66">
        <f t="shared" si="47"/>
        <v>40682.17</v>
      </c>
      <c r="BC234" s="88">
        <v>500</v>
      </c>
      <c r="BE234" s="78">
        <f t="shared" si="54"/>
        <v>113500</v>
      </c>
      <c r="BF234" s="82">
        <f t="shared" si="48"/>
        <v>0.4067829236774072</v>
      </c>
      <c r="BG234" s="82">
        <f t="shared" si="50"/>
        <v>0.5932170763225928</v>
      </c>
      <c r="BH234" s="86">
        <f t="shared" si="55"/>
        <v>1.366218064537128E-3</v>
      </c>
      <c r="BI234" s="83">
        <f>SUMPRODUCT(BC234:$BC$2007,BG234:$BG$2007)</f>
        <v>126904.71405769535</v>
      </c>
      <c r="BJ234" s="77">
        <f t="shared" si="49"/>
        <v>0.58386777291943093</v>
      </c>
      <c r="BL234" s="78">
        <f t="shared" si="56"/>
        <v>113500</v>
      </c>
      <c r="BM234" s="82">
        <f t="shared" si="51"/>
        <v>0.6097655837273156</v>
      </c>
      <c r="BN234" s="82">
        <f t="shared" si="52"/>
        <v>0.3902344162726844</v>
      </c>
      <c r="BO234" s="86">
        <f t="shared" si="57"/>
        <v>1.6210385466342014E-3</v>
      </c>
      <c r="BP234" s="83">
        <f>SUMPRODUCT(BC233:$BC$2006, BN234:$BN$2007)</f>
        <v>47135.711374616258</v>
      </c>
      <c r="BQ234" s="77">
        <f t="shared" si="53"/>
        <v>0.39079352542730306</v>
      </c>
    </row>
    <row r="235" spans="1:69" x14ac:dyDescent="0.35">
      <c r="A235">
        <v>2020</v>
      </c>
      <c r="B235" t="s">
        <v>3</v>
      </c>
      <c r="C235" t="s">
        <v>33</v>
      </c>
      <c r="D235" t="s">
        <v>17</v>
      </c>
      <c r="E235">
        <v>1</v>
      </c>
      <c r="F235" t="s">
        <v>9</v>
      </c>
      <c r="G235" t="s">
        <v>126</v>
      </c>
      <c r="H235" t="s">
        <v>35</v>
      </c>
      <c r="I235" t="s">
        <v>87</v>
      </c>
      <c r="J235" t="s">
        <v>19</v>
      </c>
      <c r="K235" t="s">
        <v>94</v>
      </c>
      <c r="L235" s="6">
        <v>1</v>
      </c>
      <c r="M235" s="6">
        <v>-100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W235" s="66">
        <f t="shared" si="46"/>
        <v>-100</v>
      </c>
      <c r="X235" s="66" t="str">
        <f t="shared" si="47"/>
        <v>X</v>
      </c>
      <c r="BC235" s="88">
        <v>500</v>
      </c>
      <c r="BE235" s="78">
        <f t="shared" si="54"/>
        <v>114000</v>
      </c>
      <c r="BF235" s="82">
        <f t="shared" si="48"/>
        <v>0.40814600248152877</v>
      </c>
      <c r="BG235" s="82">
        <f t="shared" si="50"/>
        <v>0.59185399751847123</v>
      </c>
      <c r="BH235" s="86">
        <f t="shared" si="55"/>
        <v>1.3630788041215647E-3</v>
      </c>
      <c r="BI235" s="83">
        <f>SUMPRODUCT(BC235:$BC$2007,BG235:$BG$2007)</f>
        <v>126608.10551953406</v>
      </c>
      <c r="BJ235" s="77">
        <f t="shared" si="49"/>
        <v>0.58250312568870322</v>
      </c>
      <c r="BL235" s="78">
        <f t="shared" si="56"/>
        <v>114000</v>
      </c>
      <c r="BM235" s="82">
        <f t="shared" si="51"/>
        <v>0.61137991631659394</v>
      </c>
      <c r="BN235" s="82">
        <f t="shared" si="52"/>
        <v>0.38862008368340606</v>
      </c>
      <c r="BO235" s="86">
        <f t="shared" si="57"/>
        <v>1.6143325892783444E-3</v>
      </c>
      <c r="BP235" s="83">
        <f>SUMPRODUCT(BC234:$BC$2006, BN235:$BN$2007)</f>
        <v>46940.59416647991</v>
      </c>
      <c r="BQ235" s="77">
        <f t="shared" si="53"/>
        <v>0.3891758444924992</v>
      </c>
    </row>
    <row r="236" spans="1:69" x14ac:dyDescent="0.35">
      <c r="A236">
        <v>2020</v>
      </c>
      <c r="B236" t="s">
        <v>3</v>
      </c>
      <c r="C236" t="s">
        <v>33</v>
      </c>
      <c r="D236" t="s">
        <v>17</v>
      </c>
      <c r="E236">
        <v>1</v>
      </c>
      <c r="F236" t="s">
        <v>9</v>
      </c>
      <c r="G236" t="s">
        <v>128</v>
      </c>
      <c r="H236" t="s">
        <v>35</v>
      </c>
      <c r="I236" t="s">
        <v>86</v>
      </c>
      <c r="J236" t="s">
        <v>19</v>
      </c>
      <c r="K236" t="s">
        <v>90</v>
      </c>
      <c r="L236" s="6">
        <v>3</v>
      </c>
      <c r="M236" s="6">
        <v>-47483</v>
      </c>
      <c r="N236" s="6">
        <v>5235</v>
      </c>
      <c r="O236" s="6">
        <v>0</v>
      </c>
      <c r="P236" s="6">
        <v>0</v>
      </c>
      <c r="Q236" s="6">
        <v>0</v>
      </c>
      <c r="R236" s="6">
        <v>0</v>
      </c>
      <c r="W236" s="66" t="str">
        <f t="shared" si="46"/>
        <v>X</v>
      </c>
      <c r="X236" s="66" t="str">
        <f t="shared" si="47"/>
        <v>X</v>
      </c>
      <c r="BC236" s="88">
        <v>500</v>
      </c>
      <c r="BE236" s="78">
        <f t="shared" si="54"/>
        <v>114500</v>
      </c>
      <c r="BF236" s="82">
        <f t="shared" si="48"/>
        <v>0.40950594923854577</v>
      </c>
      <c r="BG236" s="82">
        <f t="shared" si="50"/>
        <v>0.59049405076145423</v>
      </c>
      <c r="BH236" s="86">
        <f t="shared" si="55"/>
        <v>1.3599467570170054E-3</v>
      </c>
      <c r="BI236" s="83">
        <f>SUMPRODUCT(BC236:$BC$2007,BG236:$BG$2007)</f>
        <v>126312.1785207748</v>
      </c>
      <c r="BJ236" s="77">
        <f t="shared" si="49"/>
        <v>0.58114161410896992</v>
      </c>
      <c r="BL236" s="78">
        <f t="shared" si="56"/>
        <v>114500</v>
      </c>
      <c r="BM236" s="82">
        <f t="shared" si="51"/>
        <v>0.61298757068990728</v>
      </c>
      <c r="BN236" s="82">
        <f t="shared" si="52"/>
        <v>0.38701242931009272</v>
      </c>
      <c r="BO236" s="86">
        <f t="shared" si="57"/>
        <v>1.6076543733133386E-3</v>
      </c>
      <c r="BP236" s="83">
        <f>SUMPRODUCT(BC235:$BC$2006, BN236:$BN$2007)</f>
        <v>46746.284124638209</v>
      </c>
      <c r="BQ236" s="77">
        <f t="shared" si="53"/>
        <v>0.38756485562518916</v>
      </c>
    </row>
    <row r="237" spans="1:69" x14ac:dyDescent="0.35">
      <c r="A237">
        <v>2020</v>
      </c>
      <c r="B237" t="s">
        <v>3</v>
      </c>
      <c r="C237" t="s">
        <v>33</v>
      </c>
      <c r="D237" t="s">
        <v>17</v>
      </c>
      <c r="E237">
        <v>1</v>
      </c>
      <c r="F237" t="s">
        <v>9</v>
      </c>
      <c r="G237" t="s">
        <v>128</v>
      </c>
      <c r="H237" t="s">
        <v>35</v>
      </c>
      <c r="I237" t="s">
        <v>87</v>
      </c>
      <c r="J237" t="s">
        <v>19</v>
      </c>
      <c r="K237" t="s">
        <v>90</v>
      </c>
      <c r="L237" s="6">
        <v>1</v>
      </c>
      <c r="M237" s="6">
        <v>-35636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W237" s="66">
        <f t="shared" si="46"/>
        <v>-35636</v>
      </c>
      <c r="X237" s="66" t="str">
        <f t="shared" si="47"/>
        <v>X</v>
      </c>
      <c r="BC237" s="88">
        <v>500</v>
      </c>
      <c r="BE237" s="78">
        <f t="shared" si="54"/>
        <v>115000</v>
      </c>
      <c r="BF237" s="82">
        <f t="shared" si="48"/>
        <v>0.41086277114519487</v>
      </c>
      <c r="BG237" s="82">
        <f t="shared" si="50"/>
        <v>0.58913722885480513</v>
      </c>
      <c r="BH237" s="86">
        <f t="shared" si="55"/>
        <v>1.3568219066490972E-3</v>
      </c>
      <c r="BI237" s="83">
        <f>SUMPRODUCT(BC237:$BC$2007,BG237:$BG$2007)</f>
        <v>126016.93149539409</v>
      </c>
      <c r="BJ237" s="77">
        <f t="shared" si="49"/>
        <v>0.57978323097521378</v>
      </c>
      <c r="BL237" s="78">
        <f t="shared" si="56"/>
        <v>115000</v>
      </c>
      <c r="BM237" s="82">
        <f t="shared" si="51"/>
        <v>0.61458857447388549</v>
      </c>
      <c r="BN237" s="82">
        <f t="shared" si="52"/>
        <v>0.38541142552611451</v>
      </c>
      <c r="BO237" s="86">
        <f t="shared" si="57"/>
        <v>1.6010037839782054E-3</v>
      </c>
      <c r="BP237" s="83">
        <f>SUMPRODUCT(BC236:$BC$2006, BN237:$BN$2007)</f>
        <v>46552.77790998316</v>
      </c>
      <c r="BQ237" s="77">
        <f t="shared" si="53"/>
        <v>0.38596053114144196</v>
      </c>
    </row>
    <row r="238" spans="1:69" x14ac:dyDescent="0.35">
      <c r="A238">
        <v>2020</v>
      </c>
      <c r="B238" t="s">
        <v>3</v>
      </c>
      <c r="C238" t="s">
        <v>33</v>
      </c>
      <c r="D238" t="s">
        <v>17</v>
      </c>
      <c r="E238">
        <v>1</v>
      </c>
      <c r="F238" t="s">
        <v>9</v>
      </c>
      <c r="G238" t="s">
        <v>129</v>
      </c>
      <c r="H238" t="s">
        <v>35</v>
      </c>
      <c r="I238" t="s">
        <v>86</v>
      </c>
      <c r="J238" t="s">
        <v>19</v>
      </c>
      <c r="K238" t="s">
        <v>94</v>
      </c>
      <c r="L238" s="6">
        <v>2</v>
      </c>
      <c r="M238" s="6">
        <v>89609.15</v>
      </c>
      <c r="N238" s="6">
        <v>0</v>
      </c>
      <c r="O238" s="6">
        <v>0</v>
      </c>
      <c r="P238" s="6">
        <v>39609.15</v>
      </c>
      <c r="Q238" s="6">
        <v>0</v>
      </c>
      <c r="R238" s="6">
        <v>0</v>
      </c>
      <c r="W238" s="66" t="str">
        <f t="shared" si="46"/>
        <v>X</v>
      </c>
      <c r="X238" s="66" t="str">
        <f t="shared" si="47"/>
        <v>X</v>
      </c>
      <c r="BC238" s="88">
        <v>500</v>
      </c>
      <c r="BE238" s="78">
        <f t="shared" si="54"/>
        <v>115500</v>
      </c>
      <c r="BF238" s="82">
        <f t="shared" si="48"/>
        <v>0.41221647538167605</v>
      </c>
      <c r="BG238" s="82">
        <f t="shared" si="50"/>
        <v>0.58778352461832395</v>
      </c>
      <c r="BH238" s="86">
        <f t="shared" si="55"/>
        <v>1.3537042364811791E-3</v>
      </c>
      <c r="BI238" s="83">
        <f>SUMPRODUCT(BC238:$BC$2007,BG238:$BG$2007)</f>
        <v>125722.36288096668</v>
      </c>
      <c r="BJ238" s="77">
        <f t="shared" si="49"/>
        <v>0.57842796909897254</v>
      </c>
      <c r="BL238" s="78">
        <f t="shared" si="56"/>
        <v>115500</v>
      </c>
      <c r="BM238" s="82">
        <f t="shared" si="51"/>
        <v>0.61618295518087129</v>
      </c>
      <c r="BN238" s="82">
        <f t="shared" si="52"/>
        <v>0.38381704481912871</v>
      </c>
      <c r="BO238" s="86">
        <f t="shared" si="57"/>
        <v>1.5943807069858096E-3</v>
      </c>
      <c r="BP238" s="83">
        <f>SUMPRODUCT(BC237:$BC$2006, BN238:$BN$2007)</f>
        <v>46360.072197220106</v>
      </c>
      <c r="BQ238" s="77">
        <f t="shared" si="53"/>
        <v>0.38436284347185029</v>
      </c>
    </row>
    <row r="239" spans="1:69" x14ac:dyDescent="0.35">
      <c r="A239">
        <v>2020</v>
      </c>
      <c r="B239" t="s">
        <v>3</v>
      </c>
      <c r="C239" t="s">
        <v>33</v>
      </c>
      <c r="D239" t="s">
        <v>17</v>
      </c>
      <c r="E239">
        <v>1</v>
      </c>
      <c r="F239" t="s">
        <v>9</v>
      </c>
      <c r="G239" t="s">
        <v>129</v>
      </c>
      <c r="H239" t="s">
        <v>35</v>
      </c>
      <c r="I239" t="s">
        <v>87</v>
      </c>
      <c r="J239" t="s">
        <v>19</v>
      </c>
      <c r="K239" t="s">
        <v>90</v>
      </c>
      <c r="L239" s="6">
        <v>1</v>
      </c>
      <c r="M239" s="6">
        <v>-21635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W239" s="66">
        <f t="shared" si="46"/>
        <v>-21635</v>
      </c>
      <c r="X239" s="66" t="str">
        <f t="shared" si="47"/>
        <v>X</v>
      </c>
      <c r="BC239" s="88">
        <v>500</v>
      </c>
      <c r="BE239" s="78">
        <f t="shared" si="54"/>
        <v>116000</v>
      </c>
      <c r="BF239" s="82">
        <f t="shared" si="48"/>
        <v>0.41356706911169089</v>
      </c>
      <c r="BG239" s="82">
        <f t="shared" si="50"/>
        <v>0.58643293088830917</v>
      </c>
      <c r="BH239" s="86">
        <f t="shared" si="55"/>
        <v>1.3505937300148374E-3</v>
      </c>
      <c r="BI239" s="83">
        <f>SUMPRODUCT(BC239:$BC$2007,BG239:$BG$2007)</f>
        <v>125428.47111865753</v>
      </c>
      <c r="BJ239" s="77">
        <f t="shared" si="49"/>
        <v>0.57707582130830182</v>
      </c>
      <c r="BL239" s="78">
        <f t="shared" si="56"/>
        <v>116000</v>
      </c>
      <c r="BM239" s="82">
        <f t="shared" si="51"/>
        <v>0.61777074020939393</v>
      </c>
      <c r="BN239" s="82">
        <f t="shared" si="52"/>
        <v>0.38222925979060607</v>
      </c>
      <c r="BO239" s="86">
        <f t="shared" si="57"/>
        <v>1.5877850285226369E-3</v>
      </c>
      <c r="BP239" s="83">
        <f>SUMPRODUCT(BC238:$BC$2006, BN239:$BN$2007)</f>
        <v>46168.16367481053</v>
      </c>
      <c r="BQ239" s="77">
        <f t="shared" si="53"/>
        <v>0.3827717651610566</v>
      </c>
    </row>
    <row r="240" spans="1:69" x14ac:dyDescent="0.35">
      <c r="A240">
        <v>2020</v>
      </c>
      <c r="B240" t="s">
        <v>3</v>
      </c>
      <c r="C240" t="s">
        <v>33</v>
      </c>
      <c r="D240" t="s">
        <v>17</v>
      </c>
      <c r="E240">
        <v>1</v>
      </c>
      <c r="F240" t="s">
        <v>9</v>
      </c>
      <c r="G240" t="s">
        <v>129</v>
      </c>
      <c r="H240" t="s">
        <v>35</v>
      </c>
      <c r="I240" t="s">
        <v>87</v>
      </c>
      <c r="J240" t="s">
        <v>19</v>
      </c>
      <c r="K240" t="s">
        <v>96</v>
      </c>
      <c r="L240" s="6">
        <v>2</v>
      </c>
      <c r="M240" s="6">
        <v>0</v>
      </c>
      <c r="N240" s="6">
        <v>3490</v>
      </c>
      <c r="O240" s="6">
        <v>0</v>
      </c>
      <c r="P240" s="6">
        <v>0</v>
      </c>
      <c r="Q240" s="6">
        <v>0</v>
      </c>
      <c r="R240" s="6">
        <v>0</v>
      </c>
      <c r="W240" s="66" t="str">
        <f t="shared" si="46"/>
        <v>X</v>
      </c>
      <c r="X240" s="66" t="str">
        <f t="shared" si="47"/>
        <v>X</v>
      </c>
      <c r="BC240" s="88">
        <v>500</v>
      </c>
      <c r="BE240" s="78">
        <f t="shared" si="54"/>
        <v>116500</v>
      </c>
      <c r="BF240" s="82">
        <f t="shared" si="48"/>
        <v>0.41491455948248068</v>
      </c>
      <c r="BG240" s="82">
        <f t="shared" si="50"/>
        <v>0.58508544051751932</v>
      </c>
      <c r="BH240" s="86">
        <f t="shared" si="55"/>
        <v>1.3474903707897945E-3</v>
      </c>
      <c r="BI240" s="83">
        <f>SUMPRODUCT(BC240:$BC$2007,BG240:$BG$2007)</f>
        <v>125135.25465321339</v>
      </c>
      <c r="BJ240" s="77">
        <f t="shared" si="49"/>
        <v>0.57572678044773651</v>
      </c>
      <c r="BL240" s="78">
        <f t="shared" si="56"/>
        <v>116500</v>
      </c>
      <c r="BM240" s="82">
        <f t="shared" si="51"/>
        <v>0.6193519568446394</v>
      </c>
      <c r="BN240" s="82">
        <f t="shared" si="52"/>
        <v>0.3806480431553606</v>
      </c>
      <c r="BO240" s="86">
        <f t="shared" si="57"/>
        <v>1.5812166352454637E-3</v>
      </c>
      <c r="BP240" s="83">
        <f>SUMPRODUCT(BC239:$BC$2006, BN240:$BN$2007)</f>
        <v>45977.04904491522</v>
      </c>
      <c r="BQ240" s="77">
        <f t="shared" si="53"/>
        <v>0.38118726886728171</v>
      </c>
    </row>
    <row r="241" spans="1:69" x14ac:dyDescent="0.35">
      <c r="A241">
        <v>2020</v>
      </c>
      <c r="B241" t="s">
        <v>3</v>
      </c>
      <c r="C241" t="s">
        <v>33</v>
      </c>
      <c r="D241" t="s">
        <v>17</v>
      </c>
      <c r="E241">
        <v>1</v>
      </c>
      <c r="F241" t="s">
        <v>9</v>
      </c>
      <c r="G241" t="s">
        <v>129</v>
      </c>
      <c r="H241" t="s">
        <v>35</v>
      </c>
      <c r="I241" t="s">
        <v>87</v>
      </c>
      <c r="J241" t="s">
        <v>19</v>
      </c>
      <c r="K241" t="s">
        <v>89</v>
      </c>
      <c r="L241" s="6">
        <v>2</v>
      </c>
      <c r="M241" s="6">
        <v>0</v>
      </c>
      <c r="N241" s="6">
        <v>3490</v>
      </c>
      <c r="O241" s="6">
        <v>0</v>
      </c>
      <c r="P241" s="6">
        <v>0</v>
      </c>
      <c r="Q241" s="6">
        <v>0</v>
      </c>
      <c r="R241" s="6">
        <v>0</v>
      </c>
      <c r="W241" s="66" t="str">
        <f t="shared" si="46"/>
        <v>X</v>
      </c>
      <c r="X241" s="66" t="str">
        <f t="shared" si="47"/>
        <v>X</v>
      </c>
      <c r="BC241" s="88">
        <v>500</v>
      </c>
      <c r="BE241" s="78">
        <f t="shared" si="54"/>
        <v>117000</v>
      </c>
      <c r="BF241" s="82">
        <f t="shared" si="48"/>
        <v>0.41625895362486337</v>
      </c>
      <c r="BG241" s="82">
        <f t="shared" si="50"/>
        <v>0.58374104637513669</v>
      </c>
      <c r="BH241" s="86">
        <f t="shared" si="55"/>
        <v>1.3443941423826877E-3</v>
      </c>
      <c r="BI241" s="83">
        <f>SUMPRODUCT(BC241:$BC$2007,BG241:$BG$2007)</f>
        <v>124842.71193295463</v>
      </c>
      <c r="BJ241" s="77">
        <f t="shared" si="49"/>
        <v>0.57438083937825335</v>
      </c>
      <c r="BL241" s="78">
        <f t="shared" si="56"/>
        <v>117000</v>
      </c>
      <c r="BM241" s="82">
        <f t="shared" si="51"/>
        <v>0.62092663225891997</v>
      </c>
      <c r="BN241" s="82">
        <f t="shared" si="52"/>
        <v>0.37907336774108003</v>
      </c>
      <c r="BO241" s="86">
        <f t="shared" si="57"/>
        <v>1.5746754142805797E-3</v>
      </c>
      <c r="BP241" s="83">
        <f>SUMPRODUCT(BC240:$BC$2006, BN241:$BN$2007)</f>
        <v>45786.725023337545</v>
      </c>
      <c r="BQ241" s="77">
        <f t="shared" si="53"/>
        <v>0.3796093273618546</v>
      </c>
    </row>
    <row r="242" spans="1:69" x14ac:dyDescent="0.35">
      <c r="A242">
        <v>2020</v>
      </c>
      <c r="B242" t="s">
        <v>3</v>
      </c>
      <c r="C242" t="s">
        <v>33</v>
      </c>
      <c r="D242" t="s">
        <v>17</v>
      </c>
      <c r="E242">
        <v>1</v>
      </c>
      <c r="F242" t="s">
        <v>9</v>
      </c>
      <c r="G242" t="s">
        <v>129</v>
      </c>
      <c r="H242" t="s">
        <v>35</v>
      </c>
      <c r="I242" t="s">
        <v>87</v>
      </c>
      <c r="J242" t="s">
        <v>19</v>
      </c>
      <c r="K242" t="s">
        <v>92</v>
      </c>
      <c r="L242" s="6">
        <v>1</v>
      </c>
      <c r="M242" s="6">
        <v>74547.72</v>
      </c>
      <c r="N242" s="6">
        <v>204513.09</v>
      </c>
      <c r="O242" s="6">
        <v>0</v>
      </c>
      <c r="P242" s="6">
        <v>194547.72</v>
      </c>
      <c r="Q242" s="6">
        <v>0</v>
      </c>
      <c r="R242" s="6">
        <v>0</v>
      </c>
      <c r="W242" s="66">
        <f t="shared" si="46"/>
        <v>74547.72</v>
      </c>
      <c r="X242" s="66">
        <f t="shared" si="47"/>
        <v>194547.72</v>
      </c>
      <c r="BC242" s="88">
        <v>500</v>
      </c>
      <c r="BE242" s="78">
        <f t="shared" si="54"/>
        <v>117500</v>
      </c>
      <c r="BF242" s="82">
        <f t="shared" si="48"/>
        <v>0.41760025865327255</v>
      </c>
      <c r="BG242" s="82">
        <f t="shared" si="50"/>
        <v>0.58239974134672745</v>
      </c>
      <c r="BH242" s="86">
        <f t="shared" si="55"/>
        <v>1.3413050284091788E-3</v>
      </c>
      <c r="BI242" s="83">
        <f>SUMPRODUCT(BC242:$BC$2007,BG242:$BG$2007)</f>
        <v>124550.84140976706</v>
      </c>
      <c r="BJ242" s="77">
        <f t="shared" si="49"/>
        <v>0.57303799097723274</v>
      </c>
      <c r="BL242" s="78">
        <f t="shared" si="56"/>
        <v>117500</v>
      </c>
      <c r="BM242" s="82">
        <f t="shared" si="51"/>
        <v>0.62249479351214043</v>
      </c>
      <c r="BN242" s="82">
        <f t="shared" si="52"/>
        <v>0.37750520648785957</v>
      </c>
      <c r="BO242" s="86">
        <f t="shared" si="57"/>
        <v>1.568161253220457E-3</v>
      </c>
      <c r="BP242" s="83">
        <f>SUMPRODUCT(BC241:$BC$2006, BN242:$BN$2007)</f>
        <v>45597.188339467008</v>
      </c>
      <c r="BQ242" s="77">
        <f t="shared" si="53"/>
        <v>0.37803791352874427</v>
      </c>
    </row>
    <row r="243" spans="1:69" x14ac:dyDescent="0.35">
      <c r="A243">
        <v>2020</v>
      </c>
      <c r="B243" t="s">
        <v>3</v>
      </c>
      <c r="C243" t="s">
        <v>33</v>
      </c>
      <c r="D243" t="s">
        <v>17</v>
      </c>
      <c r="E243">
        <v>1</v>
      </c>
      <c r="F243" t="s">
        <v>9</v>
      </c>
      <c r="G243" t="s">
        <v>131</v>
      </c>
      <c r="H243" t="s">
        <v>35</v>
      </c>
      <c r="I243" t="s">
        <v>87</v>
      </c>
      <c r="J243" t="s">
        <v>19</v>
      </c>
      <c r="K243" t="s">
        <v>95</v>
      </c>
      <c r="L243" s="6">
        <v>1</v>
      </c>
      <c r="M243" s="6">
        <v>601574</v>
      </c>
      <c r="N243" s="6">
        <v>22076</v>
      </c>
      <c r="O243" s="6">
        <v>913</v>
      </c>
      <c r="P243" s="6">
        <v>721574</v>
      </c>
      <c r="Q243" s="6">
        <v>0</v>
      </c>
      <c r="R243" s="6">
        <v>0</v>
      </c>
      <c r="W243" s="66">
        <f t="shared" si="46"/>
        <v>601574</v>
      </c>
      <c r="X243" s="66">
        <f t="shared" si="47"/>
        <v>721574</v>
      </c>
      <c r="BC243" s="88">
        <v>500</v>
      </c>
      <c r="BE243" s="78">
        <f t="shared" si="54"/>
        <v>118000</v>
      </c>
      <c r="BF243" s="82">
        <f t="shared" si="48"/>
        <v>0.41893848166579395</v>
      </c>
      <c r="BG243" s="82">
        <f t="shared" si="50"/>
        <v>0.58106151833420605</v>
      </c>
      <c r="BH243" s="86">
        <f t="shared" si="55"/>
        <v>1.3382230125214001E-3</v>
      </c>
      <c r="BI243" s="83">
        <f>SUMPRODUCT(BC243:$BC$2007,BG243:$BG$2007)</f>
        <v>124259.6415390937</v>
      </c>
      <c r="BJ243" s="77">
        <f t="shared" si="49"/>
        <v>0.57169822813842142</v>
      </c>
      <c r="BL243" s="78">
        <f t="shared" si="56"/>
        <v>118000</v>
      </c>
      <c r="BM243" s="82">
        <f t="shared" si="51"/>
        <v>0.62405646755226352</v>
      </c>
      <c r="BN243" s="82">
        <f t="shared" si="52"/>
        <v>0.37594353244773648</v>
      </c>
      <c r="BO243" s="86">
        <f t="shared" si="57"/>
        <v>1.5616740401230844E-3</v>
      </c>
      <c r="BP243" s="83">
        <f>SUMPRODUCT(BC242:$BC$2006, BN243:$BN$2007)</f>
        <v>45408.435736223073</v>
      </c>
      <c r="BQ243" s="77">
        <f t="shared" si="53"/>
        <v>0.37647300036409426</v>
      </c>
    </row>
    <row r="244" spans="1:69" x14ac:dyDescent="0.35">
      <c r="A244">
        <v>2020</v>
      </c>
      <c r="B244" t="s">
        <v>3</v>
      </c>
      <c r="C244" t="s">
        <v>33</v>
      </c>
      <c r="D244" t="s">
        <v>17</v>
      </c>
      <c r="E244">
        <v>1</v>
      </c>
      <c r="F244" t="s">
        <v>9</v>
      </c>
      <c r="G244" t="s">
        <v>134</v>
      </c>
      <c r="H244" t="s">
        <v>35</v>
      </c>
      <c r="I244" t="s">
        <v>87</v>
      </c>
      <c r="J244" t="s">
        <v>19</v>
      </c>
      <c r="K244" t="s">
        <v>111</v>
      </c>
      <c r="L244" s="6">
        <v>1</v>
      </c>
      <c r="M244" s="6">
        <v>0</v>
      </c>
      <c r="N244" s="6">
        <v>1800</v>
      </c>
      <c r="O244" s="6">
        <v>0</v>
      </c>
      <c r="P244" s="6">
        <v>0</v>
      </c>
      <c r="Q244" s="6">
        <v>0</v>
      </c>
      <c r="R244" s="6">
        <v>0</v>
      </c>
      <c r="W244" s="66" t="str">
        <f t="shared" si="46"/>
        <v>X</v>
      </c>
      <c r="X244" s="66" t="str">
        <f t="shared" si="47"/>
        <v>X</v>
      </c>
      <c r="BC244" s="88">
        <v>500</v>
      </c>
      <c r="BE244" s="78">
        <f t="shared" si="54"/>
        <v>118500</v>
      </c>
      <c r="BF244" s="82">
        <f t="shared" si="48"/>
        <v>0.4202736297442039</v>
      </c>
      <c r="BG244" s="82">
        <f t="shared" si="50"/>
        <v>0.5797263702557961</v>
      </c>
      <c r="BH244" s="86">
        <f t="shared" si="55"/>
        <v>1.3351480784099534E-3</v>
      </c>
      <c r="BI244" s="83">
        <f>SUMPRODUCT(BC244:$BC$2007,BG244:$BG$2007)</f>
        <v>123969.1107799266</v>
      </c>
      <c r="BJ244" s="77">
        <f t="shared" si="49"/>
        <v>0.57036154377189452</v>
      </c>
      <c r="BL244" s="78">
        <f t="shared" si="56"/>
        <v>118500</v>
      </c>
      <c r="BM244" s="82">
        <f t="shared" si="51"/>
        <v>0.6256116812157726</v>
      </c>
      <c r="BN244" s="82">
        <f t="shared" si="52"/>
        <v>0.3743883187842274</v>
      </c>
      <c r="BO244" s="86">
        <f t="shared" si="57"/>
        <v>1.5552136635090807E-3</v>
      </c>
      <c r="BP244" s="83">
        <f>SUMPRODUCT(BC243:$BC$2006, BN244:$BN$2007)</f>
        <v>45220.463969999204</v>
      </c>
      <c r="BQ244" s="77">
        <f t="shared" si="53"/>
        <v>0.37491456097575865</v>
      </c>
    </row>
    <row r="245" spans="1:69" x14ac:dyDescent="0.35">
      <c r="A245">
        <v>2020</v>
      </c>
      <c r="B245" t="s">
        <v>3</v>
      </c>
      <c r="C245" t="s">
        <v>33</v>
      </c>
      <c r="D245" t="s">
        <v>17</v>
      </c>
      <c r="E245">
        <v>1</v>
      </c>
      <c r="F245" t="s">
        <v>9</v>
      </c>
      <c r="G245" t="s">
        <v>134</v>
      </c>
      <c r="H245" t="s">
        <v>35</v>
      </c>
      <c r="I245" t="s">
        <v>87</v>
      </c>
      <c r="J245" t="s">
        <v>19</v>
      </c>
      <c r="K245" t="s">
        <v>92</v>
      </c>
      <c r="L245" s="6">
        <v>1</v>
      </c>
      <c r="M245" s="6">
        <v>0</v>
      </c>
      <c r="N245" s="6">
        <v>1200</v>
      </c>
      <c r="O245" s="6">
        <v>0</v>
      </c>
      <c r="P245" s="6">
        <v>0</v>
      </c>
      <c r="Q245" s="6">
        <v>0</v>
      </c>
      <c r="R245" s="6">
        <v>0</v>
      </c>
      <c r="W245" s="66" t="str">
        <f t="shared" si="46"/>
        <v>X</v>
      </c>
      <c r="X245" s="66" t="str">
        <f t="shared" si="47"/>
        <v>X</v>
      </c>
      <c r="BC245" s="88">
        <v>500</v>
      </c>
      <c r="BE245" s="78">
        <f t="shared" si="54"/>
        <v>119000</v>
      </c>
      <c r="BF245" s="82">
        <f t="shared" si="48"/>
        <v>0.42160570995400592</v>
      </c>
      <c r="BG245" s="82">
        <f t="shared" si="50"/>
        <v>0.57839429004599408</v>
      </c>
      <c r="BH245" s="86">
        <f t="shared" si="55"/>
        <v>1.3320802098020224E-3</v>
      </c>
      <c r="BI245" s="83">
        <f>SUMPRODUCT(BC245:$BC$2007,BG245:$BG$2007)</f>
        <v>123679.2475947987</v>
      </c>
      <c r="BJ245" s="77">
        <f t="shared" si="49"/>
        <v>0.56902793080401826</v>
      </c>
      <c r="BL245" s="78">
        <f t="shared" si="56"/>
        <v>119000</v>
      </c>
      <c r="BM245" s="82">
        <f t="shared" si="51"/>
        <v>0.62716046122813351</v>
      </c>
      <c r="BN245" s="82">
        <f t="shared" si="52"/>
        <v>0.37283953877186649</v>
      </c>
      <c r="BO245" s="86">
        <f t="shared" si="57"/>
        <v>1.5487800123609174E-3</v>
      </c>
      <c r="BP245" s="83">
        <f>SUMPRODUCT(BC244:$BC$2006, BN245:$BN$2007)</f>
        <v>45033.269810607097</v>
      </c>
      <c r="BQ245" s="77">
        <f t="shared" si="53"/>
        <v>0.37336256858283939</v>
      </c>
    </row>
    <row r="246" spans="1:69" x14ac:dyDescent="0.35">
      <c r="A246">
        <v>2020</v>
      </c>
      <c r="B246" t="s">
        <v>3</v>
      </c>
      <c r="C246" t="s">
        <v>33</v>
      </c>
      <c r="D246" t="s">
        <v>17</v>
      </c>
      <c r="E246">
        <v>1</v>
      </c>
      <c r="F246" t="s">
        <v>9</v>
      </c>
      <c r="G246" t="s">
        <v>134</v>
      </c>
      <c r="H246" t="s">
        <v>35</v>
      </c>
      <c r="I246" t="s">
        <v>87</v>
      </c>
      <c r="J246" t="s">
        <v>19</v>
      </c>
      <c r="K246" t="s">
        <v>98</v>
      </c>
      <c r="L246" s="6">
        <v>1</v>
      </c>
      <c r="M246" s="6">
        <v>0</v>
      </c>
      <c r="N246" s="6">
        <v>2000</v>
      </c>
      <c r="O246" s="6">
        <v>0</v>
      </c>
      <c r="P246" s="6">
        <v>0</v>
      </c>
      <c r="Q246" s="6">
        <v>0</v>
      </c>
      <c r="R246" s="6">
        <v>0</v>
      </c>
      <c r="W246" s="66" t="str">
        <f t="shared" si="46"/>
        <v>X</v>
      </c>
      <c r="X246" s="66" t="str">
        <f t="shared" si="47"/>
        <v>X</v>
      </c>
      <c r="BC246" s="88">
        <v>500</v>
      </c>
      <c r="BE246" s="78">
        <f t="shared" si="54"/>
        <v>119500</v>
      </c>
      <c r="BF246" s="82">
        <f t="shared" si="48"/>
        <v>0.42293472934446918</v>
      </c>
      <c r="BG246" s="82">
        <f t="shared" si="50"/>
        <v>0.57706527065553082</v>
      </c>
      <c r="BH246" s="86">
        <f t="shared" si="55"/>
        <v>1.3290193904632597E-3</v>
      </c>
      <c r="BI246" s="83">
        <f>SUMPRODUCT(BC246:$BC$2007,BG246:$BG$2007)</f>
        <v>123390.05044977571</v>
      </c>
      <c r="BJ246" s="77">
        <f t="shared" si="49"/>
        <v>0.56769738217741283</v>
      </c>
      <c r="BL246" s="78">
        <f t="shared" si="56"/>
        <v>119500</v>
      </c>
      <c r="BM246" s="82">
        <f t="shared" si="51"/>
        <v>0.62870283420425355</v>
      </c>
      <c r="BN246" s="82">
        <f t="shared" si="52"/>
        <v>0.37129716579574645</v>
      </c>
      <c r="BO246" s="86">
        <f t="shared" si="57"/>
        <v>1.5423729761200322E-3</v>
      </c>
      <c r="BP246" s="83">
        <f>SUMPRODUCT(BC245:$BC$2006, BN246:$BN$2007)</f>
        <v>44846.850041221165</v>
      </c>
      <c r="BQ246" s="77">
        <f t="shared" si="53"/>
        <v>0.37181699651522643</v>
      </c>
    </row>
    <row r="247" spans="1:69" x14ac:dyDescent="0.35">
      <c r="A247">
        <v>2020</v>
      </c>
      <c r="B247" t="s">
        <v>3</v>
      </c>
      <c r="C247" t="s">
        <v>33</v>
      </c>
      <c r="D247" t="s">
        <v>17</v>
      </c>
      <c r="E247">
        <v>1</v>
      </c>
      <c r="F247" t="s">
        <v>9</v>
      </c>
      <c r="G247" t="s">
        <v>139</v>
      </c>
      <c r="H247" t="s">
        <v>35</v>
      </c>
      <c r="I247" t="s">
        <v>86</v>
      </c>
      <c r="J247" t="s">
        <v>19</v>
      </c>
      <c r="K247" t="s">
        <v>90</v>
      </c>
      <c r="L247" s="6">
        <v>1</v>
      </c>
      <c r="M247" s="6">
        <v>0</v>
      </c>
      <c r="N247" s="6">
        <v>2772.45</v>
      </c>
      <c r="O247" s="6">
        <v>0</v>
      </c>
      <c r="P247" s="6">
        <v>0</v>
      </c>
      <c r="Q247" s="6">
        <v>0</v>
      </c>
      <c r="R247" s="6">
        <v>0</v>
      </c>
      <c r="W247" s="66" t="str">
        <f t="shared" si="46"/>
        <v>X</v>
      </c>
      <c r="X247" s="66" t="str">
        <f t="shared" si="47"/>
        <v>X</v>
      </c>
      <c r="BC247" s="88">
        <v>500</v>
      </c>
      <c r="BE247" s="78">
        <f t="shared" si="54"/>
        <v>120000</v>
      </c>
      <c r="BF247" s="82">
        <f t="shared" si="48"/>
        <v>0.42426069494866459</v>
      </c>
      <c r="BG247" s="82">
        <f t="shared" si="50"/>
        <v>0.57573930505133541</v>
      </c>
      <c r="BH247" s="86">
        <f t="shared" si="55"/>
        <v>1.3259656041954004E-3</v>
      </c>
      <c r="BI247" s="83">
        <f>SUMPRODUCT(BC247:$BC$2007,BG247:$BG$2007)</f>
        <v>123101.51781444794</v>
      </c>
      <c r="BJ247" s="77">
        <f t="shared" si="49"/>
        <v>0.56636989085091405</v>
      </c>
      <c r="BL247" s="78">
        <f t="shared" si="56"/>
        <v>120000</v>
      </c>
      <c r="BM247" s="82">
        <f t="shared" si="51"/>
        <v>0.63023882664893827</v>
      </c>
      <c r="BN247" s="82">
        <f t="shared" si="52"/>
        <v>0.36976117335106173</v>
      </c>
      <c r="BO247" s="86">
        <f t="shared" si="57"/>
        <v>1.5359924446847195E-3</v>
      </c>
      <c r="BP247" s="83">
        <f>SUMPRODUCT(BC246:$BC$2006, BN247:$BN$2007)</f>
        <v>44661.201458323303</v>
      </c>
      <c r="BQ247" s="77">
        <f t="shared" si="53"/>
        <v>0.37027781821313954</v>
      </c>
    </row>
    <row r="248" spans="1:69" x14ac:dyDescent="0.35">
      <c r="A248">
        <v>2020</v>
      </c>
      <c r="B248" t="s">
        <v>3</v>
      </c>
      <c r="C248" t="s">
        <v>33</v>
      </c>
      <c r="D248" t="s">
        <v>17</v>
      </c>
      <c r="E248">
        <v>1</v>
      </c>
      <c r="F248" t="s">
        <v>9</v>
      </c>
      <c r="G248" t="s">
        <v>139</v>
      </c>
      <c r="H248" t="s">
        <v>35</v>
      </c>
      <c r="I248" t="s">
        <v>86</v>
      </c>
      <c r="J248" t="s">
        <v>19</v>
      </c>
      <c r="K248" t="s">
        <v>94</v>
      </c>
      <c r="L248" s="6">
        <v>1</v>
      </c>
      <c r="M248" s="6">
        <v>20025.62</v>
      </c>
      <c r="N248" s="6">
        <v>4706.8999999999996</v>
      </c>
      <c r="O248" s="6">
        <v>0</v>
      </c>
      <c r="P248" s="6">
        <v>20025.62</v>
      </c>
      <c r="Q248" s="6">
        <v>0</v>
      </c>
      <c r="R248" s="6">
        <v>0</v>
      </c>
      <c r="W248" s="66" t="str">
        <f t="shared" si="46"/>
        <v>X</v>
      </c>
      <c r="X248" s="66" t="str">
        <f t="shared" si="47"/>
        <v>X</v>
      </c>
      <c r="BC248" s="88">
        <v>500</v>
      </c>
      <c r="BE248" s="78">
        <f t="shared" si="54"/>
        <v>120500</v>
      </c>
      <c r="BF248" s="82">
        <f t="shared" si="48"/>
        <v>0.4255836137835034</v>
      </c>
      <c r="BG248" s="82">
        <f t="shared" si="50"/>
        <v>0.5744163862164966</v>
      </c>
      <c r="BH248" s="86">
        <f t="shared" si="55"/>
        <v>1.3229188348388154E-3</v>
      </c>
      <c r="BI248" s="83">
        <f>SUMPRODUCT(BC248:$BC$2007,BG248:$BG$2007)</f>
        <v>122813.64816192226</v>
      </c>
      <c r="BJ248" s="77">
        <f t="shared" si="49"/>
        <v>0.56504544979953708</v>
      </c>
      <c r="BL248" s="78">
        <f t="shared" si="56"/>
        <v>120500</v>
      </c>
      <c r="BM248" s="82">
        <f t="shared" si="51"/>
        <v>0.6317684649573474</v>
      </c>
      <c r="BN248" s="82">
        <f t="shared" si="52"/>
        <v>0.3682315350426526</v>
      </c>
      <c r="BO248" s="86">
        <f t="shared" si="57"/>
        <v>1.5296383084091314E-3</v>
      </c>
      <c r="BP248" s="83">
        <f>SUMPRODUCT(BC247:$BC$2006, BN248:$BN$2007)</f>
        <v>44476.320871647775</v>
      </c>
      <c r="BQ248" s="77">
        <f t="shared" si="53"/>
        <v>0.36874500722667153</v>
      </c>
    </row>
    <row r="249" spans="1:69" x14ac:dyDescent="0.35">
      <c r="A249">
        <v>2020</v>
      </c>
      <c r="B249" t="s">
        <v>3</v>
      </c>
      <c r="C249" t="s">
        <v>33</v>
      </c>
      <c r="D249" t="s">
        <v>17</v>
      </c>
      <c r="E249">
        <v>1</v>
      </c>
      <c r="F249" t="s">
        <v>9</v>
      </c>
      <c r="G249" t="s">
        <v>139</v>
      </c>
      <c r="H249" t="s">
        <v>35</v>
      </c>
      <c r="I249" t="s">
        <v>86</v>
      </c>
      <c r="J249" t="s">
        <v>19</v>
      </c>
      <c r="K249" t="s">
        <v>89</v>
      </c>
      <c r="L249" s="6">
        <v>1</v>
      </c>
      <c r="M249" s="6">
        <v>5000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W249" s="66" t="str">
        <f t="shared" si="46"/>
        <v>X</v>
      </c>
      <c r="X249" s="66" t="str">
        <f t="shared" si="47"/>
        <v>X</v>
      </c>
      <c r="BC249" s="88">
        <v>500</v>
      </c>
      <c r="BE249" s="78">
        <f t="shared" si="54"/>
        <v>121000</v>
      </c>
      <c r="BF249" s="82">
        <f t="shared" si="48"/>
        <v>0.42690349284977291</v>
      </c>
      <c r="BG249" s="82">
        <f t="shared" si="50"/>
        <v>0.57309650715022709</v>
      </c>
      <c r="BH249" s="86">
        <f t="shared" si="55"/>
        <v>1.3198790662695137E-3</v>
      </c>
      <c r="BI249" s="83">
        <f>SUMPRODUCT(BC249:$BC$2007,BG249:$BG$2007)</f>
        <v>122526.43996881401</v>
      </c>
      <c r="BJ249" s="77">
        <f t="shared" si="49"/>
        <v>0.5637240520144392</v>
      </c>
      <c r="BL249" s="78">
        <f t="shared" si="56"/>
        <v>121000</v>
      </c>
      <c r="BM249" s="82">
        <f t="shared" si="51"/>
        <v>0.63329177541544901</v>
      </c>
      <c r="BN249" s="82">
        <f t="shared" si="52"/>
        <v>0.36670822458455099</v>
      </c>
      <c r="BO249" s="86">
        <f t="shared" si="57"/>
        <v>1.5233104581016121E-3</v>
      </c>
      <c r="BP249" s="83">
        <f>SUMPRODUCT(BC248:$BC$2006, BN249:$BN$2007)</f>
        <v>44292.205104126457</v>
      </c>
      <c r="BQ249" s="77">
        <f t="shared" si="53"/>
        <v>0.3672185372153341</v>
      </c>
    </row>
    <row r="250" spans="1:69" x14ac:dyDescent="0.35">
      <c r="A250">
        <v>2020</v>
      </c>
      <c r="B250" t="s">
        <v>3</v>
      </c>
      <c r="C250" t="s">
        <v>33</v>
      </c>
      <c r="D250" t="s">
        <v>17</v>
      </c>
      <c r="E250">
        <v>1</v>
      </c>
      <c r="F250" t="s">
        <v>9</v>
      </c>
      <c r="G250" t="s">
        <v>139</v>
      </c>
      <c r="H250" t="s">
        <v>35</v>
      </c>
      <c r="I250" t="s">
        <v>87</v>
      </c>
      <c r="J250" t="s">
        <v>19</v>
      </c>
      <c r="K250" t="s">
        <v>110</v>
      </c>
      <c r="L250" s="6">
        <v>1</v>
      </c>
      <c r="M250" s="6">
        <v>0</v>
      </c>
      <c r="N250" s="6">
        <v>1800</v>
      </c>
      <c r="O250" s="6">
        <v>0</v>
      </c>
      <c r="P250" s="6">
        <v>0</v>
      </c>
      <c r="Q250" s="6">
        <v>0</v>
      </c>
      <c r="R250" s="6">
        <v>0</v>
      </c>
      <c r="W250" s="66" t="str">
        <f t="shared" si="46"/>
        <v>X</v>
      </c>
      <c r="X250" s="66" t="str">
        <f t="shared" si="47"/>
        <v>X</v>
      </c>
      <c r="BC250" s="88">
        <v>500</v>
      </c>
      <c r="BE250" s="78">
        <f t="shared" si="54"/>
        <v>121500</v>
      </c>
      <c r="BF250" s="82">
        <f t="shared" si="48"/>
        <v>0.4282203391321745</v>
      </c>
      <c r="BG250" s="82">
        <f t="shared" si="50"/>
        <v>0.5717796608678255</v>
      </c>
      <c r="BH250" s="86">
        <f t="shared" si="55"/>
        <v>1.3168462824015847E-3</v>
      </c>
      <c r="BI250" s="83">
        <f>SUMPRODUCT(BC250:$BC$2007,BG250:$BG$2007)</f>
        <v>122239.8917152389</v>
      </c>
      <c r="BJ250" s="77">
        <f t="shared" si="49"/>
        <v>0.56240569050288192</v>
      </c>
      <c r="BL250" s="78">
        <f t="shared" si="56"/>
        <v>121500</v>
      </c>
      <c r="BM250" s="82">
        <f t="shared" si="51"/>
        <v>0.63480878420047016</v>
      </c>
      <c r="BN250" s="82">
        <f t="shared" si="52"/>
        <v>0.36519121579952984</v>
      </c>
      <c r="BO250" s="86">
        <f t="shared" si="57"/>
        <v>1.5170087850211456E-3</v>
      </c>
      <c r="BP250" s="83">
        <f>SUMPRODUCT(BC249:$BC$2006, BN250:$BN$2007)</f>
        <v>44108.850991834181</v>
      </c>
      <c r="BQ250" s="77">
        <f t="shared" si="53"/>
        <v>0.36569838194760473</v>
      </c>
    </row>
    <row r="251" spans="1:69" x14ac:dyDescent="0.35">
      <c r="A251">
        <v>2020</v>
      </c>
      <c r="B251" t="s">
        <v>3</v>
      </c>
      <c r="C251" t="s">
        <v>33</v>
      </c>
      <c r="D251" t="s">
        <v>17</v>
      </c>
      <c r="E251">
        <v>1</v>
      </c>
      <c r="F251" t="s">
        <v>9</v>
      </c>
      <c r="G251" t="s">
        <v>139</v>
      </c>
      <c r="H251" t="s">
        <v>35</v>
      </c>
      <c r="I251" t="s">
        <v>87</v>
      </c>
      <c r="J251" t="s">
        <v>19</v>
      </c>
      <c r="K251" t="s">
        <v>94</v>
      </c>
      <c r="L251" s="6">
        <v>1</v>
      </c>
      <c r="M251" s="6">
        <v>18672.669999999998</v>
      </c>
      <c r="N251" s="6">
        <v>0</v>
      </c>
      <c r="O251" s="6">
        <v>0</v>
      </c>
      <c r="P251" s="6">
        <v>18672.669999999998</v>
      </c>
      <c r="Q251" s="6">
        <v>0</v>
      </c>
      <c r="R251" s="6">
        <v>0</v>
      </c>
      <c r="W251" s="66">
        <f t="shared" si="46"/>
        <v>18672.669999999998</v>
      </c>
      <c r="X251" s="66">
        <f t="shared" si="47"/>
        <v>18672.669999999998</v>
      </c>
      <c r="BC251" s="88">
        <v>500</v>
      </c>
      <c r="BE251" s="78">
        <f t="shared" si="54"/>
        <v>122000</v>
      </c>
      <c r="BF251" s="82">
        <f t="shared" si="48"/>
        <v>0.42953415959936025</v>
      </c>
      <c r="BG251" s="82">
        <f t="shared" si="50"/>
        <v>0.57046584040063975</v>
      </c>
      <c r="BH251" s="86">
        <f t="shared" si="55"/>
        <v>1.3138204671857556E-3</v>
      </c>
      <c r="BI251" s="83">
        <f>SUMPRODUCT(BC251:$BC$2007,BG251:$BG$2007)</f>
        <v>121954.00188480497</v>
      </c>
      <c r="BJ251" s="77">
        <f t="shared" si="49"/>
        <v>0.56109035828819454</v>
      </c>
      <c r="BL251" s="78">
        <f t="shared" si="56"/>
        <v>122000</v>
      </c>
      <c r="BM251" s="82">
        <f t="shared" si="51"/>
        <v>0.63631951738134729</v>
      </c>
      <c r="BN251" s="82">
        <f t="shared" si="52"/>
        <v>0.36368048261865271</v>
      </c>
      <c r="BO251" s="86">
        <f t="shared" si="57"/>
        <v>1.5107331808771329E-3</v>
      </c>
      <c r="BP251" s="83">
        <f>SUMPRODUCT(BC250:$BC$2006, BN251:$BN$2007)</f>
        <v>43926.255383934411</v>
      </c>
      <c r="BQ251" s="77">
        <f t="shared" si="53"/>
        <v>0.36418451530047657</v>
      </c>
    </row>
    <row r="252" spans="1:69" x14ac:dyDescent="0.35">
      <c r="A252">
        <v>2020</v>
      </c>
      <c r="B252" t="s">
        <v>3</v>
      </c>
      <c r="C252" t="s">
        <v>33</v>
      </c>
      <c r="D252" t="s">
        <v>17</v>
      </c>
      <c r="E252">
        <v>1</v>
      </c>
      <c r="F252" t="s">
        <v>9</v>
      </c>
      <c r="G252" t="s">
        <v>142</v>
      </c>
      <c r="H252" t="s">
        <v>35</v>
      </c>
      <c r="I252" t="s">
        <v>86</v>
      </c>
      <c r="J252" t="s">
        <v>19</v>
      </c>
      <c r="K252" t="s">
        <v>90</v>
      </c>
      <c r="L252" s="6">
        <v>1</v>
      </c>
      <c r="M252" s="6">
        <v>-30000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W252" s="66" t="str">
        <f t="shared" si="46"/>
        <v>X</v>
      </c>
      <c r="X252" s="66" t="str">
        <f t="shared" si="47"/>
        <v>X</v>
      </c>
      <c r="BC252" s="88">
        <v>500</v>
      </c>
      <c r="BE252" s="78">
        <f t="shared" si="54"/>
        <v>122500</v>
      </c>
      <c r="BF252" s="82">
        <f t="shared" si="48"/>
        <v>0.43084496120396987</v>
      </c>
      <c r="BG252" s="82">
        <f t="shared" si="50"/>
        <v>0.56915503879603013</v>
      </c>
      <c r="BH252" s="86">
        <f t="shared" si="55"/>
        <v>1.3108016046096127E-3</v>
      </c>
      <c r="BI252" s="83">
        <f>SUMPRODUCT(BC252:$BC$2007,BG252:$BG$2007)</f>
        <v>121668.76896460465</v>
      </c>
      <c r="BJ252" s="77">
        <f t="shared" si="49"/>
        <v>0.55977804840973755</v>
      </c>
      <c r="BL252" s="78">
        <f t="shared" si="56"/>
        <v>122500</v>
      </c>
      <c r="BM252" s="82">
        <f t="shared" si="51"/>
        <v>0.63782400091917424</v>
      </c>
      <c r="BN252" s="82">
        <f t="shared" si="52"/>
        <v>0.36217599908082576</v>
      </c>
      <c r="BO252" s="86">
        <f t="shared" si="57"/>
        <v>1.5044835378269505E-3</v>
      </c>
      <c r="BP252" s="83">
        <f>SUMPRODUCT(BC251:$BC$2006, BN252:$BN$2007)</f>
        <v>43744.415142625068</v>
      </c>
      <c r="BQ252" s="77">
        <f t="shared" si="53"/>
        <v>0.36267691125900881</v>
      </c>
    </row>
    <row r="253" spans="1:69" x14ac:dyDescent="0.35">
      <c r="A253">
        <v>2020</v>
      </c>
      <c r="B253" t="s">
        <v>3</v>
      </c>
      <c r="C253" t="s">
        <v>33</v>
      </c>
      <c r="D253" t="s">
        <v>17</v>
      </c>
      <c r="E253">
        <v>1</v>
      </c>
      <c r="F253" t="s">
        <v>9</v>
      </c>
      <c r="G253" t="s">
        <v>143</v>
      </c>
      <c r="H253" t="s">
        <v>35</v>
      </c>
      <c r="I253" t="s">
        <v>86</v>
      </c>
      <c r="J253" t="s">
        <v>19</v>
      </c>
      <c r="K253" t="s">
        <v>89</v>
      </c>
      <c r="L253" s="6">
        <v>1</v>
      </c>
      <c r="M253" s="6">
        <v>1000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W253" s="66" t="str">
        <f t="shared" si="46"/>
        <v>X</v>
      </c>
      <c r="X253" s="66" t="str">
        <f t="shared" si="47"/>
        <v>X</v>
      </c>
      <c r="BC253" s="88">
        <v>500</v>
      </c>
      <c r="BE253" s="78">
        <f t="shared" si="54"/>
        <v>123000</v>
      </c>
      <c r="BF253" s="82">
        <f t="shared" si="48"/>
        <v>0.43215275088266747</v>
      </c>
      <c r="BG253" s="82">
        <f t="shared" si="50"/>
        <v>0.56784724911733253</v>
      </c>
      <c r="BH253" s="86">
        <f t="shared" si="55"/>
        <v>1.3077896786976018E-3</v>
      </c>
      <c r="BI253" s="83">
        <f>SUMPRODUCT(BC253:$BC$2007,BG253:$BG$2007)</f>
        <v>121384.19144520664</v>
      </c>
      <c r="BJ253" s="77">
        <f t="shared" si="49"/>
        <v>0.55846875392286521</v>
      </c>
      <c r="BL253" s="78">
        <f t="shared" si="56"/>
        <v>123000</v>
      </c>
      <c r="BM253" s="82">
        <f t="shared" si="51"/>
        <v>0.63932226066764819</v>
      </c>
      <c r="BN253" s="82">
        <f t="shared" si="52"/>
        <v>0.36067773933235181</v>
      </c>
      <c r="BO253" s="86">
        <f t="shared" si="57"/>
        <v>1.4982597484739513E-3</v>
      </c>
      <c r="BP253" s="83">
        <f>SUMPRODUCT(BC252:$BC$2006, BN253:$BN$2007)</f>
        <v>43563.327143084658</v>
      </c>
      <c r="BQ253" s="77">
        <f t="shared" si="53"/>
        <v>0.36117554391588036</v>
      </c>
    </row>
    <row r="254" spans="1:69" x14ac:dyDescent="0.35">
      <c r="A254">
        <v>2020</v>
      </c>
      <c r="B254" t="s">
        <v>3</v>
      </c>
      <c r="C254" t="s">
        <v>33</v>
      </c>
      <c r="D254" t="s">
        <v>17</v>
      </c>
      <c r="E254">
        <v>1</v>
      </c>
      <c r="F254" t="s">
        <v>9</v>
      </c>
      <c r="G254" t="s">
        <v>143</v>
      </c>
      <c r="H254" t="s">
        <v>35</v>
      </c>
      <c r="I254" t="s">
        <v>87</v>
      </c>
      <c r="J254" t="s">
        <v>19</v>
      </c>
      <c r="K254" t="s">
        <v>106</v>
      </c>
      <c r="L254" s="6">
        <v>1</v>
      </c>
      <c r="M254" s="6">
        <v>133942</v>
      </c>
      <c r="N254" s="6">
        <v>7357</v>
      </c>
      <c r="O254" s="6">
        <v>0</v>
      </c>
      <c r="P254" s="6">
        <v>133942</v>
      </c>
      <c r="Q254" s="6">
        <v>5000</v>
      </c>
      <c r="R254" s="6">
        <v>0</v>
      </c>
      <c r="W254" s="66">
        <f t="shared" si="46"/>
        <v>133942</v>
      </c>
      <c r="X254" s="66">
        <f t="shared" si="47"/>
        <v>133942</v>
      </c>
      <c r="BC254" s="88">
        <v>500</v>
      </c>
      <c r="BE254" s="78">
        <f t="shared" si="54"/>
        <v>123500</v>
      </c>
      <c r="BF254" s="82">
        <f t="shared" si="48"/>
        <v>0.43345753555617816</v>
      </c>
      <c r="BG254" s="82">
        <f t="shared" si="50"/>
        <v>0.56654246444382184</v>
      </c>
      <c r="BH254" s="86">
        <f t="shared" si="55"/>
        <v>1.3047846735106949E-3</v>
      </c>
      <c r="BI254" s="83">
        <f>SUMPRODUCT(BC254:$BC$2007,BG254:$BG$2007)</f>
        <v>121100.26782064799</v>
      </c>
      <c r="BJ254" s="77">
        <f t="shared" si="49"/>
        <v>0.55716246789888901</v>
      </c>
      <c r="BL254" s="78">
        <f t="shared" si="56"/>
        <v>123500</v>
      </c>
      <c r="BM254" s="82">
        <f t="shared" si="51"/>
        <v>0.64081432237351432</v>
      </c>
      <c r="BN254" s="82">
        <f t="shared" si="52"/>
        <v>0.35918567762648568</v>
      </c>
      <c r="BO254" s="86">
        <f t="shared" si="57"/>
        <v>1.4920617058661323E-3</v>
      </c>
      <c r="BP254" s="83">
        <f>SUMPRODUCT(BC253:$BC$2006, BN254:$BN$2007)</f>
        <v>43382.988273418487</v>
      </c>
      <c r="BQ254" s="77">
        <f t="shared" si="53"/>
        <v>0.359680387470944</v>
      </c>
    </row>
    <row r="255" spans="1:69" x14ac:dyDescent="0.35">
      <c r="A255">
        <v>2020</v>
      </c>
      <c r="B255" t="s">
        <v>3</v>
      </c>
      <c r="C255" t="s">
        <v>33</v>
      </c>
      <c r="D255" t="s">
        <v>17</v>
      </c>
      <c r="E255">
        <v>1</v>
      </c>
      <c r="F255" t="s">
        <v>9</v>
      </c>
      <c r="G255" t="s">
        <v>144</v>
      </c>
      <c r="H255" t="s">
        <v>35</v>
      </c>
      <c r="I255" t="s">
        <v>87</v>
      </c>
      <c r="J255" t="s">
        <v>19</v>
      </c>
      <c r="K255" t="s">
        <v>89</v>
      </c>
      <c r="L255" s="6">
        <v>1</v>
      </c>
      <c r="M255" s="6">
        <v>0</v>
      </c>
      <c r="N255" s="6">
        <v>1745</v>
      </c>
      <c r="O255" s="6">
        <v>0</v>
      </c>
      <c r="P255" s="6">
        <v>0</v>
      </c>
      <c r="Q255" s="6">
        <v>0</v>
      </c>
      <c r="R255" s="6">
        <v>0</v>
      </c>
      <c r="W255" s="66" t="str">
        <f t="shared" si="46"/>
        <v>X</v>
      </c>
      <c r="X255" s="66" t="str">
        <f t="shared" si="47"/>
        <v>X</v>
      </c>
      <c r="BC255" s="88">
        <v>500</v>
      </c>
      <c r="BE255" s="78">
        <f t="shared" si="54"/>
        <v>124000</v>
      </c>
      <c r="BF255" s="82">
        <f t="shared" si="48"/>
        <v>0.43475932212932494</v>
      </c>
      <c r="BG255" s="82">
        <f t="shared" si="50"/>
        <v>0.56524067787067511</v>
      </c>
      <c r="BH255" s="86">
        <f t="shared" si="55"/>
        <v>1.3017865731467793E-3</v>
      </c>
      <c r="BI255" s="83">
        <f>SUMPRODUCT(BC255:$BC$2007,BG255:$BG$2007)</f>
        <v>120816.99658842606</v>
      </c>
      <c r="BJ255" s="77">
        <f t="shared" si="49"/>
        <v>0.55585918342504059</v>
      </c>
      <c r="BL255" s="78">
        <f t="shared" si="56"/>
        <v>124000</v>
      </c>
      <c r="BM255" s="82">
        <f t="shared" si="51"/>
        <v>0.64230021167700735</v>
      </c>
      <c r="BN255" s="82">
        <f t="shared" si="52"/>
        <v>0.35769978832299265</v>
      </c>
      <c r="BO255" s="86">
        <f t="shared" si="57"/>
        <v>1.4858893034930265E-3</v>
      </c>
      <c r="BP255" s="83">
        <f>SUMPRODUCT(BC254:$BC$2006, BN255:$BN$2007)</f>
        <v>43203.395434605227</v>
      </c>
      <c r="BQ255" s="77">
        <f t="shared" si="53"/>
        <v>0.35819141623078304</v>
      </c>
    </row>
    <row r="256" spans="1:69" x14ac:dyDescent="0.35">
      <c r="A256">
        <v>2020</v>
      </c>
      <c r="B256" t="s">
        <v>3</v>
      </c>
      <c r="C256" t="s">
        <v>33</v>
      </c>
      <c r="D256" t="s">
        <v>17</v>
      </c>
      <c r="E256">
        <v>1</v>
      </c>
      <c r="F256" t="s">
        <v>9</v>
      </c>
      <c r="G256" t="s">
        <v>150</v>
      </c>
      <c r="H256" t="s">
        <v>35</v>
      </c>
      <c r="I256" t="s">
        <v>87</v>
      </c>
      <c r="J256" t="s">
        <v>19</v>
      </c>
      <c r="K256" t="s">
        <v>91</v>
      </c>
      <c r="L256" s="6">
        <v>1</v>
      </c>
      <c r="M256" s="6">
        <v>-10000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W256" s="66">
        <f t="shared" si="46"/>
        <v>-10000</v>
      </c>
      <c r="X256" s="66" t="str">
        <f t="shared" si="47"/>
        <v>X</v>
      </c>
      <c r="BC256" s="88">
        <v>500</v>
      </c>
      <c r="BE256" s="78">
        <f t="shared" si="54"/>
        <v>124500</v>
      </c>
      <c r="BF256" s="82">
        <f t="shared" si="48"/>
        <v>0.43605811749106504</v>
      </c>
      <c r="BG256" s="82">
        <f t="shared" si="50"/>
        <v>0.56394188250893496</v>
      </c>
      <c r="BH256" s="86">
        <f t="shared" si="55"/>
        <v>1.2987953617401016E-3</v>
      </c>
      <c r="BI256" s="83">
        <f>SUMPRODUCT(BC256:$BC$2007,BG256:$BG$2007)</f>
        <v>120534.37624949073</v>
      </c>
      <c r="BJ256" s="77">
        <f t="shared" si="49"/>
        <v>0.55455889360443644</v>
      </c>
      <c r="BL256" s="78">
        <f t="shared" si="56"/>
        <v>124500</v>
      </c>
      <c r="BM256" s="82">
        <f t="shared" si="51"/>
        <v>0.6437799541122935</v>
      </c>
      <c r="BN256" s="82">
        <f t="shared" si="52"/>
        <v>0.3562200458877065</v>
      </c>
      <c r="BO256" s="86">
        <f t="shared" si="57"/>
        <v>1.4797424352861466E-3</v>
      </c>
      <c r="BP256" s="83">
        <f>SUMPRODUCT(BC255:$BC$2006, BN256:$BN$2007)</f>
        <v>43024.545540443731</v>
      </c>
      <c r="BQ256" s="77">
        <f t="shared" si="53"/>
        <v>0.35670860460827064</v>
      </c>
    </row>
    <row r="257" spans="1:69" x14ac:dyDescent="0.35">
      <c r="A257">
        <v>2020</v>
      </c>
      <c r="B257" t="s">
        <v>3</v>
      </c>
      <c r="C257" t="s">
        <v>33</v>
      </c>
      <c r="D257" t="s">
        <v>17</v>
      </c>
      <c r="E257">
        <v>1</v>
      </c>
      <c r="F257" t="s">
        <v>9</v>
      </c>
      <c r="G257" t="s">
        <v>151</v>
      </c>
      <c r="H257" t="s">
        <v>35</v>
      </c>
      <c r="I257" t="s">
        <v>87</v>
      </c>
      <c r="J257" t="s">
        <v>19</v>
      </c>
      <c r="K257" t="s">
        <v>90</v>
      </c>
      <c r="L257" s="6">
        <v>1</v>
      </c>
      <c r="M257" s="6">
        <v>-30000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W257" s="66">
        <f t="shared" si="46"/>
        <v>-30000</v>
      </c>
      <c r="X257" s="66" t="str">
        <f t="shared" si="47"/>
        <v>X</v>
      </c>
      <c r="BC257" s="88">
        <v>500</v>
      </c>
      <c r="BE257" s="78">
        <f t="shared" si="54"/>
        <v>125000</v>
      </c>
      <c r="BF257" s="82">
        <f t="shared" si="48"/>
        <v>0.43735392851452637</v>
      </c>
      <c r="BG257" s="82">
        <f t="shared" si="50"/>
        <v>0.56264607148547363</v>
      </c>
      <c r="BH257" s="86">
        <f t="shared" si="55"/>
        <v>1.295811023461324E-3</v>
      </c>
      <c r="BI257" s="83">
        <f>SUMPRODUCT(BC257:$BC$2007,BG257:$BG$2007)</f>
        <v>120252.40530823625</v>
      </c>
      <c r="BJ257" s="77">
        <f t="shared" si="49"/>
        <v>0.55326159155603971</v>
      </c>
      <c r="BL257" s="78">
        <f t="shared" si="56"/>
        <v>125000</v>
      </c>
      <c r="BM257" s="82">
        <f t="shared" si="51"/>
        <v>0.64525357510790782</v>
      </c>
      <c r="BN257" s="82">
        <f t="shared" si="52"/>
        <v>0.35474642489209218</v>
      </c>
      <c r="BO257" s="86">
        <f t="shared" si="57"/>
        <v>1.473620995614322E-3</v>
      </c>
      <c r="BP257" s="83">
        <f>SUMPRODUCT(BC256:$BC$2006, BN257:$BN$2007)</f>
        <v>42846.435517499871</v>
      </c>
      <c r="BQ257" s="77">
        <f t="shared" si="53"/>
        <v>0.35523192712212898</v>
      </c>
    </row>
    <row r="258" spans="1:69" x14ac:dyDescent="0.35">
      <c r="A258">
        <v>2020</v>
      </c>
      <c r="B258" t="s">
        <v>3</v>
      </c>
      <c r="C258" t="s">
        <v>33</v>
      </c>
      <c r="D258" t="s">
        <v>17</v>
      </c>
      <c r="E258">
        <v>2</v>
      </c>
      <c r="F258" t="s">
        <v>9</v>
      </c>
      <c r="G258" t="s">
        <v>134</v>
      </c>
      <c r="H258" t="s">
        <v>35</v>
      </c>
      <c r="I258" t="s">
        <v>86</v>
      </c>
      <c r="J258" t="s">
        <v>19</v>
      </c>
      <c r="K258" t="s">
        <v>94</v>
      </c>
      <c r="L258" s="6">
        <v>1</v>
      </c>
      <c r="M258" s="6">
        <v>0</v>
      </c>
      <c r="N258" s="6">
        <v>2500</v>
      </c>
      <c r="O258" s="6">
        <v>0</v>
      </c>
      <c r="P258" s="6">
        <v>0</v>
      </c>
      <c r="Q258" s="6">
        <v>0</v>
      </c>
      <c r="R258" s="6">
        <v>0</v>
      </c>
      <c r="W258" s="66" t="str">
        <f t="shared" ref="W258:W321" si="58">IF(I258=$AF$2,IF(M258/L258=0,"X",M258/L258),"X")</f>
        <v>X</v>
      </c>
      <c r="X258" s="66" t="str">
        <f t="shared" ref="X258:X321" si="59">IF(I258=$AF$2,IF(P258/L258=0,"X",P258/L258),"X")</f>
        <v>X</v>
      </c>
      <c r="BC258" s="88">
        <v>500</v>
      </c>
      <c r="BE258" s="78">
        <f t="shared" si="54"/>
        <v>125500</v>
      </c>
      <c r="BF258" s="82">
        <f t="shared" si="48"/>
        <v>0.438646762057044</v>
      </c>
      <c r="BG258" s="82">
        <f t="shared" si="50"/>
        <v>0.561353237942956</v>
      </c>
      <c r="BH258" s="86">
        <f t="shared" si="55"/>
        <v>1.2928335425176352E-3</v>
      </c>
      <c r="BI258" s="83">
        <f>SUMPRODUCT(BC258:$BC$2007,BG258:$BG$2007)</f>
        <v>119971.0822724935</v>
      </c>
      <c r="BJ258" s="77">
        <f t="shared" si="49"/>
        <v>0.55196727041462501</v>
      </c>
      <c r="BL258" s="78">
        <f t="shared" si="56"/>
        <v>125500</v>
      </c>
      <c r="BM258" s="82">
        <f t="shared" si="51"/>
        <v>0.64672109998719252</v>
      </c>
      <c r="BN258" s="82">
        <f t="shared" si="52"/>
        <v>0.35327890001280748</v>
      </c>
      <c r="BO258" s="86">
        <f t="shared" si="57"/>
        <v>1.4675248792846984E-3</v>
      </c>
      <c r="BP258" s="83">
        <f>SUMPRODUCT(BC257:$BC$2006, BN258:$BN$2007)</f>
        <v>42669.06230505382</v>
      </c>
      <c r="BQ258" s="77">
        <f t="shared" si="53"/>
        <v>0.35376135839649203</v>
      </c>
    </row>
    <row r="259" spans="1:69" x14ac:dyDescent="0.35">
      <c r="A259">
        <v>2020</v>
      </c>
      <c r="B259" t="s">
        <v>3</v>
      </c>
      <c r="C259" t="s">
        <v>33</v>
      </c>
      <c r="D259" t="s">
        <v>17</v>
      </c>
      <c r="E259">
        <v>2</v>
      </c>
      <c r="F259" t="s">
        <v>9</v>
      </c>
      <c r="G259" t="s">
        <v>134</v>
      </c>
      <c r="H259" t="s">
        <v>35</v>
      </c>
      <c r="I259" t="s">
        <v>86</v>
      </c>
      <c r="J259" t="s">
        <v>19</v>
      </c>
      <c r="K259" t="s">
        <v>101</v>
      </c>
      <c r="L259" s="6">
        <v>1</v>
      </c>
      <c r="M259" s="6">
        <v>0</v>
      </c>
      <c r="N259" s="6">
        <v>3270</v>
      </c>
      <c r="O259" s="6">
        <v>0</v>
      </c>
      <c r="P259" s="6">
        <v>0</v>
      </c>
      <c r="Q259" s="6">
        <v>0</v>
      </c>
      <c r="R259" s="6">
        <v>0</v>
      </c>
      <c r="W259" s="66" t="str">
        <f t="shared" si="58"/>
        <v>X</v>
      </c>
      <c r="X259" s="66" t="str">
        <f t="shared" si="59"/>
        <v>X</v>
      </c>
      <c r="BC259" s="88">
        <v>500</v>
      </c>
      <c r="BE259" s="78">
        <f t="shared" si="54"/>
        <v>126000</v>
      </c>
      <c r="BF259" s="82">
        <f t="shared" si="48"/>
        <v>0.43993662496019637</v>
      </c>
      <c r="BG259" s="82">
        <f t="shared" si="50"/>
        <v>0.56006337503980363</v>
      </c>
      <c r="BH259" s="86">
        <f t="shared" si="55"/>
        <v>1.2898629031523612E-3</v>
      </c>
      <c r="BI259" s="83">
        <f>SUMPRODUCT(BC259:$BC$2007,BG259:$BG$2007)</f>
        <v>119690.40565352203</v>
      </c>
      <c r="BJ259" s="77">
        <f t="shared" si="49"/>
        <v>0.55067592333074189</v>
      </c>
      <c r="BL259" s="78">
        <f t="shared" si="56"/>
        <v>126000</v>
      </c>
      <c r="BM259" s="82">
        <f t="shared" si="51"/>
        <v>0.64818255396873092</v>
      </c>
      <c r="BN259" s="82">
        <f t="shared" si="52"/>
        <v>0.35181744603126908</v>
      </c>
      <c r="BO259" s="86">
        <f t="shared" si="57"/>
        <v>1.4614539815384076E-3</v>
      </c>
      <c r="BP259" s="83">
        <f>SUMPRODUCT(BC258:$BC$2006, BN259:$BN$2007)</f>
        <v>42492.422855047414</v>
      </c>
      <c r="BQ259" s="77">
        <f t="shared" si="53"/>
        <v>0.35229687316046959</v>
      </c>
    </row>
    <row r="260" spans="1:69" x14ac:dyDescent="0.35">
      <c r="A260">
        <v>2020</v>
      </c>
      <c r="B260" t="s">
        <v>3</v>
      </c>
      <c r="C260" t="s">
        <v>33</v>
      </c>
      <c r="D260" t="s">
        <v>17</v>
      </c>
      <c r="E260">
        <v>2</v>
      </c>
      <c r="F260" t="s">
        <v>9</v>
      </c>
      <c r="G260" t="s">
        <v>143</v>
      </c>
      <c r="H260" t="s">
        <v>35</v>
      </c>
      <c r="I260" t="s">
        <v>87</v>
      </c>
      <c r="J260" t="s">
        <v>19</v>
      </c>
      <c r="K260" t="s">
        <v>95</v>
      </c>
      <c r="L260" s="6">
        <v>1</v>
      </c>
      <c r="M260" s="6">
        <v>0</v>
      </c>
      <c r="N260" s="6">
        <v>1745</v>
      </c>
      <c r="O260" s="6">
        <v>0</v>
      </c>
      <c r="P260" s="6">
        <v>0</v>
      </c>
      <c r="Q260" s="6">
        <v>0</v>
      </c>
      <c r="R260" s="6">
        <v>0</v>
      </c>
      <c r="W260" s="66" t="str">
        <f t="shared" si="58"/>
        <v>X</v>
      </c>
      <c r="X260" s="66" t="str">
        <f t="shared" si="59"/>
        <v>X</v>
      </c>
      <c r="BC260" s="88">
        <v>500</v>
      </c>
      <c r="BE260" s="78">
        <f t="shared" si="54"/>
        <v>126500</v>
      </c>
      <c r="BF260" s="82">
        <f t="shared" si="48"/>
        <v>0.44122352404984155</v>
      </c>
      <c r="BG260" s="82">
        <f t="shared" si="50"/>
        <v>0.55877647595015845</v>
      </c>
      <c r="BH260" s="86">
        <f t="shared" si="55"/>
        <v>1.2868990896451882E-3</v>
      </c>
      <c r="BI260" s="83">
        <f>SUMPRODUCT(BC260:$BC$2007,BG260:$BG$2007)</f>
        <v>119410.37396600212</v>
      </c>
      <c r="BJ260" s="77">
        <f t="shared" si="49"/>
        <v>0.54938754347067786</v>
      </c>
      <c r="BL260" s="78">
        <f t="shared" si="56"/>
        <v>126500</v>
      </c>
      <c r="BM260" s="82">
        <f t="shared" si="51"/>
        <v>0.64963796216678205</v>
      </c>
      <c r="BN260" s="82">
        <f t="shared" si="52"/>
        <v>0.35036203783321795</v>
      </c>
      <c r="BO260" s="86">
        <f t="shared" si="57"/>
        <v>1.4554081980511224E-3</v>
      </c>
      <c r="BP260" s="83">
        <f>SUMPRODUCT(BC259:$BC$2006, BN260:$BN$2007)</f>
        <v>42316.514132031785</v>
      </c>
      <c r="BQ260" s="77">
        <f t="shared" si="53"/>
        <v>0.35083844624771243</v>
      </c>
    </row>
    <row r="261" spans="1:69" x14ac:dyDescent="0.35">
      <c r="A261">
        <v>2020</v>
      </c>
      <c r="B261" t="s">
        <v>3</v>
      </c>
      <c r="C261" t="s">
        <v>33</v>
      </c>
      <c r="D261" t="s">
        <v>17</v>
      </c>
      <c r="E261">
        <v>2</v>
      </c>
      <c r="F261" t="s">
        <v>9</v>
      </c>
      <c r="G261" t="s">
        <v>147</v>
      </c>
      <c r="H261" t="s">
        <v>35</v>
      </c>
      <c r="I261" t="s">
        <v>86</v>
      </c>
      <c r="J261" t="s">
        <v>19</v>
      </c>
      <c r="K261" t="s">
        <v>98</v>
      </c>
      <c r="L261" s="6">
        <v>1</v>
      </c>
      <c r="M261" s="6">
        <v>4638.38</v>
      </c>
      <c r="N261" s="6">
        <v>2000</v>
      </c>
      <c r="O261" s="6">
        <v>0</v>
      </c>
      <c r="P261" s="6">
        <v>4638.38</v>
      </c>
      <c r="Q261" s="6">
        <v>0</v>
      </c>
      <c r="R261" s="6">
        <v>0</v>
      </c>
      <c r="W261" s="66" t="str">
        <f t="shared" si="58"/>
        <v>X</v>
      </c>
      <c r="X261" s="66" t="str">
        <f t="shared" si="59"/>
        <v>X</v>
      </c>
      <c r="BC261" s="88">
        <v>500</v>
      </c>
      <c r="BE261" s="78">
        <f t="shared" si="54"/>
        <v>127000</v>
      </c>
      <c r="BF261" s="82">
        <f t="shared" si="48"/>
        <v>0.44250746613615327</v>
      </c>
      <c r="BG261" s="82">
        <f t="shared" si="50"/>
        <v>0.55749253386384678</v>
      </c>
      <c r="BH261" s="86">
        <f t="shared" si="55"/>
        <v>1.2839420863117179E-3</v>
      </c>
      <c r="BI261" s="83">
        <f>SUMPRODUCT(BC261:$BC$2007,BG261:$BG$2007)</f>
        <v>119130.98572802705</v>
      </c>
      <c r="BJ261" s="77">
        <f t="shared" si="49"/>
        <v>0.54810212401642322</v>
      </c>
      <c r="BL261" s="78">
        <f t="shared" si="56"/>
        <v>127000</v>
      </c>
      <c r="BM261" s="82">
        <f t="shared" si="51"/>
        <v>0.65108734959171111</v>
      </c>
      <c r="BN261" s="82">
        <f t="shared" si="52"/>
        <v>0.34891265040828889</v>
      </c>
      <c r="BO261" s="86">
        <f t="shared" si="57"/>
        <v>1.4493874249290606E-3</v>
      </c>
      <c r="BP261" s="83">
        <f>SUMPRODUCT(BC260:$BC$2006, BN261:$BN$2007)</f>
        <v>42141.333113115172</v>
      </c>
      <c r="BQ261" s="77">
        <f t="shared" si="53"/>
        <v>0.34938605259598032</v>
      </c>
    </row>
    <row r="262" spans="1:69" x14ac:dyDescent="0.35">
      <c r="A262">
        <v>2020</v>
      </c>
      <c r="B262" t="s">
        <v>3</v>
      </c>
      <c r="C262" t="s">
        <v>33</v>
      </c>
      <c r="D262" t="s">
        <v>17</v>
      </c>
      <c r="E262">
        <v>3</v>
      </c>
      <c r="F262" t="s">
        <v>9</v>
      </c>
      <c r="G262" t="s">
        <v>124</v>
      </c>
      <c r="H262" t="s">
        <v>35</v>
      </c>
      <c r="I262" t="s">
        <v>87</v>
      </c>
      <c r="J262" t="s">
        <v>19</v>
      </c>
      <c r="K262" t="s">
        <v>94</v>
      </c>
      <c r="L262" s="6">
        <v>1</v>
      </c>
      <c r="M262" s="6">
        <v>0</v>
      </c>
      <c r="N262" s="6">
        <v>3274</v>
      </c>
      <c r="O262" s="6">
        <v>0</v>
      </c>
      <c r="P262" s="6">
        <v>0</v>
      </c>
      <c r="Q262" s="6">
        <v>0</v>
      </c>
      <c r="R262" s="6">
        <v>0</v>
      </c>
      <c r="W262" s="66" t="str">
        <f t="shared" si="58"/>
        <v>X</v>
      </c>
      <c r="X262" s="66" t="str">
        <f t="shared" si="59"/>
        <v>X</v>
      </c>
      <c r="BC262" s="88">
        <v>500</v>
      </c>
      <c r="BE262" s="78">
        <f t="shared" si="54"/>
        <v>127500</v>
      </c>
      <c r="BF262" s="82">
        <f t="shared" si="48"/>
        <v>0.44378845801365718</v>
      </c>
      <c r="BG262" s="82">
        <f t="shared" si="50"/>
        <v>0.55621154198634282</v>
      </c>
      <c r="BH262" s="86">
        <f t="shared" si="55"/>
        <v>1.280991877503912E-3</v>
      </c>
      <c r="BI262" s="83">
        <f>SUMPRODUCT(BC262:$BC$2007,BG262:$BG$2007)</f>
        <v>118852.23946109513</v>
      </c>
      <c r="BJ262" s="77">
        <f t="shared" si="49"/>
        <v>0.54681965816563416</v>
      </c>
      <c r="BL262" s="78">
        <f t="shared" si="56"/>
        <v>127500</v>
      </c>
      <c r="BM262" s="82">
        <f t="shared" si="51"/>
        <v>0.65253074115041976</v>
      </c>
      <c r="BN262" s="82">
        <f t="shared" si="52"/>
        <v>0.34746925884958024</v>
      </c>
      <c r="BO262" s="86">
        <f t="shared" si="57"/>
        <v>1.443391558708651E-3</v>
      </c>
      <c r="BP262" s="83">
        <f>SUMPRODUCT(BC261:$BC$2006, BN262:$BN$2007)</f>
        <v>41966.876787911031</v>
      </c>
      <c r="BQ262" s="77">
        <f t="shared" si="53"/>
        <v>0.34793966724671127</v>
      </c>
    </row>
    <row r="263" spans="1:69" x14ac:dyDescent="0.35">
      <c r="A263">
        <v>2020</v>
      </c>
      <c r="B263" t="s">
        <v>3</v>
      </c>
      <c r="C263" t="s">
        <v>33</v>
      </c>
      <c r="D263" t="s">
        <v>17</v>
      </c>
      <c r="E263">
        <v>3</v>
      </c>
      <c r="F263" t="s">
        <v>9</v>
      </c>
      <c r="G263" t="s">
        <v>129</v>
      </c>
      <c r="H263" t="s">
        <v>35</v>
      </c>
      <c r="I263" t="s">
        <v>86</v>
      </c>
      <c r="J263" t="s">
        <v>19</v>
      </c>
      <c r="K263" t="s">
        <v>91</v>
      </c>
      <c r="L263" s="6">
        <v>1</v>
      </c>
      <c r="M263" s="6">
        <v>0</v>
      </c>
      <c r="N263" s="6">
        <v>1745</v>
      </c>
      <c r="O263" s="6">
        <v>0</v>
      </c>
      <c r="P263" s="6">
        <v>0</v>
      </c>
      <c r="Q263" s="6">
        <v>0</v>
      </c>
      <c r="R263" s="6">
        <v>0</v>
      </c>
      <c r="W263" s="66" t="str">
        <f t="shared" si="58"/>
        <v>X</v>
      </c>
      <c r="X263" s="66" t="str">
        <f t="shared" si="59"/>
        <v>X</v>
      </c>
      <c r="BC263" s="88">
        <v>500</v>
      </c>
      <c r="BE263" s="78">
        <f t="shared" si="54"/>
        <v>128000</v>
      </c>
      <c r="BF263" s="82">
        <f t="shared" si="48"/>
        <v>0.44506650646126628</v>
      </c>
      <c r="BG263" s="82">
        <f t="shared" si="50"/>
        <v>0.55493349353873378</v>
      </c>
      <c r="BH263" s="86">
        <f t="shared" si="55"/>
        <v>1.2780484476090925E-3</v>
      </c>
      <c r="BI263" s="83">
        <f>SUMPRODUCT(BC263:$BC$2007,BG263:$BG$2007)</f>
        <v>118574.13369010195</v>
      </c>
      <c r="BJ263" s="77">
        <f t="shared" si="49"/>
        <v>0.54554013913159727</v>
      </c>
      <c r="BL263" s="78">
        <f t="shared" si="56"/>
        <v>128000</v>
      </c>
      <c r="BM263" s="82">
        <f t="shared" si="51"/>
        <v>0.65396816164677418</v>
      </c>
      <c r="BN263" s="82">
        <f t="shared" si="52"/>
        <v>0.34603183835322582</v>
      </c>
      <c r="BO263" s="86">
        <f t="shared" si="57"/>
        <v>1.4374204963544246E-3</v>
      </c>
      <c r="BP263" s="83">
        <f>SUMPRODUCT(BC262:$BC$2006, BN263:$BN$2007)</f>
        <v>41793.142158486262</v>
      </c>
      <c r="BQ263" s="77">
        <f t="shared" si="53"/>
        <v>0.34649926534459269</v>
      </c>
    </row>
    <row r="264" spans="1:69" x14ac:dyDescent="0.35">
      <c r="A264">
        <v>2020</v>
      </c>
      <c r="B264" t="s">
        <v>3</v>
      </c>
      <c r="C264" t="s">
        <v>33</v>
      </c>
      <c r="D264" t="s">
        <v>17</v>
      </c>
      <c r="E264">
        <v>3</v>
      </c>
      <c r="F264" t="s">
        <v>9</v>
      </c>
      <c r="G264" t="s">
        <v>142</v>
      </c>
      <c r="H264" t="s">
        <v>35</v>
      </c>
      <c r="I264" t="s">
        <v>86</v>
      </c>
      <c r="J264" t="s">
        <v>19</v>
      </c>
      <c r="K264" t="s">
        <v>101</v>
      </c>
      <c r="L264" s="6">
        <v>1</v>
      </c>
      <c r="M264" s="6">
        <v>-1000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W264" s="66" t="str">
        <f t="shared" si="58"/>
        <v>X</v>
      </c>
      <c r="X264" s="66" t="str">
        <f t="shared" si="59"/>
        <v>X</v>
      </c>
      <c r="BC264" s="88">
        <v>500</v>
      </c>
      <c r="BE264" s="78">
        <f t="shared" si="54"/>
        <v>128500</v>
      </c>
      <c r="BF264" s="82">
        <f t="shared" ref="BF264:BF327" si="60">_xlfn.EXPON.DIST(BE264, 1/$BJ$4, TRUE)</f>
        <v>0.44634161824231766</v>
      </c>
      <c r="BG264" s="82">
        <f t="shared" si="50"/>
        <v>0.55365838175768234</v>
      </c>
      <c r="BH264" s="86">
        <f t="shared" si="55"/>
        <v>1.2751117810513857E-3</v>
      </c>
      <c r="BI264" s="83">
        <f>SUMPRODUCT(BC264:$BC$2007,BG264:$BG$2007)</f>
        <v>118296.66694333259</v>
      </c>
      <c r="BJ264" s="77">
        <f t="shared" ref="BJ264:BJ327" si="61">BI264/$BJ$4</f>
        <v>0.54426356014319366</v>
      </c>
      <c r="BL264" s="78">
        <f t="shared" si="56"/>
        <v>128500</v>
      </c>
      <c r="BM264" s="82">
        <f t="shared" si="51"/>
        <v>0.65539963578203131</v>
      </c>
      <c r="BN264" s="82">
        <f t="shared" si="52"/>
        <v>0.34460036421796869</v>
      </c>
      <c r="BO264" s="86">
        <f t="shared" si="57"/>
        <v>1.431474135257127E-3</v>
      </c>
      <c r="BP264" s="83">
        <f>SUMPRODUCT(BC263:$BC$2006, BN264:$BN$2007)</f>
        <v>41620.126239309648</v>
      </c>
      <c r="BQ264" s="77">
        <f t="shared" si="53"/>
        <v>0.34506482213713346</v>
      </c>
    </row>
    <row r="265" spans="1:69" x14ac:dyDescent="0.35">
      <c r="A265">
        <v>2020</v>
      </c>
      <c r="B265" t="s">
        <v>3</v>
      </c>
      <c r="C265" t="s">
        <v>33</v>
      </c>
      <c r="D265" t="s">
        <v>17</v>
      </c>
      <c r="E265">
        <v>3</v>
      </c>
      <c r="F265" t="s">
        <v>9</v>
      </c>
      <c r="G265" t="s">
        <v>143</v>
      </c>
      <c r="H265" t="s">
        <v>35</v>
      </c>
      <c r="I265" t="s">
        <v>86</v>
      </c>
      <c r="J265" t="s">
        <v>19</v>
      </c>
      <c r="K265" t="s">
        <v>93</v>
      </c>
      <c r="L265" s="6">
        <v>1</v>
      </c>
      <c r="M265" s="6">
        <v>0</v>
      </c>
      <c r="N265" s="6">
        <v>2413</v>
      </c>
      <c r="O265" s="6">
        <v>0</v>
      </c>
      <c r="P265" s="6">
        <v>0</v>
      </c>
      <c r="Q265" s="6">
        <v>0</v>
      </c>
      <c r="R265" s="6">
        <v>0</v>
      </c>
      <c r="W265" s="66" t="str">
        <f t="shared" si="58"/>
        <v>X</v>
      </c>
      <c r="X265" s="66" t="str">
        <f t="shared" si="59"/>
        <v>X</v>
      </c>
      <c r="BC265" s="88">
        <v>500</v>
      </c>
      <c r="BE265" s="78">
        <f t="shared" si="54"/>
        <v>129000</v>
      </c>
      <c r="BF265" s="82">
        <f t="shared" si="60"/>
        <v>0.44761380010460727</v>
      </c>
      <c r="BG265" s="82">
        <f t="shared" ref="BG265:BG328" si="62">1-BF265</f>
        <v>0.55238619989539273</v>
      </c>
      <c r="BH265" s="86">
        <f t="shared" si="55"/>
        <v>1.2721818622896119E-3</v>
      </c>
      <c r="BI265" s="83">
        <f>SUMPRODUCT(BC265:$BC$2007,BG265:$BG$2007)</f>
        <v>118019.83775245374</v>
      </c>
      <c r="BJ265" s="77">
        <f t="shared" si="61"/>
        <v>0.54298991444486255</v>
      </c>
      <c r="BL265" s="78">
        <f t="shared" si="56"/>
        <v>129000</v>
      </c>
      <c r="BM265" s="82">
        <f t="shared" ref="BM265:BM328" si="63">_xlfn.EXPON.DIST(BL265, 1/$BQ$4, TRUE)</f>
        <v>0.65682518815526314</v>
      </c>
      <c r="BN265" s="82">
        <f t="shared" ref="BN265:BN328" si="64">1-BM265</f>
        <v>0.34317481184473686</v>
      </c>
      <c r="BO265" s="86">
        <f t="shared" si="57"/>
        <v>1.4255523732318309E-3</v>
      </c>
      <c r="BP265" s="83">
        <f>SUMPRODUCT(BC264:$BC$2006, BN265:$BN$2007)</f>
        <v>41447.826057200662</v>
      </c>
      <c r="BQ265" s="77">
        <f t="shared" ref="BQ265:BQ328" si="65">BP265/$BQ$4</f>
        <v>0.34363631297424013</v>
      </c>
    </row>
    <row r="266" spans="1:69" x14ac:dyDescent="0.35">
      <c r="A266">
        <v>2020</v>
      </c>
      <c r="B266" t="s">
        <v>3</v>
      </c>
      <c r="C266" t="s">
        <v>33</v>
      </c>
      <c r="D266" t="s">
        <v>17</v>
      </c>
      <c r="E266">
        <v>3</v>
      </c>
      <c r="F266" t="s">
        <v>9</v>
      </c>
      <c r="G266" t="s">
        <v>145</v>
      </c>
      <c r="H266" t="s">
        <v>35</v>
      </c>
      <c r="I266" t="s">
        <v>86</v>
      </c>
      <c r="J266" t="s">
        <v>19</v>
      </c>
      <c r="K266" t="s">
        <v>94</v>
      </c>
      <c r="L266" s="6">
        <v>1</v>
      </c>
      <c r="M266" s="6">
        <v>-70000</v>
      </c>
      <c r="N266" s="6">
        <v>2438.65</v>
      </c>
      <c r="O266" s="6">
        <v>0</v>
      </c>
      <c r="P266" s="6">
        <v>0</v>
      </c>
      <c r="Q266" s="6">
        <v>0</v>
      </c>
      <c r="R266" s="6">
        <v>0</v>
      </c>
      <c r="W266" s="66" t="str">
        <f t="shared" si="58"/>
        <v>X</v>
      </c>
      <c r="X266" s="66" t="str">
        <f t="shared" si="59"/>
        <v>X</v>
      </c>
      <c r="BC266" s="88">
        <v>500</v>
      </c>
      <c r="BE266" s="78">
        <f t="shared" ref="BE266:BE329" si="66">BE265+500</f>
        <v>129500</v>
      </c>
      <c r="BF266" s="82">
        <f t="shared" si="60"/>
        <v>0.44888305878042656</v>
      </c>
      <c r="BG266" s="82">
        <f t="shared" si="62"/>
        <v>0.55111694121957344</v>
      </c>
      <c r="BH266" s="86">
        <f t="shared" ref="BH266:BH329" si="67">BF266-BF265</f>
        <v>1.2692586758192848E-3</v>
      </c>
      <c r="BI266" s="83">
        <f>SUMPRODUCT(BC266:$BC$2007,BG266:$BG$2007)</f>
        <v>117743.64465250605</v>
      </c>
      <c r="BJ266" s="77">
        <f t="shared" si="61"/>
        <v>0.54171919529656631</v>
      </c>
      <c r="BL266" s="78">
        <f t="shared" ref="BL266:BL329" si="68">BL265+500</f>
        <v>129500</v>
      </c>
      <c r="BM266" s="82">
        <f t="shared" si="63"/>
        <v>0.65824484326377952</v>
      </c>
      <c r="BN266" s="82">
        <f t="shared" si="64"/>
        <v>0.34175515673622048</v>
      </c>
      <c r="BO266" s="86">
        <f t="shared" ref="BO266:BO329" si="69">BM266-BM265</f>
        <v>1.4196551085163822E-3</v>
      </c>
      <c r="BP266" s="83">
        <f>SUMPRODUCT(BC265:$BC$2006, BN266:$BN$2007)</f>
        <v>41276.23865127829</v>
      </c>
      <c r="BQ266" s="77">
        <f t="shared" si="65"/>
        <v>0.34221371330779188</v>
      </c>
    </row>
    <row r="267" spans="1:69" x14ac:dyDescent="0.35">
      <c r="A267">
        <v>2020</v>
      </c>
      <c r="B267" t="s">
        <v>3</v>
      </c>
      <c r="C267" t="s">
        <v>33</v>
      </c>
      <c r="D267" t="s">
        <v>17</v>
      </c>
      <c r="E267">
        <v>3</v>
      </c>
      <c r="F267" t="s">
        <v>9</v>
      </c>
      <c r="G267" t="s">
        <v>145</v>
      </c>
      <c r="H267" t="s">
        <v>35</v>
      </c>
      <c r="I267" t="s">
        <v>87</v>
      </c>
      <c r="J267" t="s">
        <v>19</v>
      </c>
      <c r="K267" t="s">
        <v>94</v>
      </c>
      <c r="L267" s="6">
        <v>1</v>
      </c>
      <c r="M267" s="6">
        <v>-200000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W267" s="66">
        <f t="shared" si="58"/>
        <v>-200000</v>
      </c>
      <c r="X267" s="66" t="str">
        <f t="shared" si="59"/>
        <v>X</v>
      </c>
      <c r="BC267" s="88">
        <v>500</v>
      </c>
      <c r="BE267" s="78">
        <f t="shared" si="66"/>
        <v>130000</v>
      </c>
      <c r="BF267" s="82">
        <f t="shared" si="60"/>
        <v>0.45014940098659773</v>
      </c>
      <c r="BG267" s="82">
        <f t="shared" si="62"/>
        <v>0.54985059901340227</v>
      </c>
      <c r="BH267" s="86">
        <f t="shared" si="67"/>
        <v>1.2663422061711671E-3</v>
      </c>
      <c r="BI267" s="83">
        <f>SUMPRODUCT(BC267:$BC$2007,BG267:$BG$2007)</f>
        <v>117468.08618189627</v>
      </c>
      <c r="BJ267" s="77">
        <f t="shared" si="61"/>
        <v>0.54045139597375413</v>
      </c>
      <c r="BL267" s="78">
        <f t="shared" si="68"/>
        <v>130000</v>
      </c>
      <c r="BM267" s="82">
        <f t="shared" si="63"/>
        <v>0.65965862550354915</v>
      </c>
      <c r="BN267" s="82">
        <f t="shared" si="64"/>
        <v>0.34034137449645085</v>
      </c>
      <c r="BO267" s="86">
        <f t="shared" si="69"/>
        <v>1.4137822397696231E-3</v>
      </c>
      <c r="BP267" s="83">
        <f>SUMPRODUCT(BC266:$BC$2006, BN267:$BN$2007)</f>
        <v>41105.361072910186</v>
      </c>
      <c r="BQ267" s="77">
        <f t="shared" si="65"/>
        <v>0.3407969986912196</v>
      </c>
    </row>
    <row r="268" spans="1:69" x14ac:dyDescent="0.35">
      <c r="A268">
        <v>2020</v>
      </c>
      <c r="B268" t="s">
        <v>3</v>
      </c>
      <c r="C268" t="s">
        <v>33</v>
      </c>
      <c r="D268" t="s">
        <v>17</v>
      </c>
      <c r="E268">
        <v>4</v>
      </c>
      <c r="F268" t="s">
        <v>9</v>
      </c>
      <c r="G268" t="s">
        <v>125</v>
      </c>
      <c r="H268" t="s">
        <v>35</v>
      </c>
      <c r="I268" t="s">
        <v>86</v>
      </c>
      <c r="J268" t="s">
        <v>19</v>
      </c>
      <c r="K268" t="s">
        <v>99</v>
      </c>
      <c r="L268" s="6">
        <v>1</v>
      </c>
      <c r="M268" s="6">
        <v>0</v>
      </c>
      <c r="N268" s="6">
        <v>1000</v>
      </c>
      <c r="O268" s="6">
        <v>0</v>
      </c>
      <c r="P268" s="6">
        <v>0</v>
      </c>
      <c r="Q268" s="6">
        <v>0</v>
      </c>
      <c r="R268" s="6">
        <v>0</v>
      </c>
      <c r="W268" s="66" t="str">
        <f t="shared" si="58"/>
        <v>X</v>
      </c>
      <c r="X268" s="66" t="str">
        <f t="shared" si="59"/>
        <v>X</v>
      </c>
      <c r="BC268" s="88">
        <v>500</v>
      </c>
      <c r="BE268" s="78">
        <f t="shared" si="66"/>
        <v>130500</v>
      </c>
      <c r="BF268" s="82">
        <f t="shared" si="60"/>
        <v>0.45141283342450866</v>
      </c>
      <c r="BG268" s="82">
        <f t="shared" si="62"/>
        <v>0.54858716657549134</v>
      </c>
      <c r="BH268" s="86">
        <f t="shared" si="67"/>
        <v>1.2634324379109385E-3</v>
      </c>
      <c r="BI268" s="83">
        <f>SUMPRODUCT(BC268:$BC$2007,BG268:$BG$2007)</f>
        <v>117193.16088238955</v>
      </c>
      <c r="BJ268" s="77">
        <f t="shared" si="61"/>
        <v>0.53918650976732674</v>
      </c>
      <c r="BL268" s="78">
        <f t="shared" si="68"/>
        <v>130500</v>
      </c>
      <c r="BM268" s="82">
        <f t="shared" si="63"/>
        <v>0.66106655916961898</v>
      </c>
      <c r="BN268" s="82">
        <f t="shared" si="64"/>
        <v>0.33893344083038102</v>
      </c>
      <c r="BO268" s="86">
        <f t="shared" si="69"/>
        <v>1.4079336660698383E-3</v>
      </c>
      <c r="BP268" s="83">
        <f>SUMPRODUCT(BC267:$BC$2006, BN268:$BN$2007)</f>
        <v>40935.190385661954</v>
      </c>
      <c r="BQ268" s="77">
        <f t="shared" si="65"/>
        <v>0.33938614477908502</v>
      </c>
    </row>
    <row r="269" spans="1:69" x14ac:dyDescent="0.35">
      <c r="A269">
        <v>2020</v>
      </c>
      <c r="B269" t="s">
        <v>3</v>
      </c>
      <c r="C269" t="s">
        <v>33</v>
      </c>
      <c r="D269" t="s">
        <v>17</v>
      </c>
      <c r="E269">
        <v>5</v>
      </c>
      <c r="F269" t="s">
        <v>9</v>
      </c>
      <c r="G269" t="s">
        <v>128</v>
      </c>
      <c r="H269" t="s">
        <v>35</v>
      </c>
      <c r="I269" t="s">
        <v>87</v>
      </c>
      <c r="J269" t="s">
        <v>19</v>
      </c>
      <c r="K269" t="s">
        <v>102</v>
      </c>
      <c r="L269" s="6">
        <v>1</v>
      </c>
      <c r="M269" s="6">
        <v>1000</v>
      </c>
      <c r="N269" s="6">
        <v>35293.760000000002</v>
      </c>
      <c r="O269" s="6">
        <v>0</v>
      </c>
      <c r="P269" s="6">
        <v>0</v>
      </c>
      <c r="Q269" s="6">
        <v>0</v>
      </c>
      <c r="R269" s="6">
        <v>0</v>
      </c>
      <c r="W269" s="66">
        <f t="shared" si="58"/>
        <v>1000</v>
      </c>
      <c r="X269" s="66" t="str">
        <f t="shared" si="59"/>
        <v>X</v>
      </c>
      <c r="BC269" s="88">
        <v>500</v>
      </c>
      <c r="BE269" s="78">
        <f t="shared" si="66"/>
        <v>131000</v>
      </c>
      <c r="BF269" s="82">
        <f t="shared" si="60"/>
        <v>0.45267336278014969</v>
      </c>
      <c r="BG269" s="82">
        <f t="shared" si="62"/>
        <v>0.54732663721985031</v>
      </c>
      <c r="BH269" s="86">
        <f t="shared" si="67"/>
        <v>1.2605293556410269E-3</v>
      </c>
      <c r="BI269" s="83">
        <f>SUMPRODUCT(BC269:$BC$2007,BG269:$BG$2007)</f>
        <v>116918.8672991018</v>
      </c>
      <c r="BJ269" s="77">
        <f t="shared" si="61"/>
        <v>0.53792452998360096</v>
      </c>
      <c r="BL269" s="78">
        <f t="shared" si="68"/>
        <v>131000</v>
      </c>
      <c r="BM269" s="82">
        <f t="shared" si="63"/>
        <v>0.66246866845653118</v>
      </c>
      <c r="BN269" s="82">
        <f t="shared" si="64"/>
        <v>0.33753133154346882</v>
      </c>
      <c r="BO269" s="86">
        <f t="shared" si="69"/>
        <v>1.4021092869122009E-3</v>
      </c>
      <c r="BP269" s="83">
        <f>SUMPRODUCT(BC268:$BC$2006, BN269:$BN$2007)</f>
        <v>40765.723665246762</v>
      </c>
      <c r="BQ269" s="77">
        <f t="shared" si="65"/>
        <v>0.33798112732666313</v>
      </c>
    </row>
    <row r="270" spans="1:69" x14ac:dyDescent="0.35">
      <c r="A270">
        <v>2020</v>
      </c>
      <c r="B270" t="s">
        <v>3</v>
      </c>
      <c r="C270" t="s">
        <v>33</v>
      </c>
      <c r="D270" t="s">
        <v>17</v>
      </c>
      <c r="E270">
        <v>5</v>
      </c>
      <c r="F270" t="s">
        <v>9</v>
      </c>
      <c r="G270" t="s">
        <v>131</v>
      </c>
      <c r="H270" t="s">
        <v>35</v>
      </c>
      <c r="I270" t="s">
        <v>86</v>
      </c>
      <c r="J270" t="s">
        <v>19</v>
      </c>
      <c r="K270" t="s">
        <v>89</v>
      </c>
      <c r="L270" s="6">
        <v>1</v>
      </c>
      <c r="M270" s="6">
        <v>0</v>
      </c>
      <c r="N270" s="6">
        <v>1800</v>
      </c>
      <c r="O270" s="6">
        <v>0</v>
      </c>
      <c r="P270" s="6">
        <v>0</v>
      </c>
      <c r="Q270" s="6">
        <v>0</v>
      </c>
      <c r="R270" s="6">
        <v>0</v>
      </c>
      <c r="W270" s="66" t="str">
        <f t="shared" si="58"/>
        <v>X</v>
      </c>
      <c r="X270" s="66" t="str">
        <f t="shared" si="59"/>
        <v>X</v>
      </c>
      <c r="BC270" s="88">
        <v>500</v>
      </c>
      <c r="BE270" s="78">
        <f t="shared" si="66"/>
        <v>131500</v>
      </c>
      <c r="BF270" s="82">
        <f t="shared" si="60"/>
        <v>0.45393099572414769</v>
      </c>
      <c r="BG270" s="82">
        <f t="shared" si="62"/>
        <v>0.54606900427585225</v>
      </c>
      <c r="BH270" s="86">
        <f t="shared" si="67"/>
        <v>1.2576329439979994E-3</v>
      </c>
      <c r="BI270" s="83">
        <f>SUMPRODUCT(BC270:$BC$2007,BG270:$BG$2007)</f>
        <v>116645.20398049187</v>
      </c>
      <c r="BJ270" s="77">
        <f t="shared" si="61"/>
        <v>0.53666544994427412</v>
      </c>
      <c r="BL270" s="78">
        <f t="shared" si="68"/>
        <v>131500</v>
      </c>
      <c r="BM270" s="82">
        <f t="shared" si="63"/>
        <v>0.66386497745873974</v>
      </c>
      <c r="BN270" s="82">
        <f t="shared" si="64"/>
        <v>0.33613502254126026</v>
      </c>
      <c r="BO270" s="86">
        <f t="shared" si="69"/>
        <v>1.3963090022085511E-3</v>
      </c>
      <c r="BP270" s="83">
        <f>SUMPRODUCT(BC269:$BC$2006, BN270:$BN$2007)</f>
        <v>40596.957999475031</v>
      </c>
      <c r="BQ270" s="77">
        <f t="shared" si="65"/>
        <v>0.33658192218952504</v>
      </c>
    </row>
    <row r="271" spans="1:69" x14ac:dyDescent="0.35">
      <c r="A271">
        <v>2020</v>
      </c>
      <c r="B271" t="s">
        <v>3</v>
      </c>
      <c r="C271" t="s">
        <v>33</v>
      </c>
      <c r="D271" t="s">
        <v>17</v>
      </c>
      <c r="E271">
        <v>5</v>
      </c>
      <c r="F271" t="s">
        <v>9</v>
      </c>
      <c r="G271" t="s">
        <v>132</v>
      </c>
      <c r="H271" t="s">
        <v>35</v>
      </c>
      <c r="I271" t="s">
        <v>87</v>
      </c>
      <c r="J271" t="s">
        <v>19</v>
      </c>
      <c r="K271" t="s">
        <v>95</v>
      </c>
      <c r="L271" s="6">
        <v>1</v>
      </c>
      <c r="M271" s="6">
        <v>137158.49</v>
      </c>
      <c r="N271" s="6">
        <v>7735.04</v>
      </c>
      <c r="O271" s="6">
        <v>0</v>
      </c>
      <c r="P271" s="6">
        <v>137745.4</v>
      </c>
      <c r="Q271" s="6">
        <v>586.91</v>
      </c>
      <c r="R271" s="6">
        <v>0</v>
      </c>
      <c r="W271" s="66">
        <f t="shared" si="58"/>
        <v>137158.49</v>
      </c>
      <c r="X271" s="66">
        <f t="shared" si="59"/>
        <v>137745.4</v>
      </c>
      <c r="BC271" s="88">
        <v>500</v>
      </c>
      <c r="BE271" s="78">
        <f t="shared" si="66"/>
        <v>132000</v>
      </c>
      <c r="BF271" s="82">
        <f t="shared" si="60"/>
        <v>0.45518573891180225</v>
      </c>
      <c r="BG271" s="82">
        <f t="shared" si="62"/>
        <v>0.54481426108819775</v>
      </c>
      <c r="BH271" s="86">
        <f t="shared" si="67"/>
        <v>1.2547431876545612E-3</v>
      </c>
      <c r="BI271" s="83">
        <f>SUMPRODUCT(BC271:$BC$2007,BG271:$BG$2007)</f>
        <v>116372.16947835393</v>
      </c>
      <c r="BJ271" s="77">
        <f t="shared" si="61"/>
        <v>0.5354092629863888</v>
      </c>
      <c r="BL271" s="78">
        <f t="shared" si="68"/>
        <v>132000</v>
      </c>
      <c r="BM271" s="82">
        <f t="shared" si="63"/>
        <v>0.66525551017102358</v>
      </c>
      <c r="BN271" s="82">
        <f t="shared" si="64"/>
        <v>0.33474448982897642</v>
      </c>
      <c r="BO271" s="86">
        <f t="shared" si="69"/>
        <v>1.3905327122838429E-3</v>
      </c>
      <c r="BP271" s="83">
        <f>SUMPRODUCT(BC270:$BC$2006, BN271:$BN$2007)</f>
        <v>40428.890488204393</v>
      </c>
      <c r="BQ271" s="77">
        <f t="shared" si="65"/>
        <v>0.33518850532312311</v>
      </c>
    </row>
    <row r="272" spans="1:69" x14ac:dyDescent="0.35">
      <c r="A272">
        <v>2020</v>
      </c>
      <c r="B272" t="s">
        <v>3</v>
      </c>
      <c r="C272" t="s">
        <v>33</v>
      </c>
      <c r="D272" t="s">
        <v>17</v>
      </c>
      <c r="E272">
        <v>5</v>
      </c>
      <c r="F272" t="s">
        <v>9</v>
      </c>
      <c r="G272" t="s">
        <v>134</v>
      </c>
      <c r="H272" t="s">
        <v>35</v>
      </c>
      <c r="I272" t="s">
        <v>87</v>
      </c>
      <c r="J272" t="s">
        <v>19</v>
      </c>
      <c r="K272" t="s">
        <v>102</v>
      </c>
      <c r="L272" s="6">
        <v>1</v>
      </c>
      <c r="M272" s="6">
        <v>14299.35</v>
      </c>
      <c r="N272" s="6">
        <v>0</v>
      </c>
      <c r="O272" s="6">
        <v>0</v>
      </c>
      <c r="P272" s="6">
        <v>14299.35</v>
      </c>
      <c r="Q272" s="6">
        <v>0</v>
      </c>
      <c r="R272" s="6">
        <v>0</v>
      </c>
      <c r="W272" s="66">
        <f t="shared" si="58"/>
        <v>14299.35</v>
      </c>
      <c r="X272" s="66">
        <f t="shared" si="59"/>
        <v>14299.35</v>
      </c>
      <c r="BC272" s="88">
        <v>500</v>
      </c>
      <c r="BE272" s="78">
        <f t="shared" si="66"/>
        <v>132500</v>
      </c>
      <c r="BF272" s="82">
        <f t="shared" si="60"/>
        <v>0.45643759898312053</v>
      </c>
      <c r="BG272" s="82">
        <f t="shared" si="62"/>
        <v>0.54356240101687947</v>
      </c>
      <c r="BH272" s="86">
        <f t="shared" si="67"/>
        <v>1.2518600713182781E-3</v>
      </c>
      <c r="BI272" s="83">
        <f>SUMPRODUCT(BC272:$BC$2007,BG272:$BG$2007)</f>
        <v>116099.76234780984</v>
      </c>
      <c r="BJ272" s="77">
        <f t="shared" si="61"/>
        <v>0.53415596246229757</v>
      </c>
      <c r="BL272" s="78">
        <f t="shared" si="68"/>
        <v>132500</v>
      </c>
      <c r="BM272" s="82">
        <f t="shared" si="63"/>
        <v>0.66664029048889972</v>
      </c>
      <c r="BN272" s="82">
        <f t="shared" si="64"/>
        <v>0.33335970951110028</v>
      </c>
      <c r="BO272" s="86">
        <f t="shared" si="69"/>
        <v>1.3847803178761442E-3</v>
      </c>
      <c r="BP272" s="83">
        <f>SUMPRODUCT(BC271:$BC$2006, BN272:$BN$2007)</f>
        <v>40261.518243289909</v>
      </c>
      <c r="BQ272" s="77">
        <f t="shared" si="65"/>
        <v>0.33380085278237803</v>
      </c>
    </row>
    <row r="273" spans="1:69" x14ac:dyDescent="0.35">
      <c r="A273">
        <v>2020</v>
      </c>
      <c r="B273" t="s">
        <v>3</v>
      </c>
      <c r="C273" t="s">
        <v>33</v>
      </c>
      <c r="D273" t="s">
        <v>17</v>
      </c>
      <c r="E273">
        <v>5</v>
      </c>
      <c r="F273" t="s">
        <v>9</v>
      </c>
      <c r="G273" t="s">
        <v>139</v>
      </c>
      <c r="H273" t="s">
        <v>35</v>
      </c>
      <c r="I273" t="s">
        <v>87</v>
      </c>
      <c r="J273" t="s">
        <v>19</v>
      </c>
      <c r="K273" t="s">
        <v>110</v>
      </c>
      <c r="L273" s="6">
        <v>1</v>
      </c>
      <c r="M273" s="6">
        <v>-45000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W273" s="66">
        <f t="shared" si="58"/>
        <v>-45000</v>
      </c>
      <c r="X273" s="66" t="str">
        <f t="shared" si="59"/>
        <v>X</v>
      </c>
      <c r="BC273" s="88">
        <v>500</v>
      </c>
      <c r="BE273" s="78">
        <f t="shared" si="66"/>
        <v>133000</v>
      </c>
      <c r="BF273" s="82">
        <f t="shared" si="60"/>
        <v>0.4576865825628525</v>
      </c>
      <c r="BG273" s="82">
        <f t="shared" si="62"/>
        <v>0.54231341743714756</v>
      </c>
      <c r="BH273" s="86">
        <f t="shared" si="67"/>
        <v>1.2489835797319659E-3</v>
      </c>
      <c r="BI273" s="83">
        <f>SUMPRODUCT(BC273:$BC$2007,BG273:$BG$2007)</f>
        <v>115827.9811473014</v>
      </c>
      <c r="BJ273" s="77">
        <f t="shared" si="61"/>
        <v>0.53290554173962779</v>
      </c>
      <c r="BL273" s="78">
        <f t="shared" si="68"/>
        <v>133000</v>
      </c>
      <c r="BM273" s="82">
        <f t="shared" si="63"/>
        <v>0.66801934220903314</v>
      </c>
      <c r="BN273" s="82">
        <f t="shared" si="64"/>
        <v>0.33198065779096686</v>
      </c>
      <c r="BO273" s="86">
        <f t="shared" si="69"/>
        <v>1.3790517201334174E-3</v>
      </c>
      <c r="BP273" s="83">
        <f>SUMPRODUCT(BC272:$BC$2006, BN273:$BN$2007)</f>
        <v>40094.838388534357</v>
      </c>
      <c r="BQ273" s="77">
        <f t="shared" si="65"/>
        <v>0.33241894072126693</v>
      </c>
    </row>
    <row r="274" spans="1:69" x14ac:dyDescent="0.35">
      <c r="A274">
        <v>2020</v>
      </c>
      <c r="B274" t="s">
        <v>3</v>
      </c>
      <c r="C274" t="s">
        <v>33</v>
      </c>
      <c r="D274" t="s">
        <v>17</v>
      </c>
      <c r="E274">
        <v>5</v>
      </c>
      <c r="F274" t="s">
        <v>9</v>
      </c>
      <c r="G274" t="s">
        <v>145</v>
      </c>
      <c r="H274" t="s">
        <v>35</v>
      </c>
      <c r="I274" t="s">
        <v>87</v>
      </c>
      <c r="J274" t="s">
        <v>19</v>
      </c>
      <c r="K274" t="s">
        <v>94</v>
      </c>
      <c r="L274" s="6">
        <v>1</v>
      </c>
      <c r="M274" s="6">
        <v>232464.9</v>
      </c>
      <c r="N274" s="6">
        <v>0</v>
      </c>
      <c r="O274" s="6">
        <v>0</v>
      </c>
      <c r="P274" s="6">
        <v>234510.96</v>
      </c>
      <c r="Q274" s="6">
        <v>2046.06</v>
      </c>
      <c r="R274" s="6">
        <v>0</v>
      </c>
      <c r="W274" s="66">
        <f t="shared" si="58"/>
        <v>232464.9</v>
      </c>
      <c r="X274" s="66">
        <f t="shared" si="59"/>
        <v>234510.96</v>
      </c>
      <c r="BC274" s="88">
        <v>500</v>
      </c>
      <c r="BE274" s="78">
        <f t="shared" si="66"/>
        <v>133500</v>
      </c>
      <c r="BF274" s="82">
        <f t="shared" si="60"/>
        <v>0.4589326962605258</v>
      </c>
      <c r="BG274" s="82">
        <f t="shared" si="62"/>
        <v>0.5410673037394742</v>
      </c>
      <c r="BH274" s="86">
        <f t="shared" si="67"/>
        <v>1.2461136976733012E-3</v>
      </c>
      <c r="BI274" s="83">
        <f>SUMPRODUCT(BC274:$BC$2007,BG274:$BG$2007)</f>
        <v>115556.82443858283</v>
      </c>
      <c r="BJ274" s="77">
        <f t="shared" si="61"/>
        <v>0.53165799420124638</v>
      </c>
      <c r="BL274" s="78">
        <f t="shared" si="68"/>
        <v>133500</v>
      </c>
      <c r="BM274" s="82">
        <f t="shared" si="63"/>
        <v>0.66939268902964644</v>
      </c>
      <c r="BN274" s="82">
        <f t="shared" si="64"/>
        <v>0.33060731097035356</v>
      </c>
      <c r="BO274" s="86">
        <f t="shared" si="69"/>
        <v>1.373346820613297E-3</v>
      </c>
      <c r="BP274" s="83">
        <f>SUMPRODUCT(BC273:$BC$2006, BN274:$BN$2007)</f>
        <v>39928.848059638876</v>
      </c>
      <c r="BQ274" s="77">
        <f t="shared" si="65"/>
        <v>0.33104274539241407</v>
      </c>
    </row>
    <row r="275" spans="1:69" x14ac:dyDescent="0.35">
      <c r="A275">
        <v>2020</v>
      </c>
      <c r="B275" t="s">
        <v>3</v>
      </c>
      <c r="C275" t="s">
        <v>33</v>
      </c>
      <c r="D275" t="s">
        <v>17</v>
      </c>
      <c r="E275">
        <v>5</v>
      </c>
      <c r="F275" t="s">
        <v>9</v>
      </c>
      <c r="G275" t="s">
        <v>146</v>
      </c>
      <c r="H275" t="s">
        <v>35</v>
      </c>
      <c r="I275" t="s">
        <v>87</v>
      </c>
      <c r="J275" t="s">
        <v>19</v>
      </c>
      <c r="K275" t="s">
        <v>94</v>
      </c>
      <c r="L275" s="6">
        <v>1</v>
      </c>
      <c r="M275" s="6">
        <v>0</v>
      </c>
      <c r="N275" s="6">
        <v>1702.31</v>
      </c>
      <c r="O275" s="6">
        <v>0</v>
      </c>
      <c r="P275" s="6">
        <v>0</v>
      </c>
      <c r="Q275" s="6">
        <v>0</v>
      </c>
      <c r="R275" s="6">
        <v>0</v>
      </c>
      <c r="W275" s="66" t="str">
        <f t="shared" si="58"/>
        <v>X</v>
      </c>
      <c r="X275" s="66" t="str">
        <f t="shared" si="59"/>
        <v>X</v>
      </c>
      <c r="BC275" s="88">
        <v>500</v>
      </c>
      <c r="BE275" s="78">
        <f t="shared" si="66"/>
        <v>134000</v>
      </c>
      <c r="BF275" s="82">
        <f t="shared" si="60"/>
        <v>0.4601759466704809</v>
      </c>
      <c r="BG275" s="82">
        <f t="shared" si="62"/>
        <v>0.5398240533295191</v>
      </c>
      <c r="BH275" s="86">
        <f t="shared" si="67"/>
        <v>1.2432504099550989E-3</v>
      </c>
      <c r="BI275" s="83">
        <f>SUMPRODUCT(BC275:$BC$2007,BG275:$BG$2007)</f>
        <v>115286.2907867131</v>
      </c>
      <c r="BJ275" s="77">
        <f t="shared" si="61"/>
        <v>0.53041331324522512</v>
      </c>
      <c r="BL275" s="78">
        <f t="shared" si="68"/>
        <v>134000</v>
      </c>
      <c r="BM275" s="82">
        <f t="shared" si="63"/>
        <v>0.67076035455092686</v>
      </c>
      <c r="BN275" s="82">
        <f t="shared" si="64"/>
        <v>0.32923964544907314</v>
      </c>
      <c r="BO275" s="86">
        <f t="shared" si="69"/>
        <v>1.3676655212804256E-3</v>
      </c>
      <c r="BP275" s="83">
        <f>SUMPRODUCT(BC274:$BC$2006, BN275:$BN$2007)</f>
        <v>39763.54440415369</v>
      </c>
      <c r="BQ275" s="77">
        <f t="shared" si="65"/>
        <v>0.32967224314668231</v>
      </c>
    </row>
    <row r="276" spans="1:69" x14ac:dyDescent="0.35">
      <c r="A276">
        <v>2020</v>
      </c>
      <c r="B276" t="s">
        <v>3</v>
      </c>
      <c r="C276" t="s">
        <v>33</v>
      </c>
      <c r="D276" t="s">
        <v>17</v>
      </c>
      <c r="E276">
        <v>8</v>
      </c>
      <c r="F276" t="s">
        <v>9</v>
      </c>
      <c r="G276" t="s">
        <v>151</v>
      </c>
      <c r="H276" t="s">
        <v>35</v>
      </c>
      <c r="I276" t="s">
        <v>87</v>
      </c>
      <c r="J276" t="s">
        <v>19</v>
      </c>
      <c r="K276" t="s">
        <v>104</v>
      </c>
      <c r="L276" s="6">
        <v>1</v>
      </c>
      <c r="M276" s="6">
        <v>-35000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W276" s="66">
        <f t="shared" si="58"/>
        <v>-35000</v>
      </c>
      <c r="X276" s="66" t="str">
        <f t="shared" si="59"/>
        <v>X</v>
      </c>
      <c r="BC276" s="88">
        <v>500</v>
      </c>
      <c r="BE276" s="78">
        <f t="shared" si="66"/>
        <v>134500</v>
      </c>
      <c r="BF276" s="82">
        <f t="shared" si="60"/>
        <v>0.4614163403719061</v>
      </c>
      <c r="BG276" s="82">
        <f t="shared" si="62"/>
        <v>0.53858365962809396</v>
      </c>
      <c r="BH276" s="86">
        <f t="shared" si="67"/>
        <v>1.240393701425202E-3</v>
      </c>
      <c r="BI276" s="83">
        <f>SUMPRODUCT(BC276:$BC$2007,BG276:$BG$2007)</f>
        <v>115016.37876004835</v>
      </c>
      <c r="BJ276" s="77">
        <f t="shared" si="61"/>
        <v>0.52917149228480542</v>
      </c>
      <c r="BL276" s="78">
        <f t="shared" si="68"/>
        <v>134500</v>
      </c>
      <c r="BM276" s="82">
        <f t="shared" si="63"/>
        <v>0.67212236227543132</v>
      </c>
      <c r="BN276" s="82">
        <f t="shared" si="64"/>
        <v>0.32787763772456868</v>
      </c>
      <c r="BO276" s="86">
        <f t="shared" si="69"/>
        <v>1.3620077245044548E-3</v>
      </c>
      <c r="BP276" s="83">
        <f>SUMPRODUCT(BC275:$BC$2006, BN276:$BN$2007)</f>
        <v>39598.924581429157</v>
      </c>
      <c r="BQ276" s="77">
        <f t="shared" si="65"/>
        <v>0.32830741043276718</v>
      </c>
    </row>
    <row r="277" spans="1:69" x14ac:dyDescent="0.35">
      <c r="A277">
        <v>2020</v>
      </c>
      <c r="B277" t="s">
        <v>3</v>
      </c>
      <c r="C277" t="s">
        <v>33</v>
      </c>
      <c r="D277" t="s">
        <v>17</v>
      </c>
      <c r="E277">
        <v>8</v>
      </c>
      <c r="F277" t="s">
        <v>9</v>
      </c>
      <c r="G277" t="s">
        <v>151</v>
      </c>
      <c r="H277" t="s">
        <v>35</v>
      </c>
      <c r="I277" t="s">
        <v>87</v>
      </c>
      <c r="J277" t="s">
        <v>19</v>
      </c>
      <c r="K277" t="s">
        <v>101</v>
      </c>
      <c r="L277" s="6">
        <v>2</v>
      </c>
      <c r="M277" s="6">
        <v>34965.14</v>
      </c>
      <c r="N277" s="6">
        <v>5008</v>
      </c>
      <c r="O277" s="6">
        <v>0</v>
      </c>
      <c r="P277" s="6">
        <v>34965.14</v>
      </c>
      <c r="Q277" s="6">
        <v>0</v>
      </c>
      <c r="R277" s="6">
        <v>0</v>
      </c>
      <c r="W277" s="66">
        <f t="shared" si="58"/>
        <v>17482.57</v>
      </c>
      <c r="X277" s="66">
        <f t="shared" si="59"/>
        <v>17482.57</v>
      </c>
      <c r="BC277" s="88">
        <v>500</v>
      </c>
      <c r="BE277" s="78">
        <f t="shared" si="66"/>
        <v>135000</v>
      </c>
      <c r="BF277" s="82">
        <f t="shared" si="60"/>
        <v>0.46265388392887219</v>
      </c>
      <c r="BG277" s="82">
        <f t="shared" si="62"/>
        <v>0.53734611607112781</v>
      </c>
      <c r="BH277" s="86">
        <f t="shared" si="67"/>
        <v>1.237543556966092E-3</v>
      </c>
      <c r="BI277" s="83">
        <f>SUMPRODUCT(BC277:$BC$2007,BG277:$BG$2007)</f>
        <v>114747.08693023429</v>
      </c>
      <c r="BJ277" s="77">
        <f t="shared" si="61"/>
        <v>0.52793252474836339</v>
      </c>
      <c r="BL277" s="78">
        <f t="shared" si="68"/>
        <v>135000</v>
      </c>
      <c r="BM277" s="82">
        <f t="shared" si="63"/>
        <v>0.67347873560849103</v>
      </c>
      <c r="BN277" s="82">
        <f t="shared" si="64"/>
        <v>0.32652126439150897</v>
      </c>
      <c r="BO277" s="86">
        <f t="shared" si="69"/>
        <v>1.3563733330597127E-3</v>
      </c>
      <c r="BP277" s="83">
        <f>SUMPRODUCT(BC276:$BC$2006, BN277:$BN$2007)</f>
        <v>39434.985762566874</v>
      </c>
      <c r="BQ277" s="77">
        <f t="shared" si="65"/>
        <v>0.32694822379679161</v>
      </c>
    </row>
    <row r="278" spans="1:69" x14ac:dyDescent="0.35">
      <c r="A278">
        <v>2020</v>
      </c>
      <c r="B278" t="s">
        <v>3</v>
      </c>
      <c r="C278" t="s">
        <v>67</v>
      </c>
      <c r="D278" t="s">
        <v>17</v>
      </c>
      <c r="E278">
        <v>1</v>
      </c>
      <c r="F278" t="s">
        <v>9</v>
      </c>
      <c r="G278" t="s">
        <v>126</v>
      </c>
      <c r="H278" t="s">
        <v>35</v>
      </c>
      <c r="I278" t="s">
        <v>86</v>
      </c>
      <c r="J278" t="s">
        <v>19</v>
      </c>
      <c r="K278" t="s">
        <v>89</v>
      </c>
      <c r="L278" s="6">
        <v>1</v>
      </c>
      <c r="M278" s="6">
        <v>-2000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W278" s="66" t="str">
        <f t="shared" si="58"/>
        <v>X</v>
      </c>
      <c r="X278" s="66" t="str">
        <f t="shared" si="59"/>
        <v>X</v>
      </c>
      <c r="BC278" s="88">
        <v>500</v>
      </c>
      <c r="BE278" s="78">
        <f t="shared" si="66"/>
        <v>135500</v>
      </c>
      <c r="BF278" s="82">
        <f t="shared" si="60"/>
        <v>0.46388858389036708</v>
      </c>
      <c r="BG278" s="82">
        <f t="shared" si="62"/>
        <v>0.53611141610963298</v>
      </c>
      <c r="BH278" s="86">
        <f t="shared" si="67"/>
        <v>1.2346999614948895E-3</v>
      </c>
      <c r="BI278" s="83">
        <f>SUMPRODUCT(BC278:$BC$2007,BG278:$BG$2007)</f>
        <v>114478.41387219874</v>
      </c>
      <c r="BJ278" s="77">
        <f t="shared" si="61"/>
        <v>0.5266964040793759</v>
      </c>
      <c r="BL278" s="78">
        <f t="shared" si="68"/>
        <v>135500</v>
      </c>
      <c r="BM278" s="82">
        <f t="shared" si="63"/>
        <v>0.67482949785861313</v>
      </c>
      <c r="BN278" s="82">
        <f t="shared" si="64"/>
        <v>0.32517050214138687</v>
      </c>
      <c r="BO278" s="86">
        <f t="shared" si="69"/>
        <v>1.3507622501220951E-3</v>
      </c>
      <c r="BP278" s="83">
        <f>SUMPRODUCT(BC277:$BC$2006, BN278:$BN$2007)</f>
        <v>39271.725130371131</v>
      </c>
      <c r="BQ278" s="77">
        <f t="shared" si="65"/>
        <v>0.32559465988190345</v>
      </c>
    </row>
    <row r="279" spans="1:69" x14ac:dyDescent="0.35">
      <c r="A279">
        <v>2020</v>
      </c>
      <c r="B279" t="s">
        <v>3</v>
      </c>
      <c r="C279" t="s">
        <v>67</v>
      </c>
      <c r="D279" t="s">
        <v>17</v>
      </c>
      <c r="E279">
        <v>1</v>
      </c>
      <c r="F279" t="s">
        <v>9</v>
      </c>
      <c r="G279" t="s">
        <v>128</v>
      </c>
      <c r="H279" t="s">
        <v>35</v>
      </c>
      <c r="I279" t="s">
        <v>87</v>
      </c>
      <c r="J279" t="s">
        <v>19</v>
      </c>
      <c r="K279" t="s">
        <v>92</v>
      </c>
      <c r="L279" s="6">
        <v>1</v>
      </c>
      <c r="M279" s="6">
        <v>0</v>
      </c>
      <c r="N279" s="6">
        <v>1800</v>
      </c>
      <c r="O279" s="6">
        <v>0</v>
      </c>
      <c r="P279" s="6">
        <v>0</v>
      </c>
      <c r="Q279" s="6">
        <v>0</v>
      </c>
      <c r="R279" s="6">
        <v>0</v>
      </c>
      <c r="W279" s="66" t="str">
        <f t="shared" si="58"/>
        <v>X</v>
      </c>
      <c r="X279" s="66" t="str">
        <f t="shared" si="59"/>
        <v>X</v>
      </c>
      <c r="BC279" s="88">
        <v>500</v>
      </c>
      <c r="BE279" s="78">
        <f t="shared" si="66"/>
        <v>136000</v>
      </c>
      <c r="BF279" s="82">
        <f t="shared" si="60"/>
        <v>0.46512044679033054</v>
      </c>
      <c r="BG279" s="82">
        <f t="shared" si="62"/>
        <v>0.53487955320966951</v>
      </c>
      <c r="BH279" s="86">
        <f t="shared" si="67"/>
        <v>1.2318628999634651E-3</v>
      </c>
      <c r="BI279" s="83">
        <f>SUMPRODUCT(BC279:$BC$2007,BG279:$BG$2007)</f>
        <v>114210.35816414394</v>
      </c>
      <c r="BJ279" s="77">
        <f t="shared" si="61"/>
        <v>0.52546312373638449</v>
      </c>
      <c r="BL279" s="78">
        <f t="shared" si="68"/>
        <v>136000</v>
      </c>
      <c r="BM279" s="82">
        <f t="shared" si="63"/>
        <v>0.67617467223788175</v>
      </c>
      <c r="BN279" s="82">
        <f t="shared" si="64"/>
        <v>0.32382532776211825</v>
      </c>
      <c r="BO279" s="86">
        <f t="shared" si="69"/>
        <v>1.345174379268621E-3</v>
      </c>
      <c r="BP279" s="83">
        <f>SUMPRODUCT(BC278:$BC$2006, BN279:$BN$2007)</f>
        <v>39109.139879300441</v>
      </c>
      <c r="BQ279" s="77">
        <f t="shared" si="65"/>
        <v>0.32424669542787349</v>
      </c>
    </row>
    <row r="280" spans="1:69" x14ac:dyDescent="0.35">
      <c r="A280">
        <v>2020</v>
      </c>
      <c r="B280" t="s">
        <v>3</v>
      </c>
      <c r="C280" t="s">
        <v>67</v>
      </c>
      <c r="D280" t="s">
        <v>17</v>
      </c>
      <c r="E280">
        <v>1</v>
      </c>
      <c r="F280" t="s">
        <v>9</v>
      </c>
      <c r="G280" t="s">
        <v>129</v>
      </c>
      <c r="H280" t="s">
        <v>35</v>
      </c>
      <c r="I280" t="s">
        <v>86</v>
      </c>
      <c r="J280" t="s">
        <v>19</v>
      </c>
      <c r="K280" t="s">
        <v>89</v>
      </c>
      <c r="L280" s="6">
        <v>1</v>
      </c>
      <c r="M280" s="6">
        <v>-35037.9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W280" s="66" t="str">
        <f t="shared" si="58"/>
        <v>X</v>
      </c>
      <c r="X280" s="66" t="str">
        <f t="shared" si="59"/>
        <v>X</v>
      </c>
      <c r="BC280" s="88">
        <v>500</v>
      </c>
      <c r="BE280" s="78">
        <f t="shared" si="66"/>
        <v>136500</v>
      </c>
      <c r="BF280" s="82">
        <f t="shared" si="60"/>
        <v>0.46634947914768904</v>
      </c>
      <c r="BG280" s="82">
        <f t="shared" si="62"/>
        <v>0.53365052085231102</v>
      </c>
      <c r="BH280" s="86">
        <f t="shared" si="67"/>
        <v>1.2290323573584949E-3</v>
      </c>
      <c r="BI280" s="83">
        <f>SUMPRODUCT(BC280:$BC$2007,BG280:$BG$2007)</f>
        <v>113942.9183875391</v>
      </c>
      <c r="BJ280" s="77">
        <f t="shared" si="61"/>
        <v>0.52423267719296185</v>
      </c>
      <c r="BL280" s="78">
        <f t="shared" si="68"/>
        <v>136500</v>
      </c>
      <c r="BM280" s="82">
        <f t="shared" si="63"/>
        <v>0.67751428186235629</v>
      </c>
      <c r="BN280" s="82">
        <f t="shared" si="64"/>
        <v>0.32248571813764371</v>
      </c>
      <c r="BO280" s="86">
        <f t="shared" si="69"/>
        <v>1.339609624474547E-3</v>
      </c>
      <c r="BP280" s="83">
        <f>SUMPRODUCT(BC279:$BC$2006, BN280:$BN$2007)</f>
        <v>38947.227215419371</v>
      </c>
      <c r="BQ280" s="77">
        <f t="shared" si="65"/>
        <v>0.32290430727069624</v>
      </c>
    </row>
    <row r="281" spans="1:69" x14ac:dyDescent="0.35">
      <c r="A281">
        <v>2020</v>
      </c>
      <c r="B281" t="s">
        <v>3</v>
      </c>
      <c r="C281" t="s">
        <v>67</v>
      </c>
      <c r="D281" t="s">
        <v>17</v>
      </c>
      <c r="E281">
        <v>1</v>
      </c>
      <c r="F281" t="s">
        <v>9</v>
      </c>
      <c r="G281" t="s">
        <v>129</v>
      </c>
      <c r="H281" t="s">
        <v>35</v>
      </c>
      <c r="I281" t="s">
        <v>86</v>
      </c>
      <c r="J281" t="s">
        <v>19</v>
      </c>
      <c r="K281" t="s">
        <v>99</v>
      </c>
      <c r="L281" s="6">
        <v>1</v>
      </c>
      <c r="M281" s="6">
        <v>-75004.81</v>
      </c>
      <c r="N281" s="6">
        <v>5500</v>
      </c>
      <c r="O281" s="6">
        <v>0</v>
      </c>
      <c r="P281" s="6">
        <v>124995.19</v>
      </c>
      <c r="Q281" s="6">
        <v>0</v>
      </c>
      <c r="R281" s="6">
        <v>0</v>
      </c>
      <c r="W281" s="66" t="str">
        <f t="shared" si="58"/>
        <v>X</v>
      </c>
      <c r="X281" s="66" t="str">
        <f t="shared" si="59"/>
        <v>X</v>
      </c>
      <c r="BC281" s="88">
        <v>500</v>
      </c>
      <c r="BE281" s="78">
        <f t="shared" si="66"/>
        <v>137000</v>
      </c>
      <c r="BF281" s="82">
        <f t="shared" si="60"/>
        <v>0.46757568746638994</v>
      </c>
      <c r="BG281" s="82">
        <f t="shared" si="62"/>
        <v>0.53242431253361011</v>
      </c>
      <c r="BH281" s="86">
        <f t="shared" si="67"/>
        <v>1.2262083187009054E-3</v>
      </c>
      <c r="BI281" s="83">
        <f>SUMPRODUCT(BC281:$BC$2007,BG281:$BG$2007)</f>
        <v>113676.09312711294</v>
      </c>
      <c r="BJ281" s="77">
        <f t="shared" si="61"/>
        <v>0.52300505793767671</v>
      </c>
      <c r="BL281" s="78">
        <f t="shared" si="68"/>
        <v>137000</v>
      </c>
      <c r="BM281" s="82">
        <f t="shared" si="63"/>
        <v>0.67884834975246944</v>
      </c>
      <c r="BN281" s="82">
        <f t="shared" si="64"/>
        <v>0.32115165024753056</v>
      </c>
      <c r="BO281" s="86">
        <f t="shared" si="69"/>
        <v>1.3340678901131442E-3</v>
      </c>
      <c r="BP281" s="83">
        <f>SUMPRODUCT(BC280:$BC$2006, BN281:$BN$2007)</f>
        <v>38785.984356350549</v>
      </c>
      <c r="BQ281" s="77">
        <f t="shared" si="65"/>
        <v>0.32156747234219202</v>
      </c>
    </row>
    <row r="282" spans="1:69" x14ac:dyDescent="0.35">
      <c r="A282">
        <v>2020</v>
      </c>
      <c r="B282" t="s">
        <v>3</v>
      </c>
      <c r="C282" t="s">
        <v>67</v>
      </c>
      <c r="D282" t="s">
        <v>17</v>
      </c>
      <c r="E282">
        <v>1</v>
      </c>
      <c r="F282" t="s">
        <v>9</v>
      </c>
      <c r="G282" t="s">
        <v>129</v>
      </c>
      <c r="H282" t="s">
        <v>35</v>
      </c>
      <c r="I282" t="s">
        <v>87</v>
      </c>
      <c r="J282" t="s">
        <v>19</v>
      </c>
      <c r="K282" t="s">
        <v>103</v>
      </c>
      <c r="L282" s="6">
        <v>1</v>
      </c>
      <c r="M282" s="6">
        <v>-1115.55</v>
      </c>
      <c r="N282" s="6">
        <v>0</v>
      </c>
      <c r="O282" s="6">
        <v>0</v>
      </c>
      <c r="P282" s="6">
        <v>0</v>
      </c>
      <c r="Q282" s="6">
        <v>1115.55</v>
      </c>
      <c r="R282" s="6">
        <v>0</v>
      </c>
      <c r="W282" s="66">
        <f t="shared" si="58"/>
        <v>-1115.55</v>
      </c>
      <c r="X282" s="66" t="str">
        <f t="shared" si="59"/>
        <v>X</v>
      </c>
      <c r="BC282" s="88">
        <v>500</v>
      </c>
      <c r="BE282" s="78">
        <f t="shared" si="66"/>
        <v>137500</v>
      </c>
      <c r="BF282" s="82">
        <f t="shared" si="60"/>
        <v>0.46879907823543598</v>
      </c>
      <c r="BG282" s="82">
        <f t="shared" si="62"/>
        <v>0.53120092176456402</v>
      </c>
      <c r="BH282" s="86">
        <f t="shared" si="67"/>
        <v>1.2233907690460399E-3</v>
      </c>
      <c r="BI282" s="83">
        <f>SUMPRODUCT(BC282:$BC$2007,BG282:$BG$2007)</f>
        <v>113409.88097084613</v>
      </c>
      <c r="BJ282" s="77">
        <f t="shared" si="61"/>
        <v>0.52178025947406004</v>
      </c>
      <c r="BL282" s="78">
        <f t="shared" si="68"/>
        <v>137500</v>
      </c>
      <c r="BM282" s="82">
        <f t="shared" si="63"/>
        <v>0.68017689883342192</v>
      </c>
      <c r="BN282" s="82">
        <f t="shared" si="64"/>
        <v>0.31982310116657808</v>
      </c>
      <c r="BO282" s="86">
        <f t="shared" si="69"/>
        <v>1.3285490809524791E-3</v>
      </c>
      <c r="BP282" s="83">
        <f>SUMPRODUCT(BC281:$BC$2006, BN282:$BN$2007)</f>
        <v>38625.408531226778</v>
      </c>
      <c r="BQ282" s="77">
        <f t="shared" si="65"/>
        <v>0.32023616766960972</v>
      </c>
    </row>
    <row r="283" spans="1:69" x14ac:dyDescent="0.35">
      <c r="A283">
        <v>2020</v>
      </c>
      <c r="B283" t="s">
        <v>3</v>
      </c>
      <c r="C283" t="s">
        <v>67</v>
      </c>
      <c r="D283" t="s">
        <v>17</v>
      </c>
      <c r="E283">
        <v>1</v>
      </c>
      <c r="F283" t="s">
        <v>9</v>
      </c>
      <c r="G283" t="s">
        <v>129</v>
      </c>
      <c r="H283" t="s">
        <v>35</v>
      </c>
      <c r="I283" t="s">
        <v>87</v>
      </c>
      <c r="J283" t="s">
        <v>19</v>
      </c>
      <c r="K283" t="s">
        <v>98</v>
      </c>
      <c r="L283" s="6">
        <v>1</v>
      </c>
      <c r="M283" s="6">
        <v>-10000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W283" s="66">
        <f t="shared" si="58"/>
        <v>-10000</v>
      </c>
      <c r="X283" s="66" t="str">
        <f t="shared" si="59"/>
        <v>X</v>
      </c>
      <c r="BC283" s="88">
        <v>500</v>
      </c>
      <c r="BE283" s="78">
        <f t="shared" si="66"/>
        <v>138000</v>
      </c>
      <c r="BF283" s="82">
        <f t="shared" si="60"/>
        <v>0.47001965792891953</v>
      </c>
      <c r="BG283" s="82">
        <f t="shared" si="62"/>
        <v>0.52998034207108047</v>
      </c>
      <c r="BH283" s="86">
        <f t="shared" si="67"/>
        <v>1.2205796934835478E-3</v>
      </c>
      <c r="BI283" s="83">
        <f>SUMPRODUCT(BC283:$BC$2007,BG283:$BG$2007)</f>
        <v>113144.28050996385</v>
      </c>
      <c r="BJ283" s="77">
        <f t="shared" si="61"/>
        <v>0.52055827532056986</v>
      </c>
      <c r="BL283" s="78">
        <f t="shared" si="68"/>
        <v>138000</v>
      </c>
      <c r="BM283" s="82">
        <f t="shared" si="63"/>
        <v>0.68149995193557711</v>
      </c>
      <c r="BN283" s="82">
        <f t="shared" si="64"/>
        <v>0.31850004806442289</v>
      </c>
      <c r="BO283" s="86">
        <f t="shared" si="69"/>
        <v>1.3230531021551917E-3</v>
      </c>
      <c r="BP283" s="83">
        <f>SUMPRODUCT(BC282:$BC$2006, BN283:$BN$2007)</f>
        <v>38465.496980643489</v>
      </c>
      <c r="BQ283" s="77">
        <f t="shared" si="65"/>
        <v>0.31891037037523295</v>
      </c>
    </row>
    <row r="284" spans="1:69" x14ac:dyDescent="0.35">
      <c r="A284">
        <v>2020</v>
      </c>
      <c r="B284" t="s">
        <v>3</v>
      </c>
      <c r="C284" t="s">
        <v>67</v>
      </c>
      <c r="D284" t="s">
        <v>17</v>
      </c>
      <c r="E284">
        <v>1</v>
      </c>
      <c r="F284" t="s">
        <v>9</v>
      </c>
      <c r="G284" t="s">
        <v>131</v>
      </c>
      <c r="H284" t="s">
        <v>35</v>
      </c>
      <c r="I284" t="s">
        <v>87</v>
      </c>
      <c r="J284" t="s">
        <v>19</v>
      </c>
      <c r="K284" t="s">
        <v>109</v>
      </c>
      <c r="L284" s="6">
        <v>1</v>
      </c>
      <c r="M284" s="6">
        <v>-1195.19</v>
      </c>
      <c r="N284" s="6">
        <v>1057.69</v>
      </c>
      <c r="O284" s="6">
        <v>0</v>
      </c>
      <c r="P284" s="6">
        <v>0</v>
      </c>
      <c r="Q284" s="6">
        <v>1195.19</v>
      </c>
      <c r="R284" s="6">
        <v>0</v>
      </c>
      <c r="W284" s="66">
        <f t="shared" si="58"/>
        <v>-1195.19</v>
      </c>
      <c r="X284" s="66" t="str">
        <f t="shared" si="59"/>
        <v>X</v>
      </c>
      <c r="BC284" s="88">
        <v>500</v>
      </c>
      <c r="BE284" s="78">
        <f t="shared" si="66"/>
        <v>138500</v>
      </c>
      <c r="BF284" s="82">
        <f t="shared" si="60"/>
        <v>0.4712374330060573</v>
      </c>
      <c r="BG284" s="82">
        <f t="shared" si="62"/>
        <v>0.52876256699394264</v>
      </c>
      <c r="BH284" s="86">
        <f t="shared" si="67"/>
        <v>1.2177750771377727E-3</v>
      </c>
      <c r="BI284" s="83">
        <f>SUMPRODUCT(BC284:$BC$2007,BG284:$BG$2007)</f>
        <v>112879.2903389283</v>
      </c>
      <c r="BJ284" s="77">
        <f t="shared" si="61"/>
        <v>0.5193390990105573</v>
      </c>
      <c r="BL284" s="78">
        <f t="shared" si="68"/>
        <v>138500</v>
      </c>
      <c r="BM284" s="82">
        <f t="shared" si="63"/>
        <v>0.68281753179485283</v>
      </c>
      <c r="BN284" s="82">
        <f t="shared" si="64"/>
        <v>0.31718246820514717</v>
      </c>
      <c r="BO284" s="86">
        <f t="shared" si="69"/>
        <v>1.3175798592757193E-3</v>
      </c>
      <c r="BP284" s="83">
        <f>SUMPRODUCT(BC283:$BC$2006, BN284:$BN$2007)</f>
        <v>38306.246956611292</v>
      </c>
      <c r="BQ284" s="77">
        <f t="shared" si="65"/>
        <v>0.31759005767598641</v>
      </c>
    </row>
    <row r="285" spans="1:69" x14ac:dyDescent="0.35">
      <c r="A285">
        <v>2020</v>
      </c>
      <c r="B285" t="s">
        <v>3</v>
      </c>
      <c r="C285" t="s">
        <v>67</v>
      </c>
      <c r="D285" t="s">
        <v>17</v>
      </c>
      <c r="E285">
        <v>1</v>
      </c>
      <c r="F285" t="s">
        <v>9</v>
      </c>
      <c r="G285" t="s">
        <v>133</v>
      </c>
      <c r="H285" t="s">
        <v>35</v>
      </c>
      <c r="I285" t="s">
        <v>86</v>
      </c>
      <c r="J285" t="s">
        <v>19</v>
      </c>
      <c r="K285" t="s">
        <v>109</v>
      </c>
      <c r="L285" s="6">
        <v>1</v>
      </c>
      <c r="M285" s="6">
        <v>-1197.21</v>
      </c>
      <c r="N285" s="6">
        <v>0</v>
      </c>
      <c r="O285" s="6">
        <v>0</v>
      </c>
      <c r="P285" s="6">
        <v>0</v>
      </c>
      <c r="Q285" s="6">
        <v>1197.21</v>
      </c>
      <c r="R285" s="6">
        <v>0</v>
      </c>
      <c r="W285" s="66" t="str">
        <f t="shared" si="58"/>
        <v>X</v>
      </c>
      <c r="X285" s="66" t="str">
        <f t="shared" si="59"/>
        <v>X</v>
      </c>
      <c r="BC285" s="88">
        <v>500</v>
      </c>
      <c r="BE285" s="78">
        <f t="shared" si="66"/>
        <v>139000</v>
      </c>
      <c r="BF285" s="82">
        <f t="shared" si="60"/>
        <v>0.47245240991122373</v>
      </c>
      <c r="BG285" s="82">
        <f t="shared" si="62"/>
        <v>0.52754759008877627</v>
      </c>
      <c r="BH285" s="86">
        <f t="shared" si="67"/>
        <v>1.2149769051664205E-3</v>
      </c>
      <c r="BI285" s="83">
        <f>SUMPRODUCT(BC285:$BC$2007,BG285:$BG$2007)</f>
        <v>112614.90905543133</v>
      </c>
      <c r="BJ285" s="77">
        <f t="shared" si="61"/>
        <v>0.51812272409223248</v>
      </c>
      <c r="BL285" s="78">
        <f t="shared" si="68"/>
        <v>139000</v>
      </c>
      <c r="BM285" s="82">
        <f t="shared" si="63"/>
        <v>0.68412966105311268</v>
      </c>
      <c r="BN285" s="82">
        <f t="shared" si="64"/>
        <v>0.31587033894688732</v>
      </c>
      <c r="BO285" s="86">
        <f t="shared" si="69"/>
        <v>1.3121292582598532E-3</v>
      </c>
      <c r="BP285" s="83">
        <f>SUMPRODUCT(BC284:$BC$2006, BN285:$BN$2007)</f>
        <v>38147.655722508709</v>
      </c>
      <c r="BQ285" s="77">
        <f t="shared" si="65"/>
        <v>0.31627520688304406</v>
      </c>
    </row>
    <row r="286" spans="1:69" x14ac:dyDescent="0.35">
      <c r="A286">
        <v>2020</v>
      </c>
      <c r="B286" t="s">
        <v>3</v>
      </c>
      <c r="C286" t="s">
        <v>67</v>
      </c>
      <c r="D286" t="s">
        <v>17</v>
      </c>
      <c r="E286">
        <v>1</v>
      </c>
      <c r="F286" t="s">
        <v>9</v>
      </c>
      <c r="G286" t="s">
        <v>135</v>
      </c>
      <c r="H286" t="s">
        <v>35</v>
      </c>
      <c r="I286" t="s">
        <v>86</v>
      </c>
      <c r="J286" t="s">
        <v>19</v>
      </c>
      <c r="K286" t="s">
        <v>155</v>
      </c>
      <c r="L286" s="6">
        <v>1</v>
      </c>
      <c r="M286" s="6">
        <v>-42232.03</v>
      </c>
      <c r="N286" s="6">
        <v>11638.14</v>
      </c>
      <c r="O286" s="6">
        <v>0</v>
      </c>
      <c r="P286" s="6">
        <v>0</v>
      </c>
      <c r="Q286" s="6">
        <v>42232.03</v>
      </c>
      <c r="R286" s="6">
        <v>0</v>
      </c>
      <c r="W286" s="66" t="str">
        <f t="shared" si="58"/>
        <v>X</v>
      </c>
      <c r="X286" s="66" t="str">
        <f t="shared" si="59"/>
        <v>X</v>
      </c>
      <c r="BC286" s="88">
        <v>500</v>
      </c>
      <c r="BE286" s="78">
        <f t="shared" si="66"/>
        <v>139500</v>
      </c>
      <c r="BF286" s="82">
        <f t="shared" si="60"/>
        <v>0.47366459507398595</v>
      </c>
      <c r="BG286" s="82">
        <f t="shared" si="62"/>
        <v>0.52633540492601405</v>
      </c>
      <c r="BH286" s="86">
        <f t="shared" si="67"/>
        <v>1.2121851627622249E-3</v>
      </c>
      <c r="BI286" s="83">
        <f>SUMPRODUCT(BC286:$BC$2007,BG286:$BG$2007)</f>
        <v>112351.13526038695</v>
      </c>
      <c r="BJ286" s="77">
        <f t="shared" si="61"/>
        <v>0.51690914412863043</v>
      </c>
      <c r="BL286" s="78">
        <f t="shared" si="68"/>
        <v>139500</v>
      </c>
      <c r="BM286" s="82">
        <f t="shared" si="63"/>
        <v>0.68543636225855431</v>
      </c>
      <c r="BN286" s="82">
        <f t="shared" si="64"/>
        <v>0.31456363774144569</v>
      </c>
      <c r="BO286" s="86">
        <f t="shared" si="69"/>
        <v>1.3067012054416294E-3</v>
      </c>
      <c r="BP286" s="83">
        <f>SUMPRODUCT(BC285:$BC$2006, BN286:$BN$2007)</f>
        <v>37989.720553035273</v>
      </c>
      <c r="BQ286" s="77">
        <f t="shared" si="65"/>
        <v>0.31496579540144032</v>
      </c>
    </row>
    <row r="287" spans="1:69" x14ac:dyDescent="0.35">
      <c r="A287">
        <v>2020</v>
      </c>
      <c r="B287" t="s">
        <v>3</v>
      </c>
      <c r="C287" t="s">
        <v>67</v>
      </c>
      <c r="D287" t="s">
        <v>17</v>
      </c>
      <c r="E287">
        <v>1</v>
      </c>
      <c r="F287" t="s">
        <v>9</v>
      </c>
      <c r="G287" t="s">
        <v>141</v>
      </c>
      <c r="H287" t="s">
        <v>35</v>
      </c>
      <c r="I287" t="s">
        <v>86</v>
      </c>
      <c r="J287" t="s">
        <v>19</v>
      </c>
      <c r="K287" t="s">
        <v>89</v>
      </c>
      <c r="L287" s="6">
        <v>2</v>
      </c>
      <c r="M287" s="6">
        <v>77163.100000000006</v>
      </c>
      <c r="N287" s="6">
        <v>4710</v>
      </c>
      <c r="O287" s="6">
        <v>0</v>
      </c>
      <c r="P287" s="6">
        <v>82163.100000000006</v>
      </c>
      <c r="Q287" s="6">
        <v>40000</v>
      </c>
      <c r="R287" s="6">
        <v>0</v>
      </c>
      <c r="W287" s="66" t="str">
        <f t="shared" si="58"/>
        <v>X</v>
      </c>
      <c r="X287" s="66" t="str">
        <f t="shared" si="59"/>
        <v>X</v>
      </c>
      <c r="BC287" s="88">
        <v>500</v>
      </c>
      <c r="BE287" s="78">
        <f t="shared" si="66"/>
        <v>140000</v>
      </c>
      <c r="BF287" s="82">
        <f t="shared" si="60"/>
        <v>0.47487399490913706</v>
      </c>
      <c r="BG287" s="82">
        <f t="shared" si="62"/>
        <v>0.52512600509086294</v>
      </c>
      <c r="BH287" s="86">
        <f t="shared" si="67"/>
        <v>1.2093998351511148E-3</v>
      </c>
      <c r="BI287" s="83">
        <f>SUMPRODUCT(BC287:$BC$2007,BG287:$BG$2007)</f>
        <v>112087.96755792394</v>
      </c>
      <c r="BJ287" s="77">
        <f t="shared" si="61"/>
        <v>0.51569835269757658</v>
      </c>
      <c r="BL287" s="78">
        <f t="shared" si="68"/>
        <v>140000</v>
      </c>
      <c r="BM287" s="82">
        <f t="shared" si="63"/>
        <v>0.68673765786609786</v>
      </c>
      <c r="BN287" s="82">
        <f t="shared" si="64"/>
        <v>0.31326234213390214</v>
      </c>
      <c r="BO287" s="86">
        <f t="shared" si="69"/>
        <v>1.3012956075435511E-3</v>
      </c>
      <c r="BP287" s="83">
        <f>SUMPRODUCT(BC286:$BC$2006, BN287:$BN$2007)</f>
        <v>37832.438734164556</v>
      </c>
      <c r="BQ287" s="77">
        <f t="shared" si="65"/>
        <v>0.31366180072968058</v>
      </c>
    </row>
    <row r="288" spans="1:69" x14ac:dyDescent="0.35">
      <c r="A288">
        <v>2020</v>
      </c>
      <c r="B288" t="s">
        <v>3</v>
      </c>
      <c r="C288" t="s">
        <v>67</v>
      </c>
      <c r="D288" t="s">
        <v>17</v>
      </c>
      <c r="E288">
        <v>1</v>
      </c>
      <c r="F288" t="s">
        <v>9</v>
      </c>
      <c r="G288" t="s">
        <v>142</v>
      </c>
      <c r="H288" t="s">
        <v>35</v>
      </c>
      <c r="I288" t="s">
        <v>87</v>
      </c>
      <c r="J288" t="s">
        <v>19</v>
      </c>
      <c r="K288" t="s">
        <v>109</v>
      </c>
      <c r="L288" s="6">
        <v>1</v>
      </c>
      <c r="M288" s="6">
        <v>0</v>
      </c>
      <c r="N288" s="6">
        <v>1794.49</v>
      </c>
      <c r="O288" s="6">
        <v>0</v>
      </c>
      <c r="P288" s="6">
        <v>0</v>
      </c>
      <c r="Q288" s="6">
        <v>0</v>
      </c>
      <c r="R288" s="6">
        <v>0</v>
      </c>
      <c r="W288" s="66" t="str">
        <f t="shared" si="58"/>
        <v>X</v>
      </c>
      <c r="X288" s="66" t="str">
        <f t="shared" si="59"/>
        <v>X</v>
      </c>
      <c r="BC288" s="88">
        <v>500</v>
      </c>
      <c r="BE288" s="78">
        <f t="shared" si="66"/>
        <v>140500</v>
      </c>
      <c r="BF288" s="82">
        <f t="shared" si="60"/>
        <v>0.47608061581673061</v>
      </c>
      <c r="BG288" s="82">
        <f t="shared" si="62"/>
        <v>0.52391938418326944</v>
      </c>
      <c r="BH288" s="86">
        <f t="shared" si="67"/>
        <v>1.2066209075935475E-3</v>
      </c>
      <c r="BI288" s="83">
        <f>SUMPRODUCT(BC288:$BC$2007,BG288:$BG$2007)</f>
        <v>111825.40455537853</v>
      </c>
      <c r="BJ288" s="77">
        <f t="shared" si="61"/>
        <v>0.51449034339165323</v>
      </c>
      <c r="BL288" s="78">
        <f t="shared" si="68"/>
        <v>140500</v>
      </c>
      <c r="BM288" s="82">
        <f t="shared" si="63"/>
        <v>0.68803357023777101</v>
      </c>
      <c r="BN288" s="82">
        <f t="shared" si="64"/>
        <v>0.31196642976222899</v>
      </c>
      <c r="BO288" s="86">
        <f t="shared" si="69"/>
        <v>1.2959123716731469E-3</v>
      </c>
      <c r="BP288" s="83">
        <f>SUMPRODUCT(BC287:$BC$2006, BN288:$BN$2007)</f>
        <v>37675.807563097616</v>
      </c>
      <c r="BQ288" s="77">
        <f t="shared" si="65"/>
        <v>0.31236320045935517</v>
      </c>
    </row>
    <row r="289" spans="1:69" x14ac:dyDescent="0.35">
      <c r="A289">
        <v>2020</v>
      </c>
      <c r="B289" t="s">
        <v>3</v>
      </c>
      <c r="C289" t="s">
        <v>67</v>
      </c>
      <c r="D289" t="s">
        <v>17</v>
      </c>
      <c r="E289">
        <v>1</v>
      </c>
      <c r="F289" t="s">
        <v>9</v>
      </c>
      <c r="G289" t="s">
        <v>144</v>
      </c>
      <c r="H289" t="s">
        <v>35</v>
      </c>
      <c r="I289" t="s">
        <v>87</v>
      </c>
      <c r="J289" t="s">
        <v>19</v>
      </c>
      <c r="K289" t="s">
        <v>109</v>
      </c>
      <c r="L289" s="6">
        <v>1</v>
      </c>
      <c r="M289" s="6">
        <v>0</v>
      </c>
      <c r="N289" s="6">
        <v>343.35</v>
      </c>
      <c r="O289" s="6">
        <v>0</v>
      </c>
      <c r="P289" s="6">
        <v>0</v>
      </c>
      <c r="Q289" s="6">
        <v>0</v>
      </c>
      <c r="R289" s="6">
        <v>0</v>
      </c>
      <c r="W289" s="66" t="str">
        <f t="shared" si="58"/>
        <v>X</v>
      </c>
      <c r="X289" s="66" t="str">
        <f t="shared" si="59"/>
        <v>X</v>
      </c>
      <c r="BC289" s="88">
        <v>500</v>
      </c>
      <c r="BE289" s="78">
        <f t="shared" si="66"/>
        <v>141000</v>
      </c>
      <c r="BF289" s="82">
        <f t="shared" si="60"/>
        <v>0.47728446418211434</v>
      </c>
      <c r="BG289" s="82">
        <f t="shared" si="62"/>
        <v>0.52271553581788566</v>
      </c>
      <c r="BH289" s="86">
        <f t="shared" si="67"/>
        <v>1.2038483653837306E-3</v>
      </c>
      <c r="BI289" s="83">
        <f>SUMPRODUCT(BC289:$BC$2007,BG289:$BG$2007)</f>
        <v>111563.44486328689</v>
      </c>
      <c r="BJ289" s="77">
        <f t="shared" si="61"/>
        <v>0.51328510981816544</v>
      </c>
      <c r="BL289" s="78">
        <f t="shared" si="68"/>
        <v>141000</v>
      </c>
      <c r="BM289" s="82">
        <f t="shared" si="63"/>
        <v>0.68932412164309365</v>
      </c>
      <c r="BN289" s="82">
        <f t="shared" si="64"/>
        <v>0.31067587835690635</v>
      </c>
      <c r="BO289" s="86">
        <f t="shared" si="69"/>
        <v>1.2905514053226375E-3</v>
      </c>
      <c r="BP289" s="83">
        <f>SUMPRODUCT(BC288:$BC$2006, BN289:$BN$2007)</f>
        <v>37519.824348216505</v>
      </c>
      <c r="BQ289" s="77">
        <f t="shared" si="65"/>
        <v>0.31106997227475414</v>
      </c>
    </row>
    <row r="290" spans="1:69" x14ac:dyDescent="0.35">
      <c r="A290">
        <v>2020</v>
      </c>
      <c r="B290" t="s">
        <v>3</v>
      </c>
      <c r="C290" t="s">
        <v>67</v>
      </c>
      <c r="D290" t="s">
        <v>17</v>
      </c>
      <c r="E290">
        <v>1</v>
      </c>
      <c r="F290" t="s">
        <v>9</v>
      </c>
      <c r="G290" t="s">
        <v>149</v>
      </c>
      <c r="H290" t="s">
        <v>35</v>
      </c>
      <c r="I290" t="s">
        <v>87</v>
      </c>
      <c r="J290" t="s">
        <v>19</v>
      </c>
      <c r="K290" t="s">
        <v>113</v>
      </c>
      <c r="L290" s="6">
        <v>1</v>
      </c>
      <c r="M290" s="6">
        <v>0</v>
      </c>
      <c r="N290" s="6">
        <v>1032.81</v>
      </c>
      <c r="O290" s="6">
        <v>0</v>
      </c>
      <c r="P290" s="6">
        <v>0</v>
      </c>
      <c r="Q290" s="6">
        <v>0</v>
      </c>
      <c r="R290" s="6">
        <v>0</v>
      </c>
      <c r="W290" s="66" t="str">
        <f t="shared" si="58"/>
        <v>X</v>
      </c>
      <c r="X290" s="66" t="str">
        <f t="shared" si="59"/>
        <v>X</v>
      </c>
      <c r="BC290" s="88">
        <v>500</v>
      </c>
      <c r="BE290" s="78">
        <f t="shared" si="66"/>
        <v>141500</v>
      </c>
      <c r="BF290" s="82">
        <f t="shared" si="60"/>
        <v>0.47848554637596358</v>
      </c>
      <c r="BG290" s="82">
        <f t="shared" si="62"/>
        <v>0.52151445362403637</v>
      </c>
      <c r="BH290" s="86">
        <f t="shared" si="67"/>
        <v>1.2010821938492344E-3</v>
      </c>
      <c r="BI290" s="83">
        <f>SUMPRODUCT(BC290:$BC$2007,BG290:$BG$2007)</f>
        <v>111302.08709537794</v>
      </c>
      <c r="BJ290" s="77">
        <f t="shared" si="61"/>
        <v>0.51208264559910721</v>
      </c>
      <c r="BL290" s="78">
        <f t="shared" si="68"/>
        <v>141500</v>
      </c>
      <c r="BM290" s="82">
        <f t="shared" si="63"/>
        <v>0.69060933425946058</v>
      </c>
      <c r="BN290" s="82">
        <f t="shared" si="64"/>
        <v>0.30939066574053942</v>
      </c>
      <c r="BO290" s="86">
        <f t="shared" si="69"/>
        <v>1.2852126163669375E-3</v>
      </c>
      <c r="BP290" s="83">
        <f>SUMPRODUCT(BC289:$BC$2006, BN290:$BN$2007)</f>
        <v>37364.486409038065</v>
      </c>
      <c r="BQ290" s="77">
        <f t="shared" si="65"/>
        <v>0.30978209395248391</v>
      </c>
    </row>
    <row r="291" spans="1:69" x14ac:dyDescent="0.35">
      <c r="A291">
        <v>2020</v>
      </c>
      <c r="B291" t="s">
        <v>3</v>
      </c>
      <c r="C291" t="s">
        <v>67</v>
      </c>
      <c r="D291" t="s">
        <v>17</v>
      </c>
      <c r="E291">
        <v>1</v>
      </c>
      <c r="F291" t="s">
        <v>9</v>
      </c>
      <c r="G291" t="s">
        <v>150</v>
      </c>
      <c r="H291" t="s">
        <v>35</v>
      </c>
      <c r="I291" t="s">
        <v>87</v>
      </c>
      <c r="J291" t="s">
        <v>19</v>
      </c>
      <c r="K291" t="s">
        <v>156</v>
      </c>
      <c r="L291" s="6">
        <v>1</v>
      </c>
      <c r="M291" s="6">
        <v>22000</v>
      </c>
      <c r="N291" s="6">
        <v>1800</v>
      </c>
      <c r="O291" s="6">
        <v>0</v>
      </c>
      <c r="P291" s="6">
        <v>0</v>
      </c>
      <c r="Q291" s="6">
        <v>0</v>
      </c>
      <c r="R291" s="6">
        <v>0</v>
      </c>
      <c r="W291" s="66">
        <f t="shared" si="58"/>
        <v>22000</v>
      </c>
      <c r="X291" s="66" t="str">
        <f t="shared" si="59"/>
        <v>X</v>
      </c>
      <c r="BC291" s="88">
        <v>500</v>
      </c>
      <c r="BE291" s="78">
        <f t="shared" si="66"/>
        <v>142000</v>
      </c>
      <c r="BF291" s="82">
        <f t="shared" si="60"/>
        <v>0.47968386875431562</v>
      </c>
      <c r="BG291" s="82">
        <f t="shared" si="62"/>
        <v>0.52031613124568432</v>
      </c>
      <c r="BH291" s="86">
        <f t="shared" si="67"/>
        <v>1.1983223783520458E-3</v>
      </c>
      <c r="BI291" s="83">
        <f>SUMPRODUCT(BC291:$BC$2007,BG291:$BG$2007)</f>
        <v>111041.32986856591</v>
      </c>
      <c r="BJ291" s="77">
        <f t="shared" si="61"/>
        <v>0.51088294437112791</v>
      </c>
      <c r="BL291" s="78">
        <f t="shared" si="68"/>
        <v>142000</v>
      </c>
      <c r="BM291" s="82">
        <f t="shared" si="63"/>
        <v>0.69188923017252235</v>
      </c>
      <c r="BN291" s="82">
        <f t="shared" si="64"/>
        <v>0.30811076982747765</v>
      </c>
      <c r="BO291" s="86">
        <f t="shared" si="69"/>
        <v>1.2798959130617682E-3</v>
      </c>
      <c r="BP291" s="83">
        <f>SUMPRODUCT(BC290:$BC$2006, BN291:$BN$2007)</f>
        <v>37209.791076167785</v>
      </c>
      <c r="BQ291" s="77">
        <f t="shared" si="65"/>
        <v>0.30849954336108487</v>
      </c>
    </row>
    <row r="292" spans="1:69" x14ac:dyDescent="0.35">
      <c r="A292">
        <v>2020</v>
      </c>
      <c r="B292" t="s">
        <v>3</v>
      </c>
      <c r="C292" t="s">
        <v>67</v>
      </c>
      <c r="D292" t="s">
        <v>17</v>
      </c>
      <c r="E292">
        <v>1</v>
      </c>
      <c r="F292" t="s">
        <v>9</v>
      </c>
      <c r="G292" t="s">
        <v>150</v>
      </c>
      <c r="H292" t="s">
        <v>35</v>
      </c>
      <c r="I292" t="s">
        <v>87</v>
      </c>
      <c r="J292" t="s">
        <v>19</v>
      </c>
      <c r="K292" t="s">
        <v>98</v>
      </c>
      <c r="L292" s="6">
        <v>1</v>
      </c>
      <c r="M292" s="6">
        <v>-10792.68</v>
      </c>
      <c r="N292" s="6">
        <v>5185.71</v>
      </c>
      <c r="O292" s="6">
        <v>0</v>
      </c>
      <c r="P292" s="6">
        <v>214207.32</v>
      </c>
      <c r="Q292" s="6">
        <v>0</v>
      </c>
      <c r="R292" s="6">
        <v>0</v>
      </c>
      <c r="W292" s="66">
        <f t="shared" si="58"/>
        <v>-10792.68</v>
      </c>
      <c r="X292" s="66">
        <f t="shared" si="59"/>
        <v>214207.32</v>
      </c>
      <c r="BC292" s="88">
        <v>500</v>
      </c>
      <c r="BE292" s="78">
        <f t="shared" si="66"/>
        <v>142500</v>
      </c>
      <c r="BF292" s="82">
        <f t="shared" si="60"/>
        <v>0.4808794376586028</v>
      </c>
      <c r="BG292" s="82">
        <f t="shared" si="62"/>
        <v>0.51912056234139725</v>
      </c>
      <c r="BH292" s="86">
        <f t="shared" si="67"/>
        <v>1.1955689042871809E-3</v>
      </c>
      <c r="BI292" s="83">
        <f>SUMPRODUCT(BC292:$BC$2007,BG292:$BG$2007)</f>
        <v>110781.17180294306</v>
      </c>
      <c r="BJ292" s="77">
        <f t="shared" si="61"/>
        <v>0.50968599978549822</v>
      </c>
      <c r="BL292" s="78">
        <f t="shared" si="68"/>
        <v>142500</v>
      </c>
      <c r="BM292" s="82">
        <f t="shared" si="63"/>
        <v>0.69316383137656534</v>
      </c>
      <c r="BN292" s="82">
        <f t="shared" si="64"/>
        <v>0.30683616862343466</v>
      </c>
      <c r="BO292" s="86">
        <f t="shared" si="69"/>
        <v>1.274601204042991E-3</v>
      </c>
      <c r="BP292" s="83">
        <f>SUMPRODUCT(BC291:$BC$2006, BN292:$BN$2007)</f>
        <v>37055.735691254049</v>
      </c>
      <c r="BQ292" s="77">
        <f t="shared" si="65"/>
        <v>0.30722229846065213</v>
      </c>
    </row>
    <row r="293" spans="1:69" x14ac:dyDescent="0.35">
      <c r="A293">
        <v>2020</v>
      </c>
      <c r="B293" t="s">
        <v>3</v>
      </c>
      <c r="C293" t="s">
        <v>67</v>
      </c>
      <c r="D293" t="s">
        <v>17</v>
      </c>
      <c r="E293">
        <v>2</v>
      </c>
      <c r="F293" t="s">
        <v>9</v>
      </c>
      <c r="G293" t="s">
        <v>135</v>
      </c>
      <c r="H293" t="s">
        <v>35</v>
      </c>
      <c r="I293" t="s">
        <v>86</v>
      </c>
      <c r="J293" t="s">
        <v>19</v>
      </c>
      <c r="K293" t="s">
        <v>110</v>
      </c>
      <c r="L293" s="6">
        <v>1</v>
      </c>
      <c r="M293" s="6">
        <v>185585</v>
      </c>
      <c r="N293" s="6">
        <v>1088</v>
      </c>
      <c r="O293" s="6">
        <v>0</v>
      </c>
      <c r="P293" s="6">
        <v>0</v>
      </c>
      <c r="Q293" s="6">
        <v>0</v>
      </c>
      <c r="R293" s="6">
        <v>0</v>
      </c>
      <c r="W293" s="66" t="str">
        <f t="shared" si="58"/>
        <v>X</v>
      </c>
      <c r="X293" s="66" t="str">
        <f t="shared" si="59"/>
        <v>X</v>
      </c>
      <c r="BC293" s="88">
        <v>500</v>
      </c>
      <c r="BE293" s="78">
        <f t="shared" si="66"/>
        <v>143000</v>
      </c>
      <c r="BF293" s="82">
        <f t="shared" si="60"/>
        <v>0.4820722594156866</v>
      </c>
      <c r="BG293" s="82">
        <f t="shared" si="62"/>
        <v>0.51792774058431346</v>
      </c>
      <c r="BH293" s="86">
        <f t="shared" si="67"/>
        <v>1.1928217570837951E-3</v>
      </c>
      <c r="BI293" s="83">
        <f>SUMPRODUCT(BC293:$BC$2007,BG293:$BG$2007)</f>
        <v>110521.61152177237</v>
      </c>
      <c r="BJ293" s="77">
        <f t="shared" si="61"/>
        <v>0.50849180550807704</v>
      </c>
      <c r="BL293" s="78">
        <f t="shared" si="68"/>
        <v>143000</v>
      </c>
      <c r="BM293" s="82">
        <f t="shared" si="63"/>
        <v>0.69443315977488873</v>
      </c>
      <c r="BN293" s="82">
        <f t="shared" si="64"/>
        <v>0.30556684022511127</v>
      </c>
      <c r="BO293" s="86">
        <f t="shared" si="69"/>
        <v>1.2693283983233883E-3</v>
      </c>
      <c r="BP293" s="83">
        <f>SUMPRODUCT(BC292:$BC$2006, BN293:$BN$2007)</f>
        <v>36902.317606942328</v>
      </c>
      <c r="BQ293" s="77">
        <f t="shared" si="65"/>
        <v>0.30595033730245547</v>
      </c>
    </row>
    <row r="294" spans="1:69" x14ac:dyDescent="0.35">
      <c r="A294">
        <v>2020</v>
      </c>
      <c r="B294" t="s">
        <v>3</v>
      </c>
      <c r="C294" t="s">
        <v>67</v>
      </c>
      <c r="D294" t="s">
        <v>17</v>
      </c>
      <c r="E294">
        <v>2</v>
      </c>
      <c r="F294" t="s">
        <v>9</v>
      </c>
      <c r="G294" t="s">
        <v>139</v>
      </c>
      <c r="H294" t="s">
        <v>35</v>
      </c>
      <c r="I294" t="s">
        <v>87</v>
      </c>
      <c r="J294" t="s">
        <v>19</v>
      </c>
      <c r="K294" t="s">
        <v>98</v>
      </c>
      <c r="L294" s="6">
        <v>1</v>
      </c>
      <c r="M294" s="6">
        <v>11345.55</v>
      </c>
      <c r="N294" s="6">
        <v>1343.63</v>
      </c>
      <c r="O294" s="6">
        <v>0</v>
      </c>
      <c r="P294" s="6">
        <v>0</v>
      </c>
      <c r="Q294" s="6">
        <v>0</v>
      </c>
      <c r="R294" s="6">
        <v>0</v>
      </c>
      <c r="W294" s="66">
        <f t="shared" si="58"/>
        <v>11345.55</v>
      </c>
      <c r="X294" s="66" t="str">
        <f t="shared" si="59"/>
        <v>X</v>
      </c>
      <c r="BC294" s="88">
        <v>500</v>
      </c>
      <c r="BE294" s="78">
        <f t="shared" si="66"/>
        <v>143500</v>
      </c>
      <c r="BF294" s="82">
        <f t="shared" si="60"/>
        <v>0.48326234033789039</v>
      </c>
      <c r="BG294" s="82">
        <f t="shared" si="62"/>
        <v>0.51673765966210961</v>
      </c>
      <c r="BH294" s="86">
        <f t="shared" si="67"/>
        <v>1.1900809222037956E-3</v>
      </c>
      <c r="BI294" s="83">
        <f>SUMPRODUCT(BC294:$BC$2007,BG294:$BG$2007)</f>
        <v>110262.64765148022</v>
      </c>
      <c r="BJ294" s="77">
        <f t="shared" si="61"/>
        <v>0.50730035521927741</v>
      </c>
      <c r="BL294" s="78">
        <f t="shared" si="68"/>
        <v>143500</v>
      </c>
      <c r="BM294" s="82">
        <f t="shared" si="63"/>
        <v>0.69569723718018228</v>
      </c>
      <c r="BN294" s="82">
        <f t="shared" si="64"/>
        <v>0.30430276281981772</v>
      </c>
      <c r="BO294" s="86">
        <f t="shared" si="69"/>
        <v>1.2640774052935511E-3</v>
      </c>
      <c r="BP294" s="83">
        <f>SUMPRODUCT(BC293:$BC$2006, BN294:$BN$2007)</f>
        <v>36749.534186829762</v>
      </c>
      <c r="BQ294" s="77">
        <f t="shared" si="65"/>
        <v>0.30468363802856302</v>
      </c>
    </row>
    <row r="295" spans="1:69" x14ac:dyDescent="0.35">
      <c r="A295">
        <v>2020</v>
      </c>
      <c r="B295" t="s">
        <v>3</v>
      </c>
      <c r="C295" t="s">
        <v>67</v>
      </c>
      <c r="D295" t="s">
        <v>17</v>
      </c>
      <c r="E295">
        <v>2</v>
      </c>
      <c r="F295" t="s">
        <v>9</v>
      </c>
      <c r="G295" t="s">
        <v>142</v>
      </c>
      <c r="H295" t="s">
        <v>35</v>
      </c>
      <c r="I295" t="s">
        <v>86</v>
      </c>
      <c r="J295" t="s">
        <v>19</v>
      </c>
      <c r="K295" t="s">
        <v>89</v>
      </c>
      <c r="L295" s="6">
        <v>1</v>
      </c>
      <c r="M295" s="6">
        <v>0</v>
      </c>
      <c r="N295" s="6">
        <v>2157</v>
      </c>
      <c r="O295" s="6">
        <v>0</v>
      </c>
      <c r="P295" s="6">
        <v>0</v>
      </c>
      <c r="Q295" s="6">
        <v>0</v>
      </c>
      <c r="R295" s="6">
        <v>0</v>
      </c>
      <c r="W295" s="66" t="str">
        <f t="shared" si="58"/>
        <v>X</v>
      </c>
      <c r="X295" s="66" t="str">
        <f t="shared" si="59"/>
        <v>X</v>
      </c>
      <c r="BC295" s="88">
        <v>500</v>
      </c>
      <c r="BE295" s="78">
        <f t="shared" si="66"/>
        <v>144000</v>
      </c>
      <c r="BF295" s="82">
        <f t="shared" si="60"/>
        <v>0.48444968672303351</v>
      </c>
      <c r="BG295" s="82">
        <f t="shared" si="62"/>
        <v>0.51555031327696654</v>
      </c>
      <c r="BH295" s="86">
        <f t="shared" si="67"/>
        <v>1.1873463851431176E-3</v>
      </c>
      <c r="BI295" s="83">
        <f>SUMPRODUCT(BC295:$BC$2007,BG295:$BG$2007)</f>
        <v>110004.27882164916</v>
      </c>
      <c r="BJ295" s="77">
        <f t="shared" si="61"/>
        <v>0.50611164261403341</v>
      </c>
      <c r="BL295" s="78">
        <f t="shared" si="68"/>
        <v>144000</v>
      </c>
      <c r="BM295" s="82">
        <f t="shared" si="63"/>
        <v>0.69695608531489994</v>
      </c>
      <c r="BN295" s="82">
        <f t="shared" si="64"/>
        <v>0.30304391468510006</v>
      </c>
      <c r="BO295" s="86">
        <f t="shared" si="69"/>
        <v>1.2588481347176605E-3</v>
      </c>
      <c r="BP295" s="83">
        <f>SUMPRODUCT(BC294:$BC$2006, BN295:$BN$2007)</f>
        <v>36597.382805419846</v>
      </c>
      <c r="BQ295" s="77">
        <f t="shared" si="65"/>
        <v>0.3034221788714655</v>
      </c>
    </row>
    <row r="296" spans="1:69" x14ac:dyDescent="0.35">
      <c r="A296">
        <v>2020</v>
      </c>
      <c r="B296" t="s">
        <v>3</v>
      </c>
      <c r="C296" t="s">
        <v>67</v>
      </c>
      <c r="D296" t="s">
        <v>17</v>
      </c>
      <c r="E296">
        <v>3</v>
      </c>
      <c r="F296" t="s">
        <v>9</v>
      </c>
      <c r="G296" t="s">
        <v>122</v>
      </c>
      <c r="H296" t="s">
        <v>35</v>
      </c>
      <c r="I296" t="s">
        <v>87</v>
      </c>
      <c r="J296" t="s">
        <v>19</v>
      </c>
      <c r="K296" t="s">
        <v>94</v>
      </c>
      <c r="L296" s="6">
        <v>1</v>
      </c>
      <c r="M296" s="6">
        <v>0</v>
      </c>
      <c r="N296" s="6">
        <v>1745</v>
      </c>
      <c r="O296" s="6">
        <v>0</v>
      </c>
      <c r="P296" s="6">
        <v>0</v>
      </c>
      <c r="Q296" s="6">
        <v>0</v>
      </c>
      <c r="R296" s="6">
        <v>0</v>
      </c>
      <c r="W296" s="66" t="str">
        <f t="shared" si="58"/>
        <v>X</v>
      </c>
      <c r="X296" s="66" t="str">
        <f t="shared" si="59"/>
        <v>X</v>
      </c>
      <c r="BC296" s="88">
        <v>500</v>
      </c>
      <c r="BE296" s="78">
        <f t="shared" si="66"/>
        <v>144500</v>
      </c>
      <c r="BF296" s="82">
        <f t="shared" si="60"/>
        <v>0.48563430485446418</v>
      </c>
      <c r="BG296" s="82">
        <f t="shared" si="62"/>
        <v>0.51436569514553576</v>
      </c>
      <c r="BH296" s="86">
        <f t="shared" si="67"/>
        <v>1.1846181314306703E-3</v>
      </c>
      <c r="BI296" s="83">
        <f>SUMPRODUCT(BC296:$BC$2007,BG296:$BG$2007)</f>
        <v>109746.50366501066</v>
      </c>
      <c r="BJ296" s="77">
        <f t="shared" si="61"/>
        <v>0.50492566140176698</v>
      </c>
      <c r="BL296" s="78">
        <f t="shared" si="68"/>
        <v>144500</v>
      </c>
      <c r="BM296" s="82">
        <f t="shared" si="63"/>
        <v>0.69820972581163354</v>
      </c>
      <c r="BN296" s="82">
        <f t="shared" si="64"/>
        <v>0.30179027418836646</v>
      </c>
      <c r="BO296" s="86">
        <f t="shared" si="69"/>
        <v>1.253640496733599E-3</v>
      </c>
      <c r="BP296" s="83">
        <f>SUMPRODUCT(BC295:$BC$2006, BN296:$BN$2007)</f>
        <v>36445.860848077304</v>
      </c>
      <c r="BQ296" s="77">
        <f t="shared" si="65"/>
        <v>0.30216593815370207</v>
      </c>
    </row>
    <row r="297" spans="1:69" x14ac:dyDescent="0.35">
      <c r="A297">
        <v>2020</v>
      </c>
      <c r="B297" t="s">
        <v>3</v>
      </c>
      <c r="C297" t="s">
        <v>67</v>
      </c>
      <c r="D297" t="s">
        <v>17</v>
      </c>
      <c r="E297">
        <v>3</v>
      </c>
      <c r="F297" t="s">
        <v>9</v>
      </c>
      <c r="G297" t="s">
        <v>129</v>
      </c>
      <c r="H297" t="s">
        <v>35</v>
      </c>
      <c r="I297" t="s">
        <v>86</v>
      </c>
      <c r="J297" t="s">
        <v>19</v>
      </c>
      <c r="K297" t="s">
        <v>90</v>
      </c>
      <c r="L297" s="6">
        <v>1</v>
      </c>
      <c r="M297" s="6">
        <v>0</v>
      </c>
      <c r="N297" s="6">
        <v>1745</v>
      </c>
      <c r="O297" s="6">
        <v>0</v>
      </c>
      <c r="P297" s="6">
        <v>0</v>
      </c>
      <c r="Q297" s="6">
        <v>0</v>
      </c>
      <c r="R297" s="6">
        <v>0</v>
      </c>
      <c r="W297" s="66" t="str">
        <f t="shared" si="58"/>
        <v>X</v>
      </c>
      <c r="X297" s="66" t="str">
        <f t="shared" si="59"/>
        <v>X</v>
      </c>
      <c r="BC297" s="88">
        <v>500</v>
      </c>
      <c r="BE297" s="78">
        <f t="shared" si="66"/>
        <v>145000</v>
      </c>
      <c r="BF297" s="82">
        <f t="shared" si="60"/>
        <v>0.48681620100109302</v>
      </c>
      <c r="BG297" s="82">
        <f t="shared" si="62"/>
        <v>0.51318379899890698</v>
      </c>
      <c r="BH297" s="86">
        <f t="shared" si="67"/>
        <v>1.1818961466288358E-3</v>
      </c>
      <c r="BI297" s="83">
        <f>SUMPRODUCT(BC297:$BC$2007,BG297:$BG$2007)</f>
        <v>109489.3208174379</v>
      </c>
      <c r="BJ297" s="77">
        <f t="shared" si="61"/>
        <v>0.50374240530635417</v>
      </c>
      <c r="BL297" s="78">
        <f t="shared" si="68"/>
        <v>145000</v>
      </c>
      <c r="BM297" s="82">
        <f t="shared" si="63"/>
        <v>0.69945818021348483</v>
      </c>
      <c r="BN297" s="82">
        <f t="shared" si="64"/>
        <v>0.30054181978651517</v>
      </c>
      <c r="BO297" s="86">
        <f t="shared" si="69"/>
        <v>1.2484544018512844E-3</v>
      </c>
      <c r="BP297" s="83">
        <f>SUMPRODUCT(BC296:$BC$2006, BN297:$BN$2007)</f>
        <v>36294.96571098311</v>
      </c>
      <c r="BQ297" s="77">
        <f t="shared" si="65"/>
        <v>0.30091489428748747</v>
      </c>
    </row>
    <row r="298" spans="1:69" x14ac:dyDescent="0.35">
      <c r="A298">
        <v>2020</v>
      </c>
      <c r="B298" t="s">
        <v>3</v>
      </c>
      <c r="C298" t="s">
        <v>67</v>
      </c>
      <c r="D298" t="s">
        <v>17</v>
      </c>
      <c r="E298">
        <v>3</v>
      </c>
      <c r="F298" t="s">
        <v>9</v>
      </c>
      <c r="G298" t="s">
        <v>146</v>
      </c>
      <c r="H298" t="s">
        <v>35</v>
      </c>
      <c r="I298" t="s">
        <v>87</v>
      </c>
      <c r="J298" t="s">
        <v>19</v>
      </c>
      <c r="K298" t="s">
        <v>90</v>
      </c>
      <c r="L298" s="6">
        <v>1</v>
      </c>
      <c r="M298" s="6">
        <v>0</v>
      </c>
      <c r="N298" s="6">
        <v>1745</v>
      </c>
      <c r="O298" s="6">
        <v>0</v>
      </c>
      <c r="P298" s="6">
        <v>0</v>
      </c>
      <c r="Q298" s="6">
        <v>0</v>
      </c>
      <c r="R298" s="6">
        <v>0</v>
      </c>
      <c r="W298" s="66" t="str">
        <f t="shared" si="58"/>
        <v>X</v>
      </c>
      <c r="X298" s="66" t="str">
        <f t="shared" si="59"/>
        <v>X</v>
      </c>
      <c r="BC298" s="88">
        <v>500</v>
      </c>
      <c r="BE298" s="78">
        <f t="shared" si="66"/>
        <v>145500</v>
      </c>
      <c r="BF298" s="82">
        <f t="shared" si="60"/>
        <v>0.4879953814174261</v>
      </c>
      <c r="BG298" s="82">
        <f t="shared" si="62"/>
        <v>0.51200461858257396</v>
      </c>
      <c r="BH298" s="86">
        <f t="shared" si="67"/>
        <v>1.179180416333081E-3</v>
      </c>
      <c r="BI298" s="83">
        <f>SUMPRODUCT(BC298:$BC$2007,BG298:$BG$2007)</f>
        <v>109232.72891793844</v>
      </c>
      <c r="BJ298" s="77">
        <f t="shared" si="61"/>
        <v>0.50256186806609215</v>
      </c>
      <c r="BL298" s="78">
        <f t="shared" si="68"/>
        <v>145500</v>
      </c>
      <c r="BM298" s="82">
        <f t="shared" si="63"/>
        <v>0.7007014699744355</v>
      </c>
      <c r="BN298" s="82">
        <f t="shared" si="64"/>
        <v>0.2992985300255645</v>
      </c>
      <c r="BO298" s="86">
        <f t="shared" si="69"/>
        <v>1.2432897609506721E-3</v>
      </c>
      <c r="BP298" s="83">
        <f>SUMPRODUCT(BC297:$BC$2006, BN298:$BN$2007)</f>
        <v>36144.694801089856</v>
      </c>
      <c r="BQ298" s="77">
        <f t="shared" si="65"/>
        <v>0.29966902577434185</v>
      </c>
    </row>
    <row r="299" spans="1:69" x14ac:dyDescent="0.35">
      <c r="A299">
        <v>2020</v>
      </c>
      <c r="B299" t="s">
        <v>3</v>
      </c>
      <c r="C299" t="s">
        <v>67</v>
      </c>
      <c r="D299" t="s">
        <v>17</v>
      </c>
      <c r="E299">
        <v>4</v>
      </c>
      <c r="F299" t="s">
        <v>9</v>
      </c>
      <c r="G299" t="s">
        <v>143</v>
      </c>
      <c r="H299" t="s">
        <v>35</v>
      </c>
      <c r="I299" t="s">
        <v>87</v>
      </c>
      <c r="J299" t="s">
        <v>19</v>
      </c>
      <c r="K299" t="s">
        <v>90</v>
      </c>
      <c r="L299" s="6">
        <v>1</v>
      </c>
      <c r="M299" s="6">
        <v>9500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W299" s="66">
        <f t="shared" si="58"/>
        <v>9500</v>
      </c>
      <c r="X299" s="66" t="str">
        <f t="shared" si="59"/>
        <v>X</v>
      </c>
      <c r="BC299" s="88">
        <v>500</v>
      </c>
      <c r="BE299" s="78">
        <f t="shared" si="66"/>
        <v>146000</v>
      </c>
      <c r="BF299" s="82">
        <f t="shared" si="60"/>
        <v>0.48917185234359811</v>
      </c>
      <c r="BG299" s="82">
        <f t="shared" si="62"/>
        <v>0.51082814765640183</v>
      </c>
      <c r="BH299" s="86">
        <f t="shared" si="67"/>
        <v>1.176470926172013E-3</v>
      </c>
      <c r="BI299" s="83">
        <f>SUMPRODUCT(BC299:$BC$2007,BG299:$BG$2007)</f>
        <v>108976.72660864715</v>
      </c>
      <c r="BJ299" s="77">
        <f t="shared" si="61"/>
        <v>0.50138404343366605</v>
      </c>
      <c r="BL299" s="78">
        <f t="shared" si="68"/>
        <v>146000</v>
      </c>
      <c r="BM299" s="82">
        <f t="shared" si="63"/>
        <v>0.70193961645971559</v>
      </c>
      <c r="BN299" s="82">
        <f t="shared" si="64"/>
        <v>0.29806038354028441</v>
      </c>
      <c r="BO299" s="86">
        <f t="shared" si="69"/>
        <v>1.2381464852800894E-3</v>
      </c>
      <c r="BP299" s="83">
        <f>SUMPRODUCT(BC298:$BC$2006, BN299:$BN$2007)</f>
        <v>35995.045536077065</v>
      </c>
      <c r="BQ299" s="77">
        <f t="shared" si="65"/>
        <v>0.29842831120472052</v>
      </c>
    </row>
    <row r="300" spans="1:69" x14ac:dyDescent="0.35">
      <c r="A300">
        <v>2020</v>
      </c>
      <c r="B300" t="s">
        <v>3</v>
      </c>
      <c r="C300" t="s">
        <v>67</v>
      </c>
      <c r="D300" t="s">
        <v>17</v>
      </c>
      <c r="E300">
        <v>4</v>
      </c>
      <c r="F300" t="s">
        <v>9</v>
      </c>
      <c r="G300" t="s">
        <v>143</v>
      </c>
      <c r="H300" t="s">
        <v>35</v>
      </c>
      <c r="I300" t="s">
        <v>87</v>
      </c>
      <c r="J300" t="s">
        <v>19</v>
      </c>
      <c r="K300" t="s">
        <v>94</v>
      </c>
      <c r="L300" s="6">
        <v>1</v>
      </c>
      <c r="M300" s="6">
        <v>246615</v>
      </c>
      <c r="N300" s="6">
        <v>11050</v>
      </c>
      <c r="O300" s="6">
        <v>0</v>
      </c>
      <c r="P300" s="6">
        <v>246615</v>
      </c>
      <c r="Q300" s="6">
        <v>0</v>
      </c>
      <c r="R300" s="6">
        <v>0</v>
      </c>
      <c r="W300" s="66">
        <f t="shared" si="58"/>
        <v>246615</v>
      </c>
      <c r="X300" s="66">
        <f t="shared" si="59"/>
        <v>246615</v>
      </c>
      <c r="BC300" s="88">
        <v>500</v>
      </c>
      <c r="BE300" s="78">
        <f t="shared" si="66"/>
        <v>146500</v>
      </c>
      <c r="BF300" s="82">
        <f t="shared" si="60"/>
        <v>0.49034562000540494</v>
      </c>
      <c r="BG300" s="82">
        <f t="shared" si="62"/>
        <v>0.50965437999459506</v>
      </c>
      <c r="BH300" s="86">
        <f t="shared" si="67"/>
        <v>1.1737676618068238E-3</v>
      </c>
      <c r="BI300" s="83">
        <f>SUMPRODUCT(BC300:$BC$2007,BG300:$BG$2007)</f>
        <v>108721.31253481894</v>
      </c>
      <c r="BJ300" s="77">
        <f t="shared" si="61"/>
        <v>0.50020892517611604</v>
      </c>
      <c r="BL300" s="78">
        <f t="shared" si="68"/>
        <v>146500</v>
      </c>
      <c r="BM300" s="82">
        <f t="shared" si="63"/>
        <v>0.70317264094617116</v>
      </c>
      <c r="BN300" s="82">
        <f t="shared" si="64"/>
        <v>0.29682735905382884</v>
      </c>
      <c r="BO300" s="86">
        <f t="shared" si="69"/>
        <v>1.2330244864555695E-3</v>
      </c>
      <c r="BP300" s="83">
        <f>SUMPRODUCT(BC299:$BC$2006, BN300:$BN$2007)</f>
        <v>35846.015344306921</v>
      </c>
      <c r="BQ300" s="77">
        <f t="shared" si="65"/>
        <v>0.29719272925764662</v>
      </c>
    </row>
    <row r="301" spans="1:69" x14ac:dyDescent="0.35">
      <c r="A301">
        <v>2020</v>
      </c>
      <c r="B301" t="s">
        <v>3</v>
      </c>
      <c r="C301" t="s">
        <v>67</v>
      </c>
      <c r="D301" t="s">
        <v>17</v>
      </c>
      <c r="E301">
        <v>5</v>
      </c>
      <c r="F301" t="s">
        <v>9</v>
      </c>
      <c r="G301" t="s">
        <v>142</v>
      </c>
      <c r="H301" t="s">
        <v>35</v>
      </c>
      <c r="I301" t="s">
        <v>86</v>
      </c>
      <c r="J301" t="s">
        <v>19</v>
      </c>
      <c r="K301" t="s">
        <v>94</v>
      </c>
      <c r="L301" s="6">
        <v>1</v>
      </c>
      <c r="M301" s="6">
        <v>0</v>
      </c>
      <c r="N301" s="6">
        <v>7357</v>
      </c>
      <c r="O301" s="6">
        <v>0</v>
      </c>
      <c r="P301" s="6">
        <v>0</v>
      </c>
      <c r="Q301" s="6">
        <v>0</v>
      </c>
      <c r="R301" s="6">
        <v>0</v>
      </c>
      <c r="W301" s="66" t="str">
        <f t="shared" si="58"/>
        <v>X</v>
      </c>
      <c r="X301" s="66" t="str">
        <f t="shared" si="59"/>
        <v>X</v>
      </c>
      <c r="BC301" s="88">
        <v>500</v>
      </c>
      <c r="BE301" s="78">
        <f t="shared" si="66"/>
        <v>147000</v>
      </c>
      <c r="BF301" s="82">
        <f t="shared" si="60"/>
        <v>0.49151669061433756</v>
      </c>
      <c r="BG301" s="82">
        <f t="shared" si="62"/>
        <v>0.50848330938566244</v>
      </c>
      <c r="BH301" s="86">
        <f t="shared" si="67"/>
        <v>1.1710706089326228E-3</v>
      </c>
      <c r="BI301" s="83">
        <f>SUMPRODUCT(BC301:$BC$2007,BG301:$BG$2007)</f>
        <v>108466.48534482165</v>
      </c>
      <c r="BJ301" s="77">
        <f t="shared" si="61"/>
        <v>0.49903650707480435</v>
      </c>
      <c r="BL301" s="78">
        <f t="shared" si="68"/>
        <v>147000</v>
      </c>
      <c r="BM301" s="82">
        <f t="shared" si="63"/>
        <v>0.70440056462262923</v>
      </c>
      <c r="BN301" s="82">
        <f t="shared" si="64"/>
        <v>0.29559943537737077</v>
      </c>
      <c r="BO301" s="86">
        <f t="shared" si="69"/>
        <v>1.2279236764580759E-3</v>
      </c>
      <c r="BP301" s="83">
        <f>SUMPRODUCT(BC300:$BC$2006, BN301:$BN$2007)</f>
        <v>35697.601664780006</v>
      </c>
      <c r="BQ301" s="77">
        <f t="shared" si="65"/>
        <v>0.29596225870034437</v>
      </c>
    </row>
    <row r="302" spans="1:69" x14ac:dyDescent="0.35">
      <c r="A302">
        <v>2020</v>
      </c>
      <c r="B302" t="s">
        <v>3</v>
      </c>
      <c r="C302" t="s">
        <v>67</v>
      </c>
      <c r="D302" t="s">
        <v>17</v>
      </c>
      <c r="E302">
        <v>6</v>
      </c>
      <c r="F302" t="s">
        <v>9</v>
      </c>
      <c r="G302" t="s">
        <v>135</v>
      </c>
      <c r="H302" t="s">
        <v>35</v>
      </c>
      <c r="I302" t="s">
        <v>86</v>
      </c>
      <c r="J302" t="s">
        <v>19</v>
      </c>
      <c r="K302" t="s">
        <v>94</v>
      </c>
      <c r="L302" s="6">
        <v>1</v>
      </c>
      <c r="M302" s="6">
        <v>-26633</v>
      </c>
      <c r="N302" s="6">
        <v>15000</v>
      </c>
      <c r="O302" s="6">
        <v>0</v>
      </c>
      <c r="P302" s="6">
        <v>0</v>
      </c>
      <c r="Q302" s="6">
        <v>0</v>
      </c>
      <c r="R302" s="6">
        <v>0</v>
      </c>
      <c r="W302" s="66" t="str">
        <f t="shared" si="58"/>
        <v>X</v>
      </c>
      <c r="X302" s="66" t="str">
        <f t="shared" si="59"/>
        <v>X</v>
      </c>
      <c r="BC302" s="88">
        <v>500</v>
      </c>
      <c r="BE302" s="78">
        <f t="shared" si="66"/>
        <v>147500</v>
      </c>
      <c r="BF302" s="82">
        <f t="shared" si="60"/>
        <v>0.492685070367614</v>
      </c>
      <c r="BG302" s="82">
        <f t="shared" si="62"/>
        <v>0.507314929632386</v>
      </c>
      <c r="BH302" s="86">
        <f t="shared" si="67"/>
        <v>1.1683797532764384E-3</v>
      </c>
      <c r="BI302" s="83">
        <f>SUMPRODUCT(BC302:$BC$2007,BG302:$BG$2007)</f>
        <v>108212.24369012882</v>
      </c>
      <c r="BJ302" s="77">
        <f t="shared" si="61"/>
        <v>0.49786678292538178</v>
      </c>
      <c r="BL302" s="78">
        <f t="shared" si="68"/>
        <v>147500</v>
      </c>
      <c r="BM302" s="82">
        <f t="shared" si="63"/>
        <v>0.70562340859026251</v>
      </c>
      <c r="BN302" s="82">
        <f t="shared" si="64"/>
        <v>0.29437659140973749</v>
      </c>
      <c r="BO302" s="86">
        <f t="shared" si="69"/>
        <v>1.2228439676332803E-3</v>
      </c>
      <c r="BP302" s="83">
        <f>SUMPRODUCT(BC301:$BC$2006, BN302:$BN$2007)</f>
        <v>35549.801947091306</v>
      </c>
      <c r="BQ302" s="77">
        <f t="shared" si="65"/>
        <v>0.29473687838787427</v>
      </c>
    </row>
    <row r="303" spans="1:69" x14ac:dyDescent="0.35">
      <c r="A303">
        <v>2020</v>
      </c>
      <c r="B303" t="s">
        <v>3</v>
      </c>
      <c r="C303" t="s">
        <v>67</v>
      </c>
      <c r="D303" t="s">
        <v>17</v>
      </c>
      <c r="E303">
        <v>7</v>
      </c>
      <c r="F303" t="s">
        <v>9</v>
      </c>
      <c r="G303" t="s">
        <v>139</v>
      </c>
      <c r="H303" t="s">
        <v>35</v>
      </c>
      <c r="I303" t="s">
        <v>86</v>
      </c>
      <c r="J303" t="s">
        <v>19</v>
      </c>
      <c r="K303" t="s">
        <v>92</v>
      </c>
      <c r="L303" s="6">
        <v>1</v>
      </c>
      <c r="M303" s="6">
        <v>-5000</v>
      </c>
      <c r="N303" s="6">
        <v>4218.78</v>
      </c>
      <c r="O303" s="6">
        <v>0</v>
      </c>
      <c r="P303" s="6">
        <v>0</v>
      </c>
      <c r="Q303" s="6">
        <v>0</v>
      </c>
      <c r="R303" s="6">
        <v>0</v>
      </c>
      <c r="W303" s="66" t="str">
        <f t="shared" si="58"/>
        <v>X</v>
      </c>
      <c r="X303" s="66" t="str">
        <f t="shared" si="59"/>
        <v>X</v>
      </c>
      <c r="BC303" s="88">
        <v>500</v>
      </c>
      <c r="BE303" s="78">
        <f t="shared" si="66"/>
        <v>148000</v>
      </c>
      <c r="BF303" s="82">
        <f t="shared" si="60"/>
        <v>0.49385076544821249</v>
      </c>
      <c r="BG303" s="82">
        <f t="shared" si="62"/>
        <v>0.50614923455178751</v>
      </c>
      <c r="BH303" s="86">
        <f t="shared" si="67"/>
        <v>1.1656950805984945E-3</v>
      </c>
      <c r="BI303" s="83">
        <f>SUMPRODUCT(BC303:$BC$2007,BG303:$BG$2007)</f>
        <v>107958.58622531261</v>
      </c>
      <c r="BJ303" s="77">
        <f t="shared" si="61"/>
        <v>0.49669974653775556</v>
      </c>
      <c r="BL303" s="78">
        <f t="shared" si="68"/>
        <v>148000</v>
      </c>
      <c r="BM303" s="82">
        <f t="shared" si="63"/>
        <v>0.70684119386295186</v>
      </c>
      <c r="BN303" s="82">
        <f t="shared" si="64"/>
        <v>0.29315880613704814</v>
      </c>
      <c r="BO303" s="86">
        <f t="shared" si="69"/>
        <v>1.2177852726893423E-3</v>
      </c>
      <c r="BP303" s="83">
        <f>SUMPRODUCT(BC302:$BC$2006, BN303:$BN$2007)</f>
        <v>35402.613651386426</v>
      </c>
      <c r="BQ303" s="77">
        <f t="shared" si="65"/>
        <v>0.29351656726277003</v>
      </c>
    </row>
    <row r="304" spans="1:69" x14ac:dyDescent="0.35">
      <c r="A304">
        <v>2020</v>
      </c>
      <c r="B304" t="s">
        <v>3</v>
      </c>
      <c r="C304" t="s">
        <v>67</v>
      </c>
      <c r="D304" t="s">
        <v>17</v>
      </c>
      <c r="E304">
        <v>8</v>
      </c>
      <c r="F304" t="s">
        <v>9</v>
      </c>
      <c r="G304" t="s">
        <v>129</v>
      </c>
      <c r="H304" t="s">
        <v>35</v>
      </c>
      <c r="I304" t="s">
        <v>87</v>
      </c>
      <c r="J304" t="s">
        <v>19</v>
      </c>
      <c r="K304" t="s">
        <v>90</v>
      </c>
      <c r="L304" s="6">
        <v>1</v>
      </c>
      <c r="M304" s="6">
        <v>0</v>
      </c>
      <c r="N304" s="6">
        <v>1745</v>
      </c>
      <c r="O304" s="6">
        <v>0</v>
      </c>
      <c r="P304" s="6">
        <v>0</v>
      </c>
      <c r="Q304" s="6">
        <v>0</v>
      </c>
      <c r="R304" s="6">
        <v>0</v>
      </c>
      <c r="W304" s="66" t="str">
        <f t="shared" si="58"/>
        <v>X</v>
      </c>
      <c r="X304" s="66" t="str">
        <f t="shared" si="59"/>
        <v>X</v>
      </c>
      <c r="BC304" s="88">
        <v>500</v>
      </c>
      <c r="BE304" s="78">
        <f t="shared" si="66"/>
        <v>148500</v>
      </c>
      <c r="BF304" s="82">
        <f t="shared" si="60"/>
        <v>0.49501378202490448</v>
      </c>
      <c r="BG304" s="82">
        <f t="shared" si="62"/>
        <v>0.50498621797509546</v>
      </c>
      <c r="BH304" s="86">
        <f t="shared" si="67"/>
        <v>1.1630165766919887E-3</v>
      </c>
      <c r="BI304" s="83">
        <f>SUMPRODUCT(BC304:$BC$2007,BG304:$BG$2007)</f>
        <v>107705.51160803672</v>
      </c>
      <c r="BJ304" s="77">
        <f t="shared" si="61"/>
        <v>0.4955353917360566</v>
      </c>
      <c r="BL304" s="78">
        <f t="shared" si="68"/>
        <v>148500</v>
      </c>
      <c r="BM304" s="82">
        <f t="shared" si="63"/>
        <v>0.70805394136764732</v>
      </c>
      <c r="BN304" s="82">
        <f t="shared" si="64"/>
        <v>0.29194605863235268</v>
      </c>
      <c r="BO304" s="86">
        <f t="shared" si="69"/>
        <v>1.2127475046954661E-3</v>
      </c>
      <c r="BP304" s="83">
        <f>SUMPRODUCT(BC303:$BC$2006, BN304:$BN$2007)</f>
        <v>35256.03424831789</v>
      </c>
      <c r="BQ304" s="77">
        <f t="shared" si="65"/>
        <v>0.29230130435467633</v>
      </c>
    </row>
    <row r="305" spans="1:69" x14ac:dyDescent="0.35">
      <c r="A305">
        <v>2020</v>
      </c>
      <c r="B305" t="s">
        <v>3</v>
      </c>
      <c r="C305" t="s">
        <v>69</v>
      </c>
      <c r="D305" t="s">
        <v>17</v>
      </c>
      <c r="E305">
        <v>1</v>
      </c>
      <c r="F305" t="s">
        <v>9</v>
      </c>
      <c r="G305" t="s">
        <v>121</v>
      </c>
      <c r="H305" t="s">
        <v>35</v>
      </c>
      <c r="I305" t="s">
        <v>86</v>
      </c>
      <c r="J305" t="s">
        <v>19</v>
      </c>
      <c r="K305" t="s">
        <v>94</v>
      </c>
      <c r="L305" s="6">
        <v>1</v>
      </c>
      <c r="M305" s="6">
        <v>-140000</v>
      </c>
      <c r="N305" s="6">
        <v>0</v>
      </c>
      <c r="O305" s="6">
        <v>0</v>
      </c>
      <c r="P305" s="6">
        <v>0</v>
      </c>
      <c r="Q305" s="6">
        <v>140000</v>
      </c>
      <c r="R305" s="6">
        <v>0</v>
      </c>
      <c r="W305" s="66" t="str">
        <f t="shared" si="58"/>
        <v>X</v>
      </c>
      <c r="X305" s="66" t="str">
        <f t="shared" si="59"/>
        <v>X</v>
      </c>
      <c r="BC305" s="88">
        <v>500</v>
      </c>
      <c r="BE305" s="78">
        <f t="shared" si="66"/>
        <v>149000</v>
      </c>
      <c r="BF305" s="82">
        <f t="shared" si="60"/>
        <v>0.49617412625228652</v>
      </c>
      <c r="BG305" s="82">
        <f t="shared" si="62"/>
        <v>0.50382587374771348</v>
      </c>
      <c r="BH305" s="86">
        <f t="shared" si="67"/>
        <v>1.1603442273820375E-3</v>
      </c>
      <c r="BI305" s="83">
        <f>SUMPRODUCT(BC305:$BC$2007,BG305:$BG$2007)</f>
        <v>107453.01849904915</v>
      </c>
      <c r="BJ305" s="77">
        <f t="shared" si="61"/>
        <v>0.49437371235860611</v>
      </c>
      <c r="BL305" s="78">
        <f t="shared" si="68"/>
        <v>149000</v>
      </c>
      <c r="BM305" s="82">
        <f t="shared" si="63"/>
        <v>0.70926167194472756</v>
      </c>
      <c r="BN305" s="82">
        <f t="shared" si="64"/>
        <v>0.29073832805527244</v>
      </c>
      <c r="BO305" s="86">
        <f t="shared" si="69"/>
        <v>1.2077305770802349E-3</v>
      </c>
      <c r="BP305" s="83">
        <f>SUMPRODUCT(BC304:$BC$2006, BN305:$BN$2007)</f>
        <v>35110.06121900172</v>
      </c>
      <c r="BQ305" s="77">
        <f t="shared" si="65"/>
        <v>0.29109106877998869</v>
      </c>
    </row>
    <row r="306" spans="1:69" x14ac:dyDescent="0.35">
      <c r="A306">
        <v>2020</v>
      </c>
      <c r="B306" t="s">
        <v>3</v>
      </c>
      <c r="C306" t="s">
        <v>69</v>
      </c>
      <c r="D306" t="s">
        <v>17</v>
      </c>
      <c r="E306">
        <v>1</v>
      </c>
      <c r="F306" t="s">
        <v>9</v>
      </c>
      <c r="G306" t="s">
        <v>121</v>
      </c>
      <c r="H306" t="s">
        <v>35</v>
      </c>
      <c r="I306" t="s">
        <v>86</v>
      </c>
      <c r="J306" t="s">
        <v>19</v>
      </c>
      <c r="K306" t="s">
        <v>98</v>
      </c>
      <c r="L306" s="6">
        <v>1</v>
      </c>
      <c r="M306" s="6">
        <v>-952.23</v>
      </c>
      <c r="N306" s="6">
        <v>0</v>
      </c>
      <c r="O306" s="6">
        <v>0</v>
      </c>
      <c r="P306" s="6">
        <v>0</v>
      </c>
      <c r="Q306" s="6">
        <v>952.23</v>
      </c>
      <c r="R306" s="6">
        <v>0</v>
      </c>
      <c r="W306" s="66" t="str">
        <f t="shared" si="58"/>
        <v>X</v>
      </c>
      <c r="X306" s="66" t="str">
        <f t="shared" si="59"/>
        <v>X</v>
      </c>
      <c r="BC306" s="88">
        <v>500</v>
      </c>
      <c r="BE306" s="78">
        <f t="shared" si="66"/>
        <v>149500</v>
      </c>
      <c r="BF306" s="82">
        <f t="shared" si="60"/>
        <v>0.49733180427081342</v>
      </c>
      <c r="BG306" s="82">
        <f t="shared" si="62"/>
        <v>0.50266819572918653</v>
      </c>
      <c r="BH306" s="86">
        <f t="shared" si="67"/>
        <v>1.1576780185268976E-3</v>
      </c>
      <c r="BI306" s="83">
        <f>SUMPRODUCT(BC306:$BC$2007,BG306:$BG$2007)</f>
        <v>107201.1055621753</v>
      </c>
      <c r="BJ306" s="77">
        <f t="shared" si="61"/>
        <v>0.49321470225788394</v>
      </c>
      <c r="BL306" s="78">
        <f t="shared" si="68"/>
        <v>149500</v>
      </c>
      <c r="BM306" s="82">
        <f t="shared" si="63"/>
        <v>0.71046440634835828</v>
      </c>
      <c r="BN306" s="82">
        <f t="shared" si="64"/>
        <v>0.28953559365164172</v>
      </c>
      <c r="BO306" s="86">
        <f t="shared" si="69"/>
        <v>1.202734403630723E-3</v>
      </c>
      <c r="BP306" s="83">
        <f>SUMPRODUCT(BC305:$BC$2006, BN306:$BN$2007)</f>
        <v>34964.692054974068</v>
      </c>
      <c r="BQ306" s="77">
        <f t="shared" si="65"/>
        <v>0.28988583974149412</v>
      </c>
    </row>
    <row r="307" spans="1:69" x14ac:dyDescent="0.35">
      <c r="A307">
        <v>2020</v>
      </c>
      <c r="B307" t="s">
        <v>3</v>
      </c>
      <c r="C307" t="s">
        <v>69</v>
      </c>
      <c r="D307" t="s">
        <v>17</v>
      </c>
      <c r="E307">
        <v>1</v>
      </c>
      <c r="F307" t="s">
        <v>9</v>
      </c>
      <c r="G307" t="s">
        <v>122</v>
      </c>
      <c r="H307" t="s">
        <v>35</v>
      </c>
      <c r="I307" t="s">
        <v>86</v>
      </c>
      <c r="J307" t="s">
        <v>19</v>
      </c>
      <c r="K307" t="s">
        <v>91</v>
      </c>
      <c r="L307" s="6">
        <v>4</v>
      </c>
      <c r="M307" s="6">
        <v>722000</v>
      </c>
      <c r="N307" s="6">
        <v>32875.56</v>
      </c>
      <c r="O307" s="6">
        <v>0</v>
      </c>
      <c r="P307" s="6">
        <v>760000</v>
      </c>
      <c r="Q307" s="6">
        <v>38000</v>
      </c>
      <c r="R307" s="6">
        <v>0</v>
      </c>
      <c r="W307" s="66" t="str">
        <f t="shared" si="58"/>
        <v>X</v>
      </c>
      <c r="X307" s="66" t="str">
        <f t="shared" si="59"/>
        <v>X</v>
      </c>
      <c r="BC307" s="88">
        <v>500</v>
      </c>
      <c r="BE307" s="78">
        <f t="shared" si="66"/>
        <v>150000</v>
      </c>
      <c r="BF307" s="82">
        <f t="shared" si="60"/>
        <v>0.49848682220683094</v>
      </c>
      <c r="BG307" s="82">
        <f t="shared" si="62"/>
        <v>0.50151317779316906</v>
      </c>
      <c r="BH307" s="86">
        <f t="shared" si="67"/>
        <v>1.1550179360175217E-3</v>
      </c>
      <c r="BI307" s="83">
        <f>SUMPRODUCT(BC307:$BC$2007,BG307:$BG$2007)</f>
        <v>106949.77146431072</v>
      </c>
      <c r="BJ307" s="77">
        <f t="shared" si="61"/>
        <v>0.49205835530049519</v>
      </c>
      <c r="BL307" s="78">
        <f t="shared" si="68"/>
        <v>150000</v>
      </c>
      <c r="BM307" s="82">
        <f t="shared" si="63"/>
        <v>0.71166216524684889</v>
      </c>
      <c r="BN307" s="82">
        <f t="shared" si="64"/>
        <v>0.28833783475315111</v>
      </c>
      <c r="BO307" s="86">
        <f t="shared" si="69"/>
        <v>1.1977588984906085E-3</v>
      </c>
      <c r="BP307" s="83">
        <f>SUMPRODUCT(BC306:$BC$2006, BN307:$BN$2007)</f>
        <v>34819.924258148247</v>
      </c>
      <c r="BQ307" s="77">
        <f t="shared" si="65"/>
        <v>0.28868559652801473</v>
      </c>
    </row>
    <row r="308" spans="1:69" x14ac:dyDescent="0.35">
      <c r="A308">
        <v>2020</v>
      </c>
      <c r="B308" t="s">
        <v>3</v>
      </c>
      <c r="C308" t="s">
        <v>69</v>
      </c>
      <c r="D308" t="s">
        <v>17</v>
      </c>
      <c r="E308">
        <v>1</v>
      </c>
      <c r="F308" t="s">
        <v>9</v>
      </c>
      <c r="G308" t="s">
        <v>122</v>
      </c>
      <c r="H308" t="s">
        <v>35</v>
      </c>
      <c r="I308" t="s">
        <v>86</v>
      </c>
      <c r="J308" t="s">
        <v>19</v>
      </c>
      <c r="K308" t="s">
        <v>94</v>
      </c>
      <c r="L308" s="6">
        <v>3</v>
      </c>
      <c r="M308" s="6">
        <v>-3021500</v>
      </c>
      <c r="N308" s="6">
        <v>12435.19</v>
      </c>
      <c r="O308" s="6">
        <v>0</v>
      </c>
      <c r="P308" s="6">
        <v>0</v>
      </c>
      <c r="Q308" s="6">
        <v>799500</v>
      </c>
      <c r="R308" s="6">
        <v>0</v>
      </c>
      <c r="W308" s="66" t="str">
        <f t="shared" si="58"/>
        <v>X</v>
      </c>
      <c r="X308" s="66" t="str">
        <f t="shared" si="59"/>
        <v>X</v>
      </c>
      <c r="BC308" s="88">
        <v>500</v>
      </c>
      <c r="BE308" s="78">
        <f t="shared" si="66"/>
        <v>150500</v>
      </c>
      <c r="BF308" s="82">
        <f t="shared" si="60"/>
        <v>0.49963918617260755</v>
      </c>
      <c r="BG308" s="82">
        <f t="shared" si="62"/>
        <v>0.5003608138273925</v>
      </c>
      <c r="BH308" s="86">
        <f t="shared" si="67"/>
        <v>1.1523639657766149E-3</v>
      </c>
      <c r="BI308" s="83">
        <f>SUMPRODUCT(BC308:$BC$2007,BG308:$BG$2007)</f>
        <v>106699.01487541413</v>
      </c>
      <c r="BJ308" s="77">
        <f t="shared" si="61"/>
        <v>0.49090466536713806</v>
      </c>
      <c r="BL308" s="78">
        <f t="shared" si="68"/>
        <v>150500</v>
      </c>
      <c r="BM308" s="82">
        <f t="shared" si="63"/>
        <v>0.71285496922300751</v>
      </c>
      <c r="BN308" s="82">
        <f t="shared" si="64"/>
        <v>0.28714503077699249</v>
      </c>
      <c r="BO308" s="86">
        <f t="shared" si="69"/>
        <v>1.1928039761586184E-3</v>
      </c>
      <c r="BP308" s="83">
        <f>SUMPRODUCT(BC307:$BC$2006, BN308:$BN$2007)</f>
        <v>34675.75534077167</v>
      </c>
      <c r="BQ308" s="77">
        <f t="shared" si="65"/>
        <v>0.28749031851405077</v>
      </c>
    </row>
    <row r="309" spans="1:69" x14ac:dyDescent="0.35">
      <c r="A309">
        <v>2020</v>
      </c>
      <c r="B309" t="s">
        <v>3</v>
      </c>
      <c r="C309" t="s">
        <v>69</v>
      </c>
      <c r="D309" t="s">
        <v>17</v>
      </c>
      <c r="E309">
        <v>1</v>
      </c>
      <c r="F309" t="s">
        <v>9</v>
      </c>
      <c r="G309" t="s">
        <v>122</v>
      </c>
      <c r="H309" t="s">
        <v>35</v>
      </c>
      <c r="I309" t="s">
        <v>86</v>
      </c>
      <c r="J309" t="s">
        <v>19</v>
      </c>
      <c r="K309" t="s">
        <v>108</v>
      </c>
      <c r="L309" s="6">
        <v>6</v>
      </c>
      <c r="M309" s="6">
        <v>-49000</v>
      </c>
      <c r="N309" s="6">
        <v>80333.13</v>
      </c>
      <c r="O309" s="6">
        <v>0</v>
      </c>
      <c r="P309" s="6">
        <v>0</v>
      </c>
      <c r="Q309" s="6">
        <v>49000</v>
      </c>
      <c r="R309" s="6">
        <v>0</v>
      </c>
      <c r="W309" s="66" t="str">
        <f t="shared" si="58"/>
        <v>X</v>
      </c>
      <c r="X309" s="66" t="str">
        <f t="shared" si="59"/>
        <v>X</v>
      </c>
      <c r="BC309" s="88">
        <v>500</v>
      </c>
      <c r="BE309" s="78">
        <f t="shared" si="66"/>
        <v>151000</v>
      </c>
      <c r="BF309" s="82">
        <f t="shared" si="60"/>
        <v>0.50078890226636719</v>
      </c>
      <c r="BG309" s="82">
        <f t="shared" si="62"/>
        <v>0.49921109773363281</v>
      </c>
      <c r="BH309" s="86">
        <f t="shared" si="67"/>
        <v>1.149716093759634E-3</v>
      </c>
      <c r="BI309" s="83">
        <f>SUMPRODUCT(BC309:$BC$2007,BG309:$BG$2007)</f>
        <v>106448.83446850043</v>
      </c>
      <c r="BJ309" s="77">
        <f t="shared" si="61"/>
        <v>0.4897536263525718</v>
      </c>
      <c r="BL309" s="78">
        <f t="shared" si="68"/>
        <v>151000</v>
      </c>
      <c r="BM309" s="82">
        <f t="shared" si="63"/>
        <v>0.71404283877449448</v>
      </c>
      <c r="BN309" s="82">
        <f t="shared" si="64"/>
        <v>0.28595716122550552</v>
      </c>
      <c r="BO309" s="86">
        <f t="shared" si="69"/>
        <v>1.1878695514869753E-3</v>
      </c>
      <c r="BP309" s="83">
        <f>SUMPRODUCT(BC308:$BC$2006, BN309:$BN$2007)</f>
        <v>34532.182825383155</v>
      </c>
      <c r="BQ309" s="77">
        <f t="shared" si="65"/>
        <v>0.28629998515942662</v>
      </c>
    </row>
    <row r="310" spans="1:69" x14ac:dyDescent="0.35">
      <c r="A310">
        <v>2020</v>
      </c>
      <c r="B310" t="s">
        <v>3</v>
      </c>
      <c r="C310" t="s">
        <v>69</v>
      </c>
      <c r="D310" t="s">
        <v>17</v>
      </c>
      <c r="E310">
        <v>1</v>
      </c>
      <c r="F310" t="s">
        <v>9</v>
      </c>
      <c r="G310" t="s">
        <v>122</v>
      </c>
      <c r="H310" t="s">
        <v>35</v>
      </c>
      <c r="I310" t="s">
        <v>86</v>
      </c>
      <c r="J310" t="s">
        <v>19</v>
      </c>
      <c r="K310" t="s">
        <v>99</v>
      </c>
      <c r="L310" s="6">
        <v>1</v>
      </c>
      <c r="M310" s="6">
        <v>-20718.98</v>
      </c>
      <c r="N310" s="6">
        <v>0</v>
      </c>
      <c r="O310" s="6">
        <v>0</v>
      </c>
      <c r="P310" s="6">
        <v>0</v>
      </c>
      <c r="Q310" s="6">
        <v>11510.54</v>
      </c>
      <c r="R310" s="6">
        <v>0</v>
      </c>
      <c r="W310" s="66" t="str">
        <f t="shared" si="58"/>
        <v>X</v>
      </c>
      <c r="X310" s="66" t="str">
        <f t="shared" si="59"/>
        <v>X</v>
      </c>
      <c r="BC310" s="88">
        <v>500</v>
      </c>
      <c r="BE310" s="78">
        <f t="shared" si="66"/>
        <v>151500</v>
      </c>
      <c r="BF310" s="82">
        <f t="shared" si="60"/>
        <v>0.50193597657232147</v>
      </c>
      <c r="BG310" s="82">
        <f t="shared" si="62"/>
        <v>0.49806402342767853</v>
      </c>
      <c r="BH310" s="86">
        <f t="shared" si="67"/>
        <v>1.1470743059542876E-3</v>
      </c>
      <c r="BI310" s="83">
        <f>SUMPRODUCT(BC310:$BC$2007,BG310:$BG$2007)</f>
        <v>106199.22891963361</v>
      </c>
      <c r="BJ310" s="77">
        <f t="shared" si="61"/>
        <v>0.48860523216558405</v>
      </c>
      <c r="BL310" s="78">
        <f t="shared" si="68"/>
        <v>151500</v>
      </c>
      <c r="BM310" s="82">
        <f t="shared" si="63"/>
        <v>0.71522579431417521</v>
      </c>
      <c r="BN310" s="82">
        <f t="shared" si="64"/>
        <v>0.28477420568582479</v>
      </c>
      <c r="BO310" s="86">
        <f t="shared" si="69"/>
        <v>1.1829555396807301E-3</v>
      </c>
      <c r="BP310" s="83">
        <f>SUMPRODUCT(BC309:$BC$2006, BN310:$BN$2007)</f>
        <v>34389.204244770423</v>
      </c>
      <c r="BQ310" s="77">
        <f t="shared" si="65"/>
        <v>0.28511457600893841</v>
      </c>
    </row>
    <row r="311" spans="1:69" x14ac:dyDescent="0.35">
      <c r="A311">
        <v>2020</v>
      </c>
      <c r="B311" t="s">
        <v>3</v>
      </c>
      <c r="C311" t="s">
        <v>69</v>
      </c>
      <c r="D311" t="s">
        <v>17</v>
      </c>
      <c r="E311">
        <v>1</v>
      </c>
      <c r="F311" t="s">
        <v>9</v>
      </c>
      <c r="G311" t="s">
        <v>122</v>
      </c>
      <c r="H311" t="s">
        <v>35</v>
      </c>
      <c r="I311" t="s">
        <v>86</v>
      </c>
      <c r="J311" t="s">
        <v>19</v>
      </c>
      <c r="K311" t="s">
        <v>98</v>
      </c>
      <c r="L311" s="6">
        <v>4</v>
      </c>
      <c r="M311" s="6">
        <v>-555.35</v>
      </c>
      <c r="N311" s="6">
        <v>0</v>
      </c>
      <c r="O311" s="6">
        <v>0</v>
      </c>
      <c r="P311" s="6">
        <v>0</v>
      </c>
      <c r="Q311" s="6">
        <v>555.35</v>
      </c>
      <c r="R311" s="6">
        <v>0</v>
      </c>
      <c r="W311" s="66" t="str">
        <f t="shared" si="58"/>
        <v>X</v>
      </c>
      <c r="X311" s="66" t="str">
        <f t="shared" si="59"/>
        <v>X</v>
      </c>
      <c r="BC311" s="88">
        <v>500</v>
      </c>
      <c r="BE311" s="78">
        <f t="shared" si="66"/>
        <v>152000</v>
      </c>
      <c r="BF311" s="82">
        <f t="shared" si="60"/>
        <v>0.50308041516070179</v>
      </c>
      <c r="BG311" s="82">
        <f t="shared" si="62"/>
        <v>0.49691958483929821</v>
      </c>
      <c r="BH311" s="86">
        <f t="shared" si="67"/>
        <v>1.1444385883803143E-3</v>
      </c>
      <c r="BI311" s="83">
        <f>SUMPRODUCT(BC311:$BC$2007,BG311:$BG$2007)</f>
        <v>105950.19690791976</v>
      </c>
      <c r="BJ311" s="77">
        <f t="shared" si="61"/>
        <v>0.48745947672895856</v>
      </c>
      <c r="BL311" s="78">
        <f t="shared" si="68"/>
        <v>152000</v>
      </c>
      <c r="BM311" s="82">
        <f t="shared" si="63"/>
        <v>0.71640385617047042</v>
      </c>
      <c r="BN311" s="82">
        <f t="shared" si="64"/>
        <v>0.28359614382952958</v>
      </c>
      <c r="BO311" s="86">
        <f t="shared" si="69"/>
        <v>1.1780618562952094E-3</v>
      </c>
      <c r="BP311" s="83">
        <f>SUMPRODUCT(BC310:$BC$2006, BN311:$BN$2007)</f>
        <v>34246.817141927524</v>
      </c>
      <c r="BQ311" s="77">
        <f t="shared" si="65"/>
        <v>0.28393407069200111</v>
      </c>
    </row>
    <row r="312" spans="1:69" x14ac:dyDescent="0.35">
      <c r="A312">
        <v>2020</v>
      </c>
      <c r="B312" t="s">
        <v>3</v>
      </c>
      <c r="C312" t="s">
        <v>69</v>
      </c>
      <c r="D312" t="s">
        <v>17</v>
      </c>
      <c r="E312">
        <v>1</v>
      </c>
      <c r="F312" t="s">
        <v>9</v>
      </c>
      <c r="G312" t="s">
        <v>123</v>
      </c>
      <c r="H312" t="s">
        <v>35</v>
      </c>
      <c r="I312" t="s">
        <v>86</v>
      </c>
      <c r="J312" t="s">
        <v>19</v>
      </c>
      <c r="K312" t="s">
        <v>94</v>
      </c>
      <c r="L312" s="6">
        <v>2</v>
      </c>
      <c r="M312" s="6">
        <v>2175600</v>
      </c>
      <c r="N312" s="6">
        <v>21881.24</v>
      </c>
      <c r="O312" s="6">
        <v>0</v>
      </c>
      <c r="P312" s="6">
        <v>1960000</v>
      </c>
      <c r="Q312" s="6">
        <v>98000</v>
      </c>
      <c r="R312" s="6">
        <v>0</v>
      </c>
      <c r="W312" s="66" t="str">
        <f t="shared" si="58"/>
        <v>X</v>
      </c>
      <c r="X312" s="66" t="str">
        <f t="shared" si="59"/>
        <v>X</v>
      </c>
      <c r="BC312" s="88">
        <v>500</v>
      </c>
      <c r="BE312" s="78">
        <f t="shared" si="66"/>
        <v>152500</v>
      </c>
      <c r="BF312" s="82">
        <f t="shared" si="60"/>
        <v>0.5042222240877916</v>
      </c>
      <c r="BG312" s="82">
        <f t="shared" si="62"/>
        <v>0.4957777759122084</v>
      </c>
      <c r="BH312" s="86">
        <f t="shared" si="67"/>
        <v>1.1418089270898157E-3</v>
      </c>
      <c r="BI312" s="83">
        <f>SUMPRODUCT(BC312:$BC$2007,BG312:$BG$2007)</f>
        <v>105701.73711550012</v>
      </c>
      <c r="BJ312" s="77">
        <f t="shared" si="61"/>
        <v>0.48631635397944328</v>
      </c>
      <c r="BL312" s="78">
        <f t="shared" si="68"/>
        <v>152500</v>
      </c>
      <c r="BM312" s="82">
        <f t="shared" si="63"/>
        <v>0.71757704458770566</v>
      </c>
      <c r="BN312" s="82">
        <f t="shared" si="64"/>
        <v>0.28242295541229434</v>
      </c>
      <c r="BO312" s="86">
        <f t="shared" si="69"/>
        <v>1.173188417235238E-3</v>
      </c>
      <c r="BP312" s="83">
        <f>SUMPRODUCT(BC311:$BC$2006, BN312:$BN$2007)</f>
        <v>34105.01907001272</v>
      </c>
      <c r="BQ312" s="77">
        <f t="shared" si="65"/>
        <v>0.28275844892229929</v>
      </c>
    </row>
    <row r="313" spans="1:69" x14ac:dyDescent="0.35">
      <c r="A313">
        <v>2020</v>
      </c>
      <c r="B313" t="s">
        <v>3</v>
      </c>
      <c r="C313" t="s">
        <v>69</v>
      </c>
      <c r="D313" t="s">
        <v>17</v>
      </c>
      <c r="E313">
        <v>1</v>
      </c>
      <c r="F313" t="s">
        <v>9</v>
      </c>
      <c r="G313" t="s">
        <v>123</v>
      </c>
      <c r="H313" t="s">
        <v>35</v>
      </c>
      <c r="I313" t="s">
        <v>86</v>
      </c>
      <c r="J313" t="s">
        <v>19</v>
      </c>
      <c r="K313" t="s">
        <v>115</v>
      </c>
      <c r="L313" s="6">
        <v>2</v>
      </c>
      <c r="M313" s="6">
        <v>-10483.870000000001</v>
      </c>
      <c r="N313" s="6">
        <v>0</v>
      </c>
      <c r="O313" s="6">
        <v>0</v>
      </c>
      <c r="P313" s="6">
        <v>0</v>
      </c>
      <c r="Q313" s="6">
        <v>10483.870000000001</v>
      </c>
      <c r="R313" s="6">
        <v>0</v>
      </c>
      <c r="W313" s="66" t="str">
        <f t="shared" si="58"/>
        <v>X</v>
      </c>
      <c r="X313" s="66" t="str">
        <f t="shared" si="59"/>
        <v>X</v>
      </c>
      <c r="BC313" s="88">
        <v>500</v>
      </c>
      <c r="BE313" s="78">
        <f t="shared" si="66"/>
        <v>153000</v>
      </c>
      <c r="BF313" s="82">
        <f t="shared" si="60"/>
        <v>0.50536140939595864</v>
      </c>
      <c r="BG313" s="82">
        <f t="shared" si="62"/>
        <v>0.49463859060404136</v>
      </c>
      <c r="BH313" s="86">
        <f t="shared" si="67"/>
        <v>1.1391853081670344E-3</v>
      </c>
      <c r="BI313" s="83">
        <f>SUMPRODUCT(BC313:$BC$2007,BG313:$BG$2007)</f>
        <v>105453.848227544</v>
      </c>
      <c r="BJ313" s="77">
        <f t="shared" si="61"/>
        <v>0.485175857867718</v>
      </c>
      <c r="BL313" s="78">
        <f t="shared" si="68"/>
        <v>153000</v>
      </c>
      <c r="BM313" s="82">
        <f t="shared" si="63"/>
        <v>0.71874537972645935</v>
      </c>
      <c r="BN313" s="82">
        <f t="shared" si="64"/>
        <v>0.28125462027354065</v>
      </c>
      <c r="BO313" s="86">
        <f t="shared" si="69"/>
        <v>1.1683351387536955E-3</v>
      </c>
      <c r="BP313" s="83">
        <f>SUMPRODUCT(BC312:$BC$2006, BN313:$BN$2007)</f>
        <v>33963.807592306584</v>
      </c>
      <c r="BQ313" s="77">
        <f t="shared" si="65"/>
        <v>0.28158769049743976</v>
      </c>
    </row>
    <row r="314" spans="1:69" x14ac:dyDescent="0.35">
      <c r="A314">
        <v>2020</v>
      </c>
      <c r="B314" t="s">
        <v>3</v>
      </c>
      <c r="C314" t="s">
        <v>69</v>
      </c>
      <c r="D314" t="s">
        <v>17</v>
      </c>
      <c r="E314">
        <v>1</v>
      </c>
      <c r="F314" t="s">
        <v>9</v>
      </c>
      <c r="G314" t="s">
        <v>123</v>
      </c>
      <c r="H314" t="s">
        <v>35</v>
      </c>
      <c r="I314" t="s">
        <v>86</v>
      </c>
      <c r="J314" t="s">
        <v>19</v>
      </c>
      <c r="K314" t="s">
        <v>88</v>
      </c>
      <c r="L314" s="6">
        <v>1</v>
      </c>
      <c r="M314" s="6">
        <v>0</v>
      </c>
      <c r="N314" s="6">
        <v>22544.959999999999</v>
      </c>
      <c r="O314" s="6">
        <v>0</v>
      </c>
      <c r="P314" s="6">
        <v>0</v>
      </c>
      <c r="Q314" s="6">
        <v>0</v>
      </c>
      <c r="R314" s="6">
        <v>0</v>
      </c>
      <c r="W314" s="66" t="str">
        <f t="shared" si="58"/>
        <v>X</v>
      </c>
      <c r="X314" s="66" t="str">
        <f t="shared" si="59"/>
        <v>X</v>
      </c>
      <c r="BC314" s="88">
        <v>500</v>
      </c>
      <c r="BE314" s="78">
        <f t="shared" si="66"/>
        <v>153500</v>
      </c>
      <c r="BF314" s="82">
        <f t="shared" si="60"/>
        <v>0.50649797711368605</v>
      </c>
      <c r="BG314" s="82">
        <f t="shared" si="62"/>
        <v>0.49350202288631395</v>
      </c>
      <c r="BH314" s="86">
        <f t="shared" si="67"/>
        <v>1.1365677177274103E-3</v>
      </c>
      <c r="BI314" s="83">
        <f>SUMPRODUCT(BC314:$BC$2007,BG314:$BG$2007)</f>
        <v>105206.52893224197</v>
      </c>
      <c r="BJ314" s="77">
        <f t="shared" si="61"/>
        <v>0.4840379823583626</v>
      </c>
      <c r="BL314" s="78">
        <f t="shared" si="68"/>
        <v>153500</v>
      </c>
      <c r="BM314" s="82">
        <f t="shared" si="63"/>
        <v>0.71990888166390854</v>
      </c>
      <c r="BN314" s="82">
        <f t="shared" si="64"/>
        <v>0.28009111833609146</v>
      </c>
      <c r="BO314" s="86">
        <f t="shared" si="69"/>
        <v>1.1635019374491851E-3</v>
      </c>
      <c r="BP314" s="83">
        <f>SUMPRODUCT(BC313:$BC$2006, BN314:$BN$2007)</f>
        <v>33823.180282169844</v>
      </c>
      <c r="BQ314" s="77">
        <f t="shared" si="65"/>
        <v>0.28042177529860196</v>
      </c>
    </row>
    <row r="315" spans="1:69" x14ac:dyDescent="0.35">
      <c r="A315">
        <v>2020</v>
      </c>
      <c r="B315" t="s">
        <v>3</v>
      </c>
      <c r="C315" t="s">
        <v>69</v>
      </c>
      <c r="D315" t="s">
        <v>17</v>
      </c>
      <c r="E315">
        <v>1</v>
      </c>
      <c r="F315" t="s">
        <v>9</v>
      </c>
      <c r="G315" t="s">
        <v>123</v>
      </c>
      <c r="H315" t="s">
        <v>35</v>
      </c>
      <c r="I315" t="s">
        <v>86</v>
      </c>
      <c r="J315" t="s">
        <v>19</v>
      </c>
      <c r="K315" t="s">
        <v>99</v>
      </c>
      <c r="L315" s="6">
        <v>1</v>
      </c>
      <c r="M315" s="6">
        <v>0</v>
      </c>
      <c r="N315" s="6">
        <v>91901.21</v>
      </c>
      <c r="O315" s="6">
        <v>0</v>
      </c>
      <c r="P315" s="6">
        <v>0</v>
      </c>
      <c r="Q315" s="6">
        <v>0</v>
      </c>
      <c r="R315" s="6">
        <v>0</v>
      </c>
      <c r="W315" s="66" t="str">
        <f t="shared" si="58"/>
        <v>X</v>
      </c>
      <c r="X315" s="66" t="str">
        <f t="shared" si="59"/>
        <v>X</v>
      </c>
      <c r="BC315" s="88">
        <v>500</v>
      </c>
      <c r="BE315" s="78">
        <f t="shared" si="66"/>
        <v>154000</v>
      </c>
      <c r="BF315" s="82">
        <f t="shared" si="60"/>
        <v>0.50763193325560541</v>
      </c>
      <c r="BG315" s="82">
        <f t="shared" si="62"/>
        <v>0.49236806674439459</v>
      </c>
      <c r="BH315" s="86">
        <f t="shared" si="67"/>
        <v>1.1339561419193567E-3</v>
      </c>
      <c r="BI315" s="83">
        <f>SUMPRODUCT(BC315:$BC$2007,BG315:$BG$2007)</f>
        <v>104959.77792079882</v>
      </c>
      <c r="BJ315" s="77">
        <f t="shared" si="61"/>
        <v>0.4829027214298251</v>
      </c>
      <c r="BL315" s="78">
        <f t="shared" si="68"/>
        <v>154000</v>
      </c>
      <c r="BM315" s="82">
        <f t="shared" si="63"/>
        <v>0.72106757039417535</v>
      </c>
      <c r="BN315" s="82">
        <f t="shared" si="64"/>
        <v>0.27893242960582465</v>
      </c>
      <c r="BO315" s="86">
        <f t="shared" si="69"/>
        <v>1.1586887302668103E-3</v>
      </c>
      <c r="BP315" s="83">
        <f>SUMPRODUCT(BC314:$BC$2006, BN315:$BN$2007)</f>
        <v>33683.134723001764</v>
      </c>
      <c r="BQ315" s="77">
        <f t="shared" si="65"/>
        <v>0.27926068329019316</v>
      </c>
    </row>
    <row r="316" spans="1:69" x14ac:dyDescent="0.35">
      <c r="A316">
        <v>2020</v>
      </c>
      <c r="B316" t="s">
        <v>3</v>
      </c>
      <c r="C316" t="s">
        <v>69</v>
      </c>
      <c r="D316" t="s">
        <v>17</v>
      </c>
      <c r="E316">
        <v>1</v>
      </c>
      <c r="F316" t="s">
        <v>9</v>
      </c>
      <c r="G316" t="s">
        <v>123</v>
      </c>
      <c r="H316" t="s">
        <v>35</v>
      </c>
      <c r="I316" t="s">
        <v>86</v>
      </c>
      <c r="J316" t="s">
        <v>19</v>
      </c>
      <c r="K316" t="s">
        <v>98</v>
      </c>
      <c r="L316" s="6">
        <v>2</v>
      </c>
      <c r="M316" s="6">
        <v>-644.14</v>
      </c>
      <c r="N316" s="6">
        <v>0</v>
      </c>
      <c r="O316" s="6">
        <v>0</v>
      </c>
      <c r="P316" s="6">
        <v>0</v>
      </c>
      <c r="Q316" s="6">
        <v>644.14</v>
      </c>
      <c r="R316" s="6">
        <v>0</v>
      </c>
      <c r="W316" s="66" t="str">
        <f t="shared" si="58"/>
        <v>X</v>
      </c>
      <c r="X316" s="66" t="str">
        <f t="shared" si="59"/>
        <v>X</v>
      </c>
      <c r="BC316" s="88">
        <v>500</v>
      </c>
      <c r="BE316" s="78">
        <f t="shared" si="66"/>
        <v>154500</v>
      </c>
      <c r="BF316" s="82">
        <f t="shared" si="60"/>
        <v>0.50876328382252778</v>
      </c>
      <c r="BG316" s="82">
        <f t="shared" si="62"/>
        <v>0.49123671617747222</v>
      </c>
      <c r="BH316" s="86">
        <f t="shared" si="67"/>
        <v>1.1313505669223733E-3</v>
      </c>
      <c r="BI316" s="83">
        <f>SUMPRODUCT(BC316:$BC$2007,BG316:$BG$2007)</f>
        <v>104713.59388742663</v>
      </c>
      <c r="BJ316" s="77">
        <f t="shared" si="61"/>
        <v>0.48177006907438935</v>
      </c>
      <c r="BL316" s="78">
        <f t="shared" si="68"/>
        <v>154500</v>
      </c>
      <c r="BM316" s="82">
        <f t="shared" si="63"/>
        <v>0.72222146582866875</v>
      </c>
      <c r="BN316" s="82">
        <f t="shared" si="64"/>
        <v>0.27777853417133125</v>
      </c>
      <c r="BO316" s="86">
        <f t="shared" si="69"/>
        <v>1.1538954344934016E-3</v>
      </c>
      <c r="BP316" s="83">
        <f>SUMPRODUCT(BC315:$BC$2006, BN316:$BN$2007)</f>
        <v>33543.668508198854</v>
      </c>
      <c r="BQ316" s="77">
        <f t="shared" si="65"/>
        <v>0.27810439451950575</v>
      </c>
    </row>
    <row r="317" spans="1:69" x14ac:dyDescent="0.35">
      <c r="A317">
        <v>2020</v>
      </c>
      <c r="B317" t="s">
        <v>3</v>
      </c>
      <c r="C317" t="s">
        <v>69</v>
      </c>
      <c r="D317" t="s">
        <v>17</v>
      </c>
      <c r="E317">
        <v>1</v>
      </c>
      <c r="F317" t="s">
        <v>9</v>
      </c>
      <c r="G317" t="s">
        <v>124</v>
      </c>
      <c r="H317" t="s">
        <v>35</v>
      </c>
      <c r="I317" t="s">
        <v>86</v>
      </c>
      <c r="J317" t="s">
        <v>19</v>
      </c>
      <c r="K317" t="s">
        <v>94</v>
      </c>
      <c r="L317" s="6">
        <v>6</v>
      </c>
      <c r="M317" s="6">
        <v>4948159.8</v>
      </c>
      <c r="N317" s="6">
        <v>151439.47</v>
      </c>
      <c r="O317" s="6">
        <v>0</v>
      </c>
      <c r="P317" s="6">
        <v>5025010</v>
      </c>
      <c r="Q317" s="6">
        <v>361650.2</v>
      </c>
      <c r="R317" s="6">
        <v>0</v>
      </c>
      <c r="W317" s="66" t="str">
        <f t="shared" si="58"/>
        <v>X</v>
      </c>
      <c r="X317" s="66" t="str">
        <f t="shared" si="59"/>
        <v>X</v>
      </c>
      <c r="BC317" s="88">
        <v>500</v>
      </c>
      <c r="BE317" s="78">
        <f t="shared" si="66"/>
        <v>155000</v>
      </c>
      <c r="BF317" s="82">
        <f t="shared" si="60"/>
        <v>0.50989203480147571</v>
      </c>
      <c r="BG317" s="82">
        <f t="shared" si="62"/>
        <v>0.49010796519852429</v>
      </c>
      <c r="BH317" s="86">
        <f t="shared" si="67"/>
        <v>1.1287509789479344E-3</v>
      </c>
      <c r="BI317" s="83">
        <f>SUMPRODUCT(BC317:$BC$2007,BG317:$BG$2007)</f>
        <v>104467.97552933788</v>
      </c>
      <c r="BJ317" s="77">
        <f t="shared" si="61"/>
        <v>0.48064001929814382</v>
      </c>
      <c r="BL317" s="78">
        <f t="shared" si="68"/>
        <v>155000</v>
      </c>
      <c r="BM317" s="82">
        <f t="shared" si="63"/>
        <v>0.72337058779642827</v>
      </c>
      <c r="BN317" s="82">
        <f t="shared" si="64"/>
        <v>0.27662941220357173</v>
      </c>
      <c r="BO317" s="86">
        <f t="shared" si="69"/>
        <v>1.1491219677595144E-3</v>
      </c>
      <c r="BP317" s="83">
        <f>SUMPRODUCT(BC316:$BC$2006, BN317:$BN$2007)</f>
        <v>33404.779241113174</v>
      </c>
      <c r="BQ317" s="77">
        <f t="shared" si="65"/>
        <v>0.27695288911637195</v>
      </c>
    </row>
    <row r="318" spans="1:69" x14ac:dyDescent="0.35">
      <c r="A318">
        <v>2020</v>
      </c>
      <c r="B318" t="s">
        <v>3</v>
      </c>
      <c r="C318" t="s">
        <v>69</v>
      </c>
      <c r="D318" t="s">
        <v>17</v>
      </c>
      <c r="E318">
        <v>1</v>
      </c>
      <c r="F318" t="s">
        <v>9</v>
      </c>
      <c r="G318" t="s">
        <v>124</v>
      </c>
      <c r="H318" t="s">
        <v>35</v>
      </c>
      <c r="I318" t="s">
        <v>86</v>
      </c>
      <c r="J318" t="s">
        <v>19</v>
      </c>
      <c r="K318" t="s">
        <v>108</v>
      </c>
      <c r="L318" s="6">
        <v>1</v>
      </c>
      <c r="M318" s="6">
        <v>287462.55</v>
      </c>
      <c r="N318" s="6">
        <v>0</v>
      </c>
      <c r="O318" s="6">
        <v>0</v>
      </c>
      <c r="P318" s="6">
        <v>287462.55</v>
      </c>
      <c r="Q318" s="6">
        <v>2903.66</v>
      </c>
      <c r="R318" s="6">
        <v>0</v>
      </c>
      <c r="W318" s="66" t="str">
        <f t="shared" si="58"/>
        <v>X</v>
      </c>
      <c r="X318" s="66" t="str">
        <f t="shared" si="59"/>
        <v>X</v>
      </c>
      <c r="BC318" s="88">
        <v>500</v>
      </c>
      <c r="BE318" s="78">
        <f t="shared" si="66"/>
        <v>155500</v>
      </c>
      <c r="BF318" s="82">
        <f t="shared" si="60"/>
        <v>0.51101819216571509</v>
      </c>
      <c r="BG318" s="82">
        <f t="shared" si="62"/>
        <v>0.48898180783428491</v>
      </c>
      <c r="BH318" s="86">
        <f t="shared" si="67"/>
        <v>1.1261573642393774E-3</v>
      </c>
      <c r="BI318" s="83">
        <f>SUMPRODUCT(BC318:$BC$2007,BG318:$BG$2007)</f>
        <v>104222.92154673861</v>
      </c>
      <c r="BJ318" s="77">
        <f t="shared" si="61"/>
        <v>0.47951256612094961</v>
      </c>
      <c r="BL318" s="78">
        <f t="shared" si="68"/>
        <v>155500</v>
      </c>
      <c r="BM318" s="82">
        <f t="shared" si="63"/>
        <v>0.72451495604446381</v>
      </c>
      <c r="BN318" s="82">
        <f t="shared" si="64"/>
        <v>0.27548504395553619</v>
      </c>
      <c r="BO318" s="86">
        <f t="shared" si="69"/>
        <v>1.1443682480355433E-3</v>
      </c>
      <c r="BP318" s="83">
        <f>SUMPRODUCT(BC317:$BC$2006, BN318:$BN$2007)</f>
        <v>33266.464535011422</v>
      </c>
      <c r="BQ318" s="77">
        <f t="shared" si="65"/>
        <v>0.27580614729282427</v>
      </c>
    </row>
    <row r="319" spans="1:69" x14ac:dyDescent="0.35">
      <c r="A319">
        <v>2020</v>
      </c>
      <c r="B319" t="s">
        <v>3</v>
      </c>
      <c r="C319" t="s">
        <v>69</v>
      </c>
      <c r="D319" t="s">
        <v>17</v>
      </c>
      <c r="E319">
        <v>1</v>
      </c>
      <c r="F319" t="s">
        <v>9</v>
      </c>
      <c r="G319" t="s">
        <v>125</v>
      </c>
      <c r="H319" t="s">
        <v>35</v>
      </c>
      <c r="I319" t="s">
        <v>86</v>
      </c>
      <c r="J319" t="s">
        <v>19</v>
      </c>
      <c r="K319" t="s">
        <v>91</v>
      </c>
      <c r="L319" s="6">
        <v>1</v>
      </c>
      <c r="M319" s="6">
        <v>0</v>
      </c>
      <c r="N319" s="6">
        <v>1800</v>
      </c>
      <c r="O319" s="6">
        <v>0</v>
      </c>
      <c r="P319" s="6">
        <v>0</v>
      </c>
      <c r="Q319" s="6">
        <v>0</v>
      </c>
      <c r="R319" s="6">
        <v>0</v>
      </c>
      <c r="W319" s="66" t="str">
        <f t="shared" si="58"/>
        <v>X</v>
      </c>
      <c r="X319" s="66" t="str">
        <f t="shared" si="59"/>
        <v>X</v>
      </c>
      <c r="BC319" s="88">
        <v>500</v>
      </c>
      <c r="BE319" s="78">
        <f t="shared" si="66"/>
        <v>156000</v>
      </c>
      <c r="BF319" s="82">
        <f t="shared" si="60"/>
        <v>0.51214176187478633</v>
      </c>
      <c r="BG319" s="82">
        <f t="shared" si="62"/>
        <v>0.48785823812521367</v>
      </c>
      <c r="BH319" s="86">
        <f t="shared" si="67"/>
        <v>1.1235697090712371E-3</v>
      </c>
      <c r="BI319" s="83">
        <f>SUMPRODUCT(BC319:$BC$2007,BG319:$BG$2007)</f>
        <v>103978.43064282145</v>
      </c>
      <c r="BJ319" s="77">
        <f t="shared" si="61"/>
        <v>0.4783877035764087</v>
      </c>
      <c r="BL319" s="78">
        <f t="shared" si="68"/>
        <v>156000</v>
      </c>
      <c r="BM319" s="82">
        <f t="shared" si="63"/>
        <v>0.72565459023809531</v>
      </c>
      <c r="BN319" s="82">
        <f t="shared" si="64"/>
        <v>0.27434540976190469</v>
      </c>
      <c r="BO319" s="86">
        <f t="shared" si="69"/>
        <v>1.1396341936315002E-3</v>
      </c>
      <c r="BP319" s="83">
        <f>SUMPRODUCT(BC318:$BC$2006, BN319:$BN$2007)</f>
        <v>33128.72201303365</v>
      </c>
      <c r="BQ319" s="77">
        <f t="shared" si="65"/>
        <v>0.27466414934275341</v>
      </c>
    </row>
    <row r="320" spans="1:69" x14ac:dyDescent="0.35">
      <c r="A320">
        <v>2020</v>
      </c>
      <c r="B320" t="s">
        <v>3</v>
      </c>
      <c r="C320" t="s">
        <v>69</v>
      </c>
      <c r="D320" t="s">
        <v>17</v>
      </c>
      <c r="E320">
        <v>1</v>
      </c>
      <c r="F320" t="s">
        <v>9</v>
      </c>
      <c r="G320" t="s">
        <v>125</v>
      </c>
      <c r="H320" t="s">
        <v>35</v>
      </c>
      <c r="I320" t="s">
        <v>86</v>
      </c>
      <c r="J320" t="s">
        <v>19</v>
      </c>
      <c r="K320" t="s">
        <v>110</v>
      </c>
      <c r="L320" s="6">
        <v>1</v>
      </c>
      <c r="M320" s="6">
        <v>2699087.88</v>
      </c>
      <c r="N320" s="6">
        <v>0</v>
      </c>
      <c r="O320" s="6">
        <v>0</v>
      </c>
      <c r="P320" s="6">
        <v>2326799.9</v>
      </c>
      <c r="Q320" s="6">
        <v>0</v>
      </c>
      <c r="R320" s="6">
        <v>0</v>
      </c>
      <c r="W320" s="66" t="str">
        <f t="shared" si="58"/>
        <v>X</v>
      </c>
      <c r="X320" s="66" t="str">
        <f t="shared" si="59"/>
        <v>X</v>
      </c>
      <c r="BC320" s="88">
        <v>500</v>
      </c>
      <c r="BE320" s="78">
        <f t="shared" si="66"/>
        <v>156500</v>
      </c>
      <c r="BF320" s="82">
        <f t="shared" si="60"/>
        <v>0.51326274987453657</v>
      </c>
      <c r="BG320" s="82">
        <f t="shared" si="62"/>
        <v>0.48673725012546343</v>
      </c>
      <c r="BH320" s="86">
        <f t="shared" si="67"/>
        <v>1.1209879997502448E-3</v>
      </c>
      <c r="BI320" s="83">
        <f>SUMPRODUCT(BC320:$BC$2007,BG320:$BG$2007)</f>
        <v>103734.50152375884</v>
      </c>
      <c r="BJ320" s="77">
        <f t="shared" si="61"/>
        <v>0.47726542571183284</v>
      </c>
      <c r="BL320" s="78">
        <f t="shared" si="68"/>
        <v>156500</v>
      </c>
      <c r="BM320" s="82">
        <f t="shared" si="63"/>
        <v>0.72678950996129088</v>
      </c>
      <c r="BN320" s="82">
        <f t="shared" si="64"/>
        <v>0.27321049003870912</v>
      </c>
      <c r="BO320" s="86">
        <f t="shared" si="69"/>
        <v>1.134919723195571E-3</v>
      </c>
      <c r="BP320" s="83">
        <f>SUMPRODUCT(BC319:$BC$2006, BN320:$BN$2007)</f>
        <v>32991.549308152709</v>
      </c>
      <c r="BQ320" s="77">
        <f t="shared" si="65"/>
        <v>0.27352687564157213</v>
      </c>
    </row>
    <row r="321" spans="1:69" x14ac:dyDescent="0.35">
      <c r="A321">
        <v>2020</v>
      </c>
      <c r="B321" t="s">
        <v>3</v>
      </c>
      <c r="C321" t="s">
        <v>69</v>
      </c>
      <c r="D321" t="s">
        <v>17</v>
      </c>
      <c r="E321">
        <v>1</v>
      </c>
      <c r="F321" t="s">
        <v>9</v>
      </c>
      <c r="G321" t="s">
        <v>125</v>
      </c>
      <c r="H321" t="s">
        <v>35</v>
      </c>
      <c r="I321" t="s">
        <v>86</v>
      </c>
      <c r="J321" t="s">
        <v>19</v>
      </c>
      <c r="K321" t="s">
        <v>94</v>
      </c>
      <c r="L321" s="6">
        <v>2</v>
      </c>
      <c r="M321" s="6">
        <v>587229.24</v>
      </c>
      <c r="N321" s="6">
        <v>0</v>
      </c>
      <c r="O321" s="6">
        <v>0</v>
      </c>
      <c r="P321" s="6">
        <v>536000</v>
      </c>
      <c r="Q321" s="6">
        <v>34530.76</v>
      </c>
      <c r="R321" s="6">
        <v>0</v>
      </c>
      <c r="W321" s="66" t="str">
        <f t="shared" si="58"/>
        <v>X</v>
      </c>
      <c r="X321" s="66" t="str">
        <f t="shared" si="59"/>
        <v>X</v>
      </c>
      <c r="BC321" s="88">
        <v>500</v>
      </c>
      <c r="BE321" s="78">
        <f t="shared" si="66"/>
        <v>157000</v>
      </c>
      <c r="BF321" s="82">
        <f t="shared" si="60"/>
        <v>0.51438116209715035</v>
      </c>
      <c r="BG321" s="82">
        <f t="shared" si="62"/>
        <v>0.48561883790284965</v>
      </c>
      <c r="BH321" s="86">
        <f t="shared" si="67"/>
        <v>1.1184122226137738E-3</v>
      </c>
      <c r="BI321" s="83">
        <f>SUMPRODUCT(BC321:$BC$2007,BG321:$BG$2007)</f>
        <v>103491.13289869612</v>
      </c>
      <c r="BJ321" s="77">
        <f t="shared" si="61"/>
        <v>0.47614572658821136</v>
      </c>
      <c r="BL321" s="78">
        <f t="shared" si="68"/>
        <v>157000</v>
      </c>
      <c r="BM321" s="82">
        <f t="shared" si="63"/>
        <v>0.72791973471700278</v>
      </c>
      <c r="BN321" s="82">
        <f t="shared" si="64"/>
        <v>0.27208026528299722</v>
      </c>
      <c r="BO321" s="86">
        <f t="shared" si="69"/>
        <v>1.130224755711895E-3</v>
      </c>
      <c r="BP321" s="83">
        <f>SUMPRODUCT(BC320:$BC$2006, BN321:$BN$2007)</f>
        <v>32854.944063133378</v>
      </c>
      <c r="BQ321" s="77">
        <f t="shared" si="65"/>
        <v>0.27239430664587616</v>
      </c>
    </row>
    <row r="322" spans="1:69" x14ac:dyDescent="0.35">
      <c r="A322">
        <v>2020</v>
      </c>
      <c r="B322" t="s">
        <v>3</v>
      </c>
      <c r="C322" t="s">
        <v>69</v>
      </c>
      <c r="D322" t="s">
        <v>17</v>
      </c>
      <c r="E322">
        <v>1</v>
      </c>
      <c r="F322" t="s">
        <v>9</v>
      </c>
      <c r="G322" t="s">
        <v>125</v>
      </c>
      <c r="H322" t="s">
        <v>35</v>
      </c>
      <c r="I322" t="s">
        <v>86</v>
      </c>
      <c r="J322" t="s">
        <v>19</v>
      </c>
      <c r="K322" t="s">
        <v>108</v>
      </c>
      <c r="L322" s="6">
        <v>1</v>
      </c>
      <c r="M322" s="6">
        <v>1111500</v>
      </c>
      <c r="N322" s="6">
        <v>0</v>
      </c>
      <c r="O322" s="6">
        <v>0</v>
      </c>
      <c r="P322" s="6">
        <v>1170000</v>
      </c>
      <c r="Q322" s="6">
        <v>58500</v>
      </c>
      <c r="R322" s="6">
        <v>0</v>
      </c>
      <c r="W322" s="66" t="str">
        <f t="shared" ref="W322:W385" si="70">IF(I322=$AF$2,IF(M322/L322=0,"X",M322/L322),"X")</f>
        <v>X</v>
      </c>
      <c r="X322" s="66" t="str">
        <f t="shared" ref="X322:X385" si="71">IF(I322=$AF$2,IF(P322/L322=0,"X",P322/L322),"X")</f>
        <v>X</v>
      </c>
      <c r="BC322" s="88">
        <v>500</v>
      </c>
      <c r="BE322" s="78">
        <f t="shared" si="66"/>
        <v>157500</v>
      </c>
      <c r="BF322" s="82">
        <f t="shared" si="60"/>
        <v>0.51549700446118174</v>
      </c>
      <c r="BG322" s="82">
        <f t="shared" si="62"/>
        <v>0.48450299553881826</v>
      </c>
      <c r="BH322" s="86">
        <f t="shared" si="67"/>
        <v>1.1158423640313941E-3</v>
      </c>
      <c r="BI322" s="83">
        <f>SUMPRODUCT(BC322:$BC$2007,BG322:$BG$2007)</f>
        <v>103248.32347974469</v>
      </c>
      <c r="BJ322" s="77">
        <f t="shared" si="61"/>
        <v>0.47502860028018012</v>
      </c>
      <c r="BL322" s="78">
        <f t="shared" si="68"/>
        <v>157500</v>
      </c>
      <c r="BM322" s="82">
        <f t="shared" si="63"/>
        <v>0.72904528392750334</v>
      </c>
      <c r="BN322" s="82">
        <f t="shared" si="64"/>
        <v>0.27095471607249666</v>
      </c>
      <c r="BO322" s="86">
        <f t="shared" si="69"/>
        <v>1.1255492105005649E-3</v>
      </c>
      <c r="BP322" s="83">
        <f>SUMPRODUCT(BC321:$BC$2006, BN322:$BN$2007)</f>
        <v>32718.90393049191</v>
      </c>
      <c r="BQ322" s="77">
        <f t="shared" si="65"/>
        <v>0.27126642289310887</v>
      </c>
    </row>
    <row r="323" spans="1:69" x14ac:dyDescent="0.35">
      <c r="A323">
        <v>2020</v>
      </c>
      <c r="B323" t="s">
        <v>3</v>
      </c>
      <c r="C323" t="s">
        <v>69</v>
      </c>
      <c r="D323" t="s">
        <v>17</v>
      </c>
      <c r="E323">
        <v>1</v>
      </c>
      <c r="F323" t="s">
        <v>9</v>
      </c>
      <c r="G323" t="s">
        <v>125</v>
      </c>
      <c r="H323" t="s">
        <v>35</v>
      </c>
      <c r="I323" t="s">
        <v>86</v>
      </c>
      <c r="J323" t="s">
        <v>19</v>
      </c>
      <c r="K323" t="s">
        <v>99</v>
      </c>
      <c r="L323" s="6">
        <v>1</v>
      </c>
      <c r="M323" s="6">
        <v>-1840.66</v>
      </c>
      <c r="N323" s="6">
        <v>0</v>
      </c>
      <c r="O323" s="6">
        <v>0</v>
      </c>
      <c r="P323" s="6">
        <v>0</v>
      </c>
      <c r="Q323" s="6">
        <v>1840.66</v>
      </c>
      <c r="R323" s="6">
        <v>0</v>
      </c>
      <c r="W323" s="66" t="str">
        <f t="shared" si="70"/>
        <v>X</v>
      </c>
      <c r="X323" s="66" t="str">
        <f t="shared" si="71"/>
        <v>X</v>
      </c>
      <c r="BC323" s="88">
        <v>500</v>
      </c>
      <c r="BE323" s="78">
        <f t="shared" si="66"/>
        <v>158000</v>
      </c>
      <c r="BF323" s="82">
        <f t="shared" si="60"/>
        <v>0.51661028287158461</v>
      </c>
      <c r="BG323" s="82">
        <f t="shared" si="62"/>
        <v>0.48338971712841539</v>
      </c>
      <c r="BH323" s="86">
        <f t="shared" si="67"/>
        <v>1.1132784104028737E-3</v>
      </c>
      <c r="BI323" s="83">
        <f>SUMPRODUCT(BC323:$BC$2007,BG323:$BG$2007)</f>
        <v>103006.07198197528</v>
      </c>
      <c r="BJ323" s="77">
        <f t="shared" si="61"/>
        <v>0.47391404087599037</v>
      </c>
      <c r="BL323" s="78">
        <f t="shared" si="68"/>
        <v>158000</v>
      </c>
      <c r="BM323" s="82">
        <f t="shared" si="63"/>
        <v>0.73016617693471786</v>
      </c>
      <c r="BN323" s="82">
        <f t="shared" si="64"/>
        <v>0.26983382306528214</v>
      </c>
      <c r="BO323" s="86">
        <f t="shared" si="69"/>
        <v>1.1208930072145185E-3</v>
      </c>
      <c r="BP323" s="83">
        <f>SUMPRODUCT(BC322:$BC$2006, BN323:$BN$2007)</f>
        <v>32583.426572455664</v>
      </c>
      <c r="BQ323" s="77">
        <f t="shared" si="65"/>
        <v>0.27014320500122674</v>
      </c>
    </row>
    <row r="324" spans="1:69" x14ac:dyDescent="0.35">
      <c r="A324">
        <v>2020</v>
      </c>
      <c r="B324" t="s">
        <v>3</v>
      </c>
      <c r="C324" t="s">
        <v>69</v>
      </c>
      <c r="D324" t="s">
        <v>17</v>
      </c>
      <c r="E324">
        <v>1</v>
      </c>
      <c r="F324" t="s">
        <v>9</v>
      </c>
      <c r="G324" t="s">
        <v>125</v>
      </c>
      <c r="H324" t="s">
        <v>35</v>
      </c>
      <c r="I324" t="s">
        <v>86</v>
      </c>
      <c r="J324" t="s">
        <v>19</v>
      </c>
      <c r="K324" t="s">
        <v>98</v>
      </c>
      <c r="L324" s="6">
        <v>4</v>
      </c>
      <c r="M324" s="6">
        <v>-13407.45</v>
      </c>
      <c r="N324" s="6">
        <v>0</v>
      </c>
      <c r="O324" s="6">
        <v>0</v>
      </c>
      <c r="P324" s="6">
        <v>0</v>
      </c>
      <c r="Q324" s="6">
        <v>13407.45</v>
      </c>
      <c r="R324" s="6">
        <v>0</v>
      </c>
      <c r="W324" s="66" t="str">
        <f t="shared" si="70"/>
        <v>X</v>
      </c>
      <c r="X324" s="66" t="str">
        <f t="shared" si="71"/>
        <v>X</v>
      </c>
      <c r="BC324" s="88">
        <v>500</v>
      </c>
      <c r="BE324" s="78">
        <f t="shared" si="66"/>
        <v>158500</v>
      </c>
      <c r="BF324" s="82">
        <f t="shared" si="60"/>
        <v>0.51772100321974568</v>
      </c>
      <c r="BG324" s="82">
        <f t="shared" si="62"/>
        <v>0.48227899678025432</v>
      </c>
      <c r="BH324" s="86">
        <f t="shared" si="67"/>
        <v>1.110720348161065E-3</v>
      </c>
      <c r="BI324" s="83">
        <f>SUMPRODUCT(BC324:$BC$2007,BG324:$BG$2007)</f>
        <v>102764.37712341109</v>
      </c>
      <c r="BJ324" s="77">
        <f t="shared" si="61"/>
        <v>0.47280204247747698</v>
      </c>
      <c r="BL324" s="78">
        <f t="shared" si="68"/>
        <v>158500</v>
      </c>
      <c r="BM324" s="82">
        <f t="shared" si="63"/>
        <v>0.73128243300055773</v>
      </c>
      <c r="BN324" s="82">
        <f t="shared" si="64"/>
        <v>0.26871756699944227</v>
      </c>
      <c r="BO324" s="86">
        <f t="shared" si="69"/>
        <v>1.1162560658398712E-3</v>
      </c>
      <c r="BP324" s="83">
        <f>SUMPRODUCT(BC323:$BC$2006, BN324:$BN$2007)</f>
        <v>32448.50966092302</v>
      </c>
      <c r="BQ324" s="77">
        <f t="shared" si="65"/>
        <v>0.26902463366836682</v>
      </c>
    </row>
    <row r="325" spans="1:69" x14ac:dyDescent="0.35">
      <c r="A325">
        <v>2020</v>
      </c>
      <c r="B325" t="s">
        <v>3</v>
      </c>
      <c r="C325" t="s">
        <v>69</v>
      </c>
      <c r="D325" t="s">
        <v>17</v>
      </c>
      <c r="E325">
        <v>1</v>
      </c>
      <c r="F325" t="s">
        <v>9</v>
      </c>
      <c r="G325" t="s">
        <v>125</v>
      </c>
      <c r="H325" t="s">
        <v>35</v>
      </c>
      <c r="I325" t="s">
        <v>86</v>
      </c>
      <c r="J325" t="s">
        <v>19</v>
      </c>
      <c r="K325" t="s">
        <v>109</v>
      </c>
      <c r="L325" s="6">
        <v>1</v>
      </c>
      <c r="M325" s="6">
        <v>-14547.53</v>
      </c>
      <c r="N325" s="6">
        <v>4306.5600000000004</v>
      </c>
      <c r="O325" s="6">
        <v>0</v>
      </c>
      <c r="P325" s="6">
        <v>0</v>
      </c>
      <c r="Q325" s="6">
        <v>14547.53</v>
      </c>
      <c r="R325" s="6">
        <v>0</v>
      </c>
      <c r="W325" s="66" t="str">
        <f t="shared" si="70"/>
        <v>X</v>
      </c>
      <c r="X325" s="66" t="str">
        <f t="shared" si="71"/>
        <v>X</v>
      </c>
      <c r="BC325" s="88">
        <v>500</v>
      </c>
      <c r="BE325" s="78">
        <f t="shared" si="66"/>
        <v>159000</v>
      </c>
      <c r="BF325" s="82">
        <f t="shared" si="60"/>
        <v>0.51882917138351348</v>
      </c>
      <c r="BG325" s="82">
        <f t="shared" si="62"/>
        <v>0.48117082861648652</v>
      </c>
      <c r="BH325" s="86">
        <f t="shared" si="67"/>
        <v>1.1081681637677976E-3</v>
      </c>
      <c r="BI325" s="83">
        <f>SUMPRODUCT(BC325:$BC$2007,BG325:$BG$2007)</f>
        <v>102523.23762502095</v>
      </c>
      <c r="BJ325" s="77">
        <f t="shared" si="61"/>
        <v>0.47169259920002748</v>
      </c>
      <c r="BL325" s="78">
        <f t="shared" si="68"/>
        <v>159000</v>
      </c>
      <c r="BM325" s="82">
        <f t="shared" si="63"/>
        <v>0.73239407130725098</v>
      </c>
      <c r="BN325" s="82">
        <f t="shared" si="64"/>
        <v>0.26760592869274902</v>
      </c>
      <c r="BO325" s="86">
        <f t="shared" si="69"/>
        <v>1.1116383066932523E-3</v>
      </c>
      <c r="BP325" s="83">
        <f>SUMPRODUCT(BC324:$BC$2006, BN325:$BN$2007)</f>
        <v>32314.150877423304</v>
      </c>
      <c r="BQ325" s="77">
        <f t="shared" si="65"/>
        <v>0.26791068967251458</v>
      </c>
    </row>
    <row r="326" spans="1:69" x14ac:dyDescent="0.35">
      <c r="A326">
        <v>2020</v>
      </c>
      <c r="B326" t="s">
        <v>3</v>
      </c>
      <c r="C326" t="s">
        <v>69</v>
      </c>
      <c r="D326" t="s">
        <v>17</v>
      </c>
      <c r="E326">
        <v>1</v>
      </c>
      <c r="F326" t="s">
        <v>9</v>
      </c>
      <c r="G326" t="s">
        <v>126</v>
      </c>
      <c r="H326" t="s">
        <v>35</v>
      </c>
      <c r="I326" t="s">
        <v>86</v>
      </c>
      <c r="J326" t="s">
        <v>19</v>
      </c>
      <c r="K326" t="s">
        <v>91</v>
      </c>
      <c r="L326" s="6">
        <v>1</v>
      </c>
      <c r="M326" s="6">
        <v>50233.48</v>
      </c>
      <c r="N326" s="6">
        <v>0</v>
      </c>
      <c r="O326" s="6">
        <v>0</v>
      </c>
      <c r="P326" s="6">
        <v>50233.48</v>
      </c>
      <c r="Q326" s="6">
        <v>0</v>
      </c>
      <c r="R326" s="6">
        <v>0</v>
      </c>
      <c r="W326" s="66" t="str">
        <f t="shared" si="70"/>
        <v>X</v>
      </c>
      <c r="X326" s="66" t="str">
        <f t="shared" si="71"/>
        <v>X</v>
      </c>
      <c r="BC326" s="88">
        <v>500</v>
      </c>
      <c r="BE326" s="78">
        <f t="shared" si="66"/>
        <v>159500</v>
      </c>
      <c r="BF326" s="82">
        <f t="shared" si="60"/>
        <v>0.51993479322723135</v>
      </c>
      <c r="BG326" s="82">
        <f t="shared" si="62"/>
        <v>0.48006520677276865</v>
      </c>
      <c r="BH326" s="86">
        <f t="shared" si="67"/>
        <v>1.1056218437178744E-3</v>
      </c>
      <c r="BI326" s="83">
        <f>SUMPRODUCT(BC326:$BC$2007,BG326:$BG$2007)</f>
        <v>102282.65221071269</v>
      </c>
      <c r="BJ326" s="77">
        <f t="shared" si="61"/>
        <v>0.47058570517255111</v>
      </c>
      <c r="BL326" s="78">
        <f t="shared" si="68"/>
        <v>159500</v>
      </c>
      <c r="BM326" s="82">
        <f t="shared" si="63"/>
        <v>0.73350111095767201</v>
      </c>
      <c r="BN326" s="82">
        <f t="shared" si="64"/>
        <v>0.26649888904232799</v>
      </c>
      <c r="BO326" s="86">
        <f t="shared" si="69"/>
        <v>1.1070396504210267E-3</v>
      </c>
      <c r="BP326" s="83">
        <f>SUMPRODUCT(BC325:$BC$2006, BN326:$BN$2007)</f>
        <v>32180.347913076926</v>
      </c>
      <c r="BQ326" s="77">
        <f t="shared" si="65"/>
        <v>0.26680135387117343</v>
      </c>
    </row>
    <row r="327" spans="1:69" x14ac:dyDescent="0.35">
      <c r="A327">
        <v>2020</v>
      </c>
      <c r="B327" t="s">
        <v>3</v>
      </c>
      <c r="C327" t="s">
        <v>69</v>
      </c>
      <c r="D327" t="s">
        <v>17</v>
      </c>
      <c r="E327">
        <v>1</v>
      </c>
      <c r="F327" t="s">
        <v>9</v>
      </c>
      <c r="G327" t="s">
        <v>126</v>
      </c>
      <c r="H327" t="s">
        <v>35</v>
      </c>
      <c r="I327" t="s">
        <v>86</v>
      </c>
      <c r="J327" t="s">
        <v>19</v>
      </c>
      <c r="K327" t="s">
        <v>94</v>
      </c>
      <c r="L327" s="6">
        <v>2</v>
      </c>
      <c r="M327" s="6">
        <v>463450</v>
      </c>
      <c r="N327" s="6">
        <v>0</v>
      </c>
      <c r="O327" s="6">
        <v>0</v>
      </c>
      <c r="P327" s="6">
        <v>499000</v>
      </c>
      <c r="Q327" s="6">
        <v>35550</v>
      </c>
      <c r="R327" s="6">
        <v>0</v>
      </c>
      <c r="W327" s="66" t="str">
        <f t="shared" si="70"/>
        <v>X</v>
      </c>
      <c r="X327" s="66" t="str">
        <f t="shared" si="71"/>
        <v>X</v>
      </c>
      <c r="BC327" s="88">
        <v>500</v>
      </c>
      <c r="BE327" s="78">
        <f t="shared" si="66"/>
        <v>160000</v>
      </c>
      <c r="BF327" s="82">
        <f t="shared" si="60"/>
        <v>0.52103787460176743</v>
      </c>
      <c r="BG327" s="82">
        <f t="shared" si="62"/>
        <v>0.47896212539823257</v>
      </c>
      <c r="BH327" s="86">
        <f t="shared" si="67"/>
        <v>1.1030813745360746E-3</v>
      </c>
      <c r="BI327" s="83">
        <f>SUMPRODUCT(BC327:$BC$2007,BG327:$BG$2007)</f>
        <v>102042.6196073263</v>
      </c>
      <c r="BJ327" s="77">
        <f t="shared" si="61"/>
        <v>0.46948135453744744</v>
      </c>
      <c r="BL327" s="78">
        <f t="shared" si="68"/>
        <v>160000</v>
      </c>
      <c r="BM327" s="82">
        <f t="shared" si="63"/>
        <v>0.73460357097567019</v>
      </c>
      <c r="BN327" s="82">
        <f t="shared" si="64"/>
        <v>0.26539642902432981</v>
      </c>
      <c r="BO327" s="86">
        <f t="shared" si="69"/>
        <v>1.1024600179981858E-3</v>
      </c>
      <c r="BP327" s="83">
        <f>SUMPRODUCT(BC326:$BC$2006, BN327:$BN$2007)</f>
        <v>32047.098468555767</v>
      </c>
      <c r="BQ327" s="77">
        <f t="shared" si="65"/>
        <v>0.26569660720103627</v>
      </c>
    </row>
    <row r="328" spans="1:69" x14ac:dyDescent="0.35">
      <c r="A328">
        <v>2020</v>
      </c>
      <c r="B328" t="s">
        <v>3</v>
      </c>
      <c r="C328" t="s">
        <v>69</v>
      </c>
      <c r="D328" t="s">
        <v>17</v>
      </c>
      <c r="E328">
        <v>1</v>
      </c>
      <c r="F328" t="s">
        <v>9</v>
      </c>
      <c r="G328" t="s">
        <v>126</v>
      </c>
      <c r="H328" t="s">
        <v>35</v>
      </c>
      <c r="I328" t="s">
        <v>86</v>
      </c>
      <c r="J328" t="s">
        <v>19</v>
      </c>
      <c r="K328" t="s">
        <v>99</v>
      </c>
      <c r="L328" s="6">
        <v>2</v>
      </c>
      <c r="M328" s="6">
        <v>-356413.38</v>
      </c>
      <c r="N328" s="6">
        <v>6744.83</v>
      </c>
      <c r="O328" s="6">
        <v>0</v>
      </c>
      <c r="P328" s="6">
        <v>0</v>
      </c>
      <c r="Q328" s="6">
        <v>356413.38</v>
      </c>
      <c r="R328" s="6">
        <v>0</v>
      </c>
      <c r="W328" s="66" t="str">
        <f t="shared" si="70"/>
        <v>X</v>
      </c>
      <c r="X328" s="66" t="str">
        <f t="shared" si="71"/>
        <v>X</v>
      </c>
      <c r="BC328" s="88">
        <v>500</v>
      </c>
      <c r="BE328" s="78">
        <f t="shared" si="66"/>
        <v>160500</v>
      </c>
      <c r="BF328" s="82">
        <f t="shared" ref="BF328:BF391" si="72">_xlfn.EXPON.DIST(BE328, 1/$BJ$4, TRUE)</f>
        <v>0.5221384213445458</v>
      </c>
      <c r="BG328" s="82">
        <f t="shared" si="62"/>
        <v>0.4778615786554542</v>
      </c>
      <c r="BH328" s="86">
        <f t="shared" si="67"/>
        <v>1.1005467427783744E-3</v>
      </c>
      <c r="BI328" s="83">
        <f>SUMPRODUCT(BC328:$BC$2007,BG328:$BG$2007)</f>
        <v>101803.13854462719</v>
      </c>
      <c r="BJ328" s="77">
        <f t="shared" ref="BJ328:BJ391" si="73">BI328/$BJ$4</f>
        <v>0.46837954145057553</v>
      </c>
      <c r="BL328" s="78">
        <f t="shared" si="68"/>
        <v>160500</v>
      </c>
      <c r="BM328" s="82">
        <f t="shared" si="63"/>
        <v>0.73570147030639632</v>
      </c>
      <c r="BN328" s="82">
        <f t="shared" si="64"/>
        <v>0.26429852969360368</v>
      </c>
      <c r="BO328" s="86">
        <f t="shared" si="69"/>
        <v>1.0978993307261264E-3</v>
      </c>
      <c r="BP328" s="83">
        <f>SUMPRODUCT(BC327:$BC$2006, BN328:$BN$2007)</f>
        <v>31914.400254043605</v>
      </c>
      <c r="BQ328" s="77">
        <f t="shared" si="65"/>
        <v>0.26459643067765737</v>
      </c>
    </row>
    <row r="329" spans="1:69" x14ac:dyDescent="0.35">
      <c r="A329">
        <v>2020</v>
      </c>
      <c r="B329" t="s">
        <v>3</v>
      </c>
      <c r="C329" t="s">
        <v>69</v>
      </c>
      <c r="D329" t="s">
        <v>17</v>
      </c>
      <c r="E329">
        <v>1</v>
      </c>
      <c r="F329" t="s">
        <v>9</v>
      </c>
      <c r="G329" t="s">
        <v>126</v>
      </c>
      <c r="H329" t="s">
        <v>35</v>
      </c>
      <c r="I329" t="s">
        <v>86</v>
      </c>
      <c r="J329" t="s">
        <v>19</v>
      </c>
      <c r="K329" t="s">
        <v>98</v>
      </c>
      <c r="L329" s="6">
        <v>1</v>
      </c>
      <c r="M329" s="6">
        <v>-415.92</v>
      </c>
      <c r="N329" s="6">
        <v>0</v>
      </c>
      <c r="O329" s="6">
        <v>0</v>
      </c>
      <c r="P329" s="6">
        <v>0</v>
      </c>
      <c r="Q329" s="6">
        <v>415.92</v>
      </c>
      <c r="R329" s="6">
        <v>0</v>
      </c>
      <c r="W329" s="66" t="str">
        <f t="shared" si="70"/>
        <v>X</v>
      </c>
      <c r="X329" s="66" t="str">
        <f t="shared" si="71"/>
        <v>X</v>
      </c>
      <c r="BC329" s="88">
        <v>500</v>
      </c>
      <c r="BE329" s="78">
        <f t="shared" si="66"/>
        <v>161000</v>
      </c>
      <c r="BF329" s="82">
        <f t="shared" si="72"/>
        <v>0.52323643927957753</v>
      </c>
      <c r="BG329" s="82">
        <f t="shared" ref="BG329:BG392" si="74">1-BF329</f>
        <v>0.47676356072042247</v>
      </c>
      <c r="BH329" s="86">
        <f t="shared" si="67"/>
        <v>1.0980179350317254E-3</v>
      </c>
      <c r="BI329" s="83">
        <f>SUMPRODUCT(BC329:$BC$2007,BG329:$BG$2007)</f>
        <v>101564.20775529946</v>
      </c>
      <c r="BJ329" s="77">
        <f t="shared" si="73"/>
        <v>0.46728026008122275</v>
      </c>
      <c r="BL329" s="78">
        <f t="shared" si="68"/>
        <v>161000</v>
      </c>
      <c r="BM329" s="82">
        <f t="shared" ref="BM329:BM392" si="75">_xlfn.EXPON.DIST(BL329, 1/$BQ$4, TRUE)</f>
        <v>0.73679482781662831</v>
      </c>
      <c r="BN329" s="82">
        <f t="shared" ref="BN329:BN392" si="76">1-BM329</f>
        <v>0.26320517218337169</v>
      </c>
      <c r="BO329" s="86">
        <f t="shared" si="69"/>
        <v>1.0933575102319848E-3</v>
      </c>
      <c r="BP329" s="83">
        <f>SUMPRODUCT(BC328:$BC$2006, BN329:$BN$2007)</f>
        <v>31782.250989196797</v>
      </c>
      <c r="BQ329" s="77">
        <f t="shared" ref="BQ329:BQ392" si="77">BP329/$BQ$4</f>
        <v>0.26350080539512644</v>
      </c>
    </row>
    <row r="330" spans="1:69" x14ac:dyDescent="0.35">
      <c r="A330">
        <v>2020</v>
      </c>
      <c r="B330" t="s">
        <v>3</v>
      </c>
      <c r="C330" t="s">
        <v>69</v>
      </c>
      <c r="D330" t="s">
        <v>17</v>
      </c>
      <c r="E330">
        <v>1</v>
      </c>
      <c r="F330" t="s">
        <v>9</v>
      </c>
      <c r="G330" t="s">
        <v>126</v>
      </c>
      <c r="H330" t="s">
        <v>35</v>
      </c>
      <c r="I330" t="s">
        <v>86</v>
      </c>
      <c r="J330" t="s">
        <v>19</v>
      </c>
      <c r="K330" t="s">
        <v>109</v>
      </c>
      <c r="L330" s="6">
        <v>1</v>
      </c>
      <c r="M330" s="6">
        <v>-20281.689999999999</v>
      </c>
      <c r="N330" s="6">
        <v>0</v>
      </c>
      <c r="O330" s="6">
        <v>0</v>
      </c>
      <c r="P330" s="6">
        <v>0</v>
      </c>
      <c r="Q330" s="6">
        <v>20281.689999999999</v>
      </c>
      <c r="R330" s="6">
        <v>0</v>
      </c>
      <c r="W330" s="66" t="str">
        <f t="shared" si="70"/>
        <v>X</v>
      </c>
      <c r="X330" s="66" t="str">
        <f t="shared" si="71"/>
        <v>X</v>
      </c>
      <c r="BC330" s="88">
        <v>500</v>
      </c>
      <c r="BE330" s="78">
        <f t="shared" ref="BE330:BE393" si="78">BE329+500</f>
        <v>161500</v>
      </c>
      <c r="BF330" s="82">
        <f t="shared" si="72"/>
        <v>0.52433193421749147</v>
      </c>
      <c r="BG330" s="82">
        <f t="shared" si="74"/>
        <v>0.47566806578250853</v>
      </c>
      <c r="BH330" s="86">
        <f t="shared" ref="BH330:BH393" si="79">BF330-BF329</f>
        <v>1.0954949379139434E-3</v>
      </c>
      <c r="BI330" s="83">
        <f>SUMPRODUCT(BC330:$BC$2007,BG330:$BG$2007)</f>
        <v>101325.82597493925</v>
      </c>
      <c r="BJ330" s="77">
        <f t="shared" si="73"/>
        <v>0.46618350461207442</v>
      </c>
      <c r="BL330" s="78">
        <f t="shared" ref="BL330:BL393" si="80">BL329+500</f>
        <v>161500</v>
      </c>
      <c r="BM330" s="82">
        <f t="shared" si="75"/>
        <v>0.7378836622950955</v>
      </c>
      <c r="BN330" s="82">
        <f t="shared" si="76"/>
        <v>0.2621163377049045</v>
      </c>
      <c r="BO330" s="86">
        <f t="shared" ref="BO330:BO393" si="81">BM330-BM329</f>
        <v>1.0888344784671933E-3</v>
      </c>
      <c r="BP330" s="83">
        <f>SUMPRODUCT(BC329:$BC$2006, BN330:$BN$2007)</f>
        <v>31650.648403105108</v>
      </c>
      <c r="BQ330" s="77">
        <f t="shared" si="77"/>
        <v>0.2624097125257438</v>
      </c>
    </row>
    <row r="331" spans="1:69" x14ac:dyDescent="0.35">
      <c r="A331">
        <v>2020</v>
      </c>
      <c r="B331" t="s">
        <v>3</v>
      </c>
      <c r="C331" t="s">
        <v>69</v>
      </c>
      <c r="D331" t="s">
        <v>17</v>
      </c>
      <c r="E331">
        <v>1</v>
      </c>
      <c r="F331" t="s">
        <v>9</v>
      </c>
      <c r="G331" t="s">
        <v>127</v>
      </c>
      <c r="H331" t="s">
        <v>35</v>
      </c>
      <c r="I331" t="s">
        <v>86</v>
      </c>
      <c r="J331" t="s">
        <v>19</v>
      </c>
      <c r="K331" t="s">
        <v>94</v>
      </c>
      <c r="L331" s="6">
        <v>15</v>
      </c>
      <c r="M331" s="6">
        <v>4837190.8499999996</v>
      </c>
      <c r="N331" s="6">
        <v>53735.91</v>
      </c>
      <c r="O331" s="6">
        <v>0</v>
      </c>
      <c r="P331" s="6">
        <v>6708350</v>
      </c>
      <c r="Q331" s="6">
        <v>2152439.15</v>
      </c>
      <c r="R331" s="6">
        <v>0</v>
      </c>
      <c r="W331" s="66" t="str">
        <f t="shared" si="70"/>
        <v>X</v>
      </c>
      <c r="X331" s="66" t="str">
        <f t="shared" si="71"/>
        <v>X</v>
      </c>
      <c r="BC331" s="88">
        <v>500</v>
      </c>
      <c r="BE331" s="78">
        <f t="shared" si="78"/>
        <v>162000</v>
      </c>
      <c r="BF331" s="82">
        <f t="shared" si="72"/>
        <v>0.52542491195556484</v>
      </c>
      <c r="BG331" s="82">
        <f t="shared" si="74"/>
        <v>0.47457508804443516</v>
      </c>
      <c r="BH331" s="86">
        <f t="shared" si="79"/>
        <v>1.0929777380733752E-3</v>
      </c>
      <c r="BI331" s="83">
        <f>SUMPRODUCT(BC331:$BC$2007,BG331:$BG$2007)</f>
        <v>101087.99194204799</v>
      </c>
      <c r="BJ331" s="77">
        <f t="shared" si="73"/>
        <v>0.46508926923918248</v>
      </c>
      <c r="BL331" s="78">
        <f t="shared" si="80"/>
        <v>162000</v>
      </c>
      <c r="BM331" s="82">
        <f t="shared" si="75"/>
        <v>0.73896799245280165</v>
      </c>
      <c r="BN331" s="82">
        <f t="shared" si="76"/>
        <v>0.26103200754719835</v>
      </c>
      <c r="BO331" s="86">
        <f t="shared" si="81"/>
        <v>1.0843301577061482E-3</v>
      </c>
      <c r="BP331" s="83">
        <f>SUMPRODUCT(BC330:$BC$2006, BN331:$BN$2007)</f>
        <v>31519.590234252657</v>
      </c>
      <c r="BQ331" s="77">
        <f t="shared" si="77"/>
        <v>0.2613231333196967</v>
      </c>
    </row>
    <row r="332" spans="1:69" x14ac:dyDescent="0.35">
      <c r="A332">
        <v>2020</v>
      </c>
      <c r="B332" t="s">
        <v>3</v>
      </c>
      <c r="C332" t="s">
        <v>69</v>
      </c>
      <c r="D332" t="s">
        <v>17</v>
      </c>
      <c r="E332">
        <v>1</v>
      </c>
      <c r="F332" t="s">
        <v>9</v>
      </c>
      <c r="G332" t="s">
        <v>127</v>
      </c>
      <c r="H332" t="s">
        <v>35</v>
      </c>
      <c r="I332" t="s">
        <v>86</v>
      </c>
      <c r="J332" t="s">
        <v>19</v>
      </c>
      <c r="K332" t="s">
        <v>88</v>
      </c>
      <c r="L332" s="6">
        <v>2</v>
      </c>
      <c r="M332" s="6">
        <v>-9012809.0500000007</v>
      </c>
      <c r="N332" s="6">
        <v>0</v>
      </c>
      <c r="O332" s="6">
        <v>0</v>
      </c>
      <c r="P332" s="6">
        <v>0</v>
      </c>
      <c r="Q332" s="6">
        <v>1044198.35</v>
      </c>
      <c r="R332" s="6">
        <v>0</v>
      </c>
      <c r="W332" s="66" t="str">
        <f t="shared" si="70"/>
        <v>X</v>
      </c>
      <c r="X332" s="66" t="str">
        <f t="shared" si="71"/>
        <v>X</v>
      </c>
      <c r="BC332" s="88">
        <v>500</v>
      </c>
      <c r="BE332" s="78">
        <f t="shared" si="78"/>
        <v>162500</v>
      </c>
      <c r="BF332" s="82">
        <f t="shared" si="72"/>
        <v>0.5265153782777543</v>
      </c>
      <c r="BG332" s="82">
        <f t="shared" si="74"/>
        <v>0.4734846217222457</v>
      </c>
      <c r="BH332" s="86">
        <f t="shared" si="79"/>
        <v>1.0904663221894539E-3</v>
      </c>
      <c r="BI332" s="83">
        <f>SUMPRODUCT(BC332:$BC$2007,BG332:$BG$2007)</f>
        <v>100850.70439802577</v>
      </c>
      <c r="BJ332" s="77">
        <f t="shared" si="73"/>
        <v>0.46399754817193523</v>
      </c>
      <c r="BL332" s="78">
        <f t="shared" si="80"/>
        <v>162500</v>
      </c>
      <c r="BM332" s="82">
        <f t="shared" si="75"/>
        <v>0.74004783692334608</v>
      </c>
      <c r="BN332" s="82">
        <f t="shared" si="76"/>
        <v>0.25995216307665392</v>
      </c>
      <c r="BO332" s="86">
        <f t="shared" si="81"/>
        <v>1.0798444705444332E-3</v>
      </c>
      <c r="BP332" s="83">
        <f>SUMPRODUCT(BC331:$BC$2006, BN332:$BN$2007)</f>
        <v>31389.074230479062</v>
      </c>
      <c r="BQ332" s="77">
        <f t="shared" si="77"/>
        <v>0.26024104910473705</v>
      </c>
    </row>
    <row r="333" spans="1:69" x14ac:dyDescent="0.35">
      <c r="A333">
        <v>2020</v>
      </c>
      <c r="B333" t="s">
        <v>3</v>
      </c>
      <c r="C333" t="s">
        <v>69</v>
      </c>
      <c r="D333" t="s">
        <v>17</v>
      </c>
      <c r="E333">
        <v>1</v>
      </c>
      <c r="F333" t="s">
        <v>9</v>
      </c>
      <c r="G333" t="s">
        <v>127</v>
      </c>
      <c r="H333" t="s">
        <v>35</v>
      </c>
      <c r="I333" t="s">
        <v>86</v>
      </c>
      <c r="J333" t="s">
        <v>19</v>
      </c>
      <c r="K333" t="s">
        <v>108</v>
      </c>
      <c r="L333" s="6">
        <v>1</v>
      </c>
      <c r="M333" s="6">
        <v>-7750</v>
      </c>
      <c r="N333" s="6">
        <v>0</v>
      </c>
      <c r="O333" s="6">
        <v>0</v>
      </c>
      <c r="P333" s="6">
        <v>0</v>
      </c>
      <c r="Q333" s="6">
        <v>7750</v>
      </c>
      <c r="R333" s="6">
        <v>0</v>
      </c>
      <c r="W333" s="66" t="str">
        <f t="shared" si="70"/>
        <v>X</v>
      </c>
      <c r="X333" s="66" t="str">
        <f t="shared" si="71"/>
        <v>X</v>
      </c>
      <c r="BC333" s="88">
        <v>500</v>
      </c>
      <c r="BE333" s="78">
        <f t="shared" si="78"/>
        <v>163000</v>
      </c>
      <c r="BF333" s="82">
        <f t="shared" si="72"/>
        <v>0.527603338954726</v>
      </c>
      <c r="BG333" s="82">
        <f t="shared" si="74"/>
        <v>0.472396661045274</v>
      </c>
      <c r="BH333" s="86">
        <f t="shared" si="79"/>
        <v>1.0879606769716998E-3</v>
      </c>
      <c r="BI333" s="83">
        <f>SUMPRODUCT(BC333:$BC$2007,BG333:$BG$2007)</f>
        <v>100613.96208716465</v>
      </c>
      <c r="BJ333" s="77">
        <f t="shared" si="73"/>
        <v>0.46290833563302636</v>
      </c>
      <c r="BL333" s="78">
        <f t="shared" si="80"/>
        <v>163000</v>
      </c>
      <c r="BM333" s="82">
        <f t="shared" si="75"/>
        <v>0.74112321426324423</v>
      </c>
      <c r="BN333" s="82">
        <f t="shared" si="76"/>
        <v>0.25887678573675577</v>
      </c>
      <c r="BO333" s="86">
        <f t="shared" si="81"/>
        <v>1.0753773398981537E-3</v>
      </c>
      <c r="BP333" s="83">
        <f>SUMPRODUCT(BC332:$BC$2006, BN333:$BN$2007)</f>
        <v>31259.098148940735</v>
      </c>
      <c r="BQ333" s="77">
        <f t="shared" si="77"/>
        <v>0.25916344128586061</v>
      </c>
    </row>
    <row r="334" spans="1:69" x14ac:dyDescent="0.35">
      <c r="A334">
        <v>2020</v>
      </c>
      <c r="B334" t="s">
        <v>3</v>
      </c>
      <c r="C334" t="s">
        <v>69</v>
      </c>
      <c r="D334" t="s">
        <v>17</v>
      </c>
      <c r="E334">
        <v>1</v>
      </c>
      <c r="F334" t="s">
        <v>9</v>
      </c>
      <c r="G334" t="s">
        <v>127</v>
      </c>
      <c r="H334" t="s">
        <v>35</v>
      </c>
      <c r="I334" t="s">
        <v>86</v>
      </c>
      <c r="J334" t="s">
        <v>19</v>
      </c>
      <c r="K334" t="s">
        <v>98</v>
      </c>
      <c r="L334" s="6">
        <v>1</v>
      </c>
      <c r="M334" s="6">
        <v>-1142.98</v>
      </c>
      <c r="N334" s="6">
        <v>0</v>
      </c>
      <c r="O334" s="6">
        <v>0</v>
      </c>
      <c r="P334" s="6">
        <v>0</v>
      </c>
      <c r="Q334" s="6">
        <v>1142.98</v>
      </c>
      <c r="R334" s="6">
        <v>0</v>
      </c>
      <c r="W334" s="66" t="str">
        <f t="shared" si="70"/>
        <v>X</v>
      </c>
      <c r="X334" s="66" t="str">
        <f t="shared" si="71"/>
        <v>X</v>
      </c>
      <c r="BC334" s="88">
        <v>500</v>
      </c>
      <c r="BE334" s="78">
        <f t="shared" si="78"/>
        <v>163500</v>
      </c>
      <c r="BF334" s="82">
        <f t="shared" si="72"/>
        <v>0.52868879974388661</v>
      </c>
      <c r="BG334" s="82">
        <f t="shared" si="74"/>
        <v>0.47131120025611339</v>
      </c>
      <c r="BH334" s="86">
        <f t="shared" si="79"/>
        <v>1.0854607891606083E-3</v>
      </c>
      <c r="BI334" s="83">
        <f>SUMPRODUCT(BC334:$BC$2007,BG334:$BG$2007)</f>
        <v>100377.763756642</v>
      </c>
      <c r="BJ334" s="77">
        <f t="shared" si="73"/>
        <v>0.46182162585842457</v>
      </c>
      <c r="BL334" s="78">
        <f t="shared" si="80"/>
        <v>163500</v>
      </c>
      <c r="BM334" s="82">
        <f t="shared" si="75"/>
        <v>0.74219414295224651</v>
      </c>
      <c r="BN334" s="82">
        <f t="shared" si="76"/>
        <v>0.25780585704775349</v>
      </c>
      <c r="BO334" s="86">
        <f t="shared" si="81"/>
        <v>1.0709286890022707E-3</v>
      </c>
      <c r="BP334" s="83">
        <f>SUMPRODUCT(BC333:$BC$2006, BN334:$BN$2007)</f>
        <v>31129.659756072357</v>
      </c>
      <c r="BQ334" s="77">
        <f t="shared" si="77"/>
        <v>0.25809029134498762</v>
      </c>
    </row>
    <row r="335" spans="1:69" x14ac:dyDescent="0.35">
      <c r="A335">
        <v>2020</v>
      </c>
      <c r="B335" t="s">
        <v>3</v>
      </c>
      <c r="C335" t="s">
        <v>69</v>
      </c>
      <c r="D335" t="s">
        <v>17</v>
      </c>
      <c r="E335">
        <v>1</v>
      </c>
      <c r="F335" t="s">
        <v>9</v>
      </c>
      <c r="G335" t="s">
        <v>128</v>
      </c>
      <c r="H335" t="s">
        <v>35</v>
      </c>
      <c r="I335" t="s">
        <v>86</v>
      </c>
      <c r="J335" t="s">
        <v>19</v>
      </c>
      <c r="K335" t="s">
        <v>94</v>
      </c>
      <c r="L335" s="6">
        <v>8</v>
      </c>
      <c r="M335" s="6">
        <v>5329289.2300000004</v>
      </c>
      <c r="N335" s="6">
        <v>211148.31</v>
      </c>
      <c r="O335" s="6">
        <v>0</v>
      </c>
      <c r="P335" s="6">
        <v>5580000</v>
      </c>
      <c r="Q335" s="6">
        <v>385110.77</v>
      </c>
      <c r="R335" s="6">
        <v>0</v>
      </c>
      <c r="W335" s="66" t="str">
        <f t="shared" si="70"/>
        <v>X</v>
      </c>
      <c r="X335" s="66" t="str">
        <f t="shared" si="71"/>
        <v>X</v>
      </c>
      <c r="BC335" s="88">
        <v>500</v>
      </c>
      <c r="BE335" s="78">
        <f t="shared" si="78"/>
        <v>164000</v>
      </c>
      <c r="BF335" s="82">
        <f t="shared" si="72"/>
        <v>0.52977176638941303</v>
      </c>
      <c r="BG335" s="82">
        <f t="shared" si="74"/>
        <v>0.47022823361058697</v>
      </c>
      <c r="BH335" s="86">
        <f t="shared" si="79"/>
        <v>1.0829666455264286E-3</v>
      </c>
      <c r="BI335" s="83">
        <f>SUMPRODUCT(BC335:$BC$2007,BG335:$BG$2007)</f>
        <v>100142.10815651395</v>
      </c>
      <c r="BJ335" s="77">
        <f t="shared" si="73"/>
        <v>0.46073741309734301</v>
      </c>
      <c r="BL335" s="78">
        <f t="shared" si="80"/>
        <v>164000</v>
      </c>
      <c r="BM335" s="82">
        <f t="shared" si="75"/>
        <v>0.74326064139365566</v>
      </c>
      <c r="BN335" s="82">
        <f t="shared" si="76"/>
        <v>0.25673935860634434</v>
      </c>
      <c r="BO335" s="86">
        <f t="shared" si="81"/>
        <v>1.0664984414091583E-3</v>
      </c>
      <c r="BP335" s="83">
        <f>SUMPRODUCT(BC334:$BC$2006, BN335:$BN$2007)</f>
        <v>31000.756827548481</v>
      </c>
      <c r="BQ335" s="77">
        <f t="shared" si="77"/>
        <v>0.25702158084064425</v>
      </c>
    </row>
    <row r="336" spans="1:69" x14ac:dyDescent="0.35">
      <c r="A336">
        <v>2020</v>
      </c>
      <c r="B336" t="s">
        <v>3</v>
      </c>
      <c r="C336" t="s">
        <v>69</v>
      </c>
      <c r="D336" t="s">
        <v>17</v>
      </c>
      <c r="E336">
        <v>1</v>
      </c>
      <c r="F336" t="s">
        <v>9</v>
      </c>
      <c r="G336" t="s">
        <v>128</v>
      </c>
      <c r="H336" t="s">
        <v>35</v>
      </c>
      <c r="I336" t="s">
        <v>86</v>
      </c>
      <c r="J336" t="s">
        <v>19</v>
      </c>
      <c r="K336" t="s">
        <v>89</v>
      </c>
      <c r="L336" s="6">
        <v>2</v>
      </c>
      <c r="M336" s="6">
        <v>0</v>
      </c>
      <c r="N336" s="6">
        <v>3906.93</v>
      </c>
      <c r="O336" s="6">
        <v>0</v>
      </c>
      <c r="P336" s="6">
        <v>0</v>
      </c>
      <c r="Q336" s="6">
        <v>0</v>
      </c>
      <c r="R336" s="6">
        <v>0</v>
      </c>
      <c r="W336" s="66" t="str">
        <f t="shared" si="70"/>
        <v>X</v>
      </c>
      <c r="X336" s="66" t="str">
        <f t="shared" si="71"/>
        <v>X</v>
      </c>
      <c r="BC336" s="88">
        <v>500</v>
      </c>
      <c r="BE336" s="78">
        <f t="shared" si="78"/>
        <v>164500</v>
      </c>
      <c r="BF336" s="82">
        <f t="shared" si="72"/>
        <v>0.53085224462228431</v>
      </c>
      <c r="BG336" s="82">
        <f t="shared" si="74"/>
        <v>0.46914775537771569</v>
      </c>
      <c r="BH336" s="86">
        <f t="shared" si="79"/>
        <v>1.0804782328712736E-3</v>
      </c>
      <c r="BI336" s="83">
        <f>SUMPRODUCT(BC336:$BC$2007,BG336:$BG$2007)</f>
        <v>99906.994039708647</v>
      </c>
      <c r="BJ336" s="77">
        <f t="shared" si="73"/>
        <v>0.45965569161220876</v>
      </c>
      <c r="BL336" s="78">
        <f t="shared" si="80"/>
        <v>164500</v>
      </c>
      <c r="BM336" s="82">
        <f t="shared" si="75"/>
        <v>0.74432272791464316</v>
      </c>
      <c r="BN336" s="82">
        <f t="shared" si="76"/>
        <v>0.25567727208535684</v>
      </c>
      <c r="BO336" s="86">
        <f t="shared" si="81"/>
        <v>1.062086520987493E-3</v>
      </c>
      <c r="BP336" s="83">
        <f>SUMPRODUCT(BC335:$BC$2006, BN336:$BN$2007)</f>
        <v>30872.387148245307</v>
      </c>
      <c r="BQ336" s="77">
        <f t="shared" si="77"/>
        <v>0.255957291407646</v>
      </c>
    </row>
    <row r="337" spans="1:69" x14ac:dyDescent="0.35">
      <c r="A337">
        <v>2020</v>
      </c>
      <c r="B337" t="s">
        <v>3</v>
      </c>
      <c r="C337" t="s">
        <v>69</v>
      </c>
      <c r="D337" t="s">
        <v>17</v>
      </c>
      <c r="E337">
        <v>1</v>
      </c>
      <c r="F337" t="s">
        <v>9</v>
      </c>
      <c r="G337" t="s">
        <v>128</v>
      </c>
      <c r="H337" t="s">
        <v>35</v>
      </c>
      <c r="I337" t="s">
        <v>86</v>
      </c>
      <c r="J337" t="s">
        <v>19</v>
      </c>
      <c r="K337" t="s">
        <v>108</v>
      </c>
      <c r="L337" s="6">
        <v>1</v>
      </c>
      <c r="M337" s="6">
        <v>361000</v>
      </c>
      <c r="N337" s="6">
        <v>0</v>
      </c>
      <c r="O337" s="6">
        <v>0</v>
      </c>
      <c r="P337" s="6">
        <v>380000</v>
      </c>
      <c r="Q337" s="6">
        <v>19000</v>
      </c>
      <c r="R337" s="6">
        <v>0</v>
      </c>
      <c r="W337" s="66" t="str">
        <f t="shared" si="70"/>
        <v>X</v>
      </c>
      <c r="X337" s="66" t="str">
        <f t="shared" si="71"/>
        <v>X</v>
      </c>
      <c r="BC337" s="88">
        <v>500</v>
      </c>
      <c r="BE337" s="78">
        <f t="shared" si="78"/>
        <v>165000</v>
      </c>
      <c r="BF337" s="82">
        <f t="shared" si="72"/>
        <v>0.53193024016031032</v>
      </c>
      <c r="BG337" s="82">
        <f t="shared" si="74"/>
        <v>0.46806975983968968</v>
      </c>
      <c r="BH337" s="86">
        <f t="shared" si="79"/>
        <v>1.0779955380260109E-3</v>
      </c>
      <c r="BI337" s="83">
        <f>SUMPRODUCT(BC337:$BC$2007,BG337:$BG$2007)</f>
        <v>99672.4201620198</v>
      </c>
      <c r="BJ337" s="77">
        <f t="shared" si="73"/>
        <v>0.45857645567863264</v>
      </c>
      <c r="BL337" s="78">
        <f t="shared" si="80"/>
        <v>165000</v>
      </c>
      <c r="BM337" s="82">
        <f t="shared" si="75"/>
        <v>0.74538042076656419</v>
      </c>
      <c r="BN337" s="82">
        <f t="shared" si="76"/>
        <v>0.25461957923343581</v>
      </c>
      <c r="BO337" s="86">
        <f t="shared" si="81"/>
        <v>1.0576928519210327E-3</v>
      </c>
      <c r="BP337" s="83">
        <f>SUMPRODUCT(BC336:$BC$2006, BN337:$BN$2007)</f>
        <v>30744.548512202629</v>
      </c>
      <c r="BQ337" s="77">
        <f t="shared" si="77"/>
        <v>0.25489740475678196</v>
      </c>
    </row>
    <row r="338" spans="1:69" x14ac:dyDescent="0.35">
      <c r="A338">
        <v>2020</v>
      </c>
      <c r="B338" t="s">
        <v>3</v>
      </c>
      <c r="C338" t="s">
        <v>69</v>
      </c>
      <c r="D338" t="s">
        <v>17</v>
      </c>
      <c r="E338">
        <v>1</v>
      </c>
      <c r="F338" t="s">
        <v>9</v>
      </c>
      <c r="G338" t="s">
        <v>128</v>
      </c>
      <c r="H338" t="s">
        <v>35</v>
      </c>
      <c r="I338" t="s">
        <v>86</v>
      </c>
      <c r="J338" t="s">
        <v>19</v>
      </c>
      <c r="K338" t="s">
        <v>98</v>
      </c>
      <c r="L338" s="6">
        <v>2</v>
      </c>
      <c r="M338" s="6">
        <v>-1371.59</v>
      </c>
      <c r="N338" s="6">
        <v>0</v>
      </c>
      <c r="O338" s="6">
        <v>0</v>
      </c>
      <c r="P338" s="6">
        <v>0</v>
      </c>
      <c r="Q338" s="6">
        <v>1371.59</v>
      </c>
      <c r="R338" s="6">
        <v>0</v>
      </c>
      <c r="W338" s="66" t="str">
        <f t="shared" si="70"/>
        <v>X</v>
      </c>
      <c r="X338" s="66" t="str">
        <f t="shared" si="71"/>
        <v>X</v>
      </c>
      <c r="BC338" s="88">
        <v>500</v>
      </c>
      <c r="BE338" s="78">
        <f t="shared" si="78"/>
        <v>165500</v>
      </c>
      <c r="BF338" s="82">
        <f t="shared" si="72"/>
        <v>0.53300575870816269</v>
      </c>
      <c r="BG338" s="82">
        <f t="shared" si="74"/>
        <v>0.46699424129183731</v>
      </c>
      <c r="BH338" s="86">
        <f t="shared" si="79"/>
        <v>1.0755185478523721E-3</v>
      </c>
      <c r="BI338" s="83">
        <f>SUMPRODUCT(BC338:$BC$2007,BG338:$BG$2007)</f>
        <v>99438.385282099945</v>
      </c>
      <c r="BJ338" s="77">
        <f t="shared" si="73"/>
        <v>0.45749969958537873</v>
      </c>
      <c r="BL338" s="78">
        <f t="shared" si="80"/>
        <v>165500</v>
      </c>
      <c r="BM338" s="82">
        <f t="shared" si="75"/>
        <v>0.74643373812527103</v>
      </c>
      <c r="BN338" s="82">
        <f t="shared" si="76"/>
        <v>0.25356626187472897</v>
      </c>
      <c r="BO338" s="86">
        <f t="shared" si="81"/>
        <v>1.0533173587068401E-3</v>
      </c>
      <c r="BP338" s="83">
        <f>SUMPRODUCT(BC337:$BC$2006, BN338:$BN$2007)</f>
        <v>30617.238722585913</v>
      </c>
      <c r="BQ338" s="77">
        <f t="shared" si="77"/>
        <v>0.25384190267450052</v>
      </c>
    </row>
    <row r="339" spans="1:69" x14ac:dyDescent="0.35">
      <c r="A339">
        <v>2020</v>
      </c>
      <c r="B339" t="s">
        <v>3</v>
      </c>
      <c r="C339" t="s">
        <v>69</v>
      </c>
      <c r="D339" t="s">
        <v>17</v>
      </c>
      <c r="E339">
        <v>1</v>
      </c>
      <c r="F339" t="s">
        <v>9</v>
      </c>
      <c r="G339" t="s">
        <v>129</v>
      </c>
      <c r="H339" t="s">
        <v>35</v>
      </c>
      <c r="I339" t="s">
        <v>86</v>
      </c>
      <c r="J339" t="s">
        <v>19</v>
      </c>
      <c r="K339" t="s">
        <v>91</v>
      </c>
      <c r="L339" s="6">
        <v>7</v>
      </c>
      <c r="M339" s="6">
        <v>524347.11</v>
      </c>
      <c r="N339" s="6">
        <v>105454.35</v>
      </c>
      <c r="O339" s="6">
        <v>0</v>
      </c>
      <c r="P339" s="6">
        <v>540597.11</v>
      </c>
      <c r="Q339" s="6">
        <v>26650</v>
      </c>
      <c r="R339" s="6">
        <v>0</v>
      </c>
      <c r="W339" s="66" t="str">
        <f t="shared" si="70"/>
        <v>X</v>
      </c>
      <c r="X339" s="66" t="str">
        <f t="shared" si="71"/>
        <v>X</v>
      </c>
      <c r="BC339" s="88">
        <v>500</v>
      </c>
      <c r="BE339" s="78">
        <f t="shared" si="78"/>
        <v>166000</v>
      </c>
      <c r="BF339" s="82">
        <f t="shared" si="72"/>
        <v>0.53407880595740531</v>
      </c>
      <c r="BG339" s="82">
        <f t="shared" si="74"/>
        <v>0.46592119404259469</v>
      </c>
      <c r="BH339" s="86">
        <f t="shared" si="79"/>
        <v>1.0730472492426202E-3</v>
      </c>
      <c r="BI339" s="83">
        <f>SUMPRODUCT(BC339:$BC$2007,BG339:$BG$2007)</f>
        <v>99204.88816145403</v>
      </c>
      <c r="BJ339" s="77">
        <f t="shared" si="73"/>
        <v>0.45642541763433436</v>
      </c>
      <c r="BL339" s="78">
        <f t="shared" si="80"/>
        <v>166000</v>
      </c>
      <c r="BM339" s="82">
        <f t="shared" si="75"/>
        <v>0.74748269809142598</v>
      </c>
      <c r="BN339" s="82">
        <f t="shared" si="76"/>
        <v>0.25251730190857402</v>
      </c>
      <c r="BO339" s="86">
        <f t="shared" si="81"/>
        <v>1.0489599661549498E-3</v>
      </c>
      <c r="BP339" s="83">
        <f>SUMPRODUCT(BC338:$BC$2006, BN339:$BN$2007)</f>
        <v>30490.455591648548</v>
      </c>
      <c r="BQ339" s="77">
        <f t="shared" si="77"/>
        <v>0.25279076702259634</v>
      </c>
    </row>
    <row r="340" spans="1:69" x14ac:dyDescent="0.35">
      <c r="A340">
        <v>2020</v>
      </c>
      <c r="B340" t="s">
        <v>3</v>
      </c>
      <c r="C340" t="s">
        <v>69</v>
      </c>
      <c r="D340" t="s">
        <v>17</v>
      </c>
      <c r="E340">
        <v>1</v>
      </c>
      <c r="F340" t="s">
        <v>9</v>
      </c>
      <c r="G340" t="s">
        <v>129</v>
      </c>
      <c r="H340" t="s">
        <v>35</v>
      </c>
      <c r="I340" t="s">
        <v>86</v>
      </c>
      <c r="J340" t="s">
        <v>19</v>
      </c>
      <c r="K340" t="s">
        <v>110</v>
      </c>
      <c r="L340" s="6">
        <v>1</v>
      </c>
      <c r="M340" s="6">
        <v>1596748.88</v>
      </c>
      <c r="N340" s="6">
        <v>0</v>
      </c>
      <c r="O340" s="6">
        <v>0</v>
      </c>
      <c r="P340" s="6">
        <v>1438512.5</v>
      </c>
      <c r="Q340" s="6">
        <v>71925.62</v>
      </c>
      <c r="R340" s="6">
        <v>0</v>
      </c>
      <c r="W340" s="66" t="str">
        <f t="shared" si="70"/>
        <v>X</v>
      </c>
      <c r="X340" s="66" t="str">
        <f t="shared" si="71"/>
        <v>X</v>
      </c>
      <c r="BC340" s="88">
        <v>500</v>
      </c>
      <c r="BE340" s="78">
        <f t="shared" si="78"/>
        <v>166500</v>
      </c>
      <c r="BF340" s="82">
        <f t="shared" si="72"/>
        <v>0.53514938758652397</v>
      </c>
      <c r="BG340" s="82">
        <f t="shared" si="74"/>
        <v>0.46485061241347603</v>
      </c>
      <c r="BH340" s="86">
        <f t="shared" si="79"/>
        <v>1.0705816291186609E-3</v>
      </c>
      <c r="BI340" s="83">
        <f>SUMPRODUCT(BC340:$BC$2007,BG340:$BG$2007)</f>
        <v>98971.927564432699</v>
      </c>
      <c r="BJ340" s="77">
        <f t="shared" si="73"/>
        <v>0.45535360414047954</v>
      </c>
      <c r="BL340" s="78">
        <f t="shared" si="80"/>
        <v>166500</v>
      </c>
      <c r="BM340" s="82">
        <f t="shared" si="75"/>
        <v>0.74852731869081146</v>
      </c>
      <c r="BN340" s="82">
        <f t="shared" si="76"/>
        <v>0.25147268130918854</v>
      </c>
      <c r="BO340" s="86">
        <f t="shared" si="81"/>
        <v>1.0446205993854818E-3</v>
      </c>
      <c r="BP340" s="83">
        <f>SUMPRODUCT(BC339:$BC$2006, BN340:$BN$2007)</f>
        <v>30364.196940694255</v>
      </c>
      <c r="BQ340" s="77">
        <f t="shared" si="77"/>
        <v>0.25174397973789875</v>
      </c>
    </row>
    <row r="341" spans="1:69" x14ac:dyDescent="0.35">
      <c r="A341">
        <v>2020</v>
      </c>
      <c r="B341" t="s">
        <v>3</v>
      </c>
      <c r="C341" t="s">
        <v>69</v>
      </c>
      <c r="D341" t="s">
        <v>17</v>
      </c>
      <c r="E341">
        <v>1</v>
      </c>
      <c r="F341" t="s">
        <v>9</v>
      </c>
      <c r="G341" t="s">
        <v>129</v>
      </c>
      <c r="H341" t="s">
        <v>35</v>
      </c>
      <c r="I341" t="s">
        <v>86</v>
      </c>
      <c r="J341" t="s">
        <v>19</v>
      </c>
      <c r="K341" t="s">
        <v>116</v>
      </c>
      <c r="L341" s="6">
        <v>1</v>
      </c>
      <c r="M341" s="6">
        <v>-940</v>
      </c>
      <c r="N341" s="6">
        <v>7744.18</v>
      </c>
      <c r="O341" s="6">
        <v>0</v>
      </c>
      <c r="P341" s="6">
        <v>0</v>
      </c>
      <c r="Q341" s="6">
        <v>940</v>
      </c>
      <c r="R341" s="6">
        <v>0</v>
      </c>
      <c r="W341" s="66" t="str">
        <f t="shared" si="70"/>
        <v>X</v>
      </c>
      <c r="X341" s="66" t="str">
        <f t="shared" si="71"/>
        <v>X</v>
      </c>
      <c r="BC341" s="88">
        <v>500</v>
      </c>
      <c r="BE341" s="78">
        <f t="shared" si="78"/>
        <v>167000</v>
      </c>
      <c r="BF341" s="82">
        <f t="shared" si="72"/>
        <v>0.53621750926095668</v>
      </c>
      <c r="BG341" s="82">
        <f t="shared" si="74"/>
        <v>0.46378249073904332</v>
      </c>
      <c r="BH341" s="86">
        <f t="shared" si="79"/>
        <v>1.0681216744327093E-3</v>
      </c>
      <c r="BI341" s="83">
        <f>SUMPRODUCT(BC341:$BC$2007,BG341:$BG$2007)</f>
        <v>98739.50225822597</v>
      </c>
      <c r="BJ341" s="77">
        <f t="shared" si="73"/>
        <v>0.45428425343185774</v>
      </c>
      <c r="BL341" s="78">
        <f t="shared" si="80"/>
        <v>167000</v>
      </c>
      <c r="BM341" s="82">
        <f t="shared" si="75"/>
        <v>0.74956761787464099</v>
      </c>
      <c r="BN341" s="82">
        <f t="shared" si="76"/>
        <v>0.25043238212535901</v>
      </c>
      <c r="BO341" s="86">
        <f t="shared" si="81"/>
        <v>1.0402991838295295E-3</v>
      </c>
      <c r="BP341" s="83">
        <f>SUMPRODUCT(BC340:$BC$2006, BN341:$BN$2007)</f>
        <v>30238.46060003966</v>
      </c>
      <c r="BQ341" s="77">
        <f t="shared" si="77"/>
        <v>0.2507015228319614</v>
      </c>
    </row>
    <row r="342" spans="1:69" x14ac:dyDescent="0.35">
      <c r="A342">
        <v>2020</v>
      </c>
      <c r="B342" t="s">
        <v>3</v>
      </c>
      <c r="C342" t="s">
        <v>69</v>
      </c>
      <c r="D342" t="s">
        <v>17</v>
      </c>
      <c r="E342">
        <v>1</v>
      </c>
      <c r="F342" t="s">
        <v>9</v>
      </c>
      <c r="G342" t="s">
        <v>129</v>
      </c>
      <c r="H342" t="s">
        <v>35</v>
      </c>
      <c r="I342" t="s">
        <v>86</v>
      </c>
      <c r="J342" t="s">
        <v>19</v>
      </c>
      <c r="K342" t="s">
        <v>94</v>
      </c>
      <c r="L342" s="6">
        <v>42</v>
      </c>
      <c r="M342" s="6">
        <v>18398406.43</v>
      </c>
      <c r="N342" s="6">
        <v>356276.67</v>
      </c>
      <c r="O342" s="6">
        <v>0</v>
      </c>
      <c r="P342" s="6">
        <v>17002634.140000001</v>
      </c>
      <c r="Q342" s="6">
        <v>1831031.82</v>
      </c>
      <c r="R342" s="6">
        <v>0</v>
      </c>
      <c r="W342" s="66" t="str">
        <f t="shared" si="70"/>
        <v>X</v>
      </c>
      <c r="X342" s="66" t="str">
        <f t="shared" si="71"/>
        <v>X</v>
      </c>
      <c r="BC342" s="88">
        <v>500</v>
      </c>
      <c r="BE342" s="78">
        <f t="shared" si="78"/>
        <v>167500</v>
      </c>
      <c r="BF342" s="82">
        <f t="shared" si="72"/>
        <v>0.53728317663312319</v>
      </c>
      <c r="BG342" s="82">
        <f t="shared" si="74"/>
        <v>0.46271682336687681</v>
      </c>
      <c r="BH342" s="86">
        <f t="shared" si="79"/>
        <v>1.0656673721665122E-3</v>
      </c>
      <c r="BI342" s="83">
        <f>SUMPRODUCT(BC342:$BC$2007,BG342:$BG$2007)</f>
        <v>98507.611012856461</v>
      </c>
      <c r="BJ342" s="77">
        <f t="shared" si="73"/>
        <v>0.45321735984954487</v>
      </c>
      <c r="BL342" s="78">
        <f t="shared" si="80"/>
        <v>167500</v>
      </c>
      <c r="BM342" s="82">
        <f t="shared" si="75"/>
        <v>0.75060361351986638</v>
      </c>
      <c r="BN342" s="82">
        <f t="shared" si="76"/>
        <v>0.24939638648013362</v>
      </c>
      <c r="BO342" s="86">
        <f t="shared" si="81"/>
        <v>1.0359956452253849E-3</v>
      </c>
      <c r="BP342" s="83">
        <f>SUMPRODUCT(BC341:$BC$2006, BN342:$BN$2007)</f>
        <v>30113.244408976982</v>
      </c>
      <c r="BQ342" s="77">
        <f t="shared" si="77"/>
        <v>0.24966337839075298</v>
      </c>
    </row>
    <row r="343" spans="1:69" x14ac:dyDescent="0.35">
      <c r="A343">
        <v>2020</v>
      </c>
      <c r="B343" t="s">
        <v>3</v>
      </c>
      <c r="C343" t="s">
        <v>69</v>
      </c>
      <c r="D343" t="s">
        <v>17</v>
      </c>
      <c r="E343">
        <v>1</v>
      </c>
      <c r="F343" t="s">
        <v>9</v>
      </c>
      <c r="G343" t="s">
        <v>129</v>
      </c>
      <c r="H343" t="s">
        <v>35</v>
      </c>
      <c r="I343" t="s">
        <v>86</v>
      </c>
      <c r="J343" t="s">
        <v>19</v>
      </c>
      <c r="K343" t="s">
        <v>102</v>
      </c>
      <c r="L343" s="6">
        <v>1</v>
      </c>
      <c r="M343" s="6">
        <v>0</v>
      </c>
      <c r="N343" s="6">
        <v>1500</v>
      </c>
      <c r="O343" s="6">
        <v>0</v>
      </c>
      <c r="P343" s="6">
        <v>0</v>
      </c>
      <c r="Q343" s="6">
        <v>0</v>
      </c>
      <c r="R343" s="6">
        <v>0</v>
      </c>
      <c r="W343" s="66" t="str">
        <f t="shared" si="70"/>
        <v>X</v>
      </c>
      <c r="X343" s="66" t="str">
        <f t="shared" si="71"/>
        <v>X</v>
      </c>
      <c r="BC343" s="88">
        <v>500</v>
      </c>
      <c r="BE343" s="78">
        <f t="shared" si="78"/>
        <v>168000</v>
      </c>
      <c r="BF343" s="82">
        <f t="shared" si="72"/>
        <v>0.53834639534245599</v>
      </c>
      <c r="BG343" s="82">
        <f t="shared" si="74"/>
        <v>0.46165360465754401</v>
      </c>
      <c r="BH343" s="86">
        <f t="shared" si="79"/>
        <v>1.0632187093327916E-3</v>
      </c>
      <c r="BI343" s="83">
        <f>SUMPRODUCT(BC343:$BC$2007,BG343:$BG$2007)</f>
        <v>98276.252601173022</v>
      </c>
      <c r="BJ343" s="77">
        <f t="shared" si="73"/>
        <v>0.45215291774761968</v>
      </c>
      <c r="BL343" s="78">
        <f t="shared" si="80"/>
        <v>168000</v>
      </c>
      <c r="BM343" s="82">
        <f t="shared" si="75"/>
        <v>0.75163532342948591</v>
      </c>
      <c r="BN343" s="82">
        <f t="shared" si="76"/>
        <v>0.24836467657051409</v>
      </c>
      <c r="BO343" s="86">
        <f t="shared" si="81"/>
        <v>1.0317099096195381E-3</v>
      </c>
      <c r="BP343" s="83">
        <f>SUMPRODUCT(BC342:$BC$2006, BN343:$BN$2007)</f>
        <v>29988.546215736915</v>
      </c>
      <c r="BQ343" s="77">
        <f t="shared" si="77"/>
        <v>0.24862952857434936</v>
      </c>
    </row>
    <row r="344" spans="1:69" x14ac:dyDescent="0.35">
      <c r="A344">
        <v>2020</v>
      </c>
      <c r="B344" t="s">
        <v>3</v>
      </c>
      <c r="C344" t="s">
        <v>69</v>
      </c>
      <c r="D344" t="s">
        <v>17</v>
      </c>
      <c r="E344">
        <v>1</v>
      </c>
      <c r="F344" t="s">
        <v>9</v>
      </c>
      <c r="G344" t="s">
        <v>129</v>
      </c>
      <c r="H344" t="s">
        <v>35</v>
      </c>
      <c r="I344" t="s">
        <v>86</v>
      </c>
      <c r="J344" t="s">
        <v>19</v>
      </c>
      <c r="K344" t="s">
        <v>115</v>
      </c>
      <c r="L344" s="6">
        <v>2</v>
      </c>
      <c r="M344" s="6">
        <v>-32415.63</v>
      </c>
      <c r="N344" s="6">
        <v>0</v>
      </c>
      <c r="O344" s="6">
        <v>0</v>
      </c>
      <c r="P344" s="6">
        <v>34784.370000000003</v>
      </c>
      <c r="Q344" s="6">
        <v>50000</v>
      </c>
      <c r="R344" s="6">
        <v>0</v>
      </c>
      <c r="W344" s="66" t="str">
        <f t="shared" si="70"/>
        <v>X</v>
      </c>
      <c r="X344" s="66" t="str">
        <f t="shared" si="71"/>
        <v>X</v>
      </c>
      <c r="BC344" s="88">
        <v>500</v>
      </c>
      <c r="BE344" s="78">
        <f t="shared" si="78"/>
        <v>168500</v>
      </c>
      <c r="BF344" s="82">
        <f t="shared" si="72"/>
        <v>0.53940717101542868</v>
      </c>
      <c r="BG344" s="82">
        <f t="shared" si="74"/>
        <v>0.46059282898457132</v>
      </c>
      <c r="BH344" s="86">
        <f t="shared" si="79"/>
        <v>1.0607756729726914E-3</v>
      </c>
      <c r="BI344" s="83">
        <f>SUMPRODUCT(BC344:$BC$2007,BG344:$BG$2007)</f>
        <v>98045.425798844255</v>
      </c>
      <c r="BJ344" s="77">
        <f t="shared" si="73"/>
        <v>0.45109092149313429</v>
      </c>
      <c r="BL344" s="78">
        <f t="shared" si="80"/>
        <v>168500</v>
      </c>
      <c r="BM344" s="82">
        <f t="shared" si="75"/>
        <v>0.75266276533284993</v>
      </c>
      <c r="BN344" s="82">
        <f t="shared" si="76"/>
        <v>0.24733723466715007</v>
      </c>
      <c r="BO344" s="86">
        <f t="shared" si="81"/>
        <v>1.0274419033640125E-3</v>
      </c>
      <c r="BP344" s="83">
        <f>SUMPRODUCT(BC343:$BC$2006, BN344:$BN$2007)</f>
        <v>29864.363877451658</v>
      </c>
      <c r="BQ344" s="77">
        <f t="shared" si="77"/>
        <v>0.24759995561662723</v>
      </c>
    </row>
    <row r="345" spans="1:69" x14ac:dyDescent="0.35">
      <c r="A345">
        <v>2020</v>
      </c>
      <c r="B345" t="s">
        <v>3</v>
      </c>
      <c r="C345" t="s">
        <v>69</v>
      </c>
      <c r="D345" t="s">
        <v>17</v>
      </c>
      <c r="E345">
        <v>1</v>
      </c>
      <c r="F345" t="s">
        <v>9</v>
      </c>
      <c r="G345" t="s">
        <v>129</v>
      </c>
      <c r="H345" t="s">
        <v>35</v>
      </c>
      <c r="I345" t="s">
        <v>86</v>
      </c>
      <c r="J345" t="s">
        <v>19</v>
      </c>
      <c r="K345" t="s">
        <v>89</v>
      </c>
      <c r="L345" s="6">
        <v>8</v>
      </c>
      <c r="M345" s="6">
        <v>-263662.90999999997</v>
      </c>
      <c r="N345" s="6">
        <v>13500</v>
      </c>
      <c r="O345" s="6">
        <v>0</v>
      </c>
      <c r="P345" s="6">
        <v>704933.43</v>
      </c>
      <c r="Q345" s="6">
        <v>150000</v>
      </c>
      <c r="R345" s="6">
        <v>0</v>
      </c>
      <c r="W345" s="66" t="str">
        <f t="shared" si="70"/>
        <v>X</v>
      </c>
      <c r="X345" s="66" t="str">
        <f t="shared" si="71"/>
        <v>X</v>
      </c>
      <c r="BC345" s="88">
        <v>500</v>
      </c>
      <c r="BE345" s="78">
        <f t="shared" si="78"/>
        <v>169000</v>
      </c>
      <c r="BF345" s="82">
        <f t="shared" si="72"/>
        <v>0.5404655092655869</v>
      </c>
      <c r="BG345" s="82">
        <f t="shared" si="74"/>
        <v>0.4595344907344131</v>
      </c>
      <c r="BH345" s="86">
        <f t="shared" si="79"/>
        <v>1.0583382501582195E-3</v>
      </c>
      <c r="BI345" s="83">
        <f>SUMPRODUCT(BC345:$BC$2007,BG345:$BG$2007)</f>
        <v>97815.129384351967</v>
      </c>
      <c r="BJ345" s="77">
        <f t="shared" si="73"/>
        <v>0.45003136546608385</v>
      </c>
      <c r="BL345" s="78">
        <f t="shared" si="80"/>
        <v>169000</v>
      </c>
      <c r="BM345" s="82">
        <f t="shared" si="75"/>
        <v>0.75368595688596551</v>
      </c>
      <c r="BN345" s="82">
        <f t="shared" si="76"/>
        <v>0.24631404311403449</v>
      </c>
      <c r="BO345" s="86">
        <f t="shared" si="81"/>
        <v>1.0231915531155877E-3</v>
      </c>
      <c r="BP345" s="83">
        <f>SUMPRODUCT(BC344:$BC$2006, BN345:$BN$2007)</f>
        <v>29740.695260118082</v>
      </c>
      <c r="BQ345" s="77">
        <f t="shared" si="77"/>
        <v>0.24657464182495853</v>
      </c>
    </row>
    <row r="346" spans="1:69" x14ac:dyDescent="0.35">
      <c r="A346">
        <v>2020</v>
      </c>
      <c r="B346" t="s">
        <v>3</v>
      </c>
      <c r="C346" t="s">
        <v>69</v>
      </c>
      <c r="D346" t="s">
        <v>17</v>
      </c>
      <c r="E346">
        <v>1</v>
      </c>
      <c r="F346" t="s">
        <v>9</v>
      </c>
      <c r="G346" t="s">
        <v>129</v>
      </c>
      <c r="H346" t="s">
        <v>35</v>
      </c>
      <c r="I346" t="s">
        <v>86</v>
      </c>
      <c r="J346" t="s">
        <v>19</v>
      </c>
      <c r="K346" t="s">
        <v>111</v>
      </c>
      <c r="L346" s="6">
        <v>27</v>
      </c>
      <c r="M346" s="6">
        <v>431872.86</v>
      </c>
      <c r="N346" s="6">
        <v>75400</v>
      </c>
      <c r="O346" s="6">
        <v>0</v>
      </c>
      <c r="P346" s="6">
        <v>2118800.94</v>
      </c>
      <c r="Q346" s="6">
        <v>625000</v>
      </c>
      <c r="R346" s="6">
        <v>0</v>
      </c>
      <c r="W346" s="66" t="str">
        <f t="shared" si="70"/>
        <v>X</v>
      </c>
      <c r="X346" s="66" t="str">
        <f t="shared" si="71"/>
        <v>X</v>
      </c>
      <c r="BC346" s="88">
        <v>500</v>
      </c>
      <c r="BE346" s="78">
        <f t="shared" si="78"/>
        <v>169500</v>
      </c>
      <c r="BF346" s="82">
        <f t="shared" si="72"/>
        <v>0.54152141569357759</v>
      </c>
      <c r="BG346" s="82">
        <f t="shared" si="74"/>
        <v>0.45847858430642241</v>
      </c>
      <c r="BH346" s="86">
        <f t="shared" si="79"/>
        <v>1.0559064279906938E-3</v>
      </c>
      <c r="BI346" s="83">
        <f>SUMPRODUCT(BC346:$BC$2007,BG346:$BG$2007)</f>
        <v>97585.362138984754</v>
      </c>
      <c r="BJ346" s="77">
        <f t="shared" si="73"/>
        <v>0.44897424405937714</v>
      </c>
      <c r="BL346" s="78">
        <f t="shared" si="80"/>
        <v>169500</v>
      </c>
      <c r="BM346" s="82">
        <f t="shared" si="75"/>
        <v>0.75470491567179954</v>
      </c>
      <c r="BN346" s="82">
        <f t="shared" si="76"/>
        <v>0.24529508432820046</v>
      </c>
      <c r="BO346" s="86">
        <f t="shared" si="81"/>
        <v>1.0189587858340232E-3</v>
      </c>
      <c r="BP346" s="83">
        <f>SUMPRODUCT(BC345:$BC$2006, BN346:$BN$2007)</f>
        <v>29617.538238561068</v>
      </c>
      <c r="BQ346" s="77">
        <f t="shared" si="77"/>
        <v>0.24555356957990676</v>
      </c>
    </row>
    <row r="347" spans="1:69" x14ac:dyDescent="0.35">
      <c r="A347">
        <v>2020</v>
      </c>
      <c r="B347" t="s">
        <v>3</v>
      </c>
      <c r="C347" t="s">
        <v>69</v>
      </c>
      <c r="D347" t="s">
        <v>17</v>
      </c>
      <c r="E347">
        <v>1</v>
      </c>
      <c r="F347" t="s">
        <v>9</v>
      </c>
      <c r="G347" t="s">
        <v>129</v>
      </c>
      <c r="H347" t="s">
        <v>35</v>
      </c>
      <c r="I347" t="s">
        <v>86</v>
      </c>
      <c r="J347" t="s">
        <v>19</v>
      </c>
      <c r="K347" t="s">
        <v>92</v>
      </c>
      <c r="L347" s="6">
        <v>1</v>
      </c>
      <c r="M347" s="6">
        <v>229400</v>
      </c>
      <c r="N347" s="6">
        <v>0</v>
      </c>
      <c r="O347" s="6">
        <v>0</v>
      </c>
      <c r="P347" s="6">
        <v>515000</v>
      </c>
      <c r="Q347" s="6">
        <v>0</v>
      </c>
      <c r="R347" s="6">
        <v>0</v>
      </c>
      <c r="W347" s="66" t="str">
        <f t="shared" si="70"/>
        <v>X</v>
      </c>
      <c r="X347" s="66" t="str">
        <f t="shared" si="71"/>
        <v>X</v>
      </c>
      <c r="BC347" s="88">
        <v>500</v>
      </c>
      <c r="BE347" s="78">
        <f t="shared" si="78"/>
        <v>170000</v>
      </c>
      <c r="BF347" s="82">
        <f t="shared" si="72"/>
        <v>0.54257489588717855</v>
      </c>
      <c r="BG347" s="82">
        <f t="shared" si="74"/>
        <v>0.45742510411282145</v>
      </c>
      <c r="BH347" s="86">
        <f t="shared" si="79"/>
        <v>1.0534801936009641E-3</v>
      </c>
      <c r="BI347" s="83">
        <f>SUMPRODUCT(BC347:$BC$2007,BG347:$BG$2007)</f>
        <v>97356.122846831553</v>
      </c>
      <c r="BJ347" s="77">
        <f t="shared" si="73"/>
        <v>0.44791955167880676</v>
      </c>
      <c r="BL347" s="78">
        <f t="shared" si="80"/>
        <v>170000</v>
      </c>
      <c r="BM347" s="82">
        <f t="shared" si="75"/>
        <v>0.75571965920058171</v>
      </c>
      <c r="BN347" s="82">
        <f t="shared" si="76"/>
        <v>0.24428034079941829</v>
      </c>
      <c r="BO347" s="86">
        <f t="shared" si="81"/>
        <v>1.0147435287821693E-3</v>
      </c>
      <c r="BP347" s="83">
        <f>SUMPRODUCT(BC346:$BC$2006, BN347:$BN$2007)</f>
        <v>29494.890696396964</v>
      </c>
      <c r="BQ347" s="77">
        <f t="shared" si="77"/>
        <v>0.24453672133492377</v>
      </c>
    </row>
    <row r="348" spans="1:69" x14ac:dyDescent="0.35">
      <c r="A348">
        <v>2020</v>
      </c>
      <c r="B348" t="s">
        <v>3</v>
      </c>
      <c r="C348" t="s">
        <v>69</v>
      </c>
      <c r="D348" t="s">
        <v>17</v>
      </c>
      <c r="E348">
        <v>1</v>
      </c>
      <c r="F348" t="s">
        <v>9</v>
      </c>
      <c r="G348" t="s">
        <v>129</v>
      </c>
      <c r="H348" t="s">
        <v>35</v>
      </c>
      <c r="I348" t="s">
        <v>86</v>
      </c>
      <c r="J348" t="s">
        <v>19</v>
      </c>
      <c r="K348" t="s">
        <v>88</v>
      </c>
      <c r="L348" s="6">
        <v>2</v>
      </c>
      <c r="M348" s="6">
        <v>-1689297.06</v>
      </c>
      <c r="N348" s="6">
        <v>1800</v>
      </c>
      <c r="O348" s="6">
        <v>0</v>
      </c>
      <c r="P348" s="6">
        <v>190197</v>
      </c>
      <c r="Q348" s="6">
        <v>1371122.34</v>
      </c>
      <c r="R348" s="6">
        <v>0</v>
      </c>
      <c r="W348" s="66" t="str">
        <f t="shared" si="70"/>
        <v>X</v>
      </c>
      <c r="X348" s="66" t="str">
        <f t="shared" si="71"/>
        <v>X</v>
      </c>
      <c r="BC348" s="88">
        <v>500</v>
      </c>
      <c r="BE348" s="78">
        <f t="shared" si="78"/>
        <v>170500</v>
      </c>
      <c r="BF348" s="82">
        <f t="shared" si="72"/>
        <v>0.5436259554213283</v>
      </c>
      <c r="BG348" s="82">
        <f t="shared" si="74"/>
        <v>0.4563740445786717</v>
      </c>
      <c r="BH348" s="86">
        <f t="shared" si="79"/>
        <v>1.0510595341497453E-3</v>
      </c>
      <c r="BI348" s="83">
        <f>SUMPRODUCT(BC348:$BC$2007,BG348:$BG$2007)</f>
        <v>97127.410294775123</v>
      </c>
      <c r="BJ348" s="77">
        <f t="shared" si="73"/>
        <v>0.44686728274301923</v>
      </c>
      <c r="BL348" s="78">
        <f t="shared" si="80"/>
        <v>170500</v>
      </c>
      <c r="BM348" s="82">
        <f t="shared" si="75"/>
        <v>0.75673020491010456</v>
      </c>
      <c r="BN348" s="82">
        <f t="shared" si="76"/>
        <v>0.24326979508989544</v>
      </c>
      <c r="BO348" s="86">
        <f t="shared" si="81"/>
        <v>1.0105457095228587E-3</v>
      </c>
      <c r="BP348" s="83">
        <f>SUMPRODUCT(BC347:$BC$2006, BN348:$BN$2007)</f>
        <v>29372.750525997257</v>
      </c>
      <c r="BQ348" s="77">
        <f t="shared" si="77"/>
        <v>0.24352407961604863</v>
      </c>
    </row>
    <row r="349" spans="1:69" x14ac:dyDescent="0.35">
      <c r="A349">
        <v>2020</v>
      </c>
      <c r="B349" t="s">
        <v>3</v>
      </c>
      <c r="C349" t="s">
        <v>69</v>
      </c>
      <c r="D349" t="s">
        <v>17</v>
      </c>
      <c r="E349">
        <v>1</v>
      </c>
      <c r="F349" t="s">
        <v>9</v>
      </c>
      <c r="G349" t="s">
        <v>129</v>
      </c>
      <c r="H349" t="s">
        <v>35</v>
      </c>
      <c r="I349" t="s">
        <v>86</v>
      </c>
      <c r="J349" t="s">
        <v>19</v>
      </c>
      <c r="K349" t="s">
        <v>108</v>
      </c>
      <c r="L349" s="6">
        <v>15</v>
      </c>
      <c r="M349" s="6">
        <v>9286348.6899999995</v>
      </c>
      <c r="N349" s="6">
        <v>318411.21000000002</v>
      </c>
      <c r="O349" s="6">
        <v>0</v>
      </c>
      <c r="P349" s="6">
        <v>9466288.8100000005</v>
      </c>
      <c r="Q349" s="6">
        <v>939940.12</v>
      </c>
      <c r="R349" s="6">
        <v>0</v>
      </c>
      <c r="W349" s="66" t="str">
        <f t="shared" si="70"/>
        <v>X</v>
      </c>
      <c r="X349" s="66" t="str">
        <f t="shared" si="71"/>
        <v>X</v>
      </c>
      <c r="BC349" s="88">
        <v>500</v>
      </c>
      <c r="BE349" s="78">
        <f t="shared" si="78"/>
        <v>171000</v>
      </c>
      <c r="BF349" s="82">
        <f t="shared" si="72"/>
        <v>0.54467459985815514</v>
      </c>
      <c r="BG349" s="82">
        <f t="shared" si="74"/>
        <v>0.45532540014184486</v>
      </c>
      <c r="BH349" s="86">
        <f t="shared" si="79"/>
        <v>1.0486444368268399E-3</v>
      </c>
      <c r="BI349" s="83">
        <f>SUMPRODUCT(BC349:$BC$2007,BG349:$BG$2007)</f>
        <v>96899.223272485804</v>
      </c>
      <c r="BJ349" s="77">
        <f t="shared" si="73"/>
        <v>0.44581743168348642</v>
      </c>
      <c r="BL349" s="78">
        <f t="shared" si="80"/>
        <v>171000</v>
      </c>
      <c r="BM349" s="82">
        <f t="shared" si="75"/>
        <v>0.75773657016602369</v>
      </c>
      <c r="BN349" s="82">
        <f t="shared" si="76"/>
        <v>0.24226342983397631</v>
      </c>
      <c r="BO349" s="86">
        <f t="shared" si="81"/>
        <v>1.0063652559191283E-3</v>
      </c>
      <c r="BP349" s="83">
        <f>SUMPRODUCT(BC348:$BC$2006, BN349:$BN$2007)</f>
        <v>29251.115628452309</v>
      </c>
      <c r="BQ349" s="77">
        <f t="shared" si="77"/>
        <v>0.24251562702160712</v>
      </c>
    </row>
    <row r="350" spans="1:69" x14ac:dyDescent="0.35">
      <c r="A350">
        <v>2020</v>
      </c>
      <c r="B350" t="s">
        <v>3</v>
      </c>
      <c r="C350" t="s">
        <v>69</v>
      </c>
      <c r="D350" t="s">
        <v>17</v>
      </c>
      <c r="E350">
        <v>1</v>
      </c>
      <c r="F350" t="s">
        <v>9</v>
      </c>
      <c r="G350" t="s">
        <v>129</v>
      </c>
      <c r="H350" t="s">
        <v>35</v>
      </c>
      <c r="I350" t="s">
        <v>86</v>
      </c>
      <c r="J350" t="s">
        <v>19</v>
      </c>
      <c r="K350" t="s">
        <v>99</v>
      </c>
      <c r="L350" s="6">
        <v>4</v>
      </c>
      <c r="M350" s="6">
        <v>-123095.47</v>
      </c>
      <c r="N350" s="6">
        <v>56259.69</v>
      </c>
      <c r="O350" s="6">
        <v>0</v>
      </c>
      <c r="P350" s="6">
        <v>0</v>
      </c>
      <c r="Q350" s="6">
        <v>123095.47</v>
      </c>
      <c r="R350" s="6">
        <v>0</v>
      </c>
      <c r="W350" s="66" t="str">
        <f t="shared" si="70"/>
        <v>X</v>
      </c>
      <c r="X350" s="66" t="str">
        <f t="shared" si="71"/>
        <v>X</v>
      </c>
      <c r="BC350" s="88">
        <v>500</v>
      </c>
      <c r="BE350" s="78">
        <f t="shared" si="78"/>
        <v>171500</v>
      </c>
      <c r="BF350" s="82">
        <f t="shared" si="72"/>
        <v>0.54572083474700717</v>
      </c>
      <c r="BG350" s="82">
        <f t="shared" si="74"/>
        <v>0.45427916525299283</v>
      </c>
      <c r="BH350" s="86">
        <f t="shared" si="79"/>
        <v>1.0462348888520268E-3</v>
      </c>
      <c r="BI350" s="83">
        <f>SUMPRODUCT(BC350:$BC$2007,BG350:$BG$2007)</f>
        <v>96671.560572414892</v>
      </c>
      <c r="BJ350" s="77">
        <f t="shared" si="73"/>
        <v>0.44476999294447478</v>
      </c>
      <c r="BL350" s="78">
        <f t="shared" si="80"/>
        <v>171500</v>
      </c>
      <c r="BM350" s="82">
        <f t="shared" si="75"/>
        <v>0.75873877226215569</v>
      </c>
      <c r="BN350" s="82">
        <f t="shared" si="76"/>
        <v>0.24126122773784431</v>
      </c>
      <c r="BO350" s="86">
        <f t="shared" si="81"/>
        <v>1.0022020961319988E-3</v>
      </c>
      <c r="BP350" s="83">
        <f>SUMPRODUCT(BC349:$BC$2006, BN350:$BN$2007)</f>
        <v>29129.983913535321</v>
      </c>
      <c r="BQ350" s="77">
        <f t="shared" si="77"/>
        <v>0.2415113462219127</v>
      </c>
    </row>
    <row r="351" spans="1:69" x14ac:dyDescent="0.35">
      <c r="A351">
        <v>2020</v>
      </c>
      <c r="B351" t="s">
        <v>3</v>
      </c>
      <c r="C351" t="s">
        <v>69</v>
      </c>
      <c r="D351" t="s">
        <v>17</v>
      </c>
      <c r="E351">
        <v>1</v>
      </c>
      <c r="F351" t="s">
        <v>9</v>
      </c>
      <c r="G351" t="s">
        <v>129</v>
      </c>
      <c r="H351" t="s">
        <v>35</v>
      </c>
      <c r="I351" t="s">
        <v>86</v>
      </c>
      <c r="J351" t="s">
        <v>19</v>
      </c>
      <c r="K351" t="s">
        <v>118</v>
      </c>
      <c r="L351" s="6">
        <v>1</v>
      </c>
      <c r="M351" s="6">
        <v>-13137.19</v>
      </c>
      <c r="N351" s="6">
        <v>0</v>
      </c>
      <c r="O351" s="6">
        <v>0</v>
      </c>
      <c r="P351" s="6">
        <v>11862.81</v>
      </c>
      <c r="Q351" s="6">
        <v>25000</v>
      </c>
      <c r="R351" s="6">
        <v>0</v>
      </c>
      <c r="W351" s="66" t="str">
        <f t="shared" si="70"/>
        <v>X</v>
      </c>
      <c r="X351" s="66" t="str">
        <f t="shared" si="71"/>
        <v>X</v>
      </c>
      <c r="BC351" s="88">
        <v>500</v>
      </c>
      <c r="BE351" s="78">
        <f t="shared" si="78"/>
        <v>172000</v>
      </c>
      <c r="BF351" s="82">
        <f t="shared" si="72"/>
        <v>0.54676466562448112</v>
      </c>
      <c r="BG351" s="82">
        <f t="shared" si="74"/>
        <v>0.45323533437551888</v>
      </c>
      <c r="BH351" s="86">
        <f t="shared" si="79"/>
        <v>1.0438308774739502E-3</v>
      </c>
      <c r="BI351" s="83">
        <f>SUMPRODUCT(BC351:$BC$2007,BG351:$BG$2007)</f>
        <v>96444.420989788399</v>
      </c>
      <c r="BJ351" s="77">
        <f t="shared" si="73"/>
        <v>0.44372496098301678</v>
      </c>
      <c r="BL351" s="78">
        <f t="shared" si="80"/>
        <v>172000</v>
      </c>
      <c r="BM351" s="82">
        <f t="shared" si="75"/>
        <v>0.75973682842077583</v>
      </c>
      <c r="BN351" s="82">
        <f t="shared" si="76"/>
        <v>0.24026317157922417</v>
      </c>
      <c r="BO351" s="86">
        <f t="shared" si="81"/>
        <v>9.9805615862014196E-4</v>
      </c>
      <c r="BP351" s="83">
        <f>SUMPRODUCT(BC350:$BC$2006, BN351:$BN$2007)</f>
        <v>29009.3532996664</v>
      </c>
      <c r="BQ351" s="77">
        <f t="shared" si="77"/>
        <v>0.24051121995896882</v>
      </c>
    </row>
    <row r="352" spans="1:69" x14ac:dyDescent="0.35">
      <c r="A352">
        <v>2020</v>
      </c>
      <c r="B352" t="s">
        <v>3</v>
      </c>
      <c r="C352" t="s">
        <v>69</v>
      </c>
      <c r="D352" t="s">
        <v>17</v>
      </c>
      <c r="E352">
        <v>1</v>
      </c>
      <c r="F352" t="s">
        <v>9</v>
      </c>
      <c r="G352" t="s">
        <v>129</v>
      </c>
      <c r="H352" t="s">
        <v>35</v>
      </c>
      <c r="I352" t="s">
        <v>86</v>
      </c>
      <c r="J352" t="s">
        <v>19</v>
      </c>
      <c r="K352" t="s">
        <v>98</v>
      </c>
      <c r="L352" s="6">
        <v>97</v>
      </c>
      <c r="M352" s="6">
        <v>-27170.93</v>
      </c>
      <c r="N352" s="6">
        <v>2826.18</v>
      </c>
      <c r="O352" s="6">
        <v>0</v>
      </c>
      <c r="P352" s="6">
        <v>131196</v>
      </c>
      <c r="Q352" s="6">
        <v>173940.29</v>
      </c>
      <c r="R352" s="6">
        <v>0</v>
      </c>
      <c r="W352" s="66" t="str">
        <f t="shared" si="70"/>
        <v>X</v>
      </c>
      <c r="X352" s="66" t="str">
        <f t="shared" si="71"/>
        <v>X</v>
      </c>
      <c r="BC352" s="88">
        <v>500</v>
      </c>
      <c r="BE352" s="78">
        <f t="shared" si="78"/>
        <v>172500</v>
      </c>
      <c r="BF352" s="82">
        <f t="shared" si="72"/>
        <v>0.54780609801445213</v>
      </c>
      <c r="BG352" s="82">
        <f t="shared" si="74"/>
        <v>0.45219390198554787</v>
      </c>
      <c r="BH352" s="86">
        <f t="shared" si="79"/>
        <v>1.0414323899710087E-3</v>
      </c>
      <c r="BI352" s="83">
        <f>SUMPRODUCT(BC352:$BC$2007,BG352:$BG$2007)</f>
        <v>96217.803322600652</v>
      </c>
      <c r="BJ352" s="77">
        <f t="shared" si="73"/>
        <v>0.44268233026888149</v>
      </c>
      <c r="BL352" s="78">
        <f t="shared" si="80"/>
        <v>172500</v>
      </c>
      <c r="BM352" s="82">
        <f t="shared" si="75"/>
        <v>0.76073075579291383</v>
      </c>
      <c r="BN352" s="82">
        <f t="shared" si="76"/>
        <v>0.23926924420708617</v>
      </c>
      <c r="BO352" s="86">
        <f t="shared" si="81"/>
        <v>9.9392737213799265E-4</v>
      </c>
      <c r="BP352" s="83">
        <f>SUMPRODUCT(BC351:$BC$2006, BN352:$BN$2007)</f>
        <v>28889.221713876785</v>
      </c>
      <c r="BQ352" s="77">
        <f t="shared" si="77"/>
        <v>0.23951523104617228</v>
      </c>
    </row>
    <row r="353" spans="1:69" x14ac:dyDescent="0.35">
      <c r="A353">
        <v>2020</v>
      </c>
      <c r="B353" t="s">
        <v>3</v>
      </c>
      <c r="C353" t="s">
        <v>69</v>
      </c>
      <c r="D353" t="s">
        <v>17</v>
      </c>
      <c r="E353">
        <v>1</v>
      </c>
      <c r="F353" t="s">
        <v>9</v>
      </c>
      <c r="G353" t="s">
        <v>129</v>
      </c>
      <c r="H353" t="s">
        <v>35</v>
      </c>
      <c r="I353" t="s">
        <v>86</v>
      </c>
      <c r="J353" t="s">
        <v>19</v>
      </c>
      <c r="K353" t="s">
        <v>109</v>
      </c>
      <c r="L353" s="6">
        <v>2</v>
      </c>
      <c r="M353" s="6">
        <v>0</v>
      </c>
      <c r="N353" s="6">
        <v>5544.7</v>
      </c>
      <c r="O353" s="6">
        <v>0</v>
      </c>
      <c r="P353" s="6">
        <v>0</v>
      </c>
      <c r="Q353" s="6">
        <v>0</v>
      </c>
      <c r="R353" s="6">
        <v>0</v>
      </c>
      <c r="W353" s="66" t="str">
        <f t="shared" si="70"/>
        <v>X</v>
      </c>
      <c r="X353" s="66" t="str">
        <f t="shared" si="71"/>
        <v>X</v>
      </c>
      <c r="BC353" s="88">
        <v>500</v>
      </c>
      <c r="BE353" s="78">
        <f t="shared" si="78"/>
        <v>173000</v>
      </c>
      <c r="BF353" s="82">
        <f t="shared" si="72"/>
        <v>0.54884513742810226</v>
      </c>
      <c r="BG353" s="82">
        <f t="shared" si="74"/>
        <v>0.45115486257189774</v>
      </c>
      <c r="BH353" s="86">
        <f t="shared" si="79"/>
        <v>1.0390394136501335E-3</v>
      </c>
      <c r="BI353" s="83">
        <f>SUMPRODUCT(BC353:$BC$2007,BG353:$BG$2007)</f>
        <v>95991.706371607899</v>
      </c>
      <c r="BJ353" s="77">
        <f t="shared" si="73"/>
        <v>0.44164209528454518</v>
      </c>
      <c r="BL353" s="78">
        <f t="shared" si="80"/>
        <v>173000</v>
      </c>
      <c r="BM353" s="82">
        <f t="shared" si="75"/>
        <v>0.76172057145864847</v>
      </c>
      <c r="BN353" s="82">
        <f t="shared" si="76"/>
        <v>0.23827942854135153</v>
      </c>
      <c r="BO353" s="86">
        <f t="shared" si="81"/>
        <v>9.8981566573463908E-4</v>
      </c>
      <c r="BP353" s="83">
        <f>SUMPRODUCT(BC352:$BC$2006, BN353:$BN$2007)</f>
        <v>28769.587091773243</v>
      </c>
      <c r="BQ353" s="77">
        <f t="shared" si="77"/>
        <v>0.23852336236801791</v>
      </c>
    </row>
    <row r="354" spans="1:69" x14ac:dyDescent="0.35">
      <c r="A354">
        <v>2020</v>
      </c>
      <c r="B354" t="s">
        <v>3</v>
      </c>
      <c r="C354" t="s">
        <v>69</v>
      </c>
      <c r="D354" t="s">
        <v>17</v>
      </c>
      <c r="E354">
        <v>1</v>
      </c>
      <c r="F354" t="s">
        <v>9</v>
      </c>
      <c r="G354" t="s">
        <v>129</v>
      </c>
      <c r="H354" t="s">
        <v>35</v>
      </c>
      <c r="I354" t="s">
        <v>87</v>
      </c>
      <c r="J354" t="s">
        <v>19</v>
      </c>
      <c r="K354" t="s">
        <v>94</v>
      </c>
      <c r="L354" s="6">
        <v>2</v>
      </c>
      <c r="M354" s="6">
        <v>95824.74</v>
      </c>
      <c r="N354" s="6">
        <v>4107.1400000000003</v>
      </c>
      <c r="O354" s="6">
        <v>0</v>
      </c>
      <c r="P354" s="6">
        <v>57537.47</v>
      </c>
      <c r="Q354" s="6">
        <v>4418</v>
      </c>
      <c r="R354" s="6">
        <v>0</v>
      </c>
      <c r="W354" s="66">
        <f t="shared" si="70"/>
        <v>47912.37</v>
      </c>
      <c r="X354" s="66">
        <f t="shared" si="71"/>
        <v>28768.735000000001</v>
      </c>
      <c r="BC354" s="88">
        <v>500</v>
      </c>
      <c r="BE354" s="78">
        <f t="shared" si="78"/>
        <v>173500</v>
      </c>
      <c r="BF354" s="82">
        <f t="shared" si="72"/>
        <v>0.5498817893639506</v>
      </c>
      <c r="BG354" s="82">
        <f t="shared" si="74"/>
        <v>0.4501182106360494</v>
      </c>
      <c r="BH354" s="86">
        <f t="shared" si="79"/>
        <v>1.0366519358483428E-3</v>
      </c>
      <c r="BI354" s="83">
        <f>SUMPRODUCT(BC354:$BC$2007,BG354:$BG$2007)</f>
        <v>95766.128940321942</v>
      </c>
      <c r="BJ354" s="77">
        <f t="shared" si="73"/>
        <v>0.44060425052516189</v>
      </c>
      <c r="BL354" s="78">
        <f t="shared" si="80"/>
        <v>173500</v>
      </c>
      <c r="BM354" s="82">
        <f t="shared" si="75"/>
        <v>0.76270629242740107</v>
      </c>
      <c r="BN354" s="82">
        <f t="shared" si="76"/>
        <v>0.23729370757259893</v>
      </c>
      <c r="BO354" s="86">
        <f t="shared" si="81"/>
        <v>9.857209687526014E-4</v>
      </c>
      <c r="BP354" s="83">
        <f>SUMPRODUCT(BC353:$BC$2006, BN354:$BN$2007)</f>
        <v>28650.447377502569</v>
      </c>
      <c r="BQ354" s="77">
        <f t="shared" si="77"/>
        <v>0.23753559687980441</v>
      </c>
    </row>
    <row r="355" spans="1:69" x14ac:dyDescent="0.35">
      <c r="A355">
        <v>2020</v>
      </c>
      <c r="B355" t="s">
        <v>3</v>
      </c>
      <c r="C355" t="s">
        <v>69</v>
      </c>
      <c r="D355" t="s">
        <v>17</v>
      </c>
      <c r="E355">
        <v>1</v>
      </c>
      <c r="F355" t="s">
        <v>9</v>
      </c>
      <c r="G355" t="s">
        <v>129</v>
      </c>
      <c r="H355" t="s">
        <v>35</v>
      </c>
      <c r="I355" t="s">
        <v>87</v>
      </c>
      <c r="J355" t="s">
        <v>19</v>
      </c>
      <c r="K355" t="s">
        <v>119</v>
      </c>
      <c r="L355" s="6">
        <v>1</v>
      </c>
      <c r="M355" s="6">
        <v>0</v>
      </c>
      <c r="N355" s="6">
        <v>2453.5700000000002</v>
      </c>
      <c r="O355" s="6">
        <v>0</v>
      </c>
      <c r="P355" s="6">
        <v>0</v>
      </c>
      <c r="Q355" s="6">
        <v>0</v>
      </c>
      <c r="R355" s="6">
        <v>0</v>
      </c>
      <c r="W355" s="66" t="str">
        <f t="shared" si="70"/>
        <v>X</v>
      </c>
      <c r="X355" s="66" t="str">
        <f t="shared" si="71"/>
        <v>X</v>
      </c>
      <c r="BC355" s="88">
        <v>500</v>
      </c>
      <c r="BE355" s="78">
        <f t="shared" si="78"/>
        <v>174000</v>
      </c>
      <c r="BF355" s="82">
        <f t="shared" si="72"/>
        <v>0.55091605930788168</v>
      </c>
      <c r="BG355" s="82">
        <f t="shared" si="74"/>
        <v>0.44908394069211832</v>
      </c>
      <c r="BH355" s="86">
        <f t="shared" si="79"/>
        <v>1.0342699439310765E-3</v>
      </c>
      <c r="BI355" s="83">
        <f>SUMPRODUCT(BC355:$BC$2007,BG355:$BG$2007)</f>
        <v>95541.069835003931</v>
      </c>
      <c r="BJ355" s="77">
        <f t="shared" si="73"/>
        <v>0.43956879049853492</v>
      </c>
      <c r="BL355" s="78">
        <f t="shared" si="80"/>
        <v>174000</v>
      </c>
      <c r="BM355" s="82">
        <f t="shared" si="75"/>
        <v>0.76368793563822801</v>
      </c>
      <c r="BN355" s="82">
        <f t="shared" si="76"/>
        <v>0.23631206436177199</v>
      </c>
      <c r="BO355" s="86">
        <f t="shared" si="81"/>
        <v>9.816432108269435E-4</v>
      </c>
      <c r="BP355" s="83">
        <f>SUMPRODUCT(BC354:$BC$2006, BN355:$BN$2007)</f>
        <v>28531.800523716265</v>
      </c>
      <c r="BQ355" s="77">
        <f t="shared" si="77"/>
        <v>0.23655191760734143</v>
      </c>
    </row>
    <row r="356" spans="1:69" x14ac:dyDescent="0.35">
      <c r="A356">
        <v>2020</v>
      </c>
      <c r="B356" t="s">
        <v>3</v>
      </c>
      <c r="C356" t="s">
        <v>69</v>
      </c>
      <c r="D356" t="s">
        <v>17</v>
      </c>
      <c r="E356">
        <v>1</v>
      </c>
      <c r="F356" t="s">
        <v>9</v>
      </c>
      <c r="G356" t="s">
        <v>129</v>
      </c>
      <c r="H356" t="s">
        <v>35</v>
      </c>
      <c r="I356" t="s">
        <v>87</v>
      </c>
      <c r="J356" t="s">
        <v>19</v>
      </c>
      <c r="K356" t="s">
        <v>117</v>
      </c>
      <c r="L356" s="6">
        <v>4</v>
      </c>
      <c r="M356" s="6">
        <v>-8960</v>
      </c>
      <c r="N356" s="6">
        <v>7547.74</v>
      </c>
      <c r="O356" s="6">
        <v>0</v>
      </c>
      <c r="P356" s="6">
        <v>95000</v>
      </c>
      <c r="Q356" s="6">
        <v>0</v>
      </c>
      <c r="R356" s="6">
        <v>0</v>
      </c>
      <c r="W356" s="66">
        <f t="shared" si="70"/>
        <v>-2240</v>
      </c>
      <c r="X356" s="66">
        <f t="shared" si="71"/>
        <v>23750</v>
      </c>
      <c r="BC356" s="88">
        <v>500</v>
      </c>
      <c r="BE356" s="78">
        <f t="shared" si="78"/>
        <v>174500</v>
      </c>
      <c r="BF356" s="82">
        <f t="shared" si="72"/>
        <v>0.55194795273317454</v>
      </c>
      <c r="BG356" s="82">
        <f t="shared" si="74"/>
        <v>0.44805204726682546</v>
      </c>
      <c r="BH356" s="86">
        <f t="shared" si="79"/>
        <v>1.0318934252928624E-3</v>
      </c>
      <c r="BI356" s="83">
        <f>SUMPRODUCT(BC356:$BC$2007,BG356:$BG$2007)</f>
        <v>95316.527864657866</v>
      </c>
      <c r="BJ356" s="77">
        <f t="shared" si="73"/>
        <v>0.4385357097250871</v>
      </c>
      <c r="BL356" s="78">
        <f t="shared" si="80"/>
        <v>174500</v>
      </c>
      <c r="BM356" s="82">
        <f t="shared" si="75"/>
        <v>0.76466551796011195</v>
      </c>
      <c r="BN356" s="82">
        <f t="shared" si="76"/>
        <v>0.23533448203988805</v>
      </c>
      <c r="BO356" s="86">
        <f t="shared" si="81"/>
        <v>9.7758232188394079E-4</v>
      </c>
      <c r="BP356" s="83">
        <f>SUMPRODUCT(BC355:$BC$2006, BN356:$BN$2007)</f>
        <v>28413.644491535379</v>
      </c>
      <c r="BQ356" s="77">
        <f t="shared" si="77"/>
        <v>0.23557230764665807</v>
      </c>
    </row>
    <row r="357" spans="1:69" x14ac:dyDescent="0.35">
      <c r="A357">
        <v>2020</v>
      </c>
      <c r="B357" t="s">
        <v>3</v>
      </c>
      <c r="C357" t="s">
        <v>69</v>
      </c>
      <c r="D357" t="s">
        <v>17</v>
      </c>
      <c r="E357">
        <v>1</v>
      </c>
      <c r="F357" t="s">
        <v>9</v>
      </c>
      <c r="G357" t="s">
        <v>129</v>
      </c>
      <c r="H357" t="s">
        <v>35</v>
      </c>
      <c r="I357" t="s">
        <v>87</v>
      </c>
      <c r="J357" t="s">
        <v>19</v>
      </c>
      <c r="K357" t="s">
        <v>99</v>
      </c>
      <c r="L357" s="6">
        <v>1</v>
      </c>
      <c r="M357" s="6">
        <v>0</v>
      </c>
      <c r="N357" s="6">
        <v>7898.23</v>
      </c>
      <c r="O357" s="6">
        <v>0</v>
      </c>
      <c r="P357" s="6">
        <v>0</v>
      </c>
      <c r="Q357" s="6">
        <v>0</v>
      </c>
      <c r="R357" s="6">
        <v>0</v>
      </c>
      <c r="W357" s="66" t="str">
        <f t="shared" si="70"/>
        <v>X</v>
      </c>
      <c r="X357" s="66" t="str">
        <f t="shared" si="71"/>
        <v>X</v>
      </c>
      <c r="BC357" s="88">
        <v>500</v>
      </c>
      <c r="BE357" s="78">
        <f t="shared" si="78"/>
        <v>175000</v>
      </c>
      <c r="BF357" s="82">
        <f t="shared" si="72"/>
        <v>0.5529774751005323</v>
      </c>
      <c r="BG357" s="82">
        <f t="shared" si="74"/>
        <v>0.4470225248994677</v>
      </c>
      <c r="BH357" s="86">
        <f t="shared" si="79"/>
        <v>1.0295223673577603E-3</v>
      </c>
      <c r="BI357" s="83">
        <f>SUMPRODUCT(BC357:$BC$2007,BG357:$BG$2007)</f>
        <v>95092.501841024452</v>
      </c>
      <c r="BJ357" s="77">
        <f t="shared" si="73"/>
        <v>0.43750500273783233</v>
      </c>
      <c r="BL357" s="78">
        <f t="shared" si="80"/>
        <v>175000</v>
      </c>
      <c r="BM357" s="82">
        <f t="shared" si="75"/>
        <v>0.76563905619225103</v>
      </c>
      <c r="BN357" s="82">
        <f t="shared" si="76"/>
        <v>0.23436094380774897</v>
      </c>
      <c r="BO357" s="86">
        <f t="shared" si="81"/>
        <v>9.7353823213908175E-4</v>
      </c>
      <c r="BP357" s="83">
        <f>SUMPRODUCT(BC356:$BC$2006, BN357:$BN$2007)</f>
        <v>28295.977250515436</v>
      </c>
      <c r="BQ357" s="77">
        <f t="shared" si="77"/>
        <v>0.23459675016371212</v>
      </c>
    </row>
    <row r="358" spans="1:69" x14ac:dyDescent="0.35">
      <c r="A358">
        <v>2020</v>
      </c>
      <c r="B358" t="s">
        <v>3</v>
      </c>
      <c r="C358" t="s">
        <v>69</v>
      </c>
      <c r="D358" t="s">
        <v>17</v>
      </c>
      <c r="E358">
        <v>1</v>
      </c>
      <c r="F358" t="s">
        <v>9</v>
      </c>
      <c r="G358" t="s">
        <v>130</v>
      </c>
      <c r="H358" t="s">
        <v>35</v>
      </c>
      <c r="I358" t="s">
        <v>86</v>
      </c>
      <c r="J358" t="s">
        <v>19</v>
      </c>
      <c r="K358" t="s">
        <v>94</v>
      </c>
      <c r="L358" s="6">
        <v>2</v>
      </c>
      <c r="M358" s="6">
        <v>-23000</v>
      </c>
      <c r="N358" s="6">
        <v>21769.13</v>
      </c>
      <c r="O358" s="6">
        <v>0</v>
      </c>
      <c r="P358" s="6">
        <v>0</v>
      </c>
      <c r="Q358" s="6">
        <v>23000</v>
      </c>
      <c r="R358" s="6">
        <v>0</v>
      </c>
      <c r="W358" s="66" t="str">
        <f t="shared" si="70"/>
        <v>X</v>
      </c>
      <c r="X358" s="66" t="str">
        <f t="shared" si="71"/>
        <v>X</v>
      </c>
      <c r="BC358" s="88">
        <v>500</v>
      </c>
      <c r="BE358" s="78">
        <f t="shared" si="78"/>
        <v>175500</v>
      </c>
      <c r="BF358" s="82">
        <f t="shared" si="72"/>
        <v>0.55400463185811022</v>
      </c>
      <c r="BG358" s="82">
        <f t="shared" si="74"/>
        <v>0.44599536814188978</v>
      </c>
      <c r="BH358" s="86">
        <f t="shared" si="79"/>
        <v>1.0271567575779184E-3</v>
      </c>
      <c r="BI358" s="83">
        <f>SUMPRODUCT(BC358:$BC$2007,BG358:$BG$2007)</f>
        <v>94868.990578574711</v>
      </c>
      <c r="BJ358" s="77">
        <f t="shared" si="73"/>
        <v>0.4364766640823462</v>
      </c>
      <c r="BL358" s="78">
        <f t="shared" si="80"/>
        <v>175500</v>
      </c>
      <c r="BM358" s="82">
        <f t="shared" si="75"/>
        <v>0.76660856706434821</v>
      </c>
      <c r="BN358" s="82">
        <f t="shared" si="76"/>
        <v>0.23339143293565179</v>
      </c>
      <c r="BO358" s="86">
        <f t="shared" si="81"/>
        <v>9.6951087209717901E-4</v>
      </c>
      <c r="BP358" s="83">
        <f>SUMPRODUCT(BC357:$BC$2006, BN358:$BN$2007)</f>
        <v>28178.796778611562</v>
      </c>
      <c r="BQ358" s="77">
        <f t="shared" si="77"/>
        <v>0.23362522839410091</v>
      </c>
    </row>
    <row r="359" spans="1:69" x14ac:dyDescent="0.35">
      <c r="A359">
        <v>2020</v>
      </c>
      <c r="B359" t="s">
        <v>3</v>
      </c>
      <c r="C359" t="s">
        <v>69</v>
      </c>
      <c r="D359" t="s">
        <v>17</v>
      </c>
      <c r="E359">
        <v>1</v>
      </c>
      <c r="F359" t="s">
        <v>9</v>
      </c>
      <c r="G359" t="s">
        <v>130</v>
      </c>
      <c r="H359" t="s">
        <v>35</v>
      </c>
      <c r="I359" t="s">
        <v>86</v>
      </c>
      <c r="J359" t="s">
        <v>19</v>
      </c>
      <c r="K359" t="s">
        <v>108</v>
      </c>
      <c r="L359" s="6">
        <v>1</v>
      </c>
      <c r="M359" s="6">
        <v>-22000</v>
      </c>
      <c r="N359" s="6">
        <v>8613.1200000000008</v>
      </c>
      <c r="O359" s="6">
        <v>0</v>
      </c>
      <c r="P359" s="6">
        <v>0</v>
      </c>
      <c r="Q359" s="6">
        <v>22000</v>
      </c>
      <c r="R359" s="6">
        <v>0</v>
      </c>
      <c r="W359" s="66" t="str">
        <f t="shared" si="70"/>
        <v>X</v>
      </c>
      <c r="X359" s="66" t="str">
        <f t="shared" si="71"/>
        <v>X</v>
      </c>
      <c r="BC359" s="88">
        <v>500</v>
      </c>
      <c r="BE359" s="78">
        <f t="shared" si="78"/>
        <v>176000</v>
      </c>
      <c r="BF359" s="82">
        <f t="shared" si="72"/>
        <v>0.55502942844154501</v>
      </c>
      <c r="BG359" s="82">
        <f t="shared" si="74"/>
        <v>0.44497057155845499</v>
      </c>
      <c r="BH359" s="86">
        <f t="shared" si="79"/>
        <v>1.024796583434795E-3</v>
      </c>
      <c r="BI359" s="83">
        <f>SUMPRODUCT(BC359:$BC$2007,BG359:$BG$2007)</f>
        <v>94645.992894503783</v>
      </c>
      <c r="BJ359" s="77">
        <f t="shared" si="73"/>
        <v>0.43545068831673761</v>
      </c>
      <c r="BL359" s="78">
        <f t="shared" si="80"/>
        <v>176000</v>
      </c>
      <c r="BM359" s="82">
        <f t="shared" si="75"/>
        <v>0.76757406723689869</v>
      </c>
      <c r="BN359" s="82">
        <f t="shared" si="76"/>
        <v>0.23242593276310131</v>
      </c>
      <c r="BO359" s="86">
        <f t="shared" si="81"/>
        <v>9.6550017255048193E-4</v>
      </c>
      <c r="BP359" s="83">
        <f>SUMPRODUCT(BC358:$BC$2006, BN359:$BN$2007)</f>
        <v>28062.101062143734</v>
      </c>
      <c r="BQ359" s="77">
        <f t="shared" si="77"/>
        <v>0.23265772564277326</v>
      </c>
    </row>
    <row r="360" spans="1:69" x14ac:dyDescent="0.35">
      <c r="A360">
        <v>2020</v>
      </c>
      <c r="B360" t="s">
        <v>3</v>
      </c>
      <c r="C360" t="s">
        <v>69</v>
      </c>
      <c r="D360" t="s">
        <v>17</v>
      </c>
      <c r="E360">
        <v>1</v>
      </c>
      <c r="F360" t="s">
        <v>9</v>
      </c>
      <c r="G360" t="s">
        <v>130</v>
      </c>
      <c r="H360" t="s">
        <v>35</v>
      </c>
      <c r="I360" t="s">
        <v>86</v>
      </c>
      <c r="J360" t="s">
        <v>19</v>
      </c>
      <c r="K360" t="s">
        <v>98</v>
      </c>
      <c r="L360" s="6">
        <v>2</v>
      </c>
      <c r="M360" s="6">
        <v>-2875.7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W360" s="66" t="str">
        <f t="shared" si="70"/>
        <v>X</v>
      </c>
      <c r="X360" s="66" t="str">
        <f t="shared" si="71"/>
        <v>X</v>
      </c>
      <c r="BC360" s="88">
        <v>500</v>
      </c>
      <c r="BE360" s="78">
        <f t="shared" si="78"/>
        <v>176500</v>
      </c>
      <c r="BF360" s="82">
        <f t="shared" si="72"/>
        <v>0.55605187027398362</v>
      </c>
      <c r="BG360" s="82">
        <f t="shared" si="74"/>
        <v>0.44394812972601638</v>
      </c>
      <c r="BH360" s="86">
        <f t="shared" si="79"/>
        <v>1.0224418324386031E-3</v>
      </c>
      <c r="BI360" s="83">
        <f>SUMPRODUCT(BC360:$BC$2007,BG360:$BG$2007)</f>
        <v>94423.507608724554</v>
      </c>
      <c r="BJ360" s="77">
        <f t="shared" si="73"/>
        <v>0.43442707001161929</v>
      </c>
      <c r="BL360" s="78">
        <f t="shared" si="80"/>
        <v>176500</v>
      </c>
      <c r="BM360" s="82">
        <f t="shared" si="75"/>
        <v>0.76853557330147571</v>
      </c>
      <c r="BN360" s="82">
        <f t="shared" si="76"/>
        <v>0.23146442669852429</v>
      </c>
      <c r="BO360" s="86">
        <f t="shared" si="81"/>
        <v>9.6150606457701127E-4</v>
      </c>
      <c r="BP360" s="83">
        <f>SUMPRODUCT(BC359:$BC$2006, BN360:$BN$2007)</f>
        <v>27945.88809576218</v>
      </c>
      <c r="BQ360" s="77">
        <f t="shared" si="77"/>
        <v>0.23169422528374253</v>
      </c>
    </row>
    <row r="361" spans="1:69" x14ac:dyDescent="0.35">
      <c r="A361">
        <v>2020</v>
      </c>
      <c r="B361" t="s">
        <v>3</v>
      </c>
      <c r="C361" t="s">
        <v>69</v>
      </c>
      <c r="D361" t="s">
        <v>17</v>
      </c>
      <c r="E361">
        <v>1</v>
      </c>
      <c r="F361" t="s">
        <v>9</v>
      </c>
      <c r="G361" t="s">
        <v>131</v>
      </c>
      <c r="H361" t="s">
        <v>35</v>
      </c>
      <c r="I361" t="s">
        <v>86</v>
      </c>
      <c r="J361" t="s">
        <v>19</v>
      </c>
      <c r="K361" t="s">
        <v>91</v>
      </c>
      <c r="L361" s="6">
        <v>1</v>
      </c>
      <c r="M361" s="6">
        <v>0</v>
      </c>
      <c r="N361" s="6">
        <v>5544.7</v>
      </c>
      <c r="O361" s="6">
        <v>0</v>
      </c>
      <c r="P361" s="6">
        <v>0</v>
      </c>
      <c r="Q361" s="6">
        <v>0</v>
      </c>
      <c r="R361" s="6">
        <v>0</v>
      </c>
      <c r="W361" s="66" t="str">
        <f t="shared" si="70"/>
        <v>X</v>
      </c>
      <c r="X361" s="66" t="str">
        <f t="shared" si="71"/>
        <v>X</v>
      </c>
      <c r="BC361" s="88">
        <v>500</v>
      </c>
      <c r="BE361" s="78">
        <f t="shared" si="78"/>
        <v>177000</v>
      </c>
      <c r="BF361" s="82">
        <f t="shared" si="72"/>
        <v>0.55707196276611193</v>
      </c>
      <c r="BG361" s="82">
        <f t="shared" si="74"/>
        <v>0.44292803723388807</v>
      </c>
      <c r="BH361" s="86">
        <f t="shared" si="79"/>
        <v>1.0200924921283105E-3</v>
      </c>
      <c r="BI361" s="83">
        <f>SUMPRODUCT(BC361:$BC$2007,BG361:$BG$2007)</f>
        <v>94201.533543861558</v>
      </c>
      <c r="BJ361" s="77">
        <f t="shared" si="73"/>
        <v>0.43340580375007987</v>
      </c>
      <c r="BL361" s="78">
        <f t="shared" si="80"/>
        <v>177000</v>
      </c>
      <c r="BM361" s="82">
        <f t="shared" si="75"/>
        <v>0.76949310178101649</v>
      </c>
      <c r="BN361" s="82">
        <f t="shared" si="76"/>
        <v>0.23050689821898351</v>
      </c>
      <c r="BO361" s="86">
        <f t="shared" si="81"/>
        <v>9.5752847954078124E-4</v>
      </c>
      <c r="BP361" s="83">
        <f>SUMPRODUCT(BC360:$BC$2006, BN361:$BN$2007)</f>
        <v>27830.155882412913</v>
      </c>
      <c r="BQ361" s="77">
        <f t="shared" si="77"/>
        <v>0.2307347107598009</v>
      </c>
    </row>
    <row r="362" spans="1:69" x14ac:dyDescent="0.35">
      <c r="A362">
        <v>2020</v>
      </c>
      <c r="B362" t="s">
        <v>3</v>
      </c>
      <c r="C362" t="s">
        <v>69</v>
      </c>
      <c r="D362" t="s">
        <v>17</v>
      </c>
      <c r="E362">
        <v>1</v>
      </c>
      <c r="F362" t="s">
        <v>9</v>
      </c>
      <c r="G362" t="s">
        <v>131</v>
      </c>
      <c r="H362" t="s">
        <v>35</v>
      </c>
      <c r="I362" t="s">
        <v>86</v>
      </c>
      <c r="J362" t="s">
        <v>19</v>
      </c>
      <c r="K362" t="s">
        <v>101</v>
      </c>
      <c r="L362" s="6">
        <v>1</v>
      </c>
      <c r="M362" s="6">
        <v>0</v>
      </c>
      <c r="N362" s="6">
        <v>2906.93</v>
      </c>
      <c r="O362" s="6">
        <v>0</v>
      </c>
      <c r="P362" s="6">
        <v>0</v>
      </c>
      <c r="Q362" s="6">
        <v>0</v>
      </c>
      <c r="R362" s="6">
        <v>0</v>
      </c>
      <c r="W362" s="66" t="str">
        <f t="shared" si="70"/>
        <v>X</v>
      </c>
      <c r="X362" s="66" t="str">
        <f t="shared" si="71"/>
        <v>X</v>
      </c>
      <c r="BC362" s="88">
        <v>500</v>
      </c>
      <c r="BE362" s="78">
        <f t="shared" si="78"/>
        <v>177500</v>
      </c>
      <c r="BF362" s="82">
        <f t="shared" si="72"/>
        <v>0.55808971131618301</v>
      </c>
      <c r="BG362" s="82">
        <f t="shared" si="74"/>
        <v>0.44191028868381699</v>
      </c>
      <c r="BH362" s="86">
        <f t="shared" si="79"/>
        <v>1.0177485500710848E-3</v>
      </c>
      <c r="BI362" s="83">
        <f>SUMPRODUCT(BC362:$BC$2007,BG362:$BG$2007)</f>
        <v>93980.069525244617</v>
      </c>
      <c r="BJ362" s="77">
        <f t="shared" si="73"/>
        <v>0.43238688412765458</v>
      </c>
      <c r="BL362" s="78">
        <f t="shared" si="80"/>
        <v>177500</v>
      </c>
      <c r="BM362" s="82">
        <f t="shared" si="75"/>
        <v>0.77044666913010529</v>
      </c>
      <c r="BN362" s="82">
        <f t="shared" si="76"/>
        <v>0.22955333086989471</v>
      </c>
      <c r="BO362" s="86">
        <f t="shared" si="81"/>
        <v>9.5356734908880192E-4</v>
      </c>
      <c r="BP362" s="83">
        <f>SUMPRODUCT(BC361:$BC$2006, BN362:$BN$2007)</f>
        <v>27714.902433303425</v>
      </c>
      <c r="BQ362" s="77">
        <f t="shared" si="77"/>
        <v>0.22977916558223499</v>
      </c>
    </row>
    <row r="363" spans="1:69" x14ac:dyDescent="0.35">
      <c r="A363">
        <v>2020</v>
      </c>
      <c r="B363" t="s">
        <v>3</v>
      </c>
      <c r="C363" t="s">
        <v>69</v>
      </c>
      <c r="D363" t="s">
        <v>17</v>
      </c>
      <c r="E363">
        <v>1</v>
      </c>
      <c r="F363" t="s">
        <v>9</v>
      </c>
      <c r="G363" t="s">
        <v>131</v>
      </c>
      <c r="H363" t="s">
        <v>35</v>
      </c>
      <c r="I363" t="s">
        <v>86</v>
      </c>
      <c r="J363" t="s">
        <v>19</v>
      </c>
      <c r="K363" t="s">
        <v>108</v>
      </c>
      <c r="L363" s="6">
        <v>1</v>
      </c>
      <c r="M363" s="6">
        <v>-34175</v>
      </c>
      <c r="N363" s="6">
        <v>0</v>
      </c>
      <c r="O363" s="6">
        <v>0</v>
      </c>
      <c r="P363" s="6">
        <v>0</v>
      </c>
      <c r="Q363" s="6">
        <v>34175</v>
      </c>
      <c r="R363" s="6">
        <v>0</v>
      </c>
      <c r="W363" s="66" t="str">
        <f t="shared" si="70"/>
        <v>X</v>
      </c>
      <c r="X363" s="66" t="str">
        <f t="shared" si="71"/>
        <v>X</v>
      </c>
      <c r="BC363" s="88">
        <v>500</v>
      </c>
      <c r="BE363" s="78">
        <f t="shared" si="78"/>
        <v>178000</v>
      </c>
      <c r="BF363" s="82">
        <f t="shared" si="72"/>
        <v>0.55910512131004586</v>
      </c>
      <c r="BG363" s="82">
        <f t="shared" si="74"/>
        <v>0.44089487868995414</v>
      </c>
      <c r="BH363" s="86">
        <f t="shared" si="79"/>
        <v>1.015409993862848E-3</v>
      </c>
      <c r="BI363" s="83">
        <f>SUMPRODUCT(BC363:$BC$2007,BG363:$BG$2007)</f>
        <v>93759.114380902713</v>
      </c>
      <c r="BJ363" s="77">
        <f t="shared" si="73"/>
        <v>0.4313703057522969</v>
      </c>
      <c r="BL363" s="78">
        <f t="shared" si="80"/>
        <v>178000</v>
      </c>
      <c r="BM363" s="82">
        <f t="shared" si="75"/>
        <v>0.77139629173525692</v>
      </c>
      <c r="BN363" s="82">
        <f t="shared" si="76"/>
        <v>0.22860370826474308</v>
      </c>
      <c r="BO363" s="86">
        <f t="shared" si="81"/>
        <v>9.4962260515163432E-4</v>
      </c>
      <c r="BP363" s="83">
        <f>SUMPRODUCT(BC362:$BC$2006, BN363:$BN$2007)</f>
        <v>27600.125767868474</v>
      </c>
      <c r="BQ363" s="77">
        <f t="shared" si="77"/>
        <v>0.22882757333054216</v>
      </c>
    </row>
    <row r="364" spans="1:69" x14ac:dyDescent="0.35">
      <c r="A364">
        <v>2020</v>
      </c>
      <c r="B364" t="s">
        <v>3</v>
      </c>
      <c r="C364" t="s">
        <v>69</v>
      </c>
      <c r="D364" t="s">
        <v>17</v>
      </c>
      <c r="E364">
        <v>1</v>
      </c>
      <c r="F364" t="s">
        <v>9</v>
      </c>
      <c r="G364" t="s">
        <v>131</v>
      </c>
      <c r="H364" t="s">
        <v>35</v>
      </c>
      <c r="I364" t="s">
        <v>86</v>
      </c>
      <c r="J364" t="s">
        <v>19</v>
      </c>
      <c r="K364" t="s">
        <v>98</v>
      </c>
      <c r="L364" s="6">
        <v>2</v>
      </c>
      <c r="M364" s="6">
        <v>-850.82</v>
      </c>
      <c r="N364" s="6">
        <v>0</v>
      </c>
      <c r="O364" s="6">
        <v>0</v>
      </c>
      <c r="P364" s="6">
        <v>0</v>
      </c>
      <c r="Q364" s="6">
        <v>850.82</v>
      </c>
      <c r="R364" s="6">
        <v>0</v>
      </c>
      <c r="W364" s="66" t="str">
        <f t="shared" si="70"/>
        <v>X</v>
      </c>
      <c r="X364" s="66" t="str">
        <f t="shared" si="71"/>
        <v>X</v>
      </c>
      <c r="BC364" s="88">
        <v>500</v>
      </c>
      <c r="BE364" s="78">
        <f t="shared" si="78"/>
        <v>178500</v>
      </c>
      <c r="BF364" s="82">
        <f t="shared" si="72"/>
        <v>0.56011819812117458</v>
      </c>
      <c r="BG364" s="82">
        <f t="shared" si="74"/>
        <v>0.43988180187882542</v>
      </c>
      <c r="BH364" s="86">
        <f t="shared" si="79"/>
        <v>1.0130768111287214E-3</v>
      </c>
      <c r="BI364" s="83">
        <f>SUMPRODUCT(BC364:$BC$2007,BG364:$BG$2007)</f>
        <v>93538.66694155772</v>
      </c>
      <c r="BJ364" s="77">
        <f t="shared" si="73"/>
        <v>0.43035606324435005</v>
      </c>
      <c r="BL364" s="78">
        <f t="shared" si="80"/>
        <v>178500</v>
      </c>
      <c r="BM364" s="82">
        <f t="shared" si="75"/>
        <v>0.77234198591519765</v>
      </c>
      <c r="BN364" s="82">
        <f t="shared" si="76"/>
        <v>0.22765801408480235</v>
      </c>
      <c r="BO364" s="86">
        <f t="shared" si="81"/>
        <v>9.4569417994072591E-4</v>
      </c>
      <c r="BP364" s="83">
        <f>SUMPRODUCT(BC363:$BC$2006, BN364:$BN$2007)</f>
        <v>27485.823913736102</v>
      </c>
      <c r="BQ364" s="77">
        <f t="shared" si="77"/>
        <v>0.22787991765214877</v>
      </c>
    </row>
    <row r="365" spans="1:69" x14ac:dyDescent="0.35">
      <c r="A365">
        <v>2020</v>
      </c>
      <c r="B365" t="s">
        <v>3</v>
      </c>
      <c r="C365" t="s">
        <v>69</v>
      </c>
      <c r="D365" t="s">
        <v>17</v>
      </c>
      <c r="E365">
        <v>1</v>
      </c>
      <c r="F365" t="s">
        <v>9</v>
      </c>
      <c r="G365" t="s">
        <v>132</v>
      </c>
      <c r="H365" t="s">
        <v>35</v>
      </c>
      <c r="I365" t="s">
        <v>86</v>
      </c>
      <c r="J365" t="s">
        <v>19</v>
      </c>
      <c r="K365" t="s">
        <v>91</v>
      </c>
      <c r="L365" s="6">
        <v>2</v>
      </c>
      <c r="M365" s="6">
        <v>-12000</v>
      </c>
      <c r="N365" s="6">
        <v>0</v>
      </c>
      <c r="O365" s="6">
        <v>0</v>
      </c>
      <c r="P365" s="6">
        <v>0</v>
      </c>
      <c r="Q365" s="6">
        <v>12000</v>
      </c>
      <c r="R365" s="6">
        <v>0</v>
      </c>
      <c r="W365" s="66" t="str">
        <f t="shared" si="70"/>
        <v>X</v>
      </c>
      <c r="X365" s="66" t="str">
        <f t="shared" si="71"/>
        <v>X</v>
      </c>
      <c r="BC365" s="88">
        <v>500</v>
      </c>
      <c r="BE365" s="78">
        <f t="shared" si="78"/>
        <v>179000</v>
      </c>
      <c r="BF365" s="82">
        <f t="shared" si="72"/>
        <v>0.56112894711069583</v>
      </c>
      <c r="BG365" s="82">
        <f t="shared" si="74"/>
        <v>0.43887105288930417</v>
      </c>
      <c r="BH365" s="86">
        <f t="shared" si="79"/>
        <v>1.0107489895212485E-3</v>
      </c>
      <c r="BI365" s="83">
        <f>SUMPRODUCT(BC365:$BC$2007,BG365:$BG$2007)</f>
        <v>93318.726040618305</v>
      </c>
      <c r="BJ365" s="77">
        <f t="shared" si="73"/>
        <v>0.4293441512365187</v>
      </c>
      <c r="BL365" s="78">
        <f t="shared" si="80"/>
        <v>179000</v>
      </c>
      <c r="BM365" s="82">
        <f t="shared" si="75"/>
        <v>0.77328376792114628</v>
      </c>
      <c r="BN365" s="82">
        <f t="shared" si="76"/>
        <v>0.22671623207885372</v>
      </c>
      <c r="BO365" s="86">
        <f t="shared" si="81"/>
        <v>9.4178200594863259E-4</v>
      </c>
      <c r="BP365" s="83">
        <f>SUMPRODUCT(BC364:$BC$2006, BN365:$BN$2007)</f>
        <v>27371.994906693704</v>
      </c>
      <c r="BQ365" s="77">
        <f t="shared" si="77"/>
        <v>0.22693618226212889</v>
      </c>
    </row>
    <row r="366" spans="1:69" x14ac:dyDescent="0.35">
      <c r="A366">
        <v>2020</v>
      </c>
      <c r="B366" t="s">
        <v>3</v>
      </c>
      <c r="C366" t="s">
        <v>69</v>
      </c>
      <c r="D366" t="s">
        <v>17</v>
      </c>
      <c r="E366">
        <v>1</v>
      </c>
      <c r="F366" t="s">
        <v>9</v>
      </c>
      <c r="G366" t="s">
        <v>132</v>
      </c>
      <c r="H366" t="s">
        <v>35</v>
      </c>
      <c r="I366" t="s">
        <v>86</v>
      </c>
      <c r="J366" t="s">
        <v>19</v>
      </c>
      <c r="K366" t="s">
        <v>94</v>
      </c>
      <c r="L366" s="6">
        <v>8</v>
      </c>
      <c r="M366" s="6">
        <v>1514476.9</v>
      </c>
      <c r="N366" s="6">
        <v>26108.42</v>
      </c>
      <c r="O366" s="6">
        <v>0</v>
      </c>
      <c r="P366" s="6">
        <v>1928290</v>
      </c>
      <c r="Q366" s="6">
        <v>413813.1</v>
      </c>
      <c r="R366" s="6">
        <v>0</v>
      </c>
      <c r="W366" s="66" t="str">
        <f t="shared" si="70"/>
        <v>X</v>
      </c>
      <c r="X366" s="66" t="str">
        <f t="shared" si="71"/>
        <v>X</v>
      </c>
      <c r="BC366" s="88">
        <v>500</v>
      </c>
      <c r="BE366" s="78">
        <f t="shared" si="78"/>
        <v>179500</v>
      </c>
      <c r="BF366" s="82">
        <f t="shared" si="72"/>
        <v>0.56213737362741767</v>
      </c>
      <c r="BG366" s="82">
        <f t="shared" si="74"/>
        <v>0.43786262637258233</v>
      </c>
      <c r="BH366" s="86">
        <f t="shared" si="79"/>
        <v>1.0084265167218387E-3</v>
      </c>
      <c r="BI366" s="83">
        <f>SUMPRODUCT(BC366:$BC$2007,BG366:$BG$2007)</f>
        <v>93099.290514173641</v>
      </c>
      <c r="BJ366" s="77">
        <f t="shared" si="73"/>
        <v>0.42833456437383999</v>
      </c>
      <c r="BL366" s="78">
        <f t="shared" si="80"/>
        <v>179500</v>
      </c>
      <c r="BM366" s="82">
        <f t="shared" si="75"/>
        <v>0.77422165393709297</v>
      </c>
      <c r="BN366" s="82">
        <f t="shared" si="76"/>
        <v>0.22577834606290703</v>
      </c>
      <c r="BO366" s="86">
        <f t="shared" si="81"/>
        <v>9.378860159466873E-4</v>
      </c>
      <c r="BP366" s="83">
        <f>SUMPRODUCT(BC365:$BC$2006, BN366:$BN$2007)</f>
        <v>27258.636790654276</v>
      </c>
      <c r="BQ366" s="77">
        <f t="shared" si="77"/>
        <v>0.22599635094292445</v>
      </c>
    </row>
    <row r="367" spans="1:69" x14ac:dyDescent="0.35">
      <c r="A367">
        <v>2020</v>
      </c>
      <c r="B367" t="s">
        <v>3</v>
      </c>
      <c r="C367" t="s">
        <v>69</v>
      </c>
      <c r="D367" t="s">
        <v>17</v>
      </c>
      <c r="E367">
        <v>1</v>
      </c>
      <c r="F367" t="s">
        <v>9</v>
      </c>
      <c r="G367" t="s">
        <v>132</v>
      </c>
      <c r="H367" t="s">
        <v>35</v>
      </c>
      <c r="I367" t="s">
        <v>86</v>
      </c>
      <c r="J367" t="s">
        <v>19</v>
      </c>
      <c r="K367" t="s">
        <v>108</v>
      </c>
      <c r="L367" s="6">
        <v>5</v>
      </c>
      <c r="M367" s="6">
        <v>654900</v>
      </c>
      <c r="N367" s="6">
        <v>41445.35</v>
      </c>
      <c r="O367" s="6">
        <v>0</v>
      </c>
      <c r="P367" s="6">
        <v>740000</v>
      </c>
      <c r="Q367" s="6">
        <v>203500</v>
      </c>
      <c r="R367" s="6">
        <v>0</v>
      </c>
      <c r="W367" s="66" t="str">
        <f t="shared" si="70"/>
        <v>X</v>
      </c>
      <c r="X367" s="66" t="str">
        <f t="shared" si="71"/>
        <v>X</v>
      </c>
      <c r="BC367" s="88">
        <v>500</v>
      </c>
      <c r="BE367" s="78">
        <f t="shared" si="78"/>
        <v>180000</v>
      </c>
      <c r="BF367" s="82">
        <f t="shared" si="72"/>
        <v>0.56314348300785788</v>
      </c>
      <c r="BG367" s="82">
        <f t="shared" si="74"/>
        <v>0.43685651699214212</v>
      </c>
      <c r="BH367" s="86">
        <f t="shared" si="79"/>
        <v>1.0061093804402121E-3</v>
      </c>
      <c r="BI367" s="83">
        <f>SUMPRODUCT(BC367:$BC$2007,BG367:$BG$2007)</f>
        <v>92880.359200987339</v>
      </c>
      <c r="BJ367" s="77">
        <f t="shared" si="73"/>
        <v>0.42732729731365576</v>
      </c>
      <c r="BL367" s="78">
        <f t="shared" si="80"/>
        <v>180000</v>
      </c>
      <c r="BM367" s="82">
        <f t="shared" si="75"/>
        <v>0.77515566008007764</v>
      </c>
      <c r="BN367" s="82">
        <f t="shared" si="76"/>
        <v>0.22484433991992236</v>
      </c>
      <c r="BO367" s="86">
        <f t="shared" si="81"/>
        <v>9.3400614298466689E-4</v>
      </c>
      <c r="BP367" s="83">
        <f>SUMPRODUCT(BC366:$BC$2006, BN367:$BN$2007)</f>
        <v>27145.747617622823</v>
      </c>
      <c r="BQ367" s="77">
        <f t="shared" si="77"/>
        <v>0.22506040754406673</v>
      </c>
    </row>
    <row r="368" spans="1:69" x14ac:dyDescent="0.35">
      <c r="A368">
        <v>2020</v>
      </c>
      <c r="B368" t="s">
        <v>3</v>
      </c>
      <c r="C368" t="s">
        <v>69</v>
      </c>
      <c r="D368" t="s">
        <v>17</v>
      </c>
      <c r="E368">
        <v>1</v>
      </c>
      <c r="F368" t="s">
        <v>9</v>
      </c>
      <c r="G368" t="s">
        <v>132</v>
      </c>
      <c r="H368" t="s">
        <v>35</v>
      </c>
      <c r="I368" t="s">
        <v>86</v>
      </c>
      <c r="J368" t="s">
        <v>19</v>
      </c>
      <c r="K368" t="s">
        <v>99</v>
      </c>
      <c r="L368" s="6">
        <v>1</v>
      </c>
      <c r="M368" s="6">
        <v>-971.63</v>
      </c>
      <c r="N368" s="6">
        <v>0</v>
      </c>
      <c r="O368" s="6">
        <v>0</v>
      </c>
      <c r="P368" s="6">
        <v>0</v>
      </c>
      <c r="Q368" s="6">
        <v>971.63</v>
      </c>
      <c r="R368" s="6">
        <v>0</v>
      </c>
      <c r="W368" s="66" t="str">
        <f t="shared" si="70"/>
        <v>X</v>
      </c>
      <c r="X368" s="66" t="str">
        <f t="shared" si="71"/>
        <v>X</v>
      </c>
      <c r="BC368" s="88">
        <v>500</v>
      </c>
      <c r="BE368" s="78">
        <f t="shared" si="78"/>
        <v>180500</v>
      </c>
      <c r="BF368" s="82">
        <f t="shared" si="72"/>
        <v>0.56414728057627195</v>
      </c>
      <c r="BG368" s="82">
        <f t="shared" si="74"/>
        <v>0.43585271942372805</v>
      </c>
      <c r="BH368" s="86">
        <f t="shared" si="79"/>
        <v>1.0037975684140665E-3</v>
      </c>
      <c r="BI368" s="83">
        <f>SUMPRODUCT(BC368:$BC$2007,BG368:$BG$2007)</f>
        <v>92661.930942491279</v>
      </c>
      <c r="BJ368" s="77">
        <f t="shared" si="73"/>
        <v>0.42632234472558417</v>
      </c>
      <c r="BL368" s="78">
        <f t="shared" si="80"/>
        <v>180500</v>
      </c>
      <c r="BM368" s="82">
        <f t="shared" si="75"/>
        <v>0.77608580240046665</v>
      </c>
      <c r="BN368" s="82">
        <f t="shared" si="76"/>
        <v>0.22391419759953335</v>
      </c>
      <c r="BO368" s="86">
        <f t="shared" si="81"/>
        <v>9.3014232038901579E-4</v>
      </c>
      <c r="BP368" s="83">
        <f>SUMPRODUCT(BC367:$BC$2006, BN368:$BN$2007)</f>
        <v>27033.325447662861</v>
      </c>
      <c r="BQ368" s="77">
        <f t="shared" si="77"/>
        <v>0.22412833598189869</v>
      </c>
    </row>
    <row r="369" spans="1:69" x14ac:dyDescent="0.35">
      <c r="A369">
        <v>2020</v>
      </c>
      <c r="B369" t="s">
        <v>3</v>
      </c>
      <c r="C369" t="s">
        <v>69</v>
      </c>
      <c r="D369" t="s">
        <v>17</v>
      </c>
      <c r="E369">
        <v>1</v>
      </c>
      <c r="F369" t="s">
        <v>9</v>
      </c>
      <c r="G369" t="s">
        <v>132</v>
      </c>
      <c r="H369" t="s">
        <v>35</v>
      </c>
      <c r="I369" t="s">
        <v>86</v>
      </c>
      <c r="J369" t="s">
        <v>19</v>
      </c>
      <c r="K369" t="s">
        <v>98</v>
      </c>
      <c r="L369" s="6">
        <v>3</v>
      </c>
      <c r="M369" s="6">
        <v>-4009.9</v>
      </c>
      <c r="N369" s="6">
        <v>0</v>
      </c>
      <c r="O369" s="6">
        <v>0</v>
      </c>
      <c r="P369" s="6">
        <v>0</v>
      </c>
      <c r="Q369" s="6">
        <v>4009.9</v>
      </c>
      <c r="R369" s="6">
        <v>0</v>
      </c>
      <c r="W369" s="66" t="str">
        <f t="shared" si="70"/>
        <v>X</v>
      </c>
      <c r="X369" s="66" t="str">
        <f t="shared" si="71"/>
        <v>X</v>
      </c>
      <c r="BC369" s="88">
        <v>500</v>
      </c>
      <c r="BE369" s="78">
        <f t="shared" si="78"/>
        <v>181000</v>
      </c>
      <c r="BF369" s="82">
        <f t="shared" si="72"/>
        <v>0.56514877164468169</v>
      </c>
      <c r="BG369" s="82">
        <f t="shared" si="74"/>
        <v>0.43485122835531831</v>
      </c>
      <c r="BH369" s="86">
        <f t="shared" si="79"/>
        <v>1.0014910684097433E-3</v>
      </c>
      <c r="BI369" s="83">
        <f>SUMPRODUCT(BC369:$BC$2007,BG369:$BG$2007)</f>
        <v>92444.004582779409</v>
      </c>
      <c r="BJ369" s="77">
        <f t="shared" si="73"/>
        <v>0.4253197012914911</v>
      </c>
      <c r="BL369" s="78">
        <f t="shared" si="80"/>
        <v>181000</v>
      </c>
      <c r="BM369" s="82">
        <f t="shared" si="75"/>
        <v>0.77701209688222872</v>
      </c>
      <c r="BN369" s="82">
        <f t="shared" si="76"/>
        <v>0.22298790311777128</v>
      </c>
      <c r="BO369" s="86">
        <f t="shared" si="81"/>
        <v>9.2629448176206886E-4</v>
      </c>
      <c r="BP369" s="83">
        <f>SUMPRODUCT(BC368:$BC$2006, BN369:$BN$2007)</f>
        <v>26921.368348863096</v>
      </c>
      <c r="BQ369" s="77">
        <f t="shared" si="77"/>
        <v>0.22320012023929858</v>
      </c>
    </row>
    <row r="370" spans="1:69" x14ac:dyDescent="0.35">
      <c r="A370">
        <v>2020</v>
      </c>
      <c r="B370" t="s">
        <v>3</v>
      </c>
      <c r="C370" t="s">
        <v>69</v>
      </c>
      <c r="D370" t="s">
        <v>17</v>
      </c>
      <c r="E370">
        <v>1</v>
      </c>
      <c r="F370" t="s">
        <v>9</v>
      </c>
      <c r="G370" t="s">
        <v>132</v>
      </c>
      <c r="H370" t="s">
        <v>35</v>
      </c>
      <c r="I370" t="s">
        <v>86</v>
      </c>
      <c r="J370" t="s">
        <v>19</v>
      </c>
      <c r="K370" t="s">
        <v>109</v>
      </c>
      <c r="L370" s="6">
        <v>1</v>
      </c>
      <c r="M370" s="6">
        <v>0</v>
      </c>
      <c r="N370" s="6">
        <v>1522.67</v>
      </c>
      <c r="O370" s="6">
        <v>0</v>
      </c>
      <c r="P370" s="6">
        <v>12533.98</v>
      </c>
      <c r="Q370" s="6">
        <v>0</v>
      </c>
      <c r="R370" s="6">
        <v>0</v>
      </c>
      <c r="W370" s="66" t="str">
        <f t="shared" si="70"/>
        <v>X</v>
      </c>
      <c r="X370" s="66" t="str">
        <f t="shared" si="71"/>
        <v>X</v>
      </c>
      <c r="BC370" s="88">
        <v>500</v>
      </c>
      <c r="BE370" s="78">
        <f t="shared" si="78"/>
        <v>181500</v>
      </c>
      <c r="BF370" s="82">
        <f t="shared" si="72"/>
        <v>0.56614796151290281</v>
      </c>
      <c r="BG370" s="82">
        <f t="shared" si="74"/>
        <v>0.43385203848709719</v>
      </c>
      <c r="BH370" s="86">
        <f t="shared" si="79"/>
        <v>9.9918986822111755E-4</v>
      </c>
      <c r="BI370" s="83">
        <f>SUMPRODUCT(BC370:$BC$2007,BG370:$BG$2007)</f>
        <v>92226.578968601738</v>
      </c>
      <c r="BJ370" s="77">
        <f t="shared" si="73"/>
        <v>0.42431936170546247</v>
      </c>
      <c r="BL370" s="78">
        <f t="shared" si="80"/>
        <v>181500</v>
      </c>
      <c r="BM370" s="82">
        <f t="shared" si="75"/>
        <v>0.77793455944320977</v>
      </c>
      <c r="BN370" s="82">
        <f t="shared" si="76"/>
        <v>0.22206544055679023</v>
      </c>
      <c r="BO370" s="86">
        <f t="shared" si="81"/>
        <v>9.2246256098105217E-4</v>
      </c>
      <c r="BP370" s="83">
        <f>SUMPRODUCT(BC369:$BC$2006, BN370:$BN$2007)</f>
        <v>26809.874397304211</v>
      </c>
      <c r="BQ370" s="77">
        <f t="shared" si="77"/>
        <v>0.22227574436540476</v>
      </c>
    </row>
    <row r="371" spans="1:69" x14ac:dyDescent="0.35">
      <c r="A371">
        <v>2020</v>
      </c>
      <c r="B371" t="s">
        <v>3</v>
      </c>
      <c r="C371" t="s">
        <v>69</v>
      </c>
      <c r="D371" t="s">
        <v>17</v>
      </c>
      <c r="E371">
        <v>1</v>
      </c>
      <c r="F371" t="s">
        <v>9</v>
      </c>
      <c r="G371" t="s">
        <v>133</v>
      </c>
      <c r="H371" t="s">
        <v>35</v>
      </c>
      <c r="I371" t="s">
        <v>86</v>
      </c>
      <c r="J371" t="s">
        <v>19</v>
      </c>
      <c r="K371" t="s">
        <v>108</v>
      </c>
      <c r="L371" s="6">
        <v>1</v>
      </c>
      <c r="M371" s="6">
        <v>-14500</v>
      </c>
      <c r="N371" s="6">
        <v>0</v>
      </c>
      <c r="O371" s="6">
        <v>0</v>
      </c>
      <c r="P371" s="6">
        <v>0</v>
      </c>
      <c r="Q371" s="6">
        <v>14500</v>
      </c>
      <c r="R371" s="6">
        <v>0</v>
      </c>
      <c r="W371" s="66" t="str">
        <f t="shared" si="70"/>
        <v>X</v>
      </c>
      <c r="X371" s="66" t="str">
        <f t="shared" si="71"/>
        <v>X</v>
      </c>
      <c r="BC371" s="88">
        <v>500</v>
      </c>
      <c r="BE371" s="78">
        <f t="shared" si="78"/>
        <v>182000</v>
      </c>
      <c r="BF371" s="82">
        <f t="shared" si="72"/>
        <v>0.56714485546857363</v>
      </c>
      <c r="BG371" s="82">
        <f t="shared" si="74"/>
        <v>0.43285514453142637</v>
      </c>
      <c r="BH371" s="86">
        <f t="shared" si="79"/>
        <v>9.9689395567081895E-4</v>
      </c>
      <c r="BI371" s="83">
        <f>SUMPRODUCT(BC371:$BC$2007,BG371:$BG$2007)</f>
        <v>92009.652949358191</v>
      </c>
      <c r="BJ371" s="77">
        <f t="shared" si="73"/>
        <v>0.42332132067377609</v>
      </c>
      <c r="BL371" s="78">
        <f t="shared" si="80"/>
        <v>182000</v>
      </c>
      <c r="BM371" s="82">
        <f t="shared" si="75"/>
        <v>0.7788532059354063</v>
      </c>
      <c r="BN371" s="82">
        <f t="shared" si="76"/>
        <v>0.2211467940645937</v>
      </c>
      <c r="BO371" s="86">
        <f t="shared" si="81"/>
        <v>9.1864649219652872E-4</v>
      </c>
      <c r="BP371" s="83">
        <f>SUMPRODUCT(BC370:$BC$2006, BN371:$BN$2007)</f>
        <v>26698.841677025815</v>
      </c>
      <c r="BQ371" s="77">
        <f t="shared" si="77"/>
        <v>0.22135519247534155</v>
      </c>
    </row>
    <row r="372" spans="1:69" x14ac:dyDescent="0.35">
      <c r="A372">
        <v>2020</v>
      </c>
      <c r="B372" t="s">
        <v>3</v>
      </c>
      <c r="C372" t="s">
        <v>69</v>
      </c>
      <c r="D372" t="s">
        <v>17</v>
      </c>
      <c r="E372">
        <v>1</v>
      </c>
      <c r="F372" t="s">
        <v>9</v>
      </c>
      <c r="G372" t="s">
        <v>133</v>
      </c>
      <c r="H372" t="s">
        <v>35</v>
      </c>
      <c r="I372" t="s">
        <v>86</v>
      </c>
      <c r="J372" t="s">
        <v>19</v>
      </c>
      <c r="K372" t="s">
        <v>98</v>
      </c>
      <c r="L372" s="6">
        <v>3</v>
      </c>
      <c r="M372" s="6">
        <v>-918.79</v>
      </c>
      <c r="N372" s="6">
        <v>0</v>
      </c>
      <c r="O372" s="6">
        <v>0</v>
      </c>
      <c r="P372" s="6">
        <v>0</v>
      </c>
      <c r="Q372" s="6">
        <v>918.79</v>
      </c>
      <c r="R372" s="6">
        <v>0</v>
      </c>
      <c r="W372" s="66" t="str">
        <f t="shared" si="70"/>
        <v>X</v>
      </c>
      <c r="X372" s="66" t="str">
        <f t="shared" si="71"/>
        <v>X</v>
      </c>
      <c r="BC372" s="88">
        <v>500</v>
      </c>
      <c r="BE372" s="78">
        <f t="shared" si="78"/>
        <v>182500</v>
      </c>
      <c r="BF372" s="82">
        <f t="shared" si="72"/>
        <v>0.56813945878718219</v>
      </c>
      <c r="BG372" s="82">
        <f t="shared" si="74"/>
        <v>0.43186054121281781</v>
      </c>
      <c r="BH372" s="86">
        <f t="shared" si="79"/>
        <v>9.9460331860856677E-4</v>
      </c>
      <c r="BI372" s="83">
        <f>SUMPRODUCT(BC372:$BC$2007,BG372:$BG$2007)</f>
        <v>91793.225377092487</v>
      </c>
      <c r="BJ372" s="77">
        <f t="shared" si="73"/>
        <v>0.42232557291487344</v>
      </c>
      <c r="BL372" s="78">
        <f t="shared" si="80"/>
        <v>182500</v>
      </c>
      <c r="BM372" s="82">
        <f t="shared" si="75"/>
        <v>0.77976805214523792</v>
      </c>
      <c r="BN372" s="82">
        <f t="shared" si="76"/>
        <v>0.22023194785476208</v>
      </c>
      <c r="BO372" s="86">
        <f t="shared" si="81"/>
        <v>9.1484620983162124E-4</v>
      </c>
      <c r="BP372" s="83">
        <f>SUMPRODUCT(BC371:$BC$2006, BN372:$BN$2007)</f>
        <v>26588.268279993517</v>
      </c>
      <c r="BQ372" s="77">
        <f t="shared" si="77"/>
        <v>0.2204384487499462</v>
      </c>
    </row>
    <row r="373" spans="1:69" x14ac:dyDescent="0.35">
      <c r="A373">
        <v>2020</v>
      </c>
      <c r="B373" t="s">
        <v>3</v>
      </c>
      <c r="C373" t="s">
        <v>69</v>
      </c>
      <c r="D373" t="s">
        <v>17</v>
      </c>
      <c r="E373">
        <v>1</v>
      </c>
      <c r="F373" t="s">
        <v>9</v>
      </c>
      <c r="G373" t="s">
        <v>134</v>
      </c>
      <c r="H373" t="s">
        <v>35</v>
      </c>
      <c r="I373" t="s">
        <v>86</v>
      </c>
      <c r="J373" t="s">
        <v>19</v>
      </c>
      <c r="K373" t="s">
        <v>91</v>
      </c>
      <c r="L373" s="6">
        <v>1</v>
      </c>
      <c r="M373" s="6">
        <v>427500</v>
      </c>
      <c r="N373" s="6">
        <v>8613.1200000000008</v>
      </c>
      <c r="O373" s="6">
        <v>0</v>
      </c>
      <c r="P373" s="6">
        <v>450000</v>
      </c>
      <c r="Q373" s="6">
        <v>22500</v>
      </c>
      <c r="R373" s="6">
        <v>0</v>
      </c>
      <c r="W373" s="66" t="str">
        <f t="shared" si="70"/>
        <v>X</v>
      </c>
      <c r="X373" s="66" t="str">
        <f t="shared" si="71"/>
        <v>X</v>
      </c>
      <c r="BC373" s="88">
        <v>500</v>
      </c>
      <c r="BE373" s="78">
        <f t="shared" si="78"/>
        <v>183000</v>
      </c>
      <c r="BF373" s="82">
        <f t="shared" si="72"/>
        <v>0.56913177673209514</v>
      </c>
      <c r="BG373" s="82">
        <f t="shared" si="74"/>
        <v>0.43086822326790486</v>
      </c>
      <c r="BH373" s="86">
        <f t="shared" si="79"/>
        <v>9.92317944912946E-4</v>
      </c>
      <c r="BI373" s="83">
        <f>SUMPRODUCT(BC373:$BC$2007,BG373:$BG$2007)</f>
        <v>91577.295106486083</v>
      </c>
      <c r="BJ373" s="77">
        <f t="shared" si="73"/>
        <v>0.42133211315933167</v>
      </c>
      <c r="BL373" s="78">
        <f t="shared" si="80"/>
        <v>183000</v>
      </c>
      <c r="BM373" s="82">
        <f t="shared" si="75"/>
        <v>0.78067911379381827</v>
      </c>
      <c r="BN373" s="82">
        <f t="shared" si="76"/>
        <v>0.21932088620618173</v>
      </c>
      <c r="BO373" s="86">
        <f t="shared" si="81"/>
        <v>9.1106164858034688E-4</v>
      </c>
      <c r="BP373" s="83">
        <f>SUMPRODUCT(BC372:$BC$2006, BN373:$BN$2007)</f>
        <v>26478.152306066138</v>
      </c>
      <c r="BQ373" s="77">
        <f t="shared" si="77"/>
        <v>0.21952549743549729</v>
      </c>
    </row>
    <row r="374" spans="1:69" x14ac:dyDescent="0.35">
      <c r="A374">
        <v>2020</v>
      </c>
      <c r="B374" t="s">
        <v>3</v>
      </c>
      <c r="C374" t="s">
        <v>69</v>
      </c>
      <c r="D374" t="s">
        <v>17</v>
      </c>
      <c r="E374">
        <v>1</v>
      </c>
      <c r="F374" t="s">
        <v>9</v>
      </c>
      <c r="G374" t="s">
        <v>134</v>
      </c>
      <c r="H374" t="s">
        <v>35</v>
      </c>
      <c r="I374" t="s">
        <v>86</v>
      </c>
      <c r="J374" t="s">
        <v>19</v>
      </c>
      <c r="K374" t="s">
        <v>94</v>
      </c>
      <c r="L374" s="6">
        <v>9</v>
      </c>
      <c r="M374" s="6">
        <v>1400093.94</v>
      </c>
      <c r="N374" s="6">
        <v>111037.27</v>
      </c>
      <c r="O374" s="6">
        <v>0</v>
      </c>
      <c r="P374" s="6">
        <v>2100000</v>
      </c>
      <c r="Q374" s="6">
        <v>847106.06</v>
      </c>
      <c r="R374" s="6">
        <v>0</v>
      </c>
      <c r="W374" s="66" t="str">
        <f t="shared" si="70"/>
        <v>X</v>
      </c>
      <c r="X374" s="66" t="str">
        <f t="shared" si="71"/>
        <v>X</v>
      </c>
      <c r="BC374" s="88">
        <v>500</v>
      </c>
      <c r="BE374" s="78">
        <f t="shared" si="78"/>
        <v>183500</v>
      </c>
      <c r="BF374" s="82">
        <f t="shared" si="72"/>
        <v>0.57012181455458455</v>
      </c>
      <c r="BG374" s="82">
        <f t="shared" si="74"/>
        <v>0.42987818544541545</v>
      </c>
      <c r="BH374" s="86">
        <f t="shared" si="79"/>
        <v>9.9003782248940908E-4</v>
      </c>
      <c r="BI374" s="83">
        <f>SUMPRODUCT(BC374:$BC$2007,BG374:$BG$2007)</f>
        <v>91361.860994852133</v>
      </c>
      <c r="BJ374" s="77">
        <f t="shared" si="73"/>
        <v>0.4203409361498362</v>
      </c>
      <c r="BL374" s="78">
        <f t="shared" si="80"/>
        <v>183500</v>
      </c>
      <c r="BM374" s="82">
        <f t="shared" si="75"/>
        <v>0.78158640653722578</v>
      </c>
      <c r="BN374" s="82">
        <f t="shared" si="76"/>
        <v>0.21841359346277422</v>
      </c>
      <c r="BO374" s="86">
        <f t="shared" si="81"/>
        <v>9.0729274340750621E-4</v>
      </c>
      <c r="BP374" s="83">
        <f>SUMPRODUCT(BC373:$BC$2006, BN374:$BN$2007)</f>
        <v>26368.491862963045</v>
      </c>
      <c r="BQ374" s="77">
        <f t="shared" si="77"/>
        <v>0.21861632284344357</v>
      </c>
    </row>
    <row r="375" spans="1:69" x14ac:dyDescent="0.35">
      <c r="A375">
        <v>2020</v>
      </c>
      <c r="B375" t="s">
        <v>3</v>
      </c>
      <c r="C375" t="s">
        <v>69</v>
      </c>
      <c r="D375" t="s">
        <v>17</v>
      </c>
      <c r="E375">
        <v>1</v>
      </c>
      <c r="F375" t="s">
        <v>9</v>
      </c>
      <c r="G375" t="s">
        <v>134</v>
      </c>
      <c r="H375" t="s">
        <v>35</v>
      </c>
      <c r="I375" t="s">
        <v>86</v>
      </c>
      <c r="J375" t="s">
        <v>19</v>
      </c>
      <c r="K375" t="s">
        <v>101</v>
      </c>
      <c r="L375" s="6">
        <v>1</v>
      </c>
      <c r="M375" s="6">
        <v>2794540.01</v>
      </c>
      <c r="N375" s="6">
        <v>46721.51</v>
      </c>
      <c r="O375" s="6">
        <v>0</v>
      </c>
      <c r="P375" s="6">
        <v>2794540.01</v>
      </c>
      <c r="Q375" s="6">
        <v>0</v>
      </c>
      <c r="R375" s="6">
        <v>0</v>
      </c>
      <c r="W375" s="66" t="str">
        <f t="shared" si="70"/>
        <v>X</v>
      </c>
      <c r="X375" s="66" t="str">
        <f t="shared" si="71"/>
        <v>X</v>
      </c>
      <c r="BC375" s="88">
        <v>500</v>
      </c>
      <c r="BE375" s="78">
        <f t="shared" si="78"/>
        <v>184000</v>
      </c>
      <c r="BF375" s="82">
        <f t="shared" si="72"/>
        <v>0.57110957749385671</v>
      </c>
      <c r="BG375" s="82">
        <f t="shared" si="74"/>
        <v>0.42889042250614329</v>
      </c>
      <c r="BH375" s="86">
        <f t="shared" si="79"/>
        <v>9.8776293927216319E-4</v>
      </c>
      <c r="BI375" s="83">
        <f>SUMPRODUCT(BC375:$BC$2007,BG375:$BG$2007)</f>
        <v>91146.921902129412</v>
      </c>
      <c r="BJ375" s="77">
        <f t="shared" si="73"/>
        <v>0.41935203664115217</v>
      </c>
      <c r="BL375" s="78">
        <f t="shared" si="80"/>
        <v>184000</v>
      </c>
      <c r="BM375" s="82">
        <f t="shared" si="75"/>
        <v>0.78248994596677202</v>
      </c>
      <c r="BN375" s="82">
        <f t="shared" si="76"/>
        <v>0.21751005403322798</v>
      </c>
      <c r="BO375" s="86">
        <f t="shared" si="81"/>
        <v>9.0353942954624067E-4</v>
      </c>
      <c r="BP375" s="83">
        <f>SUMPRODUCT(BC374:$BC$2006, BN375:$BN$2007)</f>
        <v>26259.28506623166</v>
      </c>
      <c r="BQ375" s="77">
        <f t="shared" si="77"/>
        <v>0.2177109093501349</v>
      </c>
    </row>
    <row r="376" spans="1:69" x14ac:dyDescent="0.35">
      <c r="A376">
        <v>2020</v>
      </c>
      <c r="B376" t="s">
        <v>3</v>
      </c>
      <c r="C376" t="s">
        <v>69</v>
      </c>
      <c r="D376" t="s">
        <v>17</v>
      </c>
      <c r="E376">
        <v>1</v>
      </c>
      <c r="F376" t="s">
        <v>9</v>
      </c>
      <c r="G376" t="s">
        <v>134</v>
      </c>
      <c r="H376" t="s">
        <v>35</v>
      </c>
      <c r="I376" t="s">
        <v>86</v>
      </c>
      <c r="J376" t="s">
        <v>19</v>
      </c>
      <c r="K376" t="s">
        <v>108</v>
      </c>
      <c r="L376" s="6">
        <v>1</v>
      </c>
      <c r="M376" s="6">
        <v>-11500</v>
      </c>
      <c r="N376" s="6">
        <v>0</v>
      </c>
      <c r="O376" s="6">
        <v>0</v>
      </c>
      <c r="P376" s="6">
        <v>0</v>
      </c>
      <c r="Q376" s="6">
        <v>11500</v>
      </c>
      <c r="R376" s="6">
        <v>0</v>
      </c>
      <c r="W376" s="66" t="str">
        <f t="shared" si="70"/>
        <v>X</v>
      </c>
      <c r="X376" s="66" t="str">
        <f t="shared" si="71"/>
        <v>X</v>
      </c>
      <c r="BC376" s="88">
        <v>500</v>
      </c>
      <c r="BE376" s="78">
        <f t="shared" si="78"/>
        <v>184500</v>
      </c>
      <c r="BF376" s="82">
        <f t="shared" si="72"/>
        <v>0.57209507077707933</v>
      </c>
      <c r="BG376" s="82">
        <f t="shared" si="74"/>
        <v>0.42790492922292067</v>
      </c>
      <c r="BH376" s="86">
        <f t="shared" si="79"/>
        <v>9.8549328322261598E-4</v>
      </c>
      <c r="BI376" s="83">
        <f>SUMPRODUCT(BC376:$BC$2007,BG376:$BG$2007)</f>
        <v>90932.476690876341</v>
      </c>
      <c r="BJ376" s="77">
        <f t="shared" si="73"/>
        <v>0.41836540940009759</v>
      </c>
      <c r="BL376" s="78">
        <f t="shared" si="80"/>
        <v>184500</v>
      </c>
      <c r="BM376" s="82">
        <f t="shared" si="75"/>
        <v>0.78338974760927038</v>
      </c>
      <c r="BN376" s="82">
        <f t="shared" si="76"/>
        <v>0.21661025239072962</v>
      </c>
      <c r="BO376" s="86">
        <f t="shared" si="81"/>
        <v>8.9980164249836569E-4</v>
      </c>
      <c r="BP376" s="83">
        <f>SUMPRODUCT(BC375:$BC$2006, BN376:$BN$2007)</f>
        <v>26150.530039215046</v>
      </c>
      <c r="BQ376" s="77">
        <f t="shared" si="77"/>
        <v>0.21680924139655328</v>
      </c>
    </row>
    <row r="377" spans="1:69" x14ac:dyDescent="0.35">
      <c r="A377">
        <v>2020</v>
      </c>
      <c r="B377" t="s">
        <v>3</v>
      </c>
      <c r="C377" t="s">
        <v>69</v>
      </c>
      <c r="D377" t="s">
        <v>17</v>
      </c>
      <c r="E377">
        <v>1</v>
      </c>
      <c r="F377" t="s">
        <v>9</v>
      </c>
      <c r="G377" t="s">
        <v>134</v>
      </c>
      <c r="H377" t="s">
        <v>35</v>
      </c>
      <c r="I377" t="s">
        <v>86</v>
      </c>
      <c r="J377" t="s">
        <v>19</v>
      </c>
      <c r="K377" t="s">
        <v>98</v>
      </c>
      <c r="L377" s="6">
        <v>2</v>
      </c>
      <c r="M377" s="6">
        <v>-4875.25</v>
      </c>
      <c r="N377" s="6">
        <v>0</v>
      </c>
      <c r="O377" s="6">
        <v>0</v>
      </c>
      <c r="P377" s="6">
        <v>0</v>
      </c>
      <c r="Q377" s="6">
        <v>4875.25</v>
      </c>
      <c r="R377" s="6">
        <v>0</v>
      </c>
      <c r="W377" s="66" t="str">
        <f t="shared" si="70"/>
        <v>X</v>
      </c>
      <c r="X377" s="66" t="str">
        <f t="shared" si="71"/>
        <v>X</v>
      </c>
      <c r="BC377" s="88">
        <v>500</v>
      </c>
      <c r="BE377" s="78">
        <f t="shared" si="78"/>
        <v>185000</v>
      </c>
      <c r="BF377" s="82">
        <f t="shared" si="72"/>
        <v>0.57307829961940904</v>
      </c>
      <c r="BG377" s="82">
        <f t="shared" si="74"/>
        <v>0.42692170038059096</v>
      </c>
      <c r="BH377" s="86">
        <f t="shared" si="79"/>
        <v>9.8322884232970864E-4</v>
      </c>
      <c r="BI377" s="83">
        <f>SUMPRODUCT(BC377:$BC$2007,BG377:$BG$2007)</f>
        <v>90718.524226264883</v>
      </c>
      <c r="BJ377" s="77">
        <f t="shared" si="73"/>
        <v>0.41738104920551472</v>
      </c>
      <c r="BL377" s="78">
        <f t="shared" si="80"/>
        <v>185000</v>
      </c>
      <c r="BM377" s="82">
        <f t="shared" si="75"/>
        <v>0.78428582692730209</v>
      </c>
      <c r="BN377" s="82">
        <f t="shared" si="76"/>
        <v>0.21571417307269791</v>
      </c>
      <c r="BO377" s="86">
        <f t="shared" si="81"/>
        <v>8.9607931803170615E-4</v>
      </c>
      <c r="BP377" s="83">
        <f>SUMPRODUCT(BC376:$BC$2006, BN377:$BN$2007)</f>
        <v>26042.224913019683</v>
      </c>
      <c r="BQ377" s="77">
        <f t="shared" si="77"/>
        <v>0.2159113034880458</v>
      </c>
    </row>
    <row r="378" spans="1:69" x14ac:dyDescent="0.35">
      <c r="A378">
        <v>2020</v>
      </c>
      <c r="B378" t="s">
        <v>3</v>
      </c>
      <c r="C378" t="s">
        <v>69</v>
      </c>
      <c r="D378" t="s">
        <v>17</v>
      </c>
      <c r="E378">
        <v>1</v>
      </c>
      <c r="F378" t="s">
        <v>9</v>
      </c>
      <c r="G378" t="s">
        <v>135</v>
      </c>
      <c r="H378" t="s">
        <v>35</v>
      </c>
      <c r="I378" t="s">
        <v>86</v>
      </c>
      <c r="J378" t="s">
        <v>19</v>
      </c>
      <c r="K378" t="s">
        <v>91</v>
      </c>
      <c r="L378" s="6">
        <v>1</v>
      </c>
      <c r="M378" s="6">
        <v>-10</v>
      </c>
      <c r="N378" s="6">
        <v>2906.93</v>
      </c>
      <c r="O378" s="6">
        <v>0</v>
      </c>
      <c r="P378" s="6">
        <v>0</v>
      </c>
      <c r="Q378" s="6">
        <v>10</v>
      </c>
      <c r="R378" s="6">
        <v>0</v>
      </c>
      <c r="W378" s="66" t="str">
        <f t="shared" si="70"/>
        <v>X</v>
      </c>
      <c r="X378" s="66" t="str">
        <f t="shared" si="71"/>
        <v>X</v>
      </c>
      <c r="BC378" s="88">
        <v>500</v>
      </c>
      <c r="BE378" s="78">
        <f t="shared" si="78"/>
        <v>185500</v>
      </c>
      <c r="BF378" s="82">
        <f t="shared" si="72"/>
        <v>0.5740592692240194</v>
      </c>
      <c r="BG378" s="82">
        <f t="shared" si="74"/>
        <v>0.4259407307759806</v>
      </c>
      <c r="BH378" s="86">
        <f t="shared" si="79"/>
        <v>9.8096960461035998E-4</v>
      </c>
      <c r="BI378" s="83">
        <f>SUMPRODUCT(BC378:$BC$2007,BG378:$BG$2007)</f>
        <v>90505.063376074584</v>
      </c>
      <c r="BJ378" s="77">
        <f t="shared" si="73"/>
        <v>0.41639895084824302</v>
      </c>
      <c r="BL378" s="78">
        <f t="shared" si="80"/>
        <v>185500</v>
      </c>
      <c r="BM378" s="82">
        <f t="shared" si="75"/>
        <v>0.78517819931948285</v>
      </c>
      <c r="BN378" s="82">
        <f t="shared" si="76"/>
        <v>0.21482180068051715</v>
      </c>
      <c r="BO378" s="86">
        <f t="shared" si="81"/>
        <v>8.9237239218076247E-4</v>
      </c>
      <c r="BP378" s="83">
        <f>SUMPRODUCT(BC377:$BC$2006, BN378:$BN$2007)</f>
        <v>25934.36782648334</v>
      </c>
      <c r="BQ378" s="77">
        <f t="shared" si="77"/>
        <v>0.21501708019405827</v>
      </c>
    </row>
    <row r="379" spans="1:69" x14ac:dyDescent="0.35">
      <c r="A379">
        <v>2020</v>
      </c>
      <c r="B379" t="s">
        <v>3</v>
      </c>
      <c r="C379" t="s">
        <v>69</v>
      </c>
      <c r="D379" t="s">
        <v>17</v>
      </c>
      <c r="E379">
        <v>1</v>
      </c>
      <c r="F379" t="s">
        <v>9</v>
      </c>
      <c r="G379" t="s">
        <v>135</v>
      </c>
      <c r="H379" t="s">
        <v>35</v>
      </c>
      <c r="I379" t="s">
        <v>86</v>
      </c>
      <c r="J379" t="s">
        <v>19</v>
      </c>
      <c r="K379" t="s">
        <v>93</v>
      </c>
      <c r="L379" s="6">
        <v>1</v>
      </c>
      <c r="M379" s="6">
        <v>11836.5</v>
      </c>
      <c r="N379" s="6">
        <v>0</v>
      </c>
      <c r="O379" s="6">
        <v>591.82000000000005</v>
      </c>
      <c r="P379" s="6">
        <v>11836.5</v>
      </c>
      <c r="Q379" s="6">
        <v>0</v>
      </c>
      <c r="R379" s="6">
        <v>0</v>
      </c>
      <c r="W379" s="66" t="str">
        <f t="shared" si="70"/>
        <v>X</v>
      </c>
      <c r="X379" s="66" t="str">
        <f t="shared" si="71"/>
        <v>X</v>
      </c>
      <c r="BC379" s="88">
        <v>500</v>
      </c>
      <c r="BE379" s="78">
        <f t="shared" si="78"/>
        <v>186000</v>
      </c>
      <c r="BF379" s="82">
        <f t="shared" si="72"/>
        <v>0.57503798478212831</v>
      </c>
      <c r="BG379" s="82">
        <f t="shared" si="74"/>
        <v>0.42496201521787169</v>
      </c>
      <c r="BH379" s="86">
        <f t="shared" si="79"/>
        <v>9.7871555810891131E-4</v>
      </c>
      <c r="BI379" s="83">
        <f>SUMPRODUCT(BC379:$BC$2007,BG379:$BG$2007)</f>
        <v>90292.093010686585</v>
      </c>
      <c r="BJ379" s="77">
        <f t="shared" si="73"/>
        <v>0.41541910913109137</v>
      </c>
      <c r="BL379" s="78">
        <f t="shared" si="80"/>
        <v>186000</v>
      </c>
      <c r="BM379" s="82">
        <f t="shared" si="75"/>
        <v>0.78606688012072634</v>
      </c>
      <c r="BN379" s="82">
        <f t="shared" si="76"/>
        <v>0.21393311987927366</v>
      </c>
      <c r="BO379" s="86">
        <f t="shared" si="81"/>
        <v>8.8868080124349103E-4</v>
      </c>
      <c r="BP379" s="83">
        <f>SUMPRODUCT(BC378:$BC$2006, BN379:$BN$2007)</f>
        <v>25826.956926143077</v>
      </c>
      <c r="BQ379" s="77">
        <f t="shared" si="77"/>
        <v>0.21412655614786985</v>
      </c>
    </row>
    <row r="380" spans="1:69" x14ac:dyDescent="0.35">
      <c r="A380">
        <v>2020</v>
      </c>
      <c r="B380" t="s">
        <v>3</v>
      </c>
      <c r="C380" t="s">
        <v>69</v>
      </c>
      <c r="D380" t="s">
        <v>17</v>
      </c>
      <c r="E380">
        <v>1</v>
      </c>
      <c r="F380" t="s">
        <v>9</v>
      </c>
      <c r="G380" t="s">
        <v>135</v>
      </c>
      <c r="H380" t="s">
        <v>35</v>
      </c>
      <c r="I380" t="s">
        <v>86</v>
      </c>
      <c r="J380" t="s">
        <v>19</v>
      </c>
      <c r="K380" t="s">
        <v>94</v>
      </c>
      <c r="L380" s="6">
        <v>7</v>
      </c>
      <c r="M380" s="6">
        <v>4336524.1399999997</v>
      </c>
      <c r="N380" s="6">
        <v>158366.65</v>
      </c>
      <c r="O380" s="6">
        <v>0</v>
      </c>
      <c r="P380" s="6">
        <v>4650000</v>
      </c>
      <c r="Q380" s="6">
        <v>313475.86</v>
      </c>
      <c r="R380" s="6">
        <v>0</v>
      </c>
      <c r="W380" s="66" t="str">
        <f t="shared" si="70"/>
        <v>X</v>
      </c>
      <c r="X380" s="66" t="str">
        <f t="shared" si="71"/>
        <v>X</v>
      </c>
      <c r="BC380" s="88">
        <v>500</v>
      </c>
      <c r="BE380" s="78">
        <f t="shared" si="78"/>
        <v>186500</v>
      </c>
      <c r="BF380" s="82">
        <f t="shared" si="72"/>
        <v>0.57601445147302521</v>
      </c>
      <c r="BG380" s="82">
        <f t="shared" si="74"/>
        <v>0.42398554852697479</v>
      </c>
      <c r="BH380" s="86">
        <f t="shared" si="79"/>
        <v>9.7646669089690441E-4</v>
      </c>
      <c r="BI380" s="83">
        <f>SUMPRODUCT(BC380:$BC$2007,BG380:$BG$2007)</f>
        <v>90079.612003077651</v>
      </c>
      <c r="BJ380" s="77">
        <f t="shared" si="73"/>
        <v>0.41444151886881081</v>
      </c>
      <c r="BL380" s="78">
        <f t="shared" si="80"/>
        <v>186500</v>
      </c>
      <c r="BM380" s="82">
        <f t="shared" si="75"/>
        <v>0.78695188460250887</v>
      </c>
      <c r="BN380" s="82">
        <f t="shared" si="76"/>
        <v>0.21304811539749113</v>
      </c>
      <c r="BO380" s="86">
        <f t="shared" si="81"/>
        <v>8.8500448178252533E-4</v>
      </c>
      <c r="BP380" s="83">
        <f>SUMPRODUCT(BC379:$BC$2006, BN380:$BN$2007)</f>
        <v>25719.990366203438</v>
      </c>
      <c r="BQ380" s="77">
        <f t="shared" si="77"/>
        <v>0.21323971604632949</v>
      </c>
    </row>
    <row r="381" spans="1:69" x14ac:dyDescent="0.35">
      <c r="A381">
        <v>2020</v>
      </c>
      <c r="B381" t="s">
        <v>3</v>
      </c>
      <c r="C381" t="s">
        <v>69</v>
      </c>
      <c r="D381" t="s">
        <v>17</v>
      </c>
      <c r="E381">
        <v>1</v>
      </c>
      <c r="F381" t="s">
        <v>9</v>
      </c>
      <c r="G381" t="s">
        <v>135</v>
      </c>
      <c r="H381" t="s">
        <v>35</v>
      </c>
      <c r="I381" t="s">
        <v>86</v>
      </c>
      <c r="J381" t="s">
        <v>19</v>
      </c>
      <c r="K381" t="s">
        <v>108</v>
      </c>
      <c r="L381" s="6">
        <v>1</v>
      </c>
      <c r="M381" s="6">
        <v>-29503.05</v>
      </c>
      <c r="N381" s="6">
        <v>0</v>
      </c>
      <c r="O381" s="6">
        <v>0</v>
      </c>
      <c r="P381" s="6">
        <v>0</v>
      </c>
      <c r="Q381" s="6">
        <v>29503.05</v>
      </c>
      <c r="R381" s="6">
        <v>0</v>
      </c>
      <c r="W381" s="66" t="str">
        <f t="shared" si="70"/>
        <v>X</v>
      </c>
      <c r="X381" s="66" t="str">
        <f t="shared" si="71"/>
        <v>X</v>
      </c>
      <c r="BC381" s="88">
        <v>500</v>
      </c>
      <c r="BE381" s="78">
        <f t="shared" si="78"/>
        <v>187000</v>
      </c>
      <c r="BF381" s="82">
        <f t="shared" si="72"/>
        <v>0.57698867446409885</v>
      </c>
      <c r="BG381" s="82">
        <f t="shared" si="74"/>
        <v>0.42301132553590115</v>
      </c>
      <c r="BH381" s="86">
        <f t="shared" si="79"/>
        <v>9.7422299107363663E-4</v>
      </c>
      <c r="BI381" s="83">
        <f>SUMPRODUCT(BC381:$BC$2007,BG381:$BG$2007)</f>
        <v>89867.619228814161</v>
      </c>
      <c r="BJ381" s="77">
        <f t="shared" si="73"/>
        <v>0.41346617488806658</v>
      </c>
      <c r="BL381" s="78">
        <f t="shared" si="80"/>
        <v>187000</v>
      </c>
      <c r="BM381" s="82">
        <f t="shared" si="75"/>
        <v>0.78783322797313093</v>
      </c>
      <c r="BN381" s="82">
        <f t="shared" si="76"/>
        <v>0.21216677202686907</v>
      </c>
      <c r="BO381" s="86">
        <f t="shared" si="81"/>
        <v>8.8134337062206747E-4</v>
      </c>
      <c r="BP381" s="83">
        <f>SUMPRODUCT(BC380:$BC$2006, BN381:$BN$2007)</f>
        <v>25613.466308504689</v>
      </c>
      <c r="BQ381" s="77">
        <f t="shared" si="77"/>
        <v>0.21235654464959242</v>
      </c>
    </row>
    <row r="382" spans="1:69" x14ac:dyDescent="0.35">
      <c r="A382">
        <v>2020</v>
      </c>
      <c r="B382" t="s">
        <v>3</v>
      </c>
      <c r="C382" t="s">
        <v>69</v>
      </c>
      <c r="D382" t="s">
        <v>17</v>
      </c>
      <c r="E382">
        <v>1</v>
      </c>
      <c r="F382" t="s">
        <v>9</v>
      </c>
      <c r="G382" t="s">
        <v>135</v>
      </c>
      <c r="H382" t="s">
        <v>35</v>
      </c>
      <c r="I382" t="s">
        <v>86</v>
      </c>
      <c r="J382" t="s">
        <v>19</v>
      </c>
      <c r="K382" t="s">
        <v>98</v>
      </c>
      <c r="L382" s="6">
        <v>11</v>
      </c>
      <c r="M382" s="6">
        <v>-14507.87</v>
      </c>
      <c r="N382" s="6">
        <v>0</v>
      </c>
      <c r="O382" s="6">
        <v>0</v>
      </c>
      <c r="P382" s="6">
        <v>0</v>
      </c>
      <c r="Q382" s="6">
        <v>14507.87</v>
      </c>
      <c r="R382" s="6">
        <v>0</v>
      </c>
      <c r="W382" s="66" t="str">
        <f t="shared" si="70"/>
        <v>X</v>
      </c>
      <c r="X382" s="66" t="str">
        <f t="shared" si="71"/>
        <v>X</v>
      </c>
      <c r="BC382" s="88">
        <v>500</v>
      </c>
      <c r="BE382" s="78">
        <f t="shared" si="78"/>
        <v>187500</v>
      </c>
      <c r="BF382" s="82">
        <f t="shared" si="72"/>
        <v>0.57796065891086434</v>
      </c>
      <c r="BG382" s="82">
        <f t="shared" si="74"/>
        <v>0.42203934108913566</v>
      </c>
      <c r="BH382" s="86">
        <f t="shared" si="79"/>
        <v>9.7198444676549478E-4</v>
      </c>
      <c r="BI382" s="83">
        <f>SUMPRODUCT(BC382:$BC$2007,BG382:$BG$2007)</f>
        <v>89656.113566046217</v>
      </c>
      <c r="BJ382" s="77">
        <f t="shared" si="73"/>
        <v>0.41249307202741142</v>
      </c>
      <c r="BL382" s="78">
        <f t="shared" si="80"/>
        <v>187500</v>
      </c>
      <c r="BM382" s="82">
        <f t="shared" si="75"/>
        <v>0.78871092537797904</v>
      </c>
      <c r="BN382" s="82">
        <f t="shared" si="76"/>
        <v>0.21128907462202096</v>
      </c>
      <c r="BO382" s="86">
        <f t="shared" si="81"/>
        <v>8.776974048481101E-4</v>
      </c>
      <c r="BP382" s="83">
        <f>SUMPRODUCT(BC381:$BC$2006, BN382:$BN$2007)</f>
        <v>25507.382922491255</v>
      </c>
      <c r="BQ382" s="77">
        <f t="shared" si="77"/>
        <v>0.21147702678085858</v>
      </c>
    </row>
    <row r="383" spans="1:69" x14ac:dyDescent="0.35">
      <c r="A383">
        <v>2020</v>
      </c>
      <c r="B383" t="s">
        <v>3</v>
      </c>
      <c r="C383" t="s">
        <v>69</v>
      </c>
      <c r="D383" t="s">
        <v>17</v>
      </c>
      <c r="E383">
        <v>1</v>
      </c>
      <c r="F383" t="s">
        <v>9</v>
      </c>
      <c r="G383" t="s">
        <v>136</v>
      </c>
      <c r="H383" t="s">
        <v>35</v>
      </c>
      <c r="I383" t="s">
        <v>86</v>
      </c>
      <c r="J383" t="s">
        <v>19</v>
      </c>
      <c r="K383" t="s">
        <v>94</v>
      </c>
      <c r="L383" s="6">
        <v>2</v>
      </c>
      <c r="M383" s="6">
        <v>3040000</v>
      </c>
      <c r="N383" s="6">
        <v>0</v>
      </c>
      <c r="O383" s="6">
        <v>0</v>
      </c>
      <c r="P383" s="6">
        <v>3200000</v>
      </c>
      <c r="Q383" s="6">
        <v>160000</v>
      </c>
      <c r="R383" s="6">
        <v>0</v>
      </c>
      <c r="W383" s="66" t="str">
        <f t="shared" si="70"/>
        <v>X</v>
      </c>
      <c r="X383" s="66" t="str">
        <f t="shared" si="71"/>
        <v>X</v>
      </c>
      <c r="BC383" s="88">
        <v>500</v>
      </c>
      <c r="BE383" s="78">
        <f t="shared" si="78"/>
        <v>188000</v>
      </c>
      <c r="BF383" s="82">
        <f t="shared" si="72"/>
        <v>0.57893040995699108</v>
      </c>
      <c r="BG383" s="82">
        <f t="shared" si="74"/>
        <v>0.42106959004300892</v>
      </c>
      <c r="BH383" s="86">
        <f t="shared" si="79"/>
        <v>9.6975104612673224E-4</v>
      </c>
      <c r="BI383" s="83">
        <f>SUMPRODUCT(BC383:$BC$2007,BG383:$BG$2007)</f>
        <v>89445.093895501661</v>
      </c>
      <c r="BJ383" s="77">
        <f t="shared" si="73"/>
        <v>0.41152220513725773</v>
      </c>
      <c r="BL383" s="78">
        <f t="shared" si="80"/>
        <v>188000</v>
      </c>
      <c r="BM383" s="82">
        <f t="shared" si="75"/>
        <v>0.78958499189978593</v>
      </c>
      <c r="BN383" s="82">
        <f t="shared" si="76"/>
        <v>0.21041500810021407</v>
      </c>
      <c r="BO383" s="86">
        <f t="shared" si="81"/>
        <v>8.7406652180688216E-4</v>
      </c>
      <c r="BP383" s="83">
        <f>SUMPRODUCT(BC382:$BC$2006, BN383:$BN$2007)</f>
        <v>25401.738385180244</v>
      </c>
      <c r="BQ383" s="77">
        <f t="shared" si="77"/>
        <v>0.21060114732611168</v>
      </c>
    </row>
    <row r="384" spans="1:69" x14ac:dyDescent="0.35">
      <c r="A384">
        <v>2020</v>
      </c>
      <c r="B384" t="s">
        <v>3</v>
      </c>
      <c r="C384" t="s">
        <v>69</v>
      </c>
      <c r="D384" t="s">
        <v>17</v>
      </c>
      <c r="E384">
        <v>1</v>
      </c>
      <c r="F384" t="s">
        <v>9</v>
      </c>
      <c r="G384" t="s">
        <v>136</v>
      </c>
      <c r="H384" t="s">
        <v>35</v>
      </c>
      <c r="I384" t="s">
        <v>86</v>
      </c>
      <c r="J384" t="s">
        <v>19</v>
      </c>
      <c r="K384" t="s">
        <v>108</v>
      </c>
      <c r="L384" s="6">
        <v>2</v>
      </c>
      <c r="M384" s="6">
        <v>874000</v>
      </c>
      <c r="N384" s="6">
        <v>0</v>
      </c>
      <c r="O384" s="6">
        <v>0</v>
      </c>
      <c r="P384" s="6">
        <v>920000</v>
      </c>
      <c r="Q384" s="6">
        <v>46000</v>
      </c>
      <c r="R384" s="6">
        <v>0</v>
      </c>
      <c r="W384" s="66" t="str">
        <f t="shared" si="70"/>
        <v>X</v>
      </c>
      <c r="X384" s="66" t="str">
        <f t="shared" si="71"/>
        <v>X</v>
      </c>
      <c r="BC384" s="88">
        <v>500</v>
      </c>
      <c r="BE384" s="78">
        <f t="shared" si="78"/>
        <v>188500</v>
      </c>
      <c r="BF384" s="82">
        <f t="shared" si="72"/>
        <v>0.57989793273432877</v>
      </c>
      <c r="BG384" s="82">
        <f t="shared" si="74"/>
        <v>0.42010206726567123</v>
      </c>
      <c r="BH384" s="86">
        <f t="shared" si="79"/>
        <v>9.6752277733769265E-4</v>
      </c>
      <c r="BI384" s="83">
        <f>SUMPRODUCT(BC384:$BC$2007,BG384:$BG$2007)</f>
        <v>89234.559100480168</v>
      </c>
      <c r="BJ384" s="77">
        <f t="shared" si="73"/>
        <v>0.41055356907985041</v>
      </c>
      <c r="BL384" s="78">
        <f t="shared" si="80"/>
        <v>188500</v>
      </c>
      <c r="BM384" s="82">
        <f t="shared" si="75"/>
        <v>0.79045544255888944</v>
      </c>
      <c r="BN384" s="82">
        <f t="shared" si="76"/>
        <v>0.20954455744111056</v>
      </c>
      <c r="BO384" s="86">
        <f t="shared" si="81"/>
        <v>8.704506591035166E-4</v>
      </c>
      <c r="BP384" s="83">
        <f>SUMPRODUCT(BC383:$BC$2006, BN384:$BN$2007)</f>
        <v>25296.530881130137</v>
      </c>
      <c r="BQ384" s="77">
        <f t="shared" si="77"/>
        <v>0.20972889123385952</v>
      </c>
    </row>
    <row r="385" spans="1:69" x14ac:dyDescent="0.35">
      <c r="A385">
        <v>2020</v>
      </c>
      <c r="B385" t="s">
        <v>3</v>
      </c>
      <c r="C385" t="s">
        <v>69</v>
      </c>
      <c r="D385" t="s">
        <v>17</v>
      </c>
      <c r="E385">
        <v>1</v>
      </c>
      <c r="F385" t="s">
        <v>9</v>
      </c>
      <c r="G385" t="s">
        <v>136</v>
      </c>
      <c r="H385" t="s">
        <v>35</v>
      </c>
      <c r="I385" t="s">
        <v>86</v>
      </c>
      <c r="J385" t="s">
        <v>19</v>
      </c>
      <c r="K385" t="s">
        <v>98</v>
      </c>
      <c r="L385" s="6">
        <v>10</v>
      </c>
      <c r="M385" s="6">
        <v>-9875.4</v>
      </c>
      <c r="N385" s="6">
        <v>0</v>
      </c>
      <c r="O385" s="6">
        <v>0</v>
      </c>
      <c r="P385" s="6">
        <v>0</v>
      </c>
      <c r="Q385" s="6">
        <v>9875.4</v>
      </c>
      <c r="R385" s="6">
        <v>0</v>
      </c>
      <c r="W385" s="66" t="str">
        <f t="shared" si="70"/>
        <v>X</v>
      </c>
      <c r="X385" s="66" t="str">
        <f t="shared" si="71"/>
        <v>X</v>
      </c>
      <c r="BC385" s="88">
        <v>500</v>
      </c>
      <c r="BE385" s="78">
        <f t="shared" si="78"/>
        <v>189000</v>
      </c>
      <c r="BF385" s="82">
        <f t="shared" si="72"/>
        <v>0.58086323236293569</v>
      </c>
      <c r="BG385" s="82">
        <f t="shared" si="74"/>
        <v>0.41913676763706431</v>
      </c>
      <c r="BH385" s="86">
        <f t="shared" si="79"/>
        <v>9.6529962860691931E-4</v>
      </c>
      <c r="BI385" s="83">
        <f>SUMPRODUCT(BC385:$BC$2007,BG385:$BG$2007)</f>
        <v>89024.508066847324</v>
      </c>
      <c r="BJ385" s="77">
        <f t="shared" si="73"/>
        <v>0.40958715872923984</v>
      </c>
      <c r="BL385" s="78">
        <f t="shared" si="80"/>
        <v>189000</v>
      </c>
      <c r="BM385" s="82">
        <f t="shared" si="75"/>
        <v>0.79132229231349105</v>
      </c>
      <c r="BN385" s="82">
        <f t="shared" si="76"/>
        <v>0.20867770768650895</v>
      </c>
      <c r="BO385" s="86">
        <f t="shared" si="81"/>
        <v>8.6684975460160629E-4</v>
      </c>
      <c r="BP385" s="83">
        <f>SUMPRODUCT(BC384:$BC$2006, BN385:$BN$2007)</f>
        <v>25191.758602409584</v>
      </c>
      <c r="BQ385" s="77">
        <f t="shared" si="77"/>
        <v>0.20886024351487534</v>
      </c>
    </row>
    <row r="386" spans="1:69" x14ac:dyDescent="0.35">
      <c r="A386">
        <v>2020</v>
      </c>
      <c r="B386" t="s">
        <v>3</v>
      </c>
      <c r="C386" t="s">
        <v>69</v>
      </c>
      <c r="D386" t="s">
        <v>17</v>
      </c>
      <c r="E386">
        <v>1</v>
      </c>
      <c r="F386" t="s">
        <v>9</v>
      </c>
      <c r="G386" t="s">
        <v>137</v>
      </c>
      <c r="H386" t="s">
        <v>35</v>
      </c>
      <c r="I386" t="s">
        <v>86</v>
      </c>
      <c r="J386" t="s">
        <v>19</v>
      </c>
      <c r="K386" t="s">
        <v>91</v>
      </c>
      <c r="L386" s="6">
        <v>1</v>
      </c>
      <c r="M386" s="6">
        <v>-10400</v>
      </c>
      <c r="N386" s="6">
        <v>0</v>
      </c>
      <c r="O386" s="6">
        <v>0</v>
      </c>
      <c r="P386" s="6">
        <v>0</v>
      </c>
      <c r="Q386" s="6">
        <v>10400</v>
      </c>
      <c r="R386" s="6">
        <v>0</v>
      </c>
      <c r="W386" s="66" t="str">
        <f t="shared" ref="W386:W449" si="82">IF(I386=$AF$2,IF(M386/L386=0,"X",M386/L386),"X")</f>
        <v>X</v>
      </c>
      <c r="X386" s="66" t="str">
        <f t="shared" ref="X386:X449" si="83">IF(I386=$AF$2,IF(P386/L386=0,"X",P386/L386),"X")</f>
        <v>X</v>
      </c>
      <c r="BC386" s="88">
        <v>500</v>
      </c>
      <c r="BE386" s="78">
        <f t="shared" si="78"/>
        <v>189500</v>
      </c>
      <c r="BF386" s="82">
        <f t="shared" si="72"/>
        <v>0.58182631395110518</v>
      </c>
      <c r="BG386" s="82">
        <f t="shared" si="74"/>
        <v>0.41817368604889482</v>
      </c>
      <c r="BH386" s="86">
        <f t="shared" si="79"/>
        <v>9.6308158816948986E-4</v>
      </c>
      <c r="BI386" s="83">
        <f>SUMPRODUCT(BC386:$BC$2007,BG386:$BG$2007)</f>
        <v>88814.939683028788</v>
      </c>
      <c r="BJ386" s="77">
        <f t="shared" si="73"/>
        <v>0.40862296897125477</v>
      </c>
      <c r="BL386" s="78">
        <f t="shared" si="80"/>
        <v>189500</v>
      </c>
      <c r="BM386" s="82">
        <f t="shared" si="75"/>
        <v>0.7921855560599127</v>
      </c>
      <c r="BN386" s="82">
        <f t="shared" si="76"/>
        <v>0.2078144439400873</v>
      </c>
      <c r="BO386" s="86">
        <f t="shared" si="81"/>
        <v>8.6326374642164971E-4</v>
      </c>
      <c r="BP386" s="83">
        <f>SUMPRODUCT(BC385:$BC$2006, BN386:$BN$2007)</f>
        <v>25087.419748566328</v>
      </c>
      <c r="BQ386" s="77">
        <f t="shared" si="77"/>
        <v>0.20799518924194019</v>
      </c>
    </row>
    <row r="387" spans="1:69" x14ac:dyDescent="0.35">
      <c r="A387">
        <v>2020</v>
      </c>
      <c r="B387" t="s">
        <v>3</v>
      </c>
      <c r="C387" t="s">
        <v>69</v>
      </c>
      <c r="D387" t="s">
        <v>17</v>
      </c>
      <c r="E387">
        <v>1</v>
      </c>
      <c r="F387" t="s">
        <v>9</v>
      </c>
      <c r="G387" t="s">
        <v>137</v>
      </c>
      <c r="H387" t="s">
        <v>35</v>
      </c>
      <c r="I387" t="s">
        <v>86</v>
      </c>
      <c r="J387" t="s">
        <v>19</v>
      </c>
      <c r="K387" t="s">
        <v>94</v>
      </c>
      <c r="L387" s="6">
        <v>2</v>
      </c>
      <c r="M387" s="6">
        <v>900000</v>
      </c>
      <c r="N387" s="6">
        <v>0</v>
      </c>
      <c r="O387" s="6">
        <v>0</v>
      </c>
      <c r="P387" s="6">
        <v>1080000</v>
      </c>
      <c r="Q387" s="6">
        <v>180000</v>
      </c>
      <c r="R387" s="6">
        <v>0</v>
      </c>
      <c r="W387" s="66" t="str">
        <f t="shared" si="82"/>
        <v>X</v>
      </c>
      <c r="X387" s="66" t="str">
        <f t="shared" si="83"/>
        <v>X</v>
      </c>
      <c r="BC387" s="88">
        <v>500</v>
      </c>
      <c r="BE387" s="78">
        <f t="shared" si="78"/>
        <v>190000</v>
      </c>
      <c r="BF387" s="82">
        <f t="shared" si="72"/>
        <v>0.58278718259539319</v>
      </c>
      <c r="BG387" s="82">
        <f t="shared" si="74"/>
        <v>0.41721281740460681</v>
      </c>
      <c r="BH387" s="86">
        <f t="shared" si="79"/>
        <v>9.6086864428801544E-4</v>
      </c>
      <c r="BI387" s="83">
        <f>SUMPRODUCT(BC387:$BC$2007,BG387:$BG$2007)</f>
        <v>88605.852840004329</v>
      </c>
      <c r="BJ387" s="77">
        <f t="shared" si="73"/>
        <v>0.40766099470347505</v>
      </c>
      <c r="BL387" s="78">
        <f t="shared" si="80"/>
        <v>190000</v>
      </c>
      <c r="BM387" s="82">
        <f t="shared" si="75"/>
        <v>0.79304524863285286</v>
      </c>
      <c r="BN387" s="82">
        <f t="shared" si="76"/>
        <v>0.20695475136714714</v>
      </c>
      <c r="BO387" s="86">
        <f t="shared" si="81"/>
        <v>8.5969257294016277E-4</v>
      </c>
      <c r="BP387" s="83">
        <f>SUMPRODUCT(BC386:$BC$2006, BN387:$BN$2007)</f>
        <v>24983.512526596285</v>
      </c>
      <c r="BQ387" s="77">
        <f t="shared" si="77"/>
        <v>0.20713371354958651</v>
      </c>
    </row>
    <row r="388" spans="1:69" x14ac:dyDescent="0.35">
      <c r="A388">
        <v>2020</v>
      </c>
      <c r="B388" t="s">
        <v>3</v>
      </c>
      <c r="C388" t="s">
        <v>69</v>
      </c>
      <c r="D388" t="s">
        <v>17</v>
      </c>
      <c r="E388">
        <v>1</v>
      </c>
      <c r="F388" t="s">
        <v>9</v>
      </c>
      <c r="G388" t="s">
        <v>137</v>
      </c>
      <c r="H388" t="s">
        <v>35</v>
      </c>
      <c r="I388" t="s">
        <v>86</v>
      </c>
      <c r="J388" t="s">
        <v>19</v>
      </c>
      <c r="K388" t="s">
        <v>102</v>
      </c>
      <c r="L388" s="6">
        <v>1</v>
      </c>
      <c r="M388" s="6">
        <v>20000000</v>
      </c>
      <c r="N388" s="6">
        <v>34859.879999999997</v>
      </c>
      <c r="O388" s="6">
        <v>0</v>
      </c>
      <c r="P388" s="6">
        <v>0</v>
      </c>
      <c r="Q388" s="6">
        <v>0</v>
      </c>
      <c r="R388" s="6">
        <v>0</v>
      </c>
      <c r="W388" s="66" t="str">
        <f t="shared" si="82"/>
        <v>X</v>
      </c>
      <c r="X388" s="66" t="str">
        <f t="shared" si="83"/>
        <v>X</v>
      </c>
      <c r="BC388" s="88">
        <v>500</v>
      </c>
      <c r="BE388" s="78">
        <f t="shared" si="78"/>
        <v>190500</v>
      </c>
      <c r="BF388" s="82">
        <f t="shared" si="72"/>
        <v>0.58374584338064495</v>
      </c>
      <c r="BG388" s="82">
        <f t="shared" si="74"/>
        <v>0.41625415661935505</v>
      </c>
      <c r="BH388" s="86">
        <f t="shared" si="79"/>
        <v>9.5866078525175258E-4</v>
      </c>
      <c r="BI388" s="83">
        <f>SUMPRODUCT(BC388:$BC$2007,BG388:$BG$2007)</f>
        <v>88397.246431302032</v>
      </c>
      <c r="BJ388" s="77">
        <f t="shared" si="73"/>
        <v>0.40670123083520493</v>
      </c>
      <c r="BL388" s="78">
        <f t="shared" si="80"/>
        <v>190500</v>
      </c>
      <c r="BM388" s="82">
        <f t="shared" si="75"/>
        <v>0.79390138480564121</v>
      </c>
      <c r="BN388" s="82">
        <f t="shared" si="76"/>
        <v>0.20609861519435879</v>
      </c>
      <c r="BO388" s="86">
        <f t="shared" si="81"/>
        <v>8.5613617278834653E-4</v>
      </c>
      <c r="BP388" s="83">
        <f>SUMPRODUCT(BC387:$BC$2006, BN388:$BN$2007)</f>
        <v>24880.03515091271</v>
      </c>
      <c r="BQ388" s="77">
        <f t="shared" si="77"/>
        <v>0.20627580163384257</v>
      </c>
    </row>
    <row r="389" spans="1:69" x14ac:dyDescent="0.35">
      <c r="A389">
        <v>2020</v>
      </c>
      <c r="B389" t="s">
        <v>3</v>
      </c>
      <c r="C389" t="s">
        <v>69</v>
      </c>
      <c r="D389" t="s">
        <v>17</v>
      </c>
      <c r="E389">
        <v>1</v>
      </c>
      <c r="F389" t="s">
        <v>9</v>
      </c>
      <c r="G389" t="s">
        <v>137</v>
      </c>
      <c r="H389" t="s">
        <v>35</v>
      </c>
      <c r="I389" t="s">
        <v>86</v>
      </c>
      <c r="J389" t="s">
        <v>19</v>
      </c>
      <c r="K389" t="s">
        <v>98</v>
      </c>
      <c r="L389" s="6">
        <v>9</v>
      </c>
      <c r="M389" s="6">
        <v>-6442.04</v>
      </c>
      <c r="N389" s="6">
        <v>0</v>
      </c>
      <c r="O389" s="6">
        <v>0</v>
      </c>
      <c r="P389" s="6">
        <v>0</v>
      </c>
      <c r="Q389" s="6">
        <v>6442.04</v>
      </c>
      <c r="R389" s="6">
        <v>0</v>
      </c>
      <c r="W389" s="66" t="str">
        <f t="shared" si="82"/>
        <v>X</v>
      </c>
      <c r="X389" s="66" t="str">
        <f t="shared" si="83"/>
        <v>X</v>
      </c>
      <c r="BC389" s="88">
        <v>500</v>
      </c>
      <c r="BE389" s="78">
        <f t="shared" si="78"/>
        <v>191000</v>
      </c>
      <c r="BF389" s="82">
        <f t="shared" si="72"/>
        <v>0.58470230138002099</v>
      </c>
      <c r="BG389" s="82">
        <f t="shared" si="74"/>
        <v>0.41529769861997901</v>
      </c>
      <c r="BH389" s="86">
        <f t="shared" si="79"/>
        <v>9.5645799937604803E-4</v>
      </c>
      <c r="BI389" s="83">
        <f>SUMPRODUCT(BC389:$BC$2007,BG389:$BG$2007)</f>
        <v>88189.119352992333</v>
      </c>
      <c r="BJ389" s="77">
        <f t="shared" si="73"/>
        <v>0.40574367228744546</v>
      </c>
      <c r="BL389" s="78">
        <f t="shared" si="80"/>
        <v>191000</v>
      </c>
      <c r="BM389" s="82">
        <f t="shared" si="75"/>
        <v>0.79475397929049274</v>
      </c>
      <c r="BN389" s="82">
        <f t="shared" si="76"/>
        <v>0.20524602070950726</v>
      </c>
      <c r="BO389" s="86">
        <f t="shared" si="81"/>
        <v>8.5259448485153211E-4</v>
      </c>
      <c r="BP389" s="83">
        <f>SUMPRODUCT(BC388:$BC$2006, BN389:$BN$2007)</f>
        <v>24776.985843315531</v>
      </c>
      <c r="BQ389" s="77">
        <f t="shared" si="77"/>
        <v>0.20542143875197821</v>
      </c>
    </row>
    <row r="390" spans="1:69" x14ac:dyDescent="0.35">
      <c r="A390">
        <v>2020</v>
      </c>
      <c r="B390" t="s">
        <v>3</v>
      </c>
      <c r="C390" t="s">
        <v>69</v>
      </c>
      <c r="D390" t="s">
        <v>17</v>
      </c>
      <c r="E390">
        <v>1</v>
      </c>
      <c r="F390" t="s">
        <v>9</v>
      </c>
      <c r="G390" t="s">
        <v>137</v>
      </c>
      <c r="H390" t="s">
        <v>35</v>
      </c>
      <c r="I390" t="s">
        <v>86</v>
      </c>
      <c r="J390" t="s">
        <v>19</v>
      </c>
      <c r="K390" t="s">
        <v>109</v>
      </c>
      <c r="L390" s="6">
        <v>2</v>
      </c>
      <c r="M390" s="6">
        <v>-46456.160000000003</v>
      </c>
      <c r="N390" s="6">
        <v>0</v>
      </c>
      <c r="O390" s="6">
        <v>0</v>
      </c>
      <c r="P390" s="6">
        <v>0</v>
      </c>
      <c r="Q390" s="6">
        <v>46456.160000000003</v>
      </c>
      <c r="R390" s="6">
        <v>0</v>
      </c>
      <c r="W390" s="66" t="str">
        <f t="shared" si="82"/>
        <v>X</v>
      </c>
      <c r="X390" s="66" t="str">
        <f t="shared" si="83"/>
        <v>X</v>
      </c>
      <c r="BC390" s="88">
        <v>500</v>
      </c>
      <c r="BE390" s="78">
        <f t="shared" si="78"/>
        <v>191500</v>
      </c>
      <c r="BF390" s="82">
        <f t="shared" si="72"/>
        <v>0.58565656165502611</v>
      </c>
      <c r="BG390" s="82">
        <f t="shared" si="74"/>
        <v>0.41434343834497389</v>
      </c>
      <c r="BH390" s="86">
        <f t="shared" si="79"/>
        <v>9.5426027500511434E-4</v>
      </c>
      <c r="BI390" s="83">
        <f>SUMPRODUCT(BC390:$BC$2007,BG390:$BG$2007)</f>
        <v>87981.470503682358</v>
      </c>
      <c r="BJ390" s="77">
        <f t="shared" si="73"/>
        <v>0.40478831399286885</v>
      </c>
      <c r="BL390" s="78">
        <f t="shared" si="80"/>
        <v>191500</v>
      </c>
      <c r="BM390" s="82">
        <f t="shared" si="75"/>
        <v>0.79560304673876092</v>
      </c>
      <c r="BN390" s="82">
        <f t="shared" si="76"/>
        <v>0.20439695326123908</v>
      </c>
      <c r="BO390" s="86">
        <f t="shared" si="81"/>
        <v>8.4906744826818148E-4</v>
      </c>
      <c r="BP390" s="83">
        <f>SUMPRODUCT(BC389:$BC$2006, BN390:$BN$2007)</f>
        <v>24674.362832960775</v>
      </c>
      <c r="BQ390" s="77">
        <f t="shared" si="77"/>
        <v>0.20457061022225129</v>
      </c>
    </row>
    <row r="391" spans="1:69" x14ac:dyDescent="0.35">
      <c r="A391">
        <v>2020</v>
      </c>
      <c r="B391" t="s">
        <v>3</v>
      </c>
      <c r="C391" t="s">
        <v>69</v>
      </c>
      <c r="D391" t="s">
        <v>17</v>
      </c>
      <c r="E391">
        <v>1</v>
      </c>
      <c r="F391" t="s">
        <v>9</v>
      </c>
      <c r="G391" t="s">
        <v>138</v>
      </c>
      <c r="H391" t="s">
        <v>35</v>
      </c>
      <c r="I391" t="s">
        <v>86</v>
      </c>
      <c r="J391" t="s">
        <v>19</v>
      </c>
      <c r="K391" t="s">
        <v>98</v>
      </c>
      <c r="L391" s="6">
        <v>1</v>
      </c>
      <c r="M391" s="6">
        <v>-7485.13</v>
      </c>
      <c r="N391" s="6">
        <v>0</v>
      </c>
      <c r="O391" s="6">
        <v>0</v>
      </c>
      <c r="P391" s="6">
        <v>0</v>
      </c>
      <c r="Q391" s="6">
        <v>7485.13</v>
      </c>
      <c r="R391" s="6">
        <v>0</v>
      </c>
      <c r="W391" s="66" t="str">
        <f t="shared" si="82"/>
        <v>X</v>
      </c>
      <c r="X391" s="66" t="str">
        <f t="shared" si="83"/>
        <v>X</v>
      </c>
      <c r="BC391" s="88">
        <v>500</v>
      </c>
      <c r="BE391" s="78">
        <f t="shared" si="78"/>
        <v>192000</v>
      </c>
      <c r="BF391" s="82">
        <f t="shared" si="72"/>
        <v>0.58660862925553414</v>
      </c>
      <c r="BG391" s="82">
        <f t="shared" si="74"/>
        <v>0.41339137074446586</v>
      </c>
      <c r="BH391" s="86">
        <f t="shared" si="79"/>
        <v>9.5206760050803307E-4</v>
      </c>
      <c r="BI391" s="83">
        <f>SUMPRODUCT(BC391:$BC$2007,BG391:$BG$2007)</f>
        <v>87774.298784509869</v>
      </c>
      <c r="BJ391" s="77">
        <f t="shared" si="73"/>
        <v>0.40383515089579003</v>
      </c>
      <c r="BL391" s="78">
        <f t="shared" si="80"/>
        <v>192000</v>
      </c>
      <c r="BM391" s="82">
        <f t="shared" si="75"/>
        <v>0.7964486017411887</v>
      </c>
      <c r="BN391" s="82">
        <f t="shared" si="76"/>
        <v>0.2035513982588113</v>
      </c>
      <c r="BO391" s="86">
        <f t="shared" si="81"/>
        <v>8.4555500242777804E-4</v>
      </c>
      <c r="BP391" s="83">
        <f>SUMPRODUCT(BC390:$BC$2006, BN391:$BN$2007)</f>
        <v>24572.164356330155</v>
      </c>
      <c r="BQ391" s="77">
        <f t="shared" si="77"/>
        <v>0.20372330142365558</v>
      </c>
    </row>
    <row r="392" spans="1:69" x14ac:dyDescent="0.35">
      <c r="A392">
        <v>2020</v>
      </c>
      <c r="B392" t="s">
        <v>3</v>
      </c>
      <c r="C392" t="s">
        <v>69</v>
      </c>
      <c r="D392" t="s">
        <v>17</v>
      </c>
      <c r="E392">
        <v>1</v>
      </c>
      <c r="F392" t="s">
        <v>9</v>
      </c>
      <c r="G392" t="s">
        <v>138</v>
      </c>
      <c r="H392" t="s">
        <v>35</v>
      </c>
      <c r="I392" t="s">
        <v>86</v>
      </c>
      <c r="J392" t="s">
        <v>19</v>
      </c>
      <c r="K392" t="s">
        <v>109</v>
      </c>
      <c r="L392" s="6">
        <v>1</v>
      </c>
      <c r="M392" s="6">
        <v>0</v>
      </c>
      <c r="N392" s="6">
        <v>34375.449999999997</v>
      </c>
      <c r="O392" s="6">
        <v>0</v>
      </c>
      <c r="P392" s="6">
        <v>0</v>
      </c>
      <c r="Q392" s="6">
        <v>0</v>
      </c>
      <c r="R392" s="6">
        <v>0</v>
      </c>
      <c r="W392" s="66" t="str">
        <f t="shared" si="82"/>
        <v>X</v>
      </c>
      <c r="X392" s="66" t="str">
        <f t="shared" si="83"/>
        <v>X</v>
      </c>
      <c r="BC392" s="88">
        <v>500</v>
      </c>
      <c r="BE392" s="78">
        <f t="shared" si="78"/>
        <v>192500</v>
      </c>
      <c r="BF392" s="82">
        <f t="shared" ref="BF392:BF455" si="84">_xlfn.EXPON.DIST(BE392, 1/$BJ$4, TRUE)</f>
        <v>0.58755850921981578</v>
      </c>
      <c r="BG392" s="82">
        <f t="shared" si="74"/>
        <v>0.41244149078018422</v>
      </c>
      <c r="BH392" s="86">
        <f t="shared" si="79"/>
        <v>9.4987996428164134E-4</v>
      </c>
      <c r="BI392" s="83">
        <f>SUMPRODUCT(BC392:$BC$2007,BG392:$BG$2007)</f>
        <v>87567.603099137646</v>
      </c>
      <c r="BJ392" s="77">
        <f t="shared" ref="BJ392:BJ455" si="85">BI392/$BJ$4</f>
        <v>0.40288417795214143</v>
      </c>
      <c r="BL392" s="78">
        <f t="shared" si="80"/>
        <v>192500</v>
      </c>
      <c r="BM392" s="82">
        <f t="shared" si="75"/>
        <v>0.79729065882815953</v>
      </c>
      <c r="BN392" s="82">
        <f t="shared" si="76"/>
        <v>0.20270934117184047</v>
      </c>
      <c r="BO392" s="86">
        <f t="shared" si="81"/>
        <v>8.420570869708266E-4</v>
      </c>
      <c r="BP392" s="83">
        <f>SUMPRODUCT(BC391:$BC$2006, BN392:$BN$2007)</f>
        <v>24470.388657200747</v>
      </c>
      <c r="BQ392" s="77">
        <f t="shared" si="77"/>
        <v>0.20287949779566941</v>
      </c>
    </row>
    <row r="393" spans="1:69" x14ac:dyDescent="0.35">
      <c r="A393">
        <v>2020</v>
      </c>
      <c r="B393" t="s">
        <v>3</v>
      </c>
      <c r="C393" t="s">
        <v>69</v>
      </c>
      <c r="D393" t="s">
        <v>17</v>
      </c>
      <c r="E393">
        <v>1</v>
      </c>
      <c r="F393" t="s">
        <v>9</v>
      </c>
      <c r="G393" t="s">
        <v>139</v>
      </c>
      <c r="H393" t="s">
        <v>35</v>
      </c>
      <c r="I393" t="s">
        <v>86</v>
      </c>
      <c r="J393" t="s">
        <v>19</v>
      </c>
      <c r="K393" t="s">
        <v>94</v>
      </c>
      <c r="L393" s="6">
        <v>4</v>
      </c>
      <c r="M393" s="6">
        <v>-492704.58</v>
      </c>
      <c r="N393" s="6">
        <v>145330.84</v>
      </c>
      <c r="O393" s="6">
        <v>0</v>
      </c>
      <c r="P393" s="6">
        <v>0</v>
      </c>
      <c r="Q393" s="6">
        <v>492704.58</v>
      </c>
      <c r="R393" s="6">
        <v>0</v>
      </c>
      <c r="W393" s="66" t="str">
        <f t="shared" si="82"/>
        <v>X</v>
      </c>
      <c r="X393" s="66" t="str">
        <f t="shared" si="83"/>
        <v>X</v>
      </c>
      <c r="BC393" s="88">
        <v>500</v>
      </c>
      <c r="BE393" s="78">
        <f t="shared" si="78"/>
        <v>193000</v>
      </c>
      <c r="BF393" s="82">
        <f t="shared" si="84"/>
        <v>0.58850620657456454</v>
      </c>
      <c r="BG393" s="82">
        <f t="shared" ref="BG393:BG456" si="86">1-BF393</f>
        <v>0.41149379342543546</v>
      </c>
      <c r="BH393" s="86">
        <f t="shared" si="79"/>
        <v>9.4769735474875549E-4</v>
      </c>
      <c r="BI393" s="83">
        <f>SUMPRODUCT(BC393:$BC$2007,BG393:$BG$2007)</f>
        <v>87361.382353747569</v>
      </c>
      <c r="BJ393" s="77">
        <f t="shared" si="85"/>
        <v>0.40193539012944518</v>
      </c>
      <c r="BL393" s="78">
        <f t="shared" si="80"/>
        <v>193000</v>
      </c>
      <c r="BM393" s="82">
        <f t="shared" ref="BM393:BM456" si="87">_xlfn.EXPON.DIST(BL393, 1/$BQ$4, TRUE)</f>
        <v>0.7981292324699476</v>
      </c>
      <c r="BN393" s="82">
        <f t="shared" ref="BN393:BN456" si="88">1-BM393</f>
        <v>0.2018707675300524</v>
      </c>
      <c r="BO393" s="86">
        <f t="shared" si="81"/>
        <v>8.3857364178807625E-4</v>
      </c>
      <c r="BP393" s="83">
        <f>SUMPRODUCT(BC392:$BC$2006, BN393:$BN$2007)</f>
        <v>24369.033986614824</v>
      </c>
      <c r="BQ393" s="77">
        <f t="shared" ref="BQ393:BQ456" si="89">BP393/$BQ$4</f>
        <v>0.20203918483800551</v>
      </c>
    </row>
    <row r="394" spans="1:69" x14ac:dyDescent="0.35">
      <c r="A394">
        <v>2020</v>
      </c>
      <c r="B394" t="s">
        <v>3</v>
      </c>
      <c r="C394" t="s">
        <v>69</v>
      </c>
      <c r="D394" t="s">
        <v>17</v>
      </c>
      <c r="E394">
        <v>1</v>
      </c>
      <c r="F394" t="s">
        <v>9</v>
      </c>
      <c r="G394" t="s">
        <v>139</v>
      </c>
      <c r="H394" t="s">
        <v>35</v>
      </c>
      <c r="I394" t="s">
        <v>86</v>
      </c>
      <c r="J394" t="s">
        <v>19</v>
      </c>
      <c r="K394" t="s">
        <v>101</v>
      </c>
      <c r="L394" s="6">
        <v>2</v>
      </c>
      <c r="M394" s="6">
        <v>-42250</v>
      </c>
      <c r="N394" s="6">
        <v>0</v>
      </c>
      <c r="O394" s="6">
        <v>0</v>
      </c>
      <c r="P394" s="6">
        <v>0</v>
      </c>
      <c r="Q394" s="6">
        <v>12250</v>
      </c>
      <c r="R394" s="6">
        <v>0</v>
      </c>
      <c r="W394" s="66" t="str">
        <f t="shared" si="82"/>
        <v>X</v>
      </c>
      <c r="X394" s="66" t="str">
        <f t="shared" si="83"/>
        <v>X</v>
      </c>
      <c r="BC394" s="88">
        <v>500</v>
      </c>
      <c r="BE394" s="78">
        <f t="shared" ref="BE394:BE457" si="90">BE393+500</f>
        <v>193500</v>
      </c>
      <c r="BF394" s="82">
        <f t="shared" si="84"/>
        <v>0.58945172633492415</v>
      </c>
      <c r="BG394" s="82">
        <f t="shared" si="86"/>
        <v>0.41054827366507585</v>
      </c>
      <c r="BH394" s="86">
        <f t="shared" ref="BH394:BH457" si="91">BF394-BF393</f>
        <v>9.4551976035961438E-4</v>
      </c>
      <c r="BI394" s="83">
        <f>SUMPRODUCT(BC394:$BC$2007,BG394:$BG$2007)</f>
        <v>87155.635457034849</v>
      </c>
      <c r="BJ394" s="77">
        <f t="shared" si="85"/>
        <v>0.40098878240678698</v>
      </c>
      <c r="BL394" s="78">
        <f t="shared" ref="BL394:BL457" si="92">BL393+500</f>
        <v>193500</v>
      </c>
      <c r="BM394" s="82">
        <f t="shared" si="87"/>
        <v>0.7989643370769659</v>
      </c>
      <c r="BN394" s="82">
        <f t="shared" si="88"/>
        <v>0.2010356629230341</v>
      </c>
      <c r="BO394" s="86">
        <f t="shared" ref="BO394:BO457" si="93">BM394-BM393</f>
        <v>8.3510460701829992E-4</v>
      </c>
      <c r="BP394" s="83">
        <f>SUMPRODUCT(BC393:$BC$2006, BN394:$BN$2007)</f>
        <v>24268.098602849805</v>
      </c>
      <c r="BQ394" s="77">
        <f t="shared" si="89"/>
        <v>0.20120234811036186</v>
      </c>
    </row>
    <row r="395" spans="1:69" x14ac:dyDescent="0.35">
      <c r="A395">
        <v>2020</v>
      </c>
      <c r="B395" t="s">
        <v>3</v>
      </c>
      <c r="C395" t="s">
        <v>69</v>
      </c>
      <c r="D395" t="s">
        <v>17</v>
      </c>
      <c r="E395">
        <v>1</v>
      </c>
      <c r="F395" t="s">
        <v>9</v>
      </c>
      <c r="G395" t="s">
        <v>139</v>
      </c>
      <c r="H395" t="s">
        <v>35</v>
      </c>
      <c r="I395" t="s">
        <v>86</v>
      </c>
      <c r="J395" t="s">
        <v>19</v>
      </c>
      <c r="K395" t="s">
        <v>99</v>
      </c>
      <c r="L395" s="6">
        <v>9</v>
      </c>
      <c r="M395" s="6">
        <v>-445837.46</v>
      </c>
      <c r="N395" s="6">
        <v>0</v>
      </c>
      <c r="O395" s="6">
        <v>0</v>
      </c>
      <c r="P395" s="6">
        <v>0</v>
      </c>
      <c r="Q395" s="6">
        <v>29552.12</v>
      </c>
      <c r="R395" s="6">
        <v>0</v>
      </c>
      <c r="W395" s="66" t="str">
        <f t="shared" si="82"/>
        <v>X</v>
      </c>
      <c r="X395" s="66" t="str">
        <f t="shared" si="83"/>
        <v>X</v>
      </c>
      <c r="BC395" s="88">
        <v>500</v>
      </c>
      <c r="BE395" s="78">
        <f t="shared" si="90"/>
        <v>194000</v>
      </c>
      <c r="BF395" s="82">
        <f t="shared" si="84"/>
        <v>0.59039507350451448</v>
      </c>
      <c r="BG395" s="82">
        <f t="shared" si="86"/>
        <v>0.40960492649548552</v>
      </c>
      <c r="BH395" s="86">
        <f t="shared" si="91"/>
        <v>9.4334716959032505E-4</v>
      </c>
      <c r="BI395" s="83">
        <f>SUMPRODUCT(BC395:$BC$2007,BG395:$BG$2007)</f>
        <v>86950.361320202283</v>
      </c>
      <c r="BJ395" s="77">
        <f t="shared" si="85"/>
        <v>0.40004434977478959</v>
      </c>
      <c r="BL395" s="78">
        <f t="shared" si="92"/>
        <v>194000</v>
      </c>
      <c r="BM395" s="82">
        <f t="shared" si="87"/>
        <v>0.79979598700001386</v>
      </c>
      <c r="BN395" s="82">
        <f t="shared" si="88"/>
        <v>0.20020401299998614</v>
      </c>
      <c r="BO395" s="86">
        <f t="shared" si="93"/>
        <v>8.3164992304796126E-4</v>
      </c>
      <c r="BP395" s="83">
        <f>SUMPRODUCT(BC394:$BC$2006, BN395:$BN$2007)</f>
        <v>24167.58077138829</v>
      </c>
      <c r="BQ395" s="77">
        <f t="shared" si="89"/>
        <v>0.20036897323217329</v>
      </c>
    </row>
    <row r="396" spans="1:69" x14ac:dyDescent="0.35">
      <c r="A396">
        <v>2020</v>
      </c>
      <c r="B396" t="s">
        <v>3</v>
      </c>
      <c r="C396" t="s">
        <v>69</v>
      </c>
      <c r="D396" t="s">
        <v>17</v>
      </c>
      <c r="E396">
        <v>1</v>
      </c>
      <c r="F396" t="s">
        <v>9</v>
      </c>
      <c r="G396" t="s">
        <v>140</v>
      </c>
      <c r="H396" t="s">
        <v>35</v>
      </c>
      <c r="I396" t="s">
        <v>86</v>
      </c>
      <c r="J396" t="s">
        <v>19</v>
      </c>
      <c r="K396" t="s">
        <v>94</v>
      </c>
      <c r="L396" s="6">
        <v>10</v>
      </c>
      <c r="M396" s="6">
        <v>4591655.16</v>
      </c>
      <c r="N396" s="6">
        <v>361142.64</v>
      </c>
      <c r="O396" s="6">
        <v>0</v>
      </c>
      <c r="P396" s="6">
        <v>5013070</v>
      </c>
      <c r="Q396" s="6">
        <v>639506.04</v>
      </c>
      <c r="R396" s="6">
        <v>0</v>
      </c>
      <c r="W396" s="66" t="str">
        <f t="shared" si="82"/>
        <v>X</v>
      </c>
      <c r="X396" s="66" t="str">
        <f t="shared" si="83"/>
        <v>X</v>
      </c>
      <c r="BC396" s="88">
        <v>500</v>
      </c>
      <c r="BE396" s="78">
        <f t="shared" si="90"/>
        <v>194500</v>
      </c>
      <c r="BF396" s="82">
        <f t="shared" si="84"/>
        <v>0.59133625307545823</v>
      </c>
      <c r="BG396" s="82">
        <f t="shared" si="86"/>
        <v>0.40866374692454177</v>
      </c>
      <c r="BH396" s="86">
        <f t="shared" si="91"/>
        <v>9.4117957094375093E-4</v>
      </c>
      <c r="BI396" s="83">
        <f>SUMPRODUCT(BC396:$BC$2007,BG396:$BG$2007)</f>
        <v>86745.558856954551</v>
      </c>
      <c r="BJ396" s="77">
        <f t="shared" si="85"/>
        <v>0.39910208723558632</v>
      </c>
      <c r="BL396" s="78">
        <f t="shared" si="92"/>
        <v>194500</v>
      </c>
      <c r="BM396" s="82">
        <f t="shared" si="87"/>
        <v>0.80062419653052419</v>
      </c>
      <c r="BN396" s="82">
        <f t="shared" si="88"/>
        <v>0.19937580346947581</v>
      </c>
      <c r="BO396" s="86">
        <f t="shared" si="93"/>
        <v>8.2820953051032653E-4</v>
      </c>
      <c r="BP396" s="83">
        <f>SUMPRODUCT(BC395:$BC$2006, BN396:$BN$2007)</f>
        <v>24067.478764888299</v>
      </c>
      <c r="BQ396" s="77">
        <f t="shared" si="89"/>
        <v>0.19953904588236468</v>
      </c>
    </row>
    <row r="397" spans="1:69" x14ac:dyDescent="0.35">
      <c r="A397">
        <v>2020</v>
      </c>
      <c r="B397" t="s">
        <v>3</v>
      </c>
      <c r="C397" t="s">
        <v>69</v>
      </c>
      <c r="D397" t="s">
        <v>17</v>
      </c>
      <c r="E397">
        <v>1</v>
      </c>
      <c r="F397" t="s">
        <v>9</v>
      </c>
      <c r="G397" t="s">
        <v>140</v>
      </c>
      <c r="H397" t="s">
        <v>35</v>
      </c>
      <c r="I397" t="s">
        <v>86</v>
      </c>
      <c r="J397" t="s">
        <v>19</v>
      </c>
      <c r="K397" t="s">
        <v>88</v>
      </c>
      <c r="L397" s="6">
        <v>1</v>
      </c>
      <c r="M397" s="6">
        <v>0</v>
      </c>
      <c r="N397" s="6">
        <v>2906.93</v>
      </c>
      <c r="O397" s="6">
        <v>0</v>
      </c>
      <c r="P397" s="6">
        <v>0</v>
      </c>
      <c r="Q397" s="6">
        <v>0</v>
      </c>
      <c r="R397" s="6">
        <v>0</v>
      </c>
      <c r="W397" s="66" t="str">
        <f t="shared" si="82"/>
        <v>X</v>
      </c>
      <c r="X397" s="66" t="str">
        <f t="shared" si="83"/>
        <v>X</v>
      </c>
      <c r="BC397" s="88">
        <v>500</v>
      </c>
      <c r="BE397" s="78">
        <f t="shared" si="90"/>
        <v>195000</v>
      </c>
      <c r="BF397" s="82">
        <f t="shared" si="84"/>
        <v>0.59227527002840707</v>
      </c>
      <c r="BG397" s="82">
        <f t="shared" si="86"/>
        <v>0.40772472997159293</v>
      </c>
      <c r="BH397" s="86">
        <f t="shared" si="91"/>
        <v>9.3901695294884568E-4</v>
      </c>
      <c r="BI397" s="83">
        <f>SUMPRODUCT(BC397:$BC$2007,BG397:$BG$2007)</f>
        <v>86541.226983492277</v>
      </c>
      <c r="BJ397" s="77">
        <f t="shared" si="85"/>
        <v>0.3981619898027941</v>
      </c>
      <c r="BL397" s="78">
        <f t="shared" si="92"/>
        <v>195000</v>
      </c>
      <c r="BM397" s="82">
        <f t="shared" si="87"/>
        <v>0.80144897990080854</v>
      </c>
      <c r="BN397" s="82">
        <f t="shared" si="88"/>
        <v>0.19855102009919146</v>
      </c>
      <c r="BO397" s="86">
        <f t="shared" si="93"/>
        <v>8.2478337028435433E-4</v>
      </c>
      <c r="BP397" s="83">
        <f>SUMPRODUCT(BC396:$BC$2006, BN397:$BN$2007)</f>
        <v>23967.790863153554</v>
      </c>
      <c r="BQ397" s="77">
        <f t="shared" si="89"/>
        <v>0.19871255179910469</v>
      </c>
    </row>
    <row r="398" spans="1:69" x14ac:dyDescent="0.35">
      <c r="A398">
        <v>2020</v>
      </c>
      <c r="B398" t="s">
        <v>3</v>
      </c>
      <c r="C398" t="s">
        <v>69</v>
      </c>
      <c r="D398" t="s">
        <v>17</v>
      </c>
      <c r="E398">
        <v>1</v>
      </c>
      <c r="F398" t="s">
        <v>9</v>
      </c>
      <c r="G398" t="s">
        <v>140</v>
      </c>
      <c r="H398" t="s">
        <v>35</v>
      </c>
      <c r="I398" t="s">
        <v>86</v>
      </c>
      <c r="J398" t="s">
        <v>19</v>
      </c>
      <c r="K398" t="s">
        <v>108</v>
      </c>
      <c r="L398" s="6">
        <v>1</v>
      </c>
      <c r="M398" s="6">
        <v>0</v>
      </c>
      <c r="N398" s="6">
        <v>12435.19</v>
      </c>
      <c r="O398" s="6">
        <v>0</v>
      </c>
      <c r="P398" s="6">
        <v>0</v>
      </c>
      <c r="Q398" s="6">
        <v>0</v>
      </c>
      <c r="R398" s="6">
        <v>0</v>
      </c>
      <c r="W398" s="66" t="str">
        <f t="shared" si="82"/>
        <v>X</v>
      </c>
      <c r="X398" s="66" t="str">
        <f t="shared" si="83"/>
        <v>X</v>
      </c>
      <c r="BC398" s="88">
        <v>500</v>
      </c>
      <c r="BE398" s="78">
        <f t="shared" si="90"/>
        <v>195500</v>
      </c>
      <c r="BF398" s="82">
        <f t="shared" si="84"/>
        <v>0.59321212933256884</v>
      </c>
      <c r="BG398" s="82">
        <f t="shared" si="86"/>
        <v>0.40678787066743116</v>
      </c>
      <c r="BH398" s="86">
        <f t="shared" si="91"/>
        <v>9.3685930416176344E-4</v>
      </c>
      <c r="BI398" s="83">
        <f>SUMPRODUCT(BC398:$BC$2007,BG398:$BG$2007)</f>
        <v>86337.364618506472</v>
      </c>
      <c r="BJ398" s="77">
        <f t="shared" si="85"/>
        <v>0.39722405250148757</v>
      </c>
      <c r="BL398" s="78">
        <f t="shared" si="92"/>
        <v>195500</v>
      </c>
      <c r="BM398" s="82">
        <f t="shared" si="87"/>
        <v>0.8022703512843018</v>
      </c>
      <c r="BN398" s="82">
        <f t="shared" si="88"/>
        <v>0.1977296487156982</v>
      </c>
      <c r="BO398" s="86">
        <f t="shared" si="93"/>
        <v>8.2137138349325234E-4</v>
      </c>
      <c r="BP398" s="83">
        <f>SUMPRODUCT(BC397:$BC$2006, BN398:$BN$2007)</f>
        <v>23868.515353103958</v>
      </c>
      <c r="BQ398" s="77">
        <f t="shared" si="89"/>
        <v>0.19788947677956084</v>
      </c>
    </row>
    <row r="399" spans="1:69" x14ac:dyDescent="0.35">
      <c r="A399">
        <v>2020</v>
      </c>
      <c r="B399" t="s">
        <v>3</v>
      </c>
      <c r="C399" t="s">
        <v>69</v>
      </c>
      <c r="D399" t="s">
        <v>17</v>
      </c>
      <c r="E399">
        <v>1</v>
      </c>
      <c r="F399" t="s">
        <v>9</v>
      </c>
      <c r="G399" t="s">
        <v>140</v>
      </c>
      <c r="H399" t="s">
        <v>35</v>
      </c>
      <c r="I399" t="s">
        <v>86</v>
      </c>
      <c r="J399" t="s">
        <v>19</v>
      </c>
      <c r="K399" t="s">
        <v>98</v>
      </c>
      <c r="L399" s="6">
        <v>12</v>
      </c>
      <c r="M399" s="6">
        <v>-8146.86</v>
      </c>
      <c r="N399" s="6">
        <v>0</v>
      </c>
      <c r="O399" s="6">
        <v>0</v>
      </c>
      <c r="P399" s="6">
        <v>0</v>
      </c>
      <c r="Q399" s="6">
        <v>8146.86</v>
      </c>
      <c r="R399" s="6">
        <v>0</v>
      </c>
      <c r="W399" s="66" t="str">
        <f t="shared" si="82"/>
        <v>X</v>
      </c>
      <c r="X399" s="66" t="str">
        <f t="shared" si="83"/>
        <v>X</v>
      </c>
      <c r="BC399" s="88">
        <v>500</v>
      </c>
      <c r="BE399" s="78">
        <f t="shared" si="90"/>
        <v>196000</v>
      </c>
      <c r="BF399" s="82">
        <f t="shared" si="84"/>
        <v>0.5941468359457327</v>
      </c>
      <c r="BG399" s="82">
        <f t="shared" si="86"/>
        <v>0.4058531640542673</v>
      </c>
      <c r="BH399" s="86">
        <f t="shared" si="91"/>
        <v>9.3470661316386039E-4</v>
      </c>
      <c r="BI399" s="83">
        <f>SUMPRODUCT(BC399:$BC$2007,BG399:$BG$2007)</f>
        <v>86133.970683172738</v>
      </c>
      <c r="BJ399" s="77">
        <f t="shared" si="85"/>
        <v>0.39628827036817271</v>
      </c>
      <c r="BL399" s="78">
        <f t="shared" si="92"/>
        <v>196000</v>
      </c>
      <c r="BM399" s="82">
        <f t="shared" si="87"/>
        <v>0.80308832479580594</v>
      </c>
      <c r="BN399" s="82">
        <f t="shared" si="88"/>
        <v>0.19691167520419406</v>
      </c>
      <c r="BO399" s="86">
        <f t="shared" si="93"/>
        <v>8.1797351150414421E-4</v>
      </c>
      <c r="BP399" s="83">
        <f>SUMPRODUCT(BC398:$BC$2006, BN399:$BN$2007)</f>
        <v>23769.650528746111</v>
      </c>
      <c r="BQ399" s="77">
        <f t="shared" si="89"/>
        <v>0.19706980667965524</v>
      </c>
    </row>
    <row r="400" spans="1:69" x14ac:dyDescent="0.35">
      <c r="A400">
        <v>2020</v>
      </c>
      <c r="B400" t="s">
        <v>3</v>
      </c>
      <c r="C400" t="s">
        <v>69</v>
      </c>
      <c r="D400" t="s">
        <v>17</v>
      </c>
      <c r="E400">
        <v>1</v>
      </c>
      <c r="F400" t="s">
        <v>9</v>
      </c>
      <c r="G400" t="s">
        <v>141</v>
      </c>
      <c r="H400" t="s">
        <v>35</v>
      </c>
      <c r="I400" t="s">
        <v>86</v>
      </c>
      <c r="J400" t="s">
        <v>19</v>
      </c>
      <c r="K400" t="s">
        <v>94</v>
      </c>
      <c r="L400" s="6">
        <v>1</v>
      </c>
      <c r="M400" s="6">
        <v>1603945.42</v>
      </c>
      <c r="N400" s="6">
        <v>0</v>
      </c>
      <c r="O400" s="6">
        <v>0</v>
      </c>
      <c r="P400" s="6">
        <v>1636679</v>
      </c>
      <c r="Q400" s="6">
        <v>32733.58</v>
      </c>
      <c r="R400" s="6">
        <v>0</v>
      </c>
      <c r="W400" s="66" t="str">
        <f t="shared" si="82"/>
        <v>X</v>
      </c>
      <c r="X400" s="66" t="str">
        <f t="shared" si="83"/>
        <v>X</v>
      </c>
      <c r="BC400" s="88">
        <v>500</v>
      </c>
      <c r="BE400" s="78">
        <f t="shared" si="90"/>
        <v>196500</v>
      </c>
      <c r="BF400" s="82">
        <f t="shared" si="84"/>
        <v>0.59507939481429639</v>
      </c>
      <c r="BG400" s="82">
        <f t="shared" si="86"/>
        <v>0.40492060518570361</v>
      </c>
      <c r="BH400" s="86">
        <f t="shared" si="91"/>
        <v>9.3255886856369319E-4</v>
      </c>
      <c r="BI400" s="83">
        <f>SUMPRODUCT(BC400:$BC$2007,BG400:$BG$2007)</f>
        <v>85931.044101145599</v>
      </c>
      <c r="BJ400" s="77">
        <f t="shared" si="85"/>
        <v>0.39535463845076046</v>
      </c>
      <c r="BL400" s="78">
        <f t="shared" si="92"/>
        <v>196500</v>
      </c>
      <c r="BM400" s="82">
        <f t="shared" si="87"/>
        <v>0.80390291449173212</v>
      </c>
      <c r="BN400" s="82">
        <f t="shared" si="88"/>
        <v>0.19609708550826788</v>
      </c>
      <c r="BO400" s="86">
        <f t="shared" si="93"/>
        <v>8.1458969592618224E-4</v>
      </c>
      <c r="BP400" s="83">
        <f>SUMPRODUCT(BC399:$BC$2006, BN400:$BN$2007)</f>
        <v>23671.194691144014</v>
      </c>
      <c r="BQ400" s="77">
        <f t="shared" si="89"/>
        <v>0.19625352741382152</v>
      </c>
    </row>
    <row r="401" spans="1:69" x14ac:dyDescent="0.35">
      <c r="A401">
        <v>2020</v>
      </c>
      <c r="B401" t="s">
        <v>3</v>
      </c>
      <c r="C401" t="s">
        <v>69</v>
      </c>
      <c r="D401" t="s">
        <v>17</v>
      </c>
      <c r="E401">
        <v>1</v>
      </c>
      <c r="F401" t="s">
        <v>9</v>
      </c>
      <c r="G401" t="s">
        <v>141</v>
      </c>
      <c r="H401" t="s">
        <v>35</v>
      </c>
      <c r="I401" t="s">
        <v>86</v>
      </c>
      <c r="J401" t="s">
        <v>19</v>
      </c>
      <c r="K401" t="s">
        <v>88</v>
      </c>
      <c r="L401" s="6">
        <v>1</v>
      </c>
      <c r="M401" s="6">
        <v>-92649.35</v>
      </c>
      <c r="N401" s="6">
        <v>0</v>
      </c>
      <c r="O401" s="6">
        <v>0</v>
      </c>
      <c r="P401" s="6">
        <v>0</v>
      </c>
      <c r="Q401" s="6">
        <v>92649.35</v>
      </c>
      <c r="R401" s="6">
        <v>0</v>
      </c>
      <c r="W401" s="66" t="str">
        <f t="shared" si="82"/>
        <v>X</v>
      </c>
      <c r="X401" s="66" t="str">
        <f t="shared" si="83"/>
        <v>X</v>
      </c>
      <c r="BC401" s="88">
        <v>500</v>
      </c>
      <c r="BE401" s="78">
        <f t="shared" si="90"/>
        <v>197000</v>
      </c>
      <c r="BF401" s="82">
        <f t="shared" si="84"/>
        <v>0.59600981087329163</v>
      </c>
      <c r="BG401" s="82">
        <f t="shared" si="86"/>
        <v>0.40399018912670837</v>
      </c>
      <c r="BH401" s="86">
        <f t="shared" si="91"/>
        <v>9.304160589952426E-4</v>
      </c>
      <c r="BI401" s="83">
        <f>SUMPRODUCT(BC401:$BC$2007,BG401:$BG$2007)</f>
        <v>85728.583798552761</v>
      </c>
      <c r="BJ401" s="77">
        <f t="shared" si="85"/>
        <v>0.3944231518085406</v>
      </c>
      <c r="BL401" s="78">
        <f t="shared" si="92"/>
        <v>197000</v>
      </c>
      <c r="BM401" s="82">
        <f t="shared" si="87"/>
        <v>0.804714134370343</v>
      </c>
      <c r="BN401" s="82">
        <f t="shared" si="88"/>
        <v>0.195285865629657</v>
      </c>
      <c r="BO401" s="86">
        <f t="shared" si="93"/>
        <v>8.1121987861088041E-4</v>
      </c>
      <c r="BP401" s="83">
        <f>SUMPRODUCT(BC400:$BC$2006, BN401:$BN$2007)</f>
        <v>23573.146148389878</v>
      </c>
      <c r="BQ401" s="77">
        <f t="shared" si="89"/>
        <v>0.19544062495476297</v>
      </c>
    </row>
    <row r="402" spans="1:69" x14ac:dyDescent="0.35">
      <c r="A402">
        <v>2020</v>
      </c>
      <c r="B402" t="s">
        <v>3</v>
      </c>
      <c r="C402" t="s">
        <v>69</v>
      </c>
      <c r="D402" t="s">
        <v>17</v>
      </c>
      <c r="E402">
        <v>1</v>
      </c>
      <c r="F402" t="s">
        <v>9</v>
      </c>
      <c r="G402" t="s">
        <v>141</v>
      </c>
      <c r="H402" t="s">
        <v>35</v>
      </c>
      <c r="I402" t="s">
        <v>86</v>
      </c>
      <c r="J402" t="s">
        <v>19</v>
      </c>
      <c r="K402" t="s">
        <v>99</v>
      </c>
      <c r="L402" s="6">
        <v>1</v>
      </c>
      <c r="M402" s="6">
        <v>-22059.37</v>
      </c>
      <c r="N402" s="6">
        <v>0</v>
      </c>
      <c r="O402" s="6">
        <v>0</v>
      </c>
      <c r="P402" s="6">
        <v>0</v>
      </c>
      <c r="Q402" s="6">
        <v>22059.37</v>
      </c>
      <c r="R402" s="6">
        <v>0</v>
      </c>
      <c r="W402" s="66" t="str">
        <f t="shared" si="82"/>
        <v>X</v>
      </c>
      <c r="X402" s="66" t="str">
        <f t="shared" si="83"/>
        <v>X</v>
      </c>
      <c r="BC402" s="88">
        <v>500</v>
      </c>
      <c r="BE402" s="78">
        <f t="shared" si="90"/>
        <v>197500</v>
      </c>
      <c r="BF402" s="82">
        <f t="shared" si="84"/>
        <v>0.59693808904641033</v>
      </c>
      <c r="BG402" s="82">
        <f t="shared" si="86"/>
        <v>0.40306191095358967</v>
      </c>
      <c r="BH402" s="86">
        <f t="shared" si="91"/>
        <v>9.2827817311869065E-4</v>
      </c>
      <c r="BI402" s="83">
        <f>SUMPRODUCT(BC402:$BC$2007,BG402:$BG$2007)</f>
        <v>85526.588703989401</v>
      </c>
      <c r="BJ402" s="77">
        <f t="shared" si="85"/>
        <v>0.39349380551215524</v>
      </c>
      <c r="BL402" s="78">
        <f t="shared" si="92"/>
        <v>197500</v>
      </c>
      <c r="BM402" s="82">
        <f t="shared" si="87"/>
        <v>0.80552199837199234</v>
      </c>
      <c r="BN402" s="82">
        <f t="shared" si="88"/>
        <v>0.19447800162800766</v>
      </c>
      <c r="BO402" s="86">
        <f t="shared" si="93"/>
        <v>8.078640016493388E-4</v>
      </c>
      <c r="BP402" s="83">
        <f>SUMPRODUCT(BC401:$BC$2006, BN402:$BN$2007)</f>
        <v>23475.503215575052</v>
      </c>
      <c r="BQ402" s="77">
        <f t="shared" si="89"/>
        <v>0.1946310853332115</v>
      </c>
    </row>
    <row r="403" spans="1:69" x14ac:dyDescent="0.35">
      <c r="A403">
        <v>2020</v>
      </c>
      <c r="B403" t="s">
        <v>3</v>
      </c>
      <c r="C403" t="s">
        <v>69</v>
      </c>
      <c r="D403" t="s">
        <v>17</v>
      </c>
      <c r="E403">
        <v>1</v>
      </c>
      <c r="F403" t="s">
        <v>9</v>
      </c>
      <c r="G403" t="s">
        <v>141</v>
      </c>
      <c r="H403" t="s">
        <v>35</v>
      </c>
      <c r="I403" t="s">
        <v>86</v>
      </c>
      <c r="J403" t="s">
        <v>19</v>
      </c>
      <c r="K403" t="s">
        <v>98</v>
      </c>
      <c r="L403" s="6">
        <v>4</v>
      </c>
      <c r="M403" s="6">
        <v>-898.38</v>
      </c>
      <c r="N403" s="6">
        <v>0</v>
      </c>
      <c r="O403" s="6">
        <v>0</v>
      </c>
      <c r="P403" s="6">
        <v>0</v>
      </c>
      <c r="Q403" s="6">
        <v>898.38</v>
      </c>
      <c r="R403" s="6">
        <v>0</v>
      </c>
      <c r="W403" s="66" t="str">
        <f t="shared" si="82"/>
        <v>X</v>
      </c>
      <c r="X403" s="66" t="str">
        <f t="shared" si="83"/>
        <v>X</v>
      </c>
      <c r="BC403" s="88">
        <v>500</v>
      </c>
      <c r="BE403" s="78">
        <f t="shared" si="90"/>
        <v>198000</v>
      </c>
      <c r="BF403" s="82">
        <f t="shared" si="84"/>
        <v>0.59786423424603174</v>
      </c>
      <c r="BG403" s="82">
        <f t="shared" si="86"/>
        <v>0.40213576575396826</v>
      </c>
      <c r="BH403" s="86">
        <f t="shared" si="91"/>
        <v>9.2614519962141983E-4</v>
      </c>
      <c r="BI403" s="83">
        <f>SUMPRODUCT(BC403:$BC$2007,BG403:$BG$2007)</f>
        <v>85325.057748512612</v>
      </c>
      <c r="BJ403" s="77">
        <f t="shared" si="85"/>
        <v>0.39256659464357346</v>
      </c>
      <c r="BL403" s="78">
        <f t="shared" si="92"/>
        <v>198000</v>
      </c>
      <c r="BM403" s="82">
        <f t="shared" si="87"/>
        <v>0.8063265203793657</v>
      </c>
      <c r="BN403" s="82">
        <f t="shared" si="88"/>
        <v>0.1936734796206343</v>
      </c>
      <c r="BO403" s="86">
        <f t="shared" si="93"/>
        <v>8.0452200737335389E-4</v>
      </c>
      <c r="BP403" s="83">
        <f>SUMPRODUCT(BC402:$BC$2006, BN403:$BN$2007)</f>
        <v>23378.264214761053</v>
      </c>
      <c r="BQ403" s="77">
        <f t="shared" si="89"/>
        <v>0.19382489463768726</v>
      </c>
    </row>
    <row r="404" spans="1:69" x14ac:dyDescent="0.35">
      <c r="A404">
        <v>2020</v>
      </c>
      <c r="B404" t="s">
        <v>3</v>
      </c>
      <c r="C404" t="s">
        <v>69</v>
      </c>
      <c r="D404" t="s">
        <v>17</v>
      </c>
      <c r="E404">
        <v>1</v>
      </c>
      <c r="F404" t="s">
        <v>9</v>
      </c>
      <c r="G404" t="s">
        <v>142</v>
      </c>
      <c r="H404" t="s">
        <v>35</v>
      </c>
      <c r="I404" t="s">
        <v>86</v>
      </c>
      <c r="J404" t="s">
        <v>19</v>
      </c>
      <c r="K404" t="s">
        <v>94</v>
      </c>
      <c r="L404" s="6">
        <v>5</v>
      </c>
      <c r="M404" s="6">
        <v>2705673.26</v>
      </c>
      <c r="N404" s="6">
        <v>70391.990000000005</v>
      </c>
      <c r="O404" s="6">
        <v>0</v>
      </c>
      <c r="P404" s="6">
        <v>3053666</v>
      </c>
      <c r="Q404" s="6">
        <v>347992.74</v>
      </c>
      <c r="R404" s="6">
        <v>0</v>
      </c>
      <c r="W404" s="66" t="str">
        <f t="shared" si="82"/>
        <v>X</v>
      </c>
      <c r="X404" s="66" t="str">
        <f t="shared" si="83"/>
        <v>X</v>
      </c>
      <c r="BC404" s="88">
        <v>500</v>
      </c>
      <c r="BE404" s="78">
        <f t="shared" si="90"/>
        <v>198500</v>
      </c>
      <c r="BF404" s="82">
        <f t="shared" si="84"/>
        <v>0.59878825137324665</v>
      </c>
      <c r="BG404" s="82">
        <f t="shared" si="86"/>
        <v>0.40121174862675335</v>
      </c>
      <c r="BH404" s="86">
        <f t="shared" si="91"/>
        <v>9.2401712721490448E-4</v>
      </c>
      <c r="BI404" s="83">
        <f>SUMPRODUCT(BC404:$BC$2007,BG404:$BG$2007)</f>
        <v>85123.989865635624</v>
      </c>
      <c r="BJ404" s="77">
        <f t="shared" si="85"/>
        <v>0.39164151429606459</v>
      </c>
      <c r="BL404" s="78">
        <f t="shared" si="92"/>
        <v>198500</v>
      </c>
      <c r="BM404" s="82">
        <f t="shared" si="87"/>
        <v>0.80712771421771756</v>
      </c>
      <c r="BN404" s="82">
        <f t="shared" si="88"/>
        <v>0.19287228578228244</v>
      </c>
      <c r="BO404" s="86">
        <f t="shared" si="93"/>
        <v>8.0119383835186575E-4</v>
      </c>
      <c r="BP404" s="83">
        <f>SUMPRODUCT(BC403:$BC$2006, BN404:$BN$2007)</f>
        <v>23281.427474950731</v>
      </c>
      <c r="BQ404" s="77">
        <f t="shared" si="89"/>
        <v>0.19302203901425985</v>
      </c>
    </row>
    <row r="405" spans="1:69" x14ac:dyDescent="0.35">
      <c r="A405">
        <v>2020</v>
      </c>
      <c r="B405" t="s">
        <v>3</v>
      </c>
      <c r="C405" t="s">
        <v>69</v>
      </c>
      <c r="D405" t="s">
        <v>17</v>
      </c>
      <c r="E405">
        <v>1</v>
      </c>
      <c r="F405" t="s">
        <v>9</v>
      </c>
      <c r="G405" t="s">
        <v>142</v>
      </c>
      <c r="H405" t="s">
        <v>35</v>
      </c>
      <c r="I405" t="s">
        <v>86</v>
      </c>
      <c r="J405" t="s">
        <v>19</v>
      </c>
      <c r="K405" t="s">
        <v>108</v>
      </c>
      <c r="L405" s="6">
        <v>3</v>
      </c>
      <c r="M405" s="6">
        <v>807621.6</v>
      </c>
      <c r="N405" s="6">
        <v>13521.46</v>
      </c>
      <c r="O405" s="6">
        <v>0</v>
      </c>
      <c r="P405" s="6">
        <v>850128</v>
      </c>
      <c r="Q405" s="6">
        <v>42506.400000000001</v>
      </c>
      <c r="R405" s="6">
        <v>0</v>
      </c>
      <c r="W405" s="66" t="str">
        <f t="shared" si="82"/>
        <v>X</v>
      </c>
      <c r="X405" s="66" t="str">
        <f t="shared" si="83"/>
        <v>X</v>
      </c>
      <c r="BC405" s="88">
        <v>500</v>
      </c>
      <c r="BE405" s="78">
        <f t="shared" si="90"/>
        <v>199000</v>
      </c>
      <c r="BF405" s="82">
        <f t="shared" si="84"/>
        <v>0.59971014531788458</v>
      </c>
      <c r="BG405" s="82">
        <f t="shared" si="86"/>
        <v>0.40028985468211542</v>
      </c>
      <c r="BH405" s="86">
        <f t="shared" si="91"/>
        <v>9.218939446379304E-4</v>
      </c>
      <c r="BI405" s="83">
        <f>SUMPRODUCT(BC405:$BC$2007,BG405:$BG$2007)</f>
        <v>84923.383991322247</v>
      </c>
      <c r="BJ405" s="77">
        <f t="shared" si="85"/>
        <v>0.39071855957417256</v>
      </c>
      <c r="BL405" s="78">
        <f t="shared" si="92"/>
        <v>199000</v>
      </c>
      <c r="BM405" s="82">
        <f t="shared" si="87"/>
        <v>0.8079255936551103</v>
      </c>
      <c r="BN405" s="82">
        <f t="shared" si="88"/>
        <v>0.1920744063448897</v>
      </c>
      <c r="BO405" s="86">
        <f t="shared" si="93"/>
        <v>7.9787943739273448E-4</v>
      </c>
      <c r="BP405" s="83">
        <f>SUMPRODUCT(BC404:$BC$2006, BN405:$BN$2007)</f>
        <v>23184.991332059588</v>
      </c>
      <c r="BQ405" s="77">
        <f t="shared" si="89"/>
        <v>0.19222250466631033</v>
      </c>
    </row>
    <row r="406" spans="1:69" x14ac:dyDescent="0.35">
      <c r="A406">
        <v>2020</v>
      </c>
      <c r="B406" t="s">
        <v>3</v>
      </c>
      <c r="C406" t="s">
        <v>69</v>
      </c>
      <c r="D406" t="s">
        <v>17</v>
      </c>
      <c r="E406">
        <v>1</v>
      </c>
      <c r="F406" t="s">
        <v>9</v>
      </c>
      <c r="G406" t="s">
        <v>142</v>
      </c>
      <c r="H406" t="s">
        <v>35</v>
      </c>
      <c r="I406" t="s">
        <v>86</v>
      </c>
      <c r="J406" t="s">
        <v>19</v>
      </c>
      <c r="K406" t="s">
        <v>98</v>
      </c>
      <c r="L406" s="6">
        <v>7</v>
      </c>
      <c r="M406" s="6">
        <v>-26379.919999999998</v>
      </c>
      <c r="N406" s="6">
        <v>0</v>
      </c>
      <c r="O406" s="6">
        <v>0</v>
      </c>
      <c r="P406" s="6">
        <v>0</v>
      </c>
      <c r="Q406" s="6">
        <v>11379.92</v>
      </c>
      <c r="R406" s="6">
        <v>0</v>
      </c>
      <c r="W406" s="66" t="str">
        <f t="shared" si="82"/>
        <v>X</v>
      </c>
      <c r="X406" s="66" t="str">
        <f t="shared" si="83"/>
        <v>X</v>
      </c>
      <c r="BC406" s="88">
        <v>500</v>
      </c>
      <c r="BE406" s="78">
        <f t="shared" si="90"/>
        <v>199500</v>
      </c>
      <c r="BF406" s="82">
        <f t="shared" si="84"/>
        <v>0.60062992095853951</v>
      </c>
      <c r="BG406" s="82">
        <f t="shared" si="86"/>
        <v>0.39937007904146049</v>
      </c>
      <c r="BH406" s="86">
        <f t="shared" si="91"/>
        <v>9.1977564065492956E-4</v>
      </c>
      <c r="BI406" s="83">
        <f>SUMPRODUCT(BC406:$BC$2007,BG406:$BG$2007)</f>
        <v>84723.239063981193</v>
      </c>
      <c r="BJ406" s="77">
        <f t="shared" si="85"/>
        <v>0.38979772559369003</v>
      </c>
      <c r="BL406" s="78">
        <f t="shared" si="92"/>
        <v>199500</v>
      </c>
      <c r="BM406" s="82">
        <f t="shared" si="87"/>
        <v>0.80872017240265004</v>
      </c>
      <c r="BN406" s="82">
        <f t="shared" si="88"/>
        <v>0.19127982759734996</v>
      </c>
      <c r="BO406" s="86">
        <f t="shared" si="93"/>
        <v>7.9457874753974256E-4</v>
      </c>
      <c r="BP406" s="83">
        <f>SUMPRODUCT(BC405:$BC$2006, BN406:$BN$2007)</f>
        <v>23088.954128887137</v>
      </c>
      <c r="BQ406" s="77">
        <f t="shared" si="89"/>
        <v>0.19142627785429384</v>
      </c>
    </row>
    <row r="407" spans="1:69" x14ac:dyDescent="0.35">
      <c r="A407">
        <v>2020</v>
      </c>
      <c r="B407" t="s">
        <v>3</v>
      </c>
      <c r="C407" t="s">
        <v>69</v>
      </c>
      <c r="D407" t="s">
        <v>17</v>
      </c>
      <c r="E407">
        <v>1</v>
      </c>
      <c r="F407" t="s">
        <v>9</v>
      </c>
      <c r="G407" t="s">
        <v>142</v>
      </c>
      <c r="H407" t="s">
        <v>35</v>
      </c>
      <c r="I407" t="s">
        <v>86</v>
      </c>
      <c r="J407" t="s">
        <v>19</v>
      </c>
      <c r="K407" t="s">
        <v>109</v>
      </c>
      <c r="L407" s="6">
        <v>1</v>
      </c>
      <c r="M407" s="6">
        <v>-97245.55</v>
      </c>
      <c r="N407" s="6">
        <v>0</v>
      </c>
      <c r="O407" s="6">
        <v>0</v>
      </c>
      <c r="P407" s="6">
        <v>0</v>
      </c>
      <c r="Q407" s="6">
        <v>97245.55</v>
      </c>
      <c r="R407" s="6">
        <v>0</v>
      </c>
      <c r="W407" s="66" t="str">
        <f t="shared" si="82"/>
        <v>X</v>
      </c>
      <c r="X407" s="66" t="str">
        <f t="shared" si="83"/>
        <v>X</v>
      </c>
      <c r="BC407" s="88">
        <v>500</v>
      </c>
      <c r="BE407" s="78">
        <f t="shared" si="90"/>
        <v>200000</v>
      </c>
      <c r="BF407" s="82">
        <f t="shared" si="84"/>
        <v>0.60154758316259538</v>
      </c>
      <c r="BG407" s="82">
        <f t="shared" si="86"/>
        <v>0.39845241683740462</v>
      </c>
      <c r="BH407" s="86">
        <f t="shared" si="91"/>
        <v>9.1766220405586907E-4</v>
      </c>
      <c r="BI407" s="83">
        <f>SUMPRODUCT(BC407:$BC$2007,BG407:$BG$2007)</f>
        <v>84523.554024460449</v>
      </c>
      <c r="BJ407" s="77">
        <f t="shared" si="85"/>
        <v>0.38887900748163234</v>
      </c>
      <c r="BL407" s="78">
        <f t="shared" si="92"/>
        <v>200000</v>
      </c>
      <c r="BM407" s="82">
        <f t="shared" si="87"/>
        <v>0.8095114641147223</v>
      </c>
      <c r="BN407" s="82">
        <f t="shared" si="88"/>
        <v>0.1904885358852777</v>
      </c>
      <c r="BO407" s="86">
        <f t="shared" si="93"/>
        <v>7.9129171207226179E-4</v>
      </c>
      <c r="BP407" s="83">
        <f>SUMPRODUCT(BC406:$BC$2006, BN407:$BN$2007)</f>
        <v>22993.314215088463</v>
      </c>
      <c r="BQ407" s="77">
        <f t="shared" si="89"/>
        <v>0.19063334489550379</v>
      </c>
    </row>
    <row r="408" spans="1:69" x14ac:dyDescent="0.35">
      <c r="A408">
        <v>2020</v>
      </c>
      <c r="B408" t="s">
        <v>3</v>
      </c>
      <c r="C408" t="s">
        <v>69</v>
      </c>
      <c r="D408" t="s">
        <v>17</v>
      </c>
      <c r="E408">
        <v>1</v>
      </c>
      <c r="F408" t="s">
        <v>9</v>
      </c>
      <c r="G408" t="s">
        <v>143</v>
      </c>
      <c r="H408" t="s">
        <v>35</v>
      </c>
      <c r="I408" t="s">
        <v>86</v>
      </c>
      <c r="J408" t="s">
        <v>19</v>
      </c>
      <c r="K408" t="s">
        <v>94</v>
      </c>
      <c r="L408" s="6">
        <v>4</v>
      </c>
      <c r="M408" s="6">
        <v>4499711.83</v>
      </c>
      <c r="N408" s="6">
        <v>13479.18</v>
      </c>
      <c r="O408" s="6">
        <v>0</v>
      </c>
      <c r="P408" s="6">
        <v>4267111.83</v>
      </c>
      <c r="Q408" s="6">
        <v>71400</v>
      </c>
      <c r="R408" s="6">
        <v>0</v>
      </c>
      <c r="W408" s="66" t="str">
        <f t="shared" si="82"/>
        <v>X</v>
      </c>
      <c r="X408" s="66" t="str">
        <f t="shared" si="83"/>
        <v>X</v>
      </c>
      <c r="BC408" s="88">
        <v>500</v>
      </c>
      <c r="BE408" s="78">
        <f t="shared" si="90"/>
        <v>200500</v>
      </c>
      <c r="BF408" s="82">
        <f t="shared" si="84"/>
        <v>0.60246313678625185</v>
      </c>
      <c r="BG408" s="82">
        <f t="shared" si="86"/>
        <v>0.39753686321374815</v>
      </c>
      <c r="BH408" s="86">
        <f t="shared" si="91"/>
        <v>9.1555362365647319E-4</v>
      </c>
      <c r="BI408" s="83">
        <f>SUMPRODUCT(BC408:$BC$2007,BG408:$BG$2007)</f>
        <v>84324.327816041739</v>
      </c>
      <c r="BJ408" s="77">
        <f t="shared" si="85"/>
        <v>0.38796240037621205</v>
      </c>
      <c r="BL408" s="78">
        <f t="shared" si="92"/>
        <v>200500</v>
      </c>
      <c r="BM408" s="82">
        <f t="shared" si="87"/>
        <v>0.810299482389227</v>
      </c>
      <c r="BN408" s="82">
        <f t="shared" si="88"/>
        <v>0.189700517610773</v>
      </c>
      <c r="BO408" s="86">
        <f t="shared" si="93"/>
        <v>7.8801827450469819E-4</v>
      </c>
      <c r="BP408" s="83">
        <f>SUMPRODUCT(BC407:$BC$2006, BN408:$BN$2007)</f>
        <v>22898.069947145821</v>
      </c>
      <c r="BQ408" s="77">
        <f t="shared" si="89"/>
        <v>0.18984369216383648</v>
      </c>
    </row>
    <row r="409" spans="1:69" x14ac:dyDescent="0.35">
      <c r="A409">
        <v>2020</v>
      </c>
      <c r="B409" t="s">
        <v>3</v>
      </c>
      <c r="C409" t="s">
        <v>69</v>
      </c>
      <c r="D409" t="s">
        <v>17</v>
      </c>
      <c r="E409">
        <v>1</v>
      </c>
      <c r="F409" t="s">
        <v>9</v>
      </c>
      <c r="G409" t="s">
        <v>143</v>
      </c>
      <c r="H409" t="s">
        <v>35</v>
      </c>
      <c r="I409" t="s">
        <v>86</v>
      </c>
      <c r="J409" t="s">
        <v>19</v>
      </c>
      <c r="K409" t="s">
        <v>98</v>
      </c>
      <c r="L409" s="6">
        <v>3</v>
      </c>
      <c r="M409" s="6">
        <v>-593.08000000000004</v>
      </c>
      <c r="N409" s="6">
        <v>0</v>
      </c>
      <c r="O409" s="6">
        <v>0</v>
      </c>
      <c r="P409" s="6">
        <v>0</v>
      </c>
      <c r="Q409" s="6">
        <v>593.08000000000004</v>
      </c>
      <c r="R409" s="6">
        <v>0</v>
      </c>
      <c r="W409" s="66" t="str">
        <f t="shared" si="82"/>
        <v>X</v>
      </c>
      <c r="X409" s="66" t="str">
        <f t="shared" si="83"/>
        <v>X</v>
      </c>
      <c r="BC409" s="88">
        <v>500</v>
      </c>
      <c r="BE409" s="78">
        <f t="shared" si="90"/>
        <v>201000</v>
      </c>
      <c r="BF409" s="82">
        <f t="shared" si="84"/>
        <v>0.60337658667455041</v>
      </c>
      <c r="BG409" s="82">
        <f t="shared" si="86"/>
        <v>0.39662341332544959</v>
      </c>
      <c r="BH409" s="86">
        <f t="shared" si="91"/>
        <v>9.1344988829855644E-4</v>
      </c>
      <c r="BI409" s="83">
        <f>SUMPRODUCT(BC409:$BC$2007,BG409:$BG$2007)</f>
        <v>84125.559384434877</v>
      </c>
      <c r="BJ409" s="77">
        <f t="shared" si="85"/>
        <v>0.38704789942681295</v>
      </c>
      <c r="BL409" s="78">
        <f t="shared" si="92"/>
        <v>201000</v>
      </c>
      <c r="BM409" s="82">
        <f t="shared" si="87"/>
        <v>0.81108424076781149</v>
      </c>
      <c r="BN409" s="82">
        <f t="shared" si="88"/>
        <v>0.18891575923218851</v>
      </c>
      <c r="BO409" s="86">
        <f t="shared" si="93"/>
        <v>7.847583785844936E-4</v>
      </c>
      <c r="BP409" s="83">
        <f>SUMPRODUCT(BC408:$BC$2006, BN409:$BN$2007)</f>
        <v>22803.219688340439</v>
      </c>
      <c r="BQ409" s="77">
        <f t="shared" si="89"/>
        <v>0.18905730608955718</v>
      </c>
    </row>
    <row r="410" spans="1:69" x14ac:dyDescent="0.35">
      <c r="A410">
        <v>2020</v>
      </c>
      <c r="B410" t="s">
        <v>3</v>
      </c>
      <c r="C410" t="s">
        <v>69</v>
      </c>
      <c r="D410" t="s">
        <v>17</v>
      </c>
      <c r="E410">
        <v>1</v>
      </c>
      <c r="F410" t="s">
        <v>9</v>
      </c>
      <c r="G410" t="s">
        <v>144</v>
      </c>
      <c r="H410" t="s">
        <v>35</v>
      </c>
      <c r="I410" t="s">
        <v>86</v>
      </c>
      <c r="J410" t="s">
        <v>19</v>
      </c>
      <c r="K410" t="s">
        <v>94</v>
      </c>
      <c r="L410" s="6">
        <v>5</v>
      </c>
      <c r="M410" s="6">
        <v>3472290</v>
      </c>
      <c r="N410" s="6">
        <v>153319.07</v>
      </c>
      <c r="O410" s="6">
        <v>0</v>
      </c>
      <c r="P410" s="6">
        <v>3878290</v>
      </c>
      <c r="Q410" s="6">
        <v>406000</v>
      </c>
      <c r="R410" s="6">
        <v>0</v>
      </c>
      <c r="W410" s="66" t="str">
        <f t="shared" si="82"/>
        <v>X</v>
      </c>
      <c r="X410" s="66" t="str">
        <f t="shared" si="83"/>
        <v>X</v>
      </c>
      <c r="BC410" s="88">
        <v>500</v>
      </c>
      <c r="BE410" s="78">
        <f t="shared" si="90"/>
        <v>201500</v>
      </c>
      <c r="BF410" s="82">
        <f t="shared" si="84"/>
        <v>0.60428793766139943</v>
      </c>
      <c r="BG410" s="82">
        <f t="shared" si="86"/>
        <v>0.39571206233860057</v>
      </c>
      <c r="BH410" s="86">
        <f t="shared" si="91"/>
        <v>9.1135098684902438E-4</v>
      </c>
      <c r="BI410" s="83">
        <f>SUMPRODUCT(BC410:$BC$2007,BG410:$BG$2007)</f>
        <v>83927.247677772146</v>
      </c>
      <c r="BJ410" s="77">
        <f t="shared" si="85"/>
        <v>0.38613549979396417</v>
      </c>
      <c r="BL410" s="78">
        <f t="shared" si="92"/>
        <v>201500</v>
      </c>
      <c r="BM410" s="82">
        <f t="shared" si="87"/>
        <v>0.81186575273610417</v>
      </c>
      <c r="BN410" s="82">
        <f t="shared" si="88"/>
        <v>0.18813424726389583</v>
      </c>
      <c r="BO410" s="86">
        <f t="shared" si="93"/>
        <v>7.8151196829268077E-4</v>
      </c>
      <c r="BP410" s="83">
        <f>SUMPRODUCT(BC409:$BC$2006, BN410:$BN$2007)</f>
        <v>22708.76180872435</v>
      </c>
      <c r="BQ410" s="77">
        <f t="shared" si="89"/>
        <v>0.18827417315906664</v>
      </c>
    </row>
    <row r="411" spans="1:69" x14ac:dyDescent="0.35">
      <c r="A411">
        <v>2020</v>
      </c>
      <c r="B411" t="s">
        <v>3</v>
      </c>
      <c r="C411" t="s">
        <v>69</v>
      </c>
      <c r="D411" t="s">
        <v>17</v>
      </c>
      <c r="E411">
        <v>1</v>
      </c>
      <c r="F411" t="s">
        <v>9</v>
      </c>
      <c r="G411" t="s">
        <v>144</v>
      </c>
      <c r="H411" t="s">
        <v>35</v>
      </c>
      <c r="I411" t="s">
        <v>86</v>
      </c>
      <c r="J411" t="s">
        <v>19</v>
      </c>
      <c r="K411" t="s">
        <v>108</v>
      </c>
      <c r="L411" s="6">
        <v>1</v>
      </c>
      <c r="M411" s="6">
        <v>-4216.25</v>
      </c>
      <c r="N411" s="6">
        <v>0</v>
      </c>
      <c r="O411" s="6">
        <v>0</v>
      </c>
      <c r="P411" s="6">
        <v>0</v>
      </c>
      <c r="Q411" s="6">
        <v>4216.25</v>
      </c>
      <c r="R411" s="6">
        <v>0</v>
      </c>
      <c r="W411" s="66" t="str">
        <f t="shared" si="82"/>
        <v>X</v>
      </c>
      <c r="X411" s="66" t="str">
        <f t="shared" si="83"/>
        <v>X</v>
      </c>
      <c r="BC411" s="88">
        <v>500</v>
      </c>
      <c r="BE411" s="78">
        <f t="shared" si="90"/>
        <v>202000</v>
      </c>
      <c r="BF411" s="82">
        <f t="shared" si="84"/>
        <v>0.60519719456960008</v>
      </c>
      <c r="BG411" s="82">
        <f t="shared" si="86"/>
        <v>0.39480280543039992</v>
      </c>
      <c r="BH411" s="86">
        <f t="shared" si="91"/>
        <v>9.0925690820065075E-4</v>
      </c>
      <c r="BI411" s="83">
        <f>SUMPRODUCT(BC411:$BC$2007,BG411:$BG$2007)</f>
        <v>83729.391646602831</v>
      </c>
      <c r="BJ411" s="77">
        <f t="shared" si="85"/>
        <v>0.38522519664931515</v>
      </c>
      <c r="BL411" s="78">
        <f t="shared" si="92"/>
        <v>202000</v>
      </c>
      <c r="BM411" s="82">
        <f t="shared" si="87"/>
        <v>0.81264403172394517</v>
      </c>
      <c r="BN411" s="82">
        <f t="shared" si="88"/>
        <v>0.18735596827605483</v>
      </c>
      <c r="BO411" s="86">
        <f t="shared" si="93"/>
        <v>7.7827898784099681E-4</v>
      </c>
      <c r="BP411" s="83">
        <f>SUMPRODUCT(BC410:$BC$2006, BN411:$BN$2007)</f>
        <v>22614.6946850924</v>
      </c>
      <c r="BQ411" s="77">
        <f t="shared" si="89"/>
        <v>0.1874942799146691</v>
      </c>
    </row>
    <row r="412" spans="1:69" x14ac:dyDescent="0.35">
      <c r="A412">
        <v>2020</v>
      </c>
      <c r="B412" t="s">
        <v>3</v>
      </c>
      <c r="C412" t="s">
        <v>69</v>
      </c>
      <c r="D412" t="s">
        <v>17</v>
      </c>
      <c r="E412">
        <v>1</v>
      </c>
      <c r="F412" t="s">
        <v>9</v>
      </c>
      <c r="G412" t="s">
        <v>144</v>
      </c>
      <c r="H412" t="s">
        <v>35</v>
      </c>
      <c r="I412" t="s">
        <v>86</v>
      </c>
      <c r="J412" t="s">
        <v>19</v>
      </c>
      <c r="K412" t="s">
        <v>98</v>
      </c>
      <c r="L412" s="6">
        <v>3</v>
      </c>
      <c r="M412" s="6">
        <v>-670.52</v>
      </c>
      <c r="N412" s="6">
        <v>0</v>
      </c>
      <c r="O412" s="6">
        <v>0</v>
      </c>
      <c r="P412" s="6">
        <v>0</v>
      </c>
      <c r="Q412" s="6">
        <v>670.52</v>
      </c>
      <c r="R412" s="6">
        <v>0</v>
      </c>
      <c r="W412" s="66" t="str">
        <f t="shared" si="82"/>
        <v>X</v>
      </c>
      <c r="X412" s="66" t="str">
        <f t="shared" si="83"/>
        <v>X</v>
      </c>
      <c r="BC412" s="88">
        <v>500</v>
      </c>
      <c r="BE412" s="78">
        <f t="shared" si="90"/>
        <v>202500</v>
      </c>
      <c r="BF412" s="82">
        <f t="shared" si="84"/>
        <v>0.60610436221087216</v>
      </c>
      <c r="BG412" s="82">
        <f t="shared" si="86"/>
        <v>0.39389563778912784</v>
      </c>
      <c r="BH412" s="86">
        <f t="shared" si="91"/>
        <v>9.071676412720775E-4</v>
      </c>
      <c r="BI412" s="83">
        <f>SUMPRODUCT(BC412:$BC$2007,BG412:$BG$2007)</f>
        <v>83531.990243887631</v>
      </c>
      <c r="BJ412" s="77">
        <f t="shared" si="85"/>
        <v>0.3843169851756098</v>
      </c>
      <c r="BL412" s="78">
        <f t="shared" si="92"/>
        <v>202500</v>
      </c>
      <c r="BM412" s="82">
        <f t="shared" si="87"/>
        <v>0.81341909110561827</v>
      </c>
      <c r="BN412" s="82">
        <f t="shared" si="88"/>
        <v>0.18658090889438173</v>
      </c>
      <c r="BO412" s="86">
        <f t="shared" si="93"/>
        <v>7.750593816731044E-4</v>
      </c>
      <c r="BP412" s="83">
        <f>SUMPRODUCT(BC411:$BC$2006, BN412:$BN$2007)</f>
        <v>22521.016700954373</v>
      </c>
      <c r="BQ412" s="77">
        <f t="shared" si="89"/>
        <v>0.18671761295434106</v>
      </c>
    </row>
    <row r="413" spans="1:69" x14ac:dyDescent="0.35">
      <c r="A413">
        <v>2020</v>
      </c>
      <c r="B413" t="s">
        <v>3</v>
      </c>
      <c r="C413" t="s">
        <v>69</v>
      </c>
      <c r="D413" t="s">
        <v>17</v>
      </c>
      <c r="E413">
        <v>1</v>
      </c>
      <c r="F413" t="s">
        <v>9</v>
      </c>
      <c r="G413" t="s">
        <v>145</v>
      </c>
      <c r="H413" t="s">
        <v>35</v>
      </c>
      <c r="I413" t="s">
        <v>86</v>
      </c>
      <c r="J413" t="s">
        <v>19</v>
      </c>
      <c r="K413" t="s">
        <v>91</v>
      </c>
      <c r="L413" s="6">
        <v>1</v>
      </c>
      <c r="M413" s="6">
        <v>0</v>
      </c>
      <c r="N413" s="6">
        <v>1800</v>
      </c>
      <c r="O413" s="6">
        <v>0</v>
      </c>
      <c r="P413" s="6">
        <v>0</v>
      </c>
      <c r="Q413" s="6">
        <v>0</v>
      </c>
      <c r="R413" s="6">
        <v>0</v>
      </c>
      <c r="W413" s="66" t="str">
        <f t="shared" si="82"/>
        <v>X</v>
      </c>
      <c r="X413" s="66" t="str">
        <f t="shared" si="83"/>
        <v>X</v>
      </c>
      <c r="BC413" s="88">
        <v>500</v>
      </c>
      <c r="BE413" s="78">
        <f t="shared" si="90"/>
        <v>203000</v>
      </c>
      <c r="BF413" s="82">
        <f t="shared" si="84"/>
        <v>0.60700944538587887</v>
      </c>
      <c r="BG413" s="82">
        <f t="shared" si="86"/>
        <v>0.39299055461412113</v>
      </c>
      <c r="BH413" s="86">
        <f t="shared" si="91"/>
        <v>9.0508317500670454E-4</v>
      </c>
      <c r="BI413" s="83">
        <f>SUMPRODUCT(BC413:$BC$2007,BG413:$BG$2007)</f>
        <v>83335.042424993066</v>
      </c>
      <c r="BJ413" s="77">
        <f t="shared" si="85"/>
        <v>0.38341086056666079</v>
      </c>
      <c r="BL413" s="78">
        <f t="shared" si="92"/>
        <v>203000</v>
      </c>
      <c r="BM413" s="82">
        <f t="shared" si="87"/>
        <v>0.81419094420007954</v>
      </c>
      <c r="BN413" s="82">
        <f t="shared" si="88"/>
        <v>0.18580905579992046</v>
      </c>
      <c r="BO413" s="86">
        <f t="shared" si="93"/>
        <v>7.7185309446126116E-4</v>
      </c>
      <c r="BP413" s="83">
        <f>SUMPRODUCT(BC412:$BC$2006, BN413:$BN$2007)</f>
        <v>22427.72624650718</v>
      </c>
      <c r="BQ413" s="77">
        <f t="shared" si="89"/>
        <v>0.18594415893150082</v>
      </c>
    </row>
    <row r="414" spans="1:69" x14ac:dyDescent="0.35">
      <c r="A414">
        <v>2020</v>
      </c>
      <c r="B414" t="s">
        <v>3</v>
      </c>
      <c r="C414" t="s">
        <v>69</v>
      </c>
      <c r="D414" t="s">
        <v>17</v>
      </c>
      <c r="E414">
        <v>1</v>
      </c>
      <c r="F414" t="s">
        <v>9</v>
      </c>
      <c r="G414" t="s">
        <v>145</v>
      </c>
      <c r="H414" t="s">
        <v>35</v>
      </c>
      <c r="I414" t="s">
        <v>86</v>
      </c>
      <c r="J414" t="s">
        <v>19</v>
      </c>
      <c r="K414" t="s">
        <v>93</v>
      </c>
      <c r="L414" s="6">
        <v>1</v>
      </c>
      <c r="M414" s="6">
        <v>0</v>
      </c>
      <c r="N414" s="6">
        <v>2906.93</v>
      </c>
      <c r="O414" s="6">
        <v>0</v>
      </c>
      <c r="P414" s="6">
        <v>0</v>
      </c>
      <c r="Q414" s="6">
        <v>0</v>
      </c>
      <c r="R414" s="6">
        <v>0</v>
      </c>
      <c r="W414" s="66" t="str">
        <f t="shared" si="82"/>
        <v>X</v>
      </c>
      <c r="X414" s="66" t="str">
        <f t="shared" si="83"/>
        <v>X</v>
      </c>
      <c r="BC414" s="88">
        <v>500</v>
      </c>
      <c r="BE414" s="78">
        <f t="shared" si="90"/>
        <v>203500</v>
      </c>
      <c r="BF414" s="82">
        <f t="shared" si="84"/>
        <v>0.60791244888425289</v>
      </c>
      <c r="BG414" s="82">
        <f t="shared" si="86"/>
        <v>0.39208755111574711</v>
      </c>
      <c r="BH414" s="86">
        <f t="shared" si="91"/>
        <v>9.0300349837402205E-4</v>
      </c>
      <c r="BI414" s="83">
        <f>SUMPRODUCT(BC414:$BC$2007,BG414:$BG$2007)</f>
        <v>83138.547147685997</v>
      </c>
      <c r="BJ414" s="77">
        <f t="shared" si="85"/>
        <v>0.3825068180273245</v>
      </c>
      <c r="BL414" s="78">
        <f t="shared" si="92"/>
        <v>203500</v>
      </c>
      <c r="BM414" s="82">
        <f t="shared" si="87"/>
        <v>0.8149596042711873</v>
      </c>
      <c r="BN414" s="82">
        <f t="shared" si="88"/>
        <v>0.1850403957288127</v>
      </c>
      <c r="BO414" s="86">
        <f t="shared" si="93"/>
        <v>7.6866007110776291E-4</v>
      </c>
      <c r="BP414" s="83">
        <f>SUMPRODUCT(BC413:$BC$2006, BN414:$BN$2007)</f>
        <v>22334.821718607218</v>
      </c>
      <c r="BQ414" s="77">
        <f t="shared" si="89"/>
        <v>0.1851739045547792</v>
      </c>
    </row>
    <row r="415" spans="1:69" x14ac:dyDescent="0.35">
      <c r="A415">
        <v>2020</v>
      </c>
      <c r="B415" t="s">
        <v>3</v>
      </c>
      <c r="C415" t="s">
        <v>69</v>
      </c>
      <c r="D415" t="s">
        <v>17</v>
      </c>
      <c r="E415">
        <v>1</v>
      </c>
      <c r="F415" t="s">
        <v>9</v>
      </c>
      <c r="G415" t="s">
        <v>145</v>
      </c>
      <c r="H415" t="s">
        <v>35</v>
      </c>
      <c r="I415" t="s">
        <v>86</v>
      </c>
      <c r="J415" t="s">
        <v>19</v>
      </c>
      <c r="K415" t="s">
        <v>94</v>
      </c>
      <c r="L415" s="6">
        <v>10</v>
      </c>
      <c r="M415" s="6">
        <v>-307075.94</v>
      </c>
      <c r="N415" s="6">
        <v>23723.17</v>
      </c>
      <c r="O415" s="6">
        <v>0</v>
      </c>
      <c r="P415" s="6">
        <v>0</v>
      </c>
      <c r="Q415" s="6">
        <v>48075.94</v>
      </c>
      <c r="R415" s="6">
        <v>0</v>
      </c>
      <c r="W415" s="66" t="str">
        <f t="shared" si="82"/>
        <v>X</v>
      </c>
      <c r="X415" s="66" t="str">
        <f t="shared" si="83"/>
        <v>X</v>
      </c>
      <c r="BC415" s="88">
        <v>500</v>
      </c>
      <c r="BE415" s="78">
        <f t="shared" si="90"/>
        <v>204000</v>
      </c>
      <c r="BF415" s="82">
        <f t="shared" si="84"/>
        <v>0.60881337748462105</v>
      </c>
      <c r="BG415" s="82">
        <f t="shared" si="86"/>
        <v>0.39118662251537895</v>
      </c>
      <c r="BH415" s="86">
        <f t="shared" si="91"/>
        <v>9.0092860036816713E-4</v>
      </c>
      <c r="BI415" s="83">
        <f>SUMPRODUCT(BC415:$BC$2007,BG415:$BG$2007)</f>
        <v>82942.503372128107</v>
      </c>
      <c r="BJ415" s="77">
        <f t="shared" si="85"/>
        <v>0.38160485277347539</v>
      </c>
      <c r="BL415" s="78">
        <f t="shared" si="92"/>
        <v>204000</v>
      </c>
      <c r="BM415" s="82">
        <f t="shared" si="87"/>
        <v>0.81572508452792925</v>
      </c>
      <c r="BN415" s="82">
        <f t="shared" si="88"/>
        <v>0.18427491547207075</v>
      </c>
      <c r="BO415" s="86">
        <f t="shared" si="93"/>
        <v>7.6548025674194609E-4</v>
      </c>
      <c r="BP415" s="83">
        <f>SUMPRODUCT(BC414:$BC$2006, BN415:$BN$2007)</f>
        <v>22242.301520742811</v>
      </c>
      <c r="BQ415" s="77">
        <f t="shared" si="89"/>
        <v>0.18440683658779111</v>
      </c>
    </row>
    <row r="416" spans="1:69" x14ac:dyDescent="0.35">
      <c r="A416">
        <v>2020</v>
      </c>
      <c r="B416" t="s">
        <v>3</v>
      </c>
      <c r="C416" t="s">
        <v>69</v>
      </c>
      <c r="D416" t="s">
        <v>17</v>
      </c>
      <c r="E416">
        <v>1</v>
      </c>
      <c r="F416" t="s">
        <v>9</v>
      </c>
      <c r="G416" t="s">
        <v>145</v>
      </c>
      <c r="H416" t="s">
        <v>35</v>
      </c>
      <c r="I416" t="s">
        <v>86</v>
      </c>
      <c r="J416" t="s">
        <v>19</v>
      </c>
      <c r="K416" t="s">
        <v>102</v>
      </c>
      <c r="L416" s="6">
        <v>1</v>
      </c>
      <c r="M416" s="6">
        <v>-24572.94</v>
      </c>
      <c r="N416" s="6">
        <v>0</v>
      </c>
      <c r="O416" s="6">
        <v>0</v>
      </c>
      <c r="P416" s="6">
        <v>0</v>
      </c>
      <c r="Q416" s="6">
        <v>24572.94</v>
      </c>
      <c r="R416" s="6">
        <v>0</v>
      </c>
      <c r="W416" s="66" t="str">
        <f t="shared" si="82"/>
        <v>X</v>
      </c>
      <c r="X416" s="66" t="str">
        <f t="shared" si="83"/>
        <v>X</v>
      </c>
      <c r="BC416" s="88">
        <v>500</v>
      </c>
      <c r="BE416" s="78">
        <f t="shared" si="90"/>
        <v>204500</v>
      </c>
      <c r="BF416" s="82">
        <f t="shared" si="84"/>
        <v>0.60971223595463009</v>
      </c>
      <c r="BG416" s="82">
        <f t="shared" si="86"/>
        <v>0.39028776404536991</v>
      </c>
      <c r="BH416" s="86">
        <f t="shared" si="91"/>
        <v>8.9885847000903407E-4</v>
      </c>
      <c r="BI416" s="83">
        <f>SUMPRODUCT(BC416:$BC$2007,BG416:$BG$2007)</f>
        <v>82746.910060870432</v>
      </c>
      <c r="BJ416" s="77">
        <f t="shared" si="85"/>
        <v>0.3807049600319809</v>
      </c>
      <c r="BL416" s="78">
        <f t="shared" si="92"/>
        <v>204500</v>
      </c>
      <c r="BM416" s="82">
        <f t="shared" si="87"/>
        <v>0.8164873981246501</v>
      </c>
      <c r="BN416" s="82">
        <f t="shared" si="88"/>
        <v>0.1835126018753499</v>
      </c>
      <c r="BO416" s="86">
        <f t="shared" si="93"/>
        <v>7.6231359672085386E-4</v>
      </c>
      <c r="BP416" s="83">
        <f>SUMPRODUCT(BC415:$BC$2006, BN416:$BN$2007)</f>
        <v>22150.16406300677</v>
      </c>
      <c r="BQ416" s="77">
        <f t="shared" si="89"/>
        <v>0.18364294184890814</v>
      </c>
    </row>
    <row r="417" spans="1:69" x14ac:dyDescent="0.35">
      <c r="A417">
        <v>2020</v>
      </c>
      <c r="B417" t="s">
        <v>3</v>
      </c>
      <c r="C417" t="s">
        <v>69</v>
      </c>
      <c r="D417" t="s">
        <v>17</v>
      </c>
      <c r="E417">
        <v>1</v>
      </c>
      <c r="F417" t="s">
        <v>9</v>
      </c>
      <c r="G417" t="s">
        <v>145</v>
      </c>
      <c r="H417" t="s">
        <v>35</v>
      </c>
      <c r="I417" t="s">
        <v>86</v>
      </c>
      <c r="J417" t="s">
        <v>19</v>
      </c>
      <c r="K417" t="s">
        <v>101</v>
      </c>
      <c r="L417" s="6">
        <v>1</v>
      </c>
      <c r="M417" s="6">
        <v>-6988.96</v>
      </c>
      <c r="N417" s="6">
        <v>8613.1200000000008</v>
      </c>
      <c r="O417" s="6">
        <v>0</v>
      </c>
      <c r="P417" s="6">
        <v>0</v>
      </c>
      <c r="Q417" s="6">
        <v>6988.96</v>
      </c>
      <c r="R417" s="6">
        <v>0</v>
      </c>
      <c r="W417" s="66" t="str">
        <f t="shared" si="82"/>
        <v>X</v>
      </c>
      <c r="X417" s="66" t="str">
        <f t="shared" si="83"/>
        <v>X</v>
      </c>
      <c r="BC417" s="88">
        <v>500</v>
      </c>
      <c r="BE417" s="78">
        <f t="shared" si="90"/>
        <v>205000</v>
      </c>
      <c r="BF417" s="82">
        <f t="shared" si="84"/>
        <v>0.61060902905097203</v>
      </c>
      <c r="BG417" s="82">
        <f t="shared" si="86"/>
        <v>0.38939097094902797</v>
      </c>
      <c r="BH417" s="86">
        <f t="shared" si="91"/>
        <v>8.9679309634194126E-4</v>
      </c>
      <c r="BI417" s="83">
        <f>SUMPRODUCT(BC417:$BC$2007,BG417:$BG$2007)</f>
        <v>82551.766178847756</v>
      </c>
      <c r="BJ417" s="77">
        <f t="shared" si="85"/>
        <v>0.37980713504067576</v>
      </c>
      <c r="BL417" s="78">
        <f t="shared" si="92"/>
        <v>205000</v>
      </c>
      <c r="BM417" s="82">
        <f t="shared" si="87"/>
        <v>0.81724655816127689</v>
      </c>
      <c r="BN417" s="82">
        <f t="shared" si="88"/>
        <v>0.18275344183872311</v>
      </c>
      <c r="BO417" s="86">
        <f t="shared" si="93"/>
        <v>7.5916003662679366E-4</v>
      </c>
      <c r="BP417" s="83">
        <f>SUMPRODUCT(BC416:$BC$2006, BN417:$BN$2007)</f>
        <v>22058.407762069088</v>
      </c>
      <c r="BQ417" s="77">
        <f t="shared" si="89"/>
        <v>0.18288220721103193</v>
      </c>
    </row>
    <row r="418" spans="1:69" x14ac:dyDescent="0.35">
      <c r="A418">
        <v>2020</v>
      </c>
      <c r="B418" t="s">
        <v>3</v>
      </c>
      <c r="C418" t="s">
        <v>69</v>
      </c>
      <c r="D418" t="s">
        <v>17</v>
      </c>
      <c r="E418">
        <v>1</v>
      </c>
      <c r="F418" t="s">
        <v>9</v>
      </c>
      <c r="G418" t="s">
        <v>145</v>
      </c>
      <c r="H418" t="s">
        <v>35</v>
      </c>
      <c r="I418" t="s">
        <v>86</v>
      </c>
      <c r="J418" t="s">
        <v>19</v>
      </c>
      <c r="K418" t="s">
        <v>108</v>
      </c>
      <c r="L418" s="6">
        <v>1</v>
      </c>
      <c r="M418" s="6">
        <v>-13750</v>
      </c>
      <c r="N418" s="6">
        <v>0</v>
      </c>
      <c r="O418" s="6">
        <v>0</v>
      </c>
      <c r="P418" s="6">
        <v>0</v>
      </c>
      <c r="Q418" s="6">
        <v>13750</v>
      </c>
      <c r="R418" s="6">
        <v>0</v>
      </c>
      <c r="W418" s="66" t="str">
        <f t="shared" si="82"/>
        <v>X</v>
      </c>
      <c r="X418" s="66" t="str">
        <f t="shared" si="83"/>
        <v>X</v>
      </c>
      <c r="BC418" s="88">
        <v>500</v>
      </c>
      <c r="BE418" s="78">
        <f t="shared" si="90"/>
        <v>205500</v>
      </c>
      <c r="BF418" s="82">
        <f t="shared" si="84"/>
        <v>0.61150376151940877</v>
      </c>
      <c r="BG418" s="82">
        <f t="shared" si="86"/>
        <v>0.38849623848059123</v>
      </c>
      <c r="BH418" s="86">
        <f t="shared" si="91"/>
        <v>8.9473246843674303E-4</v>
      </c>
      <c r="BI418" s="83">
        <f>SUMPRODUCT(BC418:$BC$2007,BG418:$BG$2007)</f>
        <v>82357.070693373244</v>
      </c>
      <c r="BJ418" s="77">
        <f t="shared" si="85"/>
        <v>0.37891137304833722</v>
      </c>
      <c r="BL418" s="78">
        <f t="shared" si="92"/>
        <v>205500</v>
      </c>
      <c r="BM418" s="82">
        <f t="shared" si="87"/>
        <v>0.81800257768354501</v>
      </c>
      <c r="BN418" s="82">
        <f t="shared" si="88"/>
        <v>0.18199742231645499</v>
      </c>
      <c r="BO418" s="86">
        <f t="shared" si="93"/>
        <v>7.5601952226811431E-4</v>
      </c>
      <c r="BP418" s="83">
        <f>SUMPRODUCT(BC417:$BC$2006, BN418:$BN$2007)</f>
        <v>21967.03104114973</v>
      </c>
      <c r="BQ418" s="77">
        <f t="shared" si="89"/>
        <v>0.18212461960136891</v>
      </c>
    </row>
    <row r="419" spans="1:69" x14ac:dyDescent="0.35">
      <c r="A419">
        <v>2020</v>
      </c>
      <c r="B419" t="s">
        <v>3</v>
      </c>
      <c r="C419" t="s">
        <v>69</v>
      </c>
      <c r="D419" t="s">
        <v>17</v>
      </c>
      <c r="E419">
        <v>1</v>
      </c>
      <c r="F419" t="s">
        <v>9</v>
      </c>
      <c r="G419" t="s">
        <v>145</v>
      </c>
      <c r="H419" t="s">
        <v>35</v>
      </c>
      <c r="I419" t="s">
        <v>86</v>
      </c>
      <c r="J419" t="s">
        <v>19</v>
      </c>
      <c r="K419" t="s">
        <v>99</v>
      </c>
      <c r="L419" s="6">
        <v>3</v>
      </c>
      <c r="M419" s="6">
        <v>-144663.75</v>
      </c>
      <c r="N419" s="6">
        <v>4313.79</v>
      </c>
      <c r="O419" s="6">
        <v>0</v>
      </c>
      <c r="P419" s="6">
        <v>0</v>
      </c>
      <c r="Q419" s="6">
        <v>144663.75</v>
      </c>
      <c r="R419" s="6">
        <v>0</v>
      </c>
      <c r="W419" s="66" t="str">
        <f t="shared" si="82"/>
        <v>X</v>
      </c>
      <c r="X419" s="66" t="str">
        <f t="shared" si="83"/>
        <v>X</v>
      </c>
      <c r="BC419" s="88">
        <v>500</v>
      </c>
      <c r="BE419" s="78">
        <f t="shared" si="90"/>
        <v>206000</v>
      </c>
      <c r="BF419" s="82">
        <f t="shared" si="84"/>
        <v>0.61239643809479749</v>
      </c>
      <c r="BG419" s="82">
        <f t="shared" si="86"/>
        <v>0.38760356190520251</v>
      </c>
      <c r="BH419" s="86">
        <f t="shared" si="91"/>
        <v>8.9267657538871781E-4</v>
      </c>
      <c r="BI419" s="83">
        <f>SUMPRODUCT(BC419:$BC$2007,BG419:$BG$2007)</f>
        <v>82162.822574132937</v>
      </c>
      <c r="BJ419" s="77">
        <f t="shared" si="85"/>
        <v>0.3780176693146598</v>
      </c>
      <c r="BL419" s="78">
        <f t="shared" si="92"/>
        <v>206000</v>
      </c>
      <c r="BM419" s="82">
        <f t="shared" si="87"/>
        <v>0.81875546968322144</v>
      </c>
      <c r="BN419" s="82">
        <f t="shared" si="88"/>
        <v>0.18124453031677856</v>
      </c>
      <c r="BO419" s="86">
        <f t="shared" si="93"/>
        <v>7.528919996764305E-4</v>
      </c>
      <c r="BP419" s="83">
        <f>SUMPRODUCT(BC418:$BC$2006, BN419:$BN$2007)</f>
        <v>21876.032329991507</v>
      </c>
      <c r="BQ419" s="77">
        <f t="shared" si="89"/>
        <v>0.18137016600120506</v>
      </c>
    </row>
    <row r="420" spans="1:69" x14ac:dyDescent="0.35">
      <c r="A420">
        <v>2020</v>
      </c>
      <c r="B420" t="s">
        <v>3</v>
      </c>
      <c r="C420" t="s">
        <v>69</v>
      </c>
      <c r="D420" t="s">
        <v>17</v>
      </c>
      <c r="E420">
        <v>1</v>
      </c>
      <c r="F420" t="s">
        <v>9</v>
      </c>
      <c r="G420" t="s">
        <v>145</v>
      </c>
      <c r="H420" t="s">
        <v>35</v>
      </c>
      <c r="I420" t="s">
        <v>86</v>
      </c>
      <c r="J420" t="s">
        <v>19</v>
      </c>
      <c r="K420" t="s">
        <v>98</v>
      </c>
      <c r="L420" s="6">
        <v>3</v>
      </c>
      <c r="M420" s="6">
        <v>-14077.95</v>
      </c>
      <c r="N420" s="6">
        <v>0</v>
      </c>
      <c r="O420" s="6">
        <v>0</v>
      </c>
      <c r="P420" s="6">
        <v>0</v>
      </c>
      <c r="Q420" s="6">
        <v>14077.95</v>
      </c>
      <c r="R420" s="6">
        <v>0</v>
      </c>
      <c r="W420" s="66" t="str">
        <f t="shared" si="82"/>
        <v>X</v>
      </c>
      <c r="X420" s="66" t="str">
        <f t="shared" si="83"/>
        <v>X</v>
      </c>
      <c r="BC420" s="88">
        <v>500</v>
      </c>
      <c r="BE420" s="78">
        <f t="shared" si="90"/>
        <v>206500</v>
      </c>
      <c r="BF420" s="82">
        <f t="shared" si="84"/>
        <v>0.61328706350111639</v>
      </c>
      <c r="BG420" s="82">
        <f t="shared" si="86"/>
        <v>0.38671293649888361</v>
      </c>
      <c r="BH420" s="86">
        <f t="shared" si="91"/>
        <v>8.9062540631890119E-4</v>
      </c>
      <c r="BI420" s="83">
        <f>SUMPRODUCT(BC420:$BC$2007,BG420:$BG$2007)</f>
        <v>81969.02079318036</v>
      </c>
      <c r="BJ420" s="77">
        <f t="shared" si="85"/>
        <v>0.37712601911023041</v>
      </c>
      <c r="BL420" s="78">
        <f t="shared" si="92"/>
        <v>206500</v>
      </c>
      <c r="BM420" s="82">
        <f t="shared" si="87"/>
        <v>0.81950524709832873</v>
      </c>
      <c r="BN420" s="82">
        <f t="shared" si="88"/>
        <v>0.18049475290167127</v>
      </c>
      <c r="BO420" s="86">
        <f t="shared" si="93"/>
        <v>7.497774151072889E-4</v>
      </c>
      <c r="BP420" s="83">
        <f>SUMPRODUCT(BC419:$BC$2006, BN420:$BN$2007)</f>
        <v>21785.410064833119</v>
      </c>
      <c r="BQ420" s="77">
        <f t="shared" si="89"/>
        <v>0.18061883344568272</v>
      </c>
    </row>
    <row r="421" spans="1:69" x14ac:dyDescent="0.35">
      <c r="A421">
        <v>2020</v>
      </c>
      <c r="B421" t="s">
        <v>3</v>
      </c>
      <c r="C421" t="s">
        <v>69</v>
      </c>
      <c r="D421" t="s">
        <v>17</v>
      </c>
      <c r="E421">
        <v>1</v>
      </c>
      <c r="F421" t="s">
        <v>9</v>
      </c>
      <c r="G421" t="s">
        <v>145</v>
      </c>
      <c r="H421" t="s">
        <v>35</v>
      </c>
      <c r="I421" t="s">
        <v>86</v>
      </c>
      <c r="J421" t="s">
        <v>19</v>
      </c>
      <c r="K421" t="s">
        <v>105</v>
      </c>
      <c r="L421" s="6">
        <v>1</v>
      </c>
      <c r="M421" s="6">
        <v>0</v>
      </c>
      <c r="N421" s="6">
        <v>23728.81</v>
      </c>
      <c r="O421" s="6">
        <v>0</v>
      </c>
      <c r="P421" s="6">
        <v>0</v>
      </c>
      <c r="Q421" s="6">
        <v>0</v>
      </c>
      <c r="R421" s="6">
        <v>0</v>
      </c>
      <c r="W421" s="66" t="str">
        <f t="shared" si="82"/>
        <v>X</v>
      </c>
      <c r="X421" s="66" t="str">
        <f t="shared" si="83"/>
        <v>X</v>
      </c>
      <c r="BC421" s="88">
        <v>500</v>
      </c>
      <c r="BE421" s="78">
        <f t="shared" si="90"/>
        <v>207000</v>
      </c>
      <c r="BF421" s="82">
        <f t="shared" si="84"/>
        <v>0.6141756424514877</v>
      </c>
      <c r="BG421" s="82">
        <f t="shared" si="86"/>
        <v>0.3858243575485123</v>
      </c>
      <c r="BH421" s="86">
        <f t="shared" si="91"/>
        <v>8.8857895037131041E-4</v>
      </c>
      <c r="BI421" s="83">
        <f>SUMPRODUCT(BC421:$BC$2007,BG421:$BG$2007)</f>
        <v>81775.664324930898</v>
      </c>
      <c r="BJ421" s="77">
        <f t="shared" si="85"/>
        <v>0.3762364177165024</v>
      </c>
      <c r="BL421" s="78">
        <f t="shared" si="92"/>
        <v>207000</v>
      </c>
      <c r="BM421" s="82">
        <f t="shared" si="87"/>
        <v>0.8202519228133669</v>
      </c>
      <c r="BN421" s="82">
        <f t="shared" si="88"/>
        <v>0.1797480771866331</v>
      </c>
      <c r="BO421" s="86">
        <f t="shared" si="93"/>
        <v>7.4667571503816976E-4</v>
      </c>
      <c r="BP421" s="83">
        <f>SUMPRODUCT(BC420:$BC$2006, BN421:$BN$2007)</f>
        <v>21695.162688382283</v>
      </c>
      <c r="BQ421" s="77">
        <f t="shared" si="89"/>
        <v>0.17987060902357757</v>
      </c>
    </row>
    <row r="422" spans="1:69" x14ac:dyDescent="0.35">
      <c r="A422">
        <v>2020</v>
      </c>
      <c r="B422" t="s">
        <v>3</v>
      </c>
      <c r="C422" t="s">
        <v>69</v>
      </c>
      <c r="D422" t="s">
        <v>17</v>
      </c>
      <c r="E422">
        <v>1</v>
      </c>
      <c r="F422" t="s">
        <v>9</v>
      </c>
      <c r="G422" t="s">
        <v>146</v>
      </c>
      <c r="H422" t="s">
        <v>35</v>
      </c>
      <c r="I422" t="s">
        <v>86</v>
      </c>
      <c r="J422" t="s">
        <v>19</v>
      </c>
      <c r="K422" t="s">
        <v>94</v>
      </c>
      <c r="L422" s="6">
        <v>1</v>
      </c>
      <c r="M422" s="6">
        <v>1862000</v>
      </c>
      <c r="N422" s="6">
        <v>0</v>
      </c>
      <c r="O422" s="6">
        <v>0</v>
      </c>
      <c r="P422" s="6">
        <v>1960000</v>
      </c>
      <c r="Q422" s="6">
        <v>98000</v>
      </c>
      <c r="R422" s="6">
        <v>0</v>
      </c>
      <c r="W422" s="66" t="str">
        <f t="shared" si="82"/>
        <v>X</v>
      </c>
      <c r="X422" s="66" t="str">
        <f t="shared" si="83"/>
        <v>X</v>
      </c>
      <c r="BC422" s="88">
        <v>500</v>
      </c>
      <c r="BE422" s="78">
        <f t="shared" si="90"/>
        <v>207500</v>
      </c>
      <c r="BF422" s="82">
        <f t="shared" si="84"/>
        <v>0.61506217964820564</v>
      </c>
      <c r="BG422" s="82">
        <f t="shared" si="86"/>
        <v>0.38493782035179436</v>
      </c>
      <c r="BH422" s="86">
        <f t="shared" si="91"/>
        <v>8.8653719671794029E-4</v>
      </c>
      <c r="BI422" s="83">
        <f>SUMPRODUCT(BC422:$BC$2007,BG422:$BG$2007)</f>
        <v>81582.752146156621</v>
      </c>
      <c r="BJ422" s="77">
        <f t="shared" si="85"/>
        <v>0.37534886042577192</v>
      </c>
      <c r="BL422" s="78">
        <f t="shared" si="92"/>
        <v>207500</v>
      </c>
      <c r="BM422" s="82">
        <f t="shared" si="87"/>
        <v>0.82099550965953505</v>
      </c>
      <c r="BN422" s="82">
        <f t="shared" si="88"/>
        <v>0.17900449034046495</v>
      </c>
      <c r="BO422" s="86">
        <f t="shared" si="93"/>
        <v>7.4358684616815385E-4</v>
      </c>
      <c r="BP422" s="83">
        <f>SUMPRODUCT(BC421:$BC$2006, BN422:$BN$2007)</f>
        <v>21605.288649788967</v>
      </c>
      <c r="BQ422" s="77">
        <f t="shared" si="89"/>
        <v>0.17912547987707686</v>
      </c>
    </row>
    <row r="423" spans="1:69" x14ac:dyDescent="0.35">
      <c r="A423">
        <v>2020</v>
      </c>
      <c r="B423" t="s">
        <v>3</v>
      </c>
      <c r="C423" t="s">
        <v>69</v>
      </c>
      <c r="D423" t="s">
        <v>17</v>
      </c>
      <c r="E423">
        <v>1</v>
      </c>
      <c r="F423" t="s">
        <v>9</v>
      </c>
      <c r="G423" t="s">
        <v>146</v>
      </c>
      <c r="H423" t="s">
        <v>35</v>
      </c>
      <c r="I423" t="s">
        <v>86</v>
      </c>
      <c r="J423" t="s">
        <v>19</v>
      </c>
      <c r="K423" t="s">
        <v>98</v>
      </c>
      <c r="L423" s="6">
        <v>5</v>
      </c>
      <c r="M423" s="6">
        <v>-609.59</v>
      </c>
      <c r="N423" s="6">
        <v>0</v>
      </c>
      <c r="O423" s="6">
        <v>0</v>
      </c>
      <c r="P423" s="6">
        <v>0</v>
      </c>
      <c r="Q423" s="6">
        <v>609.59</v>
      </c>
      <c r="R423" s="6">
        <v>0</v>
      </c>
      <c r="W423" s="66" t="str">
        <f t="shared" si="82"/>
        <v>X</v>
      </c>
      <c r="X423" s="66" t="str">
        <f t="shared" si="83"/>
        <v>X</v>
      </c>
      <c r="BC423" s="88">
        <v>500</v>
      </c>
      <c r="BE423" s="78">
        <f t="shared" si="90"/>
        <v>208000</v>
      </c>
      <c r="BF423" s="82">
        <f t="shared" si="84"/>
        <v>0.6159466797827583</v>
      </c>
      <c r="BG423" s="82">
        <f t="shared" si="86"/>
        <v>0.3840533202172417</v>
      </c>
      <c r="BH423" s="86">
        <f t="shared" si="91"/>
        <v>8.8450013455265708E-4</v>
      </c>
      <c r="BI423" s="83">
        <f>SUMPRODUCT(BC423:$BC$2007,BG423:$BG$2007)</f>
        <v>81390.283235980707</v>
      </c>
      <c r="BJ423" s="77">
        <f t="shared" si="85"/>
        <v>0.37446334254115221</v>
      </c>
      <c r="BL423" s="78">
        <f t="shared" si="92"/>
        <v>208000</v>
      </c>
      <c r="BM423" s="82">
        <f t="shared" si="87"/>
        <v>0.82173602041495197</v>
      </c>
      <c r="BN423" s="82">
        <f t="shared" si="88"/>
        <v>0.17826397958504803</v>
      </c>
      <c r="BO423" s="86">
        <f t="shared" si="93"/>
        <v>7.4051075541692324E-4</v>
      </c>
      <c r="BP423" s="83">
        <f>SUMPRODUCT(BC422:$BC$2006, BN423:$BN$2007)</f>
        <v>21515.786404618728</v>
      </c>
      <c r="BQ423" s="77">
        <f t="shared" si="89"/>
        <v>0.17838343320155831</v>
      </c>
    </row>
    <row r="424" spans="1:69" x14ac:dyDescent="0.35">
      <c r="A424">
        <v>2020</v>
      </c>
      <c r="B424" t="s">
        <v>3</v>
      </c>
      <c r="C424" t="s">
        <v>69</v>
      </c>
      <c r="D424" t="s">
        <v>17</v>
      </c>
      <c r="E424">
        <v>1</v>
      </c>
      <c r="F424" t="s">
        <v>9</v>
      </c>
      <c r="G424" t="s">
        <v>147</v>
      </c>
      <c r="H424" t="s">
        <v>35</v>
      </c>
      <c r="I424" t="s">
        <v>86</v>
      </c>
      <c r="J424" t="s">
        <v>19</v>
      </c>
      <c r="K424" t="s">
        <v>94</v>
      </c>
      <c r="L424" s="6">
        <v>7</v>
      </c>
      <c r="M424" s="6">
        <v>3492039.2</v>
      </c>
      <c r="N424" s="6">
        <v>308223.27</v>
      </c>
      <c r="O424" s="6">
        <v>0</v>
      </c>
      <c r="P424" s="6">
        <v>3705000</v>
      </c>
      <c r="Q424" s="6">
        <v>212960.8</v>
      </c>
      <c r="R424" s="6">
        <v>0</v>
      </c>
      <c r="W424" s="66" t="str">
        <f t="shared" si="82"/>
        <v>X</v>
      </c>
      <c r="X424" s="66" t="str">
        <f t="shared" si="83"/>
        <v>X</v>
      </c>
      <c r="BC424" s="88">
        <v>500</v>
      </c>
      <c r="BE424" s="78">
        <f t="shared" si="90"/>
        <v>208500</v>
      </c>
      <c r="BF424" s="82">
        <f t="shared" si="84"/>
        <v>0.61682914753585438</v>
      </c>
      <c r="BG424" s="82">
        <f t="shared" si="86"/>
        <v>0.38317085246414562</v>
      </c>
      <c r="BH424" s="86">
        <f t="shared" si="91"/>
        <v>8.8246775309608338E-4</v>
      </c>
      <c r="BI424" s="83">
        <f>SUMPRODUCT(BC424:$BC$2007,BG424:$BG$2007)</f>
        <v>81198.256575872118</v>
      </c>
      <c r="BJ424" s="77">
        <f t="shared" si="85"/>
        <v>0.37357985937654897</v>
      </c>
      <c r="BL424" s="78">
        <f t="shared" si="92"/>
        <v>208500</v>
      </c>
      <c r="BM424" s="82">
        <f t="shared" si="87"/>
        <v>0.82247346780487551</v>
      </c>
      <c r="BN424" s="82">
        <f t="shared" si="88"/>
        <v>0.17752653219512449</v>
      </c>
      <c r="BO424" s="86">
        <f t="shared" si="93"/>
        <v>7.3744738992354009E-4</v>
      </c>
      <c r="BP424" s="83">
        <f>SUMPRODUCT(BC423:$BC$2006, BN424:$BN$2007)</f>
        <v>21426.654414826207</v>
      </c>
      <c r="BQ424" s="77">
        <f t="shared" si="89"/>
        <v>0.17764445624537031</v>
      </c>
    </row>
    <row r="425" spans="1:69" x14ac:dyDescent="0.35">
      <c r="A425">
        <v>2020</v>
      </c>
      <c r="B425" t="s">
        <v>3</v>
      </c>
      <c r="C425" t="s">
        <v>69</v>
      </c>
      <c r="D425" t="s">
        <v>17</v>
      </c>
      <c r="E425">
        <v>1</v>
      </c>
      <c r="F425" t="s">
        <v>9</v>
      </c>
      <c r="G425" t="s">
        <v>147</v>
      </c>
      <c r="H425" t="s">
        <v>35</v>
      </c>
      <c r="I425" t="s">
        <v>86</v>
      </c>
      <c r="J425" t="s">
        <v>19</v>
      </c>
      <c r="K425" t="s">
        <v>115</v>
      </c>
      <c r="L425" s="6">
        <v>2</v>
      </c>
      <c r="M425" s="6">
        <v>0</v>
      </c>
      <c r="N425" s="6">
        <v>14157.82</v>
      </c>
      <c r="O425" s="6">
        <v>0</v>
      </c>
      <c r="P425" s="6">
        <v>0</v>
      </c>
      <c r="Q425" s="6">
        <v>0</v>
      </c>
      <c r="R425" s="6">
        <v>0</v>
      </c>
      <c r="W425" s="66" t="str">
        <f t="shared" si="82"/>
        <v>X</v>
      </c>
      <c r="X425" s="66" t="str">
        <f t="shared" si="83"/>
        <v>X</v>
      </c>
      <c r="BC425" s="88">
        <v>500</v>
      </c>
      <c r="BE425" s="78">
        <f t="shared" si="90"/>
        <v>209000</v>
      </c>
      <c r="BF425" s="82">
        <f t="shared" si="84"/>
        <v>0.61770958757744732</v>
      </c>
      <c r="BG425" s="82">
        <f t="shared" si="86"/>
        <v>0.38229041242255268</v>
      </c>
      <c r="BH425" s="86">
        <f t="shared" si="91"/>
        <v>8.8044004159293365E-4</v>
      </c>
      <c r="BI425" s="83">
        <f>SUMPRODUCT(BC425:$BC$2007,BG425:$BG$2007)</f>
        <v>81006.671149640053</v>
      </c>
      <c r="BJ425" s="77">
        <f t="shared" si="85"/>
        <v>0.37269840625663508</v>
      </c>
      <c r="BL425" s="78">
        <f t="shared" si="92"/>
        <v>209000</v>
      </c>
      <c r="BM425" s="82">
        <f t="shared" si="87"/>
        <v>0.82320786450192107</v>
      </c>
      <c r="BN425" s="82">
        <f t="shared" si="88"/>
        <v>0.17679213549807893</v>
      </c>
      <c r="BO425" s="86">
        <f t="shared" si="93"/>
        <v>7.3439669704555843E-4</v>
      </c>
      <c r="BP425" s="83">
        <f>SUMPRODUCT(BC424:$BC$2006, BN425:$BN$2007)</f>
        <v>21337.89114872865</v>
      </c>
      <c r="BQ425" s="77">
        <f t="shared" si="89"/>
        <v>0.17690853630961251</v>
      </c>
    </row>
    <row r="426" spans="1:69" x14ac:dyDescent="0.35">
      <c r="A426">
        <v>2020</v>
      </c>
      <c r="B426" t="s">
        <v>3</v>
      </c>
      <c r="C426" t="s">
        <v>69</v>
      </c>
      <c r="D426" t="s">
        <v>17</v>
      </c>
      <c r="E426">
        <v>1</v>
      </c>
      <c r="F426" t="s">
        <v>9</v>
      </c>
      <c r="G426" t="s">
        <v>147</v>
      </c>
      <c r="H426" t="s">
        <v>35</v>
      </c>
      <c r="I426" t="s">
        <v>86</v>
      </c>
      <c r="J426" t="s">
        <v>19</v>
      </c>
      <c r="K426" t="s">
        <v>108</v>
      </c>
      <c r="L426" s="6">
        <v>3</v>
      </c>
      <c r="M426" s="6">
        <v>672306.55</v>
      </c>
      <c r="N426" s="6">
        <v>23655.81</v>
      </c>
      <c r="O426" s="6">
        <v>0</v>
      </c>
      <c r="P426" s="6">
        <v>745616.9</v>
      </c>
      <c r="Q426" s="6">
        <v>33310.35</v>
      </c>
      <c r="R426" s="6">
        <v>0</v>
      </c>
      <c r="W426" s="66" t="str">
        <f t="shared" si="82"/>
        <v>X</v>
      </c>
      <c r="X426" s="66" t="str">
        <f t="shared" si="83"/>
        <v>X</v>
      </c>
      <c r="BC426" s="88">
        <v>500</v>
      </c>
      <c r="BE426" s="78">
        <f t="shared" si="90"/>
        <v>209500</v>
      </c>
      <c r="BF426" s="82">
        <f t="shared" si="84"/>
        <v>0.61858800456675977</v>
      </c>
      <c r="BG426" s="82">
        <f t="shared" si="86"/>
        <v>0.38141199543324023</v>
      </c>
      <c r="BH426" s="86">
        <f t="shared" si="91"/>
        <v>8.7841698931245826E-4</v>
      </c>
      <c r="BI426" s="83">
        <f>SUMPRODUCT(BC426:$BC$2007,BG426:$BG$2007)</f>
        <v>80815.525943428758</v>
      </c>
      <c r="BJ426" s="77">
        <f t="shared" si="85"/>
        <v>0.37181897851682655</v>
      </c>
      <c r="BL426" s="78">
        <f t="shared" si="92"/>
        <v>209500</v>
      </c>
      <c r="BM426" s="82">
        <f t="shared" si="87"/>
        <v>0.82393922312627987</v>
      </c>
      <c r="BN426" s="82">
        <f t="shared" si="88"/>
        <v>0.17606077687372013</v>
      </c>
      <c r="BO426" s="86">
        <f t="shared" si="93"/>
        <v>7.3135862435880217E-4</v>
      </c>
      <c r="BP426" s="83">
        <f>SUMPRODUCT(BC425:$BC$2006, BN426:$BN$2007)</f>
        <v>21249.49508097961</v>
      </c>
      <c r="BQ426" s="77">
        <f t="shared" si="89"/>
        <v>0.17617566074791766</v>
      </c>
    </row>
    <row r="427" spans="1:69" x14ac:dyDescent="0.35">
      <c r="A427">
        <v>2020</v>
      </c>
      <c r="B427" t="s">
        <v>3</v>
      </c>
      <c r="C427" t="s">
        <v>69</v>
      </c>
      <c r="D427" t="s">
        <v>17</v>
      </c>
      <c r="E427">
        <v>1</v>
      </c>
      <c r="F427" t="s">
        <v>9</v>
      </c>
      <c r="G427" t="s">
        <v>147</v>
      </c>
      <c r="H427" t="s">
        <v>35</v>
      </c>
      <c r="I427" t="s">
        <v>86</v>
      </c>
      <c r="J427" t="s">
        <v>19</v>
      </c>
      <c r="K427" t="s">
        <v>98</v>
      </c>
      <c r="L427" s="6">
        <v>6</v>
      </c>
      <c r="M427" s="6">
        <v>-9929.27</v>
      </c>
      <c r="N427" s="6">
        <v>0</v>
      </c>
      <c r="O427" s="6">
        <v>0</v>
      </c>
      <c r="P427" s="6">
        <v>0</v>
      </c>
      <c r="Q427" s="6">
        <v>9929.27</v>
      </c>
      <c r="R427" s="6">
        <v>0</v>
      </c>
      <c r="W427" s="66" t="str">
        <f t="shared" si="82"/>
        <v>X</v>
      </c>
      <c r="X427" s="66" t="str">
        <f t="shared" si="83"/>
        <v>X</v>
      </c>
      <c r="BC427" s="88">
        <v>500</v>
      </c>
      <c r="BE427" s="78">
        <f t="shared" si="90"/>
        <v>210000</v>
      </c>
      <c r="BF427" s="82">
        <f t="shared" si="84"/>
        <v>0.61946440315230888</v>
      </c>
      <c r="BG427" s="82">
        <f t="shared" si="86"/>
        <v>0.38053559684769112</v>
      </c>
      <c r="BH427" s="86">
        <f t="shared" si="91"/>
        <v>8.7639858554910965E-4</v>
      </c>
      <c r="BI427" s="83">
        <f>SUMPRODUCT(BC427:$BC$2007,BG427:$BG$2007)</f>
        <v>80624.819945712137</v>
      </c>
      <c r="BJ427" s="77">
        <f t="shared" si="85"/>
        <v>0.37094157150325757</v>
      </c>
      <c r="BL427" s="78">
        <f t="shared" si="92"/>
        <v>210000</v>
      </c>
      <c r="BM427" s="82">
        <f t="shared" si="87"/>
        <v>0.82466755624593557</v>
      </c>
      <c r="BN427" s="82">
        <f t="shared" si="88"/>
        <v>0.17533244375406443</v>
      </c>
      <c r="BO427" s="86">
        <f t="shared" si="93"/>
        <v>7.2833311965569969E-4</v>
      </c>
      <c r="BP427" s="83">
        <f>SUMPRODUCT(BC426:$BC$2006, BN427:$BN$2007)</f>
        <v>21161.464692542741</v>
      </c>
      <c r="BQ427" s="77">
        <f t="shared" si="89"/>
        <v>0.17544581696623443</v>
      </c>
    </row>
    <row r="428" spans="1:69" x14ac:dyDescent="0.35">
      <c r="A428">
        <v>2020</v>
      </c>
      <c r="B428" t="s">
        <v>3</v>
      </c>
      <c r="C428" t="s">
        <v>69</v>
      </c>
      <c r="D428" t="s">
        <v>17</v>
      </c>
      <c r="E428">
        <v>1</v>
      </c>
      <c r="F428" t="s">
        <v>9</v>
      </c>
      <c r="G428" t="s">
        <v>148</v>
      </c>
      <c r="H428" t="s">
        <v>35</v>
      </c>
      <c r="I428" t="s">
        <v>86</v>
      </c>
      <c r="J428" t="s">
        <v>19</v>
      </c>
      <c r="K428" t="s">
        <v>91</v>
      </c>
      <c r="L428" s="6">
        <v>1</v>
      </c>
      <c r="M428" s="6">
        <v>156807.25</v>
      </c>
      <c r="N428" s="6">
        <v>0</v>
      </c>
      <c r="O428" s="6">
        <v>0</v>
      </c>
      <c r="P428" s="6">
        <v>156807.25</v>
      </c>
      <c r="Q428" s="6">
        <v>10400</v>
      </c>
      <c r="R428" s="6">
        <v>0</v>
      </c>
      <c r="W428" s="66" t="str">
        <f t="shared" si="82"/>
        <v>X</v>
      </c>
      <c r="X428" s="66" t="str">
        <f t="shared" si="83"/>
        <v>X</v>
      </c>
      <c r="BC428" s="88">
        <v>500</v>
      </c>
      <c r="BE428" s="78">
        <f t="shared" si="90"/>
        <v>210500</v>
      </c>
      <c r="BF428" s="82">
        <f t="shared" si="84"/>
        <v>0.62033878797193065</v>
      </c>
      <c r="BG428" s="82">
        <f t="shared" si="86"/>
        <v>0.37966121202806935</v>
      </c>
      <c r="BH428" s="86">
        <f t="shared" si="91"/>
        <v>8.7438481962176517E-4</v>
      </c>
      <c r="BI428" s="83">
        <f>SUMPRODUCT(BC428:$BC$2007,BG428:$BG$2007)</f>
        <v>80434.552147288283</v>
      </c>
      <c r="BJ428" s="77">
        <f t="shared" si="85"/>
        <v>0.37006618057275587</v>
      </c>
      <c r="BL428" s="78">
        <f t="shared" si="92"/>
        <v>210500</v>
      </c>
      <c r="BM428" s="82">
        <f t="shared" si="87"/>
        <v>0.82539287637688019</v>
      </c>
      <c r="BN428" s="82">
        <f t="shared" si="88"/>
        <v>0.17460712362311981</v>
      </c>
      <c r="BO428" s="86">
        <f t="shared" si="93"/>
        <v>7.2532013094461778E-4</v>
      </c>
      <c r="BP428" s="83">
        <f>SUMPRODUCT(BC427:$BC$2006, BN428:$BN$2007)</f>
        <v>21073.798470665708</v>
      </c>
      <c r="BQ428" s="77">
        <f t="shared" si="89"/>
        <v>0.17471899242261107</v>
      </c>
    </row>
    <row r="429" spans="1:69" x14ac:dyDescent="0.35">
      <c r="A429">
        <v>2020</v>
      </c>
      <c r="B429" t="s">
        <v>3</v>
      </c>
      <c r="C429" t="s">
        <v>69</v>
      </c>
      <c r="D429" t="s">
        <v>17</v>
      </c>
      <c r="E429">
        <v>1</v>
      </c>
      <c r="F429" t="s">
        <v>9</v>
      </c>
      <c r="G429" t="s">
        <v>148</v>
      </c>
      <c r="H429" t="s">
        <v>35</v>
      </c>
      <c r="I429" t="s">
        <v>86</v>
      </c>
      <c r="J429" t="s">
        <v>19</v>
      </c>
      <c r="K429" t="s">
        <v>94</v>
      </c>
      <c r="L429" s="6">
        <v>7</v>
      </c>
      <c r="M429" s="6">
        <v>711600</v>
      </c>
      <c r="N429" s="6">
        <v>0</v>
      </c>
      <c r="O429" s="6">
        <v>0</v>
      </c>
      <c r="P429" s="6">
        <v>1380000</v>
      </c>
      <c r="Q429" s="6">
        <v>668400</v>
      </c>
      <c r="R429" s="6">
        <v>0</v>
      </c>
      <c r="W429" s="66" t="str">
        <f t="shared" si="82"/>
        <v>X</v>
      </c>
      <c r="X429" s="66" t="str">
        <f t="shared" si="83"/>
        <v>X</v>
      </c>
      <c r="BC429" s="88">
        <v>500</v>
      </c>
      <c r="BE429" s="78">
        <f t="shared" si="90"/>
        <v>211000</v>
      </c>
      <c r="BF429" s="82">
        <f t="shared" si="84"/>
        <v>0.62121116365280382</v>
      </c>
      <c r="BG429" s="82">
        <f t="shared" si="86"/>
        <v>0.37878883634719618</v>
      </c>
      <c r="BH429" s="86">
        <f t="shared" si="91"/>
        <v>8.7237568087317197E-4</v>
      </c>
      <c r="BI429" s="83">
        <f>SUMPRODUCT(BC429:$BC$2007,BG429:$BG$2007)</f>
        <v>80244.721541274266</v>
      </c>
      <c r="BJ429" s="77">
        <f t="shared" si="85"/>
        <v>0.36919280109281821</v>
      </c>
      <c r="BL429" s="78">
        <f t="shared" si="92"/>
        <v>211000</v>
      </c>
      <c r="BM429" s="82">
        <f t="shared" si="87"/>
        <v>0.82611519598332928</v>
      </c>
      <c r="BN429" s="82">
        <f t="shared" si="88"/>
        <v>0.17388480401667072</v>
      </c>
      <c r="BO429" s="86">
        <f t="shared" si="93"/>
        <v>7.2231960644908444E-4</v>
      </c>
      <c r="BP429" s="83">
        <f>SUMPRODUCT(BC428:$BC$2006, BN429:$BN$2007)</f>
        <v>20986.494908854147</v>
      </c>
      <c r="BQ429" s="77">
        <f t="shared" si="89"/>
        <v>0.1739951746269795</v>
      </c>
    </row>
    <row r="430" spans="1:69" x14ac:dyDescent="0.35">
      <c r="A430">
        <v>2020</v>
      </c>
      <c r="B430" t="s">
        <v>3</v>
      </c>
      <c r="C430" t="s">
        <v>69</v>
      </c>
      <c r="D430" t="s">
        <v>17</v>
      </c>
      <c r="E430">
        <v>1</v>
      </c>
      <c r="F430" t="s">
        <v>9</v>
      </c>
      <c r="G430" t="s">
        <v>148</v>
      </c>
      <c r="H430" t="s">
        <v>35</v>
      </c>
      <c r="I430" t="s">
        <v>86</v>
      </c>
      <c r="J430" t="s">
        <v>19</v>
      </c>
      <c r="K430" t="s">
        <v>114</v>
      </c>
      <c r="L430" s="6">
        <v>1</v>
      </c>
      <c r="M430" s="6">
        <v>0</v>
      </c>
      <c r="N430" s="6">
        <v>37854.69</v>
      </c>
      <c r="O430" s="6">
        <v>0</v>
      </c>
      <c r="P430" s="6">
        <v>0</v>
      </c>
      <c r="Q430" s="6">
        <v>0</v>
      </c>
      <c r="R430" s="6">
        <v>0</v>
      </c>
      <c r="W430" s="66" t="str">
        <f t="shared" si="82"/>
        <v>X</v>
      </c>
      <c r="X430" s="66" t="str">
        <f t="shared" si="83"/>
        <v>X</v>
      </c>
      <c r="BC430" s="88">
        <v>500</v>
      </c>
      <c r="BE430" s="78">
        <f t="shared" si="90"/>
        <v>211500</v>
      </c>
      <c r="BF430" s="82">
        <f t="shared" si="84"/>
        <v>0.62208153481147543</v>
      </c>
      <c r="BG430" s="82">
        <f t="shared" si="86"/>
        <v>0.37791846518852457</v>
      </c>
      <c r="BH430" s="86">
        <f t="shared" si="91"/>
        <v>8.703711586716123E-4</v>
      </c>
      <c r="BI430" s="83">
        <f>SUMPRODUCT(BC430:$BC$2007,BG430:$BG$2007)</f>
        <v>80055.32712310068</v>
      </c>
      <c r="BJ430" s="77">
        <f t="shared" si="85"/>
        <v>0.3683214284415855</v>
      </c>
      <c r="BL430" s="78">
        <f t="shared" si="92"/>
        <v>211500</v>
      </c>
      <c r="BM430" s="82">
        <f t="shared" si="87"/>
        <v>0.82683452747793584</v>
      </c>
      <c r="BN430" s="82">
        <f t="shared" si="88"/>
        <v>0.17316547252206416</v>
      </c>
      <c r="BO430" s="86">
        <f t="shared" si="93"/>
        <v>7.1933149460656765E-4</v>
      </c>
      <c r="BP430" s="83">
        <f>SUMPRODUCT(BC429:$BC$2006, BN430:$BN$2007)</f>
        <v>20899.552506845816</v>
      </c>
      <c r="BQ430" s="77">
        <f t="shared" si="89"/>
        <v>0.17327435114094103</v>
      </c>
    </row>
    <row r="431" spans="1:69" x14ac:dyDescent="0.35">
      <c r="A431">
        <v>2020</v>
      </c>
      <c r="B431" t="s">
        <v>3</v>
      </c>
      <c r="C431" t="s">
        <v>69</v>
      </c>
      <c r="D431" t="s">
        <v>17</v>
      </c>
      <c r="E431">
        <v>1</v>
      </c>
      <c r="F431" t="s">
        <v>9</v>
      </c>
      <c r="G431" t="s">
        <v>148</v>
      </c>
      <c r="H431" t="s">
        <v>35</v>
      </c>
      <c r="I431" t="s">
        <v>86</v>
      </c>
      <c r="J431" t="s">
        <v>19</v>
      </c>
      <c r="K431" t="s">
        <v>99</v>
      </c>
      <c r="L431" s="6">
        <v>4</v>
      </c>
      <c r="M431" s="6">
        <v>-371954.1</v>
      </c>
      <c r="N431" s="6">
        <v>17010.91</v>
      </c>
      <c r="O431" s="6">
        <v>0</v>
      </c>
      <c r="P431" s="6">
        <v>0</v>
      </c>
      <c r="Q431" s="6">
        <v>371954.1</v>
      </c>
      <c r="R431" s="6">
        <v>0</v>
      </c>
      <c r="W431" s="66" t="str">
        <f t="shared" si="82"/>
        <v>X</v>
      </c>
      <c r="X431" s="66" t="str">
        <f t="shared" si="83"/>
        <v>X</v>
      </c>
      <c r="BC431" s="88">
        <v>500</v>
      </c>
      <c r="BE431" s="78">
        <f t="shared" si="90"/>
        <v>212000</v>
      </c>
      <c r="BF431" s="82">
        <f t="shared" si="84"/>
        <v>0.62294990605388478</v>
      </c>
      <c r="BG431" s="82">
        <f t="shared" si="86"/>
        <v>0.37705009394611522</v>
      </c>
      <c r="BH431" s="86">
        <f t="shared" si="91"/>
        <v>8.6837124240934926E-4</v>
      </c>
      <c r="BI431" s="83">
        <f>SUMPRODUCT(BC431:$BC$2007,BG431:$BG$2007)</f>
        <v>79866.36789050643</v>
      </c>
      <c r="BJ431" s="77">
        <f t="shared" si="85"/>
        <v>0.36745205800781888</v>
      </c>
      <c r="BL431" s="78">
        <f t="shared" si="92"/>
        <v>212000</v>
      </c>
      <c r="BM431" s="82">
        <f t="shared" si="87"/>
        <v>0.82755088322200432</v>
      </c>
      <c r="BN431" s="82">
        <f t="shared" si="88"/>
        <v>0.17244911677799568</v>
      </c>
      <c r="BO431" s="86">
        <f t="shared" si="93"/>
        <v>7.1635574406847535E-4</v>
      </c>
      <c r="BP431" s="83">
        <f>SUMPRODUCT(BC430:$BC$2006, BN431:$BN$2007)</f>
        <v>20812.969770584787</v>
      </c>
      <c r="BQ431" s="77">
        <f t="shared" si="89"/>
        <v>0.17255650957755242</v>
      </c>
    </row>
    <row r="432" spans="1:69" x14ac:dyDescent="0.35">
      <c r="A432">
        <v>2020</v>
      </c>
      <c r="B432" t="s">
        <v>3</v>
      </c>
      <c r="C432" t="s">
        <v>69</v>
      </c>
      <c r="D432" t="s">
        <v>17</v>
      </c>
      <c r="E432">
        <v>1</v>
      </c>
      <c r="F432" t="s">
        <v>9</v>
      </c>
      <c r="G432" t="s">
        <v>148</v>
      </c>
      <c r="H432" t="s">
        <v>35</v>
      </c>
      <c r="I432" t="s">
        <v>86</v>
      </c>
      <c r="J432" t="s">
        <v>19</v>
      </c>
      <c r="K432" t="s">
        <v>120</v>
      </c>
      <c r="L432" s="6">
        <v>1</v>
      </c>
      <c r="M432" s="6">
        <v>1945274.76</v>
      </c>
      <c r="N432" s="6">
        <v>52526.32</v>
      </c>
      <c r="O432" s="6">
        <v>0</v>
      </c>
      <c r="P432" s="6">
        <v>1676961</v>
      </c>
      <c r="Q432" s="6">
        <v>0</v>
      </c>
      <c r="R432" s="6">
        <v>0</v>
      </c>
      <c r="W432" s="66" t="str">
        <f t="shared" si="82"/>
        <v>X</v>
      </c>
      <c r="X432" s="66" t="str">
        <f t="shared" si="83"/>
        <v>X</v>
      </c>
      <c r="BC432" s="88">
        <v>500</v>
      </c>
      <c r="BE432" s="78">
        <f t="shared" si="90"/>
        <v>212500</v>
      </c>
      <c r="BF432" s="82">
        <f t="shared" si="84"/>
        <v>0.62381628197538719</v>
      </c>
      <c r="BG432" s="82">
        <f t="shared" si="86"/>
        <v>0.37618371802461281</v>
      </c>
      <c r="BH432" s="86">
        <f t="shared" si="91"/>
        <v>8.6637592150240472E-4</v>
      </c>
      <c r="BI432" s="83">
        <f>SUMPRODUCT(BC432:$BC$2007,BG432:$BG$2007)</f>
        <v>79677.842843533363</v>
      </c>
      <c r="BJ432" s="77">
        <f t="shared" si="85"/>
        <v>0.36658468519087484</v>
      </c>
      <c r="BL432" s="78">
        <f t="shared" si="92"/>
        <v>212500</v>
      </c>
      <c r="BM432" s="82">
        <f t="shared" si="87"/>
        <v>0.82826427552570236</v>
      </c>
      <c r="BN432" s="82">
        <f t="shared" si="88"/>
        <v>0.17173572447429764</v>
      </c>
      <c r="BO432" s="86">
        <f t="shared" si="93"/>
        <v>7.1339230369804607E-4</v>
      </c>
      <c r="BP432" s="83">
        <f>SUMPRODUCT(BC431:$BC$2006, BN432:$BN$2007)</f>
        <v>20726.745212195787</v>
      </c>
      <c r="BQ432" s="77">
        <f t="shared" si="89"/>
        <v>0.17184163760111298</v>
      </c>
    </row>
    <row r="433" spans="1:69" x14ac:dyDescent="0.35">
      <c r="A433">
        <v>2020</v>
      </c>
      <c r="B433" t="s">
        <v>3</v>
      </c>
      <c r="C433" t="s">
        <v>69</v>
      </c>
      <c r="D433" t="s">
        <v>17</v>
      </c>
      <c r="E433">
        <v>1</v>
      </c>
      <c r="F433" t="s">
        <v>9</v>
      </c>
      <c r="G433" t="s">
        <v>148</v>
      </c>
      <c r="H433" t="s">
        <v>35</v>
      </c>
      <c r="I433" t="s">
        <v>86</v>
      </c>
      <c r="J433" t="s">
        <v>19</v>
      </c>
      <c r="K433" t="s">
        <v>98</v>
      </c>
      <c r="L433" s="6">
        <v>5</v>
      </c>
      <c r="M433" s="6">
        <v>-15812.63</v>
      </c>
      <c r="N433" s="6">
        <v>0</v>
      </c>
      <c r="O433" s="6">
        <v>0</v>
      </c>
      <c r="P433" s="6">
        <v>0</v>
      </c>
      <c r="Q433" s="6">
        <v>812.63</v>
      </c>
      <c r="R433" s="6">
        <v>0</v>
      </c>
      <c r="W433" s="66" t="str">
        <f t="shared" si="82"/>
        <v>X</v>
      </c>
      <c r="X433" s="66" t="str">
        <f t="shared" si="83"/>
        <v>X</v>
      </c>
      <c r="BC433" s="88">
        <v>500</v>
      </c>
      <c r="BE433" s="78">
        <f t="shared" si="90"/>
        <v>213000</v>
      </c>
      <c r="BF433" s="82">
        <f t="shared" si="84"/>
        <v>0.6246806671607793</v>
      </c>
      <c r="BG433" s="82">
        <f t="shared" si="86"/>
        <v>0.3753193328392207</v>
      </c>
      <c r="BH433" s="86">
        <f t="shared" si="91"/>
        <v>8.6438518539211362E-4</v>
      </c>
      <c r="BI433" s="83">
        <f>SUMPRODUCT(BC433:$BC$2007,BG433:$BG$2007)</f>
        <v>79489.750984521059</v>
      </c>
      <c r="BJ433" s="77">
        <f t="shared" si="85"/>
        <v>0.36571930540068154</v>
      </c>
      <c r="BL433" s="78">
        <f t="shared" si="92"/>
        <v>213000</v>
      </c>
      <c r="BM433" s="82">
        <f t="shared" si="87"/>
        <v>0.82897471664827216</v>
      </c>
      <c r="BN433" s="82">
        <f t="shared" si="88"/>
        <v>0.17102528335172784</v>
      </c>
      <c r="BO433" s="86">
        <f t="shared" si="93"/>
        <v>7.1044112256979375E-4</v>
      </c>
      <c r="BP433" s="83">
        <f>SUMPRODUCT(BC432:$BC$2006, BN433:$BN$2007)</f>
        <v>20640.877349958635</v>
      </c>
      <c r="BQ433" s="77">
        <f t="shared" si="89"/>
        <v>0.17112972292695294</v>
      </c>
    </row>
    <row r="434" spans="1:69" x14ac:dyDescent="0.35">
      <c r="A434">
        <v>2020</v>
      </c>
      <c r="B434" t="s">
        <v>3</v>
      </c>
      <c r="C434" t="s">
        <v>69</v>
      </c>
      <c r="D434" t="s">
        <v>17</v>
      </c>
      <c r="E434">
        <v>1</v>
      </c>
      <c r="F434" t="s">
        <v>9</v>
      </c>
      <c r="G434" t="s">
        <v>149</v>
      </c>
      <c r="H434" t="s">
        <v>35</v>
      </c>
      <c r="I434" t="s">
        <v>86</v>
      </c>
      <c r="J434" t="s">
        <v>19</v>
      </c>
      <c r="K434" t="s">
        <v>91</v>
      </c>
      <c r="L434" s="6">
        <v>1</v>
      </c>
      <c r="M434" s="6">
        <v>0</v>
      </c>
      <c r="N434" s="6">
        <v>5544.7</v>
      </c>
      <c r="O434" s="6">
        <v>0</v>
      </c>
      <c r="P434" s="6">
        <v>0</v>
      </c>
      <c r="Q434" s="6">
        <v>0</v>
      </c>
      <c r="R434" s="6">
        <v>0</v>
      </c>
      <c r="W434" s="66" t="str">
        <f t="shared" si="82"/>
        <v>X</v>
      </c>
      <c r="X434" s="66" t="str">
        <f t="shared" si="83"/>
        <v>X</v>
      </c>
      <c r="BC434" s="88">
        <v>500</v>
      </c>
      <c r="BE434" s="78">
        <f t="shared" si="90"/>
        <v>213500</v>
      </c>
      <c r="BF434" s="82">
        <f t="shared" si="84"/>
        <v>0.6255430661843232</v>
      </c>
      <c r="BG434" s="82">
        <f t="shared" si="86"/>
        <v>0.3744569338156768</v>
      </c>
      <c r="BH434" s="86">
        <f t="shared" si="91"/>
        <v>8.6239902354390274E-4</v>
      </c>
      <c r="BI434" s="83">
        <f>SUMPRODUCT(BC434:$BC$2007,BG434:$BG$2007)</f>
        <v>79302.091318101462</v>
      </c>
      <c r="BJ434" s="77">
        <f t="shared" si="85"/>
        <v>0.36485591405771378</v>
      </c>
      <c r="BL434" s="78">
        <f t="shared" si="92"/>
        <v>213500</v>
      </c>
      <c r="BM434" s="82">
        <f t="shared" si="87"/>
        <v>0.82968221879824233</v>
      </c>
      <c r="BN434" s="82">
        <f t="shared" si="88"/>
        <v>0.17031778120175767</v>
      </c>
      <c r="BO434" s="86">
        <f t="shared" si="93"/>
        <v>7.0750214997017391E-4</v>
      </c>
      <c r="BP434" s="83">
        <f>SUMPRODUCT(BC433:$BC$2006, BN434:$BN$2007)</f>
        <v>20555.36470828277</v>
      </c>
      <c r="BQ434" s="77">
        <f t="shared" si="89"/>
        <v>0.17042075332122192</v>
      </c>
    </row>
    <row r="435" spans="1:69" x14ac:dyDescent="0.35">
      <c r="A435">
        <v>2020</v>
      </c>
      <c r="B435" t="s">
        <v>3</v>
      </c>
      <c r="C435" t="s">
        <v>69</v>
      </c>
      <c r="D435" t="s">
        <v>17</v>
      </c>
      <c r="E435">
        <v>1</v>
      </c>
      <c r="F435" t="s">
        <v>9</v>
      </c>
      <c r="G435" t="s">
        <v>149</v>
      </c>
      <c r="H435" t="s">
        <v>35</v>
      </c>
      <c r="I435" t="s">
        <v>86</v>
      </c>
      <c r="J435" t="s">
        <v>19</v>
      </c>
      <c r="K435" t="s">
        <v>98</v>
      </c>
      <c r="L435" s="6">
        <v>3</v>
      </c>
      <c r="M435" s="6">
        <v>-3793.31</v>
      </c>
      <c r="N435" s="6">
        <v>0</v>
      </c>
      <c r="O435" s="6">
        <v>0</v>
      </c>
      <c r="P435" s="6">
        <v>0</v>
      </c>
      <c r="Q435" s="6">
        <v>3793.31</v>
      </c>
      <c r="R435" s="6">
        <v>0</v>
      </c>
      <c r="W435" s="66" t="str">
        <f t="shared" si="82"/>
        <v>X</v>
      </c>
      <c r="X435" s="66" t="str">
        <f t="shared" si="83"/>
        <v>X</v>
      </c>
      <c r="BC435" s="88">
        <v>500</v>
      </c>
      <c r="BE435" s="78">
        <f t="shared" si="90"/>
        <v>214000</v>
      </c>
      <c r="BF435" s="82">
        <f t="shared" si="84"/>
        <v>0.62640348360976994</v>
      </c>
      <c r="BG435" s="82">
        <f t="shared" si="86"/>
        <v>0.37359651639023006</v>
      </c>
      <c r="BH435" s="86">
        <f t="shared" si="91"/>
        <v>8.6041742544673561E-4</v>
      </c>
      <c r="BI435" s="83">
        <f>SUMPRODUCT(BC435:$BC$2007,BG435:$BG$2007)</f>
        <v>79114.86285119364</v>
      </c>
      <c r="BJ435" s="77">
        <f t="shared" si="85"/>
        <v>0.36399450659296911</v>
      </c>
      <c r="BL435" s="78">
        <f t="shared" si="92"/>
        <v>214000</v>
      </c>
      <c r="BM435" s="82">
        <f t="shared" si="87"/>
        <v>0.83038679413363625</v>
      </c>
      <c r="BN435" s="82">
        <f t="shared" si="88"/>
        <v>0.16961320586636375</v>
      </c>
      <c r="BO435" s="86">
        <f t="shared" si="93"/>
        <v>7.0457533539391992E-4</v>
      </c>
      <c r="BP435" s="83">
        <f>SUMPRODUCT(BC434:$BC$2006, BN435:$BN$2007)</f>
        <v>20470.205817681894</v>
      </c>
      <c r="BQ435" s="77">
        <f t="shared" si="89"/>
        <v>0.16971471660067894</v>
      </c>
    </row>
    <row r="436" spans="1:69" x14ac:dyDescent="0.35">
      <c r="A436">
        <v>2020</v>
      </c>
      <c r="B436" t="s">
        <v>3</v>
      </c>
      <c r="C436" t="s">
        <v>69</v>
      </c>
      <c r="D436" t="s">
        <v>17</v>
      </c>
      <c r="E436">
        <v>1</v>
      </c>
      <c r="F436" t="s">
        <v>9</v>
      </c>
      <c r="G436" t="s">
        <v>150</v>
      </c>
      <c r="H436" t="s">
        <v>35</v>
      </c>
      <c r="I436" t="s">
        <v>86</v>
      </c>
      <c r="J436" t="s">
        <v>19</v>
      </c>
      <c r="K436" t="s">
        <v>91</v>
      </c>
      <c r="L436" s="6">
        <v>1</v>
      </c>
      <c r="M436" s="6">
        <v>0</v>
      </c>
      <c r="N436" s="6">
        <v>1034.48</v>
      </c>
      <c r="O436" s="6">
        <v>0</v>
      </c>
      <c r="P436" s="6">
        <v>0</v>
      </c>
      <c r="Q436" s="6">
        <v>0</v>
      </c>
      <c r="R436" s="6">
        <v>0</v>
      </c>
      <c r="W436" s="66" t="str">
        <f t="shared" si="82"/>
        <v>X</v>
      </c>
      <c r="X436" s="66" t="str">
        <f t="shared" si="83"/>
        <v>X</v>
      </c>
      <c r="BC436" s="88">
        <v>500</v>
      </c>
      <c r="BE436" s="78">
        <f t="shared" si="90"/>
        <v>214500</v>
      </c>
      <c r="BF436" s="82">
        <f t="shared" si="84"/>
        <v>0.62726192399038416</v>
      </c>
      <c r="BG436" s="82">
        <f t="shared" si="86"/>
        <v>0.37273807600961584</v>
      </c>
      <c r="BH436" s="86">
        <f t="shared" si="91"/>
        <v>8.5844038061422268E-4</v>
      </c>
      <c r="BI436" s="83">
        <f>SUMPRODUCT(BC436:$BC$2007,BG436:$BG$2007)</f>
        <v>78928.064592998533</v>
      </c>
      <c r="BJ436" s="77">
        <f t="shared" si="85"/>
        <v>0.36313507844794352</v>
      </c>
      <c r="BL436" s="78">
        <f t="shared" si="92"/>
        <v>214500</v>
      </c>
      <c r="BM436" s="82">
        <f t="shared" si="87"/>
        <v>0.83108845476218196</v>
      </c>
      <c r="BN436" s="82">
        <f t="shared" si="88"/>
        <v>0.16891154523781804</v>
      </c>
      <c r="BO436" s="86">
        <f t="shared" si="93"/>
        <v>7.0166062854570832E-4</v>
      </c>
      <c r="BP436" s="83">
        <f>SUMPRODUCT(BC435:$BC$2006, BN436:$BN$2007)</f>
        <v>20385.399214748715</v>
      </c>
      <c r="BQ436" s="77">
        <f t="shared" si="89"/>
        <v>0.16901160063248294</v>
      </c>
    </row>
    <row r="437" spans="1:69" x14ac:dyDescent="0.35">
      <c r="A437">
        <v>2020</v>
      </c>
      <c r="B437" t="s">
        <v>3</v>
      </c>
      <c r="C437" t="s">
        <v>69</v>
      </c>
      <c r="D437" t="s">
        <v>17</v>
      </c>
      <c r="E437">
        <v>1</v>
      </c>
      <c r="F437" t="s">
        <v>9</v>
      </c>
      <c r="G437" t="s">
        <v>150</v>
      </c>
      <c r="H437" t="s">
        <v>35</v>
      </c>
      <c r="I437" t="s">
        <v>86</v>
      </c>
      <c r="J437" t="s">
        <v>19</v>
      </c>
      <c r="K437" t="s">
        <v>94</v>
      </c>
      <c r="L437" s="6">
        <v>8</v>
      </c>
      <c r="M437" s="6">
        <v>6660903.4000000004</v>
      </c>
      <c r="N437" s="6">
        <v>144098.39000000001</v>
      </c>
      <c r="O437" s="6">
        <v>0</v>
      </c>
      <c r="P437" s="6">
        <v>6676330</v>
      </c>
      <c r="Q437" s="6">
        <v>399426.6</v>
      </c>
      <c r="R437" s="6">
        <v>0</v>
      </c>
      <c r="W437" s="66" t="str">
        <f t="shared" si="82"/>
        <v>X</v>
      </c>
      <c r="X437" s="66" t="str">
        <f t="shared" si="83"/>
        <v>X</v>
      </c>
      <c r="BC437" s="88">
        <v>500</v>
      </c>
      <c r="BE437" s="78">
        <f t="shared" si="90"/>
        <v>215000</v>
      </c>
      <c r="BF437" s="82">
        <f t="shared" si="84"/>
        <v>0.62811839186896801</v>
      </c>
      <c r="BG437" s="82">
        <f t="shared" si="86"/>
        <v>0.37188160813103199</v>
      </c>
      <c r="BH437" s="86">
        <f t="shared" si="91"/>
        <v>8.5646787858384421E-4</v>
      </c>
      <c r="BI437" s="83">
        <f>SUMPRODUCT(BC437:$BC$2007,BG437:$BG$2007)</f>
        <v>78741.695554993727</v>
      </c>
      <c r="BJ437" s="77">
        <f t="shared" si="85"/>
        <v>0.36227762507460759</v>
      </c>
      <c r="BL437" s="78">
        <f t="shared" si="92"/>
        <v>215000</v>
      </c>
      <c r="BM437" s="82">
        <f t="shared" si="87"/>
        <v>0.83178721274151979</v>
      </c>
      <c r="BN437" s="82">
        <f t="shared" si="88"/>
        <v>0.16821278725848021</v>
      </c>
      <c r="BO437" s="86">
        <f t="shared" si="93"/>
        <v>6.9875797933782735E-4</v>
      </c>
      <c r="BP437" s="83">
        <f>SUMPRODUCT(BC436:$BC$2006, BN437:$BN$2007)</f>
        <v>20300.943442129806</v>
      </c>
      <c r="BQ437" s="77">
        <f t="shared" si="89"/>
        <v>0.16831139333398434</v>
      </c>
    </row>
    <row r="438" spans="1:69" x14ac:dyDescent="0.35">
      <c r="A438">
        <v>2020</v>
      </c>
      <c r="B438" t="s">
        <v>3</v>
      </c>
      <c r="C438" t="s">
        <v>69</v>
      </c>
      <c r="D438" t="s">
        <v>17</v>
      </c>
      <c r="E438">
        <v>1</v>
      </c>
      <c r="F438" t="s">
        <v>9</v>
      </c>
      <c r="G438" t="s">
        <v>150</v>
      </c>
      <c r="H438" t="s">
        <v>35</v>
      </c>
      <c r="I438" t="s">
        <v>86</v>
      </c>
      <c r="J438" t="s">
        <v>19</v>
      </c>
      <c r="K438" t="s">
        <v>115</v>
      </c>
      <c r="L438" s="6">
        <v>2</v>
      </c>
      <c r="M438" s="6">
        <v>-85868</v>
      </c>
      <c r="N438" s="6">
        <v>107539.72</v>
      </c>
      <c r="O438" s="6">
        <v>0</v>
      </c>
      <c r="P438" s="6">
        <v>0</v>
      </c>
      <c r="Q438" s="6">
        <v>85868</v>
      </c>
      <c r="R438" s="6">
        <v>0</v>
      </c>
      <c r="W438" s="66" t="str">
        <f t="shared" si="82"/>
        <v>X</v>
      </c>
      <c r="X438" s="66" t="str">
        <f t="shared" si="83"/>
        <v>X</v>
      </c>
      <c r="BC438" s="88">
        <v>500</v>
      </c>
      <c r="BE438" s="78">
        <f t="shared" si="90"/>
        <v>215500</v>
      </c>
      <c r="BF438" s="82">
        <f t="shared" si="84"/>
        <v>0.62897289177788562</v>
      </c>
      <c r="BG438" s="82">
        <f t="shared" si="86"/>
        <v>0.37102710822211438</v>
      </c>
      <c r="BH438" s="86">
        <f t="shared" si="91"/>
        <v>8.544999089176164E-4</v>
      </c>
      <c r="BI438" s="83">
        <f>SUMPRODUCT(BC438:$BC$2007,BG438:$BG$2007)</f>
        <v>78555.754750928201</v>
      </c>
      <c r="BJ438" s="77">
        <f t="shared" si="85"/>
        <v>0.36142214193538214</v>
      </c>
      <c r="BL438" s="78">
        <f t="shared" si="92"/>
        <v>215500</v>
      </c>
      <c r="BM438" s="82">
        <f t="shared" si="87"/>
        <v>0.83248308007940963</v>
      </c>
      <c r="BN438" s="82">
        <f t="shared" si="88"/>
        <v>0.16751691992059037</v>
      </c>
      <c r="BO438" s="86">
        <f t="shared" si="93"/>
        <v>6.958673378898439E-4</v>
      </c>
      <c r="BP438" s="83">
        <f>SUMPRODUCT(BC437:$BC$2006, BN438:$BN$2007)</f>
        <v>20216.837048500569</v>
      </c>
      <c r="BQ438" s="77">
        <f t="shared" si="89"/>
        <v>0.16761408267251743</v>
      </c>
    </row>
    <row r="439" spans="1:69" x14ac:dyDescent="0.35">
      <c r="A439">
        <v>2020</v>
      </c>
      <c r="B439" t="s">
        <v>3</v>
      </c>
      <c r="C439" t="s">
        <v>69</v>
      </c>
      <c r="D439" t="s">
        <v>17</v>
      </c>
      <c r="E439">
        <v>1</v>
      </c>
      <c r="F439" t="s">
        <v>9</v>
      </c>
      <c r="G439" t="s">
        <v>150</v>
      </c>
      <c r="H439" t="s">
        <v>35</v>
      </c>
      <c r="I439" t="s">
        <v>86</v>
      </c>
      <c r="J439" t="s">
        <v>19</v>
      </c>
      <c r="K439" t="s">
        <v>96</v>
      </c>
      <c r="L439" s="6">
        <v>1</v>
      </c>
      <c r="M439" s="6">
        <v>-10400</v>
      </c>
      <c r="N439" s="6">
        <v>0</v>
      </c>
      <c r="O439" s="6">
        <v>0</v>
      </c>
      <c r="P439" s="6">
        <v>6191019.9699999997</v>
      </c>
      <c r="Q439" s="6">
        <v>10400</v>
      </c>
      <c r="R439" s="6">
        <v>0</v>
      </c>
      <c r="W439" s="66" t="str">
        <f t="shared" si="82"/>
        <v>X</v>
      </c>
      <c r="X439" s="66" t="str">
        <f t="shared" si="83"/>
        <v>X</v>
      </c>
      <c r="BC439" s="88">
        <v>500</v>
      </c>
      <c r="BE439" s="78">
        <f t="shared" si="90"/>
        <v>216000</v>
      </c>
      <c r="BF439" s="82">
        <f t="shared" si="84"/>
        <v>0.6298254282390866</v>
      </c>
      <c r="BG439" s="82">
        <f t="shared" si="86"/>
        <v>0.3701745717609134</v>
      </c>
      <c r="BH439" s="86">
        <f t="shared" si="91"/>
        <v>8.5253646120098114E-4</v>
      </c>
      <c r="BI439" s="83">
        <f>SUMPRODUCT(BC439:$BC$2007,BG439:$BG$2007)</f>
        <v>78370.241196817151</v>
      </c>
      <c r="BJ439" s="77">
        <f t="shared" si="85"/>
        <v>0.36056862450311444</v>
      </c>
      <c r="BL439" s="78">
        <f t="shared" si="92"/>
        <v>216000</v>
      </c>
      <c r="BM439" s="82">
        <f t="shared" si="87"/>
        <v>0.83317606873393768</v>
      </c>
      <c r="BN439" s="82">
        <f t="shared" si="88"/>
        <v>0.16682393126606232</v>
      </c>
      <c r="BO439" s="86">
        <f t="shared" si="93"/>
        <v>6.9298865452804836E-4</v>
      </c>
      <c r="BP439" s="83">
        <f>SUMPRODUCT(BC438:$BC$2006, BN439:$BN$2007)</f>
        <v>20133.078588540269</v>
      </c>
      <c r="BQ439" s="77">
        <f t="shared" si="89"/>
        <v>0.16691965666519354</v>
      </c>
    </row>
    <row r="440" spans="1:69" x14ac:dyDescent="0.35">
      <c r="A440">
        <v>2020</v>
      </c>
      <c r="B440" t="s">
        <v>3</v>
      </c>
      <c r="C440" t="s">
        <v>69</v>
      </c>
      <c r="D440" t="s">
        <v>17</v>
      </c>
      <c r="E440">
        <v>1</v>
      </c>
      <c r="F440" t="s">
        <v>9</v>
      </c>
      <c r="G440" t="s">
        <v>150</v>
      </c>
      <c r="H440" t="s">
        <v>35</v>
      </c>
      <c r="I440" t="s">
        <v>86</v>
      </c>
      <c r="J440" t="s">
        <v>19</v>
      </c>
      <c r="K440" t="s">
        <v>92</v>
      </c>
      <c r="L440" s="6">
        <v>1</v>
      </c>
      <c r="M440" s="6">
        <v>711500</v>
      </c>
      <c r="N440" s="6">
        <v>0</v>
      </c>
      <c r="O440" s="6">
        <v>0</v>
      </c>
      <c r="P440" s="6">
        <v>724500</v>
      </c>
      <c r="Q440" s="6">
        <v>13000</v>
      </c>
      <c r="R440" s="6">
        <v>0</v>
      </c>
      <c r="W440" s="66" t="str">
        <f t="shared" si="82"/>
        <v>X</v>
      </c>
      <c r="X440" s="66" t="str">
        <f t="shared" si="83"/>
        <v>X</v>
      </c>
      <c r="BC440" s="88">
        <v>500</v>
      </c>
      <c r="BE440" s="78">
        <f t="shared" si="90"/>
        <v>216500</v>
      </c>
      <c r="BF440" s="82">
        <f t="shared" si="84"/>
        <v>0.63067600576413019</v>
      </c>
      <c r="BG440" s="82">
        <f t="shared" si="86"/>
        <v>0.36932399423586981</v>
      </c>
      <c r="BH440" s="86">
        <f t="shared" si="91"/>
        <v>8.5057752504358319E-4</v>
      </c>
      <c r="BI440" s="83">
        <f>SUMPRODUCT(BC440:$BC$2007,BG440:$BG$2007)</f>
        <v>78185.15391093673</v>
      </c>
      <c r="BJ440" s="77">
        <f t="shared" si="85"/>
        <v>0.35971706826105421</v>
      </c>
      <c r="BL440" s="78">
        <f t="shared" si="92"/>
        <v>216500</v>
      </c>
      <c r="BM440" s="82">
        <f t="shared" si="87"/>
        <v>0.83386619061372125</v>
      </c>
      <c r="BN440" s="82">
        <f t="shared" si="88"/>
        <v>0.16613380938627875</v>
      </c>
      <c r="BO440" s="86">
        <f t="shared" si="93"/>
        <v>6.9012187978356732E-4</v>
      </c>
      <c r="BP440" s="83">
        <f>SUMPRODUCT(BC439:$BC$2006, BN440:$BN$2007)</f>
        <v>20049.66662290724</v>
      </c>
      <c r="BQ440" s="77">
        <f t="shared" si="89"/>
        <v>0.1662281033786952</v>
      </c>
    </row>
    <row r="441" spans="1:69" x14ac:dyDescent="0.35">
      <c r="A441">
        <v>2020</v>
      </c>
      <c r="B441" t="s">
        <v>3</v>
      </c>
      <c r="C441" t="s">
        <v>69</v>
      </c>
      <c r="D441" t="s">
        <v>17</v>
      </c>
      <c r="E441">
        <v>1</v>
      </c>
      <c r="F441" t="s">
        <v>9</v>
      </c>
      <c r="G441" t="s">
        <v>150</v>
      </c>
      <c r="H441" t="s">
        <v>35</v>
      </c>
      <c r="I441" t="s">
        <v>86</v>
      </c>
      <c r="J441" t="s">
        <v>19</v>
      </c>
      <c r="K441" t="s">
        <v>108</v>
      </c>
      <c r="L441" s="6">
        <v>3</v>
      </c>
      <c r="M441" s="6">
        <v>-98968</v>
      </c>
      <c r="N441" s="6">
        <v>12435.19</v>
      </c>
      <c r="O441" s="6">
        <v>0</v>
      </c>
      <c r="P441" s="6">
        <v>0</v>
      </c>
      <c r="Q441" s="6">
        <v>98968</v>
      </c>
      <c r="R441" s="6">
        <v>0</v>
      </c>
      <c r="W441" s="66" t="str">
        <f t="shared" si="82"/>
        <v>X</v>
      </c>
      <c r="X441" s="66" t="str">
        <f t="shared" si="83"/>
        <v>X</v>
      </c>
      <c r="BC441" s="88">
        <v>500</v>
      </c>
      <c r="BE441" s="78">
        <f t="shared" si="90"/>
        <v>217000</v>
      </c>
      <c r="BF441" s="82">
        <f t="shared" si="84"/>
        <v>0.63152462885420912</v>
      </c>
      <c r="BG441" s="82">
        <f t="shared" si="86"/>
        <v>0.36847537114579088</v>
      </c>
      <c r="BH441" s="86">
        <f t="shared" si="91"/>
        <v>8.486230900789371E-4</v>
      </c>
      <c r="BI441" s="83">
        <f>SUMPRODUCT(BC441:$BC$2007,BG441:$BG$2007)</f>
        <v>78000.491913818812</v>
      </c>
      <c r="BJ441" s="77">
        <f t="shared" si="85"/>
        <v>0.35886746870282915</v>
      </c>
      <c r="BL441" s="78">
        <f t="shared" si="92"/>
        <v>217000</v>
      </c>
      <c r="BM441" s="82">
        <f t="shared" si="87"/>
        <v>0.83455345757811383</v>
      </c>
      <c r="BN441" s="82">
        <f t="shared" si="88"/>
        <v>0.16544654242188617</v>
      </c>
      <c r="BO441" s="86">
        <f t="shared" si="93"/>
        <v>6.872669643925855E-4</v>
      </c>
      <c r="BP441" s="83">
        <f>SUMPRODUCT(BC440:$BC$2006, BN441:$BN$2007)</f>
        <v>19966.5997182141</v>
      </c>
      <c r="BQ441" s="77">
        <f t="shared" si="89"/>
        <v>0.16553941092907096</v>
      </c>
    </row>
    <row r="442" spans="1:69" x14ac:dyDescent="0.35">
      <c r="A442">
        <v>2020</v>
      </c>
      <c r="B442" t="s">
        <v>3</v>
      </c>
      <c r="C442" t="s">
        <v>69</v>
      </c>
      <c r="D442" t="s">
        <v>17</v>
      </c>
      <c r="E442">
        <v>1</v>
      </c>
      <c r="F442" t="s">
        <v>9</v>
      </c>
      <c r="G442" t="s">
        <v>150</v>
      </c>
      <c r="H442" t="s">
        <v>35</v>
      </c>
      <c r="I442" t="s">
        <v>86</v>
      </c>
      <c r="J442" t="s">
        <v>19</v>
      </c>
      <c r="K442" t="s">
        <v>99</v>
      </c>
      <c r="L442" s="6">
        <v>4</v>
      </c>
      <c r="M442" s="6">
        <v>-2878107.42</v>
      </c>
      <c r="N442" s="6">
        <v>8017.2</v>
      </c>
      <c r="O442" s="6">
        <v>0</v>
      </c>
      <c r="P442" s="6">
        <v>0</v>
      </c>
      <c r="Q442" s="6">
        <v>718824.39</v>
      </c>
      <c r="R442" s="6">
        <v>0</v>
      </c>
      <c r="W442" s="66" t="str">
        <f t="shared" si="82"/>
        <v>X</v>
      </c>
      <c r="X442" s="66" t="str">
        <f t="shared" si="83"/>
        <v>X</v>
      </c>
      <c r="BC442" s="88">
        <v>500</v>
      </c>
      <c r="BE442" s="78">
        <f t="shared" si="90"/>
        <v>217500</v>
      </c>
      <c r="BF442" s="82">
        <f t="shared" si="84"/>
        <v>0.63237130200017311</v>
      </c>
      <c r="BG442" s="82">
        <f t="shared" si="86"/>
        <v>0.36762869799982689</v>
      </c>
      <c r="BH442" s="86">
        <f t="shared" si="91"/>
        <v>8.4667314596398313E-4</v>
      </c>
      <c r="BI442" s="83">
        <f>SUMPRODUCT(BC442:$BC$2007,BG442:$BG$2007)</f>
        <v>77816.254228245933</v>
      </c>
      <c r="BJ442" s="77">
        <f t="shared" si="85"/>
        <v>0.35801982133242211</v>
      </c>
      <c r="BL442" s="78">
        <f t="shared" si="92"/>
        <v>217500</v>
      </c>
      <c r="BM442" s="82">
        <f t="shared" si="87"/>
        <v>0.83523788143740874</v>
      </c>
      <c r="BN442" s="82">
        <f t="shared" si="88"/>
        <v>0.16476211856259126</v>
      </c>
      <c r="BO442" s="86">
        <f t="shared" si="93"/>
        <v>6.8442385929490257E-4</v>
      </c>
      <c r="BP442" s="83">
        <f>SUMPRODUCT(BC441:$BC$2006, BN442:$BN$2007)</f>
        <v>19883.876447003153</v>
      </c>
      <c r="BQ442" s="77">
        <f t="shared" si="89"/>
        <v>0.16485356748153121</v>
      </c>
    </row>
    <row r="443" spans="1:69" x14ac:dyDescent="0.35">
      <c r="A443">
        <v>2020</v>
      </c>
      <c r="B443" t="s">
        <v>3</v>
      </c>
      <c r="C443" t="s">
        <v>69</v>
      </c>
      <c r="D443" t="s">
        <v>17</v>
      </c>
      <c r="E443">
        <v>1</v>
      </c>
      <c r="F443" t="s">
        <v>9</v>
      </c>
      <c r="G443" t="s">
        <v>150</v>
      </c>
      <c r="H443" t="s">
        <v>35</v>
      </c>
      <c r="I443" t="s">
        <v>86</v>
      </c>
      <c r="J443" t="s">
        <v>19</v>
      </c>
      <c r="K443" t="s">
        <v>98</v>
      </c>
      <c r="L443" s="6">
        <v>7</v>
      </c>
      <c r="M443" s="6">
        <v>-16542.21</v>
      </c>
      <c r="N443" s="6">
        <v>0</v>
      </c>
      <c r="O443" s="6">
        <v>0</v>
      </c>
      <c r="P443" s="6">
        <v>0</v>
      </c>
      <c r="Q443" s="6">
        <v>16542.21</v>
      </c>
      <c r="R443" s="6">
        <v>0</v>
      </c>
      <c r="W443" s="66" t="str">
        <f t="shared" si="82"/>
        <v>X</v>
      </c>
      <c r="X443" s="66" t="str">
        <f t="shared" si="83"/>
        <v>X</v>
      </c>
      <c r="BC443" s="88">
        <v>500</v>
      </c>
      <c r="BE443" s="78">
        <f t="shared" si="90"/>
        <v>218000</v>
      </c>
      <c r="BF443" s="82">
        <f t="shared" si="84"/>
        <v>0.63321602968255331</v>
      </c>
      <c r="BG443" s="82">
        <f t="shared" si="86"/>
        <v>0.36678397031744669</v>
      </c>
      <c r="BH443" s="86">
        <f t="shared" si="91"/>
        <v>8.4472768238019746E-4</v>
      </c>
      <c r="BI443" s="83">
        <f>SUMPRODUCT(BC443:$BC$2007,BG443:$BG$2007)</f>
        <v>77632.439879246027</v>
      </c>
      <c r="BJ443" s="77">
        <f t="shared" si="85"/>
        <v>0.35717412166414642</v>
      </c>
      <c r="BL443" s="78">
        <f t="shared" si="92"/>
        <v>218000</v>
      </c>
      <c r="BM443" s="82">
        <f t="shared" si="87"/>
        <v>0.83591947395304245</v>
      </c>
      <c r="BN443" s="82">
        <f t="shared" si="88"/>
        <v>0.16408052604695755</v>
      </c>
      <c r="BO443" s="86">
        <f t="shared" si="93"/>
        <v>6.8159251563371104E-4</v>
      </c>
      <c r="BP443" s="83">
        <f>SUMPRODUCT(BC442:$BC$2006, BN443:$BN$2007)</f>
        <v>19801.495387721861</v>
      </c>
      <c r="BQ443" s="77">
        <f t="shared" si="89"/>
        <v>0.16417056125024498</v>
      </c>
    </row>
    <row r="444" spans="1:69" x14ac:dyDescent="0.35">
      <c r="A444">
        <v>2020</v>
      </c>
      <c r="B444" t="s">
        <v>3</v>
      </c>
      <c r="C444" t="s">
        <v>69</v>
      </c>
      <c r="D444" t="s">
        <v>17</v>
      </c>
      <c r="E444">
        <v>1</v>
      </c>
      <c r="F444" t="s">
        <v>9</v>
      </c>
      <c r="G444" t="s">
        <v>150</v>
      </c>
      <c r="H444" t="s">
        <v>35</v>
      </c>
      <c r="I444" t="s">
        <v>86</v>
      </c>
      <c r="J444" t="s">
        <v>19</v>
      </c>
      <c r="K444" t="s">
        <v>109</v>
      </c>
      <c r="L444" s="6">
        <v>1</v>
      </c>
      <c r="M444" s="6">
        <v>0</v>
      </c>
      <c r="N444" s="6">
        <v>8505.4599999999991</v>
      </c>
      <c r="O444" s="6">
        <v>0</v>
      </c>
      <c r="P444" s="6">
        <v>0</v>
      </c>
      <c r="Q444" s="6">
        <v>0</v>
      </c>
      <c r="R444" s="6">
        <v>0</v>
      </c>
      <c r="W444" s="66" t="str">
        <f t="shared" si="82"/>
        <v>X</v>
      </c>
      <c r="X444" s="66" t="str">
        <f t="shared" si="83"/>
        <v>X</v>
      </c>
      <c r="BC444" s="88">
        <v>500</v>
      </c>
      <c r="BE444" s="78">
        <f t="shared" si="90"/>
        <v>218500</v>
      </c>
      <c r="BF444" s="82">
        <f t="shared" si="84"/>
        <v>0.63405881637158545</v>
      </c>
      <c r="BG444" s="82">
        <f t="shared" si="86"/>
        <v>0.36594118362841455</v>
      </c>
      <c r="BH444" s="86">
        <f t="shared" si="91"/>
        <v>8.4278668903214893E-4</v>
      </c>
      <c r="BI444" s="83">
        <f>SUMPRODUCT(BC444:$BC$2007,BG444:$BG$2007)</f>
        <v>77449.047894087329</v>
      </c>
      <c r="BJ444" s="77">
        <f t="shared" si="85"/>
        <v>0.3563303652226229</v>
      </c>
      <c r="BL444" s="78">
        <f t="shared" si="92"/>
        <v>218500</v>
      </c>
      <c r="BM444" s="82">
        <f t="shared" si="87"/>
        <v>0.83659824683779593</v>
      </c>
      <c r="BN444" s="82">
        <f t="shared" si="88"/>
        <v>0.16340175316220407</v>
      </c>
      <c r="BO444" s="86">
        <f t="shared" si="93"/>
        <v>6.7877288475348685E-4</v>
      </c>
      <c r="BP444" s="83">
        <f>SUMPRODUCT(BC443:$BC$2006, BN444:$BN$2007)</f>
        <v>19719.455124698383</v>
      </c>
      <c r="BQ444" s="77">
        <f t="shared" si="89"/>
        <v>0.16349038049813708</v>
      </c>
    </row>
    <row r="445" spans="1:69" x14ac:dyDescent="0.35">
      <c r="A445">
        <v>2020</v>
      </c>
      <c r="B445" t="s">
        <v>3</v>
      </c>
      <c r="C445" t="s">
        <v>69</v>
      </c>
      <c r="D445" t="s">
        <v>17</v>
      </c>
      <c r="E445">
        <v>1</v>
      </c>
      <c r="F445" t="s">
        <v>9</v>
      </c>
      <c r="G445" t="s">
        <v>151</v>
      </c>
      <c r="H445" t="s">
        <v>35</v>
      </c>
      <c r="I445" t="s">
        <v>86</v>
      </c>
      <c r="J445" t="s">
        <v>19</v>
      </c>
      <c r="K445" t="s">
        <v>91</v>
      </c>
      <c r="L445" s="6">
        <v>1</v>
      </c>
      <c r="M445" s="6">
        <v>6216050</v>
      </c>
      <c r="N445" s="6">
        <v>0</v>
      </c>
      <c r="O445" s="6">
        <v>0</v>
      </c>
      <c r="P445" s="6">
        <v>6216050</v>
      </c>
      <c r="Q445" s="6">
        <v>0</v>
      </c>
      <c r="R445" s="6">
        <v>0</v>
      </c>
      <c r="W445" s="66" t="str">
        <f t="shared" si="82"/>
        <v>X</v>
      </c>
      <c r="X445" s="66" t="str">
        <f t="shared" si="83"/>
        <v>X</v>
      </c>
      <c r="BC445" s="88">
        <v>500</v>
      </c>
      <c r="BE445" s="78">
        <f t="shared" si="90"/>
        <v>219000</v>
      </c>
      <c r="BF445" s="82">
        <f t="shared" si="84"/>
        <v>0.63489966652723362</v>
      </c>
      <c r="BG445" s="82">
        <f t="shared" si="86"/>
        <v>0.36510033347276638</v>
      </c>
      <c r="BH445" s="86">
        <f t="shared" si="91"/>
        <v>8.4085015564816512E-4</v>
      </c>
      <c r="BI445" s="83">
        <f>SUMPRODUCT(BC445:$BC$2007,BG445:$BG$2007)</f>
        <v>77266.077302273159</v>
      </c>
      <c r="BJ445" s="77">
        <f t="shared" si="85"/>
        <v>0.35548854754275544</v>
      </c>
      <c r="BL445" s="78">
        <f t="shared" si="92"/>
        <v>219000</v>
      </c>
      <c r="BM445" s="82">
        <f t="shared" si="87"/>
        <v>0.83727421175599703</v>
      </c>
      <c r="BN445" s="82">
        <f t="shared" si="88"/>
        <v>0.16272578824400297</v>
      </c>
      <c r="BO445" s="86">
        <f t="shared" si="93"/>
        <v>6.7596491820109961E-4</v>
      </c>
      <c r="BP445" s="83">
        <f>SUMPRODUCT(BC444:$BC$2006, BN445:$BN$2007)</f>
        <v>19637.754248117282</v>
      </c>
      <c r="BQ445" s="77">
        <f t="shared" si="89"/>
        <v>0.16281301353668662</v>
      </c>
    </row>
    <row r="446" spans="1:69" x14ac:dyDescent="0.35">
      <c r="A446">
        <v>2020</v>
      </c>
      <c r="B446" t="s">
        <v>3</v>
      </c>
      <c r="C446" t="s">
        <v>69</v>
      </c>
      <c r="D446" t="s">
        <v>17</v>
      </c>
      <c r="E446">
        <v>1</v>
      </c>
      <c r="F446" t="s">
        <v>9</v>
      </c>
      <c r="G446" t="s">
        <v>151</v>
      </c>
      <c r="H446" t="s">
        <v>35</v>
      </c>
      <c r="I446" t="s">
        <v>86</v>
      </c>
      <c r="J446" t="s">
        <v>19</v>
      </c>
      <c r="K446" t="s">
        <v>94</v>
      </c>
      <c r="L446" s="6">
        <v>3</v>
      </c>
      <c r="M446" s="6">
        <v>6214773.5099999998</v>
      </c>
      <c r="N446" s="6">
        <v>0</v>
      </c>
      <c r="O446" s="6">
        <v>0</v>
      </c>
      <c r="P446" s="6">
        <v>5650000</v>
      </c>
      <c r="Q446" s="6">
        <v>299226.49</v>
      </c>
      <c r="R446" s="6">
        <v>0</v>
      </c>
      <c r="W446" s="66" t="str">
        <f t="shared" si="82"/>
        <v>X</v>
      </c>
      <c r="X446" s="66" t="str">
        <f t="shared" si="83"/>
        <v>X</v>
      </c>
      <c r="BC446" s="88">
        <v>500</v>
      </c>
      <c r="BE446" s="78">
        <f t="shared" si="90"/>
        <v>219500</v>
      </c>
      <c r="BF446" s="82">
        <f t="shared" si="84"/>
        <v>0.63573858459921406</v>
      </c>
      <c r="BG446" s="82">
        <f t="shared" si="86"/>
        <v>0.36426141540078594</v>
      </c>
      <c r="BH446" s="86">
        <f t="shared" si="91"/>
        <v>8.3891807198044344E-4</v>
      </c>
      <c r="BI446" s="83">
        <f>SUMPRODUCT(BC446:$BC$2007,BG446:$BG$2007)</f>
        <v>77083.527135536759</v>
      </c>
      <c r="BJ446" s="77">
        <f t="shared" si="85"/>
        <v>0.35464866416970758</v>
      </c>
      <c r="BL446" s="78">
        <f t="shared" si="92"/>
        <v>219500</v>
      </c>
      <c r="BM446" s="82">
        <f t="shared" si="87"/>
        <v>0.8379473803237194</v>
      </c>
      <c r="BN446" s="82">
        <f t="shared" si="88"/>
        <v>0.1620526196762806</v>
      </c>
      <c r="BO446" s="86">
        <f t="shared" si="93"/>
        <v>6.7316856772237088E-4</v>
      </c>
      <c r="BP446" s="83">
        <f>SUMPRODUCT(BC445:$BC$2006, BN446:$BN$2007)</f>
        <v>19556.391353995285</v>
      </c>
      <c r="BQ446" s="77">
        <f t="shared" si="89"/>
        <v>0.16213844872572619</v>
      </c>
    </row>
    <row r="447" spans="1:69" x14ac:dyDescent="0.35">
      <c r="A447">
        <v>2020</v>
      </c>
      <c r="B447" t="s">
        <v>3</v>
      </c>
      <c r="C447" t="s">
        <v>69</v>
      </c>
      <c r="D447" t="s">
        <v>17</v>
      </c>
      <c r="E447">
        <v>1</v>
      </c>
      <c r="F447" t="s">
        <v>9</v>
      </c>
      <c r="G447" t="s">
        <v>152</v>
      </c>
      <c r="H447" t="s">
        <v>35</v>
      </c>
      <c r="I447" t="s">
        <v>86</v>
      </c>
      <c r="J447" t="s">
        <v>19</v>
      </c>
      <c r="K447" t="s">
        <v>93</v>
      </c>
      <c r="L447" s="6">
        <v>1</v>
      </c>
      <c r="M447" s="6">
        <v>-20000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W447" s="66" t="str">
        <f t="shared" si="82"/>
        <v>X</v>
      </c>
      <c r="X447" s="66" t="str">
        <f t="shared" si="83"/>
        <v>X</v>
      </c>
      <c r="BC447" s="88">
        <v>500</v>
      </c>
      <c r="BE447" s="78">
        <f t="shared" si="90"/>
        <v>220000</v>
      </c>
      <c r="BF447" s="82">
        <f t="shared" si="84"/>
        <v>0.63657557502701845</v>
      </c>
      <c r="BG447" s="82">
        <f t="shared" si="86"/>
        <v>0.36342442497298155</v>
      </c>
      <c r="BH447" s="86">
        <f t="shared" si="91"/>
        <v>8.3699042780438493E-4</v>
      </c>
      <c r="BI447" s="83">
        <f>SUMPRODUCT(BC447:$BC$2007,BG447:$BG$2007)</f>
        <v>76901.396427836356</v>
      </c>
      <c r="BJ447" s="77">
        <f t="shared" si="85"/>
        <v>0.35381071065887953</v>
      </c>
      <c r="BL447" s="78">
        <f t="shared" si="92"/>
        <v>220000</v>
      </c>
      <c r="BM447" s="82">
        <f t="shared" si="87"/>
        <v>0.83861776410898392</v>
      </c>
      <c r="BN447" s="82">
        <f t="shared" si="88"/>
        <v>0.16138223589101608</v>
      </c>
      <c r="BO447" s="86">
        <f t="shared" si="93"/>
        <v>6.703837852645167E-4</v>
      </c>
      <c r="BP447" s="83">
        <f>SUMPRODUCT(BC446:$BC$2006, BN447:$BN$2007)</f>
        <v>19475.365044157152</v>
      </c>
      <c r="BQ447" s="77">
        <f t="shared" si="89"/>
        <v>0.16146667447324167</v>
      </c>
    </row>
    <row r="448" spans="1:69" x14ac:dyDescent="0.35">
      <c r="A448">
        <v>2020</v>
      </c>
      <c r="B448" t="s">
        <v>3</v>
      </c>
      <c r="C448" t="s">
        <v>69</v>
      </c>
      <c r="D448" t="s">
        <v>17</v>
      </c>
      <c r="E448">
        <v>1</v>
      </c>
      <c r="F448" t="s">
        <v>9</v>
      </c>
      <c r="G448" t="s">
        <v>152</v>
      </c>
      <c r="H448" t="s">
        <v>35</v>
      </c>
      <c r="I448" t="s">
        <v>86</v>
      </c>
      <c r="J448" t="s">
        <v>19</v>
      </c>
      <c r="K448" t="s">
        <v>98</v>
      </c>
      <c r="L448" s="6">
        <v>4</v>
      </c>
      <c r="M448" s="6">
        <v>-938.85</v>
      </c>
      <c r="N448" s="6">
        <v>0</v>
      </c>
      <c r="O448" s="6">
        <v>0</v>
      </c>
      <c r="P448" s="6">
        <v>0</v>
      </c>
      <c r="Q448" s="6">
        <v>938.85</v>
      </c>
      <c r="R448" s="6">
        <v>0</v>
      </c>
      <c r="W448" s="66" t="str">
        <f t="shared" si="82"/>
        <v>X</v>
      </c>
      <c r="X448" s="66" t="str">
        <f t="shared" si="83"/>
        <v>X</v>
      </c>
      <c r="BC448" s="88">
        <v>500</v>
      </c>
      <c r="BE448" s="78">
        <f t="shared" si="90"/>
        <v>220500</v>
      </c>
      <c r="BF448" s="82">
        <f t="shared" si="84"/>
        <v>0.6374106422399376</v>
      </c>
      <c r="BG448" s="82">
        <f t="shared" si="86"/>
        <v>0.3625893577600624</v>
      </c>
      <c r="BH448" s="86">
        <f t="shared" si="91"/>
        <v>8.3506721291914943E-4</v>
      </c>
      <c r="BI448" s="83">
        <f>SUMPRODUCT(BC448:$BC$2007,BG448:$BG$2007)</f>
        <v>76719.684215349858</v>
      </c>
      <c r="BJ448" s="77">
        <f t="shared" si="85"/>
        <v>0.35297468257588399</v>
      </c>
      <c r="BL448" s="78">
        <f t="shared" si="92"/>
        <v>220500</v>
      </c>
      <c r="BM448" s="82">
        <f t="shared" si="87"/>
        <v>0.83928537463195585</v>
      </c>
      <c r="BN448" s="82">
        <f t="shared" si="88"/>
        <v>0.16071462536804415</v>
      </c>
      <c r="BO448" s="86">
        <f t="shared" si="93"/>
        <v>6.6761052297192869E-4</v>
      </c>
      <c r="BP448" s="83">
        <f>SUMPRODUCT(BC447:$BC$2006, BN448:$BN$2007)</f>
        <v>19394.673926211646</v>
      </c>
      <c r="BQ448" s="77">
        <f t="shared" si="89"/>
        <v>0.16079767923517305</v>
      </c>
    </row>
    <row r="449" spans="1:69" x14ac:dyDescent="0.35">
      <c r="A449">
        <v>2020</v>
      </c>
      <c r="B449" t="s">
        <v>3</v>
      </c>
      <c r="C449" t="s">
        <v>69</v>
      </c>
      <c r="D449" t="s">
        <v>17</v>
      </c>
      <c r="E449">
        <v>2</v>
      </c>
      <c r="F449" t="s">
        <v>9</v>
      </c>
      <c r="G449" t="s">
        <v>130</v>
      </c>
      <c r="H449" t="s">
        <v>35</v>
      </c>
      <c r="I449" t="s">
        <v>87</v>
      </c>
      <c r="J449" t="s">
        <v>19</v>
      </c>
      <c r="K449" t="s">
        <v>99</v>
      </c>
      <c r="L449" s="6">
        <v>1</v>
      </c>
      <c r="M449" s="6">
        <v>0</v>
      </c>
      <c r="N449" s="6">
        <v>3270</v>
      </c>
      <c r="O449" s="6">
        <v>0</v>
      </c>
      <c r="P449" s="6">
        <v>0</v>
      </c>
      <c r="Q449" s="6">
        <v>0</v>
      </c>
      <c r="R449" s="6">
        <v>0</v>
      </c>
      <c r="W449" s="66" t="str">
        <f t="shared" si="82"/>
        <v>X</v>
      </c>
      <c r="X449" s="66" t="str">
        <f t="shared" si="83"/>
        <v>X</v>
      </c>
      <c r="BC449" s="88">
        <v>500</v>
      </c>
      <c r="BE449" s="78">
        <f t="shared" si="90"/>
        <v>221000</v>
      </c>
      <c r="BF449" s="82">
        <f t="shared" si="84"/>
        <v>0.63824379065708459</v>
      </c>
      <c r="BG449" s="82">
        <f t="shared" si="86"/>
        <v>0.36175620934291541</v>
      </c>
      <c r="BH449" s="86">
        <f t="shared" si="91"/>
        <v>8.331484171469894E-4</v>
      </c>
      <c r="BI449" s="83">
        <f>SUMPRODUCT(BC449:$BC$2007,BG449:$BG$2007)</f>
        <v>76538.389536469811</v>
      </c>
      <c r="BJ449" s="77">
        <f t="shared" si="85"/>
        <v>0.35214057549652278</v>
      </c>
      <c r="BL449" s="78">
        <f t="shared" si="92"/>
        <v>221000</v>
      </c>
      <c r="BM449" s="82">
        <f t="shared" si="87"/>
        <v>0.83995022336514402</v>
      </c>
      <c r="BN449" s="82">
        <f t="shared" si="88"/>
        <v>0.16004977663485598</v>
      </c>
      <c r="BO449" s="86">
        <f t="shared" si="93"/>
        <v>6.648487331881725E-4</v>
      </c>
      <c r="BP449" s="83">
        <f>SUMPRODUCT(BC448:$BC$2006, BN449:$BN$2007)</f>
        <v>19314.316613527619</v>
      </c>
      <c r="BQ449" s="77">
        <f t="shared" si="89"/>
        <v>0.16013145151521618</v>
      </c>
    </row>
    <row r="450" spans="1:69" x14ac:dyDescent="0.35">
      <c r="A450">
        <v>2020</v>
      </c>
      <c r="B450" t="s">
        <v>3</v>
      </c>
      <c r="C450" t="s">
        <v>69</v>
      </c>
      <c r="D450" t="s">
        <v>17</v>
      </c>
      <c r="E450">
        <v>2</v>
      </c>
      <c r="F450" t="s">
        <v>9</v>
      </c>
      <c r="G450" t="s">
        <v>139</v>
      </c>
      <c r="H450" t="s">
        <v>35</v>
      </c>
      <c r="I450" t="s">
        <v>86</v>
      </c>
      <c r="J450" t="s">
        <v>19</v>
      </c>
      <c r="K450" t="s">
        <v>91</v>
      </c>
      <c r="L450" s="6">
        <v>2</v>
      </c>
      <c r="M450" s="6">
        <v>0</v>
      </c>
      <c r="N450" s="6">
        <v>3660</v>
      </c>
      <c r="O450" s="6">
        <v>0</v>
      </c>
      <c r="P450" s="6">
        <v>0</v>
      </c>
      <c r="Q450" s="6">
        <v>0</v>
      </c>
      <c r="R450" s="6">
        <v>0</v>
      </c>
      <c r="W450" s="66" t="str">
        <f t="shared" ref="W450:W513" si="94">IF(I450=$AF$2,IF(M450/L450=0,"X",M450/L450),"X")</f>
        <v>X</v>
      </c>
      <c r="X450" s="66" t="str">
        <f t="shared" ref="X450:X513" si="95">IF(I450=$AF$2,IF(P450/L450=0,"X",P450/L450),"X")</f>
        <v>X</v>
      </c>
      <c r="BC450" s="88">
        <v>500</v>
      </c>
      <c r="BE450" s="78">
        <f t="shared" si="90"/>
        <v>221500</v>
      </c>
      <c r="BF450" s="82">
        <f t="shared" si="84"/>
        <v>0.63907502468741884</v>
      </c>
      <c r="BG450" s="82">
        <f t="shared" si="86"/>
        <v>0.36092497531258116</v>
      </c>
      <c r="BH450" s="86">
        <f t="shared" si="91"/>
        <v>8.3123403033424914E-4</v>
      </c>
      <c r="BI450" s="83">
        <f>SUMPRODUCT(BC450:$BC$2007,BG450:$BG$2007)</f>
        <v>76357.511431798383</v>
      </c>
      <c r="BJ450" s="77">
        <f t="shared" si="85"/>
        <v>0.35130838500676381</v>
      </c>
      <c r="BL450" s="78">
        <f t="shared" si="92"/>
        <v>221500</v>
      </c>
      <c r="BM450" s="82">
        <f t="shared" si="87"/>
        <v>0.84061232173359701</v>
      </c>
      <c r="BN450" s="82">
        <f t="shared" si="88"/>
        <v>0.15938767826640299</v>
      </c>
      <c r="BO450" s="86">
        <f t="shared" si="93"/>
        <v>6.6209836845299019E-4</v>
      </c>
      <c r="BP450" s="83">
        <f>SUMPRODUCT(BC449:$BC$2006, BN450:$BN$2007)</f>
        <v>19234.291725210191</v>
      </c>
      <c r="BQ450" s="77">
        <f t="shared" si="89"/>
        <v>0.15946797986462527</v>
      </c>
    </row>
    <row r="451" spans="1:69" x14ac:dyDescent="0.35">
      <c r="A451">
        <v>2020</v>
      </c>
      <c r="B451" t="s">
        <v>3</v>
      </c>
      <c r="C451" t="s">
        <v>69</v>
      </c>
      <c r="D451" t="s">
        <v>17</v>
      </c>
      <c r="E451">
        <v>2</v>
      </c>
      <c r="F451" t="s">
        <v>9</v>
      </c>
      <c r="G451" t="s">
        <v>139</v>
      </c>
      <c r="H451" t="s">
        <v>35</v>
      </c>
      <c r="I451" t="s">
        <v>86</v>
      </c>
      <c r="J451" t="s">
        <v>19</v>
      </c>
      <c r="K451" t="s">
        <v>89</v>
      </c>
      <c r="L451" s="6">
        <v>1</v>
      </c>
      <c r="M451" s="6">
        <v>12000</v>
      </c>
      <c r="N451" s="6">
        <v>2700</v>
      </c>
      <c r="O451" s="6">
        <v>0</v>
      </c>
      <c r="P451" s="6">
        <v>12000</v>
      </c>
      <c r="Q451" s="6">
        <v>0</v>
      </c>
      <c r="R451" s="6">
        <v>0</v>
      </c>
      <c r="W451" s="66" t="str">
        <f t="shared" si="94"/>
        <v>X</v>
      </c>
      <c r="X451" s="66" t="str">
        <f t="shared" si="95"/>
        <v>X</v>
      </c>
      <c r="BC451" s="88">
        <v>500</v>
      </c>
      <c r="BE451" s="78">
        <f t="shared" si="90"/>
        <v>222000</v>
      </c>
      <c r="BF451" s="82">
        <f t="shared" si="84"/>
        <v>0.63990434872976842</v>
      </c>
      <c r="BG451" s="82">
        <f t="shared" si="86"/>
        <v>0.36009565127023158</v>
      </c>
      <c r="BH451" s="86">
        <f t="shared" si="91"/>
        <v>8.2932404234958845E-4</v>
      </c>
      <c r="BI451" s="83">
        <f>SUMPRODUCT(BC451:$BC$2007,BG451:$BG$2007)</f>
        <v>76177.048944142065</v>
      </c>
      <c r="BJ451" s="77">
        <f t="shared" si="85"/>
        <v>0.35047810670271679</v>
      </c>
      <c r="BL451" s="78">
        <f t="shared" si="92"/>
        <v>222000</v>
      </c>
      <c r="BM451" s="82">
        <f t="shared" si="87"/>
        <v>0.84127168111510031</v>
      </c>
      <c r="BN451" s="82">
        <f t="shared" si="88"/>
        <v>0.15872831888489969</v>
      </c>
      <c r="BO451" s="86">
        <f t="shared" si="93"/>
        <v>6.5935938150329942E-4</v>
      </c>
      <c r="BP451" s="83">
        <f>SUMPRODUCT(BC450:$BC$2006, BN451:$BN$2007)</f>
        <v>19154.597886076994</v>
      </c>
      <c r="BQ451" s="77">
        <f t="shared" si="89"/>
        <v>0.15880725288201586</v>
      </c>
    </row>
    <row r="452" spans="1:69" x14ac:dyDescent="0.35">
      <c r="A452">
        <v>2020</v>
      </c>
      <c r="B452" t="s">
        <v>3</v>
      </c>
      <c r="C452" t="s">
        <v>69</v>
      </c>
      <c r="D452" t="s">
        <v>17</v>
      </c>
      <c r="E452">
        <v>5</v>
      </c>
      <c r="F452" t="s">
        <v>9</v>
      </c>
      <c r="G452" t="s">
        <v>128</v>
      </c>
      <c r="H452" t="s">
        <v>35</v>
      </c>
      <c r="I452" t="s">
        <v>86</v>
      </c>
      <c r="J452" t="s">
        <v>19</v>
      </c>
      <c r="K452" t="s">
        <v>92</v>
      </c>
      <c r="L452" s="6">
        <v>1</v>
      </c>
      <c r="M452" s="6">
        <v>281715.15999999997</v>
      </c>
      <c r="N452" s="6">
        <v>0</v>
      </c>
      <c r="O452" s="6">
        <v>0</v>
      </c>
      <c r="P452" s="6">
        <v>281715.15999999997</v>
      </c>
      <c r="Q452" s="6">
        <v>0</v>
      </c>
      <c r="R452" s="6">
        <v>0</v>
      </c>
      <c r="W452" s="66" t="str">
        <f t="shared" si="94"/>
        <v>X</v>
      </c>
      <c r="X452" s="66" t="str">
        <f t="shared" si="95"/>
        <v>X</v>
      </c>
      <c r="BC452" s="88">
        <v>500</v>
      </c>
      <c r="BE452" s="78">
        <f t="shared" si="90"/>
        <v>222500</v>
      </c>
      <c r="BF452" s="82">
        <f t="shared" si="84"/>
        <v>0.64073176717285429</v>
      </c>
      <c r="BG452" s="82">
        <f t="shared" si="86"/>
        <v>0.35926823282714571</v>
      </c>
      <c r="BH452" s="86">
        <f t="shared" si="91"/>
        <v>8.2741844308586998E-4</v>
      </c>
      <c r="BI452" s="83">
        <f>SUMPRODUCT(BC452:$BC$2007,BG452:$BG$2007)</f>
        <v>75997.001118507003</v>
      </c>
      <c r="BJ452" s="77">
        <f t="shared" si="85"/>
        <v>0.34964973619061163</v>
      </c>
      <c r="BL452" s="78">
        <f t="shared" si="92"/>
        <v>222500</v>
      </c>
      <c r="BM452" s="82">
        <f t="shared" si="87"/>
        <v>0.8419283128403714</v>
      </c>
      <c r="BN452" s="82">
        <f t="shared" si="88"/>
        <v>0.1580716871596286</v>
      </c>
      <c r="BO452" s="86">
        <f t="shared" si="93"/>
        <v>6.5663172527108404E-4</v>
      </c>
      <c r="BP452" s="83">
        <f>SUMPRODUCT(BC451:$BC$2006, BN452:$BN$2007)</f>
        <v>19075.233726634538</v>
      </c>
      <c r="BQ452" s="77">
        <f t="shared" si="89"/>
        <v>0.15814925921316897</v>
      </c>
    </row>
    <row r="453" spans="1:69" x14ac:dyDescent="0.35">
      <c r="A453">
        <v>2020</v>
      </c>
      <c r="B453" t="s">
        <v>3</v>
      </c>
      <c r="C453" t="s">
        <v>69</v>
      </c>
      <c r="D453" t="s">
        <v>17</v>
      </c>
      <c r="E453">
        <v>5</v>
      </c>
      <c r="F453" t="s">
        <v>9</v>
      </c>
      <c r="G453" t="s">
        <v>129</v>
      </c>
      <c r="H453" t="s">
        <v>35</v>
      </c>
      <c r="I453" t="s">
        <v>86</v>
      </c>
      <c r="J453" t="s">
        <v>19</v>
      </c>
      <c r="K453" t="s">
        <v>94</v>
      </c>
      <c r="L453" s="6">
        <v>1</v>
      </c>
      <c r="M453" s="6">
        <v>250000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W453" s="66" t="str">
        <f t="shared" si="94"/>
        <v>X</v>
      </c>
      <c r="X453" s="66" t="str">
        <f t="shared" si="95"/>
        <v>X</v>
      </c>
      <c r="BC453" s="88">
        <v>500</v>
      </c>
      <c r="BE453" s="78">
        <f t="shared" si="90"/>
        <v>223000</v>
      </c>
      <c r="BF453" s="82">
        <f t="shared" si="84"/>
        <v>0.6415572843953129</v>
      </c>
      <c r="BG453" s="82">
        <f t="shared" si="86"/>
        <v>0.3584427156046871</v>
      </c>
      <c r="BH453" s="86">
        <f t="shared" si="91"/>
        <v>8.2551722245860493E-4</v>
      </c>
      <c r="BI453" s="83">
        <f>SUMPRODUCT(BC453:$BC$2007,BG453:$BG$2007)</f>
        <v>75817.367002093393</v>
      </c>
      <c r="BJ453" s="77">
        <f t="shared" si="85"/>
        <v>0.34882326908677275</v>
      </c>
      <c r="BL453" s="78">
        <f t="shared" si="92"/>
        <v>223000</v>
      </c>
      <c r="BM453" s="82">
        <f t="shared" si="87"/>
        <v>0.84258222819325423</v>
      </c>
      <c r="BN453" s="82">
        <f t="shared" si="88"/>
        <v>0.15741777180674577</v>
      </c>
      <c r="BO453" s="86">
        <f t="shared" si="93"/>
        <v>6.5391535288283897E-4</v>
      </c>
      <c r="BP453" s="83">
        <f>SUMPRODUCT(BC452:$BC$2006, BN453:$BN$2007)</f>
        <v>18996.197883054734</v>
      </c>
      <c r="BQ453" s="77">
        <f t="shared" si="89"/>
        <v>0.15749398755083641</v>
      </c>
    </row>
    <row r="454" spans="1:69" x14ac:dyDescent="0.35">
      <c r="A454">
        <v>2020</v>
      </c>
      <c r="B454" t="s">
        <v>3</v>
      </c>
      <c r="C454" t="s">
        <v>69</v>
      </c>
      <c r="D454" t="s">
        <v>17</v>
      </c>
      <c r="E454">
        <v>5</v>
      </c>
      <c r="F454" t="s">
        <v>9</v>
      </c>
      <c r="G454" t="s">
        <v>129</v>
      </c>
      <c r="H454" t="s">
        <v>35</v>
      </c>
      <c r="I454" t="s">
        <v>86</v>
      </c>
      <c r="J454" t="s">
        <v>19</v>
      </c>
      <c r="K454" t="s">
        <v>111</v>
      </c>
      <c r="L454" s="6">
        <v>1</v>
      </c>
      <c r="M454" s="6">
        <v>-4698</v>
      </c>
      <c r="N454" s="6">
        <v>0</v>
      </c>
      <c r="O454" s="6">
        <v>0</v>
      </c>
      <c r="P454" s="6">
        <v>0</v>
      </c>
      <c r="Q454" s="6">
        <v>1620</v>
      </c>
      <c r="R454" s="6">
        <v>3078</v>
      </c>
      <c r="W454" s="66" t="str">
        <f t="shared" si="94"/>
        <v>X</v>
      </c>
      <c r="X454" s="66" t="str">
        <f t="shared" si="95"/>
        <v>X</v>
      </c>
      <c r="BC454" s="88">
        <v>500</v>
      </c>
      <c r="BE454" s="78">
        <f t="shared" si="90"/>
        <v>223500</v>
      </c>
      <c r="BF454" s="82">
        <f t="shared" si="84"/>
        <v>0.64238090476571985</v>
      </c>
      <c r="BG454" s="82">
        <f t="shared" si="86"/>
        <v>0.35761909523428015</v>
      </c>
      <c r="BH454" s="86">
        <f t="shared" si="91"/>
        <v>8.2362037040695224E-4</v>
      </c>
      <c r="BI454" s="83">
        <f>SUMPRODUCT(BC454:$BC$2007,BG454:$BG$2007)</f>
        <v>75638.145644291042</v>
      </c>
      <c r="BJ454" s="77">
        <f t="shared" si="85"/>
        <v>0.34799870101759861</v>
      </c>
      <c r="BL454" s="78">
        <f t="shared" si="92"/>
        <v>223500</v>
      </c>
      <c r="BM454" s="82">
        <f t="shared" si="87"/>
        <v>0.84323343841091392</v>
      </c>
      <c r="BN454" s="82">
        <f t="shared" si="88"/>
        <v>0.15676656158908608</v>
      </c>
      <c r="BO454" s="86">
        <f t="shared" si="93"/>
        <v>6.5121021765968123E-4</v>
      </c>
      <c r="BP454" s="83">
        <f>SUMPRODUCT(BC453:$BC$2006, BN454:$BN$2007)</f>
        <v>18917.488997151351</v>
      </c>
      <c r="BQ454" s="77">
        <f t="shared" si="89"/>
        <v>0.15684142663454562</v>
      </c>
    </row>
    <row r="455" spans="1:69" x14ac:dyDescent="0.35">
      <c r="A455">
        <v>2020</v>
      </c>
      <c r="B455" t="s">
        <v>3</v>
      </c>
      <c r="C455" t="s">
        <v>69</v>
      </c>
      <c r="D455" t="s">
        <v>17</v>
      </c>
      <c r="E455">
        <v>5</v>
      </c>
      <c r="F455" t="s">
        <v>9</v>
      </c>
      <c r="G455" t="s">
        <v>134</v>
      </c>
      <c r="H455" t="s">
        <v>35</v>
      </c>
      <c r="I455" t="s">
        <v>86</v>
      </c>
      <c r="J455" t="s">
        <v>19</v>
      </c>
      <c r="K455" t="s">
        <v>99</v>
      </c>
      <c r="L455" s="6">
        <v>1</v>
      </c>
      <c r="M455" s="6">
        <v>30000000</v>
      </c>
      <c r="N455" s="6">
        <v>0</v>
      </c>
      <c r="O455" s="6">
        <v>0</v>
      </c>
      <c r="P455" s="6">
        <v>9072469.5</v>
      </c>
      <c r="Q455" s="6">
        <v>0</v>
      </c>
      <c r="R455" s="6">
        <v>0</v>
      </c>
      <c r="W455" s="66" t="str">
        <f t="shared" si="94"/>
        <v>X</v>
      </c>
      <c r="X455" s="66" t="str">
        <f t="shared" si="95"/>
        <v>X</v>
      </c>
      <c r="BC455" s="88">
        <v>500</v>
      </c>
      <c r="BE455" s="78">
        <f t="shared" si="90"/>
        <v>224000</v>
      </c>
      <c r="BF455" s="82">
        <f t="shared" si="84"/>
        <v>0.64320263264261235</v>
      </c>
      <c r="BG455" s="82">
        <f t="shared" si="86"/>
        <v>0.35679736735738765</v>
      </c>
      <c r="BH455" s="86">
        <f t="shared" si="91"/>
        <v>8.2172787689249738E-4</v>
      </c>
      <c r="BI455" s="83">
        <f>SUMPRODUCT(BC455:$BC$2007,BG455:$BG$2007)</f>
        <v>75459.336096673913</v>
      </c>
      <c r="BJ455" s="77">
        <f t="shared" si="85"/>
        <v>0.34717602761953648</v>
      </c>
      <c r="BL455" s="78">
        <f t="shared" si="92"/>
        <v>224000</v>
      </c>
      <c r="BM455" s="82">
        <f t="shared" si="87"/>
        <v>0.84388195468402882</v>
      </c>
      <c r="BN455" s="82">
        <f t="shared" si="88"/>
        <v>0.15611804531597118</v>
      </c>
      <c r="BO455" s="86">
        <f t="shared" si="93"/>
        <v>6.4851627311490745E-4</v>
      </c>
      <c r="BP455" s="83">
        <f>SUMPRODUCT(BC454:$BC$2006, BN455:$BN$2007)</f>
        <v>18839.105716356815</v>
      </c>
      <c r="BQ455" s="77">
        <f t="shared" si="89"/>
        <v>0.15619156525040723</v>
      </c>
    </row>
    <row r="456" spans="1:69" x14ac:dyDescent="0.35">
      <c r="A456">
        <v>2020</v>
      </c>
      <c r="B456" t="s">
        <v>3</v>
      </c>
      <c r="C456" t="s">
        <v>69</v>
      </c>
      <c r="D456" t="s">
        <v>17</v>
      </c>
      <c r="E456">
        <v>5</v>
      </c>
      <c r="F456" t="s">
        <v>9</v>
      </c>
      <c r="G456" t="s">
        <v>134</v>
      </c>
      <c r="H456" t="s">
        <v>35</v>
      </c>
      <c r="I456" t="s">
        <v>87</v>
      </c>
      <c r="J456" t="s">
        <v>19</v>
      </c>
      <c r="K456" t="s">
        <v>93</v>
      </c>
      <c r="L456" s="6">
        <v>1</v>
      </c>
      <c r="M456" s="6">
        <v>-4520.24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W456" s="66">
        <f t="shared" si="94"/>
        <v>-4520.24</v>
      </c>
      <c r="X456" s="66" t="str">
        <f t="shared" si="95"/>
        <v>X</v>
      </c>
      <c r="BC456" s="88">
        <v>500</v>
      </c>
      <c r="BE456" s="78">
        <f t="shared" si="90"/>
        <v>224500</v>
      </c>
      <c r="BF456" s="82">
        <f t="shared" ref="BF456:BF519" si="96">_xlfn.EXPON.DIST(BE456, 1/$BJ$4, TRUE)</f>
        <v>0.64402247237451304</v>
      </c>
      <c r="BG456" s="82">
        <f t="shared" si="86"/>
        <v>0.35597752762548696</v>
      </c>
      <c r="BH456" s="86">
        <f t="shared" si="91"/>
        <v>8.1983973190069559E-4</v>
      </c>
      <c r="BI456" s="83">
        <f>SUMPRODUCT(BC456:$BC$2007,BG456:$BG$2007)</f>
        <v>75280.937412995219</v>
      </c>
      <c r="BJ456" s="77">
        <f t="shared" ref="BJ456:BJ519" si="97">BI456/$BJ$4</f>
        <v>0.34635524453906019</v>
      </c>
      <c r="BL456" s="78">
        <f t="shared" si="92"/>
        <v>224500</v>
      </c>
      <c r="BM456" s="82">
        <f t="shared" si="87"/>
        <v>0.84452778815698393</v>
      </c>
      <c r="BN456" s="82">
        <f t="shared" si="88"/>
        <v>0.15547221184301607</v>
      </c>
      <c r="BO456" s="86">
        <f t="shared" si="93"/>
        <v>6.4583347295510407E-4</v>
      </c>
      <c r="BP456" s="83">
        <f>SUMPRODUCT(BC455:$BC$2006, BN456:$BN$2007)</f>
        <v>18761.04669369882</v>
      </c>
      <c r="BQ456" s="77">
        <f t="shared" si="89"/>
        <v>0.15554439223092131</v>
      </c>
    </row>
    <row r="457" spans="1:69" x14ac:dyDescent="0.35">
      <c r="A457">
        <v>2020</v>
      </c>
      <c r="B457" t="s">
        <v>3</v>
      </c>
      <c r="C457" t="s">
        <v>69</v>
      </c>
      <c r="D457" t="s">
        <v>17</v>
      </c>
      <c r="E457">
        <v>5</v>
      </c>
      <c r="F457" t="s">
        <v>9</v>
      </c>
      <c r="G457" t="s">
        <v>135</v>
      </c>
      <c r="H457" t="s">
        <v>35</v>
      </c>
      <c r="I457" t="s">
        <v>86</v>
      </c>
      <c r="J457" t="s">
        <v>19</v>
      </c>
      <c r="K457" t="s">
        <v>111</v>
      </c>
      <c r="L457" s="6">
        <v>1</v>
      </c>
      <c r="M457" s="6">
        <v>530310.66</v>
      </c>
      <c r="N457" s="6">
        <v>0</v>
      </c>
      <c r="O457" s="6">
        <v>0</v>
      </c>
      <c r="P457" s="6">
        <v>530310.66</v>
      </c>
      <c r="Q457" s="6">
        <v>0</v>
      </c>
      <c r="R457" s="6">
        <v>0</v>
      </c>
      <c r="W457" s="66" t="str">
        <f t="shared" si="94"/>
        <v>X</v>
      </c>
      <c r="X457" s="66" t="str">
        <f t="shared" si="95"/>
        <v>X</v>
      </c>
      <c r="BC457" s="88">
        <v>500</v>
      </c>
      <c r="BE457" s="78">
        <f t="shared" si="90"/>
        <v>225000</v>
      </c>
      <c r="BF457" s="82">
        <f t="shared" si="96"/>
        <v>0.64484042829995247</v>
      </c>
      <c r="BG457" s="82">
        <f t="shared" ref="BG457:BG520" si="98">1-BF457</f>
        <v>0.35515957170004753</v>
      </c>
      <c r="BH457" s="86">
        <f t="shared" si="91"/>
        <v>8.1795592543942863E-4</v>
      </c>
      <c r="BI457" s="83">
        <f>SUMPRODUCT(BC457:$BC$2007,BG457:$BG$2007)</f>
        <v>75102.948649182494</v>
      </c>
      <c r="BJ457" s="77">
        <f t="shared" si="97"/>
        <v>0.34553634743264716</v>
      </c>
      <c r="BL457" s="78">
        <f t="shared" si="92"/>
        <v>225000</v>
      </c>
      <c r="BM457" s="82">
        <f t="shared" ref="BM457:BM520" si="99">_xlfn.EXPON.DIST(BL457, 1/$BQ$4, TRUE)</f>
        <v>0.84517094992806152</v>
      </c>
      <c r="BN457" s="82">
        <f t="shared" ref="BN457:BN520" si="100">1-BM457</f>
        <v>0.15482905007193848</v>
      </c>
      <c r="BO457" s="86">
        <f t="shared" si="93"/>
        <v>6.4316177107759387E-4</v>
      </c>
      <c r="BP457" s="83">
        <f>SUMPRODUCT(BC456:$BC$2006, BN457:$BN$2007)</f>
        <v>18683.310587777316</v>
      </c>
      <c r="BQ457" s="77">
        <f t="shared" ref="BQ457:BQ520" si="101">BP457/$BQ$4</f>
        <v>0.15489989645478638</v>
      </c>
    </row>
    <row r="458" spans="1:69" x14ac:dyDescent="0.35">
      <c r="A458">
        <v>2020</v>
      </c>
      <c r="B458" t="s">
        <v>3</v>
      </c>
      <c r="C458" t="s">
        <v>69</v>
      </c>
      <c r="D458" t="s">
        <v>17</v>
      </c>
      <c r="E458">
        <v>9</v>
      </c>
      <c r="F458" t="s">
        <v>9</v>
      </c>
      <c r="G458" t="s">
        <v>139</v>
      </c>
      <c r="H458" t="s">
        <v>35</v>
      </c>
      <c r="I458" t="s">
        <v>86</v>
      </c>
      <c r="J458" t="s">
        <v>19</v>
      </c>
      <c r="K458" t="s">
        <v>98</v>
      </c>
      <c r="L458" s="6">
        <v>1</v>
      </c>
      <c r="M458" s="6">
        <v>0</v>
      </c>
      <c r="N458" s="6">
        <v>22520.77</v>
      </c>
      <c r="O458" s="6">
        <v>0</v>
      </c>
      <c r="P458" s="6">
        <v>0</v>
      </c>
      <c r="Q458" s="6">
        <v>0</v>
      </c>
      <c r="R458" s="6">
        <v>0</v>
      </c>
      <c r="W458" s="66" t="str">
        <f t="shared" si="94"/>
        <v>X</v>
      </c>
      <c r="X458" s="66" t="str">
        <f t="shared" si="95"/>
        <v>X</v>
      </c>
      <c r="BC458" s="88">
        <v>500</v>
      </c>
      <c r="BE458" s="78">
        <f t="shared" ref="BE458:BE521" si="102">BE457+500</f>
        <v>225500</v>
      </c>
      <c r="BF458" s="82">
        <f t="shared" si="96"/>
        <v>0.64565650474749203</v>
      </c>
      <c r="BG458" s="82">
        <f t="shared" si="98"/>
        <v>0.35434349525250797</v>
      </c>
      <c r="BH458" s="86">
        <f t="shared" ref="BH458:BH521" si="103">BF458-BF457</f>
        <v>8.1607644753955988E-4</v>
      </c>
      <c r="BI458" s="83">
        <f>SUMPRODUCT(BC458:$BC$2007,BG458:$BG$2007)</f>
        <v>74925.368863332449</v>
      </c>
      <c r="BJ458" s="77">
        <f t="shared" si="97"/>
        <v>0.34471933196675492</v>
      </c>
      <c r="BL458" s="78">
        <f t="shared" ref="BL458:BL521" si="104">BL457+500</f>
        <v>225500</v>
      </c>
      <c r="BM458" s="82">
        <f t="shared" si="99"/>
        <v>0.84581145104963229</v>
      </c>
      <c r="BN458" s="82">
        <f t="shared" si="100"/>
        <v>0.15418854895036771</v>
      </c>
      <c r="BO458" s="86">
        <f t="shared" ref="BO458:BO521" si="105">BM458-BM457</f>
        <v>6.4050112157076899E-4</v>
      </c>
      <c r="BP458" s="83">
        <f>SUMPRODUCT(BC457:$BC$2006, BN458:$BN$2007)</f>
        <v>18605.896062741354</v>
      </c>
      <c r="BQ458" s="77">
        <f t="shared" si="101"/>
        <v>0.15425806684670762</v>
      </c>
    </row>
    <row r="459" spans="1:69" x14ac:dyDescent="0.35">
      <c r="A459">
        <v>2021</v>
      </c>
      <c r="B459" t="s">
        <v>3</v>
      </c>
      <c r="C459" t="s">
        <v>69</v>
      </c>
      <c r="D459" t="s">
        <v>17</v>
      </c>
      <c r="E459">
        <v>1</v>
      </c>
      <c r="F459" t="s">
        <v>9</v>
      </c>
      <c r="G459" t="s">
        <v>135</v>
      </c>
      <c r="H459" t="s">
        <v>35</v>
      </c>
      <c r="I459" t="s">
        <v>86</v>
      </c>
      <c r="J459" t="s">
        <v>19</v>
      </c>
      <c r="K459" t="s">
        <v>92</v>
      </c>
      <c r="L459" s="6">
        <v>1</v>
      </c>
      <c r="M459" s="6">
        <v>19999.990000000002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10000</v>
      </c>
      <c r="W459" s="66" t="str">
        <f t="shared" si="94"/>
        <v>X</v>
      </c>
      <c r="X459" s="66" t="str">
        <f t="shared" si="95"/>
        <v>X</v>
      </c>
      <c r="BC459" s="88">
        <v>500</v>
      </c>
      <c r="BE459" s="78">
        <f t="shared" si="102"/>
        <v>226000</v>
      </c>
      <c r="BF459" s="82">
        <f t="shared" si="96"/>
        <v>0.64647070603574752</v>
      </c>
      <c r="BG459" s="82">
        <f t="shared" si="98"/>
        <v>0.35352929396425248</v>
      </c>
      <c r="BH459" s="86">
        <f t="shared" si="103"/>
        <v>8.1420128825548943E-4</v>
      </c>
      <c r="BI459" s="83">
        <f>SUMPRODUCT(BC459:$BC$2007,BG459:$BG$2007)</f>
        <v>74748.197115706207</v>
      </c>
      <c r="BJ459" s="77">
        <f t="shared" si="97"/>
        <v>0.34390419381779891</v>
      </c>
      <c r="BL459" s="78">
        <f t="shared" si="104"/>
        <v>226000</v>
      </c>
      <c r="BM459" s="82">
        <f t="shared" si="99"/>
        <v>0.84644930252834494</v>
      </c>
      <c r="BN459" s="82">
        <f t="shared" si="100"/>
        <v>0.15355069747165506</v>
      </c>
      <c r="BO459" s="86">
        <f t="shared" si="105"/>
        <v>6.3785147871264769E-4</v>
      </c>
      <c r="BP459" s="83">
        <f>SUMPRODUCT(BC458:$BC$2006, BN459:$BN$2007)</f>
        <v>18528.80178826617</v>
      </c>
      <c r="BQ459" s="77">
        <f t="shared" si="101"/>
        <v>0.15361889237720674</v>
      </c>
    </row>
    <row r="460" spans="1:69" x14ac:dyDescent="0.35">
      <c r="A460">
        <v>2021</v>
      </c>
      <c r="B460" t="s">
        <v>3</v>
      </c>
      <c r="C460" t="s">
        <v>69</v>
      </c>
      <c r="D460" t="s">
        <v>17</v>
      </c>
      <c r="E460">
        <v>1</v>
      </c>
      <c r="F460" t="s">
        <v>9</v>
      </c>
      <c r="G460" t="s">
        <v>135</v>
      </c>
      <c r="H460" t="s">
        <v>35</v>
      </c>
      <c r="I460" t="s">
        <v>87</v>
      </c>
      <c r="J460" t="s">
        <v>19</v>
      </c>
      <c r="K460" t="s">
        <v>92</v>
      </c>
      <c r="L460" s="6">
        <v>1</v>
      </c>
      <c r="M460" s="6">
        <v>-20000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-10000</v>
      </c>
      <c r="W460" s="66">
        <f t="shared" si="94"/>
        <v>-20000</v>
      </c>
      <c r="X460" s="66" t="str">
        <f t="shared" si="95"/>
        <v>X</v>
      </c>
      <c r="BC460" s="88">
        <v>500</v>
      </c>
      <c r="BE460" s="78">
        <f t="shared" si="102"/>
        <v>226500</v>
      </c>
      <c r="BF460" s="82">
        <f t="shared" si="96"/>
        <v>0.64728303647341123</v>
      </c>
      <c r="BG460" s="82">
        <f t="shared" si="98"/>
        <v>0.35271696352658877</v>
      </c>
      <c r="BH460" s="86">
        <f t="shared" si="103"/>
        <v>8.1233043766371082E-4</v>
      </c>
      <c r="BI460" s="83">
        <f>SUMPRODUCT(BC460:$BC$2007,BG460:$BG$2007)</f>
        <v>74571.432468724044</v>
      </c>
      <c r="BJ460" s="77">
        <f t="shared" si="97"/>
        <v>0.34309092867212876</v>
      </c>
      <c r="BL460" s="78">
        <f t="shared" si="104"/>
        <v>226500</v>
      </c>
      <c r="BM460" s="82">
        <f t="shared" si="99"/>
        <v>0.84708451532531592</v>
      </c>
      <c r="BN460" s="82">
        <f t="shared" si="100"/>
        <v>0.15291548467468408</v>
      </c>
      <c r="BO460" s="86">
        <f t="shared" si="105"/>
        <v>6.3521279697098532E-4</v>
      </c>
      <c r="BP460" s="83">
        <f>SUMPRODUCT(BC459:$BC$2006, BN460:$BN$2007)</f>
        <v>18452.026439530338</v>
      </c>
      <c r="BQ460" s="77">
        <f t="shared" si="101"/>
        <v>0.15298236206243263</v>
      </c>
    </row>
    <row r="461" spans="1:69" x14ac:dyDescent="0.35">
      <c r="A461">
        <v>2021</v>
      </c>
      <c r="B461" t="s">
        <v>3</v>
      </c>
      <c r="C461" t="s">
        <v>33</v>
      </c>
      <c r="D461" t="s">
        <v>17</v>
      </c>
      <c r="E461">
        <v>1</v>
      </c>
      <c r="F461" t="s">
        <v>9</v>
      </c>
      <c r="G461" t="s">
        <v>122</v>
      </c>
      <c r="H461" t="s">
        <v>35</v>
      </c>
      <c r="I461" t="s">
        <v>86</v>
      </c>
      <c r="J461" t="s">
        <v>19</v>
      </c>
      <c r="K461" t="s">
        <v>90</v>
      </c>
      <c r="L461" s="6">
        <v>1</v>
      </c>
      <c r="M461" s="6">
        <v>0</v>
      </c>
      <c r="N461" s="6">
        <v>2772.45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W461" s="66" t="str">
        <f t="shared" si="94"/>
        <v>X</v>
      </c>
      <c r="X461" s="66" t="str">
        <f t="shared" si="95"/>
        <v>X</v>
      </c>
      <c r="BC461" s="88">
        <v>500</v>
      </c>
      <c r="BE461" s="78">
        <f t="shared" si="102"/>
        <v>227000</v>
      </c>
      <c r="BF461" s="82">
        <f t="shared" si="96"/>
        <v>0.64809350035927515</v>
      </c>
      <c r="BG461" s="82">
        <f t="shared" si="98"/>
        <v>0.35190649964072485</v>
      </c>
      <c r="BH461" s="86">
        <f t="shared" si="103"/>
        <v>8.1046388586392126E-4</v>
      </c>
      <c r="BI461" s="83">
        <f>SUMPRODUCT(BC461:$BC$2007,BG461:$BG$2007)</f>
        <v>74395.073986960735</v>
      </c>
      <c r="BJ461" s="77">
        <f t="shared" si="97"/>
        <v>0.34227953222600632</v>
      </c>
      <c r="BL461" s="78">
        <f t="shared" si="104"/>
        <v>227000</v>
      </c>
      <c r="BM461" s="82">
        <f t="shared" si="99"/>
        <v>0.84771710035631731</v>
      </c>
      <c r="BN461" s="82">
        <f t="shared" si="100"/>
        <v>0.15228289964368269</v>
      </c>
      <c r="BO461" s="86">
        <f t="shared" si="105"/>
        <v>6.3258503100138697E-4</v>
      </c>
      <c r="BP461" s="83">
        <f>SUMPRODUCT(BC460:$BC$2006, BN461:$BN$2007)</f>
        <v>18375.568697193001</v>
      </c>
      <c r="BQ461" s="77">
        <f t="shared" si="101"/>
        <v>0.15234846496397256</v>
      </c>
    </row>
    <row r="462" spans="1:69" x14ac:dyDescent="0.35">
      <c r="A462">
        <v>2021</v>
      </c>
      <c r="B462" t="s">
        <v>3</v>
      </c>
      <c r="C462" t="s">
        <v>33</v>
      </c>
      <c r="D462" t="s">
        <v>17</v>
      </c>
      <c r="E462">
        <v>1</v>
      </c>
      <c r="F462" t="s">
        <v>9</v>
      </c>
      <c r="G462" t="s">
        <v>122</v>
      </c>
      <c r="H462" t="s">
        <v>35</v>
      </c>
      <c r="I462" t="s">
        <v>86</v>
      </c>
      <c r="J462" t="s">
        <v>19</v>
      </c>
      <c r="K462" t="s">
        <v>94</v>
      </c>
      <c r="L462" s="6">
        <v>1</v>
      </c>
      <c r="M462" s="6">
        <v>135000</v>
      </c>
      <c r="N462" s="6">
        <v>2500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54000</v>
      </c>
      <c r="W462" s="66" t="str">
        <f t="shared" si="94"/>
        <v>X</v>
      </c>
      <c r="X462" s="66" t="str">
        <f t="shared" si="95"/>
        <v>X</v>
      </c>
      <c r="BC462" s="88">
        <v>500</v>
      </c>
      <c r="BE462" s="78">
        <f t="shared" si="102"/>
        <v>227500</v>
      </c>
      <c r="BF462" s="82">
        <f t="shared" si="96"/>
        <v>0.6489021019822534</v>
      </c>
      <c r="BG462" s="82">
        <f t="shared" si="98"/>
        <v>0.3510978980177466</v>
      </c>
      <c r="BH462" s="86">
        <f t="shared" si="103"/>
        <v>8.0860162297824445E-4</v>
      </c>
      <c r="BI462" s="83">
        <f>SUMPRODUCT(BC462:$BC$2007,BG462:$BG$2007)</f>
        <v>74219.120737140387</v>
      </c>
      <c r="BJ462" s="77">
        <f t="shared" si="97"/>
        <v>0.34147000018558238</v>
      </c>
      <c r="BL462" s="78">
        <f t="shared" si="104"/>
        <v>227500</v>
      </c>
      <c r="BM462" s="82">
        <f t="shared" si="99"/>
        <v>0.84834706849196428</v>
      </c>
      <c r="BN462" s="82">
        <f t="shared" si="100"/>
        <v>0.15165293150803572</v>
      </c>
      <c r="BO462" s="86">
        <f t="shared" si="105"/>
        <v>6.299681356469744E-4</v>
      </c>
      <c r="BP462" s="83">
        <f>SUMPRODUCT(BC461:$BC$2006, BN462:$BN$2007)</f>
        <v>18299.427247371172</v>
      </c>
      <c r="BQ462" s="77">
        <f t="shared" si="101"/>
        <v>0.15171719018866403</v>
      </c>
    </row>
    <row r="463" spans="1:69" x14ac:dyDescent="0.35">
      <c r="A463">
        <v>2021</v>
      </c>
      <c r="B463" t="s">
        <v>3</v>
      </c>
      <c r="C463" t="s">
        <v>33</v>
      </c>
      <c r="D463" t="s">
        <v>17</v>
      </c>
      <c r="E463">
        <v>1</v>
      </c>
      <c r="F463" t="s">
        <v>9</v>
      </c>
      <c r="G463" t="s">
        <v>128</v>
      </c>
      <c r="H463" t="s">
        <v>35</v>
      </c>
      <c r="I463" t="s">
        <v>86</v>
      </c>
      <c r="J463" t="s">
        <v>19</v>
      </c>
      <c r="K463" t="s">
        <v>95</v>
      </c>
      <c r="L463" s="6">
        <v>1</v>
      </c>
      <c r="M463" s="6">
        <v>72000</v>
      </c>
      <c r="N463" s="6">
        <v>1745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W463" s="66" t="str">
        <f t="shared" si="94"/>
        <v>X</v>
      </c>
      <c r="X463" s="66" t="str">
        <f t="shared" si="95"/>
        <v>X</v>
      </c>
      <c r="BC463" s="88">
        <v>500</v>
      </c>
      <c r="BE463" s="78">
        <f t="shared" si="102"/>
        <v>228000</v>
      </c>
      <c r="BF463" s="82">
        <f t="shared" si="96"/>
        <v>0.64970884562140541</v>
      </c>
      <c r="BG463" s="82">
        <f t="shared" si="98"/>
        <v>0.35029115437859459</v>
      </c>
      <c r="BH463" s="86">
        <f t="shared" si="103"/>
        <v>8.0674363915200775E-4</v>
      </c>
      <c r="BI463" s="83">
        <f>SUMPRODUCT(BC463:$BC$2007,BG463:$BG$2007)</f>
        <v>74043.571788131507</v>
      </c>
      <c r="BJ463" s="77">
        <f t="shared" si="97"/>
        <v>0.34066232826687365</v>
      </c>
      <c r="BL463" s="78">
        <f t="shared" si="104"/>
        <v>228000</v>
      </c>
      <c r="BM463" s="82">
        <f t="shared" si="99"/>
        <v>0.84897443055790245</v>
      </c>
      <c r="BN463" s="82">
        <f t="shared" si="100"/>
        <v>0.15102556944209755</v>
      </c>
      <c r="BO463" s="86">
        <f t="shared" si="105"/>
        <v>6.2736206593816402E-4</v>
      </c>
      <c r="BP463" s="83">
        <f>SUMPRODUCT(BC462:$BC$2006, BN463:$BN$2007)</f>
        <v>18223.600781617151</v>
      </c>
      <c r="BQ463" s="77">
        <f t="shared" si="101"/>
        <v>0.15108852688840749</v>
      </c>
    </row>
    <row r="464" spans="1:69" x14ac:dyDescent="0.35">
      <c r="A464">
        <v>2021</v>
      </c>
      <c r="B464" t="s">
        <v>3</v>
      </c>
      <c r="C464" t="s">
        <v>33</v>
      </c>
      <c r="D464" t="s">
        <v>17</v>
      </c>
      <c r="E464">
        <v>1</v>
      </c>
      <c r="F464" t="s">
        <v>9</v>
      </c>
      <c r="G464" t="s">
        <v>128</v>
      </c>
      <c r="H464" t="s">
        <v>35</v>
      </c>
      <c r="I464" t="s">
        <v>87</v>
      </c>
      <c r="J464" t="s">
        <v>19</v>
      </c>
      <c r="K464" t="s">
        <v>95</v>
      </c>
      <c r="L464" s="6">
        <v>1</v>
      </c>
      <c r="M464" s="6">
        <v>72000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50400</v>
      </c>
      <c r="W464" s="66">
        <f t="shared" si="94"/>
        <v>72000</v>
      </c>
      <c r="X464" s="66" t="str">
        <f t="shared" si="95"/>
        <v>X</v>
      </c>
      <c r="BC464" s="88">
        <v>500</v>
      </c>
      <c r="BE464" s="78">
        <f t="shared" si="102"/>
        <v>228500</v>
      </c>
      <c r="BF464" s="82">
        <f t="shared" si="96"/>
        <v>0.65051373554595826</v>
      </c>
      <c r="BG464" s="82">
        <f t="shared" si="98"/>
        <v>0.34948626445404174</v>
      </c>
      <c r="BH464" s="86">
        <f t="shared" si="103"/>
        <v>8.0488992455285402E-4</v>
      </c>
      <c r="BI464" s="83">
        <f>SUMPRODUCT(BC464:$BC$2007,BG464:$BG$2007)</f>
        <v>73868.426210942227</v>
      </c>
      <c r="BJ464" s="77">
        <f t="shared" si="97"/>
        <v>0.33985651219574092</v>
      </c>
      <c r="BL464" s="78">
        <f t="shared" si="104"/>
        <v>228500</v>
      </c>
      <c r="BM464" s="82">
        <f t="shared" si="99"/>
        <v>0.84959919733499345</v>
      </c>
      <c r="BN464" s="82">
        <f t="shared" si="100"/>
        <v>0.15040080266500655</v>
      </c>
      <c r="BO464" s="86">
        <f t="shared" si="105"/>
        <v>6.2476677709100148E-4</v>
      </c>
      <c r="BP464" s="83">
        <f>SUMPRODUCT(BC463:$BC$2006, BN464:$BN$2007)</f>
        <v>18148.087996896094</v>
      </c>
      <c r="BQ464" s="77">
        <f t="shared" si="101"/>
        <v>0.15046246425998033</v>
      </c>
    </row>
    <row r="465" spans="1:69" x14ac:dyDescent="0.35">
      <c r="A465">
        <v>2021</v>
      </c>
      <c r="B465" t="s">
        <v>3</v>
      </c>
      <c r="C465" t="s">
        <v>33</v>
      </c>
      <c r="D465" t="s">
        <v>17</v>
      </c>
      <c r="E465">
        <v>1</v>
      </c>
      <c r="F465" t="s">
        <v>9</v>
      </c>
      <c r="G465" t="s">
        <v>129</v>
      </c>
      <c r="H465" t="s">
        <v>35</v>
      </c>
      <c r="I465" t="s">
        <v>86</v>
      </c>
      <c r="J465" t="s">
        <v>19</v>
      </c>
      <c r="K465" t="s">
        <v>94</v>
      </c>
      <c r="L465" s="6">
        <v>2</v>
      </c>
      <c r="M465" s="6">
        <v>10135.39</v>
      </c>
      <c r="N465" s="6">
        <v>8056.04</v>
      </c>
      <c r="O465" s="6">
        <v>0</v>
      </c>
      <c r="P465" s="6">
        <v>10135.39</v>
      </c>
      <c r="Q465" s="6">
        <v>0</v>
      </c>
      <c r="R465" s="6">
        <v>0</v>
      </c>
      <c r="S465" s="6">
        <v>0</v>
      </c>
      <c r="T465" s="6">
        <v>4054.16</v>
      </c>
      <c r="W465" s="66" t="str">
        <f t="shared" si="94"/>
        <v>X</v>
      </c>
      <c r="X465" s="66" t="str">
        <f t="shared" si="95"/>
        <v>X</v>
      </c>
      <c r="BC465" s="88">
        <v>500</v>
      </c>
      <c r="BE465" s="78">
        <f t="shared" si="102"/>
        <v>229000</v>
      </c>
      <c r="BF465" s="82">
        <f t="shared" si="96"/>
        <v>0.65131677601532911</v>
      </c>
      <c r="BG465" s="82">
        <f t="shared" si="98"/>
        <v>0.34868322398467089</v>
      </c>
      <c r="BH465" s="86">
        <f t="shared" si="103"/>
        <v>8.0304046937085261E-4</v>
      </c>
      <c r="BI465" s="83">
        <f>SUMPRODUCT(BC465:$BC$2007,BG465:$BG$2007)</f>
        <v>73693.683078715214</v>
      </c>
      <c r="BJ465" s="77">
        <f t="shared" si="97"/>
        <v>0.33905254770786564</v>
      </c>
      <c r="BL465" s="78">
        <f t="shared" si="104"/>
        <v>229000</v>
      </c>
      <c r="BM465" s="82">
        <f t="shared" si="99"/>
        <v>0.85022137955950061</v>
      </c>
      <c r="BN465" s="82">
        <f t="shared" si="100"/>
        <v>0.14977862044049939</v>
      </c>
      <c r="BO465" s="86">
        <f t="shared" si="105"/>
        <v>6.2218222450716176E-4</v>
      </c>
      <c r="BP465" s="83">
        <f>SUMPRODUCT(BC464:$BC$2006, BN465:$BN$2007)</f>
        <v>18072.887595563592</v>
      </c>
      <c r="BQ465" s="77">
        <f t="shared" si="101"/>
        <v>0.14983899154485117</v>
      </c>
    </row>
    <row r="466" spans="1:69" x14ac:dyDescent="0.35">
      <c r="A466">
        <v>2021</v>
      </c>
      <c r="B466" t="s">
        <v>3</v>
      </c>
      <c r="C466" t="s">
        <v>33</v>
      </c>
      <c r="D466" t="s">
        <v>17</v>
      </c>
      <c r="E466">
        <v>1</v>
      </c>
      <c r="F466" t="s">
        <v>9</v>
      </c>
      <c r="G466" t="s">
        <v>129</v>
      </c>
      <c r="H466" t="s">
        <v>35</v>
      </c>
      <c r="I466" t="s">
        <v>87</v>
      </c>
      <c r="J466" t="s">
        <v>19</v>
      </c>
      <c r="K466" t="s">
        <v>92</v>
      </c>
      <c r="L466" s="6">
        <v>1</v>
      </c>
      <c r="M466" s="6">
        <v>0</v>
      </c>
      <c r="N466" s="6">
        <v>28802.880000000001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W466" s="66" t="str">
        <f t="shared" si="94"/>
        <v>X</v>
      </c>
      <c r="X466" s="66" t="str">
        <f t="shared" si="95"/>
        <v>X</v>
      </c>
      <c r="BC466" s="88">
        <v>500</v>
      </c>
      <c r="BE466" s="78">
        <f t="shared" si="102"/>
        <v>229500</v>
      </c>
      <c r="BF466" s="82">
        <f t="shared" si="96"/>
        <v>0.65211797127914817</v>
      </c>
      <c r="BG466" s="82">
        <f t="shared" si="98"/>
        <v>0.34788202872085183</v>
      </c>
      <c r="BH466" s="86">
        <f t="shared" si="103"/>
        <v>8.0119526381905448E-4</v>
      </c>
      <c r="BI466" s="83">
        <f>SUMPRODUCT(BC466:$BC$2007,BG466:$BG$2007)</f>
        <v>73519.341466722879</v>
      </c>
      <c r="BJ466" s="77">
        <f t="shared" si="97"/>
        <v>0.33825043054872789</v>
      </c>
      <c r="BL466" s="78">
        <f t="shared" si="104"/>
        <v>229500</v>
      </c>
      <c r="BM466" s="82">
        <f t="shared" si="99"/>
        <v>0.85084098792327256</v>
      </c>
      <c r="BN466" s="82">
        <f t="shared" si="100"/>
        <v>0.14915901207672744</v>
      </c>
      <c r="BO466" s="86">
        <f t="shared" si="105"/>
        <v>6.1960836377195072E-4</v>
      </c>
      <c r="BP466" s="83">
        <f>SUMPRODUCT(BC465:$BC$2006, BN466:$BN$2007)</f>
        <v>17997.99828534335</v>
      </c>
      <c r="BQ466" s="77">
        <f t="shared" si="101"/>
        <v>0.14921809802899458</v>
      </c>
    </row>
    <row r="467" spans="1:69" x14ac:dyDescent="0.35">
      <c r="A467">
        <v>2021</v>
      </c>
      <c r="B467" t="s">
        <v>3</v>
      </c>
      <c r="C467" t="s">
        <v>33</v>
      </c>
      <c r="D467" t="s">
        <v>17</v>
      </c>
      <c r="E467">
        <v>1</v>
      </c>
      <c r="F467" t="s">
        <v>9</v>
      </c>
      <c r="G467" t="s">
        <v>131</v>
      </c>
      <c r="H467" t="s">
        <v>35</v>
      </c>
      <c r="I467" t="s">
        <v>87</v>
      </c>
      <c r="J467" t="s">
        <v>19</v>
      </c>
      <c r="K467" t="s">
        <v>90</v>
      </c>
      <c r="L467" s="6">
        <v>1</v>
      </c>
      <c r="M467" s="6">
        <v>14764.6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W467" s="66">
        <f t="shared" si="94"/>
        <v>14764.6</v>
      </c>
      <c r="X467" s="66" t="str">
        <f t="shared" si="95"/>
        <v>X</v>
      </c>
      <c r="BC467" s="88">
        <v>500</v>
      </c>
      <c r="BE467" s="78">
        <f t="shared" si="102"/>
        <v>230000</v>
      </c>
      <c r="BF467" s="82">
        <f t="shared" si="96"/>
        <v>0.65291732557728088</v>
      </c>
      <c r="BG467" s="82">
        <f t="shared" si="98"/>
        <v>0.34708267442271912</v>
      </c>
      <c r="BH467" s="86">
        <f t="shared" si="103"/>
        <v>7.9935429813271508E-4</v>
      </c>
      <c r="BI467" s="83">
        <f>SUMPRODUCT(BC467:$BC$2007,BG467:$BG$2007)</f>
        <v>73345.400452362446</v>
      </c>
      <c r="BJ467" s="77">
        <f t="shared" si="97"/>
        <v>0.33745015647358362</v>
      </c>
      <c r="BL467" s="78">
        <f t="shared" si="104"/>
        <v>230000</v>
      </c>
      <c r="BM467" s="82">
        <f t="shared" si="99"/>
        <v>0.85145803307392831</v>
      </c>
      <c r="BN467" s="82">
        <f t="shared" si="100"/>
        <v>0.14854196692607169</v>
      </c>
      <c r="BO467" s="86">
        <f t="shared" si="105"/>
        <v>6.1704515065574839E-4</v>
      </c>
      <c r="BP467" s="83">
        <f>SUMPRODUCT(BC466:$BC$2006, BN467:$BN$2007)</f>
        <v>17923.418779304986</v>
      </c>
      <c r="BQ467" s="77">
        <f t="shared" si="101"/>
        <v>0.14859977304270713</v>
      </c>
    </row>
    <row r="468" spans="1:69" x14ac:dyDescent="0.35">
      <c r="A468">
        <v>2021</v>
      </c>
      <c r="B468" t="s">
        <v>3</v>
      </c>
      <c r="C468" t="s">
        <v>33</v>
      </c>
      <c r="D468" t="s">
        <v>17</v>
      </c>
      <c r="E468">
        <v>1</v>
      </c>
      <c r="F468" t="s">
        <v>9</v>
      </c>
      <c r="G468" t="s">
        <v>134</v>
      </c>
      <c r="H468" t="s">
        <v>35</v>
      </c>
      <c r="I468" t="s">
        <v>86</v>
      </c>
      <c r="J468" t="s">
        <v>19</v>
      </c>
      <c r="K468" t="s">
        <v>92</v>
      </c>
      <c r="L468" s="6">
        <v>1</v>
      </c>
      <c r="M468" s="6">
        <v>30000</v>
      </c>
      <c r="N468" s="6">
        <v>1500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12000</v>
      </c>
      <c r="W468" s="66" t="str">
        <f t="shared" si="94"/>
        <v>X</v>
      </c>
      <c r="X468" s="66" t="str">
        <f t="shared" si="95"/>
        <v>X</v>
      </c>
      <c r="BC468" s="88">
        <v>500</v>
      </c>
      <c r="BE468" s="78">
        <f t="shared" si="102"/>
        <v>230500</v>
      </c>
      <c r="BF468" s="82">
        <f t="shared" si="96"/>
        <v>0.6537148431398504</v>
      </c>
      <c r="BG468" s="82">
        <f t="shared" si="98"/>
        <v>0.3462851568601496</v>
      </c>
      <c r="BH468" s="86">
        <f t="shared" si="103"/>
        <v>7.9751756256951634E-4</v>
      </c>
      <c r="BI468" s="83">
        <f>SUMPRODUCT(BC468:$BC$2007,BG468:$BG$2007)</f>
        <v>73171.859115151063</v>
      </c>
      <c r="BJ468" s="77">
        <f t="shared" si="97"/>
        <v>0.33665172124744219</v>
      </c>
      <c r="BL468" s="78">
        <f t="shared" si="104"/>
        <v>230500</v>
      </c>
      <c r="BM468" s="82">
        <f t="shared" si="99"/>
        <v>0.85207252561503899</v>
      </c>
      <c r="BN468" s="82">
        <f t="shared" si="100"/>
        <v>0.14792747438496101</v>
      </c>
      <c r="BO468" s="86">
        <f t="shared" si="105"/>
        <v>6.144925411106783E-4</v>
      </c>
      <c r="BP468" s="83">
        <f>SUMPRODUCT(BC467:$BC$2006, BN468:$BN$2007)</f>
        <v>17849.147795841942</v>
      </c>
      <c r="BQ468" s="77">
        <f t="shared" si="101"/>
        <v>0.14798400596042424</v>
      </c>
    </row>
    <row r="469" spans="1:69" x14ac:dyDescent="0.35">
      <c r="A469">
        <v>2021</v>
      </c>
      <c r="B469" t="s">
        <v>3</v>
      </c>
      <c r="C469" t="s">
        <v>33</v>
      </c>
      <c r="D469" t="s">
        <v>17</v>
      </c>
      <c r="E469">
        <v>1</v>
      </c>
      <c r="F469" t="s">
        <v>9</v>
      </c>
      <c r="G469" t="s">
        <v>134</v>
      </c>
      <c r="H469" t="s">
        <v>35</v>
      </c>
      <c r="I469" t="s">
        <v>87</v>
      </c>
      <c r="J469" t="s">
        <v>19</v>
      </c>
      <c r="K469" t="s">
        <v>94</v>
      </c>
      <c r="L469" s="6">
        <v>1</v>
      </c>
      <c r="M469" s="6">
        <v>0</v>
      </c>
      <c r="N469" s="6">
        <v>2000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W469" s="66" t="str">
        <f t="shared" si="94"/>
        <v>X</v>
      </c>
      <c r="X469" s="66" t="str">
        <f t="shared" si="95"/>
        <v>X</v>
      </c>
      <c r="BC469" s="88">
        <v>500</v>
      </c>
      <c r="BE469" s="78">
        <f t="shared" si="102"/>
        <v>231000</v>
      </c>
      <c r="BF469" s="82">
        <f t="shared" si="96"/>
        <v>0.65451052818726008</v>
      </c>
      <c r="BG469" s="82">
        <f t="shared" si="98"/>
        <v>0.34548947181273992</v>
      </c>
      <c r="BH469" s="86">
        <f t="shared" si="103"/>
        <v>7.9568504740967771E-4</v>
      </c>
      <c r="BI469" s="83">
        <f>SUMPRODUCT(BC469:$BC$2007,BG469:$BG$2007)</f>
        <v>72998.716536720982</v>
      </c>
      <c r="BJ469" s="77">
        <f t="shared" si="97"/>
        <v>0.33585512064504425</v>
      </c>
      <c r="BL469" s="78">
        <f t="shared" si="104"/>
        <v>231000</v>
      </c>
      <c r="BM469" s="82">
        <f t="shared" si="99"/>
        <v>0.85268447610631093</v>
      </c>
      <c r="BN469" s="82">
        <f t="shared" si="100"/>
        <v>0.14731552389368907</v>
      </c>
      <c r="BO469" s="86">
        <f t="shared" si="105"/>
        <v>6.1195049127193979E-4</v>
      </c>
      <c r="BP469" s="83">
        <f>SUMPRODUCT(BC468:$BC$2006, BN469:$BN$2007)</f>
        <v>17775.184058649465</v>
      </c>
      <c r="BQ469" s="77">
        <f t="shared" si="101"/>
        <v>0.14737078620053762</v>
      </c>
    </row>
    <row r="470" spans="1:69" x14ac:dyDescent="0.35">
      <c r="A470">
        <v>2021</v>
      </c>
      <c r="B470" t="s">
        <v>3</v>
      </c>
      <c r="C470" t="s">
        <v>33</v>
      </c>
      <c r="D470" t="s">
        <v>17</v>
      </c>
      <c r="E470">
        <v>1</v>
      </c>
      <c r="F470" t="s">
        <v>9</v>
      </c>
      <c r="G470" t="s">
        <v>139</v>
      </c>
      <c r="H470" t="s">
        <v>35</v>
      </c>
      <c r="I470" t="s">
        <v>86</v>
      </c>
      <c r="J470" t="s">
        <v>19</v>
      </c>
      <c r="K470" t="s">
        <v>94</v>
      </c>
      <c r="L470" s="6">
        <v>1</v>
      </c>
      <c r="M470" s="6">
        <v>594593</v>
      </c>
      <c r="N470" s="6">
        <v>149726.18</v>
      </c>
      <c r="O470" s="6">
        <v>0</v>
      </c>
      <c r="P470" s="6">
        <v>594593</v>
      </c>
      <c r="Q470" s="6">
        <v>0</v>
      </c>
      <c r="R470" s="6">
        <v>0</v>
      </c>
      <c r="S470" s="6">
        <v>0</v>
      </c>
      <c r="T470" s="6">
        <v>267357.2</v>
      </c>
      <c r="W470" s="66" t="str">
        <f t="shared" si="94"/>
        <v>X</v>
      </c>
      <c r="X470" s="66" t="str">
        <f t="shared" si="95"/>
        <v>X</v>
      </c>
      <c r="BC470" s="88">
        <v>500</v>
      </c>
      <c r="BE470" s="78">
        <f t="shared" si="102"/>
        <v>231500</v>
      </c>
      <c r="BF470" s="82">
        <f t="shared" si="96"/>
        <v>0.65530438493021559</v>
      </c>
      <c r="BG470" s="82">
        <f t="shared" si="98"/>
        <v>0.34469561506978441</v>
      </c>
      <c r="BH470" s="86">
        <f t="shared" si="103"/>
        <v>7.9385674295551212E-4</v>
      </c>
      <c r="BI470" s="83">
        <f>SUMPRODUCT(BC470:$BC$2007,BG470:$BG$2007)</f>
        <v>72825.971800814586</v>
      </c>
      <c r="BJ470" s="77">
        <f t="shared" si="97"/>
        <v>0.33506035045083876</v>
      </c>
      <c r="BL470" s="78">
        <f t="shared" si="104"/>
        <v>231500</v>
      </c>
      <c r="BM470" s="82">
        <f t="shared" si="99"/>
        <v>0.85329389506376652</v>
      </c>
      <c r="BN470" s="82">
        <f t="shared" si="100"/>
        <v>0.14670610493623348</v>
      </c>
      <c r="BO470" s="86">
        <f t="shared" si="105"/>
        <v>6.094189574555875E-4</v>
      </c>
      <c r="BP470" s="83">
        <f>SUMPRODUCT(BC469:$BC$2006, BN470:$BN$2007)</f>
        <v>17701.526296702625</v>
      </c>
      <c r="BQ470" s="77">
        <f t="shared" si="101"/>
        <v>0.14676010322521305</v>
      </c>
    </row>
    <row r="471" spans="1:69" x14ac:dyDescent="0.35">
      <c r="A471">
        <v>2021</v>
      </c>
      <c r="B471" t="s">
        <v>3</v>
      </c>
      <c r="C471" t="s">
        <v>33</v>
      </c>
      <c r="D471" t="s">
        <v>17</v>
      </c>
      <c r="E471">
        <v>1</v>
      </c>
      <c r="F471" t="s">
        <v>9</v>
      </c>
      <c r="G471" t="s">
        <v>139</v>
      </c>
      <c r="H471" t="s">
        <v>35</v>
      </c>
      <c r="I471" t="s">
        <v>86</v>
      </c>
      <c r="J471" t="s">
        <v>19</v>
      </c>
      <c r="K471" t="s">
        <v>89</v>
      </c>
      <c r="L471" s="6">
        <v>1</v>
      </c>
      <c r="M471" s="6">
        <v>0</v>
      </c>
      <c r="N471" s="6">
        <v>1500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W471" s="66" t="str">
        <f t="shared" si="94"/>
        <v>X</v>
      </c>
      <c r="X471" s="66" t="str">
        <f t="shared" si="95"/>
        <v>X</v>
      </c>
      <c r="BC471" s="88">
        <v>500</v>
      </c>
      <c r="BE471" s="78">
        <f t="shared" si="102"/>
        <v>232000</v>
      </c>
      <c r="BF471" s="82">
        <f t="shared" si="96"/>
        <v>0.65609641756974768</v>
      </c>
      <c r="BG471" s="82">
        <f t="shared" si="98"/>
        <v>0.34390358243025232</v>
      </c>
      <c r="BH471" s="86">
        <f t="shared" si="103"/>
        <v>7.9203263953209202E-4</v>
      </c>
      <c r="BI471" s="83">
        <f>SUMPRODUCT(BC471:$BC$2007,BG471:$BG$2007)</f>
        <v>72653.62399327966</v>
      </c>
      <c r="BJ471" s="77">
        <f t="shared" si="97"/>
        <v>0.33426740645896141</v>
      </c>
      <c r="BL471" s="78">
        <f t="shared" si="104"/>
        <v>232000</v>
      </c>
      <c r="BM471" s="82">
        <f t="shared" si="99"/>
        <v>0.85390079295992538</v>
      </c>
      <c r="BN471" s="82">
        <f t="shared" si="100"/>
        <v>0.14609920704007462</v>
      </c>
      <c r="BO471" s="86">
        <f t="shared" si="105"/>
        <v>6.0689789615886447E-4</v>
      </c>
      <c r="BP471" s="83">
        <f>SUMPRODUCT(BC470:$BC$2006, BN471:$BN$2007)</f>
        <v>17628.173244234509</v>
      </c>
      <c r="BQ471" s="77">
        <f t="shared" si="101"/>
        <v>0.14615194654020955</v>
      </c>
    </row>
    <row r="472" spans="1:69" x14ac:dyDescent="0.35">
      <c r="A472">
        <v>2021</v>
      </c>
      <c r="B472" t="s">
        <v>3</v>
      </c>
      <c r="C472" t="s">
        <v>33</v>
      </c>
      <c r="D472" t="s">
        <v>17</v>
      </c>
      <c r="E472">
        <v>1</v>
      </c>
      <c r="F472" t="s">
        <v>9</v>
      </c>
      <c r="G472" t="s">
        <v>139</v>
      </c>
      <c r="H472" t="s">
        <v>35</v>
      </c>
      <c r="I472" t="s">
        <v>87</v>
      </c>
      <c r="J472" t="s">
        <v>19</v>
      </c>
      <c r="K472" t="s">
        <v>102</v>
      </c>
      <c r="L472" s="6">
        <v>1</v>
      </c>
      <c r="M472" s="6">
        <v>620000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372000</v>
      </c>
      <c r="W472" s="66">
        <f t="shared" si="94"/>
        <v>620000</v>
      </c>
      <c r="X472" s="66" t="str">
        <f t="shared" si="95"/>
        <v>X</v>
      </c>
      <c r="BC472" s="88">
        <v>500</v>
      </c>
      <c r="BE472" s="78">
        <f t="shared" si="102"/>
        <v>232500</v>
      </c>
      <c r="BF472" s="82">
        <f t="shared" si="96"/>
        <v>0.6568866302972336</v>
      </c>
      <c r="BG472" s="82">
        <f t="shared" si="98"/>
        <v>0.3431133697027664</v>
      </c>
      <c r="BH472" s="86">
        <f t="shared" si="103"/>
        <v>7.902127274859172E-4</v>
      </c>
      <c r="BI472" s="83">
        <f>SUMPRODUCT(BC472:$BC$2007,BG472:$BG$2007)</f>
        <v>72481.672202064525</v>
      </c>
      <c r="BJ472" s="77">
        <f t="shared" si="97"/>
        <v>0.33347628447321198</v>
      </c>
      <c r="BL472" s="78">
        <f t="shared" si="104"/>
        <v>232500</v>
      </c>
      <c r="BM472" s="82">
        <f t="shared" si="99"/>
        <v>0.85450518022398381</v>
      </c>
      <c r="BN472" s="82">
        <f t="shared" si="100"/>
        <v>0.14549481977601619</v>
      </c>
      <c r="BO472" s="86">
        <f t="shared" si="105"/>
        <v>6.043872640584258E-4</v>
      </c>
      <c r="BP472" s="83">
        <f>SUMPRODUCT(BC471:$BC$2006, BN472:$BN$2007)</f>
        <v>17555.123640714464</v>
      </c>
      <c r="BQ472" s="77">
        <f t="shared" si="101"/>
        <v>0.14554630569469898</v>
      </c>
    </row>
    <row r="473" spans="1:69" x14ac:dyDescent="0.35">
      <c r="A473">
        <v>2021</v>
      </c>
      <c r="B473" t="s">
        <v>3</v>
      </c>
      <c r="C473" t="s">
        <v>33</v>
      </c>
      <c r="D473" t="s">
        <v>17</v>
      </c>
      <c r="E473">
        <v>1</v>
      </c>
      <c r="F473" t="s">
        <v>9</v>
      </c>
      <c r="G473" t="s">
        <v>143</v>
      </c>
      <c r="H473" t="s">
        <v>35</v>
      </c>
      <c r="I473" t="s">
        <v>86</v>
      </c>
      <c r="J473" t="s">
        <v>19</v>
      </c>
      <c r="K473" t="s">
        <v>89</v>
      </c>
      <c r="L473" s="6">
        <v>2</v>
      </c>
      <c r="M473" s="6">
        <v>-1000</v>
      </c>
      <c r="N473" s="6">
        <v>1635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-600</v>
      </c>
      <c r="W473" s="66" t="str">
        <f t="shared" si="94"/>
        <v>X</v>
      </c>
      <c r="X473" s="66" t="str">
        <f t="shared" si="95"/>
        <v>X</v>
      </c>
      <c r="BC473" s="88">
        <v>500</v>
      </c>
      <c r="BE473" s="78">
        <f t="shared" si="102"/>
        <v>233000</v>
      </c>
      <c r="BF473" s="82">
        <f t="shared" si="96"/>
        <v>0.65767502729442029</v>
      </c>
      <c r="BG473" s="82">
        <f t="shared" si="98"/>
        <v>0.34232497270557971</v>
      </c>
      <c r="BH473" s="86">
        <f t="shared" si="103"/>
        <v>7.883969971866911E-4</v>
      </c>
      <c r="BI473" s="83">
        <f>SUMPRODUCT(BC473:$BC$2007,BG473:$BG$2007)</f>
        <v>72310.11551721314</v>
      </c>
      <c r="BJ473" s="77">
        <f t="shared" si="97"/>
        <v>0.33268698030703198</v>
      </c>
      <c r="BL473" s="78">
        <f t="shared" si="104"/>
        <v>233000</v>
      </c>
      <c r="BM473" s="82">
        <f t="shared" si="99"/>
        <v>0.8551070672419947</v>
      </c>
      <c r="BN473" s="82">
        <f t="shared" si="100"/>
        <v>0.1448929327580053</v>
      </c>
      <c r="BO473" s="86">
        <f t="shared" si="105"/>
        <v>6.0188701801089373E-4</v>
      </c>
      <c r="BP473" s="83">
        <f>SUMPRODUCT(BC472:$BC$2006, BN473:$BN$2007)</f>
        <v>17482.376230826456</v>
      </c>
      <c r="BQ473" s="77">
        <f t="shared" si="101"/>
        <v>0.14494317028108666</v>
      </c>
    </row>
    <row r="474" spans="1:69" x14ac:dyDescent="0.35">
      <c r="A474">
        <v>2021</v>
      </c>
      <c r="B474" t="s">
        <v>3</v>
      </c>
      <c r="C474" t="s">
        <v>33</v>
      </c>
      <c r="D474" t="s">
        <v>17</v>
      </c>
      <c r="E474">
        <v>1</v>
      </c>
      <c r="F474" t="s">
        <v>9</v>
      </c>
      <c r="G474" t="s">
        <v>146</v>
      </c>
      <c r="H474" t="s">
        <v>35</v>
      </c>
      <c r="I474" t="s">
        <v>86</v>
      </c>
      <c r="J474" t="s">
        <v>19</v>
      </c>
      <c r="K474" t="s">
        <v>110</v>
      </c>
      <c r="L474" s="6">
        <v>1</v>
      </c>
      <c r="M474" s="6">
        <v>0</v>
      </c>
      <c r="N474" s="6">
        <v>1800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W474" s="66" t="str">
        <f t="shared" si="94"/>
        <v>X</v>
      </c>
      <c r="X474" s="66" t="str">
        <f t="shared" si="95"/>
        <v>X</v>
      </c>
      <c r="BC474" s="88">
        <v>500</v>
      </c>
      <c r="BE474" s="78">
        <f t="shared" si="102"/>
        <v>233500</v>
      </c>
      <c r="BF474" s="82">
        <f t="shared" si="96"/>
        <v>0.6584616127334455</v>
      </c>
      <c r="BG474" s="82">
        <f t="shared" si="98"/>
        <v>0.3415383872665545</v>
      </c>
      <c r="BH474" s="86">
        <f t="shared" si="103"/>
        <v>7.8658543902521139E-4</v>
      </c>
      <c r="BI474" s="83">
        <f>SUMPRODUCT(BC474:$BC$2007,BG474:$BG$2007)</f>
        <v>72138.953030860357</v>
      </c>
      <c r="BJ474" s="77">
        <f t="shared" si="97"/>
        <v>0.33189948978348283</v>
      </c>
      <c r="BL474" s="78">
        <f t="shared" si="104"/>
        <v>233500</v>
      </c>
      <c r="BM474" s="82">
        <f t="shared" si="99"/>
        <v>0.85570646435704556</v>
      </c>
      <c r="BN474" s="82">
        <f t="shared" si="100"/>
        <v>0.14429353564295444</v>
      </c>
      <c r="BO474" s="86">
        <f t="shared" si="105"/>
        <v>5.9939711505085924E-4</v>
      </c>
      <c r="BP474" s="83">
        <f>SUMPRODUCT(BC473:$BC$2006, BN474:$BN$2007)</f>
        <v>17409.929764447446</v>
      </c>
      <c r="BQ474" s="77">
        <f t="shared" si="101"/>
        <v>0.14434252993483213</v>
      </c>
    </row>
    <row r="475" spans="1:69" x14ac:dyDescent="0.35">
      <c r="A475">
        <v>2021</v>
      </c>
      <c r="B475" t="s">
        <v>3</v>
      </c>
      <c r="C475" t="s">
        <v>33</v>
      </c>
      <c r="D475" t="s">
        <v>17</v>
      </c>
      <c r="E475">
        <v>1</v>
      </c>
      <c r="F475" t="s">
        <v>9</v>
      </c>
      <c r="G475" t="s">
        <v>146</v>
      </c>
      <c r="H475" t="s">
        <v>35</v>
      </c>
      <c r="I475" t="s">
        <v>86</v>
      </c>
      <c r="J475" t="s">
        <v>19</v>
      </c>
      <c r="K475" t="s">
        <v>99</v>
      </c>
      <c r="L475" s="6">
        <v>1</v>
      </c>
      <c r="M475" s="6">
        <v>0</v>
      </c>
      <c r="N475" s="6">
        <v>2200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W475" s="66" t="str">
        <f t="shared" si="94"/>
        <v>X</v>
      </c>
      <c r="X475" s="66" t="str">
        <f t="shared" si="95"/>
        <v>X</v>
      </c>
      <c r="BC475" s="88">
        <v>500</v>
      </c>
      <c r="BE475" s="78">
        <f t="shared" si="102"/>
        <v>234000</v>
      </c>
      <c r="BF475" s="82">
        <f t="shared" si="96"/>
        <v>0.65924639077686065</v>
      </c>
      <c r="BG475" s="82">
        <f t="shared" si="98"/>
        <v>0.34075360922313935</v>
      </c>
      <c r="BH475" s="86">
        <f t="shared" si="103"/>
        <v>7.8477804341514634E-4</v>
      </c>
      <c r="BI475" s="83">
        <f>SUMPRODUCT(BC475:$BC$2007,BG475:$BG$2007)</f>
        <v>71968.183837227043</v>
      </c>
      <c r="BJ475" s="77">
        <f t="shared" si="97"/>
        <v>0.33111380873522328</v>
      </c>
      <c r="BL475" s="78">
        <f t="shared" si="104"/>
        <v>234000</v>
      </c>
      <c r="BM475" s="82">
        <f t="shared" si="99"/>
        <v>0.85630338186943589</v>
      </c>
      <c r="BN475" s="82">
        <f t="shared" si="100"/>
        <v>0.14369661813056411</v>
      </c>
      <c r="BO475" s="86">
        <f t="shared" si="105"/>
        <v>5.9691751239032698E-4</v>
      </c>
      <c r="BP475" s="83">
        <f>SUMPRODUCT(BC474:$BC$2006, BN475:$BN$2007)</f>
        <v>17337.782996625978</v>
      </c>
      <c r="BQ475" s="77">
        <f t="shared" si="101"/>
        <v>0.14374437433427148</v>
      </c>
    </row>
    <row r="476" spans="1:69" x14ac:dyDescent="0.35">
      <c r="A476">
        <v>2021</v>
      </c>
      <c r="B476" t="s">
        <v>3</v>
      </c>
      <c r="C476" t="s">
        <v>33</v>
      </c>
      <c r="D476" t="s">
        <v>17</v>
      </c>
      <c r="E476">
        <v>1</v>
      </c>
      <c r="F476" t="s">
        <v>9</v>
      </c>
      <c r="G476" t="s">
        <v>146</v>
      </c>
      <c r="H476" t="s">
        <v>35</v>
      </c>
      <c r="I476" t="s">
        <v>87</v>
      </c>
      <c r="J476" t="s">
        <v>19</v>
      </c>
      <c r="K476" t="s">
        <v>110</v>
      </c>
      <c r="L476" s="6">
        <v>2</v>
      </c>
      <c r="M476" s="6">
        <v>13000</v>
      </c>
      <c r="N476" s="6">
        <v>1745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13000</v>
      </c>
      <c r="W476" s="66">
        <f t="shared" si="94"/>
        <v>6500</v>
      </c>
      <c r="X476" s="66" t="str">
        <f t="shared" si="95"/>
        <v>X</v>
      </c>
      <c r="BC476" s="88">
        <v>500</v>
      </c>
      <c r="BE476" s="78">
        <f t="shared" si="102"/>
        <v>234500</v>
      </c>
      <c r="BF476" s="82">
        <f t="shared" si="96"/>
        <v>0.66002936557765235</v>
      </c>
      <c r="BG476" s="82">
        <f t="shared" si="98"/>
        <v>0.33997063442234765</v>
      </c>
      <c r="BH476" s="86">
        <f t="shared" si="103"/>
        <v>7.8297480079170256E-4</v>
      </c>
      <c r="BI476" s="83">
        <f>SUMPRODUCT(BC476:$BC$2007,BG476:$BG$2007)</f>
        <v>71797.807032615485</v>
      </c>
      <c r="BJ476" s="77">
        <f t="shared" si="97"/>
        <v>0.33032993300448837</v>
      </c>
      <c r="BL476" s="78">
        <f t="shared" si="104"/>
        <v>234500</v>
      </c>
      <c r="BM476" s="82">
        <f t="shared" si="99"/>
        <v>0.85689783003685527</v>
      </c>
      <c r="BN476" s="82">
        <f t="shared" si="100"/>
        <v>0.14310216996314473</v>
      </c>
      <c r="BO476" s="86">
        <f t="shared" si="105"/>
        <v>5.9444816741938133E-4</v>
      </c>
      <c r="BP476" s="83">
        <f>SUMPRODUCT(BC475:$BC$2006, BN476:$BN$2007)</f>
        <v>17265.934687560693</v>
      </c>
      <c r="BQ476" s="77">
        <f t="shared" si="101"/>
        <v>0.14314869320043938</v>
      </c>
    </row>
    <row r="477" spans="1:69" x14ac:dyDescent="0.35">
      <c r="A477">
        <v>2021</v>
      </c>
      <c r="B477" t="s">
        <v>3</v>
      </c>
      <c r="C477" t="s">
        <v>33</v>
      </c>
      <c r="D477" t="s">
        <v>17</v>
      </c>
      <c r="E477">
        <v>1</v>
      </c>
      <c r="F477" t="s">
        <v>9</v>
      </c>
      <c r="G477" t="s">
        <v>151</v>
      </c>
      <c r="H477" t="s">
        <v>35</v>
      </c>
      <c r="I477" t="s">
        <v>87</v>
      </c>
      <c r="J477" t="s">
        <v>19</v>
      </c>
      <c r="K477" t="s">
        <v>89</v>
      </c>
      <c r="L477" s="6">
        <v>1</v>
      </c>
      <c r="M477" s="6">
        <v>0</v>
      </c>
      <c r="N477" s="6">
        <v>1745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W477" s="66" t="str">
        <f t="shared" si="94"/>
        <v>X</v>
      </c>
      <c r="X477" s="66" t="str">
        <f t="shared" si="95"/>
        <v>X</v>
      </c>
      <c r="BC477" s="88">
        <v>500</v>
      </c>
      <c r="BE477" s="78">
        <f t="shared" si="102"/>
        <v>235000</v>
      </c>
      <c r="BF477" s="82">
        <f t="shared" si="96"/>
        <v>0.66081054127926497</v>
      </c>
      <c r="BG477" s="82">
        <f t="shared" si="98"/>
        <v>0.33918945872073503</v>
      </c>
      <c r="BH477" s="86">
        <f t="shared" si="103"/>
        <v>7.8117570161262417E-4</v>
      </c>
      <c r="BI477" s="83">
        <f>SUMPRODUCT(BC477:$BC$2007,BG477:$BG$2007)</f>
        <v>71627.821715404323</v>
      </c>
      <c r="BJ477" s="77">
        <f t="shared" si="97"/>
        <v>0.32954785844306617</v>
      </c>
      <c r="BL477" s="78">
        <f t="shared" si="104"/>
        <v>235000</v>
      </c>
      <c r="BM477" s="82">
        <f t="shared" si="99"/>
        <v>0.85748981907455857</v>
      </c>
      <c r="BN477" s="82">
        <f t="shared" si="100"/>
        <v>0.14251018092544143</v>
      </c>
      <c r="BO477" s="86">
        <f t="shared" si="105"/>
        <v>5.9198903770329991E-4</v>
      </c>
      <c r="BP477" s="83">
        <f>SUMPRODUCT(BC476:$BC$2006, BN477:$BN$2007)</f>
        <v>17194.383602579124</v>
      </c>
      <c r="BQ477" s="77">
        <f t="shared" si="101"/>
        <v>0.14255547629689322</v>
      </c>
    </row>
    <row r="478" spans="1:69" x14ac:dyDescent="0.35">
      <c r="A478">
        <v>2021</v>
      </c>
      <c r="B478" t="s">
        <v>3</v>
      </c>
      <c r="C478" t="s">
        <v>33</v>
      </c>
      <c r="D478" t="s">
        <v>17</v>
      </c>
      <c r="E478">
        <v>2</v>
      </c>
      <c r="F478" t="s">
        <v>9</v>
      </c>
      <c r="G478" t="s">
        <v>123</v>
      </c>
      <c r="H478" t="s">
        <v>35</v>
      </c>
      <c r="I478" t="s">
        <v>86</v>
      </c>
      <c r="J478" t="s">
        <v>19</v>
      </c>
      <c r="K478" t="s">
        <v>89</v>
      </c>
      <c r="L478" s="6">
        <v>1</v>
      </c>
      <c r="M478" s="6">
        <v>0</v>
      </c>
      <c r="N478" s="6">
        <v>2000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W478" s="66" t="str">
        <f t="shared" si="94"/>
        <v>X</v>
      </c>
      <c r="X478" s="66" t="str">
        <f t="shared" si="95"/>
        <v>X</v>
      </c>
      <c r="BC478" s="88">
        <v>500</v>
      </c>
      <c r="BE478" s="78">
        <f t="shared" si="102"/>
        <v>235500</v>
      </c>
      <c r="BF478" s="82">
        <f t="shared" si="96"/>
        <v>0.66158992201562161</v>
      </c>
      <c r="BG478" s="82">
        <f t="shared" si="98"/>
        <v>0.33841007798437839</v>
      </c>
      <c r="BH478" s="86">
        <f t="shared" si="103"/>
        <v>7.7938073635663851E-4</v>
      </c>
      <c r="BI478" s="83">
        <f>SUMPRODUCT(BC478:$BC$2007,BG478:$BG$2007)</f>
        <v>71458.226986043956</v>
      </c>
      <c r="BJ478" s="77">
        <f t="shared" si="97"/>
        <v>0.32876758091227642</v>
      </c>
      <c r="BL478" s="78">
        <f t="shared" si="104"/>
        <v>235500</v>
      </c>
      <c r="BM478" s="82">
        <f t="shared" si="99"/>
        <v>0.8580793591555419</v>
      </c>
      <c r="BN478" s="82">
        <f t="shared" si="100"/>
        <v>0.1419206408444581</v>
      </c>
      <c r="BO478" s="86">
        <f t="shared" si="105"/>
        <v>5.8954008098333066E-4</v>
      </c>
      <c r="BP478" s="83">
        <f>SUMPRODUCT(BC477:$BC$2006, BN478:$BN$2007)</f>
        <v>17123.128512116411</v>
      </c>
      <c r="BQ478" s="77">
        <f t="shared" si="101"/>
        <v>0.14196471342953654</v>
      </c>
    </row>
    <row r="479" spans="1:69" x14ac:dyDescent="0.35">
      <c r="A479">
        <v>2021</v>
      </c>
      <c r="B479" t="s">
        <v>3</v>
      </c>
      <c r="C479" t="s">
        <v>33</v>
      </c>
      <c r="D479" t="s">
        <v>17</v>
      </c>
      <c r="E479">
        <v>2</v>
      </c>
      <c r="F479" t="s">
        <v>9</v>
      </c>
      <c r="G479" t="s">
        <v>124</v>
      </c>
      <c r="H479" t="s">
        <v>35</v>
      </c>
      <c r="I479" t="s">
        <v>86</v>
      </c>
      <c r="J479" t="s">
        <v>19</v>
      </c>
      <c r="K479" t="s">
        <v>106</v>
      </c>
      <c r="L479" s="6">
        <v>1</v>
      </c>
      <c r="M479" s="6">
        <v>0</v>
      </c>
      <c r="N479" s="6">
        <v>3277.09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W479" s="66" t="str">
        <f t="shared" si="94"/>
        <v>X</v>
      </c>
      <c r="X479" s="66" t="str">
        <f t="shared" si="95"/>
        <v>X</v>
      </c>
      <c r="BC479" s="88">
        <v>500</v>
      </c>
      <c r="BE479" s="78">
        <f t="shared" si="102"/>
        <v>236000</v>
      </c>
      <c r="BF479" s="82">
        <f t="shared" si="96"/>
        <v>0.66236751191114718</v>
      </c>
      <c r="BG479" s="82">
        <f t="shared" si="98"/>
        <v>0.33763248808885282</v>
      </c>
      <c r="BH479" s="86">
        <f t="shared" si="103"/>
        <v>7.7758989552556557E-4</v>
      </c>
      <c r="BI479" s="83">
        <f>SUMPRODUCT(BC479:$BC$2007,BG479:$BG$2007)</f>
        <v>71289.021947051791</v>
      </c>
      <c r="BJ479" s="77">
        <f t="shared" si="97"/>
        <v>0.32798909628294909</v>
      </c>
      <c r="BL479" s="78">
        <f t="shared" si="104"/>
        <v>236000</v>
      </c>
      <c r="BM479" s="82">
        <f t="shared" si="99"/>
        <v>0.8586664604107177</v>
      </c>
      <c r="BN479" s="82">
        <f t="shared" si="100"/>
        <v>0.1413335395892823</v>
      </c>
      <c r="BO479" s="86">
        <f t="shared" si="105"/>
        <v>5.8710125517580369E-4</v>
      </c>
      <c r="BP479" s="83">
        <f>SUMPRODUCT(BC478:$BC$2006, BN479:$BN$2007)</f>
        <v>17052.168191694189</v>
      </c>
      <c r="BQ479" s="77">
        <f t="shared" si="101"/>
        <v>0.14137639444644415</v>
      </c>
    </row>
    <row r="480" spans="1:69" x14ac:dyDescent="0.35">
      <c r="A480">
        <v>2021</v>
      </c>
      <c r="B480" t="s">
        <v>3</v>
      </c>
      <c r="C480" t="s">
        <v>33</v>
      </c>
      <c r="D480" t="s">
        <v>17</v>
      </c>
      <c r="E480">
        <v>2</v>
      </c>
      <c r="F480" t="s">
        <v>9</v>
      </c>
      <c r="G480" t="s">
        <v>129</v>
      </c>
      <c r="H480" t="s">
        <v>35</v>
      </c>
      <c r="I480" t="s">
        <v>86</v>
      </c>
      <c r="J480" t="s">
        <v>19</v>
      </c>
      <c r="K480" t="s">
        <v>102</v>
      </c>
      <c r="L480" s="6">
        <v>1</v>
      </c>
      <c r="M480" s="6">
        <v>1000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600</v>
      </c>
      <c r="W480" s="66" t="str">
        <f t="shared" si="94"/>
        <v>X</v>
      </c>
      <c r="X480" s="66" t="str">
        <f t="shared" si="95"/>
        <v>X</v>
      </c>
      <c r="BC480" s="88">
        <v>500</v>
      </c>
      <c r="BE480" s="78">
        <f t="shared" si="102"/>
        <v>236500</v>
      </c>
      <c r="BF480" s="82">
        <f t="shared" si="96"/>
        <v>0.66314331508078905</v>
      </c>
      <c r="BG480" s="82">
        <f t="shared" si="98"/>
        <v>0.33685668491921095</v>
      </c>
      <c r="BH480" s="86">
        <f t="shared" si="103"/>
        <v>7.7580316964187546E-4</v>
      </c>
      <c r="BI480" s="83">
        <f>SUMPRODUCT(BC480:$BC$2007,BG480:$BG$2007)</f>
        <v>71120.205703007348</v>
      </c>
      <c r="BJ480" s="77">
        <f t="shared" si="97"/>
        <v>0.32721240043540128</v>
      </c>
      <c r="BL480" s="78">
        <f t="shared" si="104"/>
        <v>236500</v>
      </c>
      <c r="BM480" s="82">
        <f t="shared" si="99"/>
        <v>0.85925113292908828</v>
      </c>
      <c r="BN480" s="82">
        <f t="shared" si="100"/>
        <v>0.14074886707091172</v>
      </c>
      <c r="BO480" s="86">
        <f t="shared" si="105"/>
        <v>5.8467251837057699E-4</v>
      </c>
      <c r="BP480" s="83">
        <f>SUMPRODUCT(BC479:$BC$2006, BN480:$BN$2007)</f>
        <v>16981.501421899553</v>
      </c>
      <c r="BQ480" s="77">
        <f t="shared" si="101"/>
        <v>0.1407905092376876</v>
      </c>
    </row>
    <row r="481" spans="1:69" x14ac:dyDescent="0.35">
      <c r="A481">
        <v>2021</v>
      </c>
      <c r="B481" t="s">
        <v>3</v>
      </c>
      <c r="C481" t="s">
        <v>33</v>
      </c>
      <c r="D481" t="s">
        <v>17</v>
      </c>
      <c r="E481">
        <v>2</v>
      </c>
      <c r="F481" t="s">
        <v>9</v>
      </c>
      <c r="G481" t="s">
        <v>142</v>
      </c>
      <c r="H481" t="s">
        <v>35</v>
      </c>
      <c r="I481" t="s">
        <v>86</v>
      </c>
      <c r="J481" t="s">
        <v>19</v>
      </c>
      <c r="K481" t="s">
        <v>94</v>
      </c>
      <c r="L481" s="6">
        <v>1</v>
      </c>
      <c r="M481" s="6">
        <v>18650</v>
      </c>
      <c r="N481" s="6">
        <v>0</v>
      </c>
      <c r="O481" s="6">
        <v>0</v>
      </c>
      <c r="P481" s="6">
        <v>18650</v>
      </c>
      <c r="Q481" s="6">
        <v>0</v>
      </c>
      <c r="R481" s="6">
        <v>0</v>
      </c>
      <c r="S481" s="6">
        <v>0</v>
      </c>
      <c r="T481" s="6">
        <v>11190</v>
      </c>
      <c r="W481" s="66" t="str">
        <f t="shared" si="94"/>
        <v>X</v>
      </c>
      <c r="X481" s="66" t="str">
        <f t="shared" si="95"/>
        <v>X</v>
      </c>
      <c r="BC481" s="88">
        <v>500</v>
      </c>
      <c r="BE481" s="78">
        <f t="shared" si="102"/>
        <v>237000</v>
      </c>
      <c r="BF481" s="82">
        <f t="shared" si="96"/>
        <v>0.66391733563003952</v>
      </c>
      <c r="BG481" s="82">
        <f t="shared" si="98"/>
        <v>0.33608266436996048</v>
      </c>
      <c r="BH481" s="86">
        <f t="shared" si="103"/>
        <v>7.7402054925046482E-4</v>
      </c>
      <c r="BI481" s="83">
        <f>SUMPRODUCT(BC481:$BC$2007,BG481:$BG$2007)</f>
        <v>70951.777360547727</v>
      </c>
      <c r="BJ481" s="77">
        <f t="shared" si="97"/>
        <v>0.3264374892594169</v>
      </c>
      <c r="BL481" s="78">
        <f t="shared" si="104"/>
        <v>237000</v>
      </c>
      <c r="BM481" s="82">
        <f t="shared" si="99"/>
        <v>0.85983338675791976</v>
      </c>
      <c r="BN481" s="82">
        <f t="shared" si="100"/>
        <v>0.14016661324208024</v>
      </c>
      <c r="BO481" s="86">
        <f t="shared" si="105"/>
        <v>5.8225382883148047E-4</v>
      </c>
      <c r="BP481" s="83">
        <f>SUMPRODUCT(BC480:$BC$2006, BN481:$BN$2007)</f>
        <v>16911.126988364089</v>
      </c>
      <c r="BQ481" s="77">
        <f t="shared" si="101"/>
        <v>0.14020704773516143</v>
      </c>
    </row>
    <row r="482" spans="1:69" x14ac:dyDescent="0.35">
      <c r="A482">
        <v>2021</v>
      </c>
      <c r="B482" t="s">
        <v>3</v>
      </c>
      <c r="C482" t="s">
        <v>33</v>
      </c>
      <c r="D482" t="s">
        <v>17</v>
      </c>
      <c r="E482">
        <v>2</v>
      </c>
      <c r="F482" t="s">
        <v>9</v>
      </c>
      <c r="G482" t="s">
        <v>143</v>
      </c>
      <c r="H482" t="s">
        <v>35</v>
      </c>
      <c r="I482" t="s">
        <v>86</v>
      </c>
      <c r="J482" t="s">
        <v>19</v>
      </c>
      <c r="K482" t="s">
        <v>99</v>
      </c>
      <c r="L482" s="6">
        <v>1</v>
      </c>
      <c r="M482" s="6">
        <v>123120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49248</v>
      </c>
      <c r="W482" s="66" t="str">
        <f t="shared" si="94"/>
        <v>X</v>
      </c>
      <c r="X482" s="66" t="str">
        <f t="shared" si="95"/>
        <v>X</v>
      </c>
      <c r="BC482" s="88">
        <v>500</v>
      </c>
      <c r="BE482" s="78">
        <f t="shared" si="102"/>
        <v>237500</v>
      </c>
      <c r="BF482" s="82">
        <f t="shared" si="96"/>
        <v>0.66468957765495773</v>
      </c>
      <c r="BG482" s="82">
        <f t="shared" si="98"/>
        <v>0.33531042234504227</v>
      </c>
      <c r="BH482" s="86">
        <f t="shared" si="103"/>
        <v>7.722420249182127E-4</v>
      </c>
      <c r="BI482" s="83">
        <f>SUMPRODUCT(BC482:$BC$2007,BG482:$BG$2007)</f>
        <v>70783.73602836272</v>
      </c>
      <c r="BJ482" s="77">
        <f t="shared" si="97"/>
        <v>0.32566435865422388</v>
      </c>
      <c r="BL482" s="78">
        <f t="shared" si="104"/>
        <v>237500</v>
      </c>
      <c r="BM482" s="82">
        <f t="shared" si="99"/>
        <v>0.86041323190291419</v>
      </c>
      <c r="BN482" s="82">
        <f t="shared" si="100"/>
        <v>0.13958676809708581</v>
      </c>
      <c r="BO482" s="86">
        <f t="shared" si="105"/>
        <v>5.7984514499442863E-4</v>
      </c>
      <c r="BP482" s="83">
        <f>SUMPRODUCT(BC481:$BC$2006, BN482:$BN$2007)</f>
        <v>16841.043681743053</v>
      </c>
      <c r="BQ482" s="77">
        <f t="shared" si="101"/>
        <v>0.13962599991241048</v>
      </c>
    </row>
    <row r="483" spans="1:69" x14ac:dyDescent="0.35">
      <c r="A483">
        <v>2021</v>
      </c>
      <c r="B483" t="s">
        <v>3</v>
      </c>
      <c r="C483" t="s">
        <v>33</v>
      </c>
      <c r="D483" t="s">
        <v>17</v>
      </c>
      <c r="E483">
        <v>2</v>
      </c>
      <c r="F483" t="s">
        <v>9</v>
      </c>
      <c r="G483" t="s">
        <v>146</v>
      </c>
      <c r="H483" t="s">
        <v>35</v>
      </c>
      <c r="I483" t="s">
        <v>87</v>
      </c>
      <c r="J483" t="s">
        <v>19</v>
      </c>
      <c r="K483" t="s">
        <v>95</v>
      </c>
      <c r="L483" s="6">
        <v>1</v>
      </c>
      <c r="M483" s="6">
        <v>0</v>
      </c>
      <c r="N483" s="6">
        <v>1745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W483" s="66" t="str">
        <f t="shared" si="94"/>
        <v>X</v>
      </c>
      <c r="X483" s="66" t="str">
        <f t="shared" si="95"/>
        <v>X</v>
      </c>
      <c r="BC483" s="88">
        <v>500</v>
      </c>
      <c r="BE483" s="78">
        <f t="shared" si="102"/>
        <v>238000</v>
      </c>
      <c r="BF483" s="82">
        <f t="shared" si="96"/>
        <v>0.66546004524219049</v>
      </c>
      <c r="BG483" s="82">
        <f t="shared" si="98"/>
        <v>0.33453995475780951</v>
      </c>
      <c r="BH483" s="86">
        <f t="shared" si="103"/>
        <v>7.7046758723275932E-4</v>
      </c>
      <c r="BI483" s="83">
        <f>SUMPRODUCT(BC483:$BC$2007,BG483:$BG$2007)</f>
        <v>70616.080817190217</v>
      </c>
      <c r="BJ483" s="77">
        <f t="shared" si="97"/>
        <v>0.32489300452847308</v>
      </c>
      <c r="BL483" s="78">
        <f t="shared" si="104"/>
        <v>238000</v>
      </c>
      <c r="BM483" s="82">
        <f t="shared" si="99"/>
        <v>0.86099067832838194</v>
      </c>
      <c r="BN483" s="82">
        <f t="shared" si="100"/>
        <v>0.13900932167161806</v>
      </c>
      <c r="BO483" s="86">
        <f t="shared" si="105"/>
        <v>5.774464254677536E-4</v>
      </c>
      <c r="BP483" s="83">
        <f>SUMPRODUCT(BC482:$BC$2006, BN483:$BN$2007)</f>
        <v>16771.2502976945</v>
      </c>
      <c r="BQ483" s="77">
        <f t="shared" si="101"/>
        <v>0.13904735578445693</v>
      </c>
    </row>
    <row r="484" spans="1:69" x14ac:dyDescent="0.35">
      <c r="A484">
        <v>2021</v>
      </c>
      <c r="B484" t="s">
        <v>3</v>
      </c>
      <c r="C484" t="s">
        <v>33</v>
      </c>
      <c r="D484" t="s">
        <v>17</v>
      </c>
      <c r="E484">
        <v>2</v>
      </c>
      <c r="F484" t="s">
        <v>9</v>
      </c>
      <c r="G484" t="s">
        <v>151</v>
      </c>
      <c r="H484" t="s">
        <v>35</v>
      </c>
      <c r="I484" t="s">
        <v>87</v>
      </c>
      <c r="J484" t="s">
        <v>19</v>
      </c>
      <c r="K484" t="s">
        <v>94</v>
      </c>
      <c r="L484" s="6">
        <v>1</v>
      </c>
      <c r="M484" s="6">
        <v>23874.3</v>
      </c>
      <c r="N484" s="6">
        <v>3270</v>
      </c>
      <c r="O484" s="6">
        <v>1</v>
      </c>
      <c r="P484" s="6">
        <v>23874.3</v>
      </c>
      <c r="Q484" s="6">
        <v>0</v>
      </c>
      <c r="R484" s="6">
        <v>0</v>
      </c>
      <c r="S484" s="6">
        <v>0</v>
      </c>
      <c r="T484" s="6">
        <v>14324.58</v>
      </c>
      <c r="W484" s="66">
        <f t="shared" si="94"/>
        <v>23874.3</v>
      </c>
      <c r="X484" s="66">
        <f t="shared" si="95"/>
        <v>23874.3</v>
      </c>
      <c r="BC484" s="88">
        <v>500</v>
      </c>
      <c r="BE484" s="78">
        <f t="shared" si="102"/>
        <v>238500</v>
      </c>
      <c r="BF484" s="82">
        <f t="shared" si="96"/>
        <v>0.66622874246899477</v>
      </c>
      <c r="BG484" s="82">
        <f t="shared" si="98"/>
        <v>0.33377125753100523</v>
      </c>
      <c r="BH484" s="86">
        <f t="shared" si="103"/>
        <v>7.6869722680428243E-4</v>
      </c>
      <c r="BI484" s="83">
        <f>SUMPRODUCT(BC484:$BC$2007,BG484:$BG$2007)</f>
        <v>70448.810839811325</v>
      </c>
      <c r="BJ484" s="77">
        <f t="shared" si="97"/>
        <v>0.324123422800216</v>
      </c>
      <c r="BL484" s="78">
        <f t="shared" si="104"/>
        <v>238500</v>
      </c>
      <c r="BM484" s="82">
        <f t="shared" si="99"/>
        <v>0.8615657359574127</v>
      </c>
      <c r="BN484" s="82">
        <f t="shared" si="100"/>
        <v>0.1384342640425873</v>
      </c>
      <c r="BO484" s="86">
        <f t="shared" si="105"/>
        <v>5.7505762903076185E-4</v>
      </c>
      <c r="BP484" s="83">
        <f>SUMPRODUCT(BC483:$BC$2006, BN484:$BN$2007)</f>
        <v>16701.745636858694</v>
      </c>
      <c r="BQ484" s="77">
        <f t="shared" si="101"/>
        <v>0.13847110540762944</v>
      </c>
    </row>
    <row r="485" spans="1:69" x14ac:dyDescent="0.35">
      <c r="A485">
        <v>2021</v>
      </c>
      <c r="B485" t="s">
        <v>3</v>
      </c>
      <c r="C485" t="s">
        <v>33</v>
      </c>
      <c r="D485" t="s">
        <v>17</v>
      </c>
      <c r="E485">
        <v>3</v>
      </c>
      <c r="F485" t="s">
        <v>9</v>
      </c>
      <c r="G485" t="s">
        <v>144</v>
      </c>
      <c r="H485" t="s">
        <v>35</v>
      </c>
      <c r="I485" t="s">
        <v>87</v>
      </c>
      <c r="J485" t="s">
        <v>19</v>
      </c>
      <c r="K485" t="s">
        <v>89</v>
      </c>
      <c r="L485" s="6">
        <v>1</v>
      </c>
      <c r="M485" s="6">
        <v>-1922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-672</v>
      </c>
      <c r="W485" s="66">
        <f t="shared" si="94"/>
        <v>-1922</v>
      </c>
      <c r="X485" s="66" t="str">
        <f t="shared" si="95"/>
        <v>X</v>
      </c>
      <c r="BC485" s="88">
        <v>500</v>
      </c>
      <c r="BE485" s="78">
        <f t="shared" si="102"/>
        <v>239000</v>
      </c>
      <c r="BF485" s="82">
        <f t="shared" si="96"/>
        <v>0.66699567340325894</v>
      </c>
      <c r="BG485" s="82">
        <f t="shared" si="98"/>
        <v>0.33300432659674106</v>
      </c>
      <c r="BH485" s="86">
        <f t="shared" si="103"/>
        <v>7.6693093426416503E-4</v>
      </c>
      <c r="BI485" s="83">
        <f>SUMPRODUCT(BC485:$BC$2007,BG485:$BG$2007)</f>
        <v>70281.925211045818</v>
      </c>
      <c r="BJ485" s="77">
        <f t="shared" si="97"/>
        <v>0.32335560939688351</v>
      </c>
      <c r="BL485" s="78">
        <f t="shared" si="104"/>
        <v>239000</v>
      </c>
      <c r="BM485" s="82">
        <f t="shared" si="99"/>
        <v>0.86213841467204599</v>
      </c>
      <c r="BN485" s="82">
        <f t="shared" si="100"/>
        <v>0.13786158532795401</v>
      </c>
      <c r="BO485" s="86">
        <f t="shared" si="105"/>
        <v>5.7267871463329012E-4</v>
      </c>
      <c r="BP485" s="83">
        <f>SUMPRODUCT(BC484:$BC$2006, BN485:$BN$2007)</f>
        <v>16632.528504837403</v>
      </c>
      <c r="BQ485" s="77">
        <f t="shared" si="101"/>
        <v>0.1378972388793917</v>
      </c>
    </row>
    <row r="486" spans="1:69" x14ac:dyDescent="0.35">
      <c r="A486">
        <v>2021</v>
      </c>
      <c r="B486" t="s">
        <v>3</v>
      </c>
      <c r="C486" t="s">
        <v>33</v>
      </c>
      <c r="D486" t="s">
        <v>17</v>
      </c>
      <c r="E486">
        <v>5</v>
      </c>
      <c r="F486" t="s">
        <v>9</v>
      </c>
      <c r="G486" t="s">
        <v>132</v>
      </c>
      <c r="H486" t="s">
        <v>35</v>
      </c>
      <c r="I486" t="s">
        <v>87</v>
      </c>
      <c r="J486" t="s">
        <v>19</v>
      </c>
      <c r="K486" t="s">
        <v>98</v>
      </c>
      <c r="L486" s="6">
        <v>1</v>
      </c>
      <c r="M486" s="6">
        <v>505112.02</v>
      </c>
      <c r="N486" s="6">
        <v>0</v>
      </c>
      <c r="O486" s="6">
        <v>0</v>
      </c>
      <c r="P486" s="6">
        <v>505112.02</v>
      </c>
      <c r="Q486" s="6">
        <v>0</v>
      </c>
      <c r="R486" s="6">
        <v>0</v>
      </c>
      <c r="S486" s="6">
        <v>0</v>
      </c>
      <c r="T486" s="6">
        <v>481697.24</v>
      </c>
      <c r="W486" s="66">
        <f t="shared" si="94"/>
        <v>505112.02</v>
      </c>
      <c r="X486" s="66">
        <f t="shared" si="95"/>
        <v>505112.02</v>
      </c>
      <c r="BC486" s="88">
        <v>500</v>
      </c>
      <c r="BE486" s="78">
        <f t="shared" si="102"/>
        <v>239500</v>
      </c>
      <c r="BF486" s="82">
        <f t="shared" si="96"/>
        <v>0.66776084210352393</v>
      </c>
      <c r="BG486" s="82">
        <f t="shared" si="98"/>
        <v>0.33223915789647607</v>
      </c>
      <c r="BH486" s="86">
        <f t="shared" si="103"/>
        <v>7.6516870026499539E-4</v>
      </c>
      <c r="BI486" s="83">
        <f>SUMPRODUCT(BC486:$BC$2007,BG486:$BG$2007)</f>
        <v>70115.423047747434</v>
      </c>
      <c r="BJ486" s="77">
        <f t="shared" si="97"/>
        <v>0.32258956025526453</v>
      </c>
      <c r="BL486" s="78">
        <f t="shared" si="104"/>
        <v>239500</v>
      </c>
      <c r="BM486" s="82">
        <f t="shared" si="99"/>
        <v>0.86270872431344103</v>
      </c>
      <c r="BN486" s="82">
        <f t="shared" si="100"/>
        <v>0.13729127568655897</v>
      </c>
      <c r="BO486" s="86">
        <f t="shared" si="105"/>
        <v>5.7030964139503926E-4</v>
      </c>
      <c r="BP486" s="83">
        <f>SUMPRODUCT(BC485:$BC$2006, BN486:$BN$2007)</f>
        <v>16563.597712173429</v>
      </c>
      <c r="BQ486" s="77">
        <f t="shared" si="101"/>
        <v>0.13732574633817254</v>
      </c>
    </row>
    <row r="487" spans="1:69" x14ac:dyDescent="0.35">
      <c r="A487">
        <v>2021</v>
      </c>
      <c r="B487" t="s">
        <v>3</v>
      </c>
      <c r="C487" t="s">
        <v>33</v>
      </c>
      <c r="D487" t="s">
        <v>17</v>
      </c>
      <c r="E487">
        <v>5</v>
      </c>
      <c r="F487" t="s">
        <v>9</v>
      </c>
      <c r="G487" t="s">
        <v>145</v>
      </c>
      <c r="H487" t="s">
        <v>35</v>
      </c>
      <c r="I487" t="s">
        <v>87</v>
      </c>
      <c r="J487" t="s">
        <v>19</v>
      </c>
      <c r="K487" t="s">
        <v>94</v>
      </c>
      <c r="L487" s="6">
        <v>1</v>
      </c>
      <c r="M487" s="6">
        <v>0</v>
      </c>
      <c r="N487" s="6">
        <v>4991.09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0</v>
      </c>
      <c r="W487" s="66" t="str">
        <f t="shared" si="94"/>
        <v>X</v>
      </c>
      <c r="X487" s="66" t="str">
        <f t="shared" si="95"/>
        <v>X</v>
      </c>
      <c r="BC487" s="88">
        <v>500</v>
      </c>
      <c r="BE487" s="78">
        <f t="shared" si="102"/>
        <v>240000</v>
      </c>
      <c r="BF487" s="82">
        <f t="shared" si="96"/>
        <v>0.66852425261900539</v>
      </c>
      <c r="BG487" s="82">
        <f t="shared" si="98"/>
        <v>0.33147574738099461</v>
      </c>
      <c r="BH487" s="86">
        <f t="shared" si="103"/>
        <v>7.6341051548145522E-4</v>
      </c>
      <c r="BI487" s="83">
        <f>SUMPRODUCT(BC487:$BC$2007,BG487:$BG$2007)</f>
        <v>69949.303468799219</v>
      </c>
      <c r="BJ487" s="77">
        <f t="shared" si="97"/>
        <v>0.32182527132148459</v>
      </c>
      <c r="BL487" s="78">
        <f t="shared" si="104"/>
        <v>240000</v>
      </c>
      <c r="BM487" s="82">
        <f t="shared" si="99"/>
        <v>0.86327667468204605</v>
      </c>
      <c r="BN487" s="82">
        <f t="shared" si="100"/>
        <v>0.13672332531795395</v>
      </c>
      <c r="BO487" s="86">
        <f t="shared" si="105"/>
        <v>5.6795036860501913E-4</v>
      </c>
      <c r="BP487" s="83">
        <f>SUMPRODUCT(BC486:$BC$2006, BN487:$BN$2007)</f>
        <v>16494.952074330158</v>
      </c>
      <c r="BQ487" s="77">
        <f t="shared" si="101"/>
        <v>0.13675661796319644</v>
      </c>
    </row>
    <row r="488" spans="1:69" x14ac:dyDescent="0.35">
      <c r="A488">
        <v>2021</v>
      </c>
      <c r="B488" t="s">
        <v>3</v>
      </c>
      <c r="C488" t="s">
        <v>67</v>
      </c>
      <c r="D488" t="s">
        <v>17</v>
      </c>
      <c r="E488">
        <v>1</v>
      </c>
      <c r="F488" t="s">
        <v>9</v>
      </c>
      <c r="G488" t="s">
        <v>128</v>
      </c>
      <c r="H488" t="s">
        <v>35</v>
      </c>
      <c r="I488" t="s">
        <v>87</v>
      </c>
      <c r="J488" t="s">
        <v>19</v>
      </c>
      <c r="K488" t="s">
        <v>92</v>
      </c>
      <c r="L488" s="6">
        <v>1</v>
      </c>
      <c r="M488" s="6">
        <v>-6000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-3000</v>
      </c>
      <c r="W488" s="66">
        <f t="shared" si="94"/>
        <v>-6000</v>
      </c>
      <c r="X488" s="66" t="str">
        <f t="shared" si="95"/>
        <v>X</v>
      </c>
      <c r="BC488" s="88">
        <v>500</v>
      </c>
      <c r="BE488" s="78">
        <f t="shared" si="102"/>
        <v>240500</v>
      </c>
      <c r="BF488" s="82">
        <f t="shared" si="96"/>
        <v>0.66928590898961482</v>
      </c>
      <c r="BG488" s="82">
        <f t="shared" si="98"/>
        <v>0.33071409101038518</v>
      </c>
      <c r="BH488" s="86">
        <f t="shared" si="103"/>
        <v>7.6165637060943148E-4</v>
      </c>
      <c r="BI488" s="83">
        <f>SUMPRODUCT(BC488:$BC$2007,BG488:$BG$2007)</f>
        <v>69783.565595108725</v>
      </c>
      <c r="BJ488" s="77">
        <f t="shared" si="97"/>
        <v>0.32106273855098344</v>
      </c>
      <c r="BL488" s="78">
        <f t="shared" si="104"/>
        <v>240500</v>
      </c>
      <c r="BM488" s="82">
        <f t="shared" si="99"/>
        <v>0.86384227553776616</v>
      </c>
      <c r="BN488" s="82">
        <f t="shared" si="100"/>
        <v>0.13615772446223384</v>
      </c>
      <c r="BO488" s="86">
        <f t="shared" si="105"/>
        <v>5.6560085572010532E-4</v>
      </c>
      <c r="BP488" s="83">
        <f>SUMPRODUCT(BC487:$BC$2006, BN488:$BN$2007)</f>
        <v>16426.590411671175</v>
      </c>
      <c r="BQ488" s="77">
        <f t="shared" si="101"/>
        <v>0.13618984397431458</v>
      </c>
    </row>
    <row r="489" spans="1:69" x14ac:dyDescent="0.35">
      <c r="A489">
        <v>2021</v>
      </c>
      <c r="B489" t="s">
        <v>3</v>
      </c>
      <c r="C489" t="s">
        <v>67</v>
      </c>
      <c r="D489" t="s">
        <v>17</v>
      </c>
      <c r="E489">
        <v>1</v>
      </c>
      <c r="F489" t="s">
        <v>9</v>
      </c>
      <c r="G489" t="s">
        <v>129</v>
      </c>
      <c r="H489" t="s">
        <v>35</v>
      </c>
      <c r="I489" t="s">
        <v>86</v>
      </c>
      <c r="J489" t="s">
        <v>19</v>
      </c>
      <c r="K489" t="s">
        <v>91</v>
      </c>
      <c r="L489" s="6">
        <v>1</v>
      </c>
      <c r="M489" s="6">
        <v>49006</v>
      </c>
      <c r="N489" s="6">
        <v>0</v>
      </c>
      <c r="O489" s="6">
        <v>0</v>
      </c>
      <c r="P489" s="6">
        <v>49006</v>
      </c>
      <c r="Q489" s="6">
        <v>0</v>
      </c>
      <c r="R489" s="6">
        <v>0</v>
      </c>
      <c r="S489" s="6">
        <v>0</v>
      </c>
      <c r="T489" s="6">
        <v>29403.599999999999</v>
      </c>
      <c r="W489" s="66" t="str">
        <f t="shared" si="94"/>
        <v>X</v>
      </c>
      <c r="X489" s="66" t="str">
        <f t="shared" si="95"/>
        <v>X</v>
      </c>
      <c r="BC489" s="88">
        <v>500</v>
      </c>
      <c r="BE489" s="78">
        <f t="shared" si="102"/>
        <v>241000</v>
      </c>
      <c r="BF489" s="82">
        <f t="shared" si="96"/>
        <v>0.67004581524598061</v>
      </c>
      <c r="BG489" s="82">
        <f t="shared" si="98"/>
        <v>0.32995418475401939</v>
      </c>
      <c r="BH489" s="86">
        <f t="shared" si="103"/>
        <v>7.5990625636579434E-4</v>
      </c>
      <c r="BI489" s="83">
        <f>SUMPRODUCT(BC489:$BC$2007,BG489:$BG$2007)</f>
        <v>69618.208549603514</v>
      </c>
      <c r="BJ489" s="77">
        <f t="shared" si="97"/>
        <v>0.32030195790849469</v>
      </c>
      <c r="BL489" s="78">
        <f t="shared" si="104"/>
        <v>241000</v>
      </c>
      <c r="BM489" s="82">
        <f t="shared" si="99"/>
        <v>0.86440553660013175</v>
      </c>
      <c r="BN489" s="82">
        <f t="shared" si="100"/>
        <v>0.13559446339986825</v>
      </c>
      <c r="BO489" s="86">
        <f t="shared" si="105"/>
        <v>5.6326106236559426E-4</v>
      </c>
      <c r="BP489" s="83">
        <f>SUMPRODUCT(BC488:$BC$2006, BN489:$BN$2007)</f>
        <v>16358.511549440056</v>
      </c>
      <c r="BQ489" s="77">
        <f t="shared" si="101"/>
        <v>0.13562541463183717</v>
      </c>
    </row>
    <row r="490" spans="1:69" x14ac:dyDescent="0.35">
      <c r="A490">
        <v>2021</v>
      </c>
      <c r="B490" t="s">
        <v>3</v>
      </c>
      <c r="C490" t="s">
        <v>67</v>
      </c>
      <c r="D490" t="s">
        <v>17</v>
      </c>
      <c r="E490">
        <v>1</v>
      </c>
      <c r="F490" t="s">
        <v>9</v>
      </c>
      <c r="G490" t="s">
        <v>129</v>
      </c>
      <c r="H490" t="s">
        <v>35</v>
      </c>
      <c r="I490" t="s">
        <v>86</v>
      </c>
      <c r="J490" t="s">
        <v>19</v>
      </c>
      <c r="K490" t="s">
        <v>89</v>
      </c>
      <c r="L490" s="6">
        <v>2</v>
      </c>
      <c r="M490" s="6">
        <v>76250</v>
      </c>
      <c r="N490" s="6">
        <v>3270</v>
      </c>
      <c r="O490" s="6">
        <v>0</v>
      </c>
      <c r="P490" s="6">
        <v>76250</v>
      </c>
      <c r="Q490" s="6">
        <v>14170</v>
      </c>
      <c r="R490" s="6">
        <v>0</v>
      </c>
      <c r="S490" s="6">
        <v>0</v>
      </c>
      <c r="T490" s="6">
        <v>45750</v>
      </c>
      <c r="W490" s="66" t="str">
        <f t="shared" si="94"/>
        <v>X</v>
      </c>
      <c r="X490" s="66" t="str">
        <f t="shared" si="95"/>
        <v>X</v>
      </c>
      <c r="BC490" s="88">
        <v>500</v>
      </c>
      <c r="BE490" s="78">
        <f t="shared" si="102"/>
        <v>241500</v>
      </c>
      <c r="BF490" s="82">
        <f t="shared" si="96"/>
        <v>0.6708039754094699</v>
      </c>
      <c r="BG490" s="82">
        <f t="shared" si="98"/>
        <v>0.3291960245905301</v>
      </c>
      <c r="BH490" s="86">
        <f t="shared" si="103"/>
        <v>7.5816016348928539E-4</v>
      </c>
      <c r="BI490" s="83">
        <f>SUMPRODUCT(BC490:$BC$2007,BG490:$BG$2007)</f>
        <v>69453.231457226531</v>
      </c>
      <c r="BJ490" s="77">
        <f t="shared" si="97"/>
        <v>0.31954292536802437</v>
      </c>
      <c r="BL490" s="78">
        <f t="shared" si="104"/>
        <v>241500</v>
      </c>
      <c r="BM490" s="82">
        <f t="shared" si="99"/>
        <v>0.86496646754846496</v>
      </c>
      <c r="BN490" s="82">
        <f t="shared" si="100"/>
        <v>0.13503353245153504</v>
      </c>
      <c r="BO490" s="86">
        <f t="shared" si="105"/>
        <v>5.6093094833320478E-4</v>
      </c>
      <c r="BP490" s="83">
        <f>SUMPRODUCT(BC489:$BC$2006, BN490:$BN$2007)</f>
        <v>16290.714317740121</v>
      </c>
      <c r="BQ490" s="77">
        <f t="shared" si="101"/>
        <v>0.13506332023636577</v>
      </c>
    </row>
    <row r="491" spans="1:69" x14ac:dyDescent="0.35">
      <c r="A491">
        <v>2021</v>
      </c>
      <c r="B491" t="s">
        <v>3</v>
      </c>
      <c r="C491" t="s">
        <v>67</v>
      </c>
      <c r="D491" t="s">
        <v>17</v>
      </c>
      <c r="E491">
        <v>1</v>
      </c>
      <c r="F491" t="s">
        <v>9</v>
      </c>
      <c r="G491" t="s">
        <v>129</v>
      </c>
      <c r="H491" t="s">
        <v>35</v>
      </c>
      <c r="I491" t="s">
        <v>87</v>
      </c>
      <c r="J491" t="s">
        <v>19</v>
      </c>
      <c r="K491" t="s">
        <v>110</v>
      </c>
      <c r="L491" s="6">
        <v>1</v>
      </c>
      <c r="M491" s="6">
        <v>0</v>
      </c>
      <c r="N491" s="6">
        <v>990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0</v>
      </c>
      <c r="W491" s="66" t="str">
        <f t="shared" si="94"/>
        <v>X</v>
      </c>
      <c r="X491" s="66" t="str">
        <f t="shared" si="95"/>
        <v>X</v>
      </c>
      <c r="BC491" s="88">
        <v>500</v>
      </c>
      <c r="BE491" s="78">
        <f t="shared" si="102"/>
        <v>242000</v>
      </c>
      <c r="BF491" s="82">
        <f t="shared" si="96"/>
        <v>0.67156039349220964</v>
      </c>
      <c r="BG491" s="82">
        <f t="shared" si="98"/>
        <v>0.32843960650779036</v>
      </c>
      <c r="BH491" s="86">
        <f t="shared" si="103"/>
        <v>7.5641808273974043E-4</v>
      </c>
      <c r="BI491" s="83">
        <f>SUMPRODUCT(BC491:$BC$2007,BG491:$BG$2007)</f>
        <v>69288.633444931285</v>
      </c>
      <c r="BJ491" s="77">
        <f t="shared" si="97"/>
        <v>0.31878563691282874</v>
      </c>
      <c r="BL491" s="78">
        <f t="shared" si="104"/>
        <v>242000</v>
      </c>
      <c r="BM491" s="82">
        <f t="shared" si="99"/>
        <v>0.86552507802204648</v>
      </c>
      <c r="BN491" s="82">
        <f t="shared" si="100"/>
        <v>0.13447492197795352</v>
      </c>
      <c r="BO491" s="86">
        <f t="shared" si="105"/>
        <v>5.5861047358152227E-4</v>
      </c>
      <c r="BP491" s="83">
        <f>SUMPRODUCT(BC490:$BC$2006, BN491:$BN$2007)</f>
        <v>16223.197551514353</v>
      </c>
      <c r="BQ491" s="77">
        <f t="shared" si="101"/>
        <v>0.13450355112862664</v>
      </c>
    </row>
    <row r="492" spans="1:69" x14ac:dyDescent="0.35">
      <c r="A492">
        <v>2021</v>
      </c>
      <c r="B492" t="s">
        <v>3</v>
      </c>
      <c r="C492" t="s">
        <v>67</v>
      </c>
      <c r="D492" t="s">
        <v>17</v>
      </c>
      <c r="E492">
        <v>1</v>
      </c>
      <c r="F492" t="s">
        <v>9</v>
      </c>
      <c r="G492" t="s">
        <v>129</v>
      </c>
      <c r="H492" t="s">
        <v>35</v>
      </c>
      <c r="I492" t="s">
        <v>87</v>
      </c>
      <c r="J492" t="s">
        <v>19</v>
      </c>
      <c r="K492" t="s">
        <v>111</v>
      </c>
      <c r="L492" s="6">
        <v>1</v>
      </c>
      <c r="M492" s="6">
        <v>0</v>
      </c>
      <c r="N492" s="6">
        <v>2160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0</v>
      </c>
      <c r="W492" s="66" t="str">
        <f t="shared" si="94"/>
        <v>X</v>
      </c>
      <c r="X492" s="66" t="str">
        <f t="shared" si="95"/>
        <v>X</v>
      </c>
      <c r="BC492" s="88">
        <v>500</v>
      </c>
      <c r="BE492" s="78">
        <f t="shared" si="102"/>
        <v>242500</v>
      </c>
      <c r="BF492" s="82">
        <f t="shared" si="96"/>
        <v>0.67231507349710784</v>
      </c>
      <c r="BG492" s="82">
        <f t="shared" si="98"/>
        <v>0.32768492650289216</v>
      </c>
      <c r="BH492" s="86">
        <f t="shared" si="103"/>
        <v>7.5468000489820053E-4</v>
      </c>
      <c r="BI492" s="83">
        <f>SUMPRODUCT(BC492:$BC$2007,BG492:$BG$2007)</f>
        <v>69124.413641677369</v>
      </c>
      <c r="BJ492" s="77">
        <f t="shared" si="97"/>
        <v>0.31803008853539388</v>
      </c>
      <c r="BL492" s="78">
        <f t="shared" si="104"/>
        <v>242500</v>
      </c>
      <c r="BM492" s="82">
        <f t="shared" si="99"/>
        <v>0.86608137762028081</v>
      </c>
      <c r="BN492" s="82">
        <f t="shared" si="100"/>
        <v>0.13391862237971919</v>
      </c>
      <c r="BO492" s="86">
        <f t="shared" si="105"/>
        <v>5.5629959823433328E-4</v>
      </c>
      <c r="BP492" s="83">
        <f>SUMPRODUCT(BC491:$BC$2006, BN492:$BN$2007)</f>
        <v>16155.960090525374</v>
      </c>
      <c r="BQ492" s="77">
        <f t="shared" si="101"/>
        <v>0.13394609768930474</v>
      </c>
    </row>
    <row r="493" spans="1:69" x14ac:dyDescent="0.35">
      <c r="A493">
        <v>2021</v>
      </c>
      <c r="B493" t="s">
        <v>3</v>
      </c>
      <c r="C493" t="s">
        <v>67</v>
      </c>
      <c r="D493" t="s">
        <v>17</v>
      </c>
      <c r="E493">
        <v>1</v>
      </c>
      <c r="F493" t="s">
        <v>9</v>
      </c>
      <c r="G493" t="s">
        <v>129</v>
      </c>
      <c r="H493" t="s">
        <v>35</v>
      </c>
      <c r="I493" t="s">
        <v>87</v>
      </c>
      <c r="J493" t="s">
        <v>19</v>
      </c>
      <c r="K493" t="s">
        <v>98</v>
      </c>
      <c r="L493" s="6">
        <v>1</v>
      </c>
      <c r="M493" s="6">
        <v>-10000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-10000</v>
      </c>
      <c r="W493" s="66">
        <f t="shared" si="94"/>
        <v>-10000</v>
      </c>
      <c r="X493" s="66" t="str">
        <f t="shared" si="95"/>
        <v>X</v>
      </c>
      <c r="BC493" s="88">
        <v>500</v>
      </c>
      <c r="BE493" s="78">
        <f t="shared" si="102"/>
        <v>243000</v>
      </c>
      <c r="BF493" s="82">
        <f t="shared" si="96"/>
        <v>0.67306801941787442</v>
      </c>
      <c r="BG493" s="82">
        <f t="shared" si="98"/>
        <v>0.32693198058212558</v>
      </c>
      <c r="BH493" s="86">
        <f t="shared" si="103"/>
        <v>7.5294592076657896E-4</v>
      </c>
      <c r="BI493" s="83">
        <f>SUMPRODUCT(BC493:$BC$2007,BG493:$BG$2007)</f>
        <v>68960.571178425918</v>
      </c>
      <c r="BJ493" s="77">
        <f t="shared" si="97"/>
        <v>0.31727627623741439</v>
      </c>
      <c r="BL493" s="78">
        <f t="shared" si="104"/>
        <v>243000</v>
      </c>
      <c r="BM493" s="82">
        <f t="shared" si="99"/>
        <v>0.86663537590286122</v>
      </c>
      <c r="BN493" s="82">
        <f t="shared" si="100"/>
        <v>0.13336462409713878</v>
      </c>
      <c r="BO493" s="86">
        <f t="shared" si="105"/>
        <v>5.5399828258040351E-4</v>
      </c>
      <c r="BP493" s="83">
        <f>SUMPRODUCT(BC492:$BC$2006, BN493:$BN$2007)</f>
        <v>16089.000779335514</v>
      </c>
      <c r="BQ493" s="77">
        <f t="shared" si="101"/>
        <v>0.1333909503388786</v>
      </c>
    </row>
    <row r="494" spans="1:69" x14ac:dyDescent="0.35">
      <c r="A494">
        <v>2021</v>
      </c>
      <c r="B494" t="s">
        <v>3</v>
      </c>
      <c r="C494" t="s">
        <v>67</v>
      </c>
      <c r="D494" t="s">
        <v>17</v>
      </c>
      <c r="E494">
        <v>1</v>
      </c>
      <c r="F494" t="s">
        <v>9</v>
      </c>
      <c r="G494" t="s">
        <v>136</v>
      </c>
      <c r="H494" t="s">
        <v>35</v>
      </c>
      <c r="I494" t="s">
        <v>86</v>
      </c>
      <c r="J494" t="s">
        <v>19</v>
      </c>
      <c r="K494" t="s">
        <v>94</v>
      </c>
      <c r="L494" s="6">
        <v>1</v>
      </c>
      <c r="M494" s="6">
        <v>15000</v>
      </c>
      <c r="N494" s="6">
        <v>3349.14</v>
      </c>
      <c r="O494" s="6">
        <v>0</v>
      </c>
      <c r="P494" s="6">
        <v>15000</v>
      </c>
      <c r="Q494" s="6">
        <v>10500</v>
      </c>
      <c r="R494" s="6">
        <v>0</v>
      </c>
      <c r="S494" s="6">
        <v>0</v>
      </c>
      <c r="T494" s="6">
        <v>10200</v>
      </c>
      <c r="W494" s="66" t="str">
        <f t="shared" si="94"/>
        <v>X</v>
      </c>
      <c r="X494" s="66" t="str">
        <f t="shared" si="95"/>
        <v>X</v>
      </c>
      <c r="BC494" s="88">
        <v>500</v>
      </c>
      <c r="BE494" s="78">
        <f t="shared" si="102"/>
        <v>243500</v>
      </c>
      <c r="BF494" s="82">
        <f t="shared" si="96"/>
        <v>0.67381923523904308</v>
      </c>
      <c r="BG494" s="82">
        <f t="shared" si="98"/>
        <v>0.32618076476095692</v>
      </c>
      <c r="BH494" s="86">
        <f t="shared" si="103"/>
        <v>7.5121582116866037E-4</v>
      </c>
      <c r="BI494" s="83">
        <f>SUMPRODUCT(BC494:$BC$2007,BG494:$BG$2007)</f>
        <v>68797.105188134869</v>
      </c>
      <c r="BJ494" s="77">
        <f t="shared" si="97"/>
        <v>0.31652419602977205</v>
      </c>
      <c r="BL494" s="78">
        <f t="shared" si="104"/>
        <v>243500</v>
      </c>
      <c r="BM494" s="82">
        <f t="shared" si="99"/>
        <v>0.86718708238993436</v>
      </c>
      <c r="BN494" s="82">
        <f t="shared" si="100"/>
        <v>0.13281291761006564</v>
      </c>
      <c r="BO494" s="86">
        <f t="shared" si="105"/>
        <v>5.5170648707314474E-4</v>
      </c>
      <c r="BP494" s="83">
        <f>SUMPRODUCT(BC493:$BC$2006, BN494:$BN$2007)</f>
        <v>16022.318467286947</v>
      </c>
      <c r="BQ494" s="77">
        <f t="shared" si="101"/>
        <v>0.13283809953745554</v>
      </c>
    </row>
    <row r="495" spans="1:69" x14ac:dyDescent="0.35">
      <c r="A495">
        <v>2021</v>
      </c>
      <c r="B495" t="s">
        <v>3</v>
      </c>
      <c r="C495" t="s">
        <v>67</v>
      </c>
      <c r="D495" t="s">
        <v>17</v>
      </c>
      <c r="E495">
        <v>1</v>
      </c>
      <c r="F495" t="s">
        <v>9</v>
      </c>
      <c r="G495" t="s">
        <v>139</v>
      </c>
      <c r="H495" t="s">
        <v>35</v>
      </c>
      <c r="I495" t="s">
        <v>86</v>
      </c>
      <c r="J495" t="s">
        <v>19</v>
      </c>
      <c r="K495" t="s">
        <v>107</v>
      </c>
      <c r="L495" s="6">
        <v>1</v>
      </c>
      <c r="M495" s="6">
        <v>-10000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-5000</v>
      </c>
      <c r="W495" s="66" t="str">
        <f t="shared" si="94"/>
        <v>X</v>
      </c>
      <c r="X495" s="66" t="str">
        <f t="shared" si="95"/>
        <v>X</v>
      </c>
      <c r="BC495" s="88">
        <v>500</v>
      </c>
      <c r="BE495" s="78">
        <f t="shared" si="102"/>
        <v>244000</v>
      </c>
      <c r="BF495" s="82">
        <f t="shared" si="96"/>
        <v>0.67456872493599185</v>
      </c>
      <c r="BG495" s="82">
        <f t="shared" si="98"/>
        <v>0.32543127506400815</v>
      </c>
      <c r="BH495" s="86">
        <f t="shared" si="103"/>
        <v>7.4948969694876855E-4</v>
      </c>
      <c r="BI495" s="83">
        <f>SUMPRODUCT(BC495:$BC$2007,BG495:$BG$2007)</f>
        <v>68634.014805754356</v>
      </c>
      <c r="BJ495" s="77">
        <f t="shared" si="97"/>
        <v>0.31577384393251429</v>
      </c>
      <c r="BL495" s="78">
        <f t="shared" si="104"/>
        <v>244000</v>
      </c>
      <c r="BM495" s="82">
        <f t="shared" si="99"/>
        <v>0.86773650656226387</v>
      </c>
      <c r="BN495" s="82">
        <f t="shared" si="100"/>
        <v>0.13226349343773613</v>
      </c>
      <c r="BO495" s="86">
        <f t="shared" si="105"/>
        <v>5.4942417232950458E-4</v>
      </c>
      <c r="BP495" s="83">
        <f>SUMPRODUCT(BC494:$BC$2006, BN495:$BN$2007)</f>
        <v>15955.912008481913</v>
      </c>
      <c r="BQ495" s="77">
        <f t="shared" si="101"/>
        <v>0.13228753578460767</v>
      </c>
    </row>
    <row r="496" spans="1:69" x14ac:dyDescent="0.35">
      <c r="A496">
        <v>2021</v>
      </c>
      <c r="B496" t="s">
        <v>3</v>
      </c>
      <c r="C496" t="s">
        <v>67</v>
      </c>
      <c r="D496" t="s">
        <v>17</v>
      </c>
      <c r="E496">
        <v>1</v>
      </c>
      <c r="F496" t="s">
        <v>9</v>
      </c>
      <c r="G496" t="s">
        <v>139</v>
      </c>
      <c r="H496" t="s">
        <v>35</v>
      </c>
      <c r="I496" t="s">
        <v>86</v>
      </c>
      <c r="J496" t="s">
        <v>19</v>
      </c>
      <c r="K496" t="s">
        <v>89</v>
      </c>
      <c r="L496" s="6">
        <v>1</v>
      </c>
      <c r="M496" s="6">
        <v>0</v>
      </c>
      <c r="N496" s="6">
        <v>1745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W496" s="66" t="str">
        <f t="shared" si="94"/>
        <v>X</v>
      </c>
      <c r="X496" s="66" t="str">
        <f t="shared" si="95"/>
        <v>X</v>
      </c>
      <c r="BC496" s="88">
        <v>500</v>
      </c>
      <c r="BE496" s="78">
        <f t="shared" si="102"/>
        <v>244500</v>
      </c>
      <c r="BF496" s="82">
        <f t="shared" si="96"/>
        <v>0.67531649247496395</v>
      </c>
      <c r="BG496" s="82">
        <f t="shared" si="98"/>
        <v>0.32468350752503605</v>
      </c>
      <c r="BH496" s="86">
        <f t="shared" si="103"/>
        <v>7.4776753897209947E-4</v>
      </c>
      <c r="BI496" s="83">
        <f>SUMPRODUCT(BC496:$BC$2007,BG496:$BG$2007)</f>
        <v>68471.29916822238</v>
      </c>
      <c r="BJ496" s="77">
        <f t="shared" si="97"/>
        <v>0.3150252159748344</v>
      </c>
      <c r="BL496" s="78">
        <f t="shared" si="104"/>
        <v>244500</v>
      </c>
      <c r="BM496" s="82">
        <f t="shared" si="99"/>
        <v>0.86828365786139261</v>
      </c>
      <c r="BN496" s="82">
        <f t="shared" si="100"/>
        <v>0.13171634213860739</v>
      </c>
      <c r="BO496" s="86">
        <f t="shared" si="105"/>
        <v>5.4715129912874527E-4</v>
      </c>
      <c r="BP496" s="83">
        <f>SUMPRODUCT(BC495:$BC$2006, BN496:$BN$2007)</f>
        <v>15889.780261763046</v>
      </c>
      <c r="BQ496" s="77">
        <f t="shared" si="101"/>
        <v>0.13173924961920891</v>
      </c>
    </row>
    <row r="497" spans="1:69" x14ac:dyDescent="0.35">
      <c r="A497">
        <v>2021</v>
      </c>
      <c r="B497" t="s">
        <v>3</v>
      </c>
      <c r="C497" t="s">
        <v>67</v>
      </c>
      <c r="D497" t="s">
        <v>17</v>
      </c>
      <c r="E497">
        <v>1</v>
      </c>
      <c r="F497" t="s">
        <v>9</v>
      </c>
      <c r="G497" t="s">
        <v>141</v>
      </c>
      <c r="H497" t="s">
        <v>35</v>
      </c>
      <c r="I497" t="s">
        <v>86</v>
      </c>
      <c r="J497" t="s">
        <v>19</v>
      </c>
      <c r="K497" t="s">
        <v>91</v>
      </c>
      <c r="L497" s="6">
        <v>2</v>
      </c>
      <c r="M497" s="6">
        <v>123860</v>
      </c>
      <c r="N497" s="6">
        <v>3270</v>
      </c>
      <c r="O497" s="6">
        <v>10000</v>
      </c>
      <c r="P497" s="6">
        <v>123860</v>
      </c>
      <c r="Q497" s="6">
        <v>14170</v>
      </c>
      <c r="R497" s="6">
        <v>0</v>
      </c>
      <c r="S497" s="6">
        <v>0</v>
      </c>
      <c r="T497" s="6">
        <v>74316</v>
      </c>
      <c r="W497" s="66" t="str">
        <f t="shared" si="94"/>
        <v>X</v>
      </c>
      <c r="X497" s="66" t="str">
        <f t="shared" si="95"/>
        <v>X</v>
      </c>
      <c r="BC497" s="88">
        <v>500</v>
      </c>
      <c r="BE497" s="78">
        <f t="shared" si="102"/>
        <v>245000</v>
      </c>
      <c r="BF497" s="82">
        <f t="shared" si="96"/>
        <v>0.67606254181308945</v>
      </c>
      <c r="BG497" s="82">
        <f t="shared" si="98"/>
        <v>0.32393745818691055</v>
      </c>
      <c r="BH497" s="86">
        <f t="shared" si="103"/>
        <v>7.4604933812549845E-4</v>
      </c>
      <c r="BI497" s="83">
        <f>SUMPRODUCT(BC497:$BC$2007,BG497:$BG$2007)</f>
        <v>68308.957414459903</v>
      </c>
      <c r="BJ497" s="77">
        <f t="shared" si="97"/>
        <v>0.31427830819504904</v>
      </c>
      <c r="BL497" s="78">
        <f t="shared" si="104"/>
        <v>245000</v>
      </c>
      <c r="BM497" s="82">
        <f t="shared" si="99"/>
        <v>0.86882854568980572</v>
      </c>
      <c r="BN497" s="82">
        <f t="shared" si="100"/>
        <v>0.13117145431019428</v>
      </c>
      <c r="BO497" s="86">
        <f t="shared" si="105"/>
        <v>5.4488782841310979E-4</v>
      </c>
      <c r="BP497" s="83">
        <f>SUMPRODUCT(BC496:$BC$2006, BN497:$BN$2007)</f>
        <v>15823.922090693744</v>
      </c>
      <c r="BQ497" s="77">
        <f t="shared" si="101"/>
        <v>0.1311932316192721</v>
      </c>
    </row>
    <row r="498" spans="1:69" x14ac:dyDescent="0.35">
      <c r="A498">
        <v>2021</v>
      </c>
      <c r="B498" t="s">
        <v>3</v>
      </c>
      <c r="C498" t="s">
        <v>67</v>
      </c>
      <c r="D498" t="s">
        <v>17</v>
      </c>
      <c r="E498">
        <v>1</v>
      </c>
      <c r="F498" t="s">
        <v>9</v>
      </c>
      <c r="G498" t="s">
        <v>145</v>
      </c>
      <c r="H498" t="s">
        <v>35</v>
      </c>
      <c r="I498" t="s">
        <v>87</v>
      </c>
      <c r="J498" t="s">
        <v>19</v>
      </c>
      <c r="K498" t="s">
        <v>102</v>
      </c>
      <c r="L498" s="6">
        <v>1</v>
      </c>
      <c r="M498" s="6">
        <v>0</v>
      </c>
      <c r="N498" s="6">
        <v>2000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W498" s="66" t="str">
        <f t="shared" si="94"/>
        <v>X</v>
      </c>
      <c r="X498" s="66" t="str">
        <f t="shared" si="95"/>
        <v>X</v>
      </c>
      <c r="BC498" s="88">
        <v>500</v>
      </c>
      <c r="BE498" s="78">
        <f t="shared" si="102"/>
        <v>245500</v>
      </c>
      <c r="BF498" s="82">
        <f t="shared" si="96"/>
        <v>0.67680687689840568</v>
      </c>
      <c r="BG498" s="82">
        <f t="shared" si="98"/>
        <v>0.32319312310159432</v>
      </c>
      <c r="BH498" s="86">
        <f t="shared" si="103"/>
        <v>7.4433508531623893E-4</v>
      </c>
      <c r="BI498" s="83">
        <f>SUMPRODUCT(BC498:$BC$2007,BG498:$BG$2007)</f>
        <v>68146.988685366407</v>
      </c>
      <c r="BJ498" s="77">
        <f t="shared" si="97"/>
        <v>0.31353311664057759</v>
      </c>
      <c r="BL498" s="78">
        <f t="shared" si="104"/>
        <v>245500</v>
      </c>
      <c r="BM498" s="82">
        <f t="shared" si="99"/>
        <v>0.86937117941109188</v>
      </c>
      <c r="BN498" s="82">
        <f t="shared" si="100"/>
        <v>0.13062882058890812</v>
      </c>
      <c r="BO498" s="86">
        <f t="shared" si="105"/>
        <v>5.426337212861565E-4</v>
      </c>
      <c r="BP498" s="83">
        <f>SUMPRODUCT(BC497:$BC$2006, BN498:$BN$2007)</f>
        <v>15758.336363538647</v>
      </c>
      <c r="BQ498" s="77">
        <f t="shared" si="101"/>
        <v>0.13064947240178723</v>
      </c>
    </row>
    <row r="499" spans="1:69" x14ac:dyDescent="0.35">
      <c r="A499">
        <v>2021</v>
      </c>
      <c r="B499" t="s">
        <v>3</v>
      </c>
      <c r="C499" t="s">
        <v>67</v>
      </c>
      <c r="D499" t="s">
        <v>17</v>
      </c>
      <c r="E499">
        <v>1</v>
      </c>
      <c r="F499" t="s">
        <v>9</v>
      </c>
      <c r="G499" t="s">
        <v>148</v>
      </c>
      <c r="H499" t="s">
        <v>35</v>
      </c>
      <c r="I499" t="s">
        <v>87</v>
      </c>
      <c r="J499" t="s">
        <v>19</v>
      </c>
      <c r="K499" t="s">
        <v>105</v>
      </c>
      <c r="L499" s="6">
        <v>1</v>
      </c>
      <c r="M499" s="6">
        <v>-1025912</v>
      </c>
      <c r="N499" s="6">
        <v>3800</v>
      </c>
      <c r="O499" s="6">
        <v>0</v>
      </c>
      <c r="P499" s="6">
        <v>84000</v>
      </c>
      <c r="Q499" s="6">
        <v>1680</v>
      </c>
      <c r="R499" s="6">
        <v>8232</v>
      </c>
      <c r="S499" s="6">
        <v>0</v>
      </c>
      <c r="T499" s="6">
        <v>-1025912</v>
      </c>
      <c r="W499" s="66">
        <f t="shared" si="94"/>
        <v>-1025912</v>
      </c>
      <c r="X499" s="66">
        <f t="shared" si="95"/>
        <v>84000</v>
      </c>
      <c r="BC499" s="88">
        <v>500</v>
      </c>
      <c r="BE499" s="78">
        <f t="shared" si="102"/>
        <v>246000</v>
      </c>
      <c r="BF499" s="82">
        <f t="shared" si="96"/>
        <v>0.67754950166987804</v>
      </c>
      <c r="BG499" s="82">
        <f t="shared" si="98"/>
        <v>0.32245049833012196</v>
      </c>
      <c r="BH499" s="86">
        <f t="shared" si="103"/>
        <v>7.426247714723555E-4</v>
      </c>
      <c r="BI499" s="83">
        <f>SUMPRODUCT(BC499:$BC$2007,BG499:$BG$2007)</f>
        <v>67985.392123815647</v>
      </c>
      <c r="BJ499" s="77">
        <f t="shared" si="97"/>
        <v>0.31278963736792281</v>
      </c>
      <c r="BL499" s="78">
        <f t="shared" si="104"/>
        <v>246000</v>
      </c>
      <c r="BM499" s="82">
        <f t="shared" si="99"/>
        <v>0.86991156835010408</v>
      </c>
      <c r="BN499" s="82">
        <f t="shared" si="100"/>
        <v>0.13008843164989592</v>
      </c>
      <c r="BO499" s="86">
        <f t="shared" si="105"/>
        <v>5.4038893901220408E-4</v>
      </c>
      <c r="BP499" s="83">
        <f>SUMPRODUCT(BC498:$BC$2006, BN499:$BN$2007)</f>
        <v>15693.021953244193</v>
      </c>
      <c r="BQ499" s="77">
        <f t="shared" si="101"/>
        <v>0.13010796262256025</v>
      </c>
    </row>
    <row r="500" spans="1:69" x14ac:dyDescent="0.35">
      <c r="A500">
        <v>2021</v>
      </c>
      <c r="B500" t="s">
        <v>3</v>
      </c>
      <c r="C500" t="s">
        <v>67</v>
      </c>
      <c r="D500" t="s">
        <v>17</v>
      </c>
      <c r="E500">
        <v>1</v>
      </c>
      <c r="F500" t="s">
        <v>9</v>
      </c>
      <c r="G500" t="s">
        <v>150</v>
      </c>
      <c r="H500" t="s">
        <v>35</v>
      </c>
      <c r="I500" t="s">
        <v>87</v>
      </c>
      <c r="J500" t="s">
        <v>19</v>
      </c>
      <c r="K500" t="s">
        <v>156</v>
      </c>
      <c r="L500" s="6">
        <v>1</v>
      </c>
      <c r="M500" s="6">
        <v>-7545.65</v>
      </c>
      <c r="N500" s="6">
        <v>0</v>
      </c>
      <c r="O500" s="6">
        <v>0</v>
      </c>
      <c r="P500" s="6">
        <v>14454.35</v>
      </c>
      <c r="Q500" s="6">
        <v>0</v>
      </c>
      <c r="R500" s="6">
        <v>0</v>
      </c>
      <c r="S500" s="6">
        <v>0</v>
      </c>
      <c r="T500" s="6">
        <v>-7545.65</v>
      </c>
      <c r="W500" s="66">
        <f t="shared" si="94"/>
        <v>-7545.65</v>
      </c>
      <c r="X500" s="66">
        <f t="shared" si="95"/>
        <v>14454.35</v>
      </c>
      <c r="BC500" s="88">
        <v>500</v>
      </c>
      <c r="BE500" s="78">
        <f t="shared" si="102"/>
        <v>246500</v>
      </c>
      <c r="BF500" s="82">
        <f t="shared" si="96"/>
        <v>0.67829042005742157</v>
      </c>
      <c r="BG500" s="82">
        <f t="shared" si="98"/>
        <v>0.32170957994257843</v>
      </c>
      <c r="BH500" s="86">
        <f t="shared" si="103"/>
        <v>7.4091838754353212E-4</v>
      </c>
      <c r="BI500" s="83">
        <f>SUMPRODUCT(BC500:$BC$2007,BG500:$BG$2007)</f>
        <v>67824.166874650575</v>
      </c>
      <c r="BJ500" s="77">
        <f t="shared" si="97"/>
        <v>0.31204786644264737</v>
      </c>
      <c r="BL500" s="78">
        <f t="shared" si="104"/>
        <v>246500</v>
      </c>
      <c r="BM500" s="82">
        <f t="shared" si="99"/>
        <v>0.8704497217931203</v>
      </c>
      <c r="BN500" s="82">
        <f t="shared" si="100"/>
        <v>0.1295502782068797</v>
      </c>
      <c r="BO500" s="86">
        <f t="shared" si="105"/>
        <v>5.3815344301622048E-4</v>
      </c>
      <c r="BP500" s="83">
        <f>SUMPRODUCT(BC499:$BC$2006, BN500:$BN$2007)</f>
        <v>15627.977737419245</v>
      </c>
      <c r="BQ500" s="77">
        <f t="shared" si="101"/>
        <v>0.12956869297605239</v>
      </c>
    </row>
    <row r="501" spans="1:69" x14ac:dyDescent="0.35">
      <c r="A501">
        <v>2021</v>
      </c>
      <c r="B501" t="s">
        <v>3</v>
      </c>
      <c r="C501" t="s">
        <v>67</v>
      </c>
      <c r="D501" t="s">
        <v>17</v>
      </c>
      <c r="E501">
        <v>2</v>
      </c>
      <c r="F501" t="s">
        <v>9</v>
      </c>
      <c r="G501" t="s">
        <v>129</v>
      </c>
      <c r="H501" t="s">
        <v>35</v>
      </c>
      <c r="I501" t="s">
        <v>86</v>
      </c>
      <c r="J501" t="s">
        <v>19</v>
      </c>
      <c r="K501" t="s">
        <v>90</v>
      </c>
      <c r="L501" s="6">
        <v>1</v>
      </c>
      <c r="M501" s="6">
        <v>0</v>
      </c>
      <c r="N501" s="6">
        <v>6813.98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W501" s="66" t="str">
        <f t="shared" si="94"/>
        <v>X</v>
      </c>
      <c r="X501" s="66" t="str">
        <f t="shared" si="95"/>
        <v>X</v>
      </c>
      <c r="BC501" s="88">
        <v>500</v>
      </c>
      <c r="BE501" s="78">
        <f t="shared" si="102"/>
        <v>247000</v>
      </c>
      <c r="BF501" s="82">
        <f t="shared" si="96"/>
        <v>0.67902963598192079</v>
      </c>
      <c r="BG501" s="82">
        <f t="shared" si="98"/>
        <v>0.32097036401807921</v>
      </c>
      <c r="BH501" s="86">
        <f t="shared" si="103"/>
        <v>7.3921592449921469E-4</v>
      </c>
      <c r="BI501" s="83">
        <f>SUMPRODUCT(BC501:$BC$2007,BG501:$BG$2007)</f>
        <v>67663.312084679259</v>
      </c>
      <c r="BJ501" s="77">
        <f t="shared" si="97"/>
        <v>0.31130779993935515</v>
      </c>
      <c r="BL501" s="78">
        <f t="shared" si="104"/>
        <v>247000</v>
      </c>
      <c r="BM501" s="82">
        <f t="shared" si="99"/>
        <v>0.87098564898800235</v>
      </c>
      <c r="BN501" s="82">
        <f t="shared" si="100"/>
        <v>0.12901435101199765</v>
      </c>
      <c r="BO501" s="86">
        <f t="shared" si="105"/>
        <v>5.3592719488204654E-4</v>
      </c>
      <c r="BP501" s="83">
        <f>SUMPRODUCT(BC500:$BC$2006, BN501:$BN$2007)</f>
        <v>15563.202598315806</v>
      </c>
      <c r="BQ501" s="77">
        <f t="shared" si="101"/>
        <v>0.12903165419522031</v>
      </c>
    </row>
    <row r="502" spans="1:69" x14ac:dyDescent="0.35">
      <c r="A502">
        <v>2021</v>
      </c>
      <c r="B502" t="s">
        <v>3</v>
      </c>
      <c r="C502" t="s">
        <v>67</v>
      </c>
      <c r="D502" t="s">
        <v>17</v>
      </c>
      <c r="E502">
        <v>2</v>
      </c>
      <c r="F502" t="s">
        <v>9</v>
      </c>
      <c r="G502" t="s">
        <v>135</v>
      </c>
      <c r="H502" t="s">
        <v>35</v>
      </c>
      <c r="I502" t="s">
        <v>86</v>
      </c>
      <c r="J502" t="s">
        <v>19</v>
      </c>
      <c r="K502" t="s">
        <v>110</v>
      </c>
      <c r="L502" s="6">
        <v>1</v>
      </c>
      <c r="M502" s="6">
        <v>-111586</v>
      </c>
      <c r="N502" s="6">
        <v>1243</v>
      </c>
      <c r="O502" s="6">
        <v>0</v>
      </c>
      <c r="P502" s="6">
        <v>73998</v>
      </c>
      <c r="Q502" s="6">
        <v>0</v>
      </c>
      <c r="R502" s="6">
        <v>0</v>
      </c>
      <c r="S502" s="6">
        <v>0</v>
      </c>
      <c r="T502" s="6">
        <v>-39055</v>
      </c>
      <c r="W502" s="66" t="str">
        <f t="shared" si="94"/>
        <v>X</v>
      </c>
      <c r="X502" s="66" t="str">
        <f t="shared" si="95"/>
        <v>X</v>
      </c>
      <c r="BC502" s="88">
        <v>500</v>
      </c>
      <c r="BE502" s="78">
        <f t="shared" si="102"/>
        <v>247500</v>
      </c>
      <c r="BF502" s="82">
        <f t="shared" si="96"/>
        <v>0.6797671533552514</v>
      </c>
      <c r="BG502" s="82">
        <f t="shared" si="98"/>
        <v>0.3202328466447486</v>
      </c>
      <c r="BH502" s="86">
        <f t="shared" si="103"/>
        <v>7.3751737333060952E-4</v>
      </c>
      <c r="BI502" s="83">
        <f>SUMPRODUCT(BC502:$BC$2007,BG502:$BG$2007)</f>
        <v>67502.826902670218</v>
      </c>
      <c r="BJ502" s="77">
        <f t="shared" si="97"/>
        <v>0.31056943394166975</v>
      </c>
      <c r="BL502" s="78">
        <f t="shared" si="104"/>
        <v>247500</v>
      </c>
      <c r="BM502" s="82">
        <f t="shared" si="99"/>
        <v>0.87151935914435541</v>
      </c>
      <c r="BN502" s="82">
        <f t="shared" si="100"/>
        <v>0.12848064085564459</v>
      </c>
      <c r="BO502" s="86">
        <f t="shared" si="105"/>
        <v>5.3371015635306218E-4</v>
      </c>
      <c r="BP502" s="83">
        <f>SUMPRODUCT(BC501:$BC$2006, BN502:$BN$2007)</f>
        <v>15498.695422809807</v>
      </c>
      <c r="BQ502" s="77">
        <f t="shared" si="101"/>
        <v>0.12849683705135681</v>
      </c>
    </row>
    <row r="503" spans="1:69" x14ac:dyDescent="0.35">
      <c r="A503">
        <v>2021</v>
      </c>
      <c r="B503" t="s">
        <v>3</v>
      </c>
      <c r="C503" t="s">
        <v>67</v>
      </c>
      <c r="D503" t="s">
        <v>17</v>
      </c>
      <c r="E503">
        <v>2</v>
      </c>
      <c r="F503" t="s">
        <v>9</v>
      </c>
      <c r="G503" t="s">
        <v>139</v>
      </c>
      <c r="H503" t="s">
        <v>35</v>
      </c>
      <c r="I503" t="s">
        <v>87</v>
      </c>
      <c r="J503" t="s">
        <v>19</v>
      </c>
      <c r="K503" t="s">
        <v>92</v>
      </c>
      <c r="L503" s="6">
        <v>1</v>
      </c>
      <c r="M503" s="6">
        <v>0</v>
      </c>
      <c r="N503" s="6">
        <v>1075.95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W503" s="66" t="str">
        <f t="shared" si="94"/>
        <v>X</v>
      </c>
      <c r="X503" s="66" t="str">
        <f t="shared" si="95"/>
        <v>X</v>
      </c>
      <c r="BC503" s="88">
        <v>500</v>
      </c>
      <c r="BE503" s="78">
        <f t="shared" si="102"/>
        <v>248000</v>
      </c>
      <c r="BF503" s="82">
        <f t="shared" si="96"/>
        <v>0.68050297608029975</v>
      </c>
      <c r="BG503" s="82">
        <f t="shared" si="98"/>
        <v>0.31949702391970025</v>
      </c>
      <c r="BH503" s="86">
        <f t="shared" si="103"/>
        <v>7.3582272504835178E-4</v>
      </c>
      <c r="BI503" s="83">
        <f>SUMPRODUCT(BC503:$BC$2007,BG503:$BG$2007)</f>
        <v>67342.710479347836</v>
      </c>
      <c r="BJ503" s="77">
        <f t="shared" si="97"/>
        <v>0.30983276454221342</v>
      </c>
      <c r="BL503" s="78">
        <f t="shared" si="104"/>
        <v>248000</v>
      </c>
      <c r="BM503" s="82">
        <f t="shared" si="99"/>
        <v>0.87205086143368626</v>
      </c>
      <c r="BN503" s="82">
        <f t="shared" si="100"/>
        <v>0.12794913856631374</v>
      </c>
      <c r="BO503" s="86">
        <f t="shared" si="105"/>
        <v>5.3150228933085408E-4</v>
      </c>
      <c r="BP503" s="83">
        <f>SUMPRODUCT(BC502:$BC$2006, BN503:$BN$2007)</f>
        <v>15434.455102381984</v>
      </c>
      <c r="BQ503" s="77">
        <f t="shared" si="101"/>
        <v>0.12796423235393223</v>
      </c>
    </row>
    <row r="504" spans="1:69" x14ac:dyDescent="0.35">
      <c r="A504">
        <v>2021</v>
      </c>
      <c r="B504" t="s">
        <v>3</v>
      </c>
      <c r="C504" t="s">
        <v>67</v>
      </c>
      <c r="D504" t="s">
        <v>17</v>
      </c>
      <c r="E504">
        <v>2</v>
      </c>
      <c r="F504" t="s">
        <v>9</v>
      </c>
      <c r="G504" t="s">
        <v>139</v>
      </c>
      <c r="H504" t="s">
        <v>35</v>
      </c>
      <c r="I504" t="s">
        <v>87</v>
      </c>
      <c r="J504" t="s">
        <v>19</v>
      </c>
      <c r="K504" t="s">
        <v>98</v>
      </c>
      <c r="L504" s="6">
        <v>1</v>
      </c>
      <c r="M504" s="6">
        <v>-5123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W504" s="66">
        <f t="shared" si="94"/>
        <v>-5123</v>
      </c>
      <c r="X504" s="66" t="str">
        <f t="shared" si="95"/>
        <v>X</v>
      </c>
      <c r="BC504" s="88">
        <v>500</v>
      </c>
      <c r="BE504" s="78">
        <f t="shared" si="102"/>
        <v>248500</v>
      </c>
      <c r="BF504" s="82">
        <f t="shared" si="96"/>
        <v>0.68123710805098503</v>
      </c>
      <c r="BG504" s="82">
        <f t="shared" si="98"/>
        <v>0.31876289194901497</v>
      </c>
      <c r="BH504" s="86">
        <f t="shared" si="103"/>
        <v>7.3413197068528113E-4</v>
      </c>
      <c r="BI504" s="83">
        <f>SUMPRODUCT(BC504:$BC$2007,BG504:$BG$2007)</f>
        <v>67182.961967387979</v>
      </c>
      <c r="BJ504" s="77">
        <f t="shared" si="97"/>
        <v>0.30909778784258668</v>
      </c>
      <c r="BL504" s="78">
        <f t="shared" si="104"/>
        <v>248500</v>
      </c>
      <c r="BM504" s="82">
        <f t="shared" si="99"/>
        <v>0.87258016498956059</v>
      </c>
      <c r="BN504" s="82">
        <f t="shared" si="100"/>
        <v>0.12741983501043941</v>
      </c>
      <c r="BO504" s="86">
        <f t="shared" si="105"/>
        <v>5.2930355587432754E-4</v>
      </c>
      <c r="BP504" s="83">
        <f>SUMPRODUCT(BC503:$BC$2006, BN504:$BN$2007)</f>
        <v>15370.480533098827</v>
      </c>
      <c r="BQ504" s="77">
        <f t="shared" si="101"/>
        <v>0.12743383095043667</v>
      </c>
    </row>
    <row r="505" spans="1:69" x14ac:dyDescent="0.35">
      <c r="A505">
        <v>2021</v>
      </c>
      <c r="B505" t="s">
        <v>3</v>
      </c>
      <c r="C505" t="s">
        <v>67</v>
      </c>
      <c r="D505" t="s">
        <v>17</v>
      </c>
      <c r="E505">
        <v>3</v>
      </c>
      <c r="F505" t="s">
        <v>9</v>
      </c>
      <c r="G505" t="s">
        <v>127</v>
      </c>
      <c r="H505" t="s">
        <v>35</v>
      </c>
      <c r="I505" t="s">
        <v>87</v>
      </c>
      <c r="J505" t="s">
        <v>19</v>
      </c>
      <c r="K505" t="s">
        <v>90</v>
      </c>
      <c r="L505" s="6">
        <v>1</v>
      </c>
      <c r="M505" s="6">
        <v>0</v>
      </c>
      <c r="N505" s="6">
        <v>1745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W505" s="66" t="str">
        <f t="shared" si="94"/>
        <v>X</v>
      </c>
      <c r="X505" s="66" t="str">
        <f t="shared" si="95"/>
        <v>X</v>
      </c>
      <c r="BC505" s="88">
        <v>500</v>
      </c>
      <c r="BE505" s="78">
        <f t="shared" si="102"/>
        <v>249000</v>
      </c>
      <c r="BF505" s="82">
        <f t="shared" si="96"/>
        <v>0.68196955315227858</v>
      </c>
      <c r="BG505" s="82">
        <f t="shared" si="98"/>
        <v>0.31803044684772142</v>
      </c>
      <c r="BH505" s="86">
        <f t="shared" si="103"/>
        <v>7.3244510129355511E-4</v>
      </c>
      <c r="BI505" s="83">
        <f>SUMPRODUCT(BC505:$BC$2007,BG505:$BG$2007)</f>
        <v>67023.58052141346</v>
      </c>
      <c r="BJ505" s="77">
        <f t="shared" si="97"/>
        <v>0.30836449995334791</v>
      </c>
      <c r="BL505" s="78">
        <f t="shared" si="104"/>
        <v>249000</v>
      </c>
      <c r="BM505" s="82">
        <f t="shared" si="99"/>
        <v>0.87310727890776019</v>
      </c>
      <c r="BN505" s="82">
        <f t="shared" si="100"/>
        <v>0.12689272109223981</v>
      </c>
      <c r="BO505" s="86">
        <f t="shared" si="105"/>
        <v>5.2711391819959541E-4</v>
      </c>
      <c r="BP505" s="83">
        <f>SUMPRODUCT(BC504:$BC$2006, BN505:$BN$2007)</f>
        <v>15306.770615593608</v>
      </c>
      <c r="BQ505" s="77">
        <f t="shared" si="101"/>
        <v>0.12690562372622249</v>
      </c>
    </row>
    <row r="506" spans="1:69" x14ac:dyDescent="0.35">
      <c r="A506">
        <v>2021</v>
      </c>
      <c r="B506" t="s">
        <v>3</v>
      </c>
      <c r="C506" t="s">
        <v>67</v>
      </c>
      <c r="D506" t="s">
        <v>17</v>
      </c>
      <c r="E506">
        <v>3</v>
      </c>
      <c r="F506" t="s">
        <v>9</v>
      </c>
      <c r="G506" t="s">
        <v>127</v>
      </c>
      <c r="H506" t="s">
        <v>35</v>
      </c>
      <c r="I506" t="s">
        <v>87</v>
      </c>
      <c r="J506" t="s">
        <v>19</v>
      </c>
      <c r="K506" t="s">
        <v>95</v>
      </c>
      <c r="L506" s="6">
        <v>1</v>
      </c>
      <c r="M506" s="6">
        <v>0</v>
      </c>
      <c r="N506" s="6">
        <v>1745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W506" s="66" t="str">
        <f t="shared" si="94"/>
        <v>X</v>
      </c>
      <c r="X506" s="66" t="str">
        <f t="shared" si="95"/>
        <v>X</v>
      </c>
      <c r="BC506" s="88">
        <v>500</v>
      </c>
      <c r="BE506" s="78">
        <f t="shared" si="102"/>
        <v>249500</v>
      </c>
      <c r="BF506" s="82">
        <f t="shared" si="96"/>
        <v>0.68270031526022512</v>
      </c>
      <c r="BG506" s="82">
        <f t="shared" si="98"/>
        <v>0.31729968473977488</v>
      </c>
      <c r="BH506" s="86">
        <f t="shared" si="103"/>
        <v>7.3076210794653651E-4</v>
      </c>
      <c r="BI506" s="83">
        <f>SUMPRODUCT(BC506:$BC$2007,BG506:$BG$2007)</f>
        <v>66864.56529798964</v>
      </c>
      <c r="BJ506" s="77">
        <f t="shared" si="97"/>
        <v>0.3076328969939926</v>
      </c>
      <c r="BL506" s="78">
        <f t="shared" si="104"/>
        <v>249500</v>
      </c>
      <c r="BM506" s="82">
        <f t="shared" si="99"/>
        <v>0.87363221224643905</v>
      </c>
      <c r="BN506" s="82">
        <f t="shared" si="100"/>
        <v>0.12636778775356095</v>
      </c>
      <c r="BO506" s="86">
        <f t="shared" si="105"/>
        <v>5.2493333867886793E-4</v>
      </c>
      <c r="BP506" s="83">
        <f>SUMPRODUCT(BC505:$BC$2006, BN506:$BN$2007)</f>
        <v>15243.324255047486</v>
      </c>
      <c r="BQ506" s="77">
        <f t="shared" si="101"/>
        <v>0.12637960160434775</v>
      </c>
    </row>
    <row r="507" spans="1:69" x14ac:dyDescent="0.35">
      <c r="A507">
        <v>2021</v>
      </c>
      <c r="B507" t="s">
        <v>3</v>
      </c>
      <c r="C507" t="s">
        <v>67</v>
      </c>
      <c r="D507" t="s">
        <v>17</v>
      </c>
      <c r="E507">
        <v>3</v>
      </c>
      <c r="F507" t="s">
        <v>9</v>
      </c>
      <c r="G507" t="s">
        <v>139</v>
      </c>
      <c r="H507" t="s">
        <v>35</v>
      </c>
      <c r="I507" t="s">
        <v>87</v>
      </c>
      <c r="J507" t="s">
        <v>19</v>
      </c>
      <c r="K507" t="s">
        <v>90</v>
      </c>
      <c r="L507" s="6">
        <v>1</v>
      </c>
      <c r="M507" s="6">
        <v>9406</v>
      </c>
      <c r="N507" s="6">
        <v>1745</v>
      </c>
      <c r="O507" s="6">
        <v>0</v>
      </c>
      <c r="P507" s="6">
        <v>9406</v>
      </c>
      <c r="Q507" s="6">
        <v>7524.8</v>
      </c>
      <c r="R507" s="6">
        <v>0</v>
      </c>
      <c r="S507" s="6">
        <v>0</v>
      </c>
      <c r="T507" s="6">
        <v>8021</v>
      </c>
      <c r="W507" s="66">
        <f t="shared" si="94"/>
        <v>9406</v>
      </c>
      <c r="X507" s="66">
        <f t="shared" si="95"/>
        <v>9406</v>
      </c>
      <c r="BC507" s="88">
        <v>500</v>
      </c>
      <c r="BE507" s="78">
        <f t="shared" si="102"/>
        <v>250000</v>
      </c>
      <c r="BF507" s="82">
        <f t="shared" si="96"/>
        <v>0.68342939824196325</v>
      </c>
      <c r="BG507" s="82">
        <f t="shared" si="98"/>
        <v>0.31657060175803675</v>
      </c>
      <c r="BH507" s="86">
        <f t="shared" si="103"/>
        <v>7.2908298173812724E-4</v>
      </c>
      <c r="BI507" s="83">
        <f>SUMPRODUCT(BC507:$BC$2007,BG507:$BG$2007)</f>
        <v>66705.915455619746</v>
      </c>
      <c r="BJ507" s="77">
        <f t="shared" si="97"/>
        <v>0.30690297509293213</v>
      </c>
      <c r="BL507" s="78">
        <f t="shared" si="104"/>
        <v>250000</v>
      </c>
      <c r="BM507" s="82">
        <f t="shared" si="99"/>
        <v>0.87415497402627917</v>
      </c>
      <c r="BN507" s="82">
        <f t="shared" si="100"/>
        <v>0.12584502597372083</v>
      </c>
      <c r="BO507" s="86">
        <f t="shared" si="105"/>
        <v>5.2276177984011962E-4</v>
      </c>
      <c r="BP507" s="83">
        <f>SUMPRODUCT(BC506:$BC$2006, BN507:$BN$2007)</f>
        <v>15180.140361170705</v>
      </c>
      <c r="BQ507" s="77">
        <f t="shared" si="101"/>
        <v>0.12585575554542036</v>
      </c>
    </row>
    <row r="508" spans="1:69" x14ac:dyDescent="0.35">
      <c r="A508">
        <v>2021</v>
      </c>
      <c r="B508" t="s">
        <v>3</v>
      </c>
      <c r="C508" t="s">
        <v>67</v>
      </c>
      <c r="D508" t="s">
        <v>17</v>
      </c>
      <c r="E508">
        <v>3</v>
      </c>
      <c r="F508" t="s">
        <v>9</v>
      </c>
      <c r="G508" t="s">
        <v>144</v>
      </c>
      <c r="H508" t="s">
        <v>35</v>
      </c>
      <c r="I508" t="s">
        <v>86</v>
      </c>
      <c r="J508" t="s">
        <v>19</v>
      </c>
      <c r="K508" t="s">
        <v>101</v>
      </c>
      <c r="L508" s="6">
        <v>1</v>
      </c>
      <c r="M508" s="6">
        <v>41716.58</v>
      </c>
      <c r="N508" s="6">
        <v>0</v>
      </c>
      <c r="O508" s="6">
        <v>0</v>
      </c>
      <c r="P508" s="6">
        <v>41716.58</v>
      </c>
      <c r="Q508" s="6">
        <v>1500</v>
      </c>
      <c r="R508" s="6">
        <v>0</v>
      </c>
      <c r="S508" s="6">
        <v>0</v>
      </c>
      <c r="T508" s="6">
        <v>25029.95</v>
      </c>
      <c r="W508" s="66" t="str">
        <f t="shared" si="94"/>
        <v>X</v>
      </c>
      <c r="X508" s="66" t="str">
        <f t="shared" si="95"/>
        <v>X</v>
      </c>
      <c r="BC508" s="88">
        <v>500</v>
      </c>
      <c r="BE508" s="78">
        <f t="shared" si="102"/>
        <v>250500</v>
      </c>
      <c r="BF508" s="82">
        <f t="shared" si="96"/>
        <v>0.68415680595574546</v>
      </c>
      <c r="BG508" s="82">
        <f t="shared" si="98"/>
        <v>0.31584319404425454</v>
      </c>
      <c r="BH508" s="86">
        <f t="shared" si="103"/>
        <v>7.2740771378221325E-4</v>
      </c>
      <c r="BI508" s="83">
        <f>SUMPRODUCT(BC508:$BC$2007,BG508:$BG$2007)</f>
        <v>66547.630154740735</v>
      </c>
      <c r="BJ508" s="77">
        <f t="shared" si="97"/>
        <v>0.30617473038747461</v>
      </c>
      <c r="BL508" s="78">
        <f t="shared" si="104"/>
        <v>250500</v>
      </c>
      <c r="BM508" s="82">
        <f t="shared" si="99"/>
        <v>0.8746755732306456</v>
      </c>
      <c r="BN508" s="82">
        <f t="shared" si="100"/>
        <v>0.1253244267693544</v>
      </c>
      <c r="BO508" s="86">
        <f t="shared" si="105"/>
        <v>5.2059920436642315E-4</v>
      </c>
      <c r="BP508" s="83">
        <f>SUMPRODUCT(BC507:$BC$2006, BN508:$BN$2007)</f>
        <v>15117.217848183845</v>
      </c>
      <c r="BQ508" s="77">
        <f t="shared" si="101"/>
        <v>0.12533407654744258</v>
      </c>
    </row>
    <row r="509" spans="1:69" x14ac:dyDescent="0.35">
      <c r="A509">
        <v>2021</v>
      </c>
      <c r="B509" t="s">
        <v>3</v>
      </c>
      <c r="C509" t="s">
        <v>67</v>
      </c>
      <c r="D509" t="s">
        <v>17</v>
      </c>
      <c r="E509">
        <v>4</v>
      </c>
      <c r="F509" t="s">
        <v>9</v>
      </c>
      <c r="G509" t="s">
        <v>143</v>
      </c>
      <c r="H509" t="s">
        <v>35</v>
      </c>
      <c r="I509" t="s">
        <v>87</v>
      </c>
      <c r="J509" t="s">
        <v>19</v>
      </c>
      <c r="K509" t="s">
        <v>90</v>
      </c>
      <c r="L509" s="6">
        <v>1</v>
      </c>
      <c r="M509" s="6">
        <v>5700</v>
      </c>
      <c r="N509" s="6">
        <v>0</v>
      </c>
      <c r="O509" s="6">
        <v>0</v>
      </c>
      <c r="P509" s="6">
        <v>15200</v>
      </c>
      <c r="Q509" s="6">
        <v>0</v>
      </c>
      <c r="R509" s="6">
        <v>0</v>
      </c>
      <c r="S509" s="6">
        <v>0</v>
      </c>
      <c r="T509" s="6">
        <v>0</v>
      </c>
      <c r="W509" s="66">
        <f t="shared" si="94"/>
        <v>5700</v>
      </c>
      <c r="X509" s="66">
        <f t="shared" si="95"/>
        <v>15200</v>
      </c>
      <c r="BC509" s="88">
        <v>500</v>
      </c>
      <c r="BE509" s="78">
        <f t="shared" si="102"/>
        <v>251000</v>
      </c>
      <c r="BF509" s="82">
        <f t="shared" si="96"/>
        <v>0.68488254225095901</v>
      </c>
      <c r="BG509" s="82">
        <f t="shared" si="98"/>
        <v>0.31511745774904099</v>
      </c>
      <c r="BH509" s="86">
        <f t="shared" si="103"/>
        <v>7.2573629521355265E-4</v>
      </c>
      <c r="BI509" s="83">
        <f>SUMPRODUCT(BC509:$BC$2007,BG509:$BG$2007)</f>
        <v>66389.708557718579</v>
      </c>
      <c r="BJ509" s="77">
        <f t="shared" si="97"/>
        <v>0.3054481590238034</v>
      </c>
      <c r="BL509" s="78">
        <f t="shared" si="104"/>
        <v>251000</v>
      </c>
      <c r="BM509" s="82">
        <f t="shared" si="99"/>
        <v>0.87519401880574077</v>
      </c>
      <c r="BN509" s="82">
        <f t="shared" si="100"/>
        <v>0.12480598119425923</v>
      </c>
      <c r="BO509" s="86">
        <f t="shared" si="105"/>
        <v>5.184455750951722E-4</v>
      </c>
      <c r="BP509" s="83">
        <f>SUMPRODUCT(BC508:$BC$2006, BN509:$BN$2007)</f>
        <v>15054.55563479917</v>
      </c>
      <c r="BQ509" s="77">
        <f t="shared" si="101"/>
        <v>0.12481455564565636</v>
      </c>
    </row>
    <row r="510" spans="1:69" x14ac:dyDescent="0.35">
      <c r="A510">
        <v>2021</v>
      </c>
      <c r="B510" t="s">
        <v>3</v>
      </c>
      <c r="C510" t="s">
        <v>67</v>
      </c>
      <c r="D510" t="s">
        <v>17</v>
      </c>
      <c r="E510">
        <v>5</v>
      </c>
      <c r="F510" t="s">
        <v>9</v>
      </c>
      <c r="G510" t="s">
        <v>129</v>
      </c>
      <c r="H510" t="s">
        <v>35</v>
      </c>
      <c r="I510" t="s">
        <v>86</v>
      </c>
      <c r="J510" t="s">
        <v>19</v>
      </c>
      <c r="K510" t="s">
        <v>113</v>
      </c>
      <c r="L510" s="6">
        <v>1</v>
      </c>
      <c r="M510" s="6">
        <v>40000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20000</v>
      </c>
      <c r="W510" s="66" t="str">
        <f t="shared" si="94"/>
        <v>X</v>
      </c>
      <c r="X510" s="66" t="str">
        <f t="shared" si="95"/>
        <v>X</v>
      </c>
      <c r="BC510" s="88">
        <v>500</v>
      </c>
      <c r="BE510" s="78">
        <f t="shared" si="102"/>
        <v>251500</v>
      </c>
      <c r="BF510" s="82">
        <f t="shared" si="96"/>
        <v>0.68560661096814612</v>
      </c>
      <c r="BG510" s="82">
        <f t="shared" si="98"/>
        <v>0.31439338903185388</v>
      </c>
      <c r="BH510" s="86">
        <f t="shared" si="103"/>
        <v>7.2406871718710963E-4</v>
      </c>
      <c r="BI510" s="83">
        <f>SUMPRODUCT(BC510:$BC$2007,BG510:$BG$2007)</f>
        <v>66232.149828844078</v>
      </c>
      <c r="BJ510" s="77">
        <f t="shared" si="97"/>
        <v>0.30472325715695747</v>
      </c>
      <c r="BL510" s="78">
        <f t="shared" si="104"/>
        <v>251500</v>
      </c>
      <c r="BM510" s="82">
        <f t="shared" si="99"/>
        <v>0.87571031966075807</v>
      </c>
      <c r="BN510" s="82">
        <f t="shared" si="100"/>
        <v>0.12428968033924193</v>
      </c>
      <c r="BO510" s="86">
        <f t="shared" si="105"/>
        <v>5.1630085501730427E-4</v>
      </c>
      <c r="BP510" s="83">
        <f>SUMPRODUCT(BC509:$BC$2006, BN510:$BN$2007)</f>
        <v>14992.152644202037</v>
      </c>
      <c r="BQ510" s="77">
        <f t="shared" si="101"/>
        <v>0.12429718391238931</v>
      </c>
    </row>
    <row r="511" spans="1:69" x14ac:dyDescent="0.35">
      <c r="A511">
        <v>2021</v>
      </c>
      <c r="B511" t="s">
        <v>3</v>
      </c>
      <c r="C511" t="s">
        <v>67</v>
      </c>
      <c r="D511" t="s">
        <v>17</v>
      </c>
      <c r="E511">
        <v>7</v>
      </c>
      <c r="F511" t="s">
        <v>9</v>
      </c>
      <c r="G511" t="s">
        <v>139</v>
      </c>
      <c r="H511" t="s">
        <v>35</v>
      </c>
      <c r="I511" t="s">
        <v>87</v>
      </c>
      <c r="J511" t="s">
        <v>19</v>
      </c>
      <c r="K511" t="s">
        <v>90</v>
      </c>
      <c r="L511" s="6">
        <v>2</v>
      </c>
      <c r="M511" s="6">
        <v>170000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59500</v>
      </c>
      <c r="W511" s="66">
        <f t="shared" si="94"/>
        <v>85000</v>
      </c>
      <c r="X511" s="66" t="str">
        <f t="shared" si="95"/>
        <v>X</v>
      </c>
      <c r="BC511" s="88">
        <v>500</v>
      </c>
      <c r="BE511" s="78">
        <f t="shared" si="102"/>
        <v>252000</v>
      </c>
      <c r="BF511" s="82">
        <f t="shared" si="96"/>
        <v>0.68632901593902429</v>
      </c>
      <c r="BG511" s="82">
        <f t="shared" si="98"/>
        <v>0.31367098406097571</v>
      </c>
      <c r="BH511" s="86">
        <f t="shared" si="103"/>
        <v>7.2240497087816546E-4</v>
      </c>
      <c r="BI511" s="83">
        <f>SUMPRODUCT(BC511:$BC$2007,BG511:$BG$2007)</f>
        <v>66074.953134328127</v>
      </c>
      <c r="BJ511" s="77">
        <f t="shared" si="97"/>
        <v>0.30400002095080997</v>
      </c>
      <c r="BL511" s="78">
        <f t="shared" si="104"/>
        <v>252000</v>
      </c>
      <c r="BM511" s="82">
        <f t="shared" si="99"/>
        <v>0.87622448466803515</v>
      </c>
      <c r="BN511" s="82">
        <f t="shared" si="100"/>
        <v>0.12377551533196485</v>
      </c>
      <c r="BO511" s="86">
        <f t="shared" si="105"/>
        <v>5.141650072770787E-4</v>
      </c>
      <c r="BP511" s="83">
        <f>SUMPRODUCT(BC510:$BC$2006, BN511:$BN$2007)</f>
        <v>14930.007804032415</v>
      </c>
      <c r="BQ511" s="77">
        <f t="shared" si="101"/>
        <v>0.12378195245690138</v>
      </c>
    </row>
    <row r="512" spans="1:69" x14ac:dyDescent="0.35">
      <c r="A512">
        <v>2021</v>
      </c>
      <c r="B512" t="s">
        <v>3</v>
      </c>
      <c r="C512" t="s">
        <v>69</v>
      </c>
      <c r="D512" t="s">
        <v>17</v>
      </c>
      <c r="E512">
        <v>1</v>
      </c>
      <c r="F512" t="s">
        <v>9</v>
      </c>
      <c r="G512" t="s">
        <v>121</v>
      </c>
      <c r="H512" t="s">
        <v>35</v>
      </c>
      <c r="I512" t="s">
        <v>86</v>
      </c>
      <c r="J512" t="s">
        <v>19</v>
      </c>
      <c r="K512" t="s">
        <v>94</v>
      </c>
      <c r="L512" s="6">
        <v>1</v>
      </c>
      <c r="M512" s="6">
        <v>-447999.99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-447999.99</v>
      </c>
      <c r="W512" s="66" t="str">
        <f t="shared" si="94"/>
        <v>X</v>
      </c>
      <c r="X512" s="66" t="str">
        <f t="shared" si="95"/>
        <v>X</v>
      </c>
      <c r="BC512" s="88">
        <v>500</v>
      </c>
      <c r="BE512" s="78">
        <f t="shared" si="102"/>
        <v>252500</v>
      </c>
      <c r="BF512" s="82">
        <f t="shared" si="96"/>
        <v>0.68704976098650661</v>
      </c>
      <c r="BG512" s="82">
        <f t="shared" si="98"/>
        <v>0.31295023901349339</v>
      </c>
      <c r="BH512" s="86">
        <f t="shared" si="103"/>
        <v>7.2074504748231849E-4</v>
      </c>
      <c r="BI512" s="83">
        <f>SUMPRODUCT(BC512:$BC$2007,BG512:$BG$2007)</f>
        <v>65918.117642297628</v>
      </c>
      <c r="BJ512" s="77">
        <f t="shared" si="97"/>
        <v>0.30327844657804914</v>
      </c>
      <c r="BL512" s="78">
        <f t="shared" si="104"/>
        <v>252500</v>
      </c>
      <c r="BM512" s="82">
        <f t="shared" si="99"/>
        <v>0.87673652266320645</v>
      </c>
      <c r="BN512" s="82">
        <f t="shared" si="100"/>
        <v>0.12326347733679355</v>
      </c>
      <c r="BO512" s="86">
        <f t="shared" si="105"/>
        <v>5.1203799517129944E-4</v>
      </c>
      <c r="BP512" s="83">
        <f>SUMPRODUCT(BC511:$BC$2006, BN512:$BN$2007)</f>
        <v>14868.120046366432</v>
      </c>
      <c r="BQ512" s="77">
        <f t="shared" si="101"/>
        <v>0.12326885242523188</v>
      </c>
    </row>
    <row r="513" spans="1:69" x14ac:dyDescent="0.35">
      <c r="A513">
        <v>2021</v>
      </c>
      <c r="B513" t="s">
        <v>3</v>
      </c>
      <c r="C513" t="s">
        <v>69</v>
      </c>
      <c r="D513" t="s">
        <v>17</v>
      </c>
      <c r="E513">
        <v>1</v>
      </c>
      <c r="F513" t="s">
        <v>9</v>
      </c>
      <c r="G513" t="s">
        <v>121</v>
      </c>
      <c r="H513" t="s">
        <v>35</v>
      </c>
      <c r="I513" t="s">
        <v>86</v>
      </c>
      <c r="J513" t="s">
        <v>19</v>
      </c>
      <c r="K513" t="s">
        <v>102</v>
      </c>
      <c r="L513" s="6">
        <v>1</v>
      </c>
      <c r="M513" s="6">
        <v>72000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64882.42</v>
      </c>
      <c r="W513" s="66" t="str">
        <f t="shared" si="94"/>
        <v>X</v>
      </c>
      <c r="X513" s="66" t="str">
        <f t="shared" si="95"/>
        <v>X</v>
      </c>
      <c r="BC513" s="88">
        <v>500</v>
      </c>
      <c r="BE513" s="78">
        <f t="shared" si="102"/>
        <v>253000</v>
      </c>
      <c r="BF513" s="82">
        <f t="shared" si="96"/>
        <v>0.68776884992472198</v>
      </c>
      <c r="BG513" s="82">
        <f t="shared" si="98"/>
        <v>0.31223115007527802</v>
      </c>
      <c r="BH513" s="86">
        <f t="shared" si="103"/>
        <v>7.1908893821537312E-4</v>
      </c>
      <c r="BI513" s="83">
        <f>SUMPRODUCT(BC513:$BC$2007,BG513:$BG$2007)</f>
        <v>65761.642522790891</v>
      </c>
      <c r="BJ513" s="77">
        <f t="shared" si="97"/>
        <v>0.3025585302201575</v>
      </c>
      <c r="BL513" s="78">
        <f t="shared" si="104"/>
        <v>253000</v>
      </c>
      <c r="BM513" s="82">
        <f t="shared" si="99"/>
        <v>0.87724644244535477</v>
      </c>
      <c r="BN513" s="82">
        <f t="shared" si="100"/>
        <v>0.12275355755464523</v>
      </c>
      <c r="BO513" s="86">
        <f t="shared" si="105"/>
        <v>5.099197821483159E-4</v>
      </c>
      <c r="BP513" s="83">
        <f>SUMPRODUCT(BC512:$BC$2006, BN513:$BN$2007)</f>
        <v>14806.488307698035</v>
      </c>
      <c r="BQ513" s="77">
        <f t="shared" si="101"/>
        <v>0.12275787500004746</v>
      </c>
    </row>
    <row r="514" spans="1:69" x14ac:dyDescent="0.35">
      <c r="A514">
        <v>2021</v>
      </c>
      <c r="B514" t="s">
        <v>3</v>
      </c>
      <c r="C514" t="s">
        <v>69</v>
      </c>
      <c r="D514" t="s">
        <v>17</v>
      </c>
      <c r="E514">
        <v>1</v>
      </c>
      <c r="F514" t="s">
        <v>9</v>
      </c>
      <c r="G514" t="s">
        <v>121</v>
      </c>
      <c r="H514" t="s">
        <v>35</v>
      </c>
      <c r="I514" t="s">
        <v>86</v>
      </c>
      <c r="J514" t="s">
        <v>19</v>
      </c>
      <c r="K514" t="s">
        <v>98</v>
      </c>
      <c r="L514" s="6">
        <v>3</v>
      </c>
      <c r="M514" s="6">
        <v>-1957.48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-1957.48</v>
      </c>
      <c r="W514" s="66" t="str">
        <f t="shared" ref="W514:W577" si="106">IF(I514=$AF$2,IF(M514/L514=0,"X",M514/L514),"X")</f>
        <v>X</v>
      </c>
      <c r="X514" s="66" t="str">
        <f t="shared" ref="X514:X577" si="107">IF(I514=$AF$2,IF(P514/L514=0,"X",P514/L514),"X")</f>
        <v>X</v>
      </c>
      <c r="BC514" s="88">
        <v>500</v>
      </c>
      <c r="BE514" s="78">
        <f t="shared" si="102"/>
        <v>253500</v>
      </c>
      <c r="BF514" s="82">
        <f t="shared" si="96"/>
        <v>0.68848628655903532</v>
      </c>
      <c r="BG514" s="82">
        <f t="shared" si="98"/>
        <v>0.31151371344096468</v>
      </c>
      <c r="BH514" s="86">
        <f t="shared" si="103"/>
        <v>7.1743663431333982E-4</v>
      </c>
      <c r="BI514" s="83">
        <f>SUMPRODUCT(BC514:$BC$2007,BG514:$BG$2007)</f>
        <v>65605.526947753213</v>
      </c>
      <c r="BJ514" s="77">
        <f t="shared" si="97"/>
        <v>0.30184026806739106</v>
      </c>
      <c r="BL514" s="78">
        <f t="shared" si="104"/>
        <v>253500</v>
      </c>
      <c r="BM514" s="82">
        <f t="shared" si="99"/>
        <v>0.87775425277716268</v>
      </c>
      <c r="BN514" s="82">
        <f t="shared" si="100"/>
        <v>0.12224574722283732</v>
      </c>
      <c r="BO514" s="86">
        <f t="shared" si="105"/>
        <v>5.0781033180791191E-4</v>
      </c>
      <c r="BP514" s="83">
        <f>SUMPRODUCT(BC513:$BC$2006, BN514:$BN$2007)</f>
        <v>14745.111528920712</v>
      </c>
      <c r="BQ514" s="77">
        <f t="shared" si="101"/>
        <v>0.12224901140049058</v>
      </c>
    </row>
    <row r="515" spans="1:69" x14ac:dyDescent="0.35">
      <c r="A515">
        <v>2021</v>
      </c>
      <c r="B515" t="s">
        <v>3</v>
      </c>
      <c r="C515" t="s">
        <v>69</v>
      </c>
      <c r="D515" t="s">
        <v>17</v>
      </c>
      <c r="E515">
        <v>1</v>
      </c>
      <c r="F515" t="s">
        <v>9</v>
      </c>
      <c r="G515" t="s">
        <v>121</v>
      </c>
      <c r="H515" t="s">
        <v>35</v>
      </c>
      <c r="I515" t="s">
        <v>87</v>
      </c>
      <c r="J515" t="s">
        <v>19</v>
      </c>
      <c r="K515" t="s">
        <v>102</v>
      </c>
      <c r="L515" s="6">
        <v>1</v>
      </c>
      <c r="M515" s="6">
        <v>120000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108137.37</v>
      </c>
      <c r="W515" s="66">
        <f t="shared" si="106"/>
        <v>120000</v>
      </c>
      <c r="X515" s="66" t="str">
        <f t="shared" si="107"/>
        <v>X</v>
      </c>
      <c r="BC515" s="88">
        <v>500</v>
      </c>
      <c r="BE515" s="78">
        <f t="shared" si="102"/>
        <v>254000</v>
      </c>
      <c r="BF515" s="82">
        <f t="shared" si="96"/>
        <v>0.68920207468606776</v>
      </c>
      <c r="BG515" s="82">
        <f t="shared" si="98"/>
        <v>0.31079792531393224</v>
      </c>
      <c r="BH515" s="86">
        <f t="shared" si="103"/>
        <v>7.1578812703243511E-4</v>
      </c>
      <c r="BI515" s="83">
        <f>SUMPRODUCT(BC515:$BC$2007,BG515:$BG$2007)</f>
        <v>65449.770091032733</v>
      </c>
      <c r="BJ515" s="77">
        <f t="shared" si="97"/>
        <v>0.30112365631876076</v>
      </c>
      <c r="BL515" s="78">
        <f t="shared" si="104"/>
        <v>254000</v>
      </c>
      <c r="BM515" s="82">
        <f t="shared" si="99"/>
        <v>0.8782599623850631</v>
      </c>
      <c r="BN515" s="82">
        <f t="shared" si="100"/>
        <v>0.1217400376149369</v>
      </c>
      <c r="BO515" s="86">
        <f t="shared" si="105"/>
        <v>5.0570960790041752E-4</v>
      </c>
      <c r="BP515" s="83">
        <f>SUMPRODUCT(BC514:$BC$2006, BN515:$BN$2007)</f>
        <v>14683.988655309295</v>
      </c>
      <c r="BQ515" s="77">
        <f t="shared" si="101"/>
        <v>0.12174225288202857</v>
      </c>
    </row>
    <row r="516" spans="1:69" x14ac:dyDescent="0.35">
      <c r="A516">
        <v>2021</v>
      </c>
      <c r="B516" t="s">
        <v>3</v>
      </c>
      <c r="C516" t="s">
        <v>69</v>
      </c>
      <c r="D516" t="s">
        <v>17</v>
      </c>
      <c r="E516">
        <v>1</v>
      </c>
      <c r="F516" t="s">
        <v>9</v>
      </c>
      <c r="G516" t="s">
        <v>122</v>
      </c>
      <c r="H516" t="s">
        <v>35</v>
      </c>
      <c r="I516" t="s">
        <v>86</v>
      </c>
      <c r="J516" t="s">
        <v>19</v>
      </c>
      <c r="K516" t="s">
        <v>91</v>
      </c>
      <c r="L516" s="6">
        <v>1</v>
      </c>
      <c r="M516" s="6">
        <v>-1000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-1000</v>
      </c>
      <c r="W516" s="66" t="str">
        <f t="shared" si="106"/>
        <v>X</v>
      </c>
      <c r="X516" s="66" t="str">
        <f t="shared" si="107"/>
        <v>X</v>
      </c>
      <c r="BC516" s="88">
        <v>500</v>
      </c>
      <c r="BE516" s="78">
        <f t="shared" si="102"/>
        <v>254500</v>
      </c>
      <c r="BF516" s="82">
        <f t="shared" si="96"/>
        <v>0.68991621809371639</v>
      </c>
      <c r="BG516" s="82">
        <f t="shared" si="98"/>
        <v>0.31008378190628361</v>
      </c>
      <c r="BH516" s="86">
        <f t="shared" si="103"/>
        <v>7.1414340764863748E-4</v>
      </c>
      <c r="BI516" s="83">
        <f>SUMPRODUCT(BC516:$BC$2007,BG516:$BG$2007)</f>
        <v>65294.371128375766</v>
      </c>
      <c r="BJ516" s="77">
        <f t="shared" si="97"/>
        <v>0.30040869118201047</v>
      </c>
      <c r="BL516" s="78">
        <f t="shared" si="104"/>
        <v>254500</v>
      </c>
      <c r="BM516" s="82">
        <f t="shared" si="99"/>
        <v>0.87876357995938914</v>
      </c>
      <c r="BN516" s="82">
        <f t="shared" si="100"/>
        <v>0.12123642004061086</v>
      </c>
      <c r="BO516" s="86">
        <f t="shared" si="105"/>
        <v>5.0361757432604293E-4</v>
      </c>
      <c r="BP516" s="83">
        <f>SUMPRODUCT(BC515:$BC$2006, BN516:$BN$2007)</f>
        <v>14623.118636501826</v>
      </c>
      <c r="BQ516" s="77">
        <f t="shared" si="101"/>
        <v>0.12123759073630337</v>
      </c>
    </row>
    <row r="517" spans="1:69" x14ac:dyDescent="0.35">
      <c r="A517">
        <v>2021</v>
      </c>
      <c r="B517" t="s">
        <v>3</v>
      </c>
      <c r="C517" t="s">
        <v>69</v>
      </c>
      <c r="D517" t="s">
        <v>17</v>
      </c>
      <c r="E517">
        <v>1</v>
      </c>
      <c r="F517" t="s">
        <v>9</v>
      </c>
      <c r="G517" t="s">
        <v>122</v>
      </c>
      <c r="H517" t="s">
        <v>35</v>
      </c>
      <c r="I517" t="s">
        <v>86</v>
      </c>
      <c r="J517" t="s">
        <v>19</v>
      </c>
      <c r="K517" t="s">
        <v>94</v>
      </c>
      <c r="L517" s="6">
        <v>2</v>
      </c>
      <c r="M517" s="6">
        <v>660000</v>
      </c>
      <c r="N517" s="6">
        <v>19128.02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660000</v>
      </c>
      <c r="W517" s="66" t="str">
        <f t="shared" si="106"/>
        <v>X</v>
      </c>
      <c r="X517" s="66" t="str">
        <f t="shared" si="107"/>
        <v>X</v>
      </c>
      <c r="BC517" s="88">
        <v>500</v>
      </c>
      <c r="BE517" s="78">
        <f t="shared" si="102"/>
        <v>255000</v>
      </c>
      <c r="BF517" s="82">
        <f t="shared" si="96"/>
        <v>0.69062872056117475</v>
      </c>
      <c r="BG517" s="82">
        <f t="shared" si="98"/>
        <v>0.30937127943882525</v>
      </c>
      <c r="BH517" s="86">
        <f t="shared" si="103"/>
        <v>7.1250246745835355E-4</v>
      </c>
      <c r="BI517" s="83">
        <f>SUMPRODUCT(BC517:$BC$2007,BG517:$BG$2007)</f>
        <v>65139.329237422622</v>
      </c>
      <c r="BJ517" s="77">
        <f t="shared" si="97"/>
        <v>0.29969536887359827</v>
      </c>
      <c r="BL517" s="78">
        <f t="shared" si="104"/>
        <v>255000</v>
      </c>
      <c r="BM517" s="82">
        <f t="shared" si="99"/>
        <v>0.87926511415452335</v>
      </c>
      <c r="BN517" s="82">
        <f t="shared" si="100"/>
        <v>0.12073488584547665</v>
      </c>
      <c r="BO517" s="86">
        <f t="shared" si="105"/>
        <v>5.0153419513421227E-4</v>
      </c>
      <c r="BP517" s="83">
        <f>SUMPRODUCT(BC516:$BC$2006, BN517:$BN$2007)</f>
        <v>14562.500426481518</v>
      </c>
      <c r="BQ517" s="77">
        <f t="shared" si="101"/>
        <v>0.12073501629098195</v>
      </c>
    </row>
    <row r="518" spans="1:69" x14ac:dyDescent="0.35">
      <c r="A518">
        <v>2021</v>
      </c>
      <c r="B518" t="s">
        <v>3</v>
      </c>
      <c r="C518" t="s">
        <v>69</v>
      </c>
      <c r="D518" t="s">
        <v>17</v>
      </c>
      <c r="E518">
        <v>1</v>
      </c>
      <c r="F518" t="s">
        <v>9</v>
      </c>
      <c r="G518" t="s">
        <v>122</v>
      </c>
      <c r="H518" t="s">
        <v>35</v>
      </c>
      <c r="I518" t="s">
        <v>86</v>
      </c>
      <c r="J518" t="s">
        <v>19</v>
      </c>
      <c r="K518" t="s">
        <v>108</v>
      </c>
      <c r="L518" s="6">
        <v>2</v>
      </c>
      <c r="M518" s="6">
        <v>-128000</v>
      </c>
      <c r="N518" s="6">
        <v>5544.7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-128000</v>
      </c>
      <c r="W518" s="66" t="str">
        <f t="shared" si="106"/>
        <v>X</v>
      </c>
      <c r="X518" s="66" t="str">
        <f t="shared" si="107"/>
        <v>X</v>
      </c>
      <c r="BC518" s="88">
        <v>500</v>
      </c>
      <c r="BE518" s="78">
        <f t="shared" si="102"/>
        <v>255500</v>
      </c>
      <c r="BF518" s="82">
        <f t="shared" si="96"/>
        <v>0.69133958585895261</v>
      </c>
      <c r="BG518" s="82">
        <f t="shared" si="98"/>
        <v>0.30866041414104739</v>
      </c>
      <c r="BH518" s="86">
        <f t="shared" si="103"/>
        <v>7.1086529777786289E-4</v>
      </c>
      <c r="BI518" s="83">
        <f>SUMPRODUCT(BC518:$BC$2007,BG518:$BG$2007)</f>
        <v>64984.643597703216</v>
      </c>
      <c r="BJ518" s="77">
        <f t="shared" si="97"/>
        <v>0.29898368561867578</v>
      </c>
      <c r="BL518" s="78">
        <f t="shared" si="104"/>
        <v>255500</v>
      </c>
      <c r="BM518" s="82">
        <f t="shared" si="99"/>
        <v>0.87976457358904692</v>
      </c>
      <c r="BN518" s="82">
        <f t="shared" si="100"/>
        <v>0.12023542641095308</v>
      </c>
      <c r="BO518" s="86">
        <f t="shared" si="105"/>
        <v>4.9945943452356367E-4</v>
      </c>
      <c r="BP518" s="83">
        <f>SUMPRODUCT(BC517:$BC$2006, BN518:$BN$2007)</f>
        <v>14502.132983558782</v>
      </c>
      <c r="BQ518" s="77">
        <f t="shared" si="101"/>
        <v>0.12023452090960722</v>
      </c>
    </row>
    <row r="519" spans="1:69" x14ac:dyDescent="0.35">
      <c r="A519">
        <v>2021</v>
      </c>
      <c r="B519" t="s">
        <v>3</v>
      </c>
      <c r="C519" t="s">
        <v>69</v>
      </c>
      <c r="D519" t="s">
        <v>17</v>
      </c>
      <c r="E519">
        <v>1</v>
      </c>
      <c r="F519" t="s">
        <v>9</v>
      </c>
      <c r="G519" t="s">
        <v>123</v>
      </c>
      <c r="H519" t="s">
        <v>35</v>
      </c>
      <c r="I519" t="s">
        <v>86</v>
      </c>
      <c r="J519" t="s">
        <v>19</v>
      </c>
      <c r="K519" t="s">
        <v>94</v>
      </c>
      <c r="L519" s="6">
        <v>1</v>
      </c>
      <c r="M519" s="6">
        <v>-313600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-313600</v>
      </c>
      <c r="W519" s="66" t="str">
        <f t="shared" si="106"/>
        <v>X</v>
      </c>
      <c r="X519" s="66" t="str">
        <f t="shared" si="107"/>
        <v>X</v>
      </c>
      <c r="BC519" s="88">
        <v>500</v>
      </c>
      <c r="BE519" s="78">
        <f t="shared" si="102"/>
        <v>256000</v>
      </c>
      <c r="BF519" s="82">
        <f t="shared" si="96"/>
        <v>0.69204881774889615</v>
      </c>
      <c r="BG519" s="82">
        <f t="shared" si="98"/>
        <v>0.30795118225110385</v>
      </c>
      <c r="BH519" s="86">
        <f t="shared" si="103"/>
        <v>7.0923188994354014E-4</v>
      </c>
      <c r="BI519" s="83">
        <f>SUMPRODUCT(BC519:$BC$2007,BG519:$BG$2007)</f>
        <v>64830.313390632691</v>
      </c>
      <c r="BJ519" s="77">
        <f t="shared" si="97"/>
        <v>0.2982736376510684</v>
      </c>
      <c r="BL519" s="78">
        <f t="shared" si="104"/>
        <v>256000</v>
      </c>
      <c r="BM519" s="82">
        <f t="shared" si="99"/>
        <v>0.88026196684588698</v>
      </c>
      <c r="BN519" s="82">
        <f t="shared" si="100"/>
        <v>0.11973803315411302</v>
      </c>
      <c r="BO519" s="86">
        <f t="shared" si="105"/>
        <v>4.9739325684006186E-4</v>
      </c>
      <c r="BP519" s="83">
        <f>SUMPRODUCT(BC518:$BC$2006, BN519:$BN$2007)</f>
        <v>14442.015270353306</v>
      </c>
      <c r="BQ519" s="77">
        <f t="shared" si="101"/>
        <v>0.11973609599144958</v>
      </c>
    </row>
    <row r="520" spans="1:69" x14ac:dyDescent="0.35">
      <c r="A520">
        <v>2021</v>
      </c>
      <c r="B520" t="s">
        <v>3</v>
      </c>
      <c r="C520" t="s">
        <v>69</v>
      </c>
      <c r="D520" t="s">
        <v>17</v>
      </c>
      <c r="E520">
        <v>1</v>
      </c>
      <c r="F520" t="s">
        <v>9</v>
      </c>
      <c r="G520" t="s">
        <v>123</v>
      </c>
      <c r="H520" t="s">
        <v>35</v>
      </c>
      <c r="I520" t="s">
        <v>86</v>
      </c>
      <c r="J520" t="s">
        <v>19</v>
      </c>
      <c r="K520" t="s">
        <v>115</v>
      </c>
      <c r="L520" s="6">
        <v>1</v>
      </c>
      <c r="M520" s="6">
        <v>0</v>
      </c>
      <c r="N520" s="6">
        <v>3756.09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W520" s="66" t="str">
        <f t="shared" si="106"/>
        <v>X</v>
      </c>
      <c r="X520" s="66" t="str">
        <f t="shared" si="107"/>
        <v>X</v>
      </c>
      <c r="BC520" s="88">
        <v>500</v>
      </c>
      <c r="BE520" s="78">
        <f t="shared" si="102"/>
        <v>256500</v>
      </c>
      <c r="BF520" s="82">
        <f t="shared" ref="BF520:BF583" si="108">_xlfn.EXPON.DIST(BE520, 1/$BJ$4, TRUE)</f>
        <v>0.69275641998420734</v>
      </c>
      <c r="BG520" s="82">
        <f t="shared" si="98"/>
        <v>0.30724358001579266</v>
      </c>
      <c r="BH520" s="86">
        <f t="shared" si="103"/>
        <v>7.0760223531118882E-4</v>
      </c>
      <c r="BI520" s="83">
        <f>SUMPRODUCT(BC520:$BC$2007,BG520:$BG$2007)</f>
        <v>64676.337799507142</v>
      </c>
      <c r="BJ520" s="77">
        <f t="shared" ref="BJ520:BJ583" si="109">BI520/$BJ$4</f>
        <v>0.2975652212132554</v>
      </c>
      <c r="BL520" s="78">
        <f t="shared" si="104"/>
        <v>256500</v>
      </c>
      <c r="BM520" s="82">
        <f t="shared" si="99"/>
        <v>0.88075730247246509</v>
      </c>
      <c r="BN520" s="82">
        <f t="shared" si="100"/>
        <v>0.11924269752753491</v>
      </c>
      <c r="BO520" s="86">
        <f t="shared" si="105"/>
        <v>4.9533562657810837E-4</v>
      </c>
      <c r="BP520" s="83">
        <f>SUMPRODUCT(BC519:$BC$2006, BN520:$BN$2007)</f>
        <v>14382.146253776249</v>
      </c>
      <c r="BQ520" s="77">
        <f t="shared" si="101"/>
        <v>0.11923973297135919</v>
      </c>
    </row>
    <row r="521" spans="1:69" x14ac:dyDescent="0.35">
      <c r="A521">
        <v>2021</v>
      </c>
      <c r="B521" t="s">
        <v>3</v>
      </c>
      <c r="C521" t="s">
        <v>69</v>
      </c>
      <c r="D521" t="s">
        <v>17</v>
      </c>
      <c r="E521">
        <v>1</v>
      </c>
      <c r="F521" t="s">
        <v>9</v>
      </c>
      <c r="G521" t="s">
        <v>123</v>
      </c>
      <c r="H521" t="s">
        <v>35</v>
      </c>
      <c r="I521" t="s">
        <v>86</v>
      </c>
      <c r="J521" t="s">
        <v>19</v>
      </c>
      <c r="K521" t="s">
        <v>108</v>
      </c>
      <c r="L521" s="6">
        <v>1</v>
      </c>
      <c r="M521" s="6">
        <v>0</v>
      </c>
      <c r="N521" s="6">
        <v>12357.27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W521" s="66" t="str">
        <f t="shared" si="106"/>
        <v>X</v>
      </c>
      <c r="X521" s="66" t="str">
        <f t="shared" si="107"/>
        <v>X</v>
      </c>
      <c r="BC521" s="88">
        <v>500</v>
      </c>
      <c r="BE521" s="78">
        <f t="shared" si="102"/>
        <v>257000</v>
      </c>
      <c r="BF521" s="82">
        <f t="shared" si="108"/>
        <v>0.69346239630946438</v>
      </c>
      <c r="BG521" s="82">
        <f t="shared" ref="BG521:BG584" si="110">1-BF521</f>
        <v>0.30653760369053562</v>
      </c>
      <c r="BH521" s="86">
        <f t="shared" si="103"/>
        <v>7.0597632525704057E-4</v>
      </c>
      <c r="BI521" s="83">
        <f>SUMPRODUCT(BC521:$BC$2007,BG521:$BG$2007)</f>
        <v>64522.716009499251</v>
      </c>
      <c r="BJ521" s="77">
        <f t="shared" si="109"/>
        <v>0.29685843255635003</v>
      </c>
      <c r="BL521" s="78">
        <f t="shared" si="104"/>
        <v>257000</v>
      </c>
      <c r="BM521" s="82">
        <f t="shared" ref="BM521:BM584" si="111">_xlfn.EXPON.DIST(BL521, 1/$BQ$4, TRUE)</f>
        <v>0.8812505889808433</v>
      </c>
      <c r="BN521" s="82">
        <f t="shared" ref="BN521:BN584" si="112">1-BM521</f>
        <v>0.1187494110191567</v>
      </c>
      <c r="BO521" s="86">
        <f t="shared" si="105"/>
        <v>4.9328650837821009E-4</v>
      </c>
      <c r="BP521" s="83">
        <f>SUMPRODUCT(BC520:$BC$2006, BN521:$BN$2007)</f>
        <v>14322.52490501248</v>
      </c>
      <c r="BQ521" s="77">
        <f t="shared" ref="BQ521:BQ584" si="113">BP521/$BQ$4</f>
        <v>0.11874542331961875</v>
      </c>
    </row>
    <row r="522" spans="1:69" x14ac:dyDescent="0.35">
      <c r="A522">
        <v>2021</v>
      </c>
      <c r="B522" t="s">
        <v>3</v>
      </c>
      <c r="C522" t="s">
        <v>69</v>
      </c>
      <c r="D522" t="s">
        <v>17</v>
      </c>
      <c r="E522">
        <v>1</v>
      </c>
      <c r="F522" t="s">
        <v>9</v>
      </c>
      <c r="G522" t="s">
        <v>123</v>
      </c>
      <c r="H522" t="s">
        <v>35</v>
      </c>
      <c r="I522" t="s">
        <v>86</v>
      </c>
      <c r="J522" t="s">
        <v>19</v>
      </c>
      <c r="K522" t="s">
        <v>99</v>
      </c>
      <c r="L522" s="6">
        <v>2</v>
      </c>
      <c r="M522" s="6">
        <v>-1016283.29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-1016283.29</v>
      </c>
      <c r="W522" s="66" t="str">
        <f t="shared" si="106"/>
        <v>X</v>
      </c>
      <c r="X522" s="66" t="str">
        <f t="shared" si="107"/>
        <v>X</v>
      </c>
      <c r="BC522" s="88">
        <v>500</v>
      </c>
      <c r="BE522" s="78">
        <f t="shared" ref="BE522:BE585" si="114">BE521+500</f>
        <v>257500</v>
      </c>
      <c r="BF522" s="82">
        <f t="shared" si="108"/>
        <v>0.69416675046064125</v>
      </c>
      <c r="BG522" s="82">
        <f t="shared" si="110"/>
        <v>0.30583324953935875</v>
      </c>
      <c r="BH522" s="86">
        <f t="shared" ref="BH522:BH585" si="115">BF522-BF521</f>
        <v>7.0435415117686695E-4</v>
      </c>
      <c r="BI522" s="83">
        <f>SUMPRODUCT(BC522:$BC$2007,BG522:$BG$2007)</f>
        <v>64369.447207653975</v>
      </c>
      <c r="BJ522" s="77">
        <f t="shared" si="109"/>
        <v>0.29615326794007935</v>
      </c>
      <c r="BL522" s="78">
        <f t="shared" ref="BL522:BL585" si="116">BL521+500</f>
        <v>257500</v>
      </c>
      <c r="BM522" s="82">
        <f t="shared" si="111"/>
        <v>0.88174183484787072</v>
      </c>
      <c r="BN522" s="82">
        <f t="shared" si="112"/>
        <v>0.11825816515212928</v>
      </c>
      <c r="BO522" s="86">
        <f t="shared" ref="BO522:BO585" si="117">BM522-BM521</f>
        <v>4.9124586702742334E-4</v>
      </c>
      <c r="BP522" s="83">
        <f>SUMPRODUCT(BC521:$BC$2006, BN522:$BN$2007)</f>
        <v>14263.150199502903</v>
      </c>
      <c r="BQ522" s="77">
        <f t="shared" si="113"/>
        <v>0.11825315854179701</v>
      </c>
    </row>
    <row r="523" spans="1:69" x14ac:dyDescent="0.35">
      <c r="A523">
        <v>2021</v>
      </c>
      <c r="B523" t="s">
        <v>3</v>
      </c>
      <c r="C523" t="s">
        <v>69</v>
      </c>
      <c r="D523" t="s">
        <v>17</v>
      </c>
      <c r="E523">
        <v>1</v>
      </c>
      <c r="F523" t="s">
        <v>9</v>
      </c>
      <c r="G523" t="s">
        <v>123</v>
      </c>
      <c r="H523" t="s">
        <v>35</v>
      </c>
      <c r="I523" t="s">
        <v>86</v>
      </c>
      <c r="J523" t="s">
        <v>19</v>
      </c>
      <c r="K523" t="s">
        <v>98</v>
      </c>
      <c r="L523" s="6">
        <v>4</v>
      </c>
      <c r="M523" s="6">
        <v>-14628.66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-14628.66</v>
      </c>
      <c r="W523" s="66" t="str">
        <f t="shared" si="106"/>
        <v>X</v>
      </c>
      <c r="X523" s="66" t="str">
        <f t="shared" si="107"/>
        <v>X</v>
      </c>
      <c r="BC523" s="88">
        <v>500</v>
      </c>
      <c r="BE523" s="78">
        <f t="shared" si="114"/>
        <v>258000</v>
      </c>
      <c r="BF523" s="82">
        <f t="shared" si="108"/>
        <v>0.69486948616512723</v>
      </c>
      <c r="BG523" s="82">
        <f t="shared" si="110"/>
        <v>0.30513051383487277</v>
      </c>
      <c r="BH523" s="86">
        <f t="shared" si="115"/>
        <v>7.0273570448597944E-4</v>
      </c>
      <c r="BI523" s="83">
        <f>SUMPRODUCT(BC523:$BC$2007,BG523:$BG$2007)</f>
        <v>64216.53058288429</v>
      </c>
      <c r="BJ523" s="77">
        <f t="shared" si="109"/>
        <v>0.29544972363276512</v>
      </c>
      <c r="BL523" s="78">
        <f t="shared" si="116"/>
        <v>258000</v>
      </c>
      <c r="BM523" s="82">
        <f t="shared" si="111"/>
        <v>0.88223104851532941</v>
      </c>
      <c r="BN523" s="82">
        <f t="shared" si="112"/>
        <v>0.11776895148467059</v>
      </c>
      <c r="BO523" s="86">
        <f t="shared" si="117"/>
        <v>4.8921366745868777E-4</v>
      </c>
      <c r="BP523" s="83">
        <f>SUMPRODUCT(BC522:$BC$2006, BN523:$BN$2007)</f>
        <v>14204.02111692684</v>
      </c>
      <c r="BQ523" s="77">
        <f t="shared" si="113"/>
        <v>0.11776293017860261</v>
      </c>
    </row>
    <row r="524" spans="1:69" x14ac:dyDescent="0.35">
      <c r="A524">
        <v>2021</v>
      </c>
      <c r="B524" t="s">
        <v>3</v>
      </c>
      <c r="C524" t="s">
        <v>69</v>
      </c>
      <c r="D524" t="s">
        <v>17</v>
      </c>
      <c r="E524">
        <v>1</v>
      </c>
      <c r="F524" t="s">
        <v>9</v>
      </c>
      <c r="G524" t="s">
        <v>123</v>
      </c>
      <c r="H524" t="s">
        <v>35</v>
      </c>
      <c r="I524" t="s">
        <v>86</v>
      </c>
      <c r="J524" t="s">
        <v>19</v>
      </c>
      <c r="K524" t="s">
        <v>105</v>
      </c>
      <c r="L524" s="6">
        <v>4</v>
      </c>
      <c r="M524" s="6">
        <v>-12928.67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-12928.67</v>
      </c>
      <c r="W524" s="66" t="str">
        <f t="shared" si="106"/>
        <v>X</v>
      </c>
      <c r="X524" s="66" t="str">
        <f t="shared" si="107"/>
        <v>X</v>
      </c>
      <c r="BC524" s="88">
        <v>500</v>
      </c>
      <c r="BE524" s="78">
        <f t="shared" si="114"/>
        <v>258500</v>
      </c>
      <c r="BF524" s="82">
        <f t="shared" si="108"/>
        <v>0.69557060714174734</v>
      </c>
      <c r="BG524" s="82">
        <f t="shared" si="110"/>
        <v>0.30442939285825266</v>
      </c>
      <c r="BH524" s="86">
        <f t="shared" si="115"/>
        <v>7.0112097662011763E-4</v>
      </c>
      <c r="BI524" s="83">
        <f>SUMPRODUCT(BC524:$BC$2007,BG524:$BG$2007)</f>
        <v>64063.965325966863</v>
      </c>
      <c r="BJ524" s="77">
        <f t="shared" si="109"/>
        <v>0.29474779591130351</v>
      </c>
      <c r="BL524" s="78">
        <f t="shared" si="116"/>
        <v>258500</v>
      </c>
      <c r="BM524" s="82">
        <f t="shared" si="111"/>
        <v>0.8827182383900789</v>
      </c>
      <c r="BN524" s="82">
        <f t="shared" si="112"/>
        <v>0.1172817616099211</v>
      </c>
      <c r="BO524" s="86">
        <f t="shared" si="117"/>
        <v>4.8718987474949405E-4</v>
      </c>
      <c r="BP524" s="83">
        <f>SUMPRODUCT(BC523:$BC$2006, BN524:$BN$2007)</f>
        <v>14145.136641184505</v>
      </c>
      <c r="BQ524" s="77">
        <f t="shared" si="113"/>
        <v>0.11727472980573886</v>
      </c>
    </row>
    <row r="525" spans="1:69" x14ac:dyDescent="0.35">
      <c r="A525">
        <v>2021</v>
      </c>
      <c r="B525" t="s">
        <v>3</v>
      </c>
      <c r="C525" t="s">
        <v>69</v>
      </c>
      <c r="D525" t="s">
        <v>17</v>
      </c>
      <c r="E525">
        <v>1</v>
      </c>
      <c r="F525" t="s">
        <v>9</v>
      </c>
      <c r="G525" t="s">
        <v>124</v>
      </c>
      <c r="H525" t="s">
        <v>35</v>
      </c>
      <c r="I525" t="s">
        <v>86</v>
      </c>
      <c r="J525" t="s">
        <v>19</v>
      </c>
      <c r="K525" t="s">
        <v>94</v>
      </c>
      <c r="L525" s="6">
        <v>3</v>
      </c>
      <c r="M525" s="6">
        <v>-722079.98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-722079.98</v>
      </c>
      <c r="W525" s="66" t="str">
        <f t="shared" si="106"/>
        <v>X</v>
      </c>
      <c r="X525" s="66" t="str">
        <f t="shared" si="107"/>
        <v>X</v>
      </c>
      <c r="BC525" s="88">
        <v>500</v>
      </c>
      <c r="BE525" s="78">
        <f t="shared" si="114"/>
        <v>259000</v>
      </c>
      <c r="BF525" s="82">
        <f t="shared" si="108"/>
        <v>0.69627011710078124</v>
      </c>
      <c r="BG525" s="82">
        <f t="shared" si="110"/>
        <v>0.30372988289921876</v>
      </c>
      <c r="BH525" s="86">
        <f t="shared" si="115"/>
        <v>6.995099590338949E-4</v>
      </c>
      <c r="BI525" s="83">
        <f>SUMPRODUCT(BC525:$BC$2007,BG525:$BG$2007)</f>
        <v>63911.750629537732</v>
      </c>
      <c r="BJ525" s="77">
        <f t="shared" si="109"/>
        <v>0.29404748106114531</v>
      </c>
      <c r="BL525" s="78">
        <f t="shared" si="116"/>
        <v>259000</v>
      </c>
      <c r="BM525" s="82">
        <f t="shared" si="111"/>
        <v>0.88320341284420134</v>
      </c>
      <c r="BN525" s="82">
        <f t="shared" si="112"/>
        <v>0.11679658715579866</v>
      </c>
      <c r="BO525" s="86">
        <f t="shared" si="117"/>
        <v>4.8517445412243898E-4</v>
      </c>
      <c r="BP525" s="83">
        <f>SUMPRODUCT(BC524:$BC$2006, BN525:$BN$2007)</f>
        <v>14086.495760379545</v>
      </c>
      <c r="BQ525" s="77">
        <f t="shared" si="113"/>
        <v>0.11678854903375896</v>
      </c>
    </row>
    <row r="526" spans="1:69" x14ac:dyDescent="0.35">
      <c r="A526">
        <v>2021</v>
      </c>
      <c r="B526" t="s">
        <v>3</v>
      </c>
      <c r="C526" t="s">
        <v>69</v>
      </c>
      <c r="D526" t="s">
        <v>17</v>
      </c>
      <c r="E526">
        <v>1</v>
      </c>
      <c r="F526" t="s">
        <v>9</v>
      </c>
      <c r="G526" t="s">
        <v>124</v>
      </c>
      <c r="H526" t="s">
        <v>35</v>
      </c>
      <c r="I526" t="s">
        <v>86</v>
      </c>
      <c r="J526" t="s">
        <v>19</v>
      </c>
      <c r="K526" t="s">
        <v>108</v>
      </c>
      <c r="L526" s="6">
        <v>1</v>
      </c>
      <c r="M526" s="6">
        <v>0</v>
      </c>
      <c r="N526" s="6">
        <v>15754.72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W526" s="66" t="str">
        <f t="shared" si="106"/>
        <v>X</v>
      </c>
      <c r="X526" s="66" t="str">
        <f t="shared" si="107"/>
        <v>X</v>
      </c>
      <c r="BC526" s="88">
        <v>500</v>
      </c>
      <c r="BE526" s="78">
        <f t="shared" si="114"/>
        <v>259500</v>
      </c>
      <c r="BF526" s="82">
        <f t="shared" si="108"/>
        <v>0.69696801974398359</v>
      </c>
      <c r="BG526" s="82">
        <f t="shared" si="110"/>
        <v>0.30303198025601641</v>
      </c>
      <c r="BH526" s="86">
        <f t="shared" si="115"/>
        <v>6.9790264320235273E-4</v>
      </c>
      <c r="BI526" s="83">
        <f>SUMPRODUCT(BC526:$BC$2007,BG526:$BG$2007)</f>
        <v>63759.885688088129</v>
      </c>
      <c r="BJ526" s="77">
        <f t="shared" si="109"/>
        <v>0.29334877537627679</v>
      </c>
      <c r="BL526" s="78">
        <f t="shared" si="116"/>
        <v>259500</v>
      </c>
      <c r="BM526" s="82">
        <f t="shared" si="111"/>
        <v>0.88368658021514468</v>
      </c>
      <c r="BN526" s="82">
        <f t="shared" si="112"/>
        <v>0.11631341978485532</v>
      </c>
      <c r="BO526" s="86">
        <f t="shared" si="117"/>
        <v>4.8316737094333817E-4</v>
      </c>
      <c r="BP526" s="83">
        <f>SUMPRODUCT(BC525:$BC$2006, BN526:$BN$2007)</f>
        <v>14028.097466801646</v>
      </c>
      <c r="BQ526" s="77">
        <f t="shared" si="113"/>
        <v>0.11630437950792179</v>
      </c>
    </row>
    <row r="527" spans="1:69" x14ac:dyDescent="0.35">
      <c r="A527">
        <v>2021</v>
      </c>
      <c r="B527" t="s">
        <v>3</v>
      </c>
      <c r="C527" t="s">
        <v>69</v>
      </c>
      <c r="D527" t="s">
        <v>17</v>
      </c>
      <c r="E527">
        <v>1</v>
      </c>
      <c r="F527" t="s">
        <v>9</v>
      </c>
      <c r="G527" t="s">
        <v>125</v>
      </c>
      <c r="H527" t="s">
        <v>35</v>
      </c>
      <c r="I527" t="s">
        <v>86</v>
      </c>
      <c r="J527" t="s">
        <v>19</v>
      </c>
      <c r="K527" t="s">
        <v>110</v>
      </c>
      <c r="L527" s="6">
        <v>1</v>
      </c>
      <c r="M527" s="6">
        <v>-418823.98</v>
      </c>
      <c r="N527" s="6">
        <v>0</v>
      </c>
      <c r="O527" s="6">
        <v>0</v>
      </c>
      <c r="P527" s="6">
        <v>0</v>
      </c>
      <c r="Q527" s="6">
        <v>46536</v>
      </c>
      <c r="R527" s="6">
        <v>0</v>
      </c>
      <c r="S527" s="6">
        <v>0</v>
      </c>
      <c r="T527" s="6">
        <v>-418823.98</v>
      </c>
      <c r="W527" s="66" t="str">
        <f t="shared" si="106"/>
        <v>X</v>
      </c>
      <c r="X527" s="66" t="str">
        <f t="shared" si="107"/>
        <v>X</v>
      </c>
      <c r="BC527" s="88">
        <v>500</v>
      </c>
      <c r="BE527" s="78">
        <f t="shared" si="114"/>
        <v>260000</v>
      </c>
      <c r="BF527" s="82">
        <f t="shared" si="108"/>
        <v>0.69766431876460255</v>
      </c>
      <c r="BG527" s="82">
        <f t="shared" si="110"/>
        <v>0.30233568123539745</v>
      </c>
      <c r="BH527" s="86">
        <f t="shared" si="115"/>
        <v>6.9629902061896232E-4</v>
      </c>
      <c r="BI527" s="83">
        <f>SUMPRODUCT(BC527:$BC$2007,BG527:$BG$2007)</f>
        <v>63608.369697960101</v>
      </c>
      <c r="BJ527" s="77">
        <f t="shared" si="109"/>
        <v>0.29265167515919965</v>
      </c>
      <c r="BL527" s="78">
        <f t="shared" si="116"/>
        <v>260000</v>
      </c>
      <c r="BM527" s="82">
        <f t="shared" si="111"/>
        <v>0.88416774880586657</v>
      </c>
      <c r="BN527" s="82">
        <f t="shared" si="112"/>
        <v>0.11583225119413343</v>
      </c>
      <c r="BO527" s="86">
        <f t="shared" si="117"/>
        <v>4.8116859072189211E-4</v>
      </c>
      <c r="BP527" s="83">
        <f>SUMPRODUCT(BC526:$BC$2006, BN527:$BN$2007)</f>
        <v>13969.94075690922</v>
      </c>
      <c r="BQ527" s="77">
        <f t="shared" si="113"/>
        <v>0.11582221290804835</v>
      </c>
    </row>
    <row r="528" spans="1:69" x14ac:dyDescent="0.35">
      <c r="A528">
        <v>2021</v>
      </c>
      <c r="B528" t="s">
        <v>3</v>
      </c>
      <c r="C528" t="s">
        <v>69</v>
      </c>
      <c r="D528" t="s">
        <v>17</v>
      </c>
      <c r="E528">
        <v>1</v>
      </c>
      <c r="F528" t="s">
        <v>9</v>
      </c>
      <c r="G528" t="s">
        <v>125</v>
      </c>
      <c r="H528" t="s">
        <v>35</v>
      </c>
      <c r="I528" t="s">
        <v>86</v>
      </c>
      <c r="J528" t="s">
        <v>19</v>
      </c>
      <c r="K528" t="s">
        <v>94</v>
      </c>
      <c r="L528" s="6">
        <v>5</v>
      </c>
      <c r="M528" s="6">
        <v>-508026.73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-508026.73</v>
      </c>
      <c r="W528" s="66" t="str">
        <f t="shared" si="106"/>
        <v>X</v>
      </c>
      <c r="X528" s="66" t="str">
        <f t="shared" si="107"/>
        <v>X</v>
      </c>
      <c r="BC528" s="88">
        <v>500</v>
      </c>
      <c r="BE528" s="78">
        <f t="shared" si="114"/>
        <v>260500</v>
      </c>
      <c r="BF528" s="82">
        <f t="shared" si="108"/>
        <v>0.69835901784740095</v>
      </c>
      <c r="BG528" s="82">
        <f t="shared" si="110"/>
        <v>0.30164098215259905</v>
      </c>
      <c r="BH528" s="86">
        <f t="shared" si="115"/>
        <v>6.9469908279840009E-4</v>
      </c>
      <c r="BI528" s="83">
        <f>SUMPRODUCT(BC528:$BC$2007,BG528:$BG$2007)</f>
        <v>63457.201857342407</v>
      </c>
      <c r="BJ528" s="77">
        <f t="shared" si="109"/>
        <v>0.29195617672091184</v>
      </c>
      <c r="BL528" s="78">
        <f t="shared" si="116"/>
        <v>260500</v>
      </c>
      <c r="BM528" s="82">
        <f t="shared" si="111"/>
        <v>0.88464692688497659</v>
      </c>
      <c r="BN528" s="82">
        <f t="shared" si="112"/>
        <v>0.11535307311502341</v>
      </c>
      <c r="BO528" s="86">
        <f t="shared" si="117"/>
        <v>4.7917807911002086E-4</v>
      </c>
      <c r="BP528" s="83">
        <f>SUMPRODUCT(BC527:$BC$2006, BN528:$BN$2007)</f>
        <v>13912.024631312153</v>
      </c>
      <c r="BQ528" s="77">
        <f t="shared" si="113"/>
        <v>0.1153420409483788</v>
      </c>
    </row>
    <row r="529" spans="1:69" x14ac:dyDescent="0.35">
      <c r="A529">
        <v>2021</v>
      </c>
      <c r="B529" t="s">
        <v>3</v>
      </c>
      <c r="C529" t="s">
        <v>69</v>
      </c>
      <c r="D529" t="s">
        <v>17</v>
      </c>
      <c r="E529">
        <v>1</v>
      </c>
      <c r="F529" t="s">
        <v>9</v>
      </c>
      <c r="G529" t="s">
        <v>125</v>
      </c>
      <c r="H529" t="s">
        <v>35</v>
      </c>
      <c r="I529" t="s">
        <v>86</v>
      </c>
      <c r="J529" t="s">
        <v>19</v>
      </c>
      <c r="K529" t="s">
        <v>111</v>
      </c>
      <c r="L529" s="6">
        <v>1</v>
      </c>
      <c r="M529" s="6">
        <v>0</v>
      </c>
      <c r="N529" s="6">
        <v>4946.2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W529" s="66" t="str">
        <f t="shared" si="106"/>
        <v>X</v>
      </c>
      <c r="X529" s="66" t="str">
        <f t="shared" si="107"/>
        <v>X</v>
      </c>
      <c r="BC529" s="88">
        <v>500</v>
      </c>
      <c r="BE529" s="78">
        <f t="shared" si="114"/>
        <v>261000</v>
      </c>
      <c r="BF529" s="82">
        <f t="shared" si="108"/>
        <v>0.69905212066867417</v>
      </c>
      <c r="BG529" s="82">
        <f t="shared" si="110"/>
        <v>0.30094787933132583</v>
      </c>
      <c r="BH529" s="86">
        <f t="shared" si="115"/>
        <v>6.931028212732171E-4</v>
      </c>
      <c r="BI529" s="83">
        <f>SUMPRODUCT(BC529:$BC$2007,BG529:$BG$2007)</f>
        <v>63306.38136626609</v>
      </c>
      <c r="BJ529" s="77">
        <f t="shared" si="109"/>
        <v>0.29126227638088736</v>
      </c>
      <c r="BL529" s="78">
        <f t="shared" si="116"/>
        <v>261000</v>
      </c>
      <c r="BM529" s="82">
        <f t="shared" si="111"/>
        <v>0.88512412268687857</v>
      </c>
      <c r="BN529" s="82">
        <f t="shared" si="112"/>
        <v>0.11487587731312143</v>
      </c>
      <c r="BO529" s="86">
        <f t="shared" si="117"/>
        <v>4.7719580190197508E-4</v>
      </c>
      <c r="BP529" s="83">
        <f>SUMPRODUCT(BC528:$BC$2006, BN529:$BN$2007)</f>
        <v>13854.348094754641</v>
      </c>
      <c r="BQ529" s="77">
        <f t="shared" si="113"/>
        <v>0.11486385537743005</v>
      </c>
    </row>
    <row r="530" spans="1:69" x14ac:dyDescent="0.35">
      <c r="A530">
        <v>2021</v>
      </c>
      <c r="B530" t="s">
        <v>3</v>
      </c>
      <c r="C530" t="s">
        <v>69</v>
      </c>
      <c r="D530" t="s">
        <v>17</v>
      </c>
      <c r="E530">
        <v>1</v>
      </c>
      <c r="F530" t="s">
        <v>9</v>
      </c>
      <c r="G530" t="s">
        <v>125</v>
      </c>
      <c r="H530" t="s">
        <v>35</v>
      </c>
      <c r="I530" t="s">
        <v>86</v>
      </c>
      <c r="J530" t="s">
        <v>19</v>
      </c>
      <c r="K530" t="s">
        <v>85</v>
      </c>
      <c r="L530" s="6">
        <v>1</v>
      </c>
      <c r="M530" s="6">
        <v>-15000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-15000</v>
      </c>
      <c r="W530" s="66" t="str">
        <f t="shared" si="106"/>
        <v>X</v>
      </c>
      <c r="X530" s="66" t="str">
        <f t="shared" si="107"/>
        <v>X</v>
      </c>
      <c r="BC530" s="88">
        <v>500</v>
      </c>
      <c r="BE530" s="78">
        <f t="shared" si="114"/>
        <v>261500</v>
      </c>
      <c r="BF530" s="82">
        <f t="shared" si="108"/>
        <v>0.69974363089627045</v>
      </c>
      <c r="BG530" s="82">
        <f t="shared" si="110"/>
        <v>0.30025636910372955</v>
      </c>
      <c r="BH530" s="86">
        <f t="shared" si="115"/>
        <v>6.9151022759628145E-4</v>
      </c>
      <c r="BI530" s="83">
        <f>SUMPRODUCT(BC530:$BC$2007,BG530:$BG$2007)</f>
        <v>63155.907426600439</v>
      </c>
      <c r="BJ530" s="77">
        <f t="shared" si="109"/>
        <v>0.29056997046705774</v>
      </c>
      <c r="BL530" s="78">
        <f t="shared" si="116"/>
        <v>261500</v>
      </c>
      <c r="BM530" s="82">
        <f t="shared" si="111"/>
        <v>0.88559934441191202</v>
      </c>
      <c r="BN530" s="82">
        <f t="shared" si="112"/>
        <v>0.11440065558808798</v>
      </c>
      <c r="BO530" s="86">
        <f t="shared" si="117"/>
        <v>4.7522172503344784E-4</v>
      </c>
      <c r="BP530" s="83">
        <f>SUMPRODUCT(BC529:$BC$2006, BN530:$BN$2007)</f>
        <v>13796.910156098078</v>
      </c>
      <c r="BQ530" s="77">
        <f t="shared" si="113"/>
        <v>0.11438764797785395</v>
      </c>
    </row>
    <row r="531" spans="1:69" x14ac:dyDescent="0.35">
      <c r="A531">
        <v>2021</v>
      </c>
      <c r="B531" t="s">
        <v>3</v>
      </c>
      <c r="C531" t="s">
        <v>69</v>
      </c>
      <c r="D531" t="s">
        <v>17</v>
      </c>
      <c r="E531">
        <v>1</v>
      </c>
      <c r="F531" t="s">
        <v>9</v>
      </c>
      <c r="G531" t="s">
        <v>125</v>
      </c>
      <c r="H531" t="s">
        <v>35</v>
      </c>
      <c r="I531" t="s">
        <v>86</v>
      </c>
      <c r="J531" t="s">
        <v>19</v>
      </c>
      <c r="K531" t="s">
        <v>108</v>
      </c>
      <c r="L531" s="6">
        <v>1</v>
      </c>
      <c r="M531" s="6">
        <v>-59156.55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-59156.55</v>
      </c>
      <c r="W531" s="66" t="str">
        <f t="shared" si="106"/>
        <v>X</v>
      </c>
      <c r="X531" s="66" t="str">
        <f t="shared" si="107"/>
        <v>X</v>
      </c>
      <c r="BC531" s="88">
        <v>500</v>
      </c>
      <c r="BE531" s="78">
        <f t="shared" si="114"/>
        <v>262000</v>
      </c>
      <c r="BF531" s="82">
        <f t="shared" si="108"/>
        <v>0.70043355218961034</v>
      </c>
      <c r="BG531" s="82">
        <f t="shared" si="110"/>
        <v>0.29956644781038966</v>
      </c>
      <c r="BH531" s="86">
        <f t="shared" si="115"/>
        <v>6.8992129333989016E-4</v>
      </c>
      <c r="BI531" s="83">
        <f>SUMPRODUCT(BC531:$BC$2007,BG531:$BG$2007)</f>
        <v>63005.779242048557</v>
      </c>
      <c r="BJ531" s="77">
        <f t="shared" si="109"/>
        <v>0.28987925531579162</v>
      </c>
      <c r="BL531" s="78">
        <f t="shared" si="116"/>
        <v>262000</v>
      </c>
      <c r="BM531" s="82">
        <f t="shared" si="111"/>
        <v>0.88607260022649292</v>
      </c>
      <c r="BN531" s="82">
        <f t="shared" si="112"/>
        <v>0.11392739977350708</v>
      </c>
      <c r="BO531" s="86">
        <f t="shared" si="117"/>
        <v>4.7325581458090848E-4</v>
      </c>
      <c r="BP531" s="83">
        <f>SUMPRODUCT(BC530:$BC$2006, BN531:$BN$2007)</f>
        <v>13739.709828304034</v>
      </c>
      <c r="BQ531" s="77">
        <f t="shared" si="113"/>
        <v>0.11391341056629618</v>
      </c>
    </row>
    <row r="532" spans="1:69" x14ac:dyDescent="0.35">
      <c r="A532">
        <v>2021</v>
      </c>
      <c r="B532" t="s">
        <v>3</v>
      </c>
      <c r="C532" t="s">
        <v>69</v>
      </c>
      <c r="D532" t="s">
        <v>17</v>
      </c>
      <c r="E532">
        <v>1</v>
      </c>
      <c r="F532" t="s">
        <v>9</v>
      </c>
      <c r="G532" t="s">
        <v>125</v>
      </c>
      <c r="H532" t="s">
        <v>35</v>
      </c>
      <c r="I532" t="s">
        <v>86</v>
      </c>
      <c r="J532" t="s">
        <v>19</v>
      </c>
      <c r="K532" t="s">
        <v>98</v>
      </c>
      <c r="L532" s="6">
        <v>3</v>
      </c>
      <c r="M532" s="6">
        <v>-19002.18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-19002.18</v>
      </c>
      <c r="W532" s="66" t="str">
        <f t="shared" si="106"/>
        <v>X</v>
      </c>
      <c r="X532" s="66" t="str">
        <f t="shared" si="107"/>
        <v>X</v>
      </c>
      <c r="BC532" s="88">
        <v>500</v>
      </c>
      <c r="BE532" s="78">
        <f t="shared" si="114"/>
        <v>262500</v>
      </c>
      <c r="BF532" s="82">
        <f t="shared" si="108"/>
        <v>0.70112188819970567</v>
      </c>
      <c r="BG532" s="82">
        <f t="shared" si="110"/>
        <v>0.29887811180029433</v>
      </c>
      <c r="BH532" s="86">
        <f t="shared" si="115"/>
        <v>6.8833601009532508E-4</v>
      </c>
      <c r="BI532" s="83">
        <f>SUMPRODUCT(BC532:$BC$2007,BG532:$BG$2007)</f>
        <v>62855.996018143363</v>
      </c>
      <c r="BJ532" s="77">
        <f t="shared" si="109"/>
        <v>0.28919012727187626</v>
      </c>
      <c r="BL532" s="78">
        <f t="shared" si="116"/>
        <v>262500</v>
      </c>
      <c r="BM532" s="82">
        <f t="shared" si="111"/>
        <v>0.88654389826325453</v>
      </c>
      <c r="BN532" s="82">
        <f t="shared" si="112"/>
        <v>0.11345610173674547</v>
      </c>
      <c r="BO532" s="86">
        <f t="shared" si="117"/>
        <v>4.7129803676160265E-4</v>
      </c>
      <c r="BP532" s="83">
        <f>SUMPRODUCT(BC531:$BC$2006, BN532:$BN$2007)</f>
        <v>13682.74612841728</v>
      </c>
      <c r="BQ532" s="77">
        <f t="shared" si="113"/>
        <v>0.11344113499325549</v>
      </c>
    </row>
    <row r="533" spans="1:69" x14ac:dyDescent="0.35">
      <c r="A533">
        <v>2021</v>
      </c>
      <c r="B533" t="s">
        <v>3</v>
      </c>
      <c r="C533" t="s">
        <v>69</v>
      </c>
      <c r="D533" t="s">
        <v>17</v>
      </c>
      <c r="E533">
        <v>1</v>
      </c>
      <c r="F533" t="s">
        <v>9</v>
      </c>
      <c r="G533" t="s">
        <v>126</v>
      </c>
      <c r="H533" t="s">
        <v>35</v>
      </c>
      <c r="I533" t="s">
        <v>86</v>
      </c>
      <c r="J533" t="s">
        <v>19</v>
      </c>
      <c r="K533" t="s">
        <v>99</v>
      </c>
      <c r="L533" s="6">
        <v>3</v>
      </c>
      <c r="M533" s="6">
        <v>-1501547.04</v>
      </c>
      <c r="N533" s="6">
        <v>208523.41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-1501547.04</v>
      </c>
      <c r="W533" s="66" t="str">
        <f t="shared" si="106"/>
        <v>X</v>
      </c>
      <c r="X533" s="66" t="str">
        <f t="shared" si="107"/>
        <v>X</v>
      </c>
      <c r="BC533" s="88">
        <v>500</v>
      </c>
      <c r="BE533" s="78">
        <f t="shared" si="114"/>
        <v>263000</v>
      </c>
      <c r="BF533" s="82">
        <f t="shared" si="108"/>
        <v>0.70180864256917919</v>
      </c>
      <c r="BG533" s="82">
        <f t="shared" si="110"/>
        <v>0.29819135743082081</v>
      </c>
      <c r="BH533" s="86">
        <f t="shared" si="115"/>
        <v>6.8675436947351898E-4</v>
      </c>
      <c r="BI533" s="83">
        <f>SUMPRODUCT(BC533:$BC$2007,BG533:$BG$2007)</f>
        <v>62706.55696224323</v>
      </c>
      <c r="BJ533" s="77">
        <f t="shared" si="109"/>
        <v>0.28850258268849754</v>
      </c>
      <c r="BL533" s="78">
        <f t="shared" si="116"/>
        <v>263000</v>
      </c>
      <c r="BM533" s="82">
        <f t="shared" si="111"/>
        <v>0.88701324662118641</v>
      </c>
      <c r="BN533" s="82">
        <f t="shared" si="112"/>
        <v>0.11298675337881359</v>
      </c>
      <c r="BO533" s="86">
        <f t="shared" si="117"/>
        <v>4.6934835793188689E-4</v>
      </c>
      <c r="BP533" s="83">
        <f>SUMPRODUCT(BC532:$BC$2006, BN533:$BN$2007)</f>
        <v>13626.018077548906</v>
      </c>
      <c r="BQ533" s="77">
        <f t="shared" si="113"/>
        <v>0.11297081314294372</v>
      </c>
    </row>
    <row r="534" spans="1:69" x14ac:dyDescent="0.35">
      <c r="A534">
        <v>2021</v>
      </c>
      <c r="B534" t="s">
        <v>3</v>
      </c>
      <c r="C534" t="s">
        <v>69</v>
      </c>
      <c r="D534" t="s">
        <v>17</v>
      </c>
      <c r="E534">
        <v>1</v>
      </c>
      <c r="F534" t="s">
        <v>9</v>
      </c>
      <c r="G534" t="s">
        <v>127</v>
      </c>
      <c r="H534" t="s">
        <v>35</v>
      </c>
      <c r="I534" t="s">
        <v>86</v>
      </c>
      <c r="J534" t="s">
        <v>19</v>
      </c>
      <c r="K534" t="s">
        <v>94</v>
      </c>
      <c r="L534" s="6">
        <v>6</v>
      </c>
      <c r="M534" s="6">
        <v>-6036929.9900000002</v>
      </c>
      <c r="N534" s="6">
        <v>0</v>
      </c>
      <c r="O534" s="6">
        <v>0</v>
      </c>
      <c r="P534" s="6">
        <v>0</v>
      </c>
      <c r="Q534" s="6">
        <v>55650</v>
      </c>
      <c r="R534" s="6">
        <v>0</v>
      </c>
      <c r="S534" s="6">
        <v>0</v>
      </c>
      <c r="T534" s="6">
        <v>-6036929.9900000002</v>
      </c>
      <c r="W534" s="66" t="str">
        <f t="shared" si="106"/>
        <v>X</v>
      </c>
      <c r="X534" s="66" t="str">
        <f t="shared" si="107"/>
        <v>X</v>
      </c>
      <c r="BC534" s="88">
        <v>500</v>
      </c>
      <c r="BE534" s="78">
        <f t="shared" si="114"/>
        <v>263500</v>
      </c>
      <c r="BF534" s="82">
        <f t="shared" si="108"/>
        <v>0.70249381893228358</v>
      </c>
      <c r="BG534" s="82">
        <f t="shared" si="110"/>
        <v>0.29750618106771642</v>
      </c>
      <c r="BH534" s="86">
        <f t="shared" si="115"/>
        <v>6.8517636310438945E-4</v>
      </c>
      <c r="BI534" s="83">
        <f>SUMPRODUCT(BC534:$BC$2007,BG534:$BG$2007)</f>
        <v>62557.461283527817</v>
      </c>
      <c r="BJ534" s="77">
        <f t="shared" si="109"/>
        <v>0.2878166179272208</v>
      </c>
      <c r="BL534" s="78">
        <f t="shared" si="116"/>
        <v>263500</v>
      </c>
      <c r="BM534" s="82">
        <f t="shared" si="111"/>
        <v>0.88748065336577442</v>
      </c>
      <c r="BN534" s="82">
        <f t="shared" si="112"/>
        <v>0.11251934663422558</v>
      </c>
      <c r="BO534" s="86">
        <f t="shared" si="117"/>
        <v>4.6740674458800591E-4</v>
      </c>
      <c r="BP534" s="83">
        <f>SUMPRODUCT(BC533:$BC$2006, BN534:$BN$2007)</f>
        <v>13569.5247008595</v>
      </c>
      <c r="BQ534" s="77">
        <f t="shared" si="113"/>
        <v>0.11250243693314634</v>
      </c>
    </row>
    <row r="535" spans="1:69" x14ac:dyDescent="0.35">
      <c r="A535">
        <v>2021</v>
      </c>
      <c r="B535" t="s">
        <v>3</v>
      </c>
      <c r="C535" t="s">
        <v>69</v>
      </c>
      <c r="D535" t="s">
        <v>17</v>
      </c>
      <c r="E535">
        <v>1</v>
      </c>
      <c r="F535" t="s">
        <v>9</v>
      </c>
      <c r="G535" t="s">
        <v>127</v>
      </c>
      <c r="H535" t="s">
        <v>35</v>
      </c>
      <c r="I535" t="s">
        <v>86</v>
      </c>
      <c r="J535" t="s">
        <v>19</v>
      </c>
      <c r="K535" t="s">
        <v>95</v>
      </c>
      <c r="L535" s="6">
        <v>1</v>
      </c>
      <c r="M535" s="6">
        <v>22000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22000</v>
      </c>
      <c r="W535" s="66" t="str">
        <f t="shared" si="106"/>
        <v>X</v>
      </c>
      <c r="X535" s="66" t="str">
        <f t="shared" si="107"/>
        <v>X</v>
      </c>
      <c r="BC535" s="88">
        <v>500</v>
      </c>
      <c r="BE535" s="78">
        <f t="shared" si="114"/>
        <v>264000</v>
      </c>
      <c r="BF535" s="82">
        <f t="shared" si="108"/>
        <v>0.70317742091492108</v>
      </c>
      <c r="BG535" s="82">
        <f t="shared" si="110"/>
        <v>0.29682257908507892</v>
      </c>
      <c r="BH535" s="86">
        <f t="shared" si="115"/>
        <v>6.8360198263750505E-4</v>
      </c>
      <c r="BI535" s="83">
        <f>SUMPRODUCT(BC535:$BC$2007,BG535:$BG$2007)</f>
        <v>62408.708192993952</v>
      </c>
      <c r="BJ535" s="77">
        <f t="shared" si="109"/>
        <v>0.28713222935797189</v>
      </c>
      <c r="BL535" s="78">
        <f t="shared" si="116"/>
        <v>264000</v>
      </c>
      <c r="BM535" s="82">
        <f t="shared" si="111"/>
        <v>0.88794612652913829</v>
      </c>
      <c r="BN535" s="82">
        <f t="shared" si="112"/>
        <v>0.11205387347086171</v>
      </c>
      <c r="BO535" s="86">
        <f t="shared" si="117"/>
        <v>4.6547316336387201E-4</v>
      </c>
      <c r="BP535" s="83">
        <f>SUMPRODUCT(BC534:$BC$2006, BN535:$BN$2007)</f>
        <v>13513.265027542386</v>
      </c>
      <c r="BQ535" s="77">
        <f t="shared" si="113"/>
        <v>0.11203599831508353</v>
      </c>
    </row>
    <row r="536" spans="1:69" x14ac:dyDescent="0.35">
      <c r="A536">
        <v>2021</v>
      </c>
      <c r="B536" t="s">
        <v>3</v>
      </c>
      <c r="C536" t="s">
        <v>69</v>
      </c>
      <c r="D536" t="s">
        <v>17</v>
      </c>
      <c r="E536">
        <v>1</v>
      </c>
      <c r="F536" t="s">
        <v>9</v>
      </c>
      <c r="G536" t="s">
        <v>127</v>
      </c>
      <c r="H536" t="s">
        <v>35</v>
      </c>
      <c r="I536" t="s">
        <v>86</v>
      </c>
      <c r="J536" t="s">
        <v>19</v>
      </c>
      <c r="K536" t="s">
        <v>88</v>
      </c>
      <c r="L536" s="6">
        <v>1</v>
      </c>
      <c r="M536" s="6">
        <v>-1069469.56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-1069469.56</v>
      </c>
      <c r="W536" s="66" t="str">
        <f t="shared" si="106"/>
        <v>X</v>
      </c>
      <c r="X536" s="66" t="str">
        <f t="shared" si="107"/>
        <v>X</v>
      </c>
      <c r="BC536" s="88">
        <v>500</v>
      </c>
      <c r="BE536" s="78">
        <f t="shared" si="114"/>
        <v>264500</v>
      </c>
      <c r="BF536" s="82">
        <f t="shared" si="108"/>
        <v>0.70385945213466217</v>
      </c>
      <c r="BG536" s="82">
        <f t="shared" si="110"/>
        <v>0.29614054786533783</v>
      </c>
      <c r="BH536" s="86">
        <f t="shared" si="115"/>
        <v>6.8203121974108605E-4</v>
      </c>
      <c r="BI536" s="83">
        <f>SUMPRODUCT(BC536:$BC$2007,BG536:$BG$2007)</f>
        <v>62260.296903451417</v>
      </c>
      <c r="BJ536" s="77">
        <f t="shared" si="109"/>
        <v>0.28644941335901769</v>
      </c>
      <c r="BL536" s="78">
        <f t="shared" si="116"/>
        <v>264500</v>
      </c>
      <c r="BM536" s="82">
        <f t="shared" si="111"/>
        <v>0.88840967411017091</v>
      </c>
      <c r="BN536" s="82">
        <f t="shared" si="112"/>
        <v>0.11159032588982909</v>
      </c>
      <c r="BO536" s="86">
        <f t="shared" si="117"/>
        <v>4.635475810326195E-4</v>
      </c>
      <c r="BP536" s="83">
        <f>SUMPRODUCT(BC535:$BC$2006, BN536:$BN$2007)</f>
        <v>13457.238090806955</v>
      </c>
      <c r="BQ536" s="77">
        <f t="shared" si="113"/>
        <v>0.11157148927327193</v>
      </c>
    </row>
    <row r="537" spans="1:69" x14ac:dyDescent="0.35">
      <c r="A537">
        <v>2021</v>
      </c>
      <c r="B537" t="s">
        <v>3</v>
      </c>
      <c r="C537" t="s">
        <v>69</v>
      </c>
      <c r="D537" t="s">
        <v>17</v>
      </c>
      <c r="E537">
        <v>1</v>
      </c>
      <c r="F537" t="s">
        <v>9</v>
      </c>
      <c r="G537" t="s">
        <v>127</v>
      </c>
      <c r="H537" t="s">
        <v>35</v>
      </c>
      <c r="I537" t="s">
        <v>86</v>
      </c>
      <c r="J537" t="s">
        <v>19</v>
      </c>
      <c r="K537" t="s">
        <v>108</v>
      </c>
      <c r="L537" s="6">
        <v>1</v>
      </c>
      <c r="M537" s="6">
        <v>-280000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-280000</v>
      </c>
      <c r="W537" s="66" t="str">
        <f t="shared" si="106"/>
        <v>X</v>
      </c>
      <c r="X537" s="66" t="str">
        <f t="shared" si="107"/>
        <v>X</v>
      </c>
      <c r="BC537" s="88">
        <v>500</v>
      </c>
      <c r="BE537" s="78">
        <f t="shared" si="114"/>
        <v>265000</v>
      </c>
      <c r="BF537" s="82">
        <f t="shared" si="108"/>
        <v>0.70453991620076506</v>
      </c>
      <c r="BG537" s="82">
        <f t="shared" si="110"/>
        <v>0.29546008379923494</v>
      </c>
      <c r="BH537" s="86">
        <f t="shared" si="115"/>
        <v>6.8046406610289267E-4</v>
      </c>
      <c r="BI537" s="83">
        <f>SUMPRODUCT(BC537:$BC$2007,BG537:$BG$2007)</f>
        <v>62112.226629518766</v>
      </c>
      <c r="BJ537" s="77">
        <f t="shared" si="109"/>
        <v>0.28576816631694707</v>
      </c>
      <c r="BL537" s="78">
        <f t="shared" si="116"/>
        <v>265000</v>
      </c>
      <c r="BM537" s="82">
        <f t="shared" si="111"/>
        <v>0.88887130407467474</v>
      </c>
      <c r="BN537" s="82">
        <f t="shared" si="112"/>
        <v>0.11112869592532526</v>
      </c>
      <c r="BO537" s="86">
        <f t="shared" si="117"/>
        <v>4.6162996450382909E-4</v>
      </c>
      <c r="BP537" s="83">
        <f>SUMPRODUCT(BC536:$BC$2006, BN537:$BN$2007)</f>
        <v>13401.442927862043</v>
      </c>
      <c r="BQ537" s="77">
        <f t="shared" si="113"/>
        <v>0.11110890182538681</v>
      </c>
    </row>
    <row r="538" spans="1:69" x14ac:dyDescent="0.35">
      <c r="A538">
        <v>2021</v>
      </c>
      <c r="B538" t="s">
        <v>3</v>
      </c>
      <c r="C538" t="s">
        <v>69</v>
      </c>
      <c r="D538" t="s">
        <v>17</v>
      </c>
      <c r="E538">
        <v>1</v>
      </c>
      <c r="F538" t="s">
        <v>9</v>
      </c>
      <c r="G538" t="s">
        <v>127</v>
      </c>
      <c r="H538" t="s">
        <v>35</v>
      </c>
      <c r="I538" t="s">
        <v>86</v>
      </c>
      <c r="J538" t="s">
        <v>19</v>
      </c>
      <c r="K538" t="s">
        <v>98</v>
      </c>
      <c r="L538" s="6">
        <v>2</v>
      </c>
      <c r="M538" s="6">
        <v>-8201.2099999999991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-8201.2099999999991</v>
      </c>
      <c r="W538" s="66" t="str">
        <f t="shared" si="106"/>
        <v>X</v>
      </c>
      <c r="X538" s="66" t="str">
        <f t="shared" si="107"/>
        <v>X</v>
      </c>
      <c r="BC538" s="88">
        <v>500</v>
      </c>
      <c r="BE538" s="78">
        <f t="shared" si="114"/>
        <v>265500</v>
      </c>
      <c r="BF538" s="82">
        <f t="shared" si="108"/>
        <v>0.70521881671419484</v>
      </c>
      <c r="BG538" s="82">
        <f t="shared" si="110"/>
        <v>0.29478118328580516</v>
      </c>
      <c r="BH538" s="86">
        <f t="shared" si="115"/>
        <v>6.7890051342978097E-4</v>
      </c>
      <c r="BI538" s="83">
        <f>SUMPRODUCT(BC538:$BC$2007,BG538:$BG$2007)</f>
        <v>61964.496587619149</v>
      </c>
      <c r="BJ538" s="77">
        <f t="shared" si="109"/>
        <v>0.28508848462665137</v>
      </c>
      <c r="BL538" s="78">
        <f t="shared" si="116"/>
        <v>265500</v>
      </c>
      <c r="BM538" s="82">
        <f t="shared" si="111"/>
        <v>0.88933102435549927</v>
      </c>
      <c r="BN538" s="82">
        <f t="shared" si="112"/>
        <v>0.11066897564450073</v>
      </c>
      <c r="BO538" s="86">
        <f t="shared" si="117"/>
        <v>4.5972028082452709E-4</v>
      </c>
      <c r="BP538" s="83">
        <f>SUMPRODUCT(BC537:$BC$2006, BN538:$BN$2007)</f>
        <v>13345.878579899378</v>
      </c>
      <c r="BQ538" s="77">
        <f t="shared" si="113"/>
        <v>0.11064822802212491</v>
      </c>
    </row>
    <row r="539" spans="1:69" x14ac:dyDescent="0.35">
      <c r="A539">
        <v>2021</v>
      </c>
      <c r="B539" t="s">
        <v>3</v>
      </c>
      <c r="C539" t="s">
        <v>69</v>
      </c>
      <c r="D539" t="s">
        <v>17</v>
      </c>
      <c r="E539">
        <v>1</v>
      </c>
      <c r="F539" t="s">
        <v>9</v>
      </c>
      <c r="G539" t="s">
        <v>128</v>
      </c>
      <c r="H539" t="s">
        <v>35</v>
      </c>
      <c r="I539" t="s">
        <v>86</v>
      </c>
      <c r="J539" t="s">
        <v>19</v>
      </c>
      <c r="K539" t="s">
        <v>94</v>
      </c>
      <c r="L539" s="6">
        <v>1</v>
      </c>
      <c r="M539" s="6">
        <v>-134400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-134400</v>
      </c>
      <c r="W539" s="66" t="str">
        <f t="shared" si="106"/>
        <v>X</v>
      </c>
      <c r="X539" s="66" t="str">
        <f t="shared" si="107"/>
        <v>X</v>
      </c>
      <c r="BC539" s="88">
        <v>500</v>
      </c>
      <c r="BE539" s="78">
        <f t="shared" si="114"/>
        <v>266000</v>
      </c>
      <c r="BF539" s="82">
        <f t="shared" si="108"/>
        <v>0.70589615726764221</v>
      </c>
      <c r="BG539" s="82">
        <f t="shared" si="110"/>
        <v>0.29410384273235779</v>
      </c>
      <c r="BH539" s="86">
        <f t="shared" si="115"/>
        <v>6.7734055344736976E-4</v>
      </c>
      <c r="BI539" s="83">
        <f>SUMPRODUCT(BC539:$BC$2007,BG539:$BG$2007)</f>
        <v>61817.105995976242</v>
      </c>
      <c r="BJ539" s="77">
        <f t="shared" si="109"/>
        <v>0.28441036469130604</v>
      </c>
      <c r="BL539" s="78">
        <f t="shared" si="116"/>
        <v>266000</v>
      </c>
      <c r="BM539" s="82">
        <f t="shared" si="111"/>
        <v>0.8897888428526769</v>
      </c>
      <c r="BN539" s="82">
        <f t="shared" si="112"/>
        <v>0.1102111571473231</v>
      </c>
      <c r="BO539" s="86">
        <f t="shared" si="117"/>
        <v>4.5781849717763112E-4</v>
      </c>
      <c r="BP539" s="83">
        <f>SUMPRODUCT(BC538:$BC$2006, BN539:$BN$2007)</f>
        <v>13290.544092077129</v>
      </c>
      <c r="BQ539" s="77">
        <f t="shared" si="113"/>
        <v>0.11018945994706801</v>
      </c>
    </row>
    <row r="540" spans="1:69" x14ac:dyDescent="0.35">
      <c r="A540">
        <v>2021</v>
      </c>
      <c r="B540" t="s">
        <v>3</v>
      </c>
      <c r="C540" t="s">
        <v>69</v>
      </c>
      <c r="D540" t="s">
        <v>17</v>
      </c>
      <c r="E540">
        <v>1</v>
      </c>
      <c r="F540" t="s">
        <v>9</v>
      </c>
      <c r="G540" t="s">
        <v>128</v>
      </c>
      <c r="H540" t="s">
        <v>35</v>
      </c>
      <c r="I540" t="s">
        <v>86</v>
      </c>
      <c r="J540" t="s">
        <v>19</v>
      </c>
      <c r="K540" t="s">
        <v>89</v>
      </c>
      <c r="L540" s="6">
        <v>1</v>
      </c>
      <c r="M540" s="6">
        <v>0</v>
      </c>
      <c r="N540" s="6">
        <v>1583.05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W540" s="66" t="str">
        <f t="shared" si="106"/>
        <v>X</v>
      </c>
      <c r="X540" s="66" t="str">
        <f t="shared" si="107"/>
        <v>X</v>
      </c>
      <c r="BC540" s="88">
        <v>500</v>
      </c>
      <c r="BE540" s="78">
        <f t="shared" si="114"/>
        <v>266500</v>
      </c>
      <c r="BF540" s="82">
        <f t="shared" si="108"/>
        <v>0.70657194144554269</v>
      </c>
      <c r="BG540" s="82">
        <f t="shared" si="110"/>
        <v>0.29342805855445731</v>
      </c>
      <c r="BH540" s="86">
        <f t="shared" si="115"/>
        <v>6.7578417790048473E-4</v>
      </c>
      <c r="BI540" s="83">
        <f>SUMPRODUCT(BC540:$BC$2007,BG540:$BG$2007)</f>
        <v>61670.054074610067</v>
      </c>
      <c r="BJ540" s="77">
        <f t="shared" si="109"/>
        <v>0.28373380292235112</v>
      </c>
      <c r="BL540" s="78">
        <f t="shared" si="116"/>
        <v>266500</v>
      </c>
      <c r="BM540" s="82">
        <f t="shared" si="111"/>
        <v>0.89024476743355929</v>
      </c>
      <c r="BN540" s="82">
        <f t="shared" si="112"/>
        <v>0.10975523256644071</v>
      </c>
      <c r="BO540" s="86">
        <f t="shared" si="117"/>
        <v>4.5592458088239418E-4</v>
      </c>
      <c r="BP540" s="83">
        <f>SUMPRODUCT(BC539:$BC$2006, BN540:$BN$2007)</f>
        <v>13235.438513503466</v>
      </c>
      <c r="BQ540" s="77">
        <f t="shared" si="113"/>
        <v>0.10973258971654658</v>
      </c>
    </row>
    <row r="541" spans="1:69" x14ac:dyDescent="0.35">
      <c r="A541">
        <v>2021</v>
      </c>
      <c r="B541" t="s">
        <v>3</v>
      </c>
      <c r="C541" t="s">
        <v>69</v>
      </c>
      <c r="D541" t="s">
        <v>17</v>
      </c>
      <c r="E541">
        <v>1</v>
      </c>
      <c r="F541" t="s">
        <v>9</v>
      </c>
      <c r="G541" t="s">
        <v>128</v>
      </c>
      <c r="H541" t="s">
        <v>35</v>
      </c>
      <c r="I541" t="s">
        <v>86</v>
      </c>
      <c r="J541" t="s">
        <v>19</v>
      </c>
      <c r="K541" t="s">
        <v>92</v>
      </c>
      <c r="L541" s="6">
        <v>1</v>
      </c>
      <c r="M541" s="6">
        <v>-1567500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-1567500</v>
      </c>
      <c r="W541" s="66" t="str">
        <f t="shared" si="106"/>
        <v>X</v>
      </c>
      <c r="X541" s="66" t="str">
        <f t="shared" si="107"/>
        <v>X</v>
      </c>
      <c r="BC541" s="88">
        <v>500</v>
      </c>
      <c r="BE541" s="78">
        <f t="shared" si="114"/>
        <v>267000</v>
      </c>
      <c r="BF541" s="82">
        <f t="shared" si="108"/>
        <v>0.70724617282409552</v>
      </c>
      <c r="BG541" s="82">
        <f t="shared" si="110"/>
        <v>0.29275382717590448</v>
      </c>
      <c r="BH541" s="86">
        <f t="shared" si="115"/>
        <v>6.7423137855282533E-4</v>
      </c>
      <c r="BI541" s="83">
        <f>SUMPRODUCT(BC541:$BC$2007,BG541:$BG$2007)</f>
        <v>61523.340045332829</v>
      </c>
      <c r="BJ541" s="77">
        <f t="shared" si="109"/>
        <v>0.28305879573947224</v>
      </c>
      <c r="BL541" s="78">
        <f t="shared" si="116"/>
        <v>267000</v>
      </c>
      <c r="BM541" s="82">
        <f t="shared" si="111"/>
        <v>0.89069880593295203</v>
      </c>
      <c r="BN541" s="82">
        <f t="shared" si="112"/>
        <v>0.10930119406704797</v>
      </c>
      <c r="BO541" s="86">
        <f t="shared" si="117"/>
        <v>4.5403849939273933E-4</v>
      </c>
      <c r="BP541" s="83">
        <f>SUMPRODUCT(BC540:$BC$2006, BN541:$BN$2007)</f>
        <v>13180.560897220244</v>
      </c>
      <c r="BQ541" s="77">
        <f t="shared" si="113"/>
        <v>0.10927760947950456</v>
      </c>
    </row>
    <row r="542" spans="1:69" x14ac:dyDescent="0.35">
      <c r="A542">
        <v>2021</v>
      </c>
      <c r="B542" t="s">
        <v>3</v>
      </c>
      <c r="C542" t="s">
        <v>69</v>
      </c>
      <c r="D542" t="s">
        <v>17</v>
      </c>
      <c r="E542">
        <v>1</v>
      </c>
      <c r="F542" t="s">
        <v>9</v>
      </c>
      <c r="G542" t="s">
        <v>128</v>
      </c>
      <c r="H542" t="s">
        <v>35</v>
      </c>
      <c r="I542" t="s">
        <v>86</v>
      </c>
      <c r="J542" t="s">
        <v>19</v>
      </c>
      <c r="K542" t="s">
        <v>108</v>
      </c>
      <c r="L542" s="6">
        <v>1</v>
      </c>
      <c r="M542" s="6">
        <v>-28799.99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-28799.99</v>
      </c>
      <c r="W542" s="66" t="str">
        <f t="shared" si="106"/>
        <v>X</v>
      </c>
      <c r="X542" s="66" t="str">
        <f t="shared" si="107"/>
        <v>X</v>
      </c>
      <c r="BC542" s="88">
        <v>500</v>
      </c>
      <c r="BE542" s="78">
        <f t="shared" si="114"/>
        <v>267500</v>
      </c>
      <c r="BF542" s="82">
        <f t="shared" si="108"/>
        <v>0.70791885497128293</v>
      </c>
      <c r="BG542" s="82">
        <f t="shared" si="110"/>
        <v>0.29208114502871707</v>
      </c>
      <c r="BH542" s="86">
        <f t="shared" si="115"/>
        <v>6.7268214718740893E-4</v>
      </c>
      <c r="BI542" s="83">
        <f>SUMPRODUCT(BC542:$BC$2007,BG542:$BG$2007)</f>
        <v>61376.963131744888</v>
      </c>
      <c r="BJ542" s="77">
        <f t="shared" si="109"/>
        <v>0.28238533957058198</v>
      </c>
      <c r="BL542" s="78">
        <f t="shared" si="116"/>
        <v>267500</v>
      </c>
      <c r="BM542" s="82">
        <f t="shared" si="111"/>
        <v>0.8911509661532494</v>
      </c>
      <c r="BN542" s="82">
        <f t="shared" si="112"/>
        <v>0.1088490338467506</v>
      </c>
      <c r="BO542" s="86">
        <f t="shared" si="117"/>
        <v>4.5216022029737069E-4</v>
      </c>
      <c r="BP542" s="83">
        <f>SUMPRODUCT(BC541:$BC$2006, BN542:$BN$2007)</f>
        <v>13125.910300186719</v>
      </c>
      <c r="BQ542" s="77">
        <f t="shared" si="113"/>
        <v>0.10882451141736435</v>
      </c>
    </row>
    <row r="543" spans="1:69" x14ac:dyDescent="0.35">
      <c r="A543">
        <v>2021</v>
      </c>
      <c r="B543" t="s">
        <v>3</v>
      </c>
      <c r="C543" t="s">
        <v>69</v>
      </c>
      <c r="D543" t="s">
        <v>17</v>
      </c>
      <c r="E543">
        <v>1</v>
      </c>
      <c r="F543" t="s">
        <v>9</v>
      </c>
      <c r="G543" t="s">
        <v>129</v>
      </c>
      <c r="H543" t="s">
        <v>35</v>
      </c>
      <c r="I543" t="s">
        <v>86</v>
      </c>
      <c r="J543" t="s">
        <v>19</v>
      </c>
      <c r="K543" t="s">
        <v>91</v>
      </c>
      <c r="L543" s="6">
        <v>6</v>
      </c>
      <c r="M543" s="6">
        <v>-716633.1</v>
      </c>
      <c r="N543" s="6">
        <v>8100</v>
      </c>
      <c r="O543" s="6">
        <v>0</v>
      </c>
      <c r="P543" s="6">
        <v>172988.07</v>
      </c>
      <c r="Q543" s="6">
        <v>25000</v>
      </c>
      <c r="R543" s="6">
        <v>0</v>
      </c>
      <c r="S543" s="6">
        <v>0</v>
      </c>
      <c r="T543" s="6">
        <v>-751566.04</v>
      </c>
      <c r="W543" s="66" t="str">
        <f t="shared" si="106"/>
        <v>X</v>
      </c>
      <c r="X543" s="66" t="str">
        <f t="shared" si="107"/>
        <v>X</v>
      </c>
      <c r="BC543" s="88">
        <v>500</v>
      </c>
      <c r="BE543" s="78">
        <f t="shared" si="114"/>
        <v>268000</v>
      </c>
      <c r="BF543" s="82">
        <f t="shared" si="108"/>
        <v>0.7085899914468885</v>
      </c>
      <c r="BG543" s="82">
        <f t="shared" si="110"/>
        <v>0.2914100085531115</v>
      </c>
      <c r="BH543" s="86">
        <f t="shared" si="115"/>
        <v>6.7113647560557155E-4</v>
      </c>
      <c r="BI543" s="83">
        <f>SUMPRODUCT(BC543:$BC$2007,BG543:$BG$2007)</f>
        <v>61230.922559230523</v>
      </c>
      <c r="BJ543" s="77">
        <f t="shared" si="109"/>
        <v>0.28171343085180045</v>
      </c>
      <c r="BL543" s="78">
        <f t="shared" si="116"/>
        <v>268000</v>
      </c>
      <c r="BM543" s="82">
        <f t="shared" si="111"/>
        <v>0.89160125586456862</v>
      </c>
      <c r="BN543" s="82">
        <f t="shared" si="112"/>
        <v>0.10839874413543138</v>
      </c>
      <c r="BO543" s="86">
        <f t="shared" si="117"/>
        <v>4.5028971131921836E-4</v>
      </c>
      <c r="BP543" s="83">
        <f>SUMPRODUCT(BC542:$BC$2006, BN543:$BN$2007)</f>
        <v>13071.485783263342</v>
      </c>
      <c r="BQ543" s="77">
        <f t="shared" si="113"/>
        <v>0.10837328774389249</v>
      </c>
    </row>
    <row r="544" spans="1:69" x14ac:dyDescent="0.35">
      <c r="A544">
        <v>2021</v>
      </c>
      <c r="B544" t="s">
        <v>3</v>
      </c>
      <c r="C544" t="s">
        <v>69</v>
      </c>
      <c r="D544" t="s">
        <v>17</v>
      </c>
      <c r="E544">
        <v>1</v>
      </c>
      <c r="F544" t="s">
        <v>9</v>
      </c>
      <c r="G544" t="s">
        <v>129</v>
      </c>
      <c r="H544" t="s">
        <v>35</v>
      </c>
      <c r="I544" t="s">
        <v>86</v>
      </c>
      <c r="J544" t="s">
        <v>19</v>
      </c>
      <c r="K544" t="s">
        <v>93</v>
      </c>
      <c r="L544" s="6">
        <v>4</v>
      </c>
      <c r="M544" s="6">
        <v>40000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40000</v>
      </c>
      <c r="W544" s="66" t="str">
        <f t="shared" si="106"/>
        <v>X</v>
      </c>
      <c r="X544" s="66" t="str">
        <f t="shared" si="107"/>
        <v>X</v>
      </c>
      <c r="BC544" s="88">
        <v>500</v>
      </c>
      <c r="BE544" s="78">
        <f t="shared" si="114"/>
        <v>268500</v>
      </c>
      <c r="BF544" s="82">
        <f t="shared" si="108"/>
        <v>0.70925958580251636</v>
      </c>
      <c r="BG544" s="82">
        <f t="shared" si="110"/>
        <v>0.29074041419748364</v>
      </c>
      <c r="BH544" s="86">
        <f t="shared" si="115"/>
        <v>6.6959435562785607E-4</v>
      </c>
      <c r="BI544" s="83">
        <f>SUMPRODUCT(BC544:$BC$2007,BG544:$BG$2007)</f>
        <v>61085.217554953961</v>
      </c>
      <c r="BJ544" s="77">
        <f t="shared" si="109"/>
        <v>0.28104306602743706</v>
      </c>
      <c r="BL544" s="78">
        <f t="shared" si="116"/>
        <v>268500</v>
      </c>
      <c r="BM544" s="82">
        <f t="shared" si="111"/>
        <v>0.89204968280488339</v>
      </c>
      <c r="BN544" s="82">
        <f t="shared" si="112"/>
        <v>0.10795031719511661</v>
      </c>
      <c r="BO544" s="86">
        <f t="shared" si="117"/>
        <v>4.4842694031477226E-4</v>
      </c>
      <c r="BP544" s="83">
        <f>SUMPRODUCT(BC543:$BC$2006, BN544:$BN$2007)</f>
        <v>13017.28641119563</v>
      </c>
      <c r="BQ544" s="77">
        <f t="shared" si="113"/>
        <v>0.10792393070506578</v>
      </c>
    </row>
    <row r="545" spans="1:69" x14ac:dyDescent="0.35">
      <c r="A545">
        <v>2021</v>
      </c>
      <c r="B545" t="s">
        <v>3</v>
      </c>
      <c r="C545" t="s">
        <v>69</v>
      </c>
      <c r="D545" t="s">
        <v>17</v>
      </c>
      <c r="E545">
        <v>1</v>
      </c>
      <c r="F545" t="s">
        <v>9</v>
      </c>
      <c r="G545" t="s">
        <v>129</v>
      </c>
      <c r="H545" t="s">
        <v>35</v>
      </c>
      <c r="I545" t="s">
        <v>86</v>
      </c>
      <c r="J545" t="s">
        <v>19</v>
      </c>
      <c r="K545" t="s">
        <v>110</v>
      </c>
      <c r="L545" s="6">
        <v>1</v>
      </c>
      <c r="M545" s="6">
        <v>-230162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-230162</v>
      </c>
      <c r="W545" s="66" t="str">
        <f t="shared" si="106"/>
        <v>X</v>
      </c>
      <c r="X545" s="66" t="str">
        <f t="shared" si="107"/>
        <v>X</v>
      </c>
      <c r="BC545" s="88">
        <v>500</v>
      </c>
      <c r="BE545" s="78">
        <f t="shared" si="114"/>
        <v>269000</v>
      </c>
      <c r="BF545" s="82">
        <f t="shared" si="108"/>
        <v>0.70992764158160959</v>
      </c>
      <c r="BG545" s="82">
        <f t="shared" si="110"/>
        <v>0.29007235841839041</v>
      </c>
      <c r="BH545" s="86">
        <f t="shared" si="115"/>
        <v>6.680557790932351E-4</v>
      </c>
      <c r="BI545" s="83">
        <f>SUMPRODUCT(BC545:$BC$2007,BG545:$BG$2007)</f>
        <v>60939.847347855226</v>
      </c>
      <c r="BJ545" s="77">
        <f t="shared" si="109"/>
        <v>0.28037424154997131</v>
      </c>
      <c r="BL545" s="78">
        <f t="shared" si="116"/>
        <v>269000</v>
      </c>
      <c r="BM545" s="82">
        <f t="shared" si="111"/>
        <v>0.89249625468015648</v>
      </c>
      <c r="BN545" s="82">
        <f t="shared" si="112"/>
        <v>0.10750374531984352</v>
      </c>
      <c r="BO545" s="86">
        <f t="shared" si="117"/>
        <v>4.4657187527308295E-4</v>
      </c>
      <c r="BP545" s="83">
        <f>SUMPRODUCT(BC544:$BC$2006, BN545:$BN$2007)</f>
        <v>12963.311252598072</v>
      </c>
      <c r="BQ545" s="77">
        <f t="shared" si="113"/>
        <v>0.10747643257893807</v>
      </c>
    </row>
    <row r="546" spans="1:69" x14ac:dyDescent="0.35">
      <c r="A546">
        <v>2021</v>
      </c>
      <c r="B546" t="s">
        <v>3</v>
      </c>
      <c r="C546" t="s">
        <v>69</v>
      </c>
      <c r="D546" t="s">
        <v>17</v>
      </c>
      <c r="E546">
        <v>1</v>
      </c>
      <c r="F546" t="s">
        <v>9</v>
      </c>
      <c r="G546" t="s">
        <v>129</v>
      </c>
      <c r="H546" t="s">
        <v>35</v>
      </c>
      <c r="I546" t="s">
        <v>86</v>
      </c>
      <c r="J546" t="s">
        <v>19</v>
      </c>
      <c r="K546" t="s">
        <v>94</v>
      </c>
      <c r="L546" s="6">
        <v>51</v>
      </c>
      <c r="M546" s="6">
        <v>-9895820.6099999994</v>
      </c>
      <c r="N546" s="6">
        <v>115625</v>
      </c>
      <c r="O546" s="6">
        <v>0</v>
      </c>
      <c r="P546" s="6">
        <v>961065.65</v>
      </c>
      <c r="Q546" s="6">
        <v>277500</v>
      </c>
      <c r="R546" s="6">
        <v>0</v>
      </c>
      <c r="S546" s="6">
        <v>0</v>
      </c>
      <c r="T546" s="6">
        <v>-9896220.6099999994</v>
      </c>
      <c r="W546" s="66" t="str">
        <f t="shared" si="106"/>
        <v>X</v>
      </c>
      <c r="X546" s="66" t="str">
        <f t="shared" si="107"/>
        <v>X</v>
      </c>
      <c r="BC546" s="88">
        <v>500</v>
      </c>
      <c r="BE546" s="78">
        <f t="shared" si="114"/>
        <v>269500</v>
      </c>
      <c r="BF546" s="82">
        <f t="shared" si="108"/>
        <v>0.71059416231946948</v>
      </c>
      <c r="BG546" s="82">
        <f t="shared" si="110"/>
        <v>0.28940583768053052</v>
      </c>
      <c r="BH546" s="86">
        <f t="shared" si="115"/>
        <v>6.6652073785988808E-4</v>
      </c>
      <c r="BI546" s="83">
        <f>SUMPRODUCT(BC546:$BC$2007,BG546:$BG$2007)</f>
        <v>60794.81116864604</v>
      </c>
      <c r="BJ546" s="77">
        <f t="shared" si="109"/>
        <v>0.27970695388003408</v>
      </c>
      <c r="BL546" s="78">
        <f t="shared" si="116"/>
        <v>269500</v>
      </c>
      <c r="BM546" s="82">
        <f t="shared" si="111"/>
        <v>0.89294097916447268</v>
      </c>
      <c r="BN546" s="82">
        <f t="shared" si="112"/>
        <v>0.10705902083552732</v>
      </c>
      <c r="BO546" s="86">
        <f t="shared" si="117"/>
        <v>4.447244843162057E-4</v>
      </c>
      <c r="BP546" s="83">
        <f>SUMPRODUCT(BC545:$BC$2006, BN546:$BN$2007)</f>
        <v>12909.559379938151</v>
      </c>
      <c r="BQ546" s="77">
        <f t="shared" si="113"/>
        <v>0.10703078567550761</v>
      </c>
    </row>
    <row r="547" spans="1:69" x14ac:dyDescent="0.35">
      <c r="A547">
        <v>2021</v>
      </c>
      <c r="B547" t="s">
        <v>3</v>
      </c>
      <c r="C547" t="s">
        <v>69</v>
      </c>
      <c r="D547" t="s">
        <v>17</v>
      </c>
      <c r="E547">
        <v>1</v>
      </c>
      <c r="F547" t="s">
        <v>9</v>
      </c>
      <c r="G547" t="s">
        <v>129</v>
      </c>
      <c r="H547" t="s">
        <v>35</v>
      </c>
      <c r="I547" t="s">
        <v>86</v>
      </c>
      <c r="J547" t="s">
        <v>19</v>
      </c>
      <c r="K547" t="s">
        <v>102</v>
      </c>
      <c r="L547" s="6">
        <v>3</v>
      </c>
      <c r="M547" s="6">
        <v>316654.40999999997</v>
      </c>
      <c r="N547" s="6">
        <v>8004.01</v>
      </c>
      <c r="O547" s="6">
        <v>0</v>
      </c>
      <c r="P547" s="6">
        <v>317130.53000000003</v>
      </c>
      <c r="Q547" s="6">
        <v>25476.12</v>
      </c>
      <c r="R547" s="6">
        <v>0</v>
      </c>
      <c r="S547" s="6">
        <v>0</v>
      </c>
      <c r="T547" s="6">
        <v>316654.40999999997</v>
      </c>
      <c r="W547" s="66" t="str">
        <f t="shared" si="106"/>
        <v>X</v>
      </c>
      <c r="X547" s="66" t="str">
        <f t="shared" si="107"/>
        <v>X</v>
      </c>
      <c r="BC547" s="88">
        <v>500</v>
      </c>
      <c r="BE547" s="78">
        <f t="shared" si="114"/>
        <v>270000</v>
      </c>
      <c r="BF547" s="82">
        <f t="shared" si="108"/>
        <v>0.71125915154327402</v>
      </c>
      <c r="BG547" s="82">
        <f t="shared" si="110"/>
        <v>0.28874084845672598</v>
      </c>
      <c r="BH547" s="86">
        <f t="shared" si="115"/>
        <v>6.6498922380453518E-4</v>
      </c>
      <c r="BI547" s="83">
        <f>SUMPRODUCT(BC547:$BC$2007,BG547:$BG$2007)</f>
        <v>60650.108249805773</v>
      </c>
      <c r="BJ547" s="77">
        <f t="shared" si="109"/>
        <v>0.27904119948638884</v>
      </c>
      <c r="BL547" s="78">
        <f t="shared" si="116"/>
        <v>270000</v>
      </c>
      <c r="BM547" s="82">
        <f t="shared" si="111"/>
        <v>0.89338386390017033</v>
      </c>
      <c r="BN547" s="82">
        <f t="shared" si="112"/>
        <v>0.10661613609982967</v>
      </c>
      <c r="BO547" s="86">
        <f t="shared" si="117"/>
        <v>4.4288473569764619E-4</v>
      </c>
      <c r="BP547" s="83">
        <f>SUMPRODUCT(BC546:$BC$2006, BN547:$BN$2007)</f>
        <v>12856.029869520386</v>
      </c>
      <c r="BQ547" s="77">
        <f t="shared" si="113"/>
        <v>0.10658698233658481</v>
      </c>
    </row>
    <row r="548" spans="1:69" x14ac:dyDescent="0.35">
      <c r="A548">
        <v>2021</v>
      </c>
      <c r="B548" t="s">
        <v>3</v>
      </c>
      <c r="C548" t="s">
        <v>69</v>
      </c>
      <c r="D548" t="s">
        <v>17</v>
      </c>
      <c r="E548">
        <v>1</v>
      </c>
      <c r="F548" t="s">
        <v>9</v>
      </c>
      <c r="G548" t="s">
        <v>129</v>
      </c>
      <c r="H548" t="s">
        <v>35</v>
      </c>
      <c r="I548" t="s">
        <v>86</v>
      </c>
      <c r="J548" t="s">
        <v>19</v>
      </c>
      <c r="K548" t="s">
        <v>115</v>
      </c>
      <c r="L548" s="6">
        <v>3</v>
      </c>
      <c r="M548" s="6">
        <v>-28400</v>
      </c>
      <c r="N548" s="6">
        <v>6100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-28400</v>
      </c>
      <c r="W548" s="66" t="str">
        <f t="shared" si="106"/>
        <v>X</v>
      </c>
      <c r="X548" s="66" t="str">
        <f t="shared" si="107"/>
        <v>X</v>
      </c>
      <c r="BC548" s="88">
        <v>500</v>
      </c>
      <c r="BE548" s="78">
        <f t="shared" si="114"/>
        <v>270500</v>
      </c>
      <c r="BF548" s="82">
        <f t="shared" si="108"/>
        <v>0.71192261277209645</v>
      </c>
      <c r="BG548" s="82">
        <f t="shared" si="110"/>
        <v>0.28807738722790355</v>
      </c>
      <c r="BH548" s="86">
        <f t="shared" si="115"/>
        <v>6.634612288224373E-4</v>
      </c>
      <c r="BI548" s="83">
        <f>SUMPRODUCT(BC548:$BC$2007,BG548:$BG$2007)</f>
        <v>60505.737825577417</v>
      </c>
      <c r="BJ548" s="77">
        <f t="shared" si="109"/>
        <v>0.27837697484591312</v>
      </c>
      <c r="BL548" s="78">
        <f t="shared" si="116"/>
        <v>270500</v>
      </c>
      <c r="BM548" s="82">
        <f t="shared" si="111"/>
        <v>0.89382491649797247</v>
      </c>
      <c r="BN548" s="82">
        <f t="shared" si="112"/>
        <v>0.10617508350202753</v>
      </c>
      <c r="BO548" s="86">
        <f t="shared" si="117"/>
        <v>4.4105259780213846E-4</v>
      </c>
      <c r="BP548" s="83">
        <f>SUMPRODUCT(BC547:$BC$2006, BN548:$BN$2007)</f>
        <v>12802.721801470474</v>
      </c>
      <c r="BQ548" s="77">
        <f t="shared" si="113"/>
        <v>0.10614501493566079</v>
      </c>
    </row>
    <row r="549" spans="1:69" x14ac:dyDescent="0.35">
      <c r="A549">
        <v>2021</v>
      </c>
      <c r="B549" t="s">
        <v>3</v>
      </c>
      <c r="C549" t="s">
        <v>69</v>
      </c>
      <c r="D549" t="s">
        <v>17</v>
      </c>
      <c r="E549">
        <v>1</v>
      </c>
      <c r="F549" t="s">
        <v>9</v>
      </c>
      <c r="G549" t="s">
        <v>129</v>
      </c>
      <c r="H549" t="s">
        <v>35</v>
      </c>
      <c r="I549" t="s">
        <v>86</v>
      </c>
      <c r="J549" t="s">
        <v>19</v>
      </c>
      <c r="K549" t="s">
        <v>89</v>
      </c>
      <c r="L549" s="6">
        <v>19</v>
      </c>
      <c r="M549" s="6">
        <v>443999.39</v>
      </c>
      <c r="N549" s="6">
        <v>37600</v>
      </c>
      <c r="O549" s="6">
        <v>0</v>
      </c>
      <c r="P549" s="6">
        <v>537822.13</v>
      </c>
      <c r="Q549" s="6">
        <v>75000</v>
      </c>
      <c r="R549" s="6">
        <v>0</v>
      </c>
      <c r="S549" s="6">
        <v>0</v>
      </c>
      <c r="T549" s="6">
        <v>379493.09</v>
      </c>
      <c r="W549" s="66" t="str">
        <f t="shared" si="106"/>
        <v>X</v>
      </c>
      <c r="X549" s="66" t="str">
        <f t="shared" si="107"/>
        <v>X</v>
      </c>
      <c r="BC549" s="88">
        <v>500</v>
      </c>
      <c r="BE549" s="78">
        <f t="shared" si="114"/>
        <v>271000</v>
      </c>
      <c r="BF549" s="82">
        <f t="shared" si="108"/>
        <v>0.71258454951692396</v>
      </c>
      <c r="BG549" s="82">
        <f t="shared" si="110"/>
        <v>0.28741545048307604</v>
      </c>
      <c r="BH549" s="86">
        <f t="shared" si="115"/>
        <v>6.6193674482750708E-4</v>
      </c>
      <c r="BI549" s="83">
        <f>SUMPRODUCT(BC549:$BC$2007,BG549:$BG$2007)</f>
        <v>60361.699131963447</v>
      </c>
      <c r="BJ549" s="77">
        <f t="shared" si="109"/>
        <v>0.27771427644357971</v>
      </c>
      <c r="BL549" s="78">
        <f t="shared" si="116"/>
        <v>271000</v>
      </c>
      <c r="BM549" s="82">
        <f t="shared" si="111"/>
        <v>0.89426414453711833</v>
      </c>
      <c r="BN549" s="82">
        <f t="shared" si="112"/>
        <v>0.10573585546288167</v>
      </c>
      <c r="BO549" s="86">
        <f t="shared" si="117"/>
        <v>4.3922803914586694E-4</v>
      </c>
      <c r="BP549" s="83">
        <f>SUMPRODUCT(BC548:$BC$2006, BN549:$BN$2007)</f>
        <v>12749.63425971946</v>
      </c>
      <c r="BQ549" s="77">
        <f t="shared" si="113"/>
        <v>0.10570487587777612</v>
      </c>
    </row>
    <row r="550" spans="1:69" x14ac:dyDescent="0.35">
      <c r="A550">
        <v>2021</v>
      </c>
      <c r="B550" t="s">
        <v>3</v>
      </c>
      <c r="C550" t="s">
        <v>69</v>
      </c>
      <c r="D550" t="s">
        <v>17</v>
      </c>
      <c r="E550">
        <v>1</v>
      </c>
      <c r="F550" t="s">
        <v>9</v>
      </c>
      <c r="G550" t="s">
        <v>129</v>
      </c>
      <c r="H550" t="s">
        <v>35</v>
      </c>
      <c r="I550" t="s">
        <v>86</v>
      </c>
      <c r="J550" t="s">
        <v>19</v>
      </c>
      <c r="K550" t="s">
        <v>111</v>
      </c>
      <c r="L550" s="6">
        <v>31</v>
      </c>
      <c r="M550" s="6">
        <v>840536.44</v>
      </c>
      <c r="N550" s="6">
        <v>53900</v>
      </c>
      <c r="O550" s="6">
        <v>0</v>
      </c>
      <c r="P550" s="6">
        <v>1685271.04</v>
      </c>
      <c r="Q550" s="6">
        <v>125000</v>
      </c>
      <c r="R550" s="6">
        <v>0</v>
      </c>
      <c r="S550" s="6">
        <v>0</v>
      </c>
      <c r="T550" s="6">
        <v>840536.44</v>
      </c>
      <c r="W550" s="66" t="str">
        <f t="shared" si="106"/>
        <v>X</v>
      </c>
      <c r="X550" s="66" t="str">
        <f t="shared" si="107"/>
        <v>X</v>
      </c>
      <c r="BC550" s="88">
        <v>500</v>
      </c>
      <c r="BE550" s="78">
        <f t="shared" si="114"/>
        <v>271500</v>
      </c>
      <c r="BF550" s="82">
        <f t="shared" si="108"/>
        <v>0.71324496528067627</v>
      </c>
      <c r="BG550" s="82">
        <f t="shared" si="110"/>
        <v>0.28675503471932373</v>
      </c>
      <c r="BH550" s="86">
        <f t="shared" si="115"/>
        <v>6.6041576375230893E-4</v>
      </c>
      <c r="BI550" s="83">
        <f>SUMPRODUCT(BC550:$BC$2007,BG550:$BG$2007)</f>
        <v>60217.991406721914</v>
      </c>
      <c r="BJ550" s="77">
        <f t="shared" si="109"/>
        <v>0.27705310077243844</v>
      </c>
      <c r="BL550" s="78">
        <f t="shared" si="116"/>
        <v>271500</v>
      </c>
      <c r="BM550" s="82">
        <f t="shared" si="111"/>
        <v>0.8947015555654928</v>
      </c>
      <c r="BN550" s="82">
        <f t="shared" si="112"/>
        <v>0.1052984444345072</v>
      </c>
      <c r="BO550" s="86">
        <f t="shared" si="117"/>
        <v>4.374110283744681E-4</v>
      </c>
      <c r="BP550" s="83">
        <f>SUMPRODUCT(BC549:$BC$2006, BN550:$BN$2007)</f>
        <v>12696.766331988018</v>
      </c>
      <c r="BQ550" s="77">
        <f t="shared" si="113"/>
        <v>0.10526655759939044</v>
      </c>
    </row>
    <row r="551" spans="1:69" x14ac:dyDescent="0.35">
      <c r="A551">
        <v>2021</v>
      </c>
      <c r="B551" t="s">
        <v>3</v>
      </c>
      <c r="C551" t="s">
        <v>69</v>
      </c>
      <c r="D551" t="s">
        <v>17</v>
      </c>
      <c r="E551">
        <v>1</v>
      </c>
      <c r="F551" t="s">
        <v>9</v>
      </c>
      <c r="G551" t="s">
        <v>129</v>
      </c>
      <c r="H551" t="s">
        <v>35</v>
      </c>
      <c r="I551" t="s">
        <v>86</v>
      </c>
      <c r="J551" t="s">
        <v>19</v>
      </c>
      <c r="K551" t="s">
        <v>92</v>
      </c>
      <c r="L551" s="6">
        <v>2</v>
      </c>
      <c r="M551" s="6">
        <v>-91492.56</v>
      </c>
      <c r="N551" s="6">
        <v>0</v>
      </c>
      <c r="O551" s="6">
        <v>0</v>
      </c>
      <c r="P551" s="6">
        <v>14648.56</v>
      </c>
      <c r="Q551" s="6">
        <v>0</v>
      </c>
      <c r="R551" s="6">
        <v>0</v>
      </c>
      <c r="S551" s="6">
        <v>0</v>
      </c>
      <c r="T551" s="6">
        <v>-91492.56</v>
      </c>
      <c r="W551" s="66" t="str">
        <f t="shared" si="106"/>
        <v>X</v>
      </c>
      <c r="X551" s="66" t="str">
        <f t="shared" si="107"/>
        <v>X</v>
      </c>
      <c r="BC551" s="88">
        <v>500</v>
      </c>
      <c r="BE551" s="78">
        <f t="shared" si="114"/>
        <v>272000</v>
      </c>
      <c r="BF551" s="82">
        <f t="shared" si="108"/>
        <v>0.71390386355822433</v>
      </c>
      <c r="BG551" s="82">
        <f t="shared" si="110"/>
        <v>0.28609613644177567</v>
      </c>
      <c r="BH551" s="86">
        <f t="shared" si="115"/>
        <v>6.5889827754805896E-4</v>
      </c>
      <c r="BI551" s="83">
        <f>SUMPRODUCT(BC551:$BC$2007,BG551:$BG$2007)</f>
        <v>60074.613889362248</v>
      </c>
      <c r="BJ551" s="77">
        <f t="shared" si="109"/>
        <v>0.27639344433359686</v>
      </c>
      <c r="BL551" s="78">
        <f t="shared" si="116"/>
        <v>272000</v>
      </c>
      <c r="BM551" s="82">
        <f t="shared" si="111"/>
        <v>0.89513715709975672</v>
      </c>
      <c r="BN551" s="82">
        <f t="shared" si="112"/>
        <v>0.10486284290024328</v>
      </c>
      <c r="BO551" s="86">
        <f t="shared" si="117"/>
        <v>4.3560153426391857E-4</v>
      </c>
      <c r="BP551" s="83">
        <f>SUMPRODUCT(BC550:$BC$2006, BN551:$BN$2007)</f>
        <v>12644.117109770765</v>
      </c>
      <c r="BQ551" s="77">
        <f t="shared" si="113"/>
        <v>0.10483005256825249</v>
      </c>
    </row>
    <row r="552" spans="1:69" x14ac:dyDescent="0.35">
      <c r="A552">
        <v>2021</v>
      </c>
      <c r="B552" t="s">
        <v>3</v>
      </c>
      <c r="C552" t="s">
        <v>69</v>
      </c>
      <c r="D552" t="s">
        <v>17</v>
      </c>
      <c r="E552">
        <v>1</v>
      </c>
      <c r="F552" t="s">
        <v>9</v>
      </c>
      <c r="G552" t="s">
        <v>129</v>
      </c>
      <c r="H552" t="s">
        <v>35</v>
      </c>
      <c r="I552" t="s">
        <v>86</v>
      </c>
      <c r="J552" t="s">
        <v>19</v>
      </c>
      <c r="K552" t="s">
        <v>95</v>
      </c>
      <c r="L552" s="6">
        <v>3</v>
      </c>
      <c r="M552" s="6">
        <v>365000</v>
      </c>
      <c r="N552" s="6">
        <v>10500</v>
      </c>
      <c r="O552" s="6">
        <v>0</v>
      </c>
      <c r="P552" s="6">
        <v>385000</v>
      </c>
      <c r="Q552" s="6">
        <v>0</v>
      </c>
      <c r="R552" s="6">
        <v>0</v>
      </c>
      <c r="S552" s="6">
        <v>0</v>
      </c>
      <c r="T552" s="6">
        <v>365000</v>
      </c>
      <c r="W552" s="66" t="str">
        <f t="shared" si="106"/>
        <v>X</v>
      </c>
      <c r="X552" s="66" t="str">
        <f t="shared" si="107"/>
        <v>X</v>
      </c>
      <c r="BC552" s="88">
        <v>500</v>
      </c>
      <c r="BE552" s="78">
        <f t="shared" si="114"/>
        <v>272500</v>
      </c>
      <c r="BF552" s="82">
        <f t="shared" si="108"/>
        <v>0.71456124783640851</v>
      </c>
      <c r="BG552" s="82">
        <f t="shared" si="110"/>
        <v>0.28543875216359149</v>
      </c>
      <c r="BH552" s="86">
        <f t="shared" si="115"/>
        <v>6.5738427818418099E-4</v>
      </c>
      <c r="BI552" s="83">
        <f>SUMPRODUCT(BC552:$BC$2007,BG552:$BG$2007)</f>
        <v>59931.565821141361</v>
      </c>
      <c r="BJ552" s="77">
        <f t="shared" si="109"/>
        <v>0.27573530363620258</v>
      </c>
      <c r="BL552" s="78">
        <f t="shared" si="116"/>
        <v>272500</v>
      </c>
      <c r="BM552" s="82">
        <f t="shared" si="111"/>
        <v>0.89557095662547548</v>
      </c>
      <c r="BN552" s="82">
        <f t="shared" si="112"/>
        <v>0.10442904337452452</v>
      </c>
      <c r="BO552" s="86">
        <f t="shared" si="117"/>
        <v>4.3379952571875879E-4</v>
      </c>
      <c r="BP552" s="83">
        <f>SUMPRODUCT(BC551:$BC$2006, BN552:$BN$2007)</f>
        <v>12591.685688320646</v>
      </c>
      <c r="BQ552" s="77">
        <f t="shared" si="113"/>
        <v>0.10439535328327064</v>
      </c>
    </row>
    <row r="553" spans="1:69" x14ac:dyDescent="0.35">
      <c r="A553">
        <v>2021</v>
      </c>
      <c r="B553" t="s">
        <v>3</v>
      </c>
      <c r="C553" t="s">
        <v>69</v>
      </c>
      <c r="D553" t="s">
        <v>17</v>
      </c>
      <c r="E553">
        <v>1</v>
      </c>
      <c r="F553" t="s">
        <v>9</v>
      </c>
      <c r="G553" t="s">
        <v>129</v>
      </c>
      <c r="H553" t="s">
        <v>35</v>
      </c>
      <c r="I553" t="s">
        <v>86</v>
      </c>
      <c r="J553" t="s">
        <v>19</v>
      </c>
      <c r="K553" t="s">
        <v>101</v>
      </c>
      <c r="L553" s="6">
        <v>1</v>
      </c>
      <c r="M553" s="6">
        <v>33447</v>
      </c>
      <c r="N553" s="6">
        <v>0</v>
      </c>
      <c r="O553" s="6">
        <v>0</v>
      </c>
      <c r="P553" s="6">
        <v>33447</v>
      </c>
      <c r="Q553" s="6">
        <v>0</v>
      </c>
      <c r="R553" s="6">
        <v>0</v>
      </c>
      <c r="S553" s="6">
        <v>3344.7</v>
      </c>
      <c r="T553" s="6">
        <v>5557.98</v>
      </c>
      <c r="W553" s="66" t="str">
        <f t="shared" si="106"/>
        <v>X</v>
      </c>
      <c r="X553" s="66" t="str">
        <f t="shared" si="107"/>
        <v>X</v>
      </c>
      <c r="BC553" s="88">
        <v>500</v>
      </c>
      <c r="BE553" s="78">
        <f t="shared" si="114"/>
        <v>273000</v>
      </c>
      <c r="BF553" s="82">
        <f t="shared" si="108"/>
        <v>0.71521712159405726</v>
      </c>
      <c r="BG553" s="82">
        <f t="shared" si="110"/>
        <v>0.28478287840594274</v>
      </c>
      <c r="BH553" s="86">
        <f t="shared" si="115"/>
        <v>6.5587375764875055E-4</v>
      </c>
      <c r="BI553" s="83">
        <f>SUMPRODUCT(BC553:$BC$2007,BG553:$BG$2007)</f>
        <v>59788.846445059557</v>
      </c>
      <c r="BJ553" s="77">
        <f t="shared" si="109"/>
        <v>0.27507867519742407</v>
      </c>
      <c r="BL553" s="78">
        <f t="shared" si="116"/>
        <v>273000</v>
      </c>
      <c r="BM553" s="82">
        <f t="shared" si="111"/>
        <v>0.89600296159724824</v>
      </c>
      <c r="BN553" s="82">
        <f t="shared" si="112"/>
        <v>0.10399703840275176</v>
      </c>
      <c r="BO553" s="86">
        <f t="shared" si="117"/>
        <v>4.3200497177275921E-4</v>
      </c>
      <c r="BP553" s="83">
        <f>SUMPRODUCT(BC552:$BC$2006, BN553:$BN$2007)</f>
        <v>12539.471166633382</v>
      </c>
      <c r="BQ553" s="77">
        <f t="shared" si="113"/>
        <v>0.10396245227438389</v>
      </c>
    </row>
    <row r="554" spans="1:69" x14ac:dyDescent="0.35">
      <c r="A554">
        <v>2021</v>
      </c>
      <c r="B554" t="s">
        <v>3</v>
      </c>
      <c r="C554" t="s">
        <v>69</v>
      </c>
      <c r="D554" t="s">
        <v>17</v>
      </c>
      <c r="E554">
        <v>1</v>
      </c>
      <c r="F554" t="s">
        <v>9</v>
      </c>
      <c r="G554" t="s">
        <v>129</v>
      </c>
      <c r="H554" t="s">
        <v>35</v>
      </c>
      <c r="I554" t="s">
        <v>86</v>
      </c>
      <c r="J554" t="s">
        <v>19</v>
      </c>
      <c r="K554" t="s">
        <v>88</v>
      </c>
      <c r="L554" s="6">
        <v>1</v>
      </c>
      <c r="M554" s="6">
        <v>-184488.77</v>
      </c>
      <c r="N554" s="6">
        <v>0</v>
      </c>
      <c r="O554" s="6">
        <v>0</v>
      </c>
      <c r="P554" s="6">
        <v>245728.68</v>
      </c>
      <c r="Q554" s="6">
        <v>34310.129999999997</v>
      </c>
      <c r="R554" s="6">
        <v>0</v>
      </c>
      <c r="S554" s="6">
        <v>0</v>
      </c>
      <c r="T554" s="6">
        <v>-184488.77</v>
      </c>
      <c r="W554" s="66" t="str">
        <f t="shared" si="106"/>
        <v>X</v>
      </c>
      <c r="X554" s="66" t="str">
        <f t="shared" si="107"/>
        <v>X</v>
      </c>
      <c r="BC554" s="88">
        <v>500</v>
      </c>
      <c r="BE554" s="78">
        <f t="shared" si="114"/>
        <v>273500</v>
      </c>
      <c r="BF554" s="82">
        <f t="shared" si="108"/>
        <v>0.71587148830200542</v>
      </c>
      <c r="BG554" s="82">
        <f t="shared" si="110"/>
        <v>0.28412851169799458</v>
      </c>
      <c r="BH554" s="86">
        <f t="shared" si="115"/>
        <v>6.5436670794816187E-4</v>
      </c>
      <c r="BI554" s="83">
        <f>SUMPRODUCT(BC554:$BC$2007,BG554:$BG$2007)</f>
        <v>59646.455005856587</v>
      </c>
      <c r="BJ554" s="77">
        <f t="shared" si="109"/>
        <v>0.27442355554243292</v>
      </c>
      <c r="BL554" s="78">
        <f t="shared" si="116"/>
        <v>273500</v>
      </c>
      <c r="BM554" s="82">
        <f t="shared" si="111"/>
        <v>0.89643317943883571</v>
      </c>
      <c r="BN554" s="82">
        <f t="shared" si="112"/>
        <v>0.10356682056116429</v>
      </c>
      <c r="BO554" s="86">
        <f t="shared" si="117"/>
        <v>4.3021784158747689E-4</v>
      </c>
      <c r="BP554" s="83">
        <f>SUMPRODUCT(BC553:$BC$2006, BN554:$BN$2007)</f>
        <v>12487.472647432007</v>
      </c>
      <c r="BQ554" s="77">
        <f t="shared" si="113"/>
        <v>0.10353134210243371</v>
      </c>
    </row>
    <row r="555" spans="1:69" x14ac:dyDescent="0.35">
      <c r="A555">
        <v>2021</v>
      </c>
      <c r="B555" t="s">
        <v>3</v>
      </c>
      <c r="C555" t="s">
        <v>69</v>
      </c>
      <c r="D555" t="s">
        <v>17</v>
      </c>
      <c r="E555">
        <v>1</v>
      </c>
      <c r="F555" t="s">
        <v>9</v>
      </c>
      <c r="G555" t="s">
        <v>129</v>
      </c>
      <c r="H555" t="s">
        <v>35</v>
      </c>
      <c r="I555" t="s">
        <v>86</v>
      </c>
      <c r="J555" t="s">
        <v>19</v>
      </c>
      <c r="K555" t="s">
        <v>157</v>
      </c>
      <c r="L555" s="6">
        <v>1</v>
      </c>
      <c r="M555" s="6">
        <v>225000</v>
      </c>
      <c r="N555" s="6">
        <v>0</v>
      </c>
      <c r="O555" s="6">
        <v>0</v>
      </c>
      <c r="P555" s="6">
        <v>225000</v>
      </c>
      <c r="Q555" s="6">
        <v>25000</v>
      </c>
      <c r="R555" s="6">
        <v>0</v>
      </c>
      <c r="S555" s="6">
        <v>0</v>
      </c>
      <c r="T555" s="6">
        <v>225000</v>
      </c>
      <c r="W555" s="66" t="str">
        <f t="shared" si="106"/>
        <v>X</v>
      </c>
      <c r="X555" s="66" t="str">
        <f t="shared" si="107"/>
        <v>X</v>
      </c>
      <c r="BC555" s="88">
        <v>500</v>
      </c>
      <c r="BE555" s="78">
        <f t="shared" si="114"/>
        <v>274000</v>
      </c>
      <c r="BF555" s="82">
        <f t="shared" si="108"/>
        <v>0.71652435142311277</v>
      </c>
      <c r="BG555" s="82">
        <f t="shared" si="110"/>
        <v>0.28347564857688723</v>
      </c>
      <c r="BH555" s="86">
        <f t="shared" si="115"/>
        <v>6.528631211073499E-4</v>
      </c>
      <c r="BI555" s="83">
        <f>SUMPRODUCT(BC555:$BC$2007,BG555:$BG$2007)</f>
        <v>59504.390750007595</v>
      </c>
      <c r="BJ555" s="77">
        <f t="shared" si="109"/>
        <v>0.2737699412043848</v>
      </c>
      <c r="BL555" s="78">
        <f t="shared" si="116"/>
        <v>274000</v>
      </c>
      <c r="BM555" s="82">
        <f t="shared" si="111"/>
        <v>0.89686161754328786</v>
      </c>
      <c r="BN555" s="82">
        <f t="shared" si="112"/>
        <v>0.10313838245671214</v>
      </c>
      <c r="BO555" s="86">
        <f t="shared" si="117"/>
        <v>4.2843810445214459E-4</v>
      </c>
      <c r="BP555" s="83">
        <f>SUMPRODUCT(BC554:$BC$2006, BN555:$BN$2007)</f>
        <v>12435.689237151424</v>
      </c>
      <c r="BQ555" s="77">
        <f t="shared" si="113"/>
        <v>0.10310201535903603</v>
      </c>
    </row>
    <row r="556" spans="1:69" x14ac:dyDescent="0.35">
      <c r="A556">
        <v>2021</v>
      </c>
      <c r="B556" t="s">
        <v>3</v>
      </c>
      <c r="C556" t="s">
        <v>69</v>
      </c>
      <c r="D556" t="s">
        <v>17</v>
      </c>
      <c r="E556">
        <v>1</v>
      </c>
      <c r="F556" t="s">
        <v>9</v>
      </c>
      <c r="G556" t="s">
        <v>129</v>
      </c>
      <c r="H556" t="s">
        <v>35</v>
      </c>
      <c r="I556" t="s">
        <v>86</v>
      </c>
      <c r="J556" t="s">
        <v>19</v>
      </c>
      <c r="K556" t="s">
        <v>108</v>
      </c>
      <c r="L556" s="6">
        <v>12</v>
      </c>
      <c r="M556" s="6">
        <v>-1392543.16</v>
      </c>
      <c r="N556" s="6">
        <v>110437.5</v>
      </c>
      <c r="O556" s="6">
        <v>0</v>
      </c>
      <c r="P556" s="6">
        <v>850000</v>
      </c>
      <c r="Q556" s="6">
        <v>32000</v>
      </c>
      <c r="R556" s="6">
        <v>0</v>
      </c>
      <c r="S556" s="6">
        <v>0</v>
      </c>
      <c r="T556" s="6">
        <v>-1392543.16</v>
      </c>
      <c r="W556" s="66" t="str">
        <f t="shared" si="106"/>
        <v>X</v>
      </c>
      <c r="X556" s="66" t="str">
        <f t="shared" si="107"/>
        <v>X</v>
      </c>
      <c r="BC556" s="88">
        <v>500</v>
      </c>
      <c r="BE556" s="78">
        <f t="shared" si="114"/>
        <v>274500</v>
      </c>
      <c r="BF556" s="82">
        <f t="shared" si="108"/>
        <v>0.71717571441228201</v>
      </c>
      <c r="BG556" s="82">
        <f t="shared" si="110"/>
        <v>0.28282428558771799</v>
      </c>
      <c r="BH556" s="86">
        <f t="shared" si="115"/>
        <v>6.5136298916923518E-4</v>
      </c>
      <c r="BI556" s="83">
        <f>SUMPRODUCT(BC556:$BC$2007,BG556:$BG$2007)</f>
        <v>59362.652925719151</v>
      </c>
      <c r="BJ556" s="77">
        <f t="shared" si="109"/>
        <v>0.27311782872440143</v>
      </c>
      <c r="BL556" s="78">
        <f t="shared" si="116"/>
        <v>274500</v>
      </c>
      <c r="BM556" s="82">
        <f t="shared" si="111"/>
        <v>0.89728828327307053</v>
      </c>
      <c r="BN556" s="82">
        <f t="shared" si="112"/>
        <v>0.10271171672692947</v>
      </c>
      <c r="BO556" s="86">
        <f t="shared" si="117"/>
        <v>4.2666572978267148E-4</v>
      </c>
      <c r="BP556" s="83">
        <f>SUMPRODUCT(BC555:$BC$2006, BN556:$BN$2007)</f>
        <v>12384.120045923068</v>
      </c>
      <c r="BQ556" s="77">
        <f t="shared" si="113"/>
        <v>0.10267446466645398</v>
      </c>
    </row>
    <row r="557" spans="1:69" x14ac:dyDescent="0.35">
      <c r="A557">
        <v>2021</v>
      </c>
      <c r="B557" t="s">
        <v>3</v>
      </c>
      <c r="C557" t="s">
        <v>69</v>
      </c>
      <c r="D557" t="s">
        <v>17</v>
      </c>
      <c r="E557">
        <v>1</v>
      </c>
      <c r="F557" t="s">
        <v>9</v>
      </c>
      <c r="G557" t="s">
        <v>129</v>
      </c>
      <c r="H557" t="s">
        <v>35</v>
      </c>
      <c r="I557" t="s">
        <v>86</v>
      </c>
      <c r="J557" t="s">
        <v>19</v>
      </c>
      <c r="K557" t="s">
        <v>99</v>
      </c>
      <c r="L557" s="6">
        <v>7</v>
      </c>
      <c r="M557" s="6">
        <v>-3407102.76</v>
      </c>
      <c r="N557" s="6">
        <v>9494.6299999999992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-3407102.76</v>
      </c>
      <c r="W557" s="66" t="str">
        <f t="shared" si="106"/>
        <v>X</v>
      </c>
      <c r="X557" s="66" t="str">
        <f t="shared" si="107"/>
        <v>X</v>
      </c>
      <c r="BC557" s="88">
        <v>500</v>
      </c>
      <c r="BE557" s="78">
        <f t="shared" si="114"/>
        <v>275000</v>
      </c>
      <c r="BF557" s="82">
        <f t="shared" si="108"/>
        <v>0.71782558071647751</v>
      </c>
      <c r="BG557" s="82">
        <f t="shared" si="110"/>
        <v>0.28217441928352249</v>
      </c>
      <c r="BH557" s="86">
        <f t="shared" si="115"/>
        <v>6.4986630419550107E-4</v>
      </c>
      <c r="BI557" s="83">
        <f>SUMPRODUCT(BC557:$BC$2007,BG557:$BG$2007)</f>
        <v>59221.240782925299</v>
      </c>
      <c r="BJ557" s="77">
        <f t="shared" si="109"/>
        <v>0.27246721465155249</v>
      </c>
      <c r="BL557" s="78">
        <f t="shared" si="116"/>
        <v>275000</v>
      </c>
      <c r="BM557" s="82">
        <f t="shared" si="111"/>
        <v>0.89771318396019284</v>
      </c>
      <c r="BN557" s="82">
        <f t="shared" si="112"/>
        <v>0.10228681603980716</v>
      </c>
      <c r="BO557" s="86">
        <f t="shared" si="117"/>
        <v>4.2490068712230933E-4</v>
      </c>
      <c r="BP557" s="83">
        <f>SUMPRODUCT(BC556:$BC$2006, BN557:$BN$2007)</f>
        <v>12332.764187559604</v>
      </c>
      <c r="BQ557" s="77">
        <f t="shared" si="113"/>
        <v>0.10224868267747118</v>
      </c>
    </row>
    <row r="558" spans="1:69" x14ac:dyDescent="0.35">
      <c r="A558">
        <v>2021</v>
      </c>
      <c r="B558" t="s">
        <v>3</v>
      </c>
      <c r="C558" t="s">
        <v>69</v>
      </c>
      <c r="D558" t="s">
        <v>17</v>
      </c>
      <c r="E558">
        <v>1</v>
      </c>
      <c r="F558" t="s">
        <v>9</v>
      </c>
      <c r="G558" t="s">
        <v>129</v>
      </c>
      <c r="H558" t="s">
        <v>35</v>
      </c>
      <c r="I558" t="s">
        <v>86</v>
      </c>
      <c r="J558" t="s">
        <v>19</v>
      </c>
      <c r="K558" t="s">
        <v>118</v>
      </c>
      <c r="L558" s="6">
        <v>1</v>
      </c>
      <c r="M558" s="6">
        <v>0</v>
      </c>
      <c r="N558" s="6">
        <v>1800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W558" s="66" t="str">
        <f t="shared" si="106"/>
        <v>X</v>
      </c>
      <c r="X558" s="66" t="str">
        <f t="shared" si="107"/>
        <v>X</v>
      </c>
      <c r="BC558" s="88">
        <v>500</v>
      </c>
      <c r="BE558" s="78">
        <f t="shared" si="114"/>
        <v>275500</v>
      </c>
      <c r="BF558" s="82">
        <f t="shared" si="108"/>
        <v>0.7184739537747431</v>
      </c>
      <c r="BG558" s="82">
        <f t="shared" si="110"/>
        <v>0.2815260462252569</v>
      </c>
      <c r="BH558" s="86">
        <f t="shared" si="115"/>
        <v>6.4837305826559444E-4</v>
      </c>
      <c r="BI558" s="83">
        <f>SUMPRODUCT(BC558:$BC$2007,BG558:$BG$2007)</f>
        <v>59080.15357328354</v>
      </c>
      <c r="BJ558" s="77">
        <f t="shared" si="109"/>
        <v>0.27181809554283681</v>
      </c>
      <c r="BL558" s="78">
        <f t="shared" si="116"/>
        <v>275500</v>
      </c>
      <c r="BM558" s="82">
        <f t="shared" si="111"/>
        <v>0.89813632690633216</v>
      </c>
      <c r="BN558" s="82">
        <f t="shared" si="112"/>
        <v>0.10186367309366784</v>
      </c>
      <c r="BO558" s="86">
        <f t="shared" si="117"/>
        <v>4.2314294613932102E-4</v>
      </c>
      <c r="BP558" s="83">
        <f>SUMPRODUCT(BC557:$BC$2006, BN558:$BN$2007)</f>
        <v>12281.6207795397</v>
      </c>
      <c r="BQ558" s="77">
        <f t="shared" si="113"/>
        <v>0.10182466207526536</v>
      </c>
    </row>
    <row r="559" spans="1:69" x14ac:dyDescent="0.35">
      <c r="A559">
        <v>2021</v>
      </c>
      <c r="B559" t="s">
        <v>3</v>
      </c>
      <c r="C559" t="s">
        <v>69</v>
      </c>
      <c r="D559" t="s">
        <v>17</v>
      </c>
      <c r="E559">
        <v>1</v>
      </c>
      <c r="F559" t="s">
        <v>9</v>
      </c>
      <c r="G559" t="s">
        <v>129</v>
      </c>
      <c r="H559" t="s">
        <v>35</v>
      </c>
      <c r="I559" t="s">
        <v>86</v>
      </c>
      <c r="J559" t="s">
        <v>19</v>
      </c>
      <c r="K559" t="s">
        <v>98</v>
      </c>
      <c r="L559" s="6">
        <v>39</v>
      </c>
      <c r="M559" s="6">
        <v>-1127837.8700000001</v>
      </c>
      <c r="N559" s="6">
        <v>0</v>
      </c>
      <c r="O559" s="6">
        <v>0</v>
      </c>
      <c r="P559" s="6">
        <v>18111.77</v>
      </c>
      <c r="Q559" s="6">
        <v>25000</v>
      </c>
      <c r="R559" s="6">
        <v>0</v>
      </c>
      <c r="S559" s="6">
        <v>0</v>
      </c>
      <c r="T559" s="6">
        <v>-1127837.8700000001</v>
      </c>
      <c r="W559" s="66" t="str">
        <f t="shared" si="106"/>
        <v>X</v>
      </c>
      <c r="X559" s="66" t="str">
        <f t="shared" si="107"/>
        <v>X</v>
      </c>
      <c r="BC559" s="88">
        <v>500</v>
      </c>
      <c r="BE559" s="78">
        <f t="shared" si="114"/>
        <v>276000</v>
      </c>
      <c r="BF559" s="82">
        <f t="shared" si="108"/>
        <v>0.7191208370182206</v>
      </c>
      <c r="BG559" s="82">
        <f t="shared" si="110"/>
        <v>0.2808791629817794</v>
      </c>
      <c r="BH559" s="86">
        <f t="shared" si="115"/>
        <v>6.4688324347750292E-4</v>
      </c>
      <c r="BI559" s="83">
        <f>SUMPRODUCT(BC559:$BC$2007,BG559:$BG$2007)</f>
        <v>58939.390550170901</v>
      </c>
      <c r="BJ559" s="77">
        <f t="shared" si="109"/>
        <v>0.27117046796316457</v>
      </c>
      <c r="BL559" s="78">
        <f t="shared" si="116"/>
        <v>276000</v>
      </c>
      <c r="BM559" s="82">
        <f t="shared" si="111"/>
        <v>0.89855771938296036</v>
      </c>
      <c r="BN559" s="82">
        <f t="shared" si="112"/>
        <v>0.10144228061703964</v>
      </c>
      <c r="BO559" s="86">
        <f t="shared" si="117"/>
        <v>4.2139247662820178E-4</v>
      </c>
      <c r="BP559" s="83">
        <f>SUMPRODUCT(BC558:$BC$2006, BN559:$BN$2007)</f>
        <v>12230.688942992867</v>
      </c>
      <c r="BQ559" s="77">
        <f t="shared" si="113"/>
        <v>0.10140239557328268</v>
      </c>
    </row>
    <row r="560" spans="1:69" x14ac:dyDescent="0.35">
      <c r="A560">
        <v>2021</v>
      </c>
      <c r="B560" t="s">
        <v>3</v>
      </c>
      <c r="C560" t="s">
        <v>69</v>
      </c>
      <c r="D560" t="s">
        <v>17</v>
      </c>
      <c r="E560">
        <v>1</v>
      </c>
      <c r="F560" t="s">
        <v>9</v>
      </c>
      <c r="G560" t="s">
        <v>129</v>
      </c>
      <c r="H560" t="s">
        <v>35</v>
      </c>
      <c r="I560" t="s">
        <v>86</v>
      </c>
      <c r="J560" t="s">
        <v>19</v>
      </c>
      <c r="K560" t="s">
        <v>105</v>
      </c>
      <c r="L560" s="6">
        <v>2</v>
      </c>
      <c r="M560" s="6">
        <v>497863.3</v>
      </c>
      <c r="N560" s="6">
        <v>7085.64</v>
      </c>
      <c r="O560" s="6">
        <v>0</v>
      </c>
      <c r="P560" s="6">
        <v>505179.75</v>
      </c>
      <c r="Q560" s="6">
        <v>0</v>
      </c>
      <c r="R560" s="6">
        <v>0</v>
      </c>
      <c r="S560" s="6">
        <v>0</v>
      </c>
      <c r="T560" s="6">
        <v>497863.3</v>
      </c>
      <c r="W560" s="66" t="str">
        <f t="shared" si="106"/>
        <v>X</v>
      </c>
      <c r="X560" s="66" t="str">
        <f t="shared" si="107"/>
        <v>X</v>
      </c>
      <c r="BC560" s="88">
        <v>500</v>
      </c>
      <c r="BE560" s="78">
        <f t="shared" si="114"/>
        <v>276500</v>
      </c>
      <c r="BF560" s="82">
        <f t="shared" si="108"/>
        <v>0.71976623387016769</v>
      </c>
      <c r="BG560" s="82">
        <f t="shared" si="110"/>
        <v>0.28023376612983231</v>
      </c>
      <c r="BH560" s="86">
        <f t="shared" si="115"/>
        <v>6.4539685194708873E-4</v>
      </c>
      <c r="BI560" s="83">
        <f>SUMPRODUCT(BC560:$BC$2007,BG560:$BG$2007)</f>
        <v>58798.950968680008</v>
      </c>
      <c r="BJ560" s="77">
        <f t="shared" si="109"/>
        <v>0.27052432848533914</v>
      </c>
      <c r="BL560" s="78">
        <f t="shared" si="116"/>
        <v>276500</v>
      </c>
      <c r="BM560" s="82">
        <f t="shared" si="111"/>
        <v>0.89897736863146838</v>
      </c>
      <c r="BN560" s="82">
        <f t="shared" si="112"/>
        <v>0.10102263136853162</v>
      </c>
      <c r="BO560" s="86">
        <f t="shared" si="117"/>
        <v>4.1964924850801388E-4</v>
      </c>
      <c r="BP560" s="83">
        <f>SUMPRODUCT(BC559:$BC$2006, BN560:$BN$2007)</f>
        <v>12179.96780268435</v>
      </c>
      <c r="BQ560" s="77">
        <f t="shared" si="113"/>
        <v>0.10098187591511258</v>
      </c>
    </row>
    <row r="561" spans="1:69" x14ac:dyDescent="0.35">
      <c r="A561">
        <v>2021</v>
      </c>
      <c r="B561" t="s">
        <v>3</v>
      </c>
      <c r="C561" t="s">
        <v>69</v>
      </c>
      <c r="D561" t="s">
        <v>17</v>
      </c>
      <c r="E561">
        <v>1</v>
      </c>
      <c r="F561" t="s">
        <v>9</v>
      </c>
      <c r="G561" t="s">
        <v>129</v>
      </c>
      <c r="H561" t="s">
        <v>35</v>
      </c>
      <c r="I561" t="s">
        <v>87</v>
      </c>
      <c r="J561" t="s">
        <v>19</v>
      </c>
      <c r="K561" t="s">
        <v>94</v>
      </c>
      <c r="L561" s="6">
        <v>2</v>
      </c>
      <c r="M561" s="6">
        <v>-38287.269999999997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-38287.269999999997</v>
      </c>
      <c r="W561" s="66">
        <f t="shared" si="106"/>
        <v>-19143.634999999998</v>
      </c>
      <c r="X561" s="66" t="str">
        <f t="shared" si="107"/>
        <v>X</v>
      </c>
      <c r="BC561" s="88">
        <v>500</v>
      </c>
      <c r="BE561" s="78">
        <f t="shared" si="114"/>
        <v>277000</v>
      </c>
      <c r="BF561" s="82">
        <f t="shared" si="108"/>
        <v>0.72041014774597634</v>
      </c>
      <c r="BG561" s="82">
        <f t="shared" si="110"/>
        <v>0.27958985225402366</v>
      </c>
      <c r="BH561" s="86">
        <f t="shared" si="115"/>
        <v>6.4391387580864379E-4</v>
      </c>
      <c r="BI561" s="83">
        <f>SUMPRODUCT(BC561:$BC$2007,BG561:$BG$2007)</f>
        <v>58658.834085615097</v>
      </c>
      <c r="BJ561" s="77">
        <f t="shared" si="109"/>
        <v>0.26987967369003873</v>
      </c>
      <c r="BL561" s="78">
        <f t="shared" si="116"/>
        <v>277000</v>
      </c>
      <c r="BM561" s="82">
        <f t="shared" si="111"/>
        <v>0.89939528186329087</v>
      </c>
      <c r="BN561" s="82">
        <f t="shared" si="112"/>
        <v>0.10060471813670913</v>
      </c>
      <c r="BO561" s="86">
        <f t="shared" si="117"/>
        <v>4.1791323182249762E-4</v>
      </c>
      <c r="BP561" s="83">
        <f>SUMPRODUCT(BC560:$BC$2006, BN561:$BN$2007)</f>
        <v>12129.456487000085</v>
      </c>
      <c r="BQ561" s="77">
        <f t="shared" si="113"/>
        <v>0.10056309587436293</v>
      </c>
    </row>
    <row r="562" spans="1:69" x14ac:dyDescent="0.35">
      <c r="A562">
        <v>2021</v>
      </c>
      <c r="B562" t="s">
        <v>3</v>
      </c>
      <c r="C562" t="s">
        <v>69</v>
      </c>
      <c r="D562" t="s">
        <v>17</v>
      </c>
      <c r="E562">
        <v>1</v>
      </c>
      <c r="F562" t="s">
        <v>9</v>
      </c>
      <c r="G562" t="s">
        <v>129</v>
      </c>
      <c r="H562" t="s">
        <v>35</v>
      </c>
      <c r="I562" t="s">
        <v>87</v>
      </c>
      <c r="J562" t="s">
        <v>19</v>
      </c>
      <c r="K562" t="s">
        <v>117</v>
      </c>
      <c r="L562" s="6">
        <v>3</v>
      </c>
      <c r="M562" s="6">
        <v>-169386.59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-169386.59</v>
      </c>
      <c r="W562" s="66">
        <f t="shared" si="106"/>
        <v>-56462.196666666663</v>
      </c>
      <c r="X562" s="66" t="str">
        <f t="shared" si="107"/>
        <v>X</v>
      </c>
      <c r="BC562" s="88">
        <v>500</v>
      </c>
      <c r="BE562" s="78">
        <f t="shared" si="114"/>
        <v>277500</v>
      </c>
      <c r="BF562" s="82">
        <f t="shared" si="108"/>
        <v>0.72105258205319045</v>
      </c>
      <c r="BG562" s="82">
        <f t="shared" si="110"/>
        <v>0.27894741794680955</v>
      </c>
      <c r="BH562" s="86">
        <f t="shared" si="115"/>
        <v>6.4243430721411254E-4</v>
      </c>
      <c r="BI562" s="83">
        <f>SUMPRODUCT(BC562:$BC$2007,BG562:$BG$2007)</f>
        <v>58519.039159488086</v>
      </c>
      <c r="BJ562" s="77">
        <f t="shared" si="109"/>
        <v>0.26923650016579825</v>
      </c>
      <c r="BL562" s="78">
        <f t="shared" si="116"/>
        <v>277500</v>
      </c>
      <c r="BM562" s="82">
        <f t="shared" si="111"/>
        <v>0.89981146626002984</v>
      </c>
      <c r="BN562" s="82">
        <f t="shared" si="112"/>
        <v>0.10018853373997016</v>
      </c>
      <c r="BO562" s="86">
        <f t="shared" si="117"/>
        <v>4.1618439673896113E-4</v>
      </c>
      <c r="BP562" s="83">
        <f>SUMPRODUCT(BC561:$BC$2006, BN562:$BN$2007)</f>
        <v>12079.15412793173</v>
      </c>
      <c r="BQ562" s="77">
        <f t="shared" si="113"/>
        <v>0.100146048254536</v>
      </c>
    </row>
    <row r="563" spans="1:69" x14ac:dyDescent="0.35">
      <c r="A563">
        <v>2021</v>
      </c>
      <c r="B563" t="s">
        <v>3</v>
      </c>
      <c r="C563" t="s">
        <v>69</v>
      </c>
      <c r="D563" t="s">
        <v>17</v>
      </c>
      <c r="E563">
        <v>1</v>
      </c>
      <c r="F563" t="s">
        <v>9</v>
      </c>
      <c r="G563" t="s">
        <v>129</v>
      </c>
      <c r="H563" t="s">
        <v>35</v>
      </c>
      <c r="I563" t="s">
        <v>87</v>
      </c>
      <c r="J563" t="s">
        <v>19</v>
      </c>
      <c r="K563" t="s">
        <v>95</v>
      </c>
      <c r="L563" s="6">
        <v>1</v>
      </c>
      <c r="M563" s="6">
        <v>5787.24</v>
      </c>
      <c r="N563" s="6">
        <v>365.09</v>
      </c>
      <c r="O563" s="6">
        <v>0</v>
      </c>
      <c r="P563" s="6">
        <v>4989</v>
      </c>
      <c r="Q563" s="6">
        <v>0</v>
      </c>
      <c r="R563" s="6">
        <v>0</v>
      </c>
      <c r="S563" s="6">
        <v>0</v>
      </c>
      <c r="T563" s="6">
        <v>5577.72</v>
      </c>
      <c r="W563" s="66">
        <f t="shared" si="106"/>
        <v>5787.24</v>
      </c>
      <c r="X563" s="66">
        <f t="shared" si="107"/>
        <v>4989</v>
      </c>
      <c r="BC563" s="88">
        <v>500</v>
      </c>
      <c r="BE563" s="78">
        <f t="shared" si="114"/>
        <v>278000</v>
      </c>
      <c r="BF563" s="82">
        <f t="shared" si="108"/>
        <v>0.72169354019152454</v>
      </c>
      <c r="BG563" s="82">
        <f t="shared" si="110"/>
        <v>0.27830645980847546</v>
      </c>
      <c r="BH563" s="86">
        <f t="shared" si="115"/>
        <v>6.4095813833409121E-4</v>
      </c>
      <c r="BI563" s="83">
        <f>SUMPRODUCT(BC563:$BC$2007,BG563:$BG$2007)</f>
        <v>58379.565450514689</v>
      </c>
      <c r="BJ563" s="77">
        <f t="shared" si="109"/>
        <v>0.26859480450899165</v>
      </c>
      <c r="BL563" s="78">
        <f t="shared" si="116"/>
        <v>278000</v>
      </c>
      <c r="BM563" s="82">
        <f t="shared" si="111"/>
        <v>0.90022592897357845</v>
      </c>
      <c r="BN563" s="82">
        <f t="shared" si="112"/>
        <v>9.9774071026421551E-2</v>
      </c>
      <c r="BO563" s="86">
        <f t="shared" si="117"/>
        <v>4.1446271354861342E-4</v>
      </c>
      <c r="BP563" s="83">
        <f>SUMPRODUCT(BC562:$BC$2006, BN563:$BN$2007)</f>
        <v>12029.059861061745</v>
      </c>
      <c r="BQ563" s="77">
        <f t="shared" si="113"/>
        <v>9.9730725888904762E-2</v>
      </c>
    </row>
    <row r="564" spans="1:69" x14ac:dyDescent="0.35">
      <c r="A564">
        <v>2021</v>
      </c>
      <c r="B564" t="s">
        <v>3</v>
      </c>
      <c r="C564" t="s">
        <v>69</v>
      </c>
      <c r="D564" t="s">
        <v>17</v>
      </c>
      <c r="E564">
        <v>1</v>
      </c>
      <c r="F564" t="s">
        <v>9</v>
      </c>
      <c r="G564" t="s">
        <v>129</v>
      </c>
      <c r="H564" t="s">
        <v>35</v>
      </c>
      <c r="I564" t="s">
        <v>87</v>
      </c>
      <c r="J564" t="s">
        <v>19</v>
      </c>
      <c r="K564" t="s">
        <v>99</v>
      </c>
      <c r="L564" s="6">
        <v>1</v>
      </c>
      <c r="M564" s="6">
        <v>-156015.87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-156015.87</v>
      </c>
      <c r="W564" s="66">
        <f t="shared" si="106"/>
        <v>-156015.87</v>
      </c>
      <c r="X564" s="66" t="str">
        <f t="shared" si="107"/>
        <v>X</v>
      </c>
      <c r="BC564" s="88">
        <v>500</v>
      </c>
      <c r="BE564" s="78">
        <f t="shared" si="114"/>
        <v>278500</v>
      </c>
      <c r="BF564" s="82">
        <f t="shared" si="108"/>
        <v>0.72233302555288104</v>
      </c>
      <c r="BG564" s="82">
        <f t="shared" si="110"/>
        <v>0.27766697444711896</v>
      </c>
      <c r="BH564" s="86">
        <f t="shared" si="115"/>
        <v>6.3948536135649547E-4</v>
      </c>
      <c r="BI564" s="83">
        <f>SUMPRODUCT(BC564:$BC$2007,BG564:$BG$2007)</f>
        <v>58240.412220610444</v>
      </c>
      <c r="BJ564" s="77">
        <f t="shared" si="109"/>
        <v>0.26795458332381328</v>
      </c>
      <c r="BL564" s="78">
        <f t="shared" si="116"/>
        <v>278500</v>
      </c>
      <c r="BM564" s="82">
        <f t="shared" si="111"/>
        <v>0.90063867712624368</v>
      </c>
      <c r="BN564" s="82">
        <f t="shared" si="112"/>
        <v>9.9361322873756319E-2</v>
      </c>
      <c r="BO564" s="86">
        <f t="shared" si="117"/>
        <v>4.1274815266523213E-4</v>
      </c>
      <c r="BP564" s="83">
        <f>SUMPRODUCT(BC563:$BC$2006, BN564:$BN$2007)</f>
        <v>11979.172825548534</v>
      </c>
      <c r="BQ564" s="77">
        <f t="shared" si="113"/>
        <v>9.9317121640389611E-2</v>
      </c>
    </row>
    <row r="565" spans="1:69" x14ac:dyDescent="0.35">
      <c r="A565">
        <v>2021</v>
      </c>
      <c r="B565" t="s">
        <v>3</v>
      </c>
      <c r="C565" t="s">
        <v>69</v>
      </c>
      <c r="D565" t="s">
        <v>17</v>
      </c>
      <c r="E565">
        <v>1</v>
      </c>
      <c r="F565" t="s">
        <v>9</v>
      </c>
      <c r="G565" t="s">
        <v>130</v>
      </c>
      <c r="H565" t="s">
        <v>35</v>
      </c>
      <c r="I565" t="s">
        <v>86</v>
      </c>
      <c r="J565" t="s">
        <v>19</v>
      </c>
      <c r="K565" t="s">
        <v>99</v>
      </c>
      <c r="L565" s="6">
        <v>2</v>
      </c>
      <c r="M565" s="6">
        <v>-336970.4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-336970.4</v>
      </c>
      <c r="W565" s="66" t="str">
        <f t="shared" si="106"/>
        <v>X</v>
      </c>
      <c r="X565" s="66" t="str">
        <f t="shared" si="107"/>
        <v>X</v>
      </c>
      <c r="BC565" s="88">
        <v>500</v>
      </c>
      <c r="BE565" s="78">
        <f t="shared" si="114"/>
        <v>279000</v>
      </c>
      <c r="BF565" s="82">
        <f t="shared" si="108"/>
        <v>0.72297104152136882</v>
      </c>
      <c r="BG565" s="82">
        <f t="shared" si="110"/>
        <v>0.27702895847863118</v>
      </c>
      <c r="BH565" s="86">
        <f t="shared" si="115"/>
        <v>6.3801596848778175E-4</v>
      </c>
      <c r="BI565" s="83">
        <f>SUMPRODUCT(BC565:$BC$2007,BG565:$BG$2007)</f>
        <v>58101.578733386901</v>
      </c>
      <c r="BJ565" s="77">
        <f t="shared" si="109"/>
        <v>0.26731583322226077</v>
      </c>
      <c r="BL565" s="78">
        <f t="shared" si="116"/>
        <v>279000</v>
      </c>
      <c r="BM565" s="82">
        <f t="shared" si="111"/>
        <v>0.90104971781086851</v>
      </c>
      <c r="BN565" s="82">
        <f t="shared" si="112"/>
        <v>9.8950282189131489E-2</v>
      </c>
      <c r="BO565" s="86">
        <f t="shared" si="117"/>
        <v>4.1104068462483045E-4</v>
      </c>
      <c r="BP565" s="83">
        <f>SUMPRODUCT(BC564:$BC$2006, BN565:$BN$2007)</f>
        <v>11929.492164111656</v>
      </c>
      <c r="BQ565" s="77">
        <f t="shared" si="113"/>
        <v>9.890522840143591E-2</v>
      </c>
    </row>
    <row r="566" spans="1:69" x14ac:dyDescent="0.35">
      <c r="A566">
        <v>2021</v>
      </c>
      <c r="B566" t="s">
        <v>3</v>
      </c>
      <c r="C566" t="s">
        <v>69</v>
      </c>
      <c r="D566" t="s">
        <v>17</v>
      </c>
      <c r="E566">
        <v>1</v>
      </c>
      <c r="F566" t="s">
        <v>9</v>
      </c>
      <c r="G566" t="s">
        <v>130</v>
      </c>
      <c r="H566" t="s">
        <v>35</v>
      </c>
      <c r="I566" t="s">
        <v>86</v>
      </c>
      <c r="J566" t="s">
        <v>19</v>
      </c>
      <c r="K566" t="s">
        <v>98</v>
      </c>
      <c r="L566" s="6">
        <v>2</v>
      </c>
      <c r="M566" s="6">
        <v>-6570.12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-6570.12</v>
      </c>
      <c r="W566" s="66" t="str">
        <f t="shared" si="106"/>
        <v>X</v>
      </c>
      <c r="X566" s="66" t="str">
        <f t="shared" si="107"/>
        <v>X</v>
      </c>
      <c r="BC566" s="88">
        <v>500</v>
      </c>
      <c r="BE566" s="78">
        <f t="shared" si="114"/>
        <v>279500</v>
      </c>
      <c r="BF566" s="82">
        <f t="shared" si="108"/>
        <v>0.72360759147332054</v>
      </c>
      <c r="BG566" s="82">
        <f t="shared" si="110"/>
        <v>0.27639240852667946</v>
      </c>
      <c r="BH566" s="86">
        <f t="shared" si="115"/>
        <v>6.3654995195172592E-4</v>
      </c>
      <c r="BI566" s="83">
        <f>SUMPRODUCT(BC566:$BC$2007,BG566:$BG$2007)</f>
        <v>57963.064254147575</v>
      </c>
      <c r="BJ566" s="77">
        <f t="shared" si="109"/>
        <v>0.26667855082411601</v>
      </c>
      <c r="BL566" s="78">
        <f t="shared" si="116"/>
        <v>279500</v>
      </c>
      <c r="BM566" s="82">
        <f t="shared" si="111"/>
        <v>0.90145905809095439</v>
      </c>
      <c r="BN566" s="82">
        <f t="shared" si="112"/>
        <v>9.854094190904561E-2</v>
      </c>
      <c r="BO566" s="86">
        <f t="shared" si="117"/>
        <v>4.0934028008587919E-4</v>
      </c>
      <c r="BP566" s="83">
        <f>SUMPRODUCT(BC565:$BC$2006, BN566:$BN$2007)</f>
        <v>11880.017023017092</v>
      </c>
      <c r="BQ566" s="77">
        <f t="shared" si="113"/>
        <v>9.8495039093891679E-2</v>
      </c>
    </row>
    <row r="567" spans="1:69" x14ac:dyDescent="0.35">
      <c r="A567">
        <v>2021</v>
      </c>
      <c r="B567" t="s">
        <v>3</v>
      </c>
      <c r="C567" t="s">
        <v>69</v>
      </c>
      <c r="D567" t="s">
        <v>17</v>
      </c>
      <c r="E567">
        <v>1</v>
      </c>
      <c r="F567" t="s">
        <v>9</v>
      </c>
      <c r="G567" t="s">
        <v>131</v>
      </c>
      <c r="H567" t="s">
        <v>35</v>
      </c>
      <c r="I567" t="s">
        <v>86</v>
      </c>
      <c r="J567" t="s">
        <v>19</v>
      </c>
      <c r="K567" t="s">
        <v>91</v>
      </c>
      <c r="L567" s="6">
        <v>1</v>
      </c>
      <c r="M567" s="6">
        <v>5942339.1200000001</v>
      </c>
      <c r="N567" s="6">
        <v>161532.87</v>
      </c>
      <c r="O567" s="6">
        <v>0</v>
      </c>
      <c r="P567" s="6">
        <v>5942339.1200000001</v>
      </c>
      <c r="Q567" s="6">
        <v>10400</v>
      </c>
      <c r="R567" s="6">
        <v>0</v>
      </c>
      <c r="S567" s="6">
        <v>0</v>
      </c>
      <c r="T567" s="6">
        <v>5942339.1200000001</v>
      </c>
      <c r="W567" s="66" t="str">
        <f t="shared" si="106"/>
        <v>X</v>
      </c>
      <c r="X567" s="66" t="str">
        <f t="shared" si="107"/>
        <v>X</v>
      </c>
      <c r="BC567" s="88">
        <v>500</v>
      </c>
      <c r="BE567" s="78">
        <f t="shared" si="114"/>
        <v>280000</v>
      </c>
      <c r="BF567" s="82">
        <f t="shared" si="108"/>
        <v>0.72424267877731108</v>
      </c>
      <c r="BG567" s="82">
        <f t="shared" si="110"/>
        <v>0.27575732122268892</v>
      </c>
      <c r="BH567" s="86">
        <f t="shared" si="115"/>
        <v>6.3508730399053359E-4</v>
      </c>
      <c r="BI567" s="83">
        <f>SUMPRODUCT(BC567:$BC$2007,BG567:$BG$2007)</f>
        <v>57824.868049884237</v>
      </c>
      <c r="BJ567" s="77">
        <f t="shared" si="109"/>
        <v>0.26604273275692847</v>
      </c>
      <c r="BL567" s="78">
        <f t="shared" si="116"/>
        <v>280000</v>
      </c>
      <c r="BM567" s="82">
        <f t="shared" si="111"/>
        <v>0.90186670500078203</v>
      </c>
      <c r="BN567" s="82">
        <f t="shared" si="112"/>
        <v>9.8133294999217968E-2</v>
      </c>
      <c r="BO567" s="86">
        <f t="shared" si="117"/>
        <v>4.076469098276414E-4</v>
      </c>
      <c r="BP567" s="83">
        <f>SUMPRODUCT(BC566:$BC$2006, BN567:$BN$2007)</f>
        <v>11830.746552062568</v>
      </c>
      <c r="BQ567" s="77">
        <f t="shared" si="113"/>
        <v>9.8086546668886068E-2</v>
      </c>
    </row>
    <row r="568" spans="1:69" x14ac:dyDescent="0.35">
      <c r="A568">
        <v>2021</v>
      </c>
      <c r="B568" t="s">
        <v>3</v>
      </c>
      <c r="C568" t="s">
        <v>69</v>
      </c>
      <c r="D568" t="s">
        <v>17</v>
      </c>
      <c r="E568">
        <v>1</v>
      </c>
      <c r="F568" t="s">
        <v>9</v>
      </c>
      <c r="G568" t="s">
        <v>131</v>
      </c>
      <c r="H568" t="s">
        <v>35</v>
      </c>
      <c r="I568" t="s">
        <v>86</v>
      </c>
      <c r="J568" t="s">
        <v>19</v>
      </c>
      <c r="K568" t="s">
        <v>94</v>
      </c>
      <c r="L568" s="6">
        <v>2</v>
      </c>
      <c r="M568" s="6">
        <v>-386399.99</v>
      </c>
      <c r="N568" s="6">
        <v>17010.91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-386399.99</v>
      </c>
      <c r="W568" s="66" t="str">
        <f t="shared" si="106"/>
        <v>X</v>
      </c>
      <c r="X568" s="66" t="str">
        <f t="shared" si="107"/>
        <v>X</v>
      </c>
      <c r="BC568" s="88">
        <v>500</v>
      </c>
      <c r="BE568" s="78">
        <f t="shared" si="114"/>
        <v>280500</v>
      </c>
      <c r="BF568" s="82">
        <f t="shared" si="108"/>
        <v>0.72487630679417481</v>
      </c>
      <c r="BG568" s="82">
        <f t="shared" si="110"/>
        <v>0.27512369320582519</v>
      </c>
      <c r="BH568" s="86">
        <f t="shared" si="115"/>
        <v>6.3362801686372983E-4</v>
      </c>
      <c r="BI568" s="83">
        <f>SUMPRODUCT(BC568:$BC$2007,BG568:$BG$2007)</f>
        <v>57686.989389272894</v>
      </c>
      <c r="BJ568" s="77">
        <f t="shared" si="109"/>
        <v>0.26540837565599634</v>
      </c>
      <c r="BL568" s="78">
        <f t="shared" si="116"/>
        <v>280500</v>
      </c>
      <c r="BM568" s="82">
        <f t="shared" si="111"/>
        <v>0.90227266554553265</v>
      </c>
      <c r="BN568" s="82">
        <f t="shared" si="112"/>
        <v>9.7727334454467352E-2</v>
      </c>
      <c r="BO568" s="86">
        <f t="shared" si="117"/>
        <v>4.0596054475061649E-4</v>
      </c>
      <c r="BP568" s="83">
        <f>SUMPRODUCT(BC567:$BC$2006, BN568:$BN$2007)</f>
        <v>11781.67990456296</v>
      </c>
      <c r="BQ568" s="77">
        <f t="shared" si="113"/>
        <v>9.7679744106708197E-2</v>
      </c>
    </row>
    <row r="569" spans="1:69" x14ac:dyDescent="0.35">
      <c r="A569">
        <v>2021</v>
      </c>
      <c r="B569" t="s">
        <v>3</v>
      </c>
      <c r="C569" t="s">
        <v>69</v>
      </c>
      <c r="D569" t="s">
        <v>17</v>
      </c>
      <c r="E569">
        <v>1</v>
      </c>
      <c r="F569" t="s">
        <v>9</v>
      </c>
      <c r="G569" t="s">
        <v>131</v>
      </c>
      <c r="H569" t="s">
        <v>35</v>
      </c>
      <c r="I569" t="s">
        <v>86</v>
      </c>
      <c r="J569" t="s">
        <v>19</v>
      </c>
      <c r="K569" t="s">
        <v>101</v>
      </c>
      <c r="L569" s="6">
        <v>2</v>
      </c>
      <c r="M569" s="6">
        <v>-8258.98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-8258.98</v>
      </c>
      <c r="W569" s="66" t="str">
        <f t="shared" si="106"/>
        <v>X</v>
      </c>
      <c r="X569" s="66" t="str">
        <f t="shared" si="107"/>
        <v>X</v>
      </c>
      <c r="BC569" s="88">
        <v>500</v>
      </c>
      <c r="BE569" s="78">
        <f t="shared" si="114"/>
        <v>281000</v>
      </c>
      <c r="BF569" s="82">
        <f t="shared" si="108"/>
        <v>0.72550847887702385</v>
      </c>
      <c r="BG569" s="82">
        <f t="shared" si="110"/>
        <v>0.27449152112297615</v>
      </c>
      <c r="BH569" s="86">
        <f t="shared" si="115"/>
        <v>6.3217208284904736E-4</v>
      </c>
      <c r="BI569" s="83">
        <f>SUMPRODUCT(BC569:$BC$2007,BG569:$BG$2007)</f>
        <v>57549.427542669982</v>
      </c>
      <c r="BJ569" s="77">
        <f t="shared" si="109"/>
        <v>0.26477547616434932</v>
      </c>
      <c r="BL569" s="78">
        <f t="shared" si="116"/>
        <v>281000</v>
      </c>
      <c r="BM569" s="82">
        <f t="shared" si="111"/>
        <v>0.90267694670140819</v>
      </c>
      <c r="BN569" s="82">
        <f t="shared" si="112"/>
        <v>9.7323053298591811E-2</v>
      </c>
      <c r="BO569" s="86">
        <f t="shared" si="117"/>
        <v>4.0428115587554103E-4</v>
      </c>
      <c r="BP569" s="83">
        <f>SUMPRODUCT(BC568:$BC$2006, BN569:$BN$2007)</f>
        <v>11732.816237335726</v>
      </c>
      <c r="BQ569" s="77">
        <f t="shared" si="113"/>
        <v>9.7274624416686481E-2</v>
      </c>
    </row>
    <row r="570" spans="1:69" x14ac:dyDescent="0.35">
      <c r="A570">
        <v>2021</v>
      </c>
      <c r="B570" t="s">
        <v>3</v>
      </c>
      <c r="C570" t="s">
        <v>69</v>
      </c>
      <c r="D570" t="s">
        <v>17</v>
      </c>
      <c r="E570">
        <v>1</v>
      </c>
      <c r="F570" t="s">
        <v>9</v>
      </c>
      <c r="G570" t="s">
        <v>131</v>
      </c>
      <c r="H570" t="s">
        <v>35</v>
      </c>
      <c r="I570" t="s">
        <v>86</v>
      </c>
      <c r="J570" t="s">
        <v>19</v>
      </c>
      <c r="K570" t="s">
        <v>98</v>
      </c>
      <c r="L570" s="6">
        <v>2</v>
      </c>
      <c r="M570" s="6">
        <v>-241732.87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-241732.87</v>
      </c>
      <c r="W570" s="66" t="str">
        <f t="shared" si="106"/>
        <v>X</v>
      </c>
      <c r="X570" s="66" t="str">
        <f t="shared" si="107"/>
        <v>X</v>
      </c>
      <c r="BC570" s="88">
        <v>500</v>
      </c>
      <c r="BE570" s="78">
        <f t="shared" si="114"/>
        <v>281500</v>
      </c>
      <c r="BF570" s="82">
        <f t="shared" si="108"/>
        <v>0.72613919837126562</v>
      </c>
      <c r="BG570" s="82">
        <f t="shared" si="110"/>
        <v>0.27386080162873438</v>
      </c>
      <c r="BH570" s="86">
        <f t="shared" si="115"/>
        <v>6.3071949424176044E-4</v>
      </c>
      <c r="BI570" s="83">
        <f>SUMPRODUCT(BC570:$BC$2007,BG570:$BG$2007)</f>
        <v>57412.181782108491</v>
      </c>
      <c r="BJ570" s="77">
        <f t="shared" si="109"/>
        <v>0.26414403093273059</v>
      </c>
      <c r="BL570" s="78">
        <f t="shared" si="116"/>
        <v>281500</v>
      </c>
      <c r="BM570" s="82">
        <f t="shared" si="111"/>
        <v>0.90307955541575136</v>
      </c>
      <c r="BN570" s="82">
        <f t="shared" si="112"/>
        <v>9.6920444584248644E-2</v>
      </c>
      <c r="BO570" s="86">
        <f t="shared" si="117"/>
        <v>4.026087143431667E-4</v>
      </c>
      <c r="BP570" s="83">
        <f>SUMPRODUCT(BC569:$BC$2006, BN570:$BN$2007)</f>
        <v>11684.154710686429</v>
      </c>
      <c r="BQ570" s="77">
        <f t="shared" si="113"/>
        <v>9.6871180637068593E-2</v>
      </c>
    </row>
    <row r="571" spans="1:69" x14ac:dyDescent="0.35">
      <c r="A571">
        <v>2021</v>
      </c>
      <c r="B571" t="s">
        <v>3</v>
      </c>
      <c r="C571" t="s">
        <v>69</v>
      </c>
      <c r="D571" t="s">
        <v>17</v>
      </c>
      <c r="E571">
        <v>1</v>
      </c>
      <c r="F571" t="s">
        <v>9</v>
      </c>
      <c r="G571" t="s">
        <v>131</v>
      </c>
      <c r="H571" t="s">
        <v>35</v>
      </c>
      <c r="I571" t="s">
        <v>87</v>
      </c>
      <c r="J571" t="s">
        <v>19</v>
      </c>
      <c r="K571" t="s">
        <v>94</v>
      </c>
      <c r="L571" s="6">
        <v>1</v>
      </c>
      <c r="M571" s="6">
        <v>1717018.95</v>
      </c>
      <c r="N571" s="6">
        <v>77265.88</v>
      </c>
      <c r="O571" s="6">
        <v>1</v>
      </c>
      <c r="P571" s="6">
        <v>1717018.95</v>
      </c>
      <c r="Q571" s="6">
        <v>15400</v>
      </c>
      <c r="R571" s="6">
        <v>0</v>
      </c>
      <c r="S571" s="6">
        <v>0</v>
      </c>
      <c r="T571" s="6">
        <v>1030211.37</v>
      </c>
      <c r="W571" s="66">
        <f t="shared" si="106"/>
        <v>1717018.95</v>
      </c>
      <c r="X571" s="66">
        <f t="shared" si="107"/>
        <v>1717018.95</v>
      </c>
      <c r="BC571" s="88">
        <v>500</v>
      </c>
      <c r="BE571" s="78">
        <f t="shared" si="114"/>
        <v>282000</v>
      </c>
      <c r="BF571" s="82">
        <f t="shared" si="108"/>
        <v>0.72676846861462063</v>
      </c>
      <c r="BG571" s="82">
        <f t="shared" si="110"/>
        <v>0.27323153138537937</v>
      </c>
      <c r="BH571" s="86">
        <f t="shared" si="115"/>
        <v>6.2927024335501791E-4</v>
      </c>
      <c r="BI571" s="83">
        <f>SUMPRODUCT(BC571:$BC$2007,BG571:$BG$2007)</f>
        <v>57275.251381294125</v>
      </c>
      <c r="BJ571" s="77">
        <f t="shared" si="109"/>
        <v>0.26351403661957923</v>
      </c>
      <c r="BL571" s="78">
        <f t="shared" si="116"/>
        <v>282000</v>
      </c>
      <c r="BM571" s="82">
        <f t="shared" si="111"/>
        <v>0.90348049860716473</v>
      </c>
      <c r="BN571" s="82">
        <f t="shared" si="112"/>
        <v>9.6519501392835272E-2</v>
      </c>
      <c r="BO571" s="86">
        <f t="shared" si="117"/>
        <v>4.0094319141337209E-4</v>
      </c>
      <c r="BP571" s="83">
        <f>SUMPRODUCT(BC570:$BC$2006, BN571:$BN$2007)</f>
        <v>11635.694488394305</v>
      </c>
      <c r="BQ571" s="77">
        <f t="shared" si="113"/>
        <v>9.6469405834901739E-2</v>
      </c>
    </row>
    <row r="572" spans="1:69" x14ac:dyDescent="0.35">
      <c r="A572">
        <v>2021</v>
      </c>
      <c r="B572" t="s">
        <v>3</v>
      </c>
      <c r="C572" t="s">
        <v>69</v>
      </c>
      <c r="D572" t="s">
        <v>17</v>
      </c>
      <c r="E572">
        <v>1</v>
      </c>
      <c r="F572" t="s">
        <v>9</v>
      </c>
      <c r="G572" t="s">
        <v>132</v>
      </c>
      <c r="H572" t="s">
        <v>35</v>
      </c>
      <c r="I572" t="s">
        <v>86</v>
      </c>
      <c r="J572" t="s">
        <v>19</v>
      </c>
      <c r="K572" t="s">
        <v>91</v>
      </c>
      <c r="L572" s="6">
        <v>1</v>
      </c>
      <c r="M572" s="6">
        <v>-38400</v>
      </c>
      <c r="N572" s="6">
        <v>3395.59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-38400</v>
      </c>
      <c r="W572" s="66" t="str">
        <f t="shared" si="106"/>
        <v>X</v>
      </c>
      <c r="X572" s="66" t="str">
        <f t="shared" si="107"/>
        <v>X</v>
      </c>
      <c r="BC572" s="88">
        <v>500</v>
      </c>
      <c r="BE572" s="78">
        <f t="shared" si="114"/>
        <v>282500</v>
      </c>
      <c r="BF572" s="82">
        <f t="shared" si="108"/>
        <v>0.72739629293713981</v>
      </c>
      <c r="BG572" s="82">
        <f t="shared" si="110"/>
        <v>0.27260370706286019</v>
      </c>
      <c r="BH572" s="86">
        <f t="shared" si="115"/>
        <v>6.2782432251917708E-4</v>
      </c>
      <c r="BI572" s="83">
        <f>SUMPRODUCT(BC572:$BC$2007,BG572:$BG$2007)</f>
        <v>57138.63561560143</v>
      </c>
      <c r="BJ572" s="77">
        <f t="shared" si="109"/>
        <v>0.26288548989101235</v>
      </c>
      <c r="BL572" s="78">
        <f t="shared" si="116"/>
        <v>282500</v>
      </c>
      <c r="BM572" s="82">
        <f t="shared" si="111"/>
        <v>0.90387978316562989</v>
      </c>
      <c r="BN572" s="82">
        <f t="shared" si="112"/>
        <v>9.6120216834370109E-2</v>
      </c>
      <c r="BO572" s="86">
        <f t="shared" si="117"/>
        <v>3.9928455846516275E-4</v>
      </c>
      <c r="BP572" s="83">
        <f>SUMPRODUCT(BC571:$BC$2006, BN572:$BN$2007)</f>
        <v>11587.434737697886</v>
      </c>
      <c r="BQ572" s="77">
        <f t="shared" si="113"/>
        <v>9.606929310591357E-2</v>
      </c>
    </row>
    <row r="573" spans="1:69" x14ac:dyDescent="0.35">
      <c r="A573">
        <v>2021</v>
      </c>
      <c r="B573" t="s">
        <v>3</v>
      </c>
      <c r="C573" t="s">
        <v>69</v>
      </c>
      <c r="D573" t="s">
        <v>17</v>
      </c>
      <c r="E573">
        <v>1</v>
      </c>
      <c r="F573" t="s">
        <v>9</v>
      </c>
      <c r="G573" t="s">
        <v>132</v>
      </c>
      <c r="H573" t="s">
        <v>35</v>
      </c>
      <c r="I573" t="s">
        <v>86</v>
      </c>
      <c r="J573" t="s">
        <v>19</v>
      </c>
      <c r="K573" t="s">
        <v>94</v>
      </c>
      <c r="L573" s="6">
        <v>6</v>
      </c>
      <c r="M573" s="6">
        <v>-1085431.32</v>
      </c>
      <c r="N573" s="6">
        <v>24493.56</v>
      </c>
      <c r="O573" s="6">
        <v>0</v>
      </c>
      <c r="P573" s="6">
        <v>820000</v>
      </c>
      <c r="Q573" s="6">
        <v>0</v>
      </c>
      <c r="R573" s="6">
        <v>0</v>
      </c>
      <c r="S573" s="6">
        <v>0</v>
      </c>
      <c r="T573" s="6">
        <v>-1085431.32</v>
      </c>
      <c r="W573" s="66" t="str">
        <f t="shared" si="106"/>
        <v>X</v>
      </c>
      <c r="X573" s="66" t="str">
        <f t="shared" si="107"/>
        <v>X</v>
      </c>
      <c r="BC573" s="88">
        <v>500</v>
      </c>
      <c r="BE573" s="78">
        <f t="shared" si="114"/>
        <v>283000</v>
      </c>
      <c r="BF573" s="82">
        <f t="shared" si="108"/>
        <v>0.72802267466122272</v>
      </c>
      <c r="BG573" s="82">
        <f t="shared" si="110"/>
        <v>0.27197732533877728</v>
      </c>
      <c r="BH573" s="86">
        <f t="shared" si="115"/>
        <v>6.2638172408291393E-4</v>
      </c>
      <c r="BI573" s="83">
        <f>SUMPRODUCT(BC573:$BC$2007,BG573:$BG$2007)</f>
        <v>57002.333762069997</v>
      </c>
      <c r="BJ573" s="77">
        <f t="shared" si="109"/>
        <v>0.26225838742080776</v>
      </c>
      <c r="BL573" s="78">
        <f t="shared" si="116"/>
        <v>283000</v>
      </c>
      <c r="BM573" s="82">
        <f t="shared" si="111"/>
        <v>0.90427741595262578</v>
      </c>
      <c r="BN573" s="82">
        <f t="shared" si="112"/>
        <v>9.5722584047374215E-2</v>
      </c>
      <c r="BO573" s="86">
        <f t="shared" si="117"/>
        <v>3.9763278699589399E-4</v>
      </c>
      <c r="BP573" s="83">
        <f>SUMPRODUCT(BC572:$BC$2006, BN573:$BN$2007)</f>
        <v>11539.374629280703</v>
      </c>
      <c r="BQ573" s="77">
        <f t="shared" si="113"/>
        <v>9.5670835574393556E-2</v>
      </c>
    </row>
    <row r="574" spans="1:69" x14ac:dyDescent="0.35">
      <c r="A574">
        <v>2021</v>
      </c>
      <c r="B574" t="s">
        <v>3</v>
      </c>
      <c r="C574" t="s">
        <v>69</v>
      </c>
      <c r="D574" t="s">
        <v>17</v>
      </c>
      <c r="E574">
        <v>1</v>
      </c>
      <c r="F574" t="s">
        <v>9</v>
      </c>
      <c r="G574" t="s">
        <v>132</v>
      </c>
      <c r="H574" t="s">
        <v>35</v>
      </c>
      <c r="I574" t="s">
        <v>86</v>
      </c>
      <c r="J574" t="s">
        <v>19</v>
      </c>
      <c r="K574" t="s">
        <v>108</v>
      </c>
      <c r="L574" s="6">
        <v>6</v>
      </c>
      <c r="M574" s="6">
        <v>445920.02</v>
      </c>
      <c r="N574" s="6">
        <v>0</v>
      </c>
      <c r="O574" s="6">
        <v>0</v>
      </c>
      <c r="P574" s="6">
        <v>900000</v>
      </c>
      <c r="Q574" s="6">
        <v>0</v>
      </c>
      <c r="R574" s="6">
        <v>0</v>
      </c>
      <c r="S574" s="6">
        <v>0</v>
      </c>
      <c r="T574" s="6">
        <v>445920.02</v>
      </c>
      <c r="W574" s="66" t="str">
        <f t="shared" si="106"/>
        <v>X</v>
      </c>
      <c r="X574" s="66" t="str">
        <f t="shared" si="107"/>
        <v>X</v>
      </c>
      <c r="BC574" s="88">
        <v>500</v>
      </c>
      <c r="BE574" s="78">
        <f t="shared" si="114"/>
        <v>283500</v>
      </c>
      <c r="BF574" s="82">
        <f t="shared" si="108"/>
        <v>0.7286476171016345</v>
      </c>
      <c r="BG574" s="82">
        <f t="shared" si="110"/>
        <v>0.2713523828983655</v>
      </c>
      <c r="BH574" s="86">
        <f t="shared" si="115"/>
        <v>6.2494244041177982E-4</v>
      </c>
      <c r="BI574" s="83">
        <f>SUMPRODUCT(BC574:$BC$2007,BG574:$BG$2007)</f>
        <v>56866.34509940062</v>
      </c>
      <c r="BJ574" s="77">
        <f t="shared" si="109"/>
        <v>0.26163272589038611</v>
      </c>
      <c r="BL574" s="78">
        <f t="shared" si="116"/>
        <v>283500</v>
      </c>
      <c r="BM574" s="82">
        <f t="shared" si="111"/>
        <v>0.90467340380124661</v>
      </c>
      <c r="BN574" s="82">
        <f t="shared" si="112"/>
        <v>9.5326596198753388E-2</v>
      </c>
      <c r="BO574" s="86">
        <f t="shared" si="117"/>
        <v>3.9598784862082681E-4</v>
      </c>
      <c r="BP574" s="83">
        <f>SUMPRODUCT(BC573:$BC$2006, BN574:$BN$2007)</f>
        <v>11491.513337257014</v>
      </c>
      <c r="BQ574" s="77">
        <f t="shared" si="113"/>
        <v>9.5274026393074723E-2</v>
      </c>
    </row>
    <row r="575" spans="1:69" x14ac:dyDescent="0.35">
      <c r="A575">
        <v>2021</v>
      </c>
      <c r="B575" t="s">
        <v>3</v>
      </c>
      <c r="C575" t="s">
        <v>69</v>
      </c>
      <c r="D575" t="s">
        <v>17</v>
      </c>
      <c r="E575">
        <v>1</v>
      </c>
      <c r="F575" t="s">
        <v>9</v>
      </c>
      <c r="G575" t="s">
        <v>132</v>
      </c>
      <c r="H575" t="s">
        <v>35</v>
      </c>
      <c r="I575" t="s">
        <v>86</v>
      </c>
      <c r="J575" t="s">
        <v>19</v>
      </c>
      <c r="K575" t="s">
        <v>98</v>
      </c>
      <c r="L575" s="6">
        <v>2</v>
      </c>
      <c r="M575" s="6">
        <v>-35916.76</v>
      </c>
      <c r="N575" s="6">
        <v>0</v>
      </c>
      <c r="O575" s="6">
        <v>0</v>
      </c>
      <c r="P575" s="6">
        <v>0</v>
      </c>
      <c r="Q575" s="6">
        <v>34955.75</v>
      </c>
      <c r="R575" s="6">
        <v>0</v>
      </c>
      <c r="S575" s="6">
        <v>0</v>
      </c>
      <c r="T575" s="6">
        <v>-35916.76</v>
      </c>
      <c r="W575" s="66" t="str">
        <f t="shared" si="106"/>
        <v>X</v>
      </c>
      <c r="X575" s="66" t="str">
        <f t="shared" si="107"/>
        <v>X</v>
      </c>
      <c r="BC575" s="88">
        <v>500</v>
      </c>
      <c r="BE575" s="78">
        <f t="shared" si="114"/>
        <v>284000</v>
      </c>
      <c r="BF575" s="82">
        <f t="shared" si="108"/>
        <v>0.7292711235655237</v>
      </c>
      <c r="BG575" s="82">
        <f t="shared" si="110"/>
        <v>0.2707288764344763</v>
      </c>
      <c r="BH575" s="86">
        <f t="shared" si="115"/>
        <v>6.2350646388920072E-4</v>
      </c>
      <c r="BI575" s="83">
        <f>SUMPRODUCT(BC575:$BC$2007,BG575:$BG$2007)</f>
        <v>56730.66890795144</v>
      </c>
      <c r="BJ575" s="77">
        <f t="shared" si="109"/>
        <v>0.26100850198879322</v>
      </c>
      <c r="BL575" s="78">
        <f t="shared" si="116"/>
        <v>284000</v>
      </c>
      <c r="BM575" s="82">
        <f t="shared" si="111"/>
        <v>0.90506775351631918</v>
      </c>
      <c r="BN575" s="82">
        <f t="shared" si="112"/>
        <v>9.4932246483680816E-2</v>
      </c>
      <c r="BO575" s="86">
        <f t="shared" si="117"/>
        <v>3.9434971507257277E-4</v>
      </c>
      <c r="BP575" s="83">
        <f>SUMPRODUCT(BC574:$BC$2006, BN575:$BN$2007)</f>
        <v>11443.850039157638</v>
      </c>
      <c r="BQ575" s="77">
        <f t="shared" si="113"/>
        <v>9.4878858743016117E-2</v>
      </c>
    </row>
    <row r="576" spans="1:69" x14ac:dyDescent="0.35">
      <c r="A576">
        <v>2021</v>
      </c>
      <c r="B576" t="s">
        <v>3</v>
      </c>
      <c r="C576" t="s">
        <v>69</v>
      </c>
      <c r="D576" t="s">
        <v>17</v>
      </c>
      <c r="E576">
        <v>1</v>
      </c>
      <c r="F576" t="s">
        <v>9</v>
      </c>
      <c r="G576" t="s">
        <v>132</v>
      </c>
      <c r="H576" t="s">
        <v>35</v>
      </c>
      <c r="I576" t="s">
        <v>86</v>
      </c>
      <c r="J576" t="s">
        <v>19</v>
      </c>
      <c r="K576" t="s">
        <v>109</v>
      </c>
      <c r="L576" s="6">
        <v>1</v>
      </c>
      <c r="M576" s="6">
        <v>12533.98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6266.99</v>
      </c>
      <c r="W576" s="66" t="str">
        <f t="shared" si="106"/>
        <v>X</v>
      </c>
      <c r="X576" s="66" t="str">
        <f t="shared" si="107"/>
        <v>X</v>
      </c>
      <c r="BC576" s="88">
        <v>500</v>
      </c>
      <c r="BE576" s="78">
        <f t="shared" si="114"/>
        <v>284500</v>
      </c>
      <c r="BF576" s="82">
        <f t="shared" si="108"/>
        <v>0.72989319735244007</v>
      </c>
      <c r="BG576" s="82">
        <f t="shared" si="110"/>
        <v>0.27010680264755993</v>
      </c>
      <c r="BH576" s="86">
        <f t="shared" si="115"/>
        <v>6.2207378691636617E-4</v>
      </c>
      <c r="BI576" s="83">
        <f>SUMPRODUCT(BC576:$BC$2007,BG576:$BG$2007)</f>
        <v>56595.30446973419</v>
      </c>
      <c r="BJ576" s="77">
        <f t="shared" si="109"/>
        <v>0.26038571241268288</v>
      </c>
      <c r="BL576" s="78">
        <f t="shared" si="116"/>
        <v>284500</v>
      </c>
      <c r="BM576" s="82">
        <f t="shared" si="111"/>
        <v>0.90546047187451983</v>
      </c>
      <c r="BN576" s="82">
        <f t="shared" si="112"/>
        <v>9.4539528125480166E-2</v>
      </c>
      <c r="BO576" s="86">
        <f t="shared" si="117"/>
        <v>3.9271835820064993E-4</v>
      </c>
      <c r="BP576" s="83">
        <f>SUMPRODUCT(BC575:$BC$2006, BN576:$BN$2007)</f>
        <v>11396.383915915796</v>
      </c>
      <c r="BQ576" s="77">
        <f t="shared" si="113"/>
        <v>9.4485325833485539E-2</v>
      </c>
    </row>
    <row r="577" spans="1:69" x14ac:dyDescent="0.35">
      <c r="A577">
        <v>2021</v>
      </c>
      <c r="B577" t="s">
        <v>3</v>
      </c>
      <c r="C577" t="s">
        <v>69</v>
      </c>
      <c r="D577" t="s">
        <v>17</v>
      </c>
      <c r="E577">
        <v>1</v>
      </c>
      <c r="F577" t="s">
        <v>9</v>
      </c>
      <c r="G577" t="s">
        <v>133</v>
      </c>
      <c r="H577" t="s">
        <v>35</v>
      </c>
      <c r="I577" t="s">
        <v>86</v>
      </c>
      <c r="J577" t="s">
        <v>19</v>
      </c>
      <c r="K577" t="s">
        <v>93</v>
      </c>
      <c r="L577" s="6">
        <v>1</v>
      </c>
      <c r="M577" s="6">
        <v>177019.94</v>
      </c>
      <c r="N577" s="6">
        <v>4304.76</v>
      </c>
      <c r="O577" s="6">
        <v>0</v>
      </c>
      <c r="P577" s="6">
        <v>177019.94</v>
      </c>
      <c r="Q577" s="6">
        <v>0</v>
      </c>
      <c r="R577" s="6">
        <v>0</v>
      </c>
      <c r="S577" s="6">
        <v>0</v>
      </c>
      <c r="T577" s="6">
        <v>177019.94</v>
      </c>
      <c r="W577" s="66" t="str">
        <f t="shared" si="106"/>
        <v>X</v>
      </c>
      <c r="X577" s="66" t="str">
        <f t="shared" si="107"/>
        <v>X</v>
      </c>
      <c r="BC577" s="88">
        <v>500</v>
      </c>
      <c r="BE577" s="78">
        <f t="shared" si="114"/>
        <v>285000</v>
      </c>
      <c r="BF577" s="82">
        <f t="shared" si="108"/>
        <v>0.73051384175435163</v>
      </c>
      <c r="BG577" s="82">
        <f t="shared" si="110"/>
        <v>0.26948615824564837</v>
      </c>
      <c r="BH577" s="86">
        <f t="shared" si="115"/>
        <v>6.2064440191156311E-4</v>
      </c>
      <c r="BI577" s="83">
        <f>SUMPRODUCT(BC577:$BC$2007,BG577:$BG$2007)</f>
        <v>56460.251068410413</v>
      </c>
      <c r="BJ577" s="77">
        <f t="shared" si="109"/>
        <v>0.25976435386629937</v>
      </c>
      <c r="BL577" s="78">
        <f t="shared" si="116"/>
        <v>285000</v>
      </c>
      <c r="BM577" s="82">
        <f t="shared" si="111"/>
        <v>0.9058515656244911</v>
      </c>
      <c r="BN577" s="82">
        <f t="shared" si="112"/>
        <v>9.4148434375508905E-2</v>
      </c>
      <c r="BO577" s="86">
        <f t="shared" si="117"/>
        <v>3.9109374997126078E-4</v>
      </c>
      <c r="BP577" s="83">
        <f>SUMPRODUCT(BC576:$BC$2006, BN577:$BN$2007)</f>
        <v>11349.114151853057</v>
      </c>
      <c r="BQ577" s="77">
        <f t="shared" si="113"/>
        <v>9.4093420901842931E-2</v>
      </c>
    </row>
    <row r="578" spans="1:69" x14ac:dyDescent="0.35">
      <c r="A578">
        <v>2021</v>
      </c>
      <c r="B578" t="s">
        <v>3</v>
      </c>
      <c r="C578" t="s">
        <v>69</v>
      </c>
      <c r="D578" t="s">
        <v>17</v>
      </c>
      <c r="E578">
        <v>1</v>
      </c>
      <c r="F578" t="s">
        <v>9</v>
      </c>
      <c r="G578" t="s">
        <v>133</v>
      </c>
      <c r="H578" t="s">
        <v>35</v>
      </c>
      <c r="I578" t="s">
        <v>86</v>
      </c>
      <c r="J578" t="s">
        <v>19</v>
      </c>
      <c r="K578" t="s">
        <v>94</v>
      </c>
      <c r="L578" s="6">
        <v>3</v>
      </c>
      <c r="M578" s="6">
        <v>-1628800</v>
      </c>
      <c r="N578" s="6">
        <v>96432.77</v>
      </c>
      <c r="O578" s="6">
        <v>0</v>
      </c>
      <c r="P578" s="6">
        <v>0</v>
      </c>
      <c r="Q578" s="6">
        <v>200000</v>
      </c>
      <c r="R578" s="6">
        <v>0</v>
      </c>
      <c r="S578" s="6">
        <v>0</v>
      </c>
      <c r="T578" s="6">
        <v>-1628800</v>
      </c>
      <c r="W578" s="66" t="str">
        <f t="shared" ref="W578:W641" si="118">IF(I578=$AF$2,IF(M578/L578=0,"X",M578/L578),"X")</f>
        <v>X</v>
      </c>
      <c r="X578" s="66" t="str">
        <f t="shared" ref="X578:X641" si="119">IF(I578=$AF$2,IF(P578/L578=0,"X",P578/L578),"X")</f>
        <v>X</v>
      </c>
      <c r="BC578" s="88">
        <v>500</v>
      </c>
      <c r="BE578" s="78">
        <f t="shared" si="114"/>
        <v>285500</v>
      </c>
      <c r="BF578" s="82">
        <f t="shared" si="108"/>
        <v>0.73113306005566203</v>
      </c>
      <c r="BG578" s="82">
        <f t="shared" si="110"/>
        <v>0.26886693994433797</v>
      </c>
      <c r="BH578" s="86">
        <f t="shared" si="115"/>
        <v>6.1921830131039801E-4</v>
      </c>
      <c r="BI578" s="83">
        <f>SUMPRODUCT(BC578:$BC$2007,BG578:$BG$2007)</f>
        <v>56325.507989287602</v>
      </c>
      <c r="BJ578" s="77">
        <f t="shared" si="109"/>
        <v>0.25914442306145963</v>
      </c>
      <c r="BL578" s="78">
        <f t="shared" si="116"/>
        <v>285500</v>
      </c>
      <c r="BM578" s="82">
        <f t="shared" si="111"/>
        <v>0.90624104148695761</v>
      </c>
      <c r="BN578" s="82">
        <f t="shared" si="112"/>
        <v>9.375895851304239E-2</v>
      </c>
      <c r="BO578" s="86">
        <f t="shared" si="117"/>
        <v>3.8947586246651511E-4</v>
      </c>
      <c r="BP578" s="83">
        <f>SUMPRODUCT(BC577:$BC$2006, BN578:$BN$2007)</f>
        <v>11302.039934665299</v>
      </c>
      <c r="BQ578" s="77">
        <f t="shared" si="113"/>
        <v>9.370313721342402E-2</v>
      </c>
    </row>
    <row r="579" spans="1:69" x14ac:dyDescent="0.35">
      <c r="A579">
        <v>2021</v>
      </c>
      <c r="B579" t="s">
        <v>3</v>
      </c>
      <c r="C579" t="s">
        <v>69</v>
      </c>
      <c r="D579" t="s">
        <v>17</v>
      </c>
      <c r="E579">
        <v>1</v>
      </c>
      <c r="F579" t="s">
        <v>9</v>
      </c>
      <c r="G579" t="s">
        <v>133</v>
      </c>
      <c r="H579" t="s">
        <v>35</v>
      </c>
      <c r="I579" t="s">
        <v>86</v>
      </c>
      <c r="J579" t="s">
        <v>19</v>
      </c>
      <c r="K579" t="s">
        <v>108</v>
      </c>
      <c r="L579" s="6">
        <v>3</v>
      </c>
      <c r="M579" s="6">
        <v>-216000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-216000</v>
      </c>
      <c r="W579" s="66" t="str">
        <f t="shared" si="118"/>
        <v>X</v>
      </c>
      <c r="X579" s="66" t="str">
        <f t="shared" si="119"/>
        <v>X</v>
      </c>
      <c r="BC579" s="88">
        <v>500</v>
      </c>
      <c r="BE579" s="78">
        <f t="shared" si="114"/>
        <v>286000</v>
      </c>
      <c r="BF579" s="82">
        <f t="shared" si="108"/>
        <v>0.73175085553322816</v>
      </c>
      <c r="BG579" s="82">
        <f t="shared" si="110"/>
        <v>0.26824914446677184</v>
      </c>
      <c r="BH579" s="86">
        <f t="shared" si="115"/>
        <v>6.1779547756612985E-4</v>
      </c>
      <c r="BI579" s="83">
        <f>SUMPRODUCT(BC579:$BC$2007,BG579:$BG$2007)</f>
        <v>56191.074519315436</v>
      </c>
      <c r="BJ579" s="77">
        <f t="shared" si="109"/>
        <v>0.25852591671753616</v>
      </c>
      <c r="BL579" s="78">
        <f t="shared" si="116"/>
        <v>286000</v>
      </c>
      <c r="BM579" s="82">
        <f t="shared" si="111"/>
        <v>0.90662890615484137</v>
      </c>
      <c r="BN579" s="82">
        <f t="shared" si="112"/>
        <v>9.3371093845158626E-2</v>
      </c>
      <c r="BO579" s="86">
        <f t="shared" si="117"/>
        <v>3.8786466788376384E-4</v>
      </c>
      <c r="BP579" s="83">
        <f>SUMPRODUCT(BC578:$BC$2006, BN579:$BN$2007)</f>
        <v>11255.160455408781</v>
      </c>
      <c r="BQ579" s="77">
        <f t="shared" si="113"/>
        <v>9.3314468061424821E-2</v>
      </c>
    </row>
    <row r="580" spans="1:69" x14ac:dyDescent="0.35">
      <c r="A580">
        <v>2021</v>
      </c>
      <c r="B580" t="s">
        <v>3</v>
      </c>
      <c r="C580" t="s">
        <v>69</v>
      </c>
      <c r="D580" t="s">
        <v>17</v>
      </c>
      <c r="E580">
        <v>1</v>
      </c>
      <c r="F580" t="s">
        <v>9</v>
      </c>
      <c r="G580" t="s">
        <v>134</v>
      </c>
      <c r="H580" t="s">
        <v>35</v>
      </c>
      <c r="I580" t="s">
        <v>86</v>
      </c>
      <c r="J580" t="s">
        <v>19</v>
      </c>
      <c r="K580" t="s">
        <v>94</v>
      </c>
      <c r="L580" s="6">
        <v>8</v>
      </c>
      <c r="M580" s="6">
        <v>-5862168.3600000003</v>
      </c>
      <c r="N580" s="6">
        <v>0</v>
      </c>
      <c r="O580" s="6">
        <v>0</v>
      </c>
      <c r="P580" s="6">
        <v>192000</v>
      </c>
      <c r="Q580" s="6">
        <v>0</v>
      </c>
      <c r="R580" s="6">
        <v>0</v>
      </c>
      <c r="S580" s="6">
        <v>0</v>
      </c>
      <c r="T580" s="6">
        <v>-5862168.3600000003</v>
      </c>
      <c r="W580" s="66" t="str">
        <f t="shared" si="118"/>
        <v>X</v>
      </c>
      <c r="X580" s="66" t="str">
        <f t="shared" si="119"/>
        <v>X</v>
      </c>
      <c r="BC580" s="88">
        <v>500</v>
      </c>
      <c r="BE580" s="78">
        <f t="shared" si="114"/>
        <v>286500</v>
      </c>
      <c r="BF580" s="82">
        <f t="shared" si="108"/>
        <v>0.73236723145637761</v>
      </c>
      <c r="BG580" s="82">
        <f t="shared" si="110"/>
        <v>0.26763276854362239</v>
      </c>
      <c r="BH580" s="86">
        <f t="shared" si="115"/>
        <v>6.1637592314944811E-4</v>
      </c>
      <c r="BI580" s="83">
        <f>SUMPRODUCT(BC580:$BC$2007,BG580:$BG$2007)</f>
        <v>56056.949947082052</v>
      </c>
      <c r="BJ580" s="77">
        <f t="shared" si="109"/>
        <v>0.25790883156143962</v>
      </c>
      <c r="BL580" s="78">
        <f t="shared" si="116"/>
        <v>286500</v>
      </c>
      <c r="BM580" s="82">
        <f t="shared" si="111"/>
        <v>0.90701516629337686</v>
      </c>
      <c r="BN580" s="82">
        <f t="shared" si="112"/>
        <v>9.2984833706623138E-2</v>
      </c>
      <c r="BO580" s="86">
        <f t="shared" si="117"/>
        <v>3.8626013853548802E-4</v>
      </c>
      <c r="BP580" s="83">
        <f>SUMPRODUCT(BC579:$BC$2006, BN580:$BN$2007)</f>
        <v>11208.474908486201</v>
      </c>
      <c r="BQ580" s="77">
        <f t="shared" si="113"/>
        <v>9.2927406766786097E-2</v>
      </c>
    </row>
    <row r="581" spans="1:69" x14ac:dyDescent="0.35">
      <c r="A581">
        <v>2021</v>
      </c>
      <c r="B581" t="s">
        <v>3</v>
      </c>
      <c r="C581" t="s">
        <v>69</v>
      </c>
      <c r="D581" t="s">
        <v>17</v>
      </c>
      <c r="E581">
        <v>1</v>
      </c>
      <c r="F581" t="s">
        <v>9</v>
      </c>
      <c r="G581" t="s">
        <v>134</v>
      </c>
      <c r="H581" t="s">
        <v>35</v>
      </c>
      <c r="I581" t="s">
        <v>86</v>
      </c>
      <c r="J581" t="s">
        <v>19</v>
      </c>
      <c r="K581" t="s">
        <v>101</v>
      </c>
      <c r="L581" s="6">
        <v>2</v>
      </c>
      <c r="M581" s="6">
        <v>-14363.27</v>
      </c>
      <c r="N581" s="6">
        <v>2250</v>
      </c>
      <c r="O581" s="6">
        <v>0</v>
      </c>
      <c r="P581" s="6">
        <v>6900</v>
      </c>
      <c r="Q581" s="6">
        <v>21263.27</v>
      </c>
      <c r="R581" s="6">
        <v>0</v>
      </c>
      <c r="S581" s="6">
        <v>0</v>
      </c>
      <c r="T581" s="6">
        <v>-16493.509999999998</v>
      </c>
      <c r="W581" s="66" t="str">
        <f t="shared" si="118"/>
        <v>X</v>
      </c>
      <c r="X581" s="66" t="str">
        <f t="shared" si="119"/>
        <v>X</v>
      </c>
      <c r="BC581" s="88">
        <v>500</v>
      </c>
      <c r="BE581" s="78">
        <f t="shared" si="114"/>
        <v>287000</v>
      </c>
      <c r="BF581" s="82">
        <f t="shared" si="108"/>
        <v>0.73298219108692586</v>
      </c>
      <c r="BG581" s="82">
        <f t="shared" si="110"/>
        <v>0.26701780891307414</v>
      </c>
      <c r="BH581" s="86">
        <f t="shared" si="115"/>
        <v>6.1495963054825076E-4</v>
      </c>
      <c r="BI581" s="83">
        <f>SUMPRODUCT(BC581:$BC$2007,BG581:$BG$2007)</f>
        <v>55923.133562810232</v>
      </c>
      <c r="BJ581" s="77">
        <f t="shared" si="109"/>
        <v>0.25729316432760152</v>
      </c>
      <c r="BL581" s="78">
        <f t="shared" si="116"/>
        <v>287000</v>
      </c>
      <c r="BM581" s="82">
        <f t="shared" si="111"/>
        <v>0.90739982854022572</v>
      </c>
      <c r="BN581" s="82">
        <f t="shared" si="112"/>
        <v>9.2600171459774283E-2</v>
      </c>
      <c r="BO581" s="86">
        <f t="shared" si="117"/>
        <v>3.8466224684885475E-4</v>
      </c>
      <c r="BP581" s="83">
        <f>SUMPRODUCT(BC580:$BC$2006, BN581:$BN$2007)</f>
        <v>11161.982491632891</v>
      </c>
      <c r="BQ581" s="77">
        <f t="shared" si="113"/>
        <v>9.2541946678078801E-2</v>
      </c>
    </row>
    <row r="582" spans="1:69" x14ac:dyDescent="0.35">
      <c r="A582">
        <v>2021</v>
      </c>
      <c r="B582" t="s">
        <v>3</v>
      </c>
      <c r="C582" t="s">
        <v>69</v>
      </c>
      <c r="D582" t="s">
        <v>17</v>
      </c>
      <c r="E582">
        <v>1</v>
      </c>
      <c r="F582" t="s">
        <v>9</v>
      </c>
      <c r="G582" t="s">
        <v>134</v>
      </c>
      <c r="H582" t="s">
        <v>35</v>
      </c>
      <c r="I582" t="s">
        <v>86</v>
      </c>
      <c r="J582" t="s">
        <v>19</v>
      </c>
      <c r="K582" t="s">
        <v>108</v>
      </c>
      <c r="L582" s="6">
        <v>4</v>
      </c>
      <c r="M582" s="6">
        <v>83600.03</v>
      </c>
      <c r="N582" s="6">
        <v>0</v>
      </c>
      <c r="O582" s="6">
        <v>0</v>
      </c>
      <c r="P582" s="6">
        <v>190000</v>
      </c>
      <c r="Q582" s="6">
        <v>0</v>
      </c>
      <c r="R582" s="6">
        <v>0</v>
      </c>
      <c r="S582" s="6">
        <v>0</v>
      </c>
      <c r="T582" s="6">
        <v>83600.03</v>
      </c>
      <c r="W582" s="66" t="str">
        <f t="shared" si="118"/>
        <v>X</v>
      </c>
      <c r="X582" s="66" t="str">
        <f t="shared" si="119"/>
        <v>X</v>
      </c>
      <c r="BC582" s="88">
        <v>500</v>
      </c>
      <c r="BE582" s="78">
        <f t="shared" si="114"/>
        <v>287500</v>
      </c>
      <c r="BF582" s="82">
        <f t="shared" si="108"/>
        <v>0.73359573767919284</v>
      </c>
      <c r="BG582" s="82">
        <f t="shared" si="110"/>
        <v>0.26640426232080716</v>
      </c>
      <c r="BH582" s="86">
        <f t="shared" si="115"/>
        <v>6.1354659226697805E-4</v>
      </c>
      <c r="BI582" s="83">
        <f>SUMPRODUCT(BC582:$BC$2007,BG582:$BG$2007)</f>
        <v>55789.624658353707</v>
      </c>
      <c r="BJ582" s="77">
        <f t="shared" si="109"/>
        <v>0.25667891175795698</v>
      </c>
      <c r="BL582" s="78">
        <f t="shared" si="116"/>
        <v>287500</v>
      </c>
      <c r="BM582" s="82">
        <f t="shared" si="111"/>
        <v>0.90778289950559088</v>
      </c>
      <c r="BN582" s="82">
        <f t="shared" si="112"/>
        <v>9.2217100494409121E-2</v>
      </c>
      <c r="BO582" s="86">
        <f t="shared" si="117"/>
        <v>3.8307096536516205E-4</v>
      </c>
      <c r="BP582" s="83">
        <f>SUMPRODUCT(BC581:$BC$2006, BN582:$BN$2007)</f>
        <v>11115.682405903004</v>
      </c>
      <c r="BQ582" s="77">
        <f t="shared" si="113"/>
        <v>9.2158081171389683E-2</v>
      </c>
    </row>
    <row r="583" spans="1:69" x14ac:dyDescent="0.35">
      <c r="A583">
        <v>2021</v>
      </c>
      <c r="B583" t="s">
        <v>3</v>
      </c>
      <c r="C583" t="s">
        <v>69</v>
      </c>
      <c r="D583" t="s">
        <v>17</v>
      </c>
      <c r="E583">
        <v>1</v>
      </c>
      <c r="F583" t="s">
        <v>9</v>
      </c>
      <c r="G583" t="s">
        <v>134</v>
      </c>
      <c r="H583" t="s">
        <v>35</v>
      </c>
      <c r="I583" t="s">
        <v>86</v>
      </c>
      <c r="J583" t="s">
        <v>19</v>
      </c>
      <c r="K583" t="s">
        <v>98</v>
      </c>
      <c r="L583" s="6">
        <v>4</v>
      </c>
      <c r="M583" s="6">
        <v>-39068.14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-39068.14</v>
      </c>
      <c r="W583" s="66" t="str">
        <f t="shared" si="118"/>
        <v>X</v>
      </c>
      <c r="X583" s="66" t="str">
        <f t="shared" si="119"/>
        <v>X</v>
      </c>
      <c r="BC583" s="88">
        <v>500</v>
      </c>
      <c r="BE583" s="78">
        <f t="shared" si="114"/>
        <v>288000</v>
      </c>
      <c r="BF583" s="82">
        <f t="shared" si="108"/>
        <v>0.73420787448002167</v>
      </c>
      <c r="BG583" s="82">
        <f t="shared" si="110"/>
        <v>0.26579212551997833</v>
      </c>
      <c r="BH583" s="86">
        <f t="shared" si="115"/>
        <v>6.1213680082883304E-4</v>
      </c>
      <c r="BI583" s="83">
        <f>SUMPRODUCT(BC583:$BC$2007,BG583:$BG$2007)</f>
        <v>55656.422527193303</v>
      </c>
      <c r="BJ583" s="77">
        <f t="shared" si="109"/>
        <v>0.25606607060192721</v>
      </c>
      <c r="BL583" s="78">
        <f t="shared" si="116"/>
        <v>288000</v>
      </c>
      <c r="BM583" s="82">
        <f t="shared" si="111"/>
        <v>0.90816438577232972</v>
      </c>
      <c r="BN583" s="82">
        <f t="shared" si="112"/>
        <v>9.1835614227670281E-2</v>
      </c>
      <c r="BO583" s="86">
        <f t="shared" si="117"/>
        <v>3.8148626673883967E-4</v>
      </c>
      <c r="BP583" s="83">
        <f>SUMPRODUCT(BC582:$BC$2006, BN583:$BN$2007)</f>
        <v>11069.573855655799</v>
      </c>
      <c r="BQ583" s="77">
        <f t="shared" si="113"/>
        <v>9.1775803650207502E-2</v>
      </c>
    </row>
    <row r="584" spans="1:69" x14ac:dyDescent="0.35">
      <c r="A584">
        <v>2021</v>
      </c>
      <c r="B584" t="s">
        <v>3</v>
      </c>
      <c r="C584" t="s">
        <v>69</v>
      </c>
      <c r="D584" t="s">
        <v>17</v>
      </c>
      <c r="E584">
        <v>1</v>
      </c>
      <c r="F584" t="s">
        <v>9</v>
      </c>
      <c r="G584" t="s">
        <v>135</v>
      </c>
      <c r="H584" t="s">
        <v>35</v>
      </c>
      <c r="I584" t="s">
        <v>86</v>
      </c>
      <c r="J584" t="s">
        <v>19</v>
      </c>
      <c r="K584" t="s">
        <v>94</v>
      </c>
      <c r="L584" s="6">
        <v>2</v>
      </c>
      <c r="M584" s="6">
        <v>-547122.74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-547122.74</v>
      </c>
      <c r="W584" s="66" t="str">
        <f t="shared" si="118"/>
        <v>X</v>
      </c>
      <c r="X584" s="66" t="str">
        <f t="shared" si="119"/>
        <v>X</v>
      </c>
      <c r="BC584" s="88">
        <v>500</v>
      </c>
      <c r="BE584" s="78">
        <f t="shared" si="114"/>
        <v>288500</v>
      </c>
      <c r="BF584" s="82">
        <f t="shared" ref="BF584:BF647" si="120">_xlfn.EXPON.DIST(BE584, 1/$BJ$4, TRUE)</f>
        <v>0.73481860472879434</v>
      </c>
      <c r="BG584" s="82">
        <f t="shared" si="110"/>
        <v>0.26518139527120566</v>
      </c>
      <c r="BH584" s="86">
        <f t="shared" si="115"/>
        <v>6.107302487726729E-4</v>
      </c>
      <c r="BI584" s="83">
        <f>SUMPRODUCT(BC584:$BC$2007,BG584:$BG$2007)</f>
        <v>55523.526464433315</v>
      </c>
      <c r="BJ584" s="77">
        <f t="shared" ref="BJ584:BJ647" si="121">BI584/$BJ$4</f>
        <v>0.25545463761640264</v>
      </c>
      <c r="BL584" s="78">
        <f t="shared" si="116"/>
        <v>288500</v>
      </c>
      <c r="BM584" s="82">
        <f t="shared" si="111"/>
        <v>0.90854429389606772</v>
      </c>
      <c r="BN584" s="82">
        <f t="shared" si="112"/>
        <v>9.1455706103932277E-2</v>
      </c>
      <c r="BO584" s="86">
        <f t="shared" si="117"/>
        <v>3.799081237380042E-4</v>
      </c>
      <c r="BP584" s="83">
        <f>SUMPRODUCT(BC583:$BC$2006, BN584:$BN$2007)</f>
        <v>11023.656048541965</v>
      </c>
      <c r="BQ584" s="77">
        <f t="shared" si="113"/>
        <v>9.1395107545309634E-2</v>
      </c>
    </row>
    <row r="585" spans="1:69" x14ac:dyDescent="0.35">
      <c r="A585">
        <v>2021</v>
      </c>
      <c r="B585" t="s">
        <v>3</v>
      </c>
      <c r="C585" t="s">
        <v>69</v>
      </c>
      <c r="D585" t="s">
        <v>17</v>
      </c>
      <c r="E585">
        <v>1</v>
      </c>
      <c r="F585" t="s">
        <v>9</v>
      </c>
      <c r="G585" t="s">
        <v>135</v>
      </c>
      <c r="H585" t="s">
        <v>35</v>
      </c>
      <c r="I585" t="s">
        <v>86</v>
      </c>
      <c r="J585" t="s">
        <v>19</v>
      </c>
      <c r="K585" t="s">
        <v>99</v>
      </c>
      <c r="L585" s="6">
        <v>1</v>
      </c>
      <c r="M585" s="6">
        <v>-115000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-115000</v>
      </c>
      <c r="W585" s="66" t="str">
        <f t="shared" si="118"/>
        <v>X</v>
      </c>
      <c r="X585" s="66" t="str">
        <f t="shared" si="119"/>
        <v>X</v>
      </c>
      <c r="BC585" s="88">
        <v>500</v>
      </c>
      <c r="BE585" s="78">
        <f t="shared" si="114"/>
        <v>289000</v>
      </c>
      <c r="BF585" s="82">
        <f t="shared" si="120"/>
        <v>0.73542793165744968</v>
      </c>
      <c r="BG585" s="82">
        <f t="shared" ref="BG585:BG648" si="122">1-BF585</f>
        <v>0.26457206834255032</v>
      </c>
      <c r="BH585" s="86">
        <f t="shared" si="115"/>
        <v>6.0932692865534044E-4</v>
      </c>
      <c r="BI585" s="83">
        <f>SUMPRODUCT(BC585:$BC$2007,BG585:$BG$2007)</f>
        <v>55390.935766797709</v>
      </c>
      <c r="BJ585" s="77">
        <f t="shared" si="121"/>
        <v>0.25484460956572569</v>
      </c>
      <c r="BL585" s="78">
        <f t="shared" si="116"/>
        <v>289000</v>
      </c>
      <c r="BM585" s="82">
        <f t="shared" ref="BM585:BM648" si="123">_xlfn.EXPON.DIST(BL585, 1/$BQ$4, TRUE)</f>
        <v>0.90892263040531063</v>
      </c>
      <c r="BN585" s="82">
        <f t="shared" ref="BN585:BN648" si="124">1-BM585</f>
        <v>9.1077369594689372E-2</v>
      </c>
      <c r="BO585" s="86">
        <f t="shared" si="117"/>
        <v>3.7833650924290474E-4</v>
      </c>
      <c r="BP585" s="83">
        <f>SUMPRODUCT(BC584:$BC$2006, BN585:$BN$2007)</f>
        <v>10977.92819549</v>
      </c>
      <c r="BQ585" s="77">
        <f t="shared" ref="BQ585:BQ648" si="125">BP585/$BQ$4</f>
        <v>9.1015986314649217E-2</v>
      </c>
    </row>
    <row r="586" spans="1:69" x14ac:dyDescent="0.35">
      <c r="A586">
        <v>2021</v>
      </c>
      <c r="B586" t="s">
        <v>3</v>
      </c>
      <c r="C586" t="s">
        <v>69</v>
      </c>
      <c r="D586" t="s">
        <v>17</v>
      </c>
      <c r="E586">
        <v>1</v>
      </c>
      <c r="F586" t="s">
        <v>9</v>
      </c>
      <c r="G586" t="s">
        <v>135</v>
      </c>
      <c r="H586" t="s">
        <v>35</v>
      </c>
      <c r="I586" t="s">
        <v>86</v>
      </c>
      <c r="J586" t="s">
        <v>19</v>
      </c>
      <c r="K586" t="s">
        <v>98</v>
      </c>
      <c r="L586" s="6">
        <v>6</v>
      </c>
      <c r="M586" s="6">
        <v>-10590.63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-10590.63</v>
      </c>
      <c r="W586" s="66" t="str">
        <f t="shared" si="118"/>
        <v>X</v>
      </c>
      <c r="X586" s="66" t="str">
        <f t="shared" si="119"/>
        <v>X</v>
      </c>
      <c r="BC586" s="88">
        <v>500</v>
      </c>
      <c r="BE586" s="78">
        <f t="shared" ref="BE586:BE649" si="126">BE585+500</f>
        <v>289500</v>
      </c>
      <c r="BF586" s="82">
        <f t="shared" si="120"/>
        <v>0.73603585849050024</v>
      </c>
      <c r="BG586" s="82">
        <f t="shared" si="122"/>
        <v>0.26396414150949976</v>
      </c>
      <c r="BH586" s="86">
        <f t="shared" ref="BH586:BH649" si="127">BF586-BF585</f>
        <v>6.0792683305055384E-4</v>
      </c>
      <c r="BI586" s="83">
        <f>SUMPRODUCT(BC586:$BC$2007,BG586:$BG$2007)</f>
        <v>55258.649732626429</v>
      </c>
      <c r="BJ586" s="77">
        <f t="shared" si="121"/>
        <v>0.25423598322167346</v>
      </c>
      <c r="BL586" s="78">
        <f t="shared" ref="BL586:BL649" si="128">BL585+500</f>
        <v>289500</v>
      </c>
      <c r="BM586" s="82">
        <f t="shared" si="123"/>
        <v>0.90929940180155699</v>
      </c>
      <c r="BN586" s="82">
        <f t="shared" si="124"/>
        <v>9.0700598198443005E-2</v>
      </c>
      <c r="BO586" s="86">
        <f t="shared" ref="BO586:BO649" si="129">BM586-BM585</f>
        <v>3.7677139624636702E-4</v>
      </c>
      <c r="BP586" s="83">
        <f>SUMPRODUCT(BC585:$BC$2006, BN586:$BN$2007)</f>
        <v>10932.389510692654</v>
      </c>
      <c r="BQ586" s="77">
        <f t="shared" si="125"/>
        <v>9.0638433443242641E-2</v>
      </c>
    </row>
    <row r="587" spans="1:69" x14ac:dyDescent="0.35">
      <c r="A587">
        <v>2021</v>
      </c>
      <c r="B587" t="s">
        <v>3</v>
      </c>
      <c r="C587" t="s">
        <v>69</v>
      </c>
      <c r="D587" t="s">
        <v>17</v>
      </c>
      <c r="E587">
        <v>1</v>
      </c>
      <c r="F587" t="s">
        <v>9</v>
      </c>
      <c r="G587" t="s">
        <v>135</v>
      </c>
      <c r="H587" t="s">
        <v>35</v>
      </c>
      <c r="I587" t="s">
        <v>86</v>
      </c>
      <c r="J587" t="s">
        <v>19</v>
      </c>
      <c r="K587" t="s">
        <v>105</v>
      </c>
      <c r="L587" s="6">
        <v>1</v>
      </c>
      <c r="M587" s="6">
        <v>-8088.71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-8088.71</v>
      </c>
      <c r="W587" s="66" t="str">
        <f t="shared" si="118"/>
        <v>X</v>
      </c>
      <c r="X587" s="66" t="str">
        <f t="shared" si="119"/>
        <v>X</v>
      </c>
      <c r="BC587" s="88">
        <v>500</v>
      </c>
      <c r="BE587" s="78">
        <f t="shared" si="126"/>
        <v>290000</v>
      </c>
      <c r="BF587" s="82">
        <f t="shared" si="120"/>
        <v>0.73664238844504948</v>
      </c>
      <c r="BG587" s="82">
        <f t="shared" si="122"/>
        <v>0.26335761155495052</v>
      </c>
      <c r="BH587" s="86">
        <f t="shared" si="127"/>
        <v>6.0652995454923975E-4</v>
      </c>
      <c r="BI587" s="83">
        <f>SUMPRODUCT(BC587:$BC$2007,BG587:$BG$2007)</f>
        <v>55126.667661871681</v>
      </c>
      <c r="BJ587" s="77">
        <f t="shared" si="121"/>
        <v>0.25362875536344087</v>
      </c>
      <c r="BL587" s="78">
        <f t="shared" si="128"/>
        <v>290000</v>
      </c>
      <c r="BM587" s="82">
        <f t="shared" si="123"/>
        <v>0.9096746145594099</v>
      </c>
      <c r="BN587" s="82">
        <f t="shared" si="124"/>
        <v>9.03253854405901E-2</v>
      </c>
      <c r="BO587" s="86">
        <f t="shared" si="129"/>
        <v>3.752127578529052E-4</v>
      </c>
      <c r="BP587" s="83">
        <f>SUMPRODUCT(BC586:$BC$2006, BN587:$BN$2007)</f>
        <v>10887.039211593434</v>
      </c>
      <c r="BQ587" s="77">
        <f t="shared" si="125"/>
        <v>9.0262442443057783E-2</v>
      </c>
    </row>
    <row r="588" spans="1:69" x14ac:dyDescent="0.35">
      <c r="A588">
        <v>2021</v>
      </c>
      <c r="B588" t="s">
        <v>3</v>
      </c>
      <c r="C588" t="s">
        <v>69</v>
      </c>
      <c r="D588" t="s">
        <v>17</v>
      </c>
      <c r="E588">
        <v>1</v>
      </c>
      <c r="F588" t="s">
        <v>9</v>
      </c>
      <c r="G588" t="s">
        <v>136</v>
      </c>
      <c r="H588" t="s">
        <v>35</v>
      </c>
      <c r="I588" t="s">
        <v>86</v>
      </c>
      <c r="J588" t="s">
        <v>19</v>
      </c>
      <c r="K588" t="s">
        <v>98</v>
      </c>
      <c r="L588" s="6">
        <v>3</v>
      </c>
      <c r="M588" s="6">
        <v>-17658.25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-17658.25</v>
      </c>
      <c r="W588" s="66" t="str">
        <f t="shared" si="118"/>
        <v>X</v>
      </c>
      <c r="X588" s="66" t="str">
        <f t="shared" si="119"/>
        <v>X</v>
      </c>
      <c r="BC588" s="88">
        <v>500</v>
      </c>
      <c r="BE588" s="78">
        <f t="shared" si="126"/>
        <v>290500</v>
      </c>
      <c r="BF588" s="82">
        <f t="shared" si="120"/>
        <v>0.73724752473080835</v>
      </c>
      <c r="BG588" s="82">
        <f t="shared" si="122"/>
        <v>0.26275247526919165</v>
      </c>
      <c r="BH588" s="86">
        <f t="shared" si="127"/>
        <v>6.0513628575886713E-4</v>
      </c>
      <c r="BI588" s="83">
        <f>SUMPRODUCT(BC588:$BC$2007,BG588:$BG$2007)</f>
        <v>54994.988856094213</v>
      </c>
      <c r="BJ588" s="77">
        <f t="shared" si="121"/>
        <v>0.25302292277762356</v>
      </c>
      <c r="BL588" s="78">
        <f t="shared" si="128"/>
        <v>290500</v>
      </c>
      <c r="BM588" s="82">
        <f t="shared" si="123"/>
        <v>0.91004827512668784</v>
      </c>
      <c r="BN588" s="82">
        <f t="shared" si="124"/>
        <v>8.9951724873312155E-2</v>
      </c>
      <c r="BO588" s="86">
        <f t="shared" si="129"/>
        <v>3.7366056727794472E-4</v>
      </c>
      <c r="BP588" s="83">
        <f>SUMPRODUCT(BC587:$BC$2006, BN588:$BN$2007)</f>
        <v>10841.87651887314</v>
      </c>
      <c r="BQ588" s="77">
        <f t="shared" si="125"/>
        <v>8.9888006852902283E-2</v>
      </c>
    </row>
    <row r="589" spans="1:69" x14ac:dyDescent="0.35">
      <c r="A589">
        <v>2021</v>
      </c>
      <c r="B589" t="s">
        <v>3</v>
      </c>
      <c r="C589" t="s">
        <v>69</v>
      </c>
      <c r="D589" t="s">
        <v>17</v>
      </c>
      <c r="E589">
        <v>1</v>
      </c>
      <c r="F589" t="s">
        <v>9</v>
      </c>
      <c r="G589" t="s">
        <v>137</v>
      </c>
      <c r="H589" t="s">
        <v>35</v>
      </c>
      <c r="I589" t="s">
        <v>86</v>
      </c>
      <c r="J589" t="s">
        <v>19</v>
      </c>
      <c r="K589" t="s">
        <v>91</v>
      </c>
      <c r="L589" s="6">
        <v>2</v>
      </c>
      <c r="M589" s="6">
        <v>-936561.99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-936561.99</v>
      </c>
      <c r="W589" s="66" t="str">
        <f t="shared" si="118"/>
        <v>X</v>
      </c>
      <c r="X589" s="66" t="str">
        <f t="shared" si="119"/>
        <v>X</v>
      </c>
      <c r="BC589" s="88">
        <v>500</v>
      </c>
      <c r="BE589" s="78">
        <f t="shared" si="126"/>
        <v>291000</v>
      </c>
      <c r="BF589" s="82">
        <f t="shared" si="120"/>
        <v>0.73785127055011301</v>
      </c>
      <c r="BG589" s="82">
        <f t="shared" si="122"/>
        <v>0.26214872944988699</v>
      </c>
      <c r="BH589" s="86">
        <f t="shared" si="127"/>
        <v>6.0374581930466853E-4</v>
      </c>
      <c r="BI589" s="83">
        <f>SUMPRODUCT(BC589:$BC$2007,BG589:$BG$2007)</f>
        <v>54863.612618459614</v>
      </c>
      <c r="BJ589" s="77">
        <f t="shared" si="121"/>
        <v>0.25241848225820068</v>
      </c>
      <c r="BL589" s="78">
        <f t="shared" si="128"/>
        <v>291000</v>
      </c>
      <c r="BM589" s="82">
        <f t="shared" si="123"/>
        <v>0.91042038992453622</v>
      </c>
      <c r="BN589" s="82">
        <f t="shared" si="124"/>
        <v>8.9579610075463778E-2</v>
      </c>
      <c r="BO589" s="86">
        <f t="shared" si="129"/>
        <v>3.7211479784837742E-4</v>
      </c>
      <c r="BP589" s="83">
        <f>SUMPRODUCT(BC588:$BC$2006, BN589:$BN$2007)</f>
        <v>10796.900656436481</v>
      </c>
      <c r="BQ589" s="77">
        <f t="shared" si="125"/>
        <v>8.9515120238312637E-2</v>
      </c>
    </row>
    <row r="590" spans="1:69" x14ac:dyDescent="0.35">
      <c r="A590">
        <v>2021</v>
      </c>
      <c r="B590" t="s">
        <v>3</v>
      </c>
      <c r="C590" t="s">
        <v>69</v>
      </c>
      <c r="D590" t="s">
        <v>17</v>
      </c>
      <c r="E590">
        <v>1</v>
      </c>
      <c r="F590" t="s">
        <v>9</v>
      </c>
      <c r="G590" t="s">
        <v>137</v>
      </c>
      <c r="H590" t="s">
        <v>35</v>
      </c>
      <c r="I590" t="s">
        <v>86</v>
      </c>
      <c r="J590" t="s">
        <v>19</v>
      </c>
      <c r="K590" t="s">
        <v>94</v>
      </c>
      <c r="L590" s="6">
        <v>1</v>
      </c>
      <c r="M590" s="6">
        <v>-2519999.9900000002</v>
      </c>
      <c r="N590" s="6">
        <v>61457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-2519999.9900000002</v>
      </c>
      <c r="W590" s="66" t="str">
        <f t="shared" si="118"/>
        <v>X</v>
      </c>
      <c r="X590" s="66" t="str">
        <f t="shared" si="119"/>
        <v>X</v>
      </c>
      <c r="BC590" s="88">
        <v>500</v>
      </c>
      <c r="BE590" s="78">
        <f t="shared" si="126"/>
        <v>291500</v>
      </c>
      <c r="BF590" s="82">
        <f t="shared" si="120"/>
        <v>0.7384536290979411</v>
      </c>
      <c r="BG590" s="82">
        <f t="shared" si="122"/>
        <v>0.2615463709020589</v>
      </c>
      <c r="BH590" s="86">
        <f t="shared" si="127"/>
        <v>6.0235854782808573E-4</v>
      </c>
      <c r="BI590" s="83">
        <f>SUMPRODUCT(BC590:$BC$2007,BG590:$BG$2007)</f>
        <v>54732.538253734652</v>
      </c>
      <c r="BJ590" s="77">
        <f t="shared" si="121"/>
        <v>0.25181543060651812</v>
      </c>
      <c r="BL590" s="78">
        <f t="shared" si="128"/>
        <v>291500</v>
      </c>
      <c r="BM590" s="82">
        <f t="shared" si="123"/>
        <v>0.9107909653475369</v>
      </c>
      <c r="BN590" s="82">
        <f t="shared" si="124"/>
        <v>8.9209034652463104E-2</v>
      </c>
      <c r="BO590" s="86">
        <f t="shared" si="129"/>
        <v>3.7057542300067414E-4</v>
      </c>
      <c r="BP590" s="83">
        <f>SUMPRODUCT(BC589:$BC$2006, BN590:$BN$2007)</f>
        <v>10752.110851398751</v>
      </c>
      <c r="BQ590" s="77">
        <f t="shared" si="125"/>
        <v>8.9143776191443716E-2</v>
      </c>
    </row>
    <row r="591" spans="1:69" x14ac:dyDescent="0.35">
      <c r="A591">
        <v>2021</v>
      </c>
      <c r="B591" t="s">
        <v>3</v>
      </c>
      <c r="C591" t="s">
        <v>69</v>
      </c>
      <c r="D591" t="s">
        <v>17</v>
      </c>
      <c r="E591">
        <v>1</v>
      </c>
      <c r="F591" t="s">
        <v>9</v>
      </c>
      <c r="G591" t="s">
        <v>137</v>
      </c>
      <c r="H591" t="s">
        <v>35</v>
      </c>
      <c r="I591" t="s">
        <v>86</v>
      </c>
      <c r="J591" t="s">
        <v>19</v>
      </c>
      <c r="K591" t="s">
        <v>102</v>
      </c>
      <c r="L591" s="6">
        <v>1</v>
      </c>
      <c r="M591" s="6">
        <v>-2710683.35</v>
      </c>
      <c r="N591" s="6">
        <v>1893558.95</v>
      </c>
      <c r="O591" s="6">
        <v>67000</v>
      </c>
      <c r="P591" s="6">
        <v>17289316.649999999</v>
      </c>
      <c r="Q591" s="6">
        <v>0</v>
      </c>
      <c r="R591" s="6">
        <v>0</v>
      </c>
      <c r="S591" s="6">
        <v>0</v>
      </c>
      <c r="T591" s="6">
        <v>-2710683.35</v>
      </c>
      <c r="W591" s="66" t="str">
        <f t="shared" si="118"/>
        <v>X</v>
      </c>
      <c r="X591" s="66" t="str">
        <f t="shared" si="119"/>
        <v>X</v>
      </c>
      <c r="BC591" s="88">
        <v>500</v>
      </c>
      <c r="BE591" s="78">
        <f t="shared" si="126"/>
        <v>292000</v>
      </c>
      <c r="BF591" s="82">
        <f t="shared" si="120"/>
        <v>0.7390546035619292</v>
      </c>
      <c r="BG591" s="82">
        <f t="shared" si="122"/>
        <v>0.2609453964380708</v>
      </c>
      <c r="BH591" s="86">
        <f t="shared" si="127"/>
        <v>6.0097446398810206E-4</v>
      </c>
      <c r="BI591" s="83">
        <f>SUMPRODUCT(BC591:$BC$2007,BG591:$BG$2007)</f>
        <v>54601.765068283632</v>
      </c>
      <c r="BJ591" s="77">
        <f t="shared" si="121"/>
        <v>0.25121376463127193</v>
      </c>
      <c r="BL591" s="78">
        <f t="shared" si="128"/>
        <v>292000</v>
      </c>
      <c r="BM591" s="82">
        <f t="shared" si="123"/>
        <v>0.91116000776381856</v>
      </c>
      <c r="BN591" s="82">
        <f t="shared" si="124"/>
        <v>8.8839992236181442E-2</v>
      </c>
      <c r="BO591" s="86">
        <f t="shared" si="129"/>
        <v>3.690424162816619E-4</v>
      </c>
      <c r="BP591" s="83">
        <f>SUMPRODUCT(BC590:$BC$2006, BN591:$BN$2007)</f>
        <v>10707.506334072519</v>
      </c>
      <c r="BQ591" s="77">
        <f t="shared" si="125"/>
        <v>8.8773968330958367E-2</v>
      </c>
    </row>
    <row r="592" spans="1:69" x14ac:dyDescent="0.35">
      <c r="A592">
        <v>2021</v>
      </c>
      <c r="B592" t="s">
        <v>3</v>
      </c>
      <c r="C592" t="s">
        <v>69</v>
      </c>
      <c r="D592" t="s">
        <v>17</v>
      </c>
      <c r="E592">
        <v>1</v>
      </c>
      <c r="F592" t="s">
        <v>9</v>
      </c>
      <c r="G592" t="s">
        <v>137</v>
      </c>
      <c r="H592" t="s">
        <v>35</v>
      </c>
      <c r="I592" t="s">
        <v>86</v>
      </c>
      <c r="J592" t="s">
        <v>19</v>
      </c>
      <c r="K592" t="s">
        <v>108</v>
      </c>
      <c r="L592" s="6">
        <v>1</v>
      </c>
      <c r="M592" s="6">
        <v>-145000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-145000</v>
      </c>
      <c r="W592" s="66" t="str">
        <f t="shared" si="118"/>
        <v>X</v>
      </c>
      <c r="X592" s="66" t="str">
        <f t="shared" si="119"/>
        <v>X</v>
      </c>
      <c r="BC592" s="88">
        <v>500</v>
      </c>
      <c r="BE592" s="78">
        <f t="shared" si="126"/>
        <v>292500</v>
      </c>
      <c r="BF592" s="82">
        <f t="shared" si="120"/>
        <v>0.739654197122389</v>
      </c>
      <c r="BG592" s="82">
        <f t="shared" si="122"/>
        <v>0.260345802877611</v>
      </c>
      <c r="BH592" s="86">
        <f t="shared" si="127"/>
        <v>5.9959356045979906E-4</v>
      </c>
      <c r="BI592" s="83">
        <f>SUMPRODUCT(BC592:$BC$2007,BG592:$BG$2007)</f>
        <v>54471.292370064599</v>
      </c>
      <c r="BJ592" s="77">
        <f t="shared" si="121"/>
        <v>0.25061348114849047</v>
      </c>
      <c r="BL592" s="78">
        <f t="shared" si="128"/>
        <v>292500</v>
      </c>
      <c r="BM592" s="82">
        <f t="shared" si="123"/>
        <v>0.91152752351516608</v>
      </c>
      <c r="BN592" s="82">
        <f t="shared" si="124"/>
        <v>8.8472476484833917E-2</v>
      </c>
      <c r="BO592" s="86">
        <f t="shared" si="129"/>
        <v>3.6751575134752468E-4</v>
      </c>
      <c r="BP592" s="83">
        <f>SUMPRODUCT(BC591:$BC$2006, BN592:$BN$2007)</f>
        <v>10663.086337954428</v>
      </c>
      <c r="BQ592" s="77">
        <f t="shared" si="125"/>
        <v>8.8405690301918069E-2</v>
      </c>
    </row>
    <row r="593" spans="1:69" x14ac:dyDescent="0.35">
      <c r="A593">
        <v>2021</v>
      </c>
      <c r="B593" t="s">
        <v>3</v>
      </c>
      <c r="C593" t="s">
        <v>69</v>
      </c>
      <c r="D593" t="s">
        <v>17</v>
      </c>
      <c r="E593">
        <v>1</v>
      </c>
      <c r="F593" t="s">
        <v>9</v>
      </c>
      <c r="G593" t="s">
        <v>137</v>
      </c>
      <c r="H593" t="s">
        <v>35</v>
      </c>
      <c r="I593" t="s">
        <v>86</v>
      </c>
      <c r="J593" t="s">
        <v>19</v>
      </c>
      <c r="K593" t="s">
        <v>98</v>
      </c>
      <c r="L593" s="6">
        <v>3</v>
      </c>
      <c r="M593" s="6">
        <v>-3350.28</v>
      </c>
      <c r="N593" s="6">
        <v>3800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-3350.28</v>
      </c>
      <c r="W593" s="66" t="str">
        <f t="shared" si="118"/>
        <v>X</v>
      </c>
      <c r="X593" s="66" t="str">
        <f t="shared" si="119"/>
        <v>X</v>
      </c>
      <c r="BC593" s="88">
        <v>500</v>
      </c>
      <c r="BE593" s="78">
        <f t="shared" si="126"/>
        <v>293000</v>
      </c>
      <c r="BF593" s="82">
        <f t="shared" si="120"/>
        <v>0.74025241295232491</v>
      </c>
      <c r="BG593" s="82">
        <f t="shared" si="122"/>
        <v>0.25974758704767509</v>
      </c>
      <c r="BH593" s="86">
        <f t="shared" si="127"/>
        <v>5.9821582993591083E-4</v>
      </c>
      <c r="BI593" s="83">
        <f>SUMPRODUCT(BC593:$BC$2007,BG593:$BG$2007)</f>
        <v>54341.119468625802</v>
      </c>
      <c r="BJ593" s="77">
        <f t="shared" si="121"/>
        <v>0.25001457698151858</v>
      </c>
      <c r="BL593" s="78">
        <f t="shared" si="128"/>
        <v>293000</v>
      </c>
      <c r="BM593" s="82">
        <f t="shared" si="123"/>
        <v>0.91189351891712933</v>
      </c>
      <c r="BN593" s="82">
        <f t="shared" si="124"/>
        <v>8.8106481082870669E-2</v>
      </c>
      <c r="BO593" s="86">
        <f t="shared" si="129"/>
        <v>3.6599540196324831E-4</v>
      </c>
      <c r="BP593" s="83">
        <f>SUMPRODUCT(BC592:$BC$2006, BN593:$BN$2007)</f>
        <v>10618.85009971201</v>
      </c>
      <c r="BQ593" s="77">
        <f t="shared" si="125"/>
        <v>8.8038935775673538E-2</v>
      </c>
    </row>
    <row r="594" spans="1:69" x14ac:dyDescent="0.35">
      <c r="A594">
        <v>2021</v>
      </c>
      <c r="B594" t="s">
        <v>3</v>
      </c>
      <c r="C594" t="s">
        <v>69</v>
      </c>
      <c r="D594" t="s">
        <v>17</v>
      </c>
      <c r="E594">
        <v>1</v>
      </c>
      <c r="F594" t="s">
        <v>9</v>
      </c>
      <c r="G594" t="s">
        <v>139</v>
      </c>
      <c r="H594" t="s">
        <v>35</v>
      </c>
      <c r="I594" t="s">
        <v>86</v>
      </c>
      <c r="J594" t="s">
        <v>19</v>
      </c>
      <c r="K594" t="s">
        <v>94</v>
      </c>
      <c r="L594" s="6">
        <v>3</v>
      </c>
      <c r="M594" s="6">
        <v>-751776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-751776</v>
      </c>
      <c r="W594" s="66" t="str">
        <f t="shared" si="118"/>
        <v>X</v>
      </c>
      <c r="X594" s="66" t="str">
        <f t="shared" si="119"/>
        <v>X</v>
      </c>
      <c r="BC594" s="88">
        <v>500</v>
      </c>
      <c r="BE594" s="78">
        <f t="shared" si="126"/>
        <v>293500</v>
      </c>
      <c r="BF594" s="82">
        <f t="shared" si="120"/>
        <v>0.74084925421745029</v>
      </c>
      <c r="BG594" s="82">
        <f t="shared" si="122"/>
        <v>0.25915074578254971</v>
      </c>
      <c r="BH594" s="86">
        <f t="shared" si="127"/>
        <v>5.9684126512538072E-4</v>
      </c>
      <c r="BI594" s="83">
        <f>SUMPRODUCT(BC594:$BC$2007,BG594:$BG$2007)</f>
        <v>54211.245675101956</v>
      </c>
      <c r="BJ594" s="77">
        <f t="shared" si="121"/>
        <v>0.24941704896100003</v>
      </c>
      <c r="BL594" s="78">
        <f t="shared" si="128"/>
        <v>293500</v>
      </c>
      <c r="BM594" s="82">
        <f t="shared" si="123"/>
        <v>0.91225800025913206</v>
      </c>
      <c r="BN594" s="82">
        <f t="shared" si="124"/>
        <v>8.7741999740867938E-2</v>
      </c>
      <c r="BO594" s="86">
        <f t="shared" si="129"/>
        <v>3.6448134200273152E-4</v>
      </c>
      <c r="BP594" s="83">
        <f>SUMPRODUCT(BC593:$BC$2006, BN594:$BN$2007)</f>
        <v>10574.796859170574</v>
      </c>
      <c r="BQ594" s="77">
        <f t="shared" si="125"/>
        <v>8.7673698449756018E-2</v>
      </c>
    </row>
    <row r="595" spans="1:69" x14ac:dyDescent="0.35">
      <c r="A595">
        <v>2021</v>
      </c>
      <c r="B595" t="s">
        <v>3</v>
      </c>
      <c r="C595" t="s">
        <v>69</v>
      </c>
      <c r="D595" t="s">
        <v>17</v>
      </c>
      <c r="E595">
        <v>1</v>
      </c>
      <c r="F595" t="s">
        <v>9</v>
      </c>
      <c r="G595" t="s">
        <v>139</v>
      </c>
      <c r="H595" t="s">
        <v>35</v>
      </c>
      <c r="I595" t="s">
        <v>86</v>
      </c>
      <c r="J595" t="s">
        <v>19</v>
      </c>
      <c r="K595" t="s">
        <v>99</v>
      </c>
      <c r="L595" s="6">
        <v>3</v>
      </c>
      <c r="M595" s="6">
        <v>-254367.59</v>
      </c>
      <c r="N595" s="6">
        <v>93346.58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-254367.59</v>
      </c>
      <c r="W595" s="66" t="str">
        <f t="shared" si="118"/>
        <v>X</v>
      </c>
      <c r="X595" s="66" t="str">
        <f t="shared" si="119"/>
        <v>X</v>
      </c>
      <c r="BC595" s="88">
        <v>500</v>
      </c>
      <c r="BE595" s="78">
        <f t="shared" si="126"/>
        <v>294000</v>
      </c>
      <c r="BF595" s="82">
        <f t="shared" si="120"/>
        <v>0.74144472407620476</v>
      </c>
      <c r="BG595" s="82">
        <f t="shared" si="122"/>
        <v>0.25855527592379524</v>
      </c>
      <c r="BH595" s="86">
        <f t="shared" si="127"/>
        <v>5.9546985875447156E-4</v>
      </c>
      <c r="BI595" s="83">
        <f>SUMPRODUCT(BC595:$BC$2007,BG595:$BG$2007)</f>
        <v>54081.670302210689</v>
      </c>
      <c r="BJ595" s="77">
        <f t="shared" si="121"/>
        <v>0.2488208939248614</v>
      </c>
      <c r="BL595" s="78">
        <f t="shared" si="128"/>
        <v>294000</v>
      </c>
      <c r="BM595" s="82">
        <f t="shared" si="123"/>
        <v>0.91262097380457963</v>
      </c>
      <c r="BN595" s="82">
        <f t="shared" si="124"/>
        <v>8.7379026195420373E-2</v>
      </c>
      <c r="BO595" s="86">
        <f t="shared" si="129"/>
        <v>3.6297354544756466E-4</v>
      </c>
      <c r="BP595" s="83">
        <f>SUMPRODUCT(BC594:$BC$2006, BN595:$BN$2007)</f>
        <v>10530.925859300141</v>
      </c>
      <c r="BQ595" s="77">
        <f t="shared" si="125"/>
        <v>8.7309972047769011E-2</v>
      </c>
    </row>
    <row r="596" spans="1:69" x14ac:dyDescent="0.35">
      <c r="A596">
        <v>2021</v>
      </c>
      <c r="B596" t="s">
        <v>3</v>
      </c>
      <c r="C596" t="s">
        <v>69</v>
      </c>
      <c r="D596" t="s">
        <v>17</v>
      </c>
      <c r="E596">
        <v>1</v>
      </c>
      <c r="F596" t="s">
        <v>9</v>
      </c>
      <c r="G596" t="s">
        <v>140</v>
      </c>
      <c r="H596" t="s">
        <v>35</v>
      </c>
      <c r="I596" t="s">
        <v>86</v>
      </c>
      <c r="J596" t="s">
        <v>19</v>
      </c>
      <c r="K596" t="s">
        <v>94</v>
      </c>
      <c r="L596" s="6">
        <v>8</v>
      </c>
      <c r="M596" s="6">
        <v>-2987087.19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-2987087.19</v>
      </c>
      <c r="W596" s="66" t="str">
        <f t="shared" si="118"/>
        <v>X</v>
      </c>
      <c r="X596" s="66" t="str">
        <f t="shared" si="119"/>
        <v>X</v>
      </c>
      <c r="BC596" s="88">
        <v>500</v>
      </c>
      <c r="BE596" s="78">
        <f t="shared" si="126"/>
        <v>294500</v>
      </c>
      <c r="BF596" s="82">
        <f t="shared" si="120"/>
        <v>0.74203882567976986</v>
      </c>
      <c r="BG596" s="82">
        <f t="shared" si="122"/>
        <v>0.25796117432023014</v>
      </c>
      <c r="BH596" s="86">
        <f t="shared" si="127"/>
        <v>5.9410160356510033E-4</v>
      </c>
      <c r="BI596" s="83">
        <f>SUMPRODUCT(BC596:$BC$2007,BG596:$BG$2007)</f>
        <v>53952.392664248786</v>
      </c>
      <c r="BJ596" s="77">
        <f t="shared" si="121"/>
        <v>0.24822610871829465</v>
      </c>
      <c r="BL596" s="78">
        <f t="shared" si="128"/>
        <v>294500</v>
      </c>
      <c r="BM596" s="82">
        <f t="shared" si="123"/>
        <v>0.91298244579096666</v>
      </c>
      <c r="BN596" s="82">
        <f t="shared" si="124"/>
        <v>8.7017554209033343E-2</v>
      </c>
      <c r="BO596" s="86">
        <f t="shared" si="129"/>
        <v>3.6147198638702971E-4</v>
      </c>
      <c r="BP596" s="83">
        <f>SUMPRODUCT(BC595:$BC$2006, BN596:$BN$2007)</f>
        <v>10487.23634620243</v>
      </c>
      <c r="BQ596" s="77">
        <f t="shared" si="125"/>
        <v>8.6947750319280329E-2</v>
      </c>
    </row>
    <row r="597" spans="1:69" x14ac:dyDescent="0.35">
      <c r="A597">
        <v>2021</v>
      </c>
      <c r="B597" t="s">
        <v>3</v>
      </c>
      <c r="C597" t="s">
        <v>69</v>
      </c>
      <c r="D597" t="s">
        <v>17</v>
      </c>
      <c r="E597">
        <v>1</v>
      </c>
      <c r="F597" t="s">
        <v>9</v>
      </c>
      <c r="G597" t="s">
        <v>140</v>
      </c>
      <c r="H597" t="s">
        <v>35</v>
      </c>
      <c r="I597" t="s">
        <v>86</v>
      </c>
      <c r="J597" t="s">
        <v>19</v>
      </c>
      <c r="K597" t="s">
        <v>88</v>
      </c>
      <c r="L597" s="6">
        <v>2</v>
      </c>
      <c r="M597" s="6">
        <v>-71790.67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-71790.67</v>
      </c>
      <c r="W597" s="66" t="str">
        <f t="shared" si="118"/>
        <v>X</v>
      </c>
      <c r="X597" s="66" t="str">
        <f t="shared" si="119"/>
        <v>X</v>
      </c>
      <c r="BC597" s="88">
        <v>500</v>
      </c>
      <c r="BE597" s="78">
        <f t="shared" si="126"/>
        <v>295000</v>
      </c>
      <c r="BF597" s="82">
        <f t="shared" si="120"/>
        <v>0.74263156217208726</v>
      </c>
      <c r="BG597" s="82">
        <f t="shared" si="122"/>
        <v>0.25736843782791274</v>
      </c>
      <c r="BH597" s="86">
        <f t="shared" si="127"/>
        <v>5.9273649231739167E-4</v>
      </c>
      <c r="BI597" s="83">
        <f>SUMPRODUCT(BC597:$BC$2007,BG597:$BG$2007)</f>
        <v>53823.412077088673</v>
      </c>
      <c r="BJ597" s="77">
        <f t="shared" si="121"/>
        <v>0.24763269019374104</v>
      </c>
      <c r="BL597" s="78">
        <f t="shared" si="128"/>
        <v>295000</v>
      </c>
      <c r="BM597" s="82">
        <f t="shared" si="123"/>
        <v>0.91334242242998442</v>
      </c>
      <c r="BN597" s="82">
        <f t="shared" si="124"/>
        <v>8.6657577570015576E-2</v>
      </c>
      <c r="BO597" s="86">
        <f t="shared" si="129"/>
        <v>3.5997663901776722E-4</v>
      </c>
      <c r="BP597" s="83">
        <f>SUMPRODUCT(BC596:$BC$2006, BN597:$BN$2007)</f>
        <v>10443.727569097911</v>
      </c>
      <c r="BQ597" s="77">
        <f t="shared" si="125"/>
        <v>8.6587027039714812E-2</v>
      </c>
    </row>
    <row r="598" spans="1:69" x14ac:dyDescent="0.35">
      <c r="A598">
        <v>2021</v>
      </c>
      <c r="B598" t="s">
        <v>3</v>
      </c>
      <c r="C598" t="s">
        <v>69</v>
      </c>
      <c r="D598" t="s">
        <v>17</v>
      </c>
      <c r="E598">
        <v>1</v>
      </c>
      <c r="F598" t="s">
        <v>9</v>
      </c>
      <c r="G598" t="s">
        <v>140</v>
      </c>
      <c r="H598" t="s">
        <v>35</v>
      </c>
      <c r="I598" t="s">
        <v>86</v>
      </c>
      <c r="J598" t="s">
        <v>19</v>
      </c>
      <c r="K598" t="s">
        <v>99</v>
      </c>
      <c r="L598" s="6">
        <v>2</v>
      </c>
      <c r="M598" s="6">
        <v>-1061507.8799999999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-1061507.8799999999</v>
      </c>
      <c r="W598" s="66" t="str">
        <f t="shared" si="118"/>
        <v>X</v>
      </c>
      <c r="X598" s="66" t="str">
        <f t="shared" si="119"/>
        <v>X</v>
      </c>
      <c r="BC598" s="88">
        <v>500</v>
      </c>
      <c r="BE598" s="78">
        <f t="shared" si="126"/>
        <v>295500</v>
      </c>
      <c r="BF598" s="82">
        <f t="shared" si="120"/>
        <v>0.74322293668987394</v>
      </c>
      <c r="BG598" s="82">
        <f t="shared" si="122"/>
        <v>0.25677706331012606</v>
      </c>
      <c r="BH598" s="86">
        <f t="shared" si="127"/>
        <v>5.9137451778668026E-4</v>
      </c>
      <c r="BI598" s="83">
        <f>SUMPRODUCT(BC598:$BC$2007,BG598:$BG$2007)</f>
        <v>53694.727858174716</v>
      </c>
      <c r="BJ598" s="77">
        <f t="shared" si="121"/>
        <v>0.24704063521087405</v>
      </c>
      <c r="BL598" s="78">
        <f t="shared" si="128"/>
        <v>295500</v>
      </c>
      <c r="BM598" s="82">
        <f t="shared" si="123"/>
        <v>0.91370090990762776</v>
      </c>
      <c r="BN598" s="82">
        <f t="shared" si="124"/>
        <v>8.6299090092372244E-2</v>
      </c>
      <c r="BO598" s="86">
        <f t="shared" si="129"/>
        <v>3.5848747764333222E-4</v>
      </c>
      <c r="BP598" s="83">
        <f>SUMPRODUCT(BC597:$BC$2006, BN598:$BN$2007)</f>
        <v>10400.3987803129</v>
      </c>
      <c r="BQ598" s="77">
        <f t="shared" si="125"/>
        <v>8.6227796010247243E-2</v>
      </c>
    </row>
    <row r="599" spans="1:69" x14ac:dyDescent="0.35">
      <c r="A599">
        <v>2021</v>
      </c>
      <c r="B599" t="s">
        <v>3</v>
      </c>
      <c r="C599" t="s">
        <v>69</v>
      </c>
      <c r="D599" t="s">
        <v>17</v>
      </c>
      <c r="E599">
        <v>1</v>
      </c>
      <c r="F599" t="s">
        <v>9</v>
      </c>
      <c r="G599" t="s">
        <v>140</v>
      </c>
      <c r="H599" t="s">
        <v>35</v>
      </c>
      <c r="I599" t="s">
        <v>86</v>
      </c>
      <c r="J599" t="s">
        <v>19</v>
      </c>
      <c r="K599" t="s">
        <v>98</v>
      </c>
      <c r="L599" s="6">
        <v>1</v>
      </c>
      <c r="M599" s="6">
        <v>-1164.55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-1164.55</v>
      </c>
      <c r="W599" s="66" t="str">
        <f t="shared" si="118"/>
        <v>X</v>
      </c>
      <c r="X599" s="66" t="str">
        <f t="shared" si="119"/>
        <v>X</v>
      </c>
      <c r="BC599" s="88">
        <v>500</v>
      </c>
      <c r="BE599" s="78">
        <f t="shared" si="126"/>
        <v>296000</v>
      </c>
      <c r="BF599" s="82">
        <f t="shared" si="120"/>
        <v>0.74381295236263967</v>
      </c>
      <c r="BG599" s="82">
        <f t="shared" si="122"/>
        <v>0.25618704763736033</v>
      </c>
      <c r="BH599" s="86">
        <f t="shared" si="127"/>
        <v>5.900156727657313E-4</v>
      </c>
      <c r="BI599" s="83">
        <f>SUMPRODUCT(BC599:$BC$2007,BG599:$BG$2007)</f>
        <v>53566.339326519657</v>
      </c>
      <c r="BJ599" s="77">
        <f t="shared" si="121"/>
        <v>0.24644994063658301</v>
      </c>
      <c r="BL599" s="78">
        <f t="shared" si="128"/>
        <v>296000</v>
      </c>
      <c r="BM599" s="82">
        <f t="shared" si="123"/>
        <v>0.91405791438430062</v>
      </c>
      <c r="BN599" s="82">
        <f t="shared" si="124"/>
        <v>8.5942085615699382E-2</v>
      </c>
      <c r="BO599" s="86">
        <f t="shared" si="129"/>
        <v>3.5700447667286195E-4</v>
      </c>
      <c r="BP599" s="83">
        <f>SUMPRODUCT(BC598:$BC$2006, BN599:$BN$2007)</f>
        <v>10357.249235266716</v>
      </c>
      <c r="BQ599" s="77">
        <f t="shared" si="125"/>
        <v>8.5870051057695976E-2</v>
      </c>
    </row>
    <row r="600" spans="1:69" x14ac:dyDescent="0.35">
      <c r="A600">
        <v>2021</v>
      </c>
      <c r="B600" t="s">
        <v>3</v>
      </c>
      <c r="C600" t="s">
        <v>69</v>
      </c>
      <c r="D600" t="s">
        <v>17</v>
      </c>
      <c r="E600">
        <v>1</v>
      </c>
      <c r="F600" t="s">
        <v>9</v>
      </c>
      <c r="G600" t="s">
        <v>140</v>
      </c>
      <c r="H600" t="s">
        <v>35</v>
      </c>
      <c r="I600" t="s">
        <v>86</v>
      </c>
      <c r="J600" t="s">
        <v>19</v>
      </c>
      <c r="K600" t="s">
        <v>105</v>
      </c>
      <c r="L600" s="6">
        <v>2</v>
      </c>
      <c r="M600" s="6">
        <v>-462926.2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-462926.2</v>
      </c>
      <c r="W600" s="66" t="str">
        <f t="shared" si="118"/>
        <v>X</v>
      </c>
      <c r="X600" s="66" t="str">
        <f t="shared" si="119"/>
        <v>X</v>
      </c>
      <c r="BC600" s="88">
        <v>500</v>
      </c>
      <c r="BE600" s="78">
        <f t="shared" si="126"/>
        <v>296500</v>
      </c>
      <c r="BF600" s="82">
        <f t="shared" si="120"/>
        <v>0.7444016123127033</v>
      </c>
      <c r="BG600" s="82">
        <f t="shared" si="122"/>
        <v>0.2555983876872967</v>
      </c>
      <c r="BH600" s="86">
        <f t="shared" si="127"/>
        <v>5.8865995006363026E-4</v>
      </c>
      <c r="BI600" s="83">
        <f>SUMPRODUCT(BC600:$BC$2007,BG600:$BG$2007)</f>
        <v>53438.245802700963</v>
      </c>
      <c r="BJ600" s="77">
        <f t="shared" si="121"/>
        <v>0.24586060334495632</v>
      </c>
      <c r="BL600" s="78">
        <f t="shared" si="128"/>
        <v>296500</v>
      </c>
      <c r="BM600" s="82">
        <f t="shared" si="123"/>
        <v>0.9144134419949228</v>
      </c>
      <c r="BN600" s="82">
        <f t="shared" si="124"/>
        <v>8.5586558005077196E-2</v>
      </c>
      <c r="BO600" s="86">
        <f t="shared" si="129"/>
        <v>3.5552761062218607E-4</v>
      </c>
      <c r="BP600" s="83">
        <f>SUMPRODUCT(BC599:$BC$2006, BN600:$BN$2007)</f>
        <v>10314.278192458867</v>
      </c>
      <c r="BQ600" s="77">
        <f t="shared" si="125"/>
        <v>8.5513786034416617E-2</v>
      </c>
    </row>
    <row r="601" spans="1:69" x14ac:dyDescent="0.35">
      <c r="A601">
        <v>2021</v>
      </c>
      <c r="B601" t="s">
        <v>3</v>
      </c>
      <c r="C601" t="s">
        <v>69</v>
      </c>
      <c r="D601" t="s">
        <v>17</v>
      </c>
      <c r="E601">
        <v>1</v>
      </c>
      <c r="F601" t="s">
        <v>9</v>
      </c>
      <c r="G601" t="s">
        <v>141</v>
      </c>
      <c r="H601" t="s">
        <v>35</v>
      </c>
      <c r="I601" t="s">
        <v>86</v>
      </c>
      <c r="J601" t="s">
        <v>19</v>
      </c>
      <c r="K601" t="s">
        <v>88</v>
      </c>
      <c r="L601" s="6">
        <v>1</v>
      </c>
      <c r="M601" s="6">
        <v>-768117.85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-768117.85</v>
      </c>
      <c r="W601" s="66" t="str">
        <f t="shared" si="118"/>
        <v>X</v>
      </c>
      <c r="X601" s="66" t="str">
        <f t="shared" si="119"/>
        <v>X</v>
      </c>
      <c r="BC601" s="88">
        <v>500</v>
      </c>
      <c r="BE601" s="78">
        <f t="shared" si="126"/>
        <v>297000</v>
      </c>
      <c r="BF601" s="82">
        <f t="shared" si="120"/>
        <v>0.7449889196552093</v>
      </c>
      <c r="BG601" s="82">
        <f t="shared" si="122"/>
        <v>0.2550110803447907</v>
      </c>
      <c r="BH601" s="86">
        <f t="shared" si="127"/>
        <v>5.8730734250600491E-4</v>
      </c>
      <c r="BI601" s="83">
        <f>SUMPRODUCT(BC601:$BC$2007,BG601:$BG$2007)</f>
        <v>53310.446608857317</v>
      </c>
      <c r="BJ601" s="77">
        <f t="shared" si="121"/>
        <v>0.24527262021726523</v>
      </c>
      <c r="BL601" s="78">
        <f t="shared" si="128"/>
        <v>297000</v>
      </c>
      <c r="BM601" s="82">
        <f t="shared" si="123"/>
        <v>0.91476749884903485</v>
      </c>
      <c r="BN601" s="82">
        <f t="shared" si="124"/>
        <v>8.5232501150965145E-2</v>
      </c>
      <c r="BO601" s="86">
        <f t="shared" si="129"/>
        <v>3.5405685411205035E-4</v>
      </c>
      <c r="BP601" s="83">
        <f>SUMPRODUCT(BC600:$BC$2006, BN601:$BN$2007)</f>
        <v>10271.48491345633</v>
      </c>
      <c r="BQ601" s="77">
        <f t="shared" si="125"/>
        <v>8.5158994818196596E-2</v>
      </c>
    </row>
    <row r="602" spans="1:69" x14ac:dyDescent="0.35">
      <c r="A602">
        <v>2021</v>
      </c>
      <c r="B602" t="s">
        <v>3</v>
      </c>
      <c r="C602" t="s">
        <v>69</v>
      </c>
      <c r="D602" t="s">
        <v>17</v>
      </c>
      <c r="E602">
        <v>1</v>
      </c>
      <c r="F602" t="s">
        <v>9</v>
      </c>
      <c r="G602" t="s">
        <v>141</v>
      </c>
      <c r="H602" t="s">
        <v>35</v>
      </c>
      <c r="I602" t="s">
        <v>86</v>
      </c>
      <c r="J602" t="s">
        <v>19</v>
      </c>
      <c r="K602" t="s">
        <v>98</v>
      </c>
      <c r="L602" s="6">
        <v>3</v>
      </c>
      <c r="M602" s="6">
        <v>-5572.7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-5572.7</v>
      </c>
      <c r="W602" s="66" t="str">
        <f t="shared" si="118"/>
        <v>X</v>
      </c>
      <c r="X602" s="66" t="str">
        <f t="shared" si="119"/>
        <v>X</v>
      </c>
      <c r="BC602" s="88">
        <v>500</v>
      </c>
      <c r="BE602" s="78">
        <f t="shared" si="126"/>
        <v>297500</v>
      </c>
      <c r="BF602" s="82">
        <f t="shared" si="120"/>
        <v>0.74557487749814411</v>
      </c>
      <c r="BG602" s="82">
        <f t="shared" si="122"/>
        <v>0.25442512250185589</v>
      </c>
      <c r="BH602" s="86">
        <f t="shared" si="127"/>
        <v>5.8595784293480335E-4</v>
      </c>
      <c r="BI602" s="83">
        <f>SUMPRODUCT(BC602:$BC$2007,BG602:$BG$2007)</f>
        <v>53182.941068684922</v>
      </c>
      <c r="BJ602" s="77">
        <f t="shared" si="121"/>
        <v>0.24468598814194689</v>
      </c>
      <c r="BL602" s="78">
        <f t="shared" si="128"/>
        <v>297500</v>
      </c>
      <c r="BM602" s="82">
        <f t="shared" si="123"/>
        <v>0.91512009103090319</v>
      </c>
      <c r="BN602" s="82">
        <f t="shared" si="124"/>
        <v>8.4879908969096807E-2</v>
      </c>
      <c r="BO602" s="86">
        <f t="shared" si="129"/>
        <v>3.5259218186833863E-4</v>
      </c>
      <c r="BP602" s="83">
        <f>SUMPRODUCT(BC601:$BC$2006, BN602:$BN$2007)</f>
        <v>10228.868662880846</v>
      </c>
      <c r="BQ602" s="77">
        <f t="shared" si="125"/>
        <v>8.4805671312149861E-2</v>
      </c>
    </row>
    <row r="603" spans="1:69" x14ac:dyDescent="0.35">
      <c r="A603">
        <v>2021</v>
      </c>
      <c r="B603" t="s">
        <v>3</v>
      </c>
      <c r="C603" t="s">
        <v>69</v>
      </c>
      <c r="D603" t="s">
        <v>17</v>
      </c>
      <c r="E603">
        <v>1</v>
      </c>
      <c r="F603" t="s">
        <v>9</v>
      </c>
      <c r="G603" t="s">
        <v>142</v>
      </c>
      <c r="H603" t="s">
        <v>35</v>
      </c>
      <c r="I603" t="s">
        <v>86</v>
      </c>
      <c r="J603" t="s">
        <v>19</v>
      </c>
      <c r="K603" t="s">
        <v>94</v>
      </c>
      <c r="L603" s="6">
        <v>1</v>
      </c>
      <c r="M603" s="6">
        <v>-804022.5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-804022.5</v>
      </c>
      <c r="W603" s="66" t="str">
        <f t="shared" si="118"/>
        <v>X</v>
      </c>
      <c r="X603" s="66" t="str">
        <f t="shared" si="119"/>
        <v>X</v>
      </c>
      <c r="BC603" s="88">
        <v>500</v>
      </c>
      <c r="BE603" s="78">
        <f t="shared" si="126"/>
        <v>298000</v>
      </c>
      <c r="BF603" s="82">
        <f t="shared" si="120"/>
        <v>0.74615948894235307</v>
      </c>
      <c r="BG603" s="82">
        <f t="shared" si="122"/>
        <v>0.25384051105764693</v>
      </c>
      <c r="BH603" s="86">
        <f t="shared" si="127"/>
        <v>5.8461144420896005E-4</v>
      </c>
      <c r="BI603" s="83">
        <f>SUMPRODUCT(BC603:$BC$2007,BG603:$BG$2007)</f>
        <v>53055.728507433996</v>
      </c>
      <c r="BJ603" s="77">
        <f t="shared" si="121"/>
        <v>0.24410070401458825</v>
      </c>
      <c r="BL603" s="78">
        <f t="shared" si="128"/>
        <v>298000</v>
      </c>
      <c r="BM603" s="82">
        <f t="shared" si="123"/>
        <v>0.91547122459962482</v>
      </c>
      <c r="BN603" s="82">
        <f t="shared" si="124"/>
        <v>8.4528775400375178E-2</v>
      </c>
      <c r="BO603" s="86">
        <f t="shared" si="129"/>
        <v>3.5113356872162882E-4</v>
      </c>
      <c r="BP603" s="83">
        <f>SUMPRODUCT(BC602:$BC$2006, BN603:$BN$2007)</f>
        <v>10186.428708396297</v>
      </c>
      <c r="BQ603" s="77">
        <f t="shared" si="125"/>
        <v>8.4453809444612143E-2</v>
      </c>
    </row>
    <row r="604" spans="1:69" x14ac:dyDescent="0.35">
      <c r="A604">
        <v>2021</v>
      </c>
      <c r="B604" t="s">
        <v>3</v>
      </c>
      <c r="C604" t="s">
        <v>69</v>
      </c>
      <c r="D604" t="s">
        <v>17</v>
      </c>
      <c r="E604">
        <v>1</v>
      </c>
      <c r="F604" t="s">
        <v>9</v>
      </c>
      <c r="G604" t="s">
        <v>142</v>
      </c>
      <c r="H604" t="s">
        <v>35</v>
      </c>
      <c r="I604" t="s">
        <v>86</v>
      </c>
      <c r="J604" t="s">
        <v>19</v>
      </c>
      <c r="K604" t="s">
        <v>108</v>
      </c>
      <c r="L604" s="6">
        <v>1</v>
      </c>
      <c r="M604" s="6">
        <v>-139999.99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-139999.99</v>
      </c>
      <c r="W604" s="66" t="str">
        <f t="shared" si="118"/>
        <v>X</v>
      </c>
      <c r="X604" s="66" t="str">
        <f t="shared" si="119"/>
        <v>X</v>
      </c>
      <c r="BC604" s="88">
        <v>500</v>
      </c>
      <c r="BE604" s="78">
        <f t="shared" si="126"/>
        <v>298500</v>
      </c>
      <c r="BF604" s="82">
        <f t="shared" si="120"/>
        <v>0.74674275708155591</v>
      </c>
      <c r="BG604" s="82">
        <f t="shared" si="122"/>
        <v>0.25325724291844409</v>
      </c>
      <c r="BH604" s="86">
        <f t="shared" si="127"/>
        <v>5.832681392028416E-4</v>
      </c>
      <c r="BI604" s="83">
        <f>SUMPRODUCT(BC604:$BC$2007,BG604:$BG$2007)</f>
        <v>52928.80825190516</v>
      </c>
      <c r="BJ604" s="77">
        <f t="shared" si="121"/>
        <v>0.2435167647379094</v>
      </c>
      <c r="BL604" s="78">
        <f t="shared" si="128"/>
        <v>298500</v>
      </c>
      <c r="BM604" s="82">
        <f t="shared" si="123"/>
        <v>0.9158209055892309</v>
      </c>
      <c r="BN604" s="82">
        <f t="shared" si="124"/>
        <v>8.4179094410769095E-2</v>
      </c>
      <c r="BO604" s="86">
        <f t="shared" si="129"/>
        <v>3.4968098960608263E-4</v>
      </c>
      <c r="BP604" s="83">
        <f>SUMPRODUCT(BC603:$BC$2006, BN604:$BN$2007)</f>
        <v>10144.164320696111</v>
      </c>
      <c r="BQ604" s="77">
        <f t="shared" si="125"/>
        <v>8.4103403169036611E-2</v>
      </c>
    </row>
    <row r="605" spans="1:69" x14ac:dyDescent="0.35">
      <c r="A605">
        <v>2021</v>
      </c>
      <c r="B605" t="s">
        <v>3</v>
      </c>
      <c r="C605" t="s">
        <v>69</v>
      </c>
      <c r="D605" t="s">
        <v>17</v>
      </c>
      <c r="E605">
        <v>1</v>
      </c>
      <c r="F605" t="s">
        <v>9</v>
      </c>
      <c r="G605" t="s">
        <v>142</v>
      </c>
      <c r="H605" t="s">
        <v>35</v>
      </c>
      <c r="I605" t="s">
        <v>86</v>
      </c>
      <c r="J605" t="s">
        <v>19</v>
      </c>
      <c r="K605" t="s">
        <v>98</v>
      </c>
      <c r="L605" s="6">
        <v>4</v>
      </c>
      <c r="M605" s="6">
        <v>-30902.55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-30902.55</v>
      </c>
      <c r="W605" s="66" t="str">
        <f t="shared" si="118"/>
        <v>X</v>
      </c>
      <c r="X605" s="66" t="str">
        <f t="shared" si="119"/>
        <v>X</v>
      </c>
      <c r="BC605" s="88">
        <v>500</v>
      </c>
      <c r="BE605" s="78">
        <f t="shared" si="126"/>
        <v>299000</v>
      </c>
      <c r="BF605" s="82">
        <f t="shared" si="120"/>
        <v>0.74732468500236415</v>
      </c>
      <c r="BG605" s="82">
        <f t="shared" si="122"/>
        <v>0.25267531499763585</v>
      </c>
      <c r="BH605" s="86">
        <f t="shared" si="127"/>
        <v>5.8192792080824507E-4</v>
      </c>
      <c r="BI605" s="83">
        <f>SUMPRODUCT(BC605:$BC$2007,BG605:$BG$2007)</f>
        <v>52802.179630445949</v>
      </c>
      <c r="BJ605" s="77">
        <f t="shared" si="121"/>
        <v>0.24293416722174752</v>
      </c>
      <c r="BL605" s="78">
        <f t="shared" si="128"/>
        <v>299000</v>
      </c>
      <c r="BM605" s="82">
        <f t="shared" si="123"/>
        <v>0.91616914000879146</v>
      </c>
      <c r="BN605" s="82">
        <f t="shared" si="124"/>
        <v>8.3830859991208539E-2</v>
      </c>
      <c r="BO605" s="86">
        <f t="shared" si="129"/>
        <v>3.4823441956055579E-4</v>
      </c>
      <c r="BP605" s="83">
        <f>SUMPRODUCT(BC604:$BC$2006, BN605:$BN$2007)</f>
        <v>10102.074773490724</v>
      </c>
      <c r="BQ605" s="77">
        <f t="shared" si="125"/>
        <v>8.3754446463889909E-2</v>
      </c>
    </row>
    <row r="606" spans="1:69" x14ac:dyDescent="0.35">
      <c r="A606">
        <v>2021</v>
      </c>
      <c r="B606" t="s">
        <v>3</v>
      </c>
      <c r="C606" t="s">
        <v>69</v>
      </c>
      <c r="D606" t="s">
        <v>17</v>
      </c>
      <c r="E606">
        <v>1</v>
      </c>
      <c r="F606" t="s">
        <v>9</v>
      </c>
      <c r="G606" t="s">
        <v>143</v>
      </c>
      <c r="H606" t="s">
        <v>35</v>
      </c>
      <c r="I606" t="s">
        <v>86</v>
      </c>
      <c r="J606" t="s">
        <v>19</v>
      </c>
      <c r="K606" t="s">
        <v>94</v>
      </c>
      <c r="L606" s="6">
        <v>4</v>
      </c>
      <c r="M606" s="6">
        <v>122845.04</v>
      </c>
      <c r="N606" s="6">
        <v>31250</v>
      </c>
      <c r="O606" s="6">
        <v>0</v>
      </c>
      <c r="P606" s="6">
        <v>458300</v>
      </c>
      <c r="Q606" s="6">
        <v>0</v>
      </c>
      <c r="R606" s="6">
        <v>0</v>
      </c>
      <c r="S606" s="6">
        <v>0</v>
      </c>
      <c r="T606" s="6">
        <v>122845.04</v>
      </c>
      <c r="W606" s="66" t="str">
        <f t="shared" si="118"/>
        <v>X</v>
      </c>
      <c r="X606" s="66" t="str">
        <f t="shared" si="119"/>
        <v>X</v>
      </c>
      <c r="BC606" s="88">
        <v>500</v>
      </c>
      <c r="BE606" s="78">
        <f t="shared" si="126"/>
        <v>299500</v>
      </c>
      <c r="BF606" s="82">
        <f t="shared" si="120"/>
        <v>0.747905275784297</v>
      </c>
      <c r="BG606" s="82">
        <f t="shared" si="122"/>
        <v>0.252094724215703</v>
      </c>
      <c r="BH606" s="86">
        <f t="shared" si="127"/>
        <v>5.8059078193284375E-4</v>
      </c>
      <c r="BI606" s="83">
        <f>SUMPRODUCT(BC606:$BC$2007,BG606:$BG$2007)</f>
        <v>52675.841972947128</v>
      </c>
      <c r="BJ606" s="77">
        <f t="shared" si="121"/>
        <v>0.24235290838303994</v>
      </c>
      <c r="BL606" s="78">
        <f t="shared" si="128"/>
        <v>299500</v>
      </c>
      <c r="BM606" s="82">
        <f t="shared" si="123"/>
        <v>0.91651593384251739</v>
      </c>
      <c r="BN606" s="82">
        <f t="shared" si="124"/>
        <v>8.3484066157482606E-2</v>
      </c>
      <c r="BO606" s="86">
        <f t="shared" si="129"/>
        <v>3.4679383372593353E-4</v>
      </c>
      <c r="BP606" s="83">
        <f>SUMPRODUCT(BC605:$BC$2006, BN606:$BN$2007)</f>
        <v>10060.159343495119</v>
      </c>
      <c r="BQ606" s="77">
        <f t="shared" si="125"/>
        <v>8.3406933332548797E-2</v>
      </c>
    </row>
    <row r="607" spans="1:69" x14ac:dyDescent="0.35">
      <c r="A607">
        <v>2021</v>
      </c>
      <c r="B607" t="s">
        <v>3</v>
      </c>
      <c r="C607" t="s">
        <v>69</v>
      </c>
      <c r="D607" t="s">
        <v>17</v>
      </c>
      <c r="E607">
        <v>1</v>
      </c>
      <c r="F607" t="s">
        <v>9</v>
      </c>
      <c r="G607" t="s">
        <v>143</v>
      </c>
      <c r="H607" t="s">
        <v>35</v>
      </c>
      <c r="I607" t="s">
        <v>86</v>
      </c>
      <c r="J607" t="s">
        <v>19</v>
      </c>
      <c r="K607" t="s">
        <v>99</v>
      </c>
      <c r="L607" s="6">
        <v>1</v>
      </c>
      <c r="M607" s="6">
        <v>-290000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-290000</v>
      </c>
      <c r="W607" s="66" t="str">
        <f t="shared" si="118"/>
        <v>X</v>
      </c>
      <c r="X607" s="66" t="str">
        <f t="shared" si="119"/>
        <v>X</v>
      </c>
      <c r="BC607" s="88">
        <v>500</v>
      </c>
      <c r="BE607" s="78">
        <f t="shared" si="126"/>
        <v>300000</v>
      </c>
      <c r="BF607" s="82">
        <f t="shared" si="120"/>
        <v>0.74848453249979718</v>
      </c>
      <c r="BG607" s="82">
        <f t="shared" si="122"/>
        <v>0.25151546750020282</v>
      </c>
      <c r="BH607" s="86">
        <f t="shared" si="127"/>
        <v>5.7925671550018709E-4</v>
      </c>
      <c r="BI607" s="83">
        <f>SUMPRODUCT(BC607:$BC$2007,BG607:$BG$2007)</f>
        <v>52549.794610839272</v>
      </c>
      <c r="BJ607" s="77">
        <f t="shared" si="121"/>
        <v>0.24177298514580839</v>
      </c>
      <c r="BL607" s="78">
        <f t="shared" si="128"/>
        <v>300000</v>
      </c>
      <c r="BM607" s="82">
        <f t="shared" si="123"/>
        <v>0.91686129304986452</v>
      </c>
      <c r="BN607" s="82">
        <f t="shared" si="124"/>
        <v>8.3138706950135477E-2</v>
      </c>
      <c r="BO607" s="86">
        <f t="shared" si="129"/>
        <v>3.4535920734712899E-4</v>
      </c>
      <c r="BP607" s="83">
        <f>SUMPRODUCT(BC606:$BC$2006, BN607:$BN$2007)</f>
        <v>10018.41731041638</v>
      </c>
      <c r="BQ607" s="77">
        <f t="shared" si="125"/>
        <v>8.3060857803197011E-2</v>
      </c>
    </row>
    <row r="608" spans="1:69" x14ac:dyDescent="0.35">
      <c r="A608">
        <v>2021</v>
      </c>
      <c r="B608" t="s">
        <v>3</v>
      </c>
      <c r="C608" t="s">
        <v>69</v>
      </c>
      <c r="D608" t="s">
        <v>17</v>
      </c>
      <c r="E608">
        <v>1</v>
      </c>
      <c r="F608" t="s">
        <v>9</v>
      </c>
      <c r="G608" t="s">
        <v>144</v>
      </c>
      <c r="H608" t="s">
        <v>35</v>
      </c>
      <c r="I608" t="s">
        <v>86</v>
      </c>
      <c r="J608" t="s">
        <v>19</v>
      </c>
      <c r="K608" t="s">
        <v>94</v>
      </c>
      <c r="L608" s="6">
        <v>2</v>
      </c>
      <c r="M608" s="6">
        <v>-282414.49</v>
      </c>
      <c r="N608" s="6">
        <v>0</v>
      </c>
      <c r="O608" s="6">
        <v>0</v>
      </c>
      <c r="P608" s="6">
        <v>0</v>
      </c>
      <c r="Q608" s="6">
        <v>50414.5</v>
      </c>
      <c r="R608" s="6">
        <v>0</v>
      </c>
      <c r="S608" s="6">
        <v>0</v>
      </c>
      <c r="T608" s="6">
        <v>-282414.49</v>
      </c>
      <c r="W608" s="66" t="str">
        <f t="shared" si="118"/>
        <v>X</v>
      </c>
      <c r="X608" s="66" t="str">
        <f t="shared" si="119"/>
        <v>X</v>
      </c>
      <c r="BC608" s="88">
        <v>500</v>
      </c>
      <c r="BE608" s="78">
        <f t="shared" si="126"/>
        <v>300500</v>
      </c>
      <c r="BF608" s="82">
        <f t="shared" si="120"/>
        <v>0.74906245821424822</v>
      </c>
      <c r="BG608" s="82">
        <f t="shared" si="122"/>
        <v>0.25093754178575178</v>
      </c>
      <c r="BH608" s="86">
        <f t="shared" si="127"/>
        <v>5.7792571445103302E-4</v>
      </c>
      <c r="BI608" s="83">
        <f>SUMPRODUCT(BC608:$BC$2007,BG608:$BG$2007)</f>
        <v>52424.036877089173</v>
      </c>
      <c r="BJ608" s="77">
        <f t="shared" si="121"/>
        <v>0.24119439444114249</v>
      </c>
      <c r="BL608" s="78">
        <f t="shared" si="128"/>
        <v>300500</v>
      </c>
      <c r="BM608" s="82">
        <f t="shared" si="123"/>
        <v>0.91720522356563505</v>
      </c>
      <c r="BN608" s="82">
        <f t="shared" si="124"/>
        <v>8.2794776434364947E-2</v>
      </c>
      <c r="BO608" s="86">
        <f t="shared" si="129"/>
        <v>3.4393051577052969E-4</v>
      </c>
      <c r="BP608" s="83">
        <f>SUMPRODUCT(BC607:$BC$2006, BN608:$BN$2007)</f>
        <v>9976.8479569413121</v>
      </c>
      <c r="BQ608" s="77">
        <f t="shared" si="125"/>
        <v>8.2716213928722596E-2</v>
      </c>
    </row>
    <row r="609" spans="1:69" x14ac:dyDescent="0.35">
      <c r="A609">
        <v>2021</v>
      </c>
      <c r="B609" t="s">
        <v>3</v>
      </c>
      <c r="C609" t="s">
        <v>69</v>
      </c>
      <c r="D609" t="s">
        <v>17</v>
      </c>
      <c r="E609">
        <v>1</v>
      </c>
      <c r="F609" t="s">
        <v>9</v>
      </c>
      <c r="G609" t="s">
        <v>144</v>
      </c>
      <c r="H609" t="s">
        <v>35</v>
      </c>
      <c r="I609" t="s">
        <v>86</v>
      </c>
      <c r="J609" t="s">
        <v>19</v>
      </c>
      <c r="K609" t="s">
        <v>89</v>
      </c>
      <c r="L609" s="6">
        <v>1</v>
      </c>
      <c r="M609" s="6">
        <v>-5680.83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-5680.83</v>
      </c>
      <c r="W609" s="66" t="str">
        <f t="shared" si="118"/>
        <v>X</v>
      </c>
      <c r="X609" s="66" t="str">
        <f t="shared" si="119"/>
        <v>X</v>
      </c>
      <c r="BC609" s="88">
        <v>500</v>
      </c>
      <c r="BE609" s="78">
        <f t="shared" si="126"/>
        <v>301000</v>
      </c>
      <c r="BF609" s="82">
        <f t="shared" si="120"/>
        <v>0.74963905598598957</v>
      </c>
      <c r="BG609" s="82">
        <f t="shared" si="122"/>
        <v>0.25036094401401043</v>
      </c>
      <c r="BH609" s="86">
        <f t="shared" si="127"/>
        <v>5.7659777174134952E-4</v>
      </c>
      <c r="BI609" s="83">
        <f>SUMPRODUCT(BC609:$BC$2007,BG609:$BG$2007)</f>
        <v>52298.56810619629</v>
      </c>
      <c r="BJ609" s="77">
        <f t="shared" si="121"/>
        <v>0.24061713320718345</v>
      </c>
      <c r="BL609" s="78">
        <f t="shared" si="128"/>
        <v>301000</v>
      </c>
      <c r="BM609" s="82">
        <f t="shared" si="123"/>
        <v>0.91754773130008005</v>
      </c>
      <c r="BN609" s="82">
        <f t="shared" si="124"/>
        <v>8.2452268699919951E-2</v>
      </c>
      <c r="BO609" s="86">
        <f t="shared" si="129"/>
        <v>3.4250773444499671E-4</v>
      </c>
      <c r="BP609" s="83">
        <f>SUMPRODUCT(BC608:$BC$2006, BN609:$BN$2007)</f>
        <v>9935.450568724129</v>
      </c>
      <c r="BQ609" s="77">
        <f t="shared" si="125"/>
        <v>8.2372995786615846E-2</v>
      </c>
    </row>
    <row r="610" spans="1:69" x14ac:dyDescent="0.35">
      <c r="A610">
        <v>2021</v>
      </c>
      <c r="B610" t="s">
        <v>3</v>
      </c>
      <c r="C610" t="s">
        <v>69</v>
      </c>
      <c r="D610" t="s">
        <v>17</v>
      </c>
      <c r="E610">
        <v>1</v>
      </c>
      <c r="F610" t="s">
        <v>9</v>
      </c>
      <c r="G610" t="s">
        <v>144</v>
      </c>
      <c r="H610" t="s">
        <v>35</v>
      </c>
      <c r="I610" t="s">
        <v>86</v>
      </c>
      <c r="J610" t="s">
        <v>19</v>
      </c>
      <c r="K610" t="s">
        <v>108</v>
      </c>
      <c r="L610" s="6">
        <v>1</v>
      </c>
      <c r="M610" s="6">
        <v>0</v>
      </c>
      <c r="N610" s="6">
        <v>5544.7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W610" s="66" t="str">
        <f t="shared" si="118"/>
        <v>X</v>
      </c>
      <c r="X610" s="66" t="str">
        <f t="shared" si="119"/>
        <v>X</v>
      </c>
      <c r="BC610" s="88">
        <v>500</v>
      </c>
      <c r="BE610" s="78">
        <f t="shared" si="126"/>
        <v>301500</v>
      </c>
      <c r="BF610" s="82">
        <f t="shared" si="120"/>
        <v>0.75021432886633344</v>
      </c>
      <c r="BG610" s="82">
        <f t="shared" si="122"/>
        <v>0.24978567113366656</v>
      </c>
      <c r="BH610" s="86">
        <f t="shared" si="127"/>
        <v>5.7527288034386892E-4</v>
      </c>
      <c r="BI610" s="83">
        <f>SUMPRODUCT(BC610:$BC$2007,BG610:$BG$2007)</f>
        <v>52173.387634189297</v>
      </c>
      <c r="BJ610" s="77">
        <f t="shared" si="121"/>
        <v>0.24004119838910806</v>
      </c>
      <c r="BL610" s="78">
        <f t="shared" si="128"/>
        <v>301500</v>
      </c>
      <c r="BM610" s="82">
        <f t="shared" si="123"/>
        <v>0.9178888221390008</v>
      </c>
      <c r="BN610" s="82">
        <f t="shared" si="124"/>
        <v>8.2111177860999196E-2</v>
      </c>
      <c r="BO610" s="86">
        <f t="shared" si="129"/>
        <v>3.4109083892075454E-4</v>
      </c>
      <c r="BP610" s="83">
        <f>SUMPRODUCT(BC609:$BC$2006, BN610:$BN$2007)</f>
        <v>9894.2244343741695</v>
      </c>
      <c r="BQ610" s="77">
        <f t="shared" si="125"/>
        <v>8.203119747886746E-2</v>
      </c>
    </row>
    <row r="611" spans="1:69" x14ac:dyDescent="0.35">
      <c r="A611">
        <v>2021</v>
      </c>
      <c r="B611" t="s">
        <v>3</v>
      </c>
      <c r="C611" t="s">
        <v>69</v>
      </c>
      <c r="D611" t="s">
        <v>17</v>
      </c>
      <c r="E611">
        <v>1</v>
      </c>
      <c r="F611" t="s">
        <v>9</v>
      </c>
      <c r="G611" t="s">
        <v>144</v>
      </c>
      <c r="H611" t="s">
        <v>35</v>
      </c>
      <c r="I611" t="s">
        <v>86</v>
      </c>
      <c r="J611" t="s">
        <v>19</v>
      </c>
      <c r="K611" t="s">
        <v>99</v>
      </c>
      <c r="L611" s="6">
        <v>2</v>
      </c>
      <c r="M611" s="6">
        <v>-148570.5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-148570.5</v>
      </c>
      <c r="W611" s="66" t="str">
        <f t="shared" si="118"/>
        <v>X</v>
      </c>
      <c r="X611" s="66" t="str">
        <f t="shared" si="119"/>
        <v>X</v>
      </c>
      <c r="BC611" s="88">
        <v>500</v>
      </c>
      <c r="BE611" s="78">
        <f t="shared" si="126"/>
        <v>302000</v>
      </c>
      <c r="BF611" s="82">
        <f t="shared" si="120"/>
        <v>0.7507882798995813</v>
      </c>
      <c r="BG611" s="82">
        <f t="shared" si="122"/>
        <v>0.2492117201004187</v>
      </c>
      <c r="BH611" s="86">
        <f t="shared" si="127"/>
        <v>5.7395103324786589E-4</v>
      </c>
      <c r="BI611" s="83">
        <f>SUMPRODUCT(BC611:$BC$2007,BG611:$BG$2007)</f>
        <v>52048.494798622451</v>
      </c>
      <c r="BJ611" s="77">
        <f t="shared" si="121"/>
        <v>0.23946658693911216</v>
      </c>
      <c r="BL611" s="78">
        <f t="shared" si="128"/>
        <v>302000</v>
      </c>
      <c r="BM611" s="82">
        <f t="shared" si="123"/>
        <v>0.91822850194385019</v>
      </c>
      <c r="BN611" s="82">
        <f t="shared" si="124"/>
        <v>8.1771498056149805E-2</v>
      </c>
      <c r="BO611" s="86">
        <f t="shared" si="129"/>
        <v>3.3967980484939098E-4</v>
      </c>
      <c r="BP611" s="83">
        <f>SUMPRODUCT(BC610:$BC$2006, BN611:$BN$2007)</f>
        <v>9853.1688454436717</v>
      </c>
      <c r="BQ611" s="77">
        <f t="shared" si="125"/>
        <v>8.1690813131867157E-2</v>
      </c>
    </row>
    <row r="612" spans="1:69" x14ac:dyDescent="0.35">
      <c r="A612">
        <v>2021</v>
      </c>
      <c r="B612" t="s">
        <v>3</v>
      </c>
      <c r="C612" t="s">
        <v>69</v>
      </c>
      <c r="D612" t="s">
        <v>17</v>
      </c>
      <c r="E612">
        <v>1</v>
      </c>
      <c r="F612" t="s">
        <v>9</v>
      </c>
      <c r="G612" t="s">
        <v>144</v>
      </c>
      <c r="H612" t="s">
        <v>35</v>
      </c>
      <c r="I612" t="s">
        <v>86</v>
      </c>
      <c r="J612" t="s">
        <v>19</v>
      </c>
      <c r="K612" t="s">
        <v>98</v>
      </c>
      <c r="L612" s="6">
        <v>1</v>
      </c>
      <c r="M612" s="6">
        <v>-1922.93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-1922.93</v>
      </c>
      <c r="W612" s="66" t="str">
        <f t="shared" si="118"/>
        <v>X</v>
      </c>
      <c r="X612" s="66" t="str">
        <f t="shared" si="119"/>
        <v>X</v>
      </c>
      <c r="BC612" s="88">
        <v>500</v>
      </c>
      <c r="BE612" s="78">
        <f t="shared" si="126"/>
        <v>302500</v>
      </c>
      <c r="BF612" s="82">
        <f t="shared" si="120"/>
        <v>0.75136091212303868</v>
      </c>
      <c r="BG612" s="82">
        <f t="shared" si="122"/>
        <v>0.24863908787696132</v>
      </c>
      <c r="BH612" s="86">
        <f t="shared" si="127"/>
        <v>5.7263222345738107E-4</v>
      </c>
      <c r="BI612" s="83">
        <f>SUMPRODUCT(BC612:$BC$2007,BG612:$BG$2007)</f>
        <v>51923.88893857225</v>
      </c>
      <c r="BJ612" s="77">
        <f t="shared" si="121"/>
        <v>0.23889329581639512</v>
      </c>
      <c r="BL612" s="78">
        <f t="shared" si="128"/>
        <v>302500</v>
      </c>
      <c r="BM612" s="82">
        <f t="shared" si="123"/>
        <v>0.91856677655183328</v>
      </c>
      <c r="BN612" s="82">
        <f t="shared" si="124"/>
        <v>8.1433223448166725E-2</v>
      </c>
      <c r="BO612" s="86">
        <f t="shared" si="129"/>
        <v>3.3827460798308007E-4</v>
      </c>
      <c r="BP612" s="83">
        <f>SUMPRODUCT(BC611:$BC$2006, BN612:$BN$2007)</f>
        <v>9812.2830964155964</v>
      </c>
      <c r="BQ612" s="77">
        <f t="shared" si="125"/>
        <v>8.1351836896302765E-2</v>
      </c>
    </row>
    <row r="613" spans="1:69" x14ac:dyDescent="0.35">
      <c r="A613">
        <v>2021</v>
      </c>
      <c r="B613" t="s">
        <v>3</v>
      </c>
      <c r="C613" t="s">
        <v>69</v>
      </c>
      <c r="D613" t="s">
        <v>17</v>
      </c>
      <c r="E613">
        <v>1</v>
      </c>
      <c r="F613" t="s">
        <v>9</v>
      </c>
      <c r="G613" t="s">
        <v>145</v>
      </c>
      <c r="H613" t="s">
        <v>35</v>
      </c>
      <c r="I613" t="s">
        <v>86</v>
      </c>
      <c r="J613" t="s">
        <v>19</v>
      </c>
      <c r="K613" t="s">
        <v>94</v>
      </c>
      <c r="L613" s="6">
        <v>17</v>
      </c>
      <c r="M613" s="6">
        <v>-3963541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-3963541</v>
      </c>
      <c r="W613" s="66" t="str">
        <f t="shared" si="118"/>
        <v>X</v>
      </c>
      <c r="X613" s="66" t="str">
        <f t="shared" si="119"/>
        <v>X</v>
      </c>
      <c r="BC613" s="88">
        <v>500</v>
      </c>
      <c r="BE613" s="78">
        <f t="shared" si="126"/>
        <v>303000</v>
      </c>
      <c r="BF613" s="82">
        <f t="shared" si="120"/>
        <v>0.75193222856703279</v>
      </c>
      <c r="BG613" s="82">
        <f t="shared" si="122"/>
        <v>0.24806777143296721</v>
      </c>
      <c r="BH613" s="86">
        <f t="shared" si="127"/>
        <v>5.7131644399410764E-4</v>
      </c>
      <c r="BI613" s="83">
        <f>SUMPRODUCT(BC613:$BC$2007,BG613:$BG$2007)</f>
        <v>51799.569394633778</v>
      </c>
      <c r="BJ613" s="77">
        <f t="shared" si="121"/>
        <v>0.23832132198714309</v>
      </c>
      <c r="BL613" s="78">
        <f t="shared" si="128"/>
        <v>303000</v>
      </c>
      <c r="BM613" s="82">
        <f t="shared" si="123"/>
        <v>0.91890365177600752</v>
      </c>
      <c r="BN613" s="82">
        <f t="shared" si="124"/>
        <v>8.1096348223992476E-2</v>
      </c>
      <c r="BO613" s="86">
        <f t="shared" si="129"/>
        <v>3.3687522417424898E-4</v>
      </c>
      <c r="BP613" s="83">
        <f>SUMPRODUCT(BC612:$BC$2006, BN613:$BN$2007)</f>
        <v>9771.5664846915115</v>
      </c>
      <c r="BQ613" s="77">
        <f t="shared" si="125"/>
        <v>8.1014262947059712E-2</v>
      </c>
    </row>
    <row r="614" spans="1:69" x14ac:dyDescent="0.35">
      <c r="A614">
        <v>2021</v>
      </c>
      <c r="B614" t="s">
        <v>3</v>
      </c>
      <c r="C614" t="s">
        <v>69</v>
      </c>
      <c r="D614" t="s">
        <v>17</v>
      </c>
      <c r="E614">
        <v>1</v>
      </c>
      <c r="F614" t="s">
        <v>9</v>
      </c>
      <c r="G614" t="s">
        <v>145</v>
      </c>
      <c r="H614" t="s">
        <v>35</v>
      </c>
      <c r="I614" t="s">
        <v>86</v>
      </c>
      <c r="J614" t="s">
        <v>19</v>
      </c>
      <c r="K614" t="s">
        <v>101</v>
      </c>
      <c r="L614" s="6">
        <v>1</v>
      </c>
      <c r="M614" s="6">
        <v>-55911.68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-55911.68</v>
      </c>
      <c r="W614" s="66" t="str">
        <f t="shared" si="118"/>
        <v>X</v>
      </c>
      <c r="X614" s="66" t="str">
        <f t="shared" si="119"/>
        <v>X</v>
      </c>
      <c r="BC614" s="88">
        <v>500</v>
      </c>
      <c r="BE614" s="78">
        <f t="shared" si="126"/>
        <v>303500</v>
      </c>
      <c r="BF614" s="82">
        <f t="shared" si="120"/>
        <v>0.75250223225492741</v>
      </c>
      <c r="BG614" s="82">
        <f t="shared" si="122"/>
        <v>0.24749776774507259</v>
      </c>
      <c r="BH614" s="86">
        <f t="shared" si="127"/>
        <v>5.7000368789461575E-4</v>
      </c>
      <c r="BI614" s="83">
        <f>SUMPRODUCT(BC614:$BC$2007,BG614:$BG$2007)</f>
        <v>51675.535508917288</v>
      </c>
      <c r="BJ614" s="77">
        <f t="shared" si="121"/>
        <v>0.23775066242451326</v>
      </c>
      <c r="BL614" s="78">
        <f t="shared" si="128"/>
        <v>303500</v>
      </c>
      <c r="BM614" s="82">
        <f t="shared" si="123"/>
        <v>0.91923913340538277</v>
      </c>
      <c r="BN614" s="82">
        <f t="shared" si="124"/>
        <v>8.0760866594617231E-2</v>
      </c>
      <c r="BO614" s="86">
        <f t="shared" si="129"/>
        <v>3.3548162937524495E-4</v>
      </c>
      <c r="BP614" s="83">
        <f>SUMPRODUCT(BC613:$BC$2006, BN614:$BN$2007)</f>
        <v>9731.0183105795168</v>
      </c>
      <c r="BQ614" s="77">
        <f t="shared" si="125"/>
        <v>8.0678085483120984E-2</v>
      </c>
    </row>
    <row r="615" spans="1:69" x14ac:dyDescent="0.35">
      <c r="A615">
        <v>2021</v>
      </c>
      <c r="B615" t="s">
        <v>3</v>
      </c>
      <c r="C615" t="s">
        <v>69</v>
      </c>
      <c r="D615" t="s">
        <v>17</v>
      </c>
      <c r="E615">
        <v>1</v>
      </c>
      <c r="F615" t="s">
        <v>9</v>
      </c>
      <c r="G615" t="s">
        <v>145</v>
      </c>
      <c r="H615" t="s">
        <v>35</v>
      </c>
      <c r="I615" t="s">
        <v>86</v>
      </c>
      <c r="J615" t="s">
        <v>19</v>
      </c>
      <c r="K615" t="s">
        <v>108</v>
      </c>
      <c r="L615" s="6">
        <v>1</v>
      </c>
      <c r="M615" s="6">
        <v>-43999.99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-43999.99</v>
      </c>
      <c r="W615" s="66" t="str">
        <f t="shared" si="118"/>
        <v>X</v>
      </c>
      <c r="X615" s="66" t="str">
        <f t="shared" si="119"/>
        <v>X</v>
      </c>
      <c r="BC615" s="88">
        <v>500</v>
      </c>
      <c r="BE615" s="78">
        <f t="shared" si="126"/>
        <v>304000</v>
      </c>
      <c r="BF615" s="82">
        <f t="shared" si="120"/>
        <v>0.75307092620313942</v>
      </c>
      <c r="BG615" s="82">
        <f t="shared" si="122"/>
        <v>0.24692907379686058</v>
      </c>
      <c r="BH615" s="86">
        <f t="shared" si="127"/>
        <v>5.6869394821201791E-4</v>
      </c>
      <c r="BI615" s="83">
        <f>SUMPRODUCT(BC615:$BC$2007,BG615:$BG$2007)</f>
        <v>51551.786625044748</v>
      </c>
      <c r="BJ615" s="77">
        <f t="shared" si="121"/>
        <v>0.23718131410861792</v>
      </c>
      <c r="BL615" s="78">
        <f t="shared" si="128"/>
        <v>304000</v>
      </c>
      <c r="BM615" s="82">
        <f t="shared" si="123"/>
        <v>0.91957322720502077</v>
      </c>
      <c r="BN615" s="82">
        <f t="shared" si="124"/>
        <v>8.0426772794979229E-2</v>
      </c>
      <c r="BO615" s="86">
        <f t="shared" si="129"/>
        <v>3.3409379963800223E-4</v>
      </c>
      <c r="BP615" s="83">
        <f>SUMPRODUCT(BC614:$BC$2006, BN615:$BN$2007)</f>
        <v>9690.6378772822081</v>
      </c>
      <c r="BQ615" s="77">
        <f t="shared" si="125"/>
        <v>8.0343298727467274E-2</v>
      </c>
    </row>
    <row r="616" spans="1:69" x14ac:dyDescent="0.35">
      <c r="A616">
        <v>2021</v>
      </c>
      <c r="B616" t="s">
        <v>3</v>
      </c>
      <c r="C616" t="s">
        <v>69</v>
      </c>
      <c r="D616" t="s">
        <v>17</v>
      </c>
      <c r="E616">
        <v>1</v>
      </c>
      <c r="F616" t="s">
        <v>9</v>
      </c>
      <c r="G616" t="s">
        <v>145</v>
      </c>
      <c r="H616" t="s">
        <v>35</v>
      </c>
      <c r="I616" t="s">
        <v>86</v>
      </c>
      <c r="J616" t="s">
        <v>19</v>
      </c>
      <c r="K616" t="s">
        <v>99</v>
      </c>
      <c r="L616" s="6">
        <v>1</v>
      </c>
      <c r="M616" s="6">
        <v>-191372.81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-191372.81</v>
      </c>
      <c r="W616" s="66" t="str">
        <f t="shared" si="118"/>
        <v>X</v>
      </c>
      <c r="X616" s="66" t="str">
        <f t="shared" si="119"/>
        <v>X</v>
      </c>
      <c r="BC616" s="88">
        <v>500</v>
      </c>
      <c r="BE616" s="78">
        <f t="shared" si="126"/>
        <v>304500</v>
      </c>
      <c r="BF616" s="82">
        <f t="shared" si="120"/>
        <v>0.75363831342115484</v>
      </c>
      <c r="BG616" s="82">
        <f t="shared" si="122"/>
        <v>0.24636168657884516</v>
      </c>
      <c r="BH616" s="86">
        <f t="shared" si="127"/>
        <v>5.6738721801541381E-4</v>
      </c>
      <c r="BI616" s="83">
        <f>SUMPRODUCT(BC616:$BC$2007,BG616:$BG$2007)</f>
        <v>51428.322088146313</v>
      </c>
      <c r="BJ616" s="77">
        <f t="shared" si="121"/>
        <v>0.23661327402650842</v>
      </c>
      <c r="BL616" s="78">
        <f t="shared" si="128"/>
        <v>304500</v>
      </c>
      <c r="BM616" s="82">
        <f t="shared" si="123"/>
        <v>0.91990593891613415</v>
      </c>
      <c r="BN616" s="82">
        <f t="shared" si="124"/>
        <v>8.0094061083865853E-2</v>
      </c>
      <c r="BO616" s="86">
        <f t="shared" si="129"/>
        <v>3.3271171111337594E-4</v>
      </c>
      <c r="BP616" s="83">
        <f>SUMPRODUCT(BC615:$BC$2006, BN616:$BN$2007)</f>
        <v>9650.4244908847195</v>
      </c>
      <c r="BQ616" s="77">
        <f t="shared" si="125"/>
        <v>8.0009896926977894E-2</v>
      </c>
    </row>
    <row r="617" spans="1:69" x14ac:dyDescent="0.35">
      <c r="A617">
        <v>2021</v>
      </c>
      <c r="B617" t="s">
        <v>3</v>
      </c>
      <c r="C617" t="s">
        <v>69</v>
      </c>
      <c r="D617" t="s">
        <v>17</v>
      </c>
      <c r="E617">
        <v>1</v>
      </c>
      <c r="F617" t="s">
        <v>9</v>
      </c>
      <c r="G617" t="s">
        <v>145</v>
      </c>
      <c r="H617" t="s">
        <v>35</v>
      </c>
      <c r="I617" t="s">
        <v>86</v>
      </c>
      <c r="J617" t="s">
        <v>19</v>
      </c>
      <c r="K617" t="s">
        <v>105</v>
      </c>
      <c r="L617" s="6">
        <v>1</v>
      </c>
      <c r="M617" s="6">
        <v>-136307.54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-136307.54</v>
      </c>
      <c r="W617" s="66" t="str">
        <f t="shared" si="118"/>
        <v>X</v>
      </c>
      <c r="X617" s="66" t="str">
        <f t="shared" si="119"/>
        <v>X</v>
      </c>
      <c r="BC617" s="88">
        <v>500</v>
      </c>
      <c r="BE617" s="78">
        <f t="shared" si="126"/>
        <v>305000</v>
      </c>
      <c r="BF617" s="82">
        <f t="shared" si="120"/>
        <v>0.75420439691154417</v>
      </c>
      <c r="BG617" s="82">
        <f t="shared" si="122"/>
        <v>0.24579560308845583</v>
      </c>
      <c r="BH617" s="86">
        <f t="shared" si="127"/>
        <v>5.6608349038933525E-4</v>
      </c>
      <c r="BI617" s="83">
        <f>SUMPRODUCT(BC617:$BC$2007,BG617:$BG$2007)</f>
        <v>51305.141244856895</v>
      </c>
      <c r="BJ617" s="77">
        <f t="shared" si="121"/>
        <v>0.23604653917215909</v>
      </c>
      <c r="BL617" s="78">
        <f t="shared" si="128"/>
        <v>305000</v>
      </c>
      <c r="BM617" s="82">
        <f t="shared" si="123"/>
        <v>0.92023727425618529</v>
      </c>
      <c r="BN617" s="82">
        <f t="shared" si="124"/>
        <v>7.9762725743814711E-2</v>
      </c>
      <c r="BO617" s="86">
        <f t="shared" si="129"/>
        <v>3.3133534005114207E-4</v>
      </c>
      <c r="BP617" s="83">
        <f>SUMPRODUCT(BC616:$BC$2006, BN617:$BN$2007)</f>
        <v>9610.3774603427864</v>
      </c>
      <c r="BQ617" s="77">
        <f t="shared" si="125"/>
        <v>7.9677874352331757E-2</v>
      </c>
    </row>
    <row r="618" spans="1:69" x14ac:dyDescent="0.35">
      <c r="A618">
        <v>2021</v>
      </c>
      <c r="B618" t="s">
        <v>3</v>
      </c>
      <c r="C618" t="s">
        <v>69</v>
      </c>
      <c r="D618" t="s">
        <v>17</v>
      </c>
      <c r="E618">
        <v>1</v>
      </c>
      <c r="F618" t="s">
        <v>9</v>
      </c>
      <c r="G618" t="s">
        <v>146</v>
      </c>
      <c r="H618" t="s">
        <v>35</v>
      </c>
      <c r="I618" t="s">
        <v>86</v>
      </c>
      <c r="J618" t="s">
        <v>19</v>
      </c>
      <c r="K618" t="s">
        <v>98</v>
      </c>
      <c r="L618" s="6">
        <v>2</v>
      </c>
      <c r="M618" s="6">
        <v>-11776.72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-11776.72</v>
      </c>
      <c r="W618" s="66" t="str">
        <f t="shared" si="118"/>
        <v>X</v>
      </c>
      <c r="X618" s="66" t="str">
        <f t="shared" si="119"/>
        <v>X</v>
      </c>
      <c r="BC618" s="88">
        <v>500</v>
      </c>
      <c r="BE618" s="78">
        <f t="shared" si="126"/>
        <v>305500</v>
      </c>
      <c r="BF618" s="82">
        <f t="shared" si="120"/>
        <v>0.75476917966997903</v>
      </c>
      <c r="BG618" s="82">
        <f t="shared" si="122"/>
        <v>0.24523082033002097</v>
      </c>
      <c r="BH618" s="86">
        <f t="shared" si="127"/>
        <v>5.6478275843485637E-4</v>
      </c>
      <c r="BI618" s="83">
        <f>SUMPRODUCT(BC618:$BC$2007,BG618:$BG$2007)</f>
        <v>51182.243443312655</v>
      </c>
      <c r="BJ618" s="77">
        <f t="shared" si="121"/>
        <v>0.23548110654645138</v>
      </c>
      <c r="BL618" s="78">
        <f t="shared" si="128"/>
        <v>305500</v>
      </c>
      <c r="BM618" s="82">
        <f t="shared" si="123"/>
        <v>0.92056723891898407</v>
      </c>
      <c r="BN618" s="82">
        <f t="shared" si="124"/>
        <v>7.9432761081015935E-2</v>
      </c>
      <c r="BO618" s="86">
        <f t="shared" si="129"/>
        <v>3.2996466279877623E-4</v>
      </c>
      <c r="BP618" s="83">
        <f>SUMPRODUCT(BC617:$BC$2006, BN618:$BN$2007)</f>
        <v>9570.4960974708792</v>
      </c>
      <c r="BQ618" s="77">
        <f t="shared" si="125"/>
        <v>7.9347225297909066E-2</v>
      </c>
    </row>
    <row r="619" spans="1:69" x14ac:dyDescent="0.35">
      <c r="A619">
        <v>2021</v>
      </c>
      <c r="B619" t="s">
        <v>3</v>
      </c>
      <c r="C619" t="s">
        <v>69</v>
      </c>
      <c r="D619" t="s">
        <v>17</v>
      </c>
      <c r="E619">
        <v>1</v>
      </c>
      <c r="F619" t="s">
        <v>9</v>
      </c>
      <c r="G619" t="s">
        <v>147</v>
      </c>
      <c r="H619" t="s">
        <v>35</v>
      </c>
      <c r="I619" t="s">
        <v>86</v>
      </c>
      <c r="J619" t="s">
        <v>19</v>
      </c>
      <c r="K619" t="s">
        <v>94</v>
      </c>
      <c r="L619" s="6">
        <v>4</v>
      </c>
      <c r="M619" s="6">
        <v>-443206.8</v>
      </c>
      <c r="N619" s="6">
        <v>8613.1200000000008</v>
      </c>
      <c r="O619" s="6">
        <v>0</v>
      </c>
      <c r="P619" s="6">
        <v>0</v>
      </c>
      <c r="Q619" s="6">
        <v>26400</v>
      </c>
      <c r="R619" s="6">
        <v>0</v>
      </c>
      <c r="S619" s="6">
        <v>0</v>
      </c>
      <c r="T619" s="6">
        <v>-443206.8</v>
      </c>
      <c r="W619" s="66" t="str">
        <f t="shared" si="118"/>
        <v>X</v>
      </c>
      <c r="X619" s="66" t="str">
        <f t="shared" si="119"/>
        <v>X</v>
      </c>
      <c r="BC619" s="88">
        <v>500</v>
      </c>
      <c r="BE619" s="78">
        <f t="shared" si="126"/>
        <v>306000</v>
      </c>
      <c r="BF619" s="82">
        <f t="shared" si="120"/>
        <v>0.75533266468524751</v>
      </c>
      <c r="BG619" s="82">
        <f t="shared" si="122"/>
        <v>0.24466733531475249</v>
      </c>
      <c r="BH619" s="86">
        <f t="shared" si="127"/>
        <v>5.6348501526848338E-4</v>
      </c>
      <c r="BI619" s="83">
        <f>SUMPRODUCT(BC619:$BC$2007,BG619:$BG$2007)</f>
        <v>51059.628033147652</v>
      </c>
      <c r="BJ619" s="77">
        <f t="shared" si="121"/>
        <v>0.23491697315715826</v>
      </c>
      <c r="BL619" s="78">
        <f t="shared" si="128"/>
        <v>306000</v>
      </c>
      <c r="BM619" s="82">
        <f t="shared" si="123"/>
        <v>0.92089583857478641</v>
      </c>
      <c r="BN619" s="82">
        <f t="shared" si="124"/>
        <v>7.9104161425213593E-2</v>
      </c>
      <c r="BO619" s="86">
        <f t="shared" si="129"/>
        <v>3.2859965580234185E-4</v>
      </c>
      <c r="BP619" s="83">
        <f>SUMPRODUCT(BC618:$BC$2006, BN619:$BN$2007)</f>
        <v>9530.7797169303722</v>
      </c>
      <c r="BQ619" s="77">
        <f t="shared" si="125"/>
        <v>7.9017944081693117E-2</v>
      </c>
    </row>
    <row r="620" spans="1:69" x14ac:dyDescent="0.35">
      <c r="A620">
        <v>2021</v>
      </c>
      <c r="B620" t="s">
        <v>3</v>
      </c>
      <c r="C620" t="s">
        <v>69</v>
      </c>
      <c r="D620" t="s">
        <v>17</v>
      </c>
      <c r="E620">
        <v>1</v>
      </c>
      <c r="F620" t="s">
        <v>9</v>
      </c>
      <c r="G620" t="s">
        <v>147</v>
      </c>
      <c r="H620" t="s">
        <v>35</v>
      </c>
      <c r="I620" t="s">
        <v>86</v>
      </c>
      <c r="J620" t="s">
        <v>19</v>
      </c>
      <c r="K620" t="s">
        <v>115</v>
      </c>
      <c r="L620" s="6">
        <v>1</v>
      </c>
      <c r="M620" s="6">
        <v>0</v>
      </c>
      <c r="N620" s="6">
        <v>22131.19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W620" s="66" t="str">
        <f t="shared" si="118"/>
        <v>X</v>
      </c>
      <c r="X620" s="66" t="str">
        <f t="shared" si="119"/>
        <v>X</v>
      </c>
      <c r="BC620" s="88">
        <v>500</v>
      </c>
      <c r="BE620" s="78">
        <f t="shared" si="126"/>
        <v>306500</v>
      </c>
      <c r="BF620" s="82">
        <f t="shared" si="120"/>
        <v>0.75589485493927033</v>
      </c>
      <c r="BG620" s="82">
        <f t="shared" si="122"/>
        <v>0.24410514506072967</v>
      </c>
      <c r="BH620" s="86">
        <f t="shared" si="127"/>
        <v>5.6219025402282075E-4</v>
      </c>
      <c r="BI620" s="83">
        <f>SUMPRODUCT(BC620:$BC$2007,BG620:$BG$2007)</f>
        <v>50937.29436549027</v>
      </c>
      <c r="BJ620" s="77">
        <f t="shared" si="121"/>
        <v>0.23435413601892785</v>
      </c>
      <c r="BL620" s="78">
        <f t="shared" si="128"/>
        <v>306500</v>
      </c>
      <c r="BM620" s="82">
        <f t="shared" si="123"/>
        <v>0.92122307887039123</v>
      </c>
      <c r="BN620" s="82">
        <f t="shared" si="124"/>
        <v>7.8776921129608768E-2</v>
      </c>
      <c r="BO620" s="86">
        <f t="shared" si="129"/>
        <v>3.2724029560482482E-4</v>
      </c>
      <c r="BP620" s="83">
        <f>SUMPRODUCT(BC619:$BC$2006, BN620:$BN$2007)</f>
        <v>9491.2276362177636</v>
      </c>
      <c r="BQ620" s="77">
        <f t="shared" si="125"/>
        <v>7.8690025045172765E-2</v>
      </c>
    </row>
    <row r="621" spans="1:69" x14ac:dyDescent="0.35">
      <c r="A621">
        <v>2021</v>
      </c>
      <c r="B621" t="s">
        <v>3</v>
      </c>
      <c r="C621" t="s">
        <v>69</v>
      </c>
      <c r="D621" t="s">
        <v>17</v>
      </c>
      <c r="E621">
        <v>1</v>
      </c>
      <c r="F621" t="s">
        <v>9</v>
      </c>
      <c r="G621" t="s">
        <v>147</v>
      </c>
      <c r="H621" t="s">
        <v>35</v>
      </c>
      <c r="I621" t="s">
        <v>86</v>
      </c>
      <c r="J621" t="s">
        <v>19</v>
      </c>
      <c r="K621" t="s">
        <v>108</v>
      </c>
      <c r="L621" s="6">
        <v>1</v>
      </c>
      <c r="M621" s="6">
        <v>-620000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-620000</v>
      </c>
      <c r="W621" s="66" t="str">
        <f t="shared" si="118"/>
        <v>X</v>
      </c>
      <c r="X621" s="66" t="str">
        <f t="shared" si="119"/>
        <v>X</v>
      </c>
      <c r="BC621" s="88">
        <v>500</v>
      </c>
      <c r="BE621" s="78">
        <f t="shared" si="126"/>
        <v>307000</v>
      </c>
      <c r="BF621" s="82">
        <f t="shared" si="120"/>
        <v>0.75645575340711602</v>
      </c>
      <c r="BG621" s="82">
        <f t="shared" si="122"/>
        <v>0.24354424659288398</v>
      </c>
      <c r="BH621" s="86">
        <f t="shared" si="127"/>
        <v>5.6089846784568298E-4</v>
      </c>
      <c r="BI621" s="83">
        <f>SUMPRODUCT(BC621:$BC$2007,BG621:$BG$2007)</f>
        <v>50815.241792959925</v>
      </c>
      <c r="BJ621" s="77">
        <f t="shared" si="121"/>
        <v>0.23379259215326828</v>
      </c>
      <c r="BL621" s="78">
        <f t="shared" si="128"/>
        <v>307000</v>
      </c>
      <c r="BM621" s="82">
        <f t="shared" si="123"/>
        <v>0.9215489654292377</v>
      </c>
      <c r="BN621" s="82">
        <f t="shared" si="124"/>
        <v>7.8451034570762301E-2</v>
      </c>
      <c r="BO621" s="86">
        <f t="shared" si="129"/>
        <v>3.2588655884646656E-4</v>
      </c>
      <c r="BP621" s="83">
        <f>SUMPRODUCT(BC620:$BC$2006, BN621:$BN$2007)</f>
        <v>9451.8391756529581</v>
      </c>
      <c r="BQ621" s="77">
        <f t="shared" si="125"/>
        <v>7.8363462553245167E-2</v>
      </c>
    </row>
    <row r="622" spans="1:69" x14ac:dyDescent="0.35">
      <c r="A622">
        <v>2021</v>
      </c>
      <c r="B622" t="s">
        <v>3</v>
      </c>
      <c r="C622" t="s">
        <v>69</v>
      </c>
      <c r="D622" t="s">
        <v>17</v>
      </c>
      <c r="E622">
        <v>1</v>
      </c>
      <c r="F622" t="s">
        <v>9</v>
      </c>
      <c r="G622" t="s">
        <v>147</v>
      </c>
      <c r="H622" t="s">
        <v>35</v>
      </c>
      <c r="I622" t="s">
        <v>86</v>
      </c>
      <c r="J622" t="s">
        <v>19</v>
      </c>
      <c r="K622" t="s">
        <v>99</v>
      </c>
      <c r="L622" s="6">
        <v>3</v>
      </c>
      <c r="M622" s="6">
        <v>-992000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-992000</v>
      </c>
      <c r="W622" s="66" t="str">
        <f t="shared" si="118"/>
        <v>X</v>
      </c>
      <c r="X622" s="66" t="str">
        <f t="shared" si="119"/>
        <v>X</v>
      </c>
      <c r="BC622" s="88">
        <v>500</v>
      </c>
      <c r="BE622" s="78">
        <f t="shared" si="126"/>
        <v>307500</v>
      </c>
      <c r="BF622" s="82">
        <f t="shared" si="120"/>
        <v>0.75701536305701755</v>
      </c>
      <c r="BG622" s="82">
        <f t="shared" si="122"/>
        <v>0.24298463694298245</v>
      </c>
      <c r="BH622" s="86">
        <f t="shared" si="127"/>
        <v>5.5960964990153794E-4</v>
      </c>
      <c r="BI622" s="83">
        <f>SUMPRODUCT(BC622:$BC$2007,BG622:$BG$2007)</f>
        <v>50693.469669663471</v>
      </c>
      <c r="BJ622" s="77">
        <f t="shared" si="121"/>
        <v>0.23323233858853115</v>
      </c>
      <c r="BL622" s="78">
        <f t="shared" si="128"/>
        <v>307500</v>
      </c>
      <c r="BM622" s="82">
        <f t="shared" si="123"/>
        <v>0.92187350385150146</v>
      </c>
      <c r="BN622" s="82">
        <f t="shared" si="124"/>
        <v>7.8126496148498537E-2</v>
      </c>
      <c r="BO622" s="86">
        <f t="shared" si="129"/>
        <v>3.2453842226376484E-4</v>
      </c>
      <c r="BP622" s="83">
        <f>SUMPRODUCT(BC621:$BC$2006, BN622:$BN$2007)</f>
        <v>9412.6136583675761</v>
      </c>
      <c r="BQ622" s="77">
        <f t="shared" si="125"/>
        <v>7.8038250994118916E-2</v>
      </c>
    </row>
    <row r="623" spans="1:69" x14ac:dyDescent="0.35">
      <c r="A623">
        <v>2021</v>
      </c>
      <c r="B623" t="s">
        <v>3</v>
      </c>
      <c r="C623" t="s">
        <v>69</v>
      </c>
      <c r="D623" t="s">
        <v>17</v>
      </c>
      <c r="E623">
        <v>1</v>
      </c>
      <c r="F623" t="s">
        <v>9</v>
      </c>
      <c r="G623" t="s">
        <v>147</v>
      </c>
      <c r="H623" t="s">
        <v>35</v>
      </c>
      <c r="I623" t="s">
        <v>86</v>
      </c>
      <c r="J623" t="s">
        <v>19</v>
      </c>
      <c r="K623" t="s">
        <v>98</v>
      </c>
      <c r="L623" s="6">
        <v>1</v>
      </c>
      <c r="M623" s="6">
        <v>-56347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-56347</v>
      </c>
      <c r="W623" s="66" t="str">
        <f t="shared" si="118"/>
        <v>X</v>
      </c>
      <c r="X623" s="66" t="str">
        <f t="shared" si="119"/>
        <v>X</v>
      </c>
      <c r="BC623" s="88">
        <v>500</v>
      </c>
      <c r="BE623" s="78">
        <f t="shared" si="126"/>
        <v>308000</v>
      </c>
      <c r="BF623" s="82">
        <f t="shared" si="120"/>
        <v>0.75757368685038728</v>
      </c>
      <c r="BG623" s="82">
        <f t="shared" si="122"/>
        <v>0.24242631314961272</v>
      </c>
      <c r="BH623" s="86">
        <f t="shared" si="127"/>
        <v>5.5832379336973048E-4</v>
      </c>
      <c r="BI623" s="83">
        <f>SUMPRODUCT(BC623:$BC$2007,BG623:$BG$2007)</f>
        <v>50571.977351191985</v>
      </c>
      <c r="BJ623" s="77">
        <f t="shared" si="121"/>
        <v>0.23267337235989669</v>
      </c>
      <c r="BL623" s="78">
        <f t="shared" si="128"/>
        <v>308000</v>
      </c>
      <c r="BM623" s="82">
        <f t="shared" si="123"/>
        <v>0.92219669971419171</v>
      </c>
      <c r="BN623" s="82">
        <f t="shared" si="124"/>
        <v>7.7803300285808286E-2</v>
      </c>
      <c r="BO623" s="86">
        <f t="shared" si="129"/>
        <v>3.2319586269025091E-4</v>
      </c>
      <c r="BP623" s="83">
        <f>SUMPRODUCT(BC622:$BC$2006, BN623:$BN$2007)</f>
        <v>9373.5504102933282</v>
      </c>
      <c r="BQ623" s="77">
        <f t="shared" si="125"/>
        <v>7.7714384779217632E-2</v>
      </c>
    </row>
    <row r="624" spans="1:69" x14ac:dyDescent="0.35">
      <c r="A624">
        <v>2021</v>
      </c>
      <c r="B624" t="s">
        <v>3</v>
      </c>
      <c r="C624" t="s">
        <v>69</v>
      </c>
      <c r="D624" t="s">
        <v>17</v>
      </c>
      <c r="E624">
        <v>1</v>
      </c>
      <c r="F624" t="s">
        <v>9</v>
      </c>
      <c r="G624" t="s">
        <v>148</v>
      </c>
      <c r="H624" t="s">
        <v>35</v>
      </c>
      <c r="I624" t="s">
        <v>86</v>
      </c>
      <c r="J624" t="s">
        <v>19</v>
      </c>
      <c r="K624" t="s">
        <v>94</v>
      </c>
      <c r="L624" s="6">
        <v>3</v>
      </c>
      <c r="M624" s="6">
        <v>-1632799.97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-1632799.97</v>
      </c>
      <c r="W624" s="66" t="str">
        <f t="shared" si="118"/>
        <v>X</v>
      </c>
      <c r="X624" s="66" t="str">
        <f t="shared" si="119"/>
        <v>X</v>
      </c>
      <c r="BC624" s="88">
        <v>500</v>
      </c>
      <c r="BE624" s="78">
        <f t="shared" si="126"/>
        <v>308500</v>
      </c>
      <c r="BF624" s="82">
        <f t="shared" si="120"/>
        <v>0.7581307277418331</v>
      </c>
      <c r="BG624" s="82">
        <f t="shared" si="122"/>
        <v>0.2418692722581669</v>
      </c>
      <c r="BH624" s="86">
        <f t="shared" si="127"/>
        <v>5.570408914458147E-4</v>
      </c>
      <c r="BI624" s="83">
        <f>SUMPRODUCT(BC624:$BC$2007,BG624:$BG$2007)</f>
        <v>50450.764194617172</v>
      </c>
      <c r="BJ624" s="77">
        <f t="shared" si="121"/>
        <v>0.23211569050935726</v>
      </c>
      <c r="BL624" s="78">
        <f t="shared" si="128"/>
        <v>308500</v>
      </c>
      <c r="BM624" s="82">
        <f t="shared" si="123"/>
        <v>0.92251855857124598</v>
      </c>
      <c r="BN624" s="82">
        <f t="shared" si="124"/>
        <v>7.7481441428754017E-2</v>
      </c>
      <c r="BO624" s="86">
        <f t="shared" si="129"/>
        <v>3.2185885705426909E-4</v>
      </c>
      <c r="BP624" s="83">
        <f>SUMPRODUCT(BC623:$BC$2006, BN624:$BN$2007)</f>
        <v>9334.6487601504195</v>
      </c>
      <c r="BQ624" s="77">
        <f t="shared" si="125"/>
        <v>7.7391858343083819E-2</v>
      </c>
    </row>
    <row r="625" spans="1:69" x14ac:dyDescent="0.35">
      <c r="A625">
        <v>2021</v>
      </c>
      <c r="B625" t="s">
        <v>3</v>
      </c>
      <c r="C625" t="s">
        <v>69</v>
      </c>
      <c r="D625" t="s">
        <v>17</v>
      </c>
      <c r="E625">
        <v>1</v>
      </c>
      <c r="F625" t="s">
        <v>9</v>
      </c>
      <c r="G625" t="s">
        <v>148</v>
      </c>
      <c r="H625" t="s">
        <v>35</v>
      </c>
      <c r="I625" t="s">
        <v>86</v>
      </c>
      <c r="J625" t="s">
        <v>19</v>
      </c>
      <c r="K625" t="s">
        <v>99</v>
      </c>
      <c r="L625" s="6">
        <v>5</v>
      </c>
      <c r="M625" s="6">
        <v>-11673690.65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-11673690.65</v>
      </c>
      <c r="W625" s="66" t="str">
        <f t="shared" si="118"/>
        <v>X</v>
      </c>
      <c r="X625" s="66" t="str">
        <f t="shared" si="119"/>
        <v>X</v>
      </c>
      <c r="BC625" s="88">
        <v>500</v>
      </c>
      <c r="BE625" s="78">
        <f t="shared" si="126"/>
        <v>309000</v>
      </c>
      <c r="BF625" s="82">
        <f t="shared" si="120"/>
        <v>0.75868648867917354</v>
      </c>
      <c r="BG625" s="82">
        <f t="shared" si="122"/>
        <v>0.24131351132082646</v>
      </c>
      <c r="BH625" s="86">
        <f t="shared" si="127"/>
        <v>5.5576093734044374E-4</v>
      </c>
      <c r="BI625" s="83">
        <f>SUMPRODUCT(BC625:$BC$2007,BG625:$BG$2007)</f>
        <v>50329.829558488091</v>
      </c>
      <c r="BJ625" s="77">
        <f t="shared" si="121"/>
        <v>0.23155929008570236</v>
      </c>
      <c r="BL625" s="78">
        <f t="shared" si="128"/>
        <v>309000</v>
      </c>
      <c r="BM625" s="82">
        <f t="shared" si="123"/>
        <v>0.92283908595362663</v>
      </c>
      <c r="BN625" s="82">
        <f t="shared" si="124"/>
        <v>7.7160914046373374E-2</v>
      </c>
      <c r="BO625" s="86">
        <f t="shared" si="129"/>
        <v>3.2052738238064205E-4</v>
      </c>
      <c r="BP625" s="83">
        <f>SUMPRODUCT(BC624:$BC$2006, BN625:$BN$2007)</f>
        <v>9295.9080394360426</v>
      </c>
      <c r="BQ625" s="77">
        <f t="shared" si="125"/>
        <v>7.7070666143283506E-2</v>
      </c>
    </row>
    <row r="626" spans="1:69" x14ac:dyDescent="0.35">
      <c r="A626">
        <v>2021</v>
      </c>
      <c r="B626" t="s">
        <v>3</v>
      </c>
      <c r="C626" t="s">
        <v>69</v>
      </c>
      <c r="D626" t="s">
        <v>17</v>
      </c>
      <c r="E626">
        <v>1</v>
      </c>
      <c r="F626" t="s">
        <v>9</v>
      </c>
      <c r="G626" t="s">
        <v>148</v>
      </c>
      <c r="H626" t="s">
        <v>35</v>
      </c>
      <c r="I626" t="s">
        <v>86</v>
      </c>
      <c r="J626" t="s">
        <v>19</v>
      </c>
      <c r="K626" t="s">
        <v>120</v>
      </c>
      <c r="L626" s="6">
        <v>1</v>
      </c>
      <c r="M626" s="6">
        <v>-268313.76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-251660.21</v>
      </c>
      <c r="W626" s="66" t="str">
        <f t="shared" si="118"/>
        <v>X</v>
      </c>
      <c r="X626" s="66" t="str">
        <f t="shared" si="119"/>
        <v>X</v>
      </c>
      <c r="BC626" s="88">
        <v>500</v>
      </c>
      <c r="BE626" s="78">
        <f t="shared" si="126"/>
        <v>309500</v>
      </c>
      <c r="BF626" s="82">
        <f t="shared" si="120"/>
        <v>0.75924097260345402</v>
      </c>
      <c r="BG626" s="82">
        <f t="shared" si="122"/>
        <v>0.24075902739654598</v>
      </c>
      <c r="BH626" s="86">
        <f t="shared" si="127"/>
        <v>5.5448392428047999E-4</v>
      </c>
      <c r="BI626" s="83">
        <f>SUMPRODUCT(BC626:$BC$2007,BG626:$BG$2007)</f>
        <v>50209.172802827678</v>
      </c>
      <c r="BJ626" s="77">
        <f t="shared" si="121"/>
        <v>0.23100416814450242</v>
      </c>
      <c r="BL626" s="78">
        <f t="shared" si="128"/>
        <v>309500</v>
      </c>
      <c r="BM626" s="82">
        <f t="shared" si="123"/>
        <v>0.92315828736941485</v>
      </c>
      <c r="BN626" s="82">
        <f t="shared" si="124"/>
        <v>7.6841712630585146E-2</v>
      </c>
      <c r="BO626" s="86">
        <f t="shared" si="129"/>
        <v>3.1920141578822836E-4</v>
      </c>
      <c r="BP626" s="83">
        <f>SUMPRODUCT(BC625:$BC$2006, BN626:$BN$2007)</f>
        <v>9257.3275824128559</v>
      </c>
      <c r="BQ626" s="77">
        <f t="shared" si="125"/>
        <v>7.6750802660310646E-2</v>
      </c>
    </row>
    <row r="627" spans="1:69" x14ac:dyDescent="0.35">
      <c r="A627">
        <v>2021</v>
      </c>
      <c r="B627" t="s">
        <v>3</v>
      </c>
      <c r="C627" t="s">
        <v>69</v>
      </c>
      <c r="D627" t="s">
        <v>17</v>
      </c>
      <c r="E627">
        <v>1</v>
      </c>
      <c r="F627" t="s">
        <v>9</v>
      </c>
      <c r="G627" t="s">
        <v>148</v>
      </c>
      <c r="H627" t="s">
        <v>35</v>
      </c>
      <c r="I627" t="s">
        <v>86</v>
      </c>
      <c r="J627" t="s">
        <v>19</v>
      </c>
      <c r="K627" t="s">
        <v>98</v>
      </c>
      <c r="L627" s="6">
        <v>2</v>
      </c>
      <c r="M627" s="6">
        <v>-10646.48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-10646.48</v>
      </c>
      <c r="W627" s="66" t="str">
        <f t="shared" si="118"/>
        <v>X</v>
      </c>
      <c r="X627" s="66" t="str">
        <f t="shared" si="119"/>
        <v>X</v>
      </c>
      <c r="BC627" s="88">
        <v>500</v>
      </c>
      <c r="BE627" s="78">
        <f t="shared" si="126"/>
        <v>310000</v>
      </c>
      <c r="BF627" s="82">
        <f t="shared" si="120"/>
        <v>0.75979418244896202</v>
      </c>
      <c r="BG627" s="82">
        <f t="shared" si="122"/>
        <v>0.24020581755103798</v>
      </c>
      <c r="BH627" s="86">
        <f t="shared" si="127"/>
        <v>5.532098455079959E-4</v>
      </c>
      <c r="BI627" s="83">
        <f>SUMPRODUCT(BC627:$BC$2007,BG627:$BG$2007)</f>
        <v>50088.793289129411</v>
      </c>
      <c r="BJ627" s="77">
        <f t="shared" si="121"/>
        <v>0.23045032174809374</v>
      </c>
      <c r="BL627" s="78">
        <f t="shared" si="128"/>
        <v>310000</v>
      </c>
      <c r="BM627" s="82">
        <f t="shared" si="123"/>
        <v>0.92347616830390644</v>
      </c>
      <c r="BN627" s="82">
        <f t="shared" si="124"/>
        <v>7.6523831696093558E-2</v>
      </c>
      <c r="BO627" s="86">
        <f t="shared" si="129"/>
        <v>3.1788093449158783E-4</v>
      </c>
      <c r="BP627" s="83">
        <f>SUMPRODUCT(BC626:$BC$2006, BN627:$BN$2007)</f>
        <v>9218.9067260975662</v>
      </c>
      <c r="BQ627" s="77">
        <f t="shared" si="125"/>
        <v>7.6432262397492567E-2</v>
      </c>
    </row>
    <row r="628" spans="1:69" x14ac:dyDescent="0.35">
      <c r="A628">
        <v>2021</v>
      </c>
      <c r="B628" t="s">
        <v>3</v>
      </c>
      <c r="C628" t="s">
        <v>69</v>
      </c>
      <c r="D628" t="s">
        <v>17</v>
      </c>
      <c r="E628">
        <v>1</v>
      </c>
      <c r="F628" t="s">
        <v>9</v>
      </c>
      <c r="G628" t="s">
        <v>149</v>
      </c>
      <c r="H628" t="s">
        <v>35</v>
      </c>
      <c r="I628" t="s">
        <v>86</v>
      </c>
      <c r="J628" t="s">
        <v>19</v>
      </c>
      <c r="K628" t="s">
        <v>91</v>
      </c>
      <c r="L628" s="6">
        <v>4</v>
      </c>
      <c r="M628" s="6">
        <v>1282652.8999999999</v>
      </c>
      <c r="N628" s="6">
        <v>0</v>
      </c>
      <c r="O628" s="6">
        <v>0</v>
      </c>
      <c r="P628" s="6">
        <v>1298558.25</v>
      </c>
      <c r="Q628" s="6">
        <v>31200</v>
      </c>
      <c r="R628" s="6">
        <v>0</v>
      </c>
      <c r="S628" s="6">
        <v>0</v>
      </c>
      <c r="T628" s="6">
        <v>1282652.8999999999</v>
      </c>
      <c r="W628" s="66" t="str">
        <f t="shared" si="118"/>
        <v>X</v>
      </c>
      <c r="X628" s="66" t="str">
        <f t="shared" si="119"/>
        <v>X</v>
      </c>
      <c r="BC628" s="88">
        <v>500</v>
      </c>
      <c r="BE628" s="78">
        <f t="shared" si="126"/>
        <v>310500</v>
      </c>
      <c r="BF628" s="82">
        <f t="shared" si="120"/>
        <v>0.76034612114324274</v>
      </c>
      <c r="BG628" s="82">
        <f t="shared" si="122"/>
        <v>0.23965387885675726</v>
      </c>
      <c r="BH628" s="86">
        <f t="shared" si="127"/>
        <v>5.5193869428071807E-4</v>
      </c>
      <c r="BI628" s="83">
        <f>SUMPRODUCT(BC628:$BC$2007,BG628:$BG$2007)</f>
        <v>49968.690380353881</v>
      </c>
      <c r="BJ628" s="77">
        <f t="shared" si="121"/>
        <v>0.22989774796556242</v>
      </c>
      <c r="BL628" s="78">
        <f t="shared" si="128"/>
        <v>310500</v>
      </c>
      <c r="BM628" s="82">
        <f t="shared" si="123"/>
        <v>0.92379273421970487</v>
      </c>
      <c r="BN628" s="82">
        <f t="shared" si="124"/>
        <v>7.620726578029513E-2</v>
      </c>
      <c r="BO628" s="86">
        <f t="shared" si="129"/>
        <v>3.1656591579842797E-4</v>
      </c>
      <c r="BP628" s="83">
        <f>SUMPRODUCT(BC627:$BC$2006, BN628:$BN$2007)</f>
        <v>9180.6448102495178</v>
      </c>
      <c r="BQ628" s="77">
        <f t="shared" si="125"/>
        <v>7.6115039880895227E-2</v>
      </c>
    </row>
    <row r="629" spans="1:69" x14ac:dyDescent="0.35">
      <c r="A629">
        <v>2021</v>
      </c>
      <c r="B629" t="s">
        <v>3</v>
      </c>
      <c r="C629" t="s">
        <v>69</v>
      </c>
      <c r="D629" t="s">
        <v>17</v>
      </c>
      <c r="E629">
        <v>1</v>
      </c>
      <c r="F629" t="s">
        <v>9</v>
      </c>
      <c r="G629" t="s">
        <v>150</v>
      </c>
      <c r="H629" t="s">
        <v>35</v>
      </c>
      <c r="I629" t="s">
        <v>86</v>
      </c>
      <c r="J629" t="s">
        <v>19</v>
      </c>
      <c r="K629" t="s">
        <v>91</v>
      </c>
      <c r="L629" s="6">
        <v>1</v>
      </c>
      <c r="M629" s="6">
        <v>12148289.27</v>
      </c>
      <c r="N629" s="6">
        <v>265571.78999999998</v>
      </c>
      <c r="O629" s="6">
        <v>0</v>
      </c>
      <c r="P629" s="6">
        <v>10472663.16</v>
      </c>
      <c r="Q629" s="6">
        <v>0</v>
      </c>
      <c r="R629" s="6">
        <v>0</v>
      </c>
      <c r="S629" s="6">
        <v>0</v>
      </c>
      <c r="T629" s="6">
        <v>12148289.27</v>
      </c>
      <c r="W629" s="66" t="str">
        <f t="shared" si="118"/>
        <v>X</v>
      </c>
      <c r="X629" s="66" t="str">
        <f t="shared" si="119"/>
        <v>X</v>
      </c>
      <c r="BC629" s="88">
        <v>500</v>
      </c>
      <c r="BE629" s="78">
        <f t="shared" si="126"/>
        <v>311000</v>
      </c>
      <c r="BF629" s="82">
        <f t="shared" si="120"/>
        <v>0.76089679160711443</v>
      </c>
      <c r="BG629" s="82">
        <f t="shared" si="122"/>
        <v>0.23910320839288557</v>
      </c>
      <c r="BH629" s="86">
        <f t="shared" si="127"/>
        <v>5.5067046387169416E-4</v>
      </c>
      <c r="BI629" s="83">
        <f>SUMPRODUCT(BC629:$BC$2007,BG629:$BG$2007)</f>
        <v>49848.863440925496</v>
      </c>
      <c r="BJ629" s="77">
        <f t="shared" si="121"/>
        <v>0.22934644387272946</v>
      </c>
      <c r="BL629" s="78">
        <f t="shared" si="128"/>
        <v>311000</v>
      </c>
      <c r="BM629" s="82">
        <f t="shared" si="123"/>
        <v>0.92410799055681625</v>
      </c>
      <c r="BN629" s="82">
        <f t="shared" si="124"/>
        <v>7.589200944318375E-2</v>
      </c>
      <c r="BO629" s="86">
        <f t="shared" si="129"/>
        <v>3.1525633711138035E-4</v>
      </c>
      <c r="BP629" s="83">
        <f>SUMPRODUCT(BC628:$BC$2006, BN629:$BN$2007)</f>
        <v>9142.5411773593696</v>
      </c>
      <c r="BQ629" s="77">
        <f t="shared" si="125"/>
        <v>7.5799129659229456E-2</v>
      </c>
    </row>
    <row r="630" spans="1:69" x14ac:dyDescent="0.35">
      <c r="A630">
        <v>2021</v>
      </c>
      <c r="B630" t="s">
        <v>3</v>
      </c>
      <c r="C630" t="s">
        <v>69</v>
      </c>
      <c r="D630" t="s">
        <v>17</v>
      </c>
      <c r="E630">
        <v>1</v>
      </c>
      <c r="F630" t="s">
        <v>9</v>
      </c>
      <c r="G630" t="s">
        <v>150</v>
      </c>
      <c r="H630" t="s">
        <v>35</v>
      </c>
      <c r="I630" t="s">
        <v>86</v>
      </c>
      <c r="J630" t="s">
        <v>19</v>
      </c>
      <c r="K630" t="s">
        <v>94</v>
      </c>
      <c r="L630" s="6">
        <v>8</v>
      </c>
      <c r="M630" s="6">
        <v>-1262011.4099999999</v>
      </c>
      <c r="N630" s="6">
        <v>19510.91</v>
      </c>
      <c r="O630" s="6">
        <v>0</v>
      </c>
      <c r="P630" s="6">
        <v>354910</v>
      </c>
      <c r="Q630" s="6">
        <v>0</v>
      </c>
      <c r="R630" s="6">
        <v>0</v>
      </c>
      <c r="S630" s="6">
        <v>0</v>
      </c>
      <c r="T630" s="6">
        <v>-1262011.4099999999</v>
      </c>
      <c r="W630" s="66" t="str">
        <f t="shared" si="118"/>
        <v>X</v>
      </c>
      <c r="X630" s="66" t="str">
        <f t="shared" si="119"/>
        <v>X</v>
      </c>
      <c r="BC630" s="88">
        <v>500</v>
      </c>
      <c r="BE630" s="78">
        <f t="shared" si="126"/>
        <v>311500</v>
      </c>
      <c r="BF630" s="82">
        <f t="shared" si="120"/>
        <v>0.76144619675468395</v>
      </c>
      <c r="BG630" s="82">
        <f t="shared" si="122"/>
        <v>0.23855380324531605</v>
      </c>
      <c r="BH630" s="86">
        <f t="shared" si="127"/>
        <v>5.4940514756951497E-4</v>
      </c>
      <c r="BI630" s="83">
        <f>SUMPRODUCT(BC630:$BC$2007,BG630:$BG$2007)</f>
        <v>49729.311836729052</v>
      </c>
      <c r="BJ630" s="77">
        <f t="shared" si="121"/>
        <v>0.22879640655213485</v>
      </c>
      <c r="BL630" s="78">
        <f t="shared" si="128"/>
        <v>311500</v>
      </c>
      <c r="BM630" s="82">
        <f t="shared" si="123"/>
        <v>0.92442194273274214</v>
      </c>
      <c r="BN630" s="82">
        <f t="shared" si="124"/>
        <v>7.5578057267257859E-2</v>
      </c>
      <c r="BO630" s="86">
        <f t="shared" si="129"/>
        <v>3.139521759258912E-4</v>
      </c>
      <c r="BP630" s="83">
        <f>SUMPRODUCT(BC629:$BC$2006, BN630:$BN$2007)</f>
        <v>9104.5951726377807</v>
      </c>
      <c r="BQ630" s="77">
        <f t="shared" si="125"/>
        <v>7.5484526303757099E-2</v>
      </c>
    </row>
    <row r="631" spans="1:69" x14ac:dyDescent="0.35">
      <c r="A631">
        <v>2021</v>
      </c>
      <c r="B631" t="s">
        <v>3</v>
      </c>
      <c r="C631" t="s">
        <v>69</v>
      </c>
      <c r="D631" t="s">
        <v>17</v>
      </c>
      <c r="E631">
        <v>1</v>
      </c>
      <c r="F631" t="s">
        <v>9</v>
      </c>
      <c r="G631" t="s">
        <v>150</v>
      </c>
      <c r="H631" t="s">
        <v>35</v>
      </c>
      <c r="I631" t="s">
        <v>86</v>
      </c>
      <c r="J631" t="s">
        <v>19</v>
      </c>
      <c r="K631" t="s">
        <v>115</v>
      </c>
      <c r="L631" s="6">
        <v>1</v>
      </c>
      <c r="M631" s="6">
        <v>-1873400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-1873400</v>
      </c>
      <c r="W631" s="66" t="str">
        <f t="shared" si="118"/>
        <v>X</v>
      </c>
      <c r="X631" s="66" t="str">
        <f t="shared" si="119"/>
        <v>X</v>
      </c>
      <c r="BC631" s="88">
        <v>500</v>
      </c>
      <c r="BE631" s="78">
        <f t="shared" si="126"/>
        <v>312000</v>
      </c>
      <c r="BF631" s="82">
        <f t="shared" si="120"/>
        <v>0.76199433949336237</v>
      </c>
      <c r="BG631" s="82">
        <f t="shared" si="122"/>
        <v>0.23800566050663763</v>
      </c>
      <c r="BH631" s="86">
        <f t="shared" si="127"/>
        <v>5.4814273867842545E-4</v>
      </c>
      <c r="BI631" s="83">
        <f>SUMPRODUCT(BC631:$BC$2007,BG631:$BG$2007)</f>
        <v>49610.034935106414</v>
      </c>
      <c r="BJ631" s="77">
        <f t="shared" si="121"/>
        <v>0.22824763309302221</v>
      </c>
      <c r="BL631" s="78">
        <f t="shared" si="128"/>
        <v>312000</v>
      </c>
      <c r="BM631" s="82">
        <f t="shared" si="123"/>
        <v>0.92473459614257258</v>
      </c>
      <c r="BN631" s="82">
        <f t="shared" si="124"/>
        <v>7.5265403857427415E-2</v>
      </c>
      <c r="BO631" s="86">
        <f t="shared" si="129"/>
        <v>3.1265340983044343E-4</v>
      </c>
      <c r="BP631" s="83">
        <f>SUMPRODUCT(BC630:$BC$2006, BN631:$BN$2007)</f>
        <v>9066.8061440041511</v>
      </c>
      <c r="BQ631" s="77">
        <f t="shared" si="125"/>
        <v>7.5171224408197665E-2</v>
      </c>
    </row>
    <row r="632" spans="1:69" x14ac:dyDescent="0.35">
      <c r="A632">
        <v>2021</v>
      </c>
      <c r="B632" t="s">
        <v>3</v>
      </c>
      <c r="C632" t="s">
        <v>69</v>
      </c>
      <c r="D632" t="s">
        <v>17</v>
      </c>
      <c r="E632">
        <v>1</v>
      </c>
      <c r="F632" t="s">
        <v>9</v>
      </c>
      <c r="G632" t="s">
        <v>150</v>
      </c>
      <c r="H632" t="s">
        <v>35</v>
      </c>
      <c r="I632" t="s">
        <v>86</v>
      </c>
      <c r="J632" t="s">
        <v>19</v>
      </c>
      <c r="K632" t="s">
        <v>96</v>
      </c>
      <c r="L632" s="6">
        <v>1</v>
      </c>
      <c r="M632" s="6">
        <v>-2792980.03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-2792980.03</v>
      </c>
      <c r="W632" s="66" t="str">
        <f t="shared" si="118"/>
        <v>X</v>
      </c>
      <c r="X632" s="66" t="str">
        <f t="shared" si="119"/>
        <v>X</v>
      </c>
      <c r="BC632" s="88">
        <v>500</v>
      </c>
      <c r="BE632" s="78">
        <f t="shared" si="126"/>
        <v>312500</v>
      </c>
      <c r="BF632" s="82">
        <f t="shared" si="120"/>
        <v>0.76254122272388003</v>
      </c>
      <c r="BG632" s="82">
        <f t="shared" si="122"/>
        <v>0.23745877727611997</v>
      </c>
      <c r="BH632" s="86">
        <f t="shared" si="127"/>
        <v>5.4688323051765853E-4</v>
      </c>
      <c r="BI632" s="83">
        <f>SUMPRODUCT(BC632:$BC$2007,BG632:$BG$2007)</f>
        <v>49491.032104853097</v>
      </c>
      <c r="BJ632" s="77">
        <f t="shared" si="121"/>
        <v>0.2277001205913233</v>
      </c>
      <c r="BL632" s="78">
        <f t="shared" si="128"/>
        <v>312500</v>
      </c>
      <c r="BM632" s="82">
        <f t="shared" si="123"/>
        <v>0.92504595615907959</v>
      </c>
      <c r="BN632" s="82">
        <f t="shared" si="124"/>
        <v>7.4954043840920415E-2</v>
      </c>
      <c r="BO632" s="86">
        <f t="shared" si="129"/>
        <v>3.1136001650700074E-4</v>
      </c>
      <c r="BP632" s="83">
        <f>SUMPRODUCT(BC631:$BC$2006, BN632:$BN$2007)</f>
        <v>9029.1734420754383</v>
      </c>
      <c r="BQ632" s="77">
        <f t="shared" si="125"/>
        <v>7.4859218588635631E-2</v>
      </c>
    </row>
    <row r="633" spans="1:69" x14ac:dyDescent="0.35">
      <c r="A633">
        <v>2021</v>
      </c>
      <c r="B633" t="s">
        <v>3</v>
      </c>
      <c r="C633" t="s">
        <v>69</v>
      </c>
      <c r="D633" t="s">
        <v>17</v>
      </c>
      <c r="E633">
        <v>1</v>
      </c>
      <c r="F633" t="s">
        <v>9</v>
      </c>
      <c r="G633" t="s">
        <v>150</v>
      </c>
      <c r="H633" t="s">
        <v>35</v>
      </c>
      <c r="I633" t="s">
        <v>86</v>
      </c>
      <c r="J633" t="s">
        <v>19</v>
      </c>
      <c r="K633" t="s">
        <v>108</v>
      </c>
      <c r="L633" s="6">
        <v>5</v>
      </c>
      <c r="M633" s="6">
        <v>68963.240000000005</v>
      </c>
      <c r="N633" s="6">
        <v>0</v>
      </c>
      <c r="O633" s="6">
        <v>0</v>
      </c>
      <c r="P633" s="6">
        <v>395000</v>
      </c>
      <c r="Q633" s="6">
        <v>0</v>
      </c>
      <c r="R633" s="6">
        <v>0</v>
      </c>
      <c r="S633" s="6">
        <v>0</v>
      </c>
      <c r="T633" s="6">
        <v>68963.240000000005</v>
      </c>
      <c r="W633" s="66" t="str">
        <f t="shared" si="118"/>
        <v>X</v>
      </c>
      <c r="X633" s="66" t="str">
        <f t="shared" si="119"/>
        <v>X</v>
      </c>
      <c r="BC633" s="88">
        <v>500</v>
      </c>
      <c r="BE633" s="78">
        <f t="shared" si="126"/>
        <v>313000</v>
      </c>
      <c r="BF633" s="82">
        <f t="shared" si="120"/>
        <v>0.76308684934030213</v>
      </c>
      <c r="BG633" s="82">
        <f t="shared" si="122"/>
        <v>0.23691315065969787</v>
      </c>
      <c r="BH633" s="86">
        <f t="shared" si="127"/>
        <v>5.4562661642210131E-4</v>
      </c>
      <c r="BI633" s="83">
        <f>SUMPRODUCT(BC633:$BC$2007,BG633:$BG$2007)</f>
        <v>49372.302716215032</v>
      </c>
      <c r="BJ633" s="77">
        <f t="shared" si="121"/>
        <v>0.22715386614964295</v>
      </c>
      <c r="BL633" s="78">
        <f t="shared" si="128"/>
        <v>313000</v>
      </c>
      <c r="BM633" s="82">
        <f t="shared" si="123"/>
        <v>0.92535602813280848</v>
      </c>
      <c r="BN633" s="82">
        <f t="shared" si="124"/>
        <v>7.4643971867191516E-2</v>
      </c>
      <c r="BO633" s="86">
        <f t="shared" si="129"/>
        <v>3.1007197372889816E-4</v>
      </c>
      <c r="BP633" s="83">
        <f>SUMPRODUCT(BC632:$BC$2006, BN633:$BN$2007)</f>
        <v>8991.6964201549781</v>
      </c>
      <c r="BQ633" s="77">
        <f t="shared" si="125"/>
        <v>7.4548503483427744E-2</v>
      </c>
    </row>
    <row r="634" spans="1:69" x14ac:dyDescent="0.35">
      <c r="A634">
        <v>2021</v>
      </c>
      <c r="B634" t="s">
        <v>3</v>
      </c>
      <c r="C634" t="s">
        <v>69</v>
      </c>
      <c r="D634" t="s">
        <v>17</v>
      </c>
      <c r="E634">
        <v>1</v>
      </c>
      <c r="F634" t="s">
        <v>9</v>
      </c>
      <c r="G634" t="s">
        <v>150</v>
      </c>
      <c r="H634" t="s">
        <v>35</v>
      </c>
      <c r="I634" t="s">
        <v>86</v>
      </c>
      <c r="J634" t="s">
        <v>19</v>
      </c>
      <c r="K634" t="s">
        <v>99</v>
      </c>
      <c r="L634" s="6">
        <v>20</v>
      </c>
      <c r="M634" s="6">
        <v>-1522082.79</v>
      </c>
      <c r="N634" s="6">
        <v>33877.85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-1522082.79</v>
      </c>
      <c r="W634" s="66" t="str">
        <f t="shared" si="118"/>
        <v>X</v>
      </c>
      <c r="X634" s="66" t="str">
        <f t="shared" si="119"/>
        <v>X</v>
      </c>
      <c r="BC634" s="88">
        <v>500</v>
      </c>
      <c r="BE634" s="78">
        <f t="shared" si="126"/>
        <v>313500</v>
      </c>
      <c r="BF634" s="82">
        <f t="shared" si="120"/>
        <v>0.76363122223004387</v>
      </c>
      <c r="BG634" s="82">
        <f t="shared" si="122"/>
        <v>0.23636877776995613</v>
      </c>
      <c r="BH634" s="86">
        <f t="shared" si="127"/>
        <v>5.4437288974173992E-4</v>
      </c>
      <c r="BI634" s="83">
        <f>SUMPRODUCT(BC634:$BC$2007,BG634:$BG$2007)</f>
        <v>49253.84614088518</v>
      </c>
      <c r="BJ634" s="77">
        <f t="shared" si="121"/>
        <v>0.22660886687724349</v>
      </c>
      <c r="BL634" s="78">
        <f t="shared" si="128"/>
        <v>313500</v>
      </c>
      <c r="BM634" s="82">
        <f t="shared" si="123"/>
        <v>0.92566481739217044</v>
      </c>
      <c r="BN634" s="82">
        <f t="shared" si="124"/>
        <v>7.4335182607829564E-2</v>
      </c>
      <c r="BO634" s="86">
        <f t="shared" si="129"/>
        <v>3.0878925936195234E-4</v>
      </c>
      <c r="BP634" s="83">
        <f>SUMPRODUCT(BC633:$BC$2006, BN634:$BN$2007)</f>
        <v>8954.3744342213813</v>
      </c>
      <c r="BQ634" s="77">
        <f t="shared" si="125"/>
        <v>7.4239073753110923E-2</v>
      </c>
    </row>
    <row r="635" spans="1:69" x14ac:dyDescent="0.35">
      <c r="A635">
        <v>2021</v>
      </c>
      <c r="B635" t="s">
        <v>3</v>
      </c>
      <c r="C635" t="s">
        <v>69</v>
      </c>
      <c r="D635" t="s">
        <v>17</v>
      </c>
      <c r="E635">
        <v>1</v>
      </c>
      <c r="F635" t="s">
        <v>9</v>
      </c>
      <c r="G635" t="s">
        <v>150</v>
      </c>
      <c r="H635" t="s">
        <v>35</v>
      </c>
      <c r="I635" t="s">
        <v>86</v>
      </c>
      <c r="J635" t="s">
        <v>19</v>
      </c>
      <c r="K635" t="s">
        <v>98</v>
      </c>
      <c r="L635" s="6">
        <v>4</v>
      </c>
      <c r="M635" s="6">
        <v>-214249.17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-214249.17</v>
      </c>
      <c r="W635" s="66" t="str">
        <f t="shared" si="118"/>
        <v>X</v>
      </c>
      <c r="X635" s="66" t="str">
        <f t="shared" si="119"/>
        <v>X</v>
      </c>
      <c r="BC635" s="88">
        <v>500</v>
      </c>
      <c r="BE635" s="78">
        <f t="shared" si="126"/>
        <v>314000</v>
      </c>
      <c r="BF635" s="82">
        <f t="shared" si="120"/>
        <v>0.76417434427388597</v>
      </c>
      <c r="BG635" s="82">
        <f t="shared" si="122"/>
        <v>0.23582565572611403</v>
      </c>
      <c r="BH635" s="86">
        <f t="shared" si="127"/>
        <v>5.4312204384210361E-4</v>
      </c>
      <c r="BI635" s="83">
        <f>SUMPRODUCT(BC635:$BC$2007,BG635:$BG$2007)</f>
        <v>49135.661752000211</v>
      </c>
      <c r="BJ635" s="77">
        <f t="shared" si="121"/>
        <v>0.22606511989002961</v>
      </c>
      <c r="BL635" s="78">
        <f t="shared" si="128"/>
        <v>314000</v>
      </c>
      <c r="BM635" s="82">
        <f t="shared" si="123"/>
        <v>0.9259723292435339</v>
      </c>
      <c r="BN635" s="82">
        <f t="shared" si="124"/>
        <v>7.4027670756466102E-2</v>
      </c>
      <c r="BO635" s="86">
        <f t="shared" si="129"/>
        <v>3.0751185136346226E-4</v>
      </c>
      <c r="BP635" s="83">
        <f>SUMPRODUCT(BC634:$BC$2006, BN635:$BN$2007)</f>
        <v>8917.2068429174651</v>
      </c>
      <c r="BQ635" s="77">
        <f t="shared" si="125"/>
        <v>7.39309240803106E-2</v>
      </c>
    </row>
    <row r="636" spans="1:69" x14ac:dyDescent="0.35">
      <c r="A636">
        <v>2021</v>
      </c>
      <c r="B636" t="s">
        <v>3</v>
      </c>
      <c r="C636" t="s">
        <v>69</v>
      </c>
      <c r="D636" t="s">
        <v>17</v>
      </c>
      <c r="E636">
        <v>1</v>
      </c>
      <c r="F636" t="s">
        <v>9</v>
      </c>
      <c r="G636" t="s">
        <v>151</v>
      </c>
      <c r="H636" t="s">
        <v>35</v>
      </c>
      <c r="I636" t="s">
        <v>86</v>
      </c>
      <c r="J636" t="s">
        <v>19</v>
      </c>
      <c r="K636" t="s">
        <v>91</v>
      </c>
      <c r="L636" s="6">
        <v>1</v>
      </c>
      <c r="M636" s="6">
        <v>1337204.83</v>
      </c>
      <c r="N636" s="6">
        <v>0</v>
      </c>
      <c r="O636" s="6">
        <v>0</v>
      </c>
      <c r="P636" s="6">
        <v>1337204.83</v>
      </c>
      <c r="Q636" s="6">
        <v>0</v>
      </c>
      <c r="R636" s="6">
        <v>0</v>
      </c>
      <c r="S636" s="6">
        <v>0</v>
      </c>
      <c r="T636" s="6">
        <v>1337204.83</v>
      </c>
      <c r="W636" s="66" t="str">
        <f t="shared" si="118"/>
        <v>X</v>
      </c>
      <c r="X636" s="66" t="str">
        <f t="shared" si="119"/>
        <v>X</v>
      </c>
      <c r="BC636" s="88">
        <v>500</v>
      </c>
      <c r="BE636" s="78">
        <f t="shared" si="126"/>
        <v>314500</v>
      </c>
      <c r="BF636" s="82">
        <f t="shared" si="120"/>
        <v>0.76471621834598946</v>
      </c>
      <c r="BG636" s="82">
        <f t="shared" si="122"/>
        <v>0.23528378165401054</v>
      </c>
      <c r="BH636" s="86">
        <f t="shared" si="127"/>
        <v>5.4187407210348759E-4</v>
      </c>
      <c r="BI636" s="83">
        <f>SUMPRODUCT(BC636:$BC$2007,BG636:$BG$2007)</f>
        <v>49017.748924137159</v>
      </c>
      <c r="BJ636" s="77">
        <f t="shared" si="121"/>
        <v>0.22552262231053283</v>
      </c>
      <c r="BL636" s="78">
        <f t="shared" si="128"/>
        <v>314500</v>
      </c>
      <c r="BM636" s="82">
        <f t="shared" si="123"/>
        <v>0.926278568971316</v>
      </c>
      <c r="BN636" s="82">
        <f t="shared" si="124"/>
        <v>7.3721431028684004E-2</v>
      </c>
      <c r="BO636" s="86">
        <f t="shared" si="129"/>
        <v>3.0623972778209829E-4</v>
      </c>
      <c r="BP636" s="83">
        <f>SUMPRODUCT(BC635:$BC$2006, BN636:$BN$2007)</f>
        <v>8880.1930075392338</v>
      </c>
      <c r="BQ636" s="77">
        <f t="shared" si="125"/>
        <v>7.362404916964925E-2</v>
      </c>
    </row>
    <row r="637" spans="1:69" x14ac:dyDescent="0.35">
      <c r="A637">
        <v>2021</v>
      </c>
      <c r="B637" t="s">
        <v>3</v>
      </c>
      <c r="C637" t="s">
        <v>69</v>
      </c>
      <c r="D637" t="s">
        <v>17</v>
      </c>
      <c r="E637">
        <v>1</v>
      </c>
      <c r="F637" t="s">
        <v>9</v>
      </c>
      <c r="G637" t="s">
        <v>151</v>
      </c>
      <c r="H637" t="s">
        <v>35</v>
      </c>
      <c r="I637" t="s">
        <v>86</v>
      </c>
      <c r="J637" t="s">
        <v>19</v>
      </c>
      <c r="K637" t="s">
        <v>94</v>
      </c>
      <c r="L637" s="6">
        <v>3</v>
      </c>
      <c r="M637" s="6">
        <v>-2932500</v>
      </c>
      <c r="N637" s="6">
        <v>153990.18</v>
      </c>
      <c r="O637" s="6">
        <v>0</v>
      </c>
      <c r="P637" s="6">
        <v>0</v>
      </c>
      <c r="Q637" s="6">
        <v>12500</v>
      </c>
      <c r="R637" s="6">
        <v>0</v>
      </c>
      <c r="S637" s="6">
        <v>0</v>
      </c>
      <c r="T637" s="6">
        <v>-2932500</v>
      </c>
      <c r="W637" s="66" t="str">
        <f t="shared" si="118"/>
        <v>X</v>
      </c>
      <c r="X637" s="66" t="str">
        <f t="shared" si="119"/>
        <v>X</v>
      </c>
      <c r="BC637" s="88">
        <v>500</v>
      </c>
      <c r="BE637" s="78">
        <f t="shared" si="126"/>
        <v>315000</v>
      </c>
      <c r="BF637" s="82">
        <f t="shared" si="120"/>
        <v>0.76525684731391175</v>
      </c>
      <c r="BG637" s="82">
        <f t="shared" si="122"/>
        <v>0.23474315268608825</v>
      </c>
      <c r="BH637" s="86">
        <f t="shared" si="127"/>
        <v>5.4062896792228532E-4</v>
      </c>
      <c r="BI637" s="83">
        <f>SUMPRODUCT(BC637:$BC$2007,BG637:$BG$2007)</f>
        <v>48900.10703331016</v>
      </c>
      <c r="BJ637" s="77">
        <f t="shared" si="121"/>
        <v>0.22498137126789652</v>
      </c>
      <c r="BL637" s="78">
        <f t="shared" si="128"/>
        <v>315000</v>
      </c>
      <c r="BM637" s="82">
        <f t="shared" si="123"/>
        <v>0.92658354183807268</v>
      </c>
      <c r="BN637" s="82">
        <f t="shared" si="124"/>
        <v>7.3416458161927323E-2</v>
      </c>
      <c r="BO637" s="86">
        <f t="shared" si="129"/>
        <v>3.0497286675668089E-4</v>
      </c>
      <c r="BP637" s="83">
        <f>SUMPRODUCT(BC636:$BC$2006, BN637:$BN$2007)</f>
        <v>8843.3322920248884</v>
      </c>
      <c r="BQ637" s="77">
        <f t="shared" si="125"/>
        <v>7.331844374765531E-2</v>
      </c>
    </row>
    <row r="638" spans="1:69" x14ac:dyDescent="0.35">
      <c r="A638">
        <v>2021</v>
      </c>
      <c r="B638" t="s">
        <v>3</v>
      </c>
      <c r="C638" t="s">
        <v>69</v>
      </c>
      <c r="D638" t="s">
        <v>17</v>
      </c>
      <c r="E638">
        <v>1</v>
      </c>
      <c r="F638" t="s">
        <v>9</v>
      </c>
      <c r="G638" t="s">
        <v>151</v>
      </c>
      <c r="H638" t="s">
        <v>35</v>
      </c>
      <c r="I638" t="s">
        <v>86</v>
      </c>
      <c r="J638" t="s">
        <v>19</v>
      </c>
      <c r="K638" t="s">
        <v>108</v>
      </c>
      <c r="L638" s="6">
        <v>1</v>
      </c>
      <c r="M638" s="6">
        <v>0</v>
      </c>
      <c r="N638" s="6">
        <v>12730.81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W638" s="66" t="str">
        <f t="shared" si="118"/>
        <v>X</v>
      </c>
      <c r="X638" s="66" t="str">
        <f t="shared" si="119"/>
        <v>X</v>
      </c>
      <c r="BC638" s="88">
        <v>500</v>
      </c>
      <c r="BE638" s="78">
        <f t="shared" si="126"/>
        <v>315500</v>
      </c>
      <c r="BF638" s="82">
        <f t="shared" si="120"/>
        <v>0.76579623403862074</v>
      </c>
      <c r="BG638" s="82">
        <f t="shared" si="122"/>
        <v>0.23420376596137926</v>
      </c>
      <c r="BH638" s="86">
        <f t="shared" si="127"/>
        <v>5.3938672470899007E-4</v>
      </c>
      <c r="BI638" s="83">
        <f>SUMPRODUCT(BC638:$BC$2007,BG638:$BG$2007)</f>
        <v>48782.735456967093</v>
      </c>
      <c r="BJ638" s="77">
        <f t="shared" si="121"/>
        <v>0.22444136389786049</v>
      </c>
      <c r="BL638" s="78">
        <f t="shared" si="128"/>
        <v>315500</v>
      </c>
      <c r="BM638" s="82">
        <f t="shared" si="123"/>
        <v>0.92688725308459019</v>
      </c>
      <c r="BN638" s="82">
        <f t="shared" si="124"/>
        <v>7.311274691540981E-2</v>
      </c>
      <c r="BO638" s="86">
        <f t="shared" si="129"/>
        <v>3.0371124651751291E-4</v>
      </c>
      <c r="BP638" s="83">
        <f>SUMPRODUCT(BC637:$BC$2006, BN638:$BN$2007)</f>
        <v>8806.6240629439235</v>
      </c>
      <c r="BQ638" s="77">
        <f t="shared" si="125"/>
        <v>7.3014102562672822E-2</v>
      </c>
    </row>
    <row r="639" spans="1:69" x14ac:dyDescent="0.35">
      <c r="A639">
        <v>2021</v>
      </c>
      <c r="B639" t="s">
        <v>3</v>
      </c>
      <c r="C639" t="s">
        <v>69</v>
      </c>
      <c r="D639" t="s">
        <v>17</v>
      </c>
      <c r="E639">
        <v>1</v>
      </c>
      <c r="F639" t="s">
        <v>9</v>
      </c>
      <c r="G639" t="s">
        <v>152</v>
      </c>
      <c r="H639" t="s">
        <v>35</v>
      </c>
      <c r="I639" t="s">
        <v>86</v>
      </c>
      <c r="J639" t="s">
        <v>19</v>
      </c>
      <c r="K639" t="s">
        <v>92</v>
      </c>
      <c r="L639" s="6">
        <v>1</v>
      </c>
      <c r="M639" s="6">
        <v>0</v>
      </c>
      <c r="N639" s="6">
        <v>784.87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W639" s="66" t="str">
        <f t="shared" si="118"/>
        <v>X</v>
      </c>
      <c r="X639" s="66" t="str">
        <f t="shared" si="119"/>
        <v>X</v>
      </c>
      <c r="BC639" s="88">
        <v>500</v>
      </c>
      <c r="BE639" s="78">
        <f t="shared" si="126"/>
        <v>316000</v>
      </c>
      <c r="BF639" s="82">
        <f t="shared" si="120"/>
        <v>0.7663343813745106</v>
      </c>
      <c r="BG639" s="82">
        <f t="shared" si="122"/>
        <v>0.2336656186254894</v>
      </c>
      <c r="BH639" s="86">
        <f t="shared" si="127"/>
        <v>5.381473358898603E-4</v>
      </c>
      <c r="BI639" s="83">
        <f>SUMPRODUCT(BC639:$BC$2007,BG639:$BG$2007)</f>
        <v>48665.633573986393</v>
      </c>
      <c r="BJ639" s="77">
        <f t="shared" si="121"/>
        <v>0.22390259734274631</v>
      </c>
      <c r="BL639" s="78">
        <f t="shared" si="128"/>
        <v>316000</v>
      </c>
      <c r="BM639" s="82">
        <f t="shared" si="123"/>
        <v>0.92718970792997402</v>
      </c>
      <c r="BN639" s="82">
        <f t="shared" si="124"/>
        <v>7.2810292070025984E-2</v>
      </c>
      <c r="BO639" s="86">
        <f t="shared" si="129"/>
        <v>3.0245484538382605E-4</v>
      </c>
      <c r="BP639" s="83">
        <f>SUMPRODUCT(BC638:$BC$2006, BN639:$BN$2007)</f>
        <v>8770.0676894862172</v>
      </c>
      <c r="BQ639" s="77">
        <f t="shared" si="125"/>
        <v>7.2711020384770925E-2</v>
      </c>
    </row>
    <row r="640" spans="1:69" x14ac:dyDescent="0.35">
      <c r="A640">
        <v>2021</v>
      </c>
      <c r="B640" t="s">
        <v>3</v>
      </c>
      <c r="C640" t="s">
        <v>69</v>
      </c>
      <c r="D640" t="s">
        <v>17</v>
      </c>
      <c r="E640">
        <v>1</v>
      </c>
      <c r="F640" t="s">
        <v>9</v>
      </c>
      <c r="G640" t="s">
        <v>152</v>
      </c>
      <c r="H640" t="s">
        <v>35</v>
      </c>
      <c r="I640" t="s">
        <v>86</v>
      </c>
      <c r="J640" t="s">
        <v>19</v>
      </c>
      <c r="K640" t="s">
        <v>98</v>
      </c>
      <c r="L640" s="6">
        <v>1</v>
      </c>
      <c r="M640" s="6">
        <v>-1422.3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-1422.3</v>
      </c>
      <c r="W640" s="66" t="str">
        <f t="shared" si="118"/>
        <v>X</v>
      </c>
      <c r="X640" s="66" t="str">
        <f t="shared" si="119"/>
        <v>X</v>
      </c>
      <c r="BC640" s="88">
        <v>500</v>
      </c>
      <c r="BE640" s="78">
        <f t="shared" si="126"/>
        <v>316500</v>
      </c>
      <c r="BF640" s="82">
        <f t="shared" si="120"/>
        <v>0.76687129216941696</v>
      </c>
      <c r="BG640" s="82">
        <f t="shared" si="122"/>
        <v>0.23312870783058304</v>
      </c>
      <c r="BH640" s="86">
        <f t="shared" si="127"/>
        <v>5.3691079490636451E-4</v>
      </c>
      <c r="BI640" s="83">
        <f>SUMPRODUCT(BC640:$BC$2007,BG640:$BG$2007)</f>
        <v>48548.800764673659</v>
      </c>
      <c r="BJ640" s="77">
        <f t="shared" si="121"/>
        <v>0.22336506875144171</v>
      </c>
      <c r="BL640" s="78">
        <f t="shared" si="128"/>
        <v>316500</v>
      </c>
      <c r="BM640" s="82">
        <f t="shared" si="123"/>
        <v>0.92749091157173935</v>
      </c>
      <c r="BN640" s="82">
        <f t="shared" si="124"/>
        <v>7.2509088428260648E-2</v>
      </c>
      <c r="BO640" s="86">
        <f t="shared" si="129"/>
        <v>3.0120364176533521E-4</v>
      </c>
      <c r="BP640" s="83">
        <f>SUMPRODUCT(BC639:$BC$2006, BN640:$BN$2007)</f>
        <v>8733.6625434512061</v>
      </c>
      <c r="BQ640" s="77">
        <f t="shared" si="125"/>
        <v>7.2409192005654113E-2</v>
      </c>
    </row>
    <row r="641" spans="1:69" x14ac:dyDescent="0.35">
      <c r="A641">
        <v>2021</v>
      </c>
      <c r="B641" t="s">
        <v>3</v>
      </c>
      <c r="C641" t="s">
        <v>69</v>
      </c>
      <c r="D641" t="s">
        <v>17</v>
      </c>
      <c r="E641">
        <v>2</v>
      </c>
      <c r="F641" t="s">
        <v>9</v>
      </c>
      <c r="G641" t="s">
        <v>134</v>
      </c>
      <c r="H641" t="s">
        <v>35</v>
      </c>
      <c r="I641" t="s">
        <v>86</v>
      </c>
      <c r="J641" t="s">
        <v>19</v>
      </c>
      <c r="K641" t="s">
        <v>91</v>
      </c>
      <c r="L641" s="6">
        <v>2</v>
      </c>
      <c r="M641" s="6">
        <v>14000</v>
      </c>
      <c r="N641" s="6">
        <v>1340.08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13151.52</v>
      </c>
      <c r="W641" s="66" t="str">
        <f t="shared" si="118"/>
        <v>X</v>
      </c>
      <c r="X641" s="66" t="str">
        <f t="shared" si="119"/>
        <v>X</v>
      </c>
      <c r="BC641" s="88">
        <v>500</v>
      </c>
      <c r="BE641" s="78">
        <f t="shared" si="126"/>
        <v>317000</v>
      </c>
      <c r="BF641" s="82">
        <f t="shared" si="120"/>
        <v>0.76740696926463137</v>
      </c>
      <c r="BG641" s="82">
        <f t="shared" si="122"/>
        <v>0.23259303073536863</v>
      </c>
      <c r="BH641" s="86">
        <f t="shared" si="127"/>
        <v>5.356770952144041E-4</v>
      </c>
      <c r="BI641" s="83">
        <f>SUMPRODUCT(BC641:$BC$2007,BG641:$BG$2007)</f>
        <v>48432.236410758349</v>
      </c>
      <c r="BJ641" s="77">
        <f t="shared" si="121"/>
        <v>0.22282877527938533</v>
      </c>
      <c r="BL641" s="78">
        <f t="shared" si="128"/>
        <v>317000</v>
      </c>
      <c r="BM641" s="82">
        <f t="shared" si="123"/>
        <v>0.92779086918590026</v>
      </c>
      <c r="BN641" s="82">
        <f t="shared" si="124"/>
        <v>7.2209130814099742E-2</v>
      </c>
      <c r="BO641" s="86">
        <f t="shared" si="129"/>
        <v>2.9995761416090616E-4</v>
      </c>
      <c r="BP641" s="83">
        <f>SUMPRODUCT(BC640:$BC$2006, BN641:$BN$2007)</f>
        <v>8697.4079992370771</v>
      </c>
      <c r="BQ641" s="77">
        <f t="shared" si="125"/>
        <v>7.2108612238572692E-2</v>
      </c>
    </row>
    <row r="642" spans="1:69" x14ac:dyDescent="0.35">
      <c r="A642">
        <v>2021</v>
      </c>
      <c r="B642" t="s">
        <v>3</v>
      </c>
      <c r="C642" t="s">
        <v>69</v>
      </c>
      <c r="D642" t="s">
        <v>17</v>
      </c>
      <c r="E642">
        <v>2</v>
      </c>
      <c r="F642" t="s">
        <v>9</v>
      </c>
      <c r="G642" t="s">
        <v>134</v>
      </c>
      <c r="H642" t="s">
        <v>35</v>
      </c>
      <c r="I642" t="s">
        <v>86</v>
      </c>
      <c r="J642" t="s">
        <v>19</v>
      </c>
      <c r="K642" t="s">
        <v>94</v>
      </c>
      <c r="L642" s="6">
        <v>1</v>
      </c>
      <c r="M642" s="6">
        <v>30000</v>
      </c>
      <c r="N642" s="6">
        <v>1196.49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28181.83</v>
      </c>
      <c r="W642" s="66" t="str">
        <f t="shared" ref="W642:W705" si="130">IF(I642=$AF$2,IF(M642/L642=0,"X",M642/L642),"X")</f>
        <v>X</v>
      </c>
      <c r="X642" s="66" t="str">
        <f t="shared" ref="X642:X705" si="131">IF(I642=$AF$2,IF(P642/L642=0,"X",P642/L642),"X")</f>
        <v>X</v>
      </c>
      <c r="BC642" s="88">
        <v>500</v>
      </c>
      <c r="BE642" s="78">
        <f t="shared" si="126"/>
        <v>317500</v>
      </c>
      <c r="BF642" s="82">
        <f t="shared" si="120"/>
        <v>0.76794141549491712</v>
      </c>
      <c r="BG642" s="82">
        <f t="shared" si="122"/>
        <v>0.23205858450508288</v>
      </c>
      <c r="BH642" s="86">
        <f t="shared" si="127"/>
        <v>5.3444623028575666E-4</v>
      </c>
      <c r="BI642" s="83">
        <f>SUMPRODUCT(BC642:$BC$2007,BG642:$BG$2007)</f>
        <v>48315.939895390671</v>
      </c>
      <c r="BJ642" s="77">
        <f t="shared" si="121"/>
        <v>0.22229371408855245</v>
      </c>
      <c r="BL642" s="78">
        <f t="shared" si="128"/>
        <v>317500</v>
      </c>
      <c r="BM642" s="82">
        <f t="shared" si="123"/>
        <v>0.92808958592705826</v>
      </c>
      <c r="BN642" s="82">
        <f t="shared" si="124"/>
        <v>7.1910414072941742E-2</v>
      </c>
      <c r="BO642" s="86">
        <f t="shared" si="129"/>
        <v>2.9871674115800051E-4</v>
      </c>
      <c r="BP642" s="83">
        <f>SUMPRODUCT(BC641:$BC$2006, BN642:$BN$2007)</f>
        <v>8661.3034338300313</v>
      </c>
      <c r="BQ642" s="77">
        <f t="shared" si="125"/>
        <v>7.1809275918233662E-2</v>
      </c>
    </row>
    <row r="643" spans="1:69" x14ac:dyDescent="0.35">
      <c r="A643">
        <v>2021</v>
      </c>
      <c r="B643" t="s">
        <v>3</v>
      </c>
      <c r="C643" t="s">
        <v>69</v>
      </c>
      <c r="D643" t="s">
        <v>17</v>
      </c>
      <c r="E643">
        <v>2</v>
      </c>
      <c r="F643" t="s">
        <v>9</v>
      </c>
      <c r="G643" t="s">
        <v>139</v>
      </c>
      <c r="H643" t="s">
        <v>35</v>
      </c>
      <c r="I643" t="s">
        <v>86</v>
      </c>
      <c r="J643" t="s">
        <v>19</v>
      </c>
      <c r="K643" t="s">
        <v>91</v>
      </c>
      <c r="L643" s="6">
        <v>1</v>
      </c>
      <c r="M643" s="6">
        <v>-20000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-10000</v>
      </c>
      <c r="W643" s="66" t="str">
        <f t="shared" si="130"/>
        <v>X</v>
      </c>
      <c r="X643" s="66" t="str">
        <f t="shared" si="131"/>
        <v>X</v>
      </c>
      <c r="BC643" s="88">
        <v>500</v>
      </c>
      <c r="BE643" s="78">
        <f t="shared" si="126"/>
        <v>318000</v>
      </c>
      <c r="BF643" s="82">
        <f t="shared" si="120"/>
        <v>0.76847463368852376</v>
      </c>
      <c r="BG643" s="82">
        <f t="shared" si="122"/>
        <v>0.23152536631147624</v>
      </c>
      <c r="BH643" s="86">
        <f t="shared" si="127"/>
        <v>5.332181936066327E-4</v>
      </c>
      <c r="BI643" s="83">
        <f>SUMPRODUCT(BC643:$BC$2007,BG643:$BG$2007)</f>
        <v>48199.910603138131</v>
      </c>
      <c r="BJ643" s="77">
        <f t="shared" si="121"/>
        <v>0.22175988234743912</v>
      </c>
      <c r="BL643" s="78">
        <f t="shared" si="128"/>
        <v>318000</v>
      </c>
      <c r="BM643" s="82">
        <f t="shared" si="123"/>
        <v>0.92838706692849127</v>
      </c>
      <c r="BN643" s="82">
        <f t="shared" si="124"/>
        <v>7.1612933071508733E-2</v>
      </c>
      <c r="BO643" s="86">
        <f t="shared" si="129"/>
        <v>2.9748100143300871E-4</v>
      </c>
      <c r="BP643" s="83">
        <f>SUMPRODUCT(BC642:$BC$2006, BN643:$BN$2007)</f>
        <v>8625.3482267935597</v>
      </c>
      <c r="BQ643" s="77">
        <f t="shared" si="125"/>
        <v>7.1511177900711903E-2</v>
      </c>
    </row>
    <row r="644" spans="1:69" x14ac:dyDescent="0.35">
      <c r="A644">
        <v>2021</v>
      </c>
      <c r="B644" t="s">
        <v>3</v>
      </c>
      <c r="C644" t="s">
        <v>69</v>
      </c>
      <c r="D644" t="s">
        <v>17</v>
      </c>
      <c r="E644">
        <v>2</v>
      </c>
      <c r="F644" t="s">
        <v>9</v>
      </c>
      <c r="G644" t="s">
        <v>139</v>
      </c>
      <c r="H644" t="s">
        <v>35</v>
      </c>
      <c r="I644" t="s">
        <v>86</v>
      </c>
      <c r="J644" t="s">
        <v>19</v>
      </c>
      <c r="K644" t="s">
        <v>101</v>
      </c>
      <c r="L644" s="6">
        <v>1</v>
      </c>
      <c r="M644" s="6">
        <v>1200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480</v>
      </c>
      <c r="W644" s="66" t="str">
        <f t="shared" si="130"/>
        <v>X</v>
      </c>
      <c r="X644" s="66" t="str">
        <f t="shared" si="131"/>
        <v>X</v>
      </c>
      <c r="BC644" s="88">
        <v>500</v>
      </c>
      <c r="BE644" s="78">
        <f t="shared" si="126"/>
        <v>318500</v>
      </c>
      <c r="BF644" s="82">
        <f t="shared" si="120"/>
        <v>0.76900662666720199</v>
      </c>
      <c r="BG644" s="82">
        <f t="shared" si="122"/>
        <v>0.23099337333279801</v>
      </c>
      <c r="BH644" s="86">
        <f t="shared" si="127"/>
        <v>5.319929786782307E-4</v>
      </c>
      <c r="BI644" s="83">
        <f>SUMPRODUCT(BC644:$BC$2007,BG644:$BG$2007)</f>
        <v>48084.147919982388</v>
      </c>
      <c r="BJ644" s="77">
        <f t="shared" si="121"/>
        <v>0.22122727723104768</v>
      </c>
      <c r="BL644" s="78">
        <f t="shared" si="128"/>
        <v>318500</v>
      </c>
      <c r="BM644" s="82">
        <f t="shared" si="123"/>
        <v>0.92868331730224196</v>
      </c>
      <c r="BN644" s="82">
        <f t="shared" si="124"/>
        <v>7.1316682697758038E-2</v>
      </c>
      <c r="BO644" s="86">
        <f t="shared" si="129"/>
        <v>2.9625037375069496E-4</v>
      </c>
      <c r="BP644" s="83">
        <f>SUMPRODUCT(BC643:$BC$2006, BN644:$BN$2007)</f>
        <v>8589.5417602578054</v>
      </c>
      <c r="BQ644" s="77">
        <f t="shared" si="125"/>
        <v>7.12143130633619E-2</v>
      </c>
    </row>
    <row r="645" spans="1:69" x14ac:dyDescent="0.35">
      <c r="A645">
        <v>2021</v>
      </c>
      <c r="B645" t="s">
        <v>3</v>
      </c>
      <c r="C645" t="s">
        <v>69</v>
      </c>
      <c r="D645" t="s">
        <v>17</v>
      </c>
      <c r="E645">
        <v>5</v>
      </c>
      <c r="F645" t="s">
        <v>9</v>
      </c>
      <c r="G645" t="s">
        <v>121</v>
      </c>
      <c r="H645" t="s">
        <v>35</v>
      </c>
      <c r="I645" t="s">
        <v>86</v>
      </c>
      <c r="J645" t="s">
        <v>19</v>
      </c>
      <c r="K645" t="s">
        <v>89</v>
      </c>
      <c r="L645" s="6">
        <v>1</v>
      </c>
      <c r="M645" s="6">
        <v>7713.98</v>
      </c>
      <c r="N645" s="6">
        <v>2250</v>
      </c>
      <c r="O645" s="6">
        <v>0</v>
      </c>
      <c r="P645" s="6">
        <v>7713.98</v>
      </c>
      <c r="Q645" s="6">
        <v>77.92</v>
      </c>
      <c r="R645" s="6">
        <v>0</v>
      </c>
      <c r="S645" s="6">
        <v>0</v>
      </c>
      <c r="T645" s="6">
        <v>6716.58</v>
      </c>
      <c r="W645" s="66" t="str">
        <f t="shared" si="130"/>
        <v>X</v>
      </c>
      <c r="X645" s="66" t="str">
        <f t="shared" si="131"/>
        <v>X</v>
      </c>
      <c r="BC645" s="88">
        <v>500</v>
      </c>
      <c r="BE645" s="78">
        <f t="shared" si="126"/>
        <v>319000</v>
      </c>
      <c r="BF645" s="82">
        <f t="shared" si="120"/>
        <v>0.76953739724621895</v>
      </c>
      <c r="BG645" s="82">
        <f t="shared" si="122"/>
        <v>0.23046260275378105</v>
      </c>
      <c r="BH645" s="86">
        <f t="shared" si="127"/>
        <v>5.3077057901695923E-4</v>
      </c>
      <c r="BI645" s="83">
        <f>SUMPRODUCT(BC645:$BC$2007,BG645:$BG$2007)</f>
        <v>47968.651233316014</v>
      </c>
      <c r="BJ645" s="77">
        <f t="shared" si="121"/>
        <v>0.22069589592087183</v>
      </c>
      <c r="BL645" s="78">
        <f t="shared" si="128"/>
        <v>319000</v>
      </c>
      <c r="BM645" s="82">
        <f t="shared" si="123"/>
        <v>0.92897834213920494</v>
      </c>
      <c r="BN645" s="82">
        <f t="shared" si="124"/>
        <v>7.1021657860795062E-2</v>
      </c>
      <c r="BO645" s="86">
        <f t="shared" si="129"/>
        <v>2.9502483696297599E-4</v>
      </c>
      <c r="BP645" s="83">
        <f>SUMPRODUCT(BC644:$BC$2006, BN645:$BN$2007)</f>
        <v>8553.8834189089284</v>
      </c>
      <c r="BQ645" s="77">
        <f t="shared" si="125"/>
        <v>7.0918676304729616E-2</v>
      </c>
    </row>
    <row r="646" spans="1:69" x14ac:dyDescent="0.35">
      <c r="A646">
        <v>2021</v>
      </c>
      <c r="B646" t="s">
        <v>3</v>
      </c>
      <c r="C646" t="s">
        <v>69</v>
      </c>
      <c r="D646" t="s">
        <v>17</v>
      </c>
      <c r="E646">
        <v>5</v>
      </c>
      <c r="F646" t="s">
        <v>9</v>
      </c>
      <c r="G646" t="s">
        <v>129</v>
      </c>
      <c r="H646" t="s">
        <v>35</v>
      </c>
      <c r="I646" t="s">
        <v>86</v>
      </c>
      <c r="J646" t="s">
        <v>19</v>
      </c>
      <c r="K646" t="s">
        <v>94</v>
      </c>
      <c r="L646" s="6">
        <v>1</v>
      </c>
      <c r="M646" s="6">
        <v>-227340</v>
      </c>
      <c r="N646" s="6">
        <v>0</v>
      </c>
      <c r="O646" s="6">
        <v>0</v>
      </c>
      <c r="P646" s="6">
        <v>22660</v>
      </c>
      <c r="Q646" s="6">
        <v>0</v>
      </c>
      <c r="R646" s="6">
        <v>0</v>
      </c>
      <c r="S646" s="6">
        <v>0</v>
      </c>
      <c r="T646" s="6">
        <v>-227340</v>
      </c>
      <c r="W646" s="66" t="str">
        <f t="shared" si="130"/>
        <v>X</v>
      </c>
      <c r="X646" s="66" t="str">
        <f t="shared" si="131"/>
        <v>X</v>
      </c>
      <c r="BC646" s="88">
        <v>500</v>
      </c>
      <c r="BE646" s="78">
        <f t="shared" si="126"/>
        <v>319500</v>
      </c>
      <c r="BF646" s="82">
        <f t="shared" si="120"/>
        <v>0.77006694823437272</v>
      </c>
      <c r="BG646" s="82">
        <f t="shared" si="122"/>
        <v>0.22993305176562728</v>
      </c>
      <c r="BH646" s="86">
        <f t="shared" si="127"/>
        <v>5.2955098815377077E-4</v>
      </c>
      <c r="BI646" s="83">
        <f>SUMPRODUCT(BC646:$BC$2007,BG646:$BG$2007)</f>
        <v>47853.419931939112</v>
      </c>
      <c r="BJ646" s="77">
        <f t="shared" si="121"/>
        <v>0.22016573560488112</v>
      </c>
      <c r="BL646" s="78">
        <f t="shared" si="128"/>
        <v>319500</v>
      </c>
      <c r="BM646" s="82">
        <f t="shared" si="123"/>
        <v>0.92927214650921508</v>
      </c>
      <c r="BN646" s="82">
        <f t="shared" si="124"/>
        <v>7.072785349078492E-2</v>
      </c>
      <c r="BO646" s="86">
        <f t="shared" si="129"/>
        <v>2.9380437001014226E-4</v>
      </c>
      <c r="BP646" s="83">
        <f>SUMPRODUCT(BC645:$BC$2006, BN646:$BN$2007)</f>
        <v>8518.3725899785277</v>
      </c>
      <c r="BQ646" s="77">
        <f t="shared" si="125"/>
        <v>7.0624262544464814E-2</v>
      </c>
    </row>
    <row r="647" spans="1:69" x14ac:dyDescent="0.35">
      <c r="A647">
        <v>2021</v>
      </c>
      <c r="B647" t="s">
        <v>3</v>
      </c>
      <c r="C647" t="s">
        <v>69</v>
      </c>
      <c r="D647" t="s">
        <v>17</v>
      </c>
      <c r="E647">
        <v>5</v>
      </c>
      <c r="F647" t="s">
        <v>9</v>
      </c>
      <c r="G647" t="s">
        <v>129</v>
      </c>
      <c r="H647" t="s">
        <v>35</v>
      </c>
      <c r="I647" t="s">
        <v>86</v>
      </c>
      <c r="J647" t="s">
        <v>19</v>
      </c>
      <c r="K647" t="s">
        <v>111</v>
      </c>
      <c r="L647" s="6">
        <v>1</v>
      </c>
      <c r="M647" s="6">
        <v>-348000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-348000</v>
      </c>
      <c r="W647" s="66" t="str">
        <f t="shared" si="130"/>
        <v>X</v>
      </c>
      <c r="X647" s="66" t="str">
        <f t="shared" si="131"/>
        <v>X</v>
      </c>
      <c r="BC647" s="88">
        <v>500</v>
      </c>
      <c r="BE647" s="78">
        <f t="shared" si="126"/>
        <v>320000</v>
      </c>
      <c r="BF647" s="82">
        <f t="shared" si="120"/>
        <v>0.77059528243400777</v>
      </c>
      <c r="BG647" s="82">
        <f t="shared" si="122"/>
        <v>0.22940471756599223</v>
      </c>
      <c r="BH647" s="86">
        <f t="shared" si="127"/>
        <v>5.2833419963504991E-4</v>
      </c>
      <c r="BI647" s="83">
        <f>SUMPRODUCT(BC647:$BC$2007,BG647:$BG$2007)</f>
        <v>47738.453406056295</v>
      </c>
      <c r="BJ647" s="77">
        <f t="shared" si="121"/>
        <v>0.21963679347750698</v>
      </c>
      <c r="BL647" s="78">
        <f t="shared" si="128"/>
        <v>320000</v>
      </c>
      <c r="BM647" s="82">
        <f t="shared" si="123"/>
        <v>0.92956473546113383</v>
      </c>
      <c r="BN647" s="82">
        <f t="shared" si="124"/>
        <v>7.0435264538866171E-2</v>
      </c>
      <c r="BO647" s="86">
        <f t="shared" si="129"/>
        <v>2.9258895191874856E-4</v>
      </c>
      <c r="BP647" s="83">
        <f>SUMPRODUCT(BC646:$BC$2006, BN647:$BN$2007)</f>
        <v>8483.0086632331386</v>
      </c>
      <c r="BQ647" s="77">
        <f t="shared" si="125"/>
        <v>7.0331066723233915E-2</v>
      </c>
    </row>
    <row r="648" spans="1:69" x14ac:dyDescent="0.35">
      <c r="A648">
        <v>2021</v>
      </c>
      <c r="B648" t="s">
        <v>3</v>
      </c>
      <c r="C648" t="s">
        <v>69</v>
      </c>
      <c r="D648" t="s">
        <v>17</v>
      </c>
      <c r="E648">
        <v>5</v>
      </c>
      <c r="F648" t="s">
        <v>9</v>
      </c>
      <c r="G648" t="s">
        <v>129</v>
      </c>
      <c r="H648" t="s">
        <v>35</v>
      </c>
      <c r="I648" t="s">
        <v>86</v>
      </c>
      <c r="J648" t="s">
        <v>19</v>
      </c>
      <c r="K648" t="s">
        <v>98</v>
      </c>
      <c r="L648" s="6">
        <v>1</v>
      </c>
      <c r="M648" s="6">
        <v>-12000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-12000</v>
      </c>
      <c r="W648" s="66" t="str">
        <f t="shared" si="130"/>
        <v>X</v>
      </c>
      <c r="X648" s="66" t="str">
        <f t="shared" si="131"/>
        <v>X</v>
      </c>
      <c r="BC648" s="88">
        <v>500</v>
      </c>
      <c r="BE648" s="78">
        <f t="shared" si="126"/>
        <v>320500</v>
      </c>
      <c r="BF648" s="82">
        <f t="shared" ref="BF648:BF711" si="132">_xlfn.EXPON.DIST(BE648, 1/$BJ$4, TRUE)</f>
        <v>0.77112240264102894</v>
      </c>
      <c r="BG648" s="82">
        <f t="shared" si="122"/>
        <v>0.22887759735897106</v>
      </c>
      <c r="BH648" s="86">
        <f t="shared" si="127"/>
        <v>5.2712020702117002E-4</v>
      </c>
      <c r="BI648" s="83">
        <f>SUMPRODUCT(BC648:$BC$2007,BG648:$BG$2007)</f>
        <v>47623.751047273305</v>
      </c>
      <c r="BJ648" s="77">
        <f t="shared" ref="BJ648:BJ711" si="133">BI648/$BJ$4</f>
        <v>0.21910906673962724</v>
      </c>
      <c r="BL648" s="78">
        <f t="shared" si="128"/>
        <v>320500</v>
      </c>
      <c r="BM648" s="82">
        <f t="shared" si="123"/>
        <v>0.92985611402293677</v>
      </c>
      <c r="BN648" s="82">
        <f t="shared" si="124"/>
        <v>7.0143885977063225E-2</v>
      </c>
      <c r="BO648" s="86">
        <f t="shared" si="129"/>
        <v>2.913785618029463E-4</v>
      </c>
      <c r="BP648" s="83">
        <f>SUMPRODUCT(BC647:$BC$2006, BN648:$BN$2007)</f>
        <v>8447.7910309637082</v>
      </c>
      <c r="BQ648" s="77">
        <f t="shared" si="125"/>
        <v>7.0039083802632768E-2</v>
      </c>
    </row>
    <row r="649" spans="1:69" x14ac:dyDescent="0.35">
      <c r="A649">
        <v>2021</v>
      </c>
      <c r="B649" t="s">
        <v>3</v>
      </c>
      <c r="C649" t="s">
        <v>69</v>
      </c>
      <c r="D649" t="s">
        <v>17</v>
      </c>
      <c r="E649">
        <v>5</v>
      </c>
      <c r="F649" t="s">
        <v>9</v>
      </c>
      <c r="G649" t="s">
        <v>134</v>
      </c>
      <c r="H649" t="s">
        <v>35</v>
      </c>
      <c r="I649" t="s">
        <v>86</v>
      </c>
      <c r="J649" t="s">
        <v>19</v>
      </c>
      <c r="K649" t="s">
        <v>92</v>
      </c>
      <c r="L649" s="6">
        <v>1</v>
      </c>
      <c r="M649" s="6">
        <v>0</v>
      </c>
      <c r="N649" s="6">
        <v>9000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W649" s="66" t="str">
        <f t="shared" si="130"/>
        <v>X</v>
      </c>
      <c r="X649" s="66" t="str">
        <f t="shared" si="131"/>
        <v>X</v>
      </c>
      <c r="BC649" s="88">
        <v>500</v>
      </c>
      <c r="BE649" s="78">
        <f t="shared" si="126"/>
        <v>321000</v>
      </c>
      <c r="BF649" s="82">
        <f t="shared" si="132"/>
        <v>0.7716483116449171</v>
      </c>
      <c r="BG649" s="82">
        <f t="shared" ref="BG649:BG712" si="134">1-BF649</f>
        <v>0.2283516883550829</v>
      </c>
      <c r="BH649" s="86">
        <f t="shared" si="127"/>
        <v>5.2590900388815864E-4</v>
      </c>
      <c r="BI649" s="83">
        <f>SUMPRODUCT(BC649:$BC$2007,BG649:$BG$2007)</f>
        <v>47509.312248593815</v>
      </c>
      <c r="BJ649" s="77">
        <f t="shared" si="133"/>
        <v>0.21858255259855133</v>
      </c>
      <c r="BL649" s="78">
        <f t="shared" si="128"/>
        <v>321000</v>
      </c>
      <c r="BM649" s="82">
        <f t="shared" ref="BM649:BM712" si="135">_xlfn.EXPON.DIST(BL649, 1/$BQ$4, TRUE)</f>
        <v>0.93014628720179926</v>
      </c>
      <c r="BN649" s="82">
        <f t="shared" ref="BN649:BN712" si="136">1-BM649</f>
        <v>6.985371279820074E-2</v>
      </c>
      <c r="BO649" s="86">
        <f t="shared" si="129"/>
        <v>2.9017317886248506E-4</v>
      </c>
      <c r="BP649" s="83">
        <f>SUMPRODUCT(BC648:$BC$2006, BN649:$BN$2007)</f>
        <v>8412.7190879751743</v>
      </c>
      <c r="BQ649" s="77">
        <f t="shared" ref="BQ649:BQ712" si="137">BP649/$BQ$4</f>
        <v>6.9748308765100284E-2</v>
      </c>
    </row>
    <row r="650" spans="1:69" x14ac:dyDescent="0.35">
      <c r="A650">
        <v>2021</v>
      </c>
      <c r="B650" t="s">
        <v>3</v>
      </c>
      <c r="C650" t="s">
        <v>69</v>
      </c>
      <c r="D650" t="s">
        <v>17</v>
      </c>
      <c r="E650">
        <v>5</v>
      </c>
      <c r="F650" t="s">
        <v>9</v>
      </c>
      <c r="G650" t="s">
        <v>134</v>
      </c>
      <c r="H650" t="s">
        <v>35</v>
      </c>
      <c r="I650" t="s">
        <v>86</v>
      </c>
      <c r="J650" t="s">
        <v>19</v>
      </c>
      <c r="K650" t="s">
        <v>99</v>
      </c>
      <c r="L650" s="6">
        <v>1</v>
      </c>
      <c r="M650" s="6">
        <v>-20927530.5</v>
      </c>
      <c r="N650" s="6">
        <v>54150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-20927530.5</v>
      </c>
      <c r="W650" s="66" t="str">
        <f t="shared" si="130"/>
        <v>X</v>
      </c>
      <c r="X650" s="66" t="str">
        <f t="shared" si="131"/>
        <v>X</v>
      </c>
      <c r="BC650" s="88">
        <v>500</v>
      </c>
      <c r="BE650" s="78">
        <f t="shared" ref="BE650:BE713" si="138">BE649+500</f>
        <v>321500</v>
      </c>
      <c r="BF650" s="82">
        <f t="shared" si="132"/>
        <v>0.77217301222874335</v>
      </c>
      <c r="BG650" s="82">
        <f t="shared" si="134"/>
        <v>0.22782698777125665</v>
      </c>
      <c r="BH650" s="86">
        <f t="shared" ref="BH650:BH713" si="139">BF650-BF649</f>
        <v>5.2470058382625417E-4</v>
      </c>
      <c r="BI650" s="83">
        <f>SUMPRODUCT(BC650:$BC$2007,BG650:$BG$2007)</f>
        <v>47395.136404416284</v>
      </c>
      <c r="BJ650" s="77">
        <f t="shared" si="133"/>
        <v>0.21805724826800596</v>
      </c>
      <c r="BL650" s="78">
        <f t="shared" ref="BL650:BL713" si="140">BL649+500</f>
        <v>321500</v>
      </c>
      <c r="BM650" s="82">
        <f t="shared" si="135"/>
        <v>0.93043525998418308</v>
      </c>
      <c r="BN650" s="82">
        <f t="shared" si="136"/>
        <v>6.9564740015816917E-2</v>
      </c>
      <c r="BO650" s="86">
        <f t="shared" ref="BO650:BO713" si="141">BM650-BM649</f>
        <v>2.8897278238382285E-4</v>
      </c>
      <c r="BP650" s="83">
        <f>SUMPRODUCT(BC649:$BC$2006, BN650:$BN$2007)</f>
        <v>8377.7922315760752</v>
      </c>
      <c r="BQ650" s="77">
        <f t="shared" si="137"/>
        <v>6.9458736613832242E-2</v>
      </c>
    </row>
    <row r="651" spans="1:69" x14ac:dyDescent="0.35">
      <c r="A651">
        <v>2021</v>
      </c>
      <c r="B651" t="s">
        <v>3</v>
      </c>
      <c r="C651" t="s">
        <v>69</v>
      </c>
      <c r="D651" t="s">
        <v>17</v>
      </c>
      <c r="E651">
        <v>5</v>
      </c>
      <c r="F651" t="s">
        <v>9</v>
      </c>
      <c r="G651" t="s">
        <v>134</v>
      </c>
      <c r="H651" t="s">
        <v>35</v>
      </c>
      <c r="I651" t="s">
        <v>87</v>
      </c>
      <c r="J651" t="s">
        <v>19</v>
      </c>
      <c r="K651" t="s">
        <v>93</v>
      </c>
      <c r="L651" s="6">
        <v>1</v>
      </c>
      <c r="M651" s="6">
        <v>4520.24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4520.24</v>
      </c>
      <c r="W651" s="66">
        <f t="shared" si="130"/>
        <v>4520.24</v>
      </c>
      <c r="X651" s="66" t="str">
        <f t="shared" si="131"/>
        <v>X</v>
      </c>
      <c r="BC651" s="88">
        <v>500</v>
      </c>
      <c r="BE651" s="78">
        <f t="shared" si="138"/>
        <v>322000</v>
      </c>
      <c r="BF651" s="82">
        <f t="shared" si="132"/>
        <v>0.77269650716918403</v>
      </c>
      <c r="BG651" s="82">
        <f t="shared" si="134"/>
        <v>0.22730349283081597</v>
      </c>
      <c r="BH651" s="86">
        <f t="shared" si="139"/>
        <v>5.2349494044068301E-4</v>
      </c>
      <c r="BI651" s="83">
        <f>SUMPRODUCT(BC651:$BC$2007,BG651:$BG$2007)</f>
        <v>47281.222910530654</v>
      </c>
      <c r="BJ651" s="77">
        <f t="shared" si="133"/>
        <v>0.2175331509681197</v>
      </c>
      <c r="BL651" s="78">
        <f t="shared" si="140"/>
        <v>322000</v>
      </c>
      <c r="BM651" s="82">
        <f t="shared" si="135"/>
        <v>0.93072303733592165</v>
      </c>
      <c r="BN651" s="82">
        <f t="shared" si="136"/>
        <v>6.9276962664078345E-2</v>
      </c>
      <c r="BO651" s="86">
        <f t="shared" si="141"/>
        <v>2.8777735173857177E-4</v>
      </c>
      <c r="BP651" s="83">
        <f>SUMPRODUCT(BC650:$BC$2006, BN651:$BN$2007)</f>
        <v>8343.0098615681582</v>
      </c>
      <c r="BQ651" s="77">
        <f t="shared" si="137"/>
        <v>6.9170362372695179E-2</v>
      </c>
    </row>
    <row r="652" spans="1:69" x14ac:dyDescent="0.35">
      <c r="A652">
        <v>2021</v>
      </c>
      <c r="B652" t="s">
        <v>3</v>
      </c>
      <c r="C652" t="s">
        <v>69</v>
      </c>
      <c r="D652" t="s">
        <v>17</v>
      </c>
      <c r="E652">
        <v>5</v>
      </c>
      <c r="F652" t="s">
        <v>9</v>
      </c>
      <c r="G652" t="s">
        <v>141</v>
      </c>
      <c r="H652" t="s">
        <v>35</v>
      </c>
      <c r="I652" t="s">
        <v>86</v>
      </c>
      <c r="J652" t="s">
        <v>19</v>
      </c>
      <c r="K652" t="s">
        <v>111</v>
      </c>
      <c r="L652" s="6">
        <v>1</v>
      </c>
      <c r="M652" s="6">
        <v>0</v>
      </c>
      <c r="N652" s="6">
        <v>1500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W652" s="66" t="str">
        <f t="shared" si="130"/>
        <v>X</v>
      </c>
      <c r="X652" s="66" t="str">
        <f t="shared" si="131"/>
        <v>X</v>
      </c>
      <c r="BC652" s="88">
        <v>500</v>
      </c>
      <c r="BE652" s="78">
        <f t="shared" si="138"/>
        <v>322500</v>
      </c>
      <c r="BF652" s="82">
        <f t="shared" si="132"/>
        <v>0.77321879923653514</v>
      </c>
      <c r="BG652" s="82">
        <f t="shared" si="134"/>
        <v>0.22678120076346486</v>
      </c>
      <c r="BH652" s="86">
        <f t="shared" si="139"/>
        <v>5.2229206735110445E-4</v>
      </c>
      <c r="BI652" s="83">
        <f>SUMPRODUCT(BC652:$BC$2007,BG652:$BG$2007)</f>
        <v>47167.571164115252</v>
      </c>
      <c r="BJ652" s="77">
        <f t="shared" si="133"/>
        <v>0.21701025792540898</v>
      </c>
      <c r="BL652" s="78">
        <f t="shared" si="140"/>
        <v>322500</v>
      </c>
      <c r="BM652" s="82">
        <f t="shared" si="135"/>
        <v>0.93100962420230582</v>
      </c>
      <c r="BN652" s="82">
        <f t="shared" si="136"/>
        <v>6.8990375797694181E-2</v>
      </c>
      <c r="BO652" s="86">
        <f t="shared" si="141"/>
        <v>2.865868663841642E-4</v>
      </c>
      <c r="BP652" s="83">
        <f>SUMPRODUCT(BC651:$BC$2006, BN652:$BN$2007)</f>
        <v>8308.3713802361253</v>
      </c>
      <c r="BQ652" s="77">
        <f t="shared" si="137"/>
        <v>6.8883181086141332E-2</v>
      </c>
    </row>
    <row r="653" spans="1:69" x14ac:dyDescent="0.35">
      <c r="A653">
        <v>2022</v>
      </c>
      <c r="B653" t="s">
        <v>3</v>
      </c>
      <c r="C653" t="s">
        <v>33</v>
      </c>
      <c r="D653" t="s">
        <v>17</v>
      </c>
      <c r="E653">
        <v>1</v>
      </c>
      <c r="F653" t="s">
        <v>9</v>
      </c>
      <c r="G653" t="s">
        <v>121</v>
      </c>
      <c r="H653" t="s">
        <v>35</v>
      </c>
      <c r="I653" t="s">
        <v>86</v>
      </c>
      <c r="J653" t="s">
        <v>19</v>
      </c>
      <c r="K653" t="s">
        <v>93</v>
      </c>
      <c r="L653" s="6">
        <v>1</v>
      </c>
      <c r="M653" s="6">
        <v>0</v>
      </c>
      <c r="N653" s="6">
        <v>6596.13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W653" s="66" t="str">
        <f t="shared" si="130"/>
        <v>X</v>
      </c>
      <c r="X653" s="66" t="str">
        <f t="shared" si="131"/>
        <v>X</v>
      </c>
      <c r="BC653" s="88">
        <v>500</v>
      </c>
      <c r="BE653" s="78">
        <f t="shared" si="138"/>
        <v>323000</v>
      </c>
      <c r="BF653" s="82">
        <f t="shared" si="132"/>
        <v>0.77373989119472708</v>
      </c>
      <c r="BG653" s="82">
        <f t="shared" si="134"/>
        <v>0.22626010880527292</v>
      </c>
      <c r="BH653" s="86">
        <f t="shared" si="139"/>
        <v>5.2109195819194376E-4</v>
      </c>
      <c r="BI653" s="83">
        <f>SUMPRODUCT(BC653:$BC$2007,BG653:$BG$2007)</f>
        <v>47054.180563733527</v>
      </c>
      <c r="BJ653" s="77">
        <f t="shared" si="133"/>
        <v>0.21648856637276281</v>
      </c>
      <c r="BL653" s="78">
        <f t="shared" si="140"/>
        <v>323000</v>
      </c>
      <c r="BM653" s="82">
        <f t="shared" si="135"/>
        <v>0.93129502550816845</v>
      </c>
      <c r="BN653" s="82">
        <f t="shared" si="136"/>
        <v>6.870497449183155E-2</v>
      </c>
      <c r="BO653" s="86">
        <f t="shared" si="141"/>
        <v>2.8540130586263146E-4</v>
      </c>
      <c r="BP653" s="83">
        <f>SUMPRODUCT(BC652:$BC$2006, BN653:$BN$2007)</f>
        <v>8273.8761923372822</v>
      </c>
      <c r="BQ653" s="77">
        <f t="shared" si="137"/>
        <v>6.8597187819122857E-2</v>
      </c>
    </row>
    <row r="654" spans="1:69" x14ac:dyDescent="0.35">
      <c r="A654">
        <v>2022</v>
      </c>
      <c r="B654" t="s">
        <v>3</v>
      </c>
      <c r="C654" t="s">
        <v>33</v>
      </c>
      <c r="D654" t="s">
        <v>17</v>
      </c>
      <c r="E654">
        <v>1</v>
      </c>
      <c r="F654" t="s">
        <v>9</v>
      </c>
      <c r="G654" t="s">
        <v>122</v>
      </c>
      <c r="H654" t="s">
        <v>35</v>
      </c>
      <c r="I654" t="s">
        <v>86</v>
      </c>
      <c r="J654" t="s">
        <v>19</v>
      </c>
      <c r="K654" t="s">
        <v>94</v>
      </c>
      <c r="L654" s="6">
        <v>1</v>
      </c>
      <c r="M654" s="6">
        <v>-135000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-39938.050000000003</v>
      </c>
      <c r="W654" s="66" t="str">
        <f t="shared" si="130"/>
        <v>X</v>
      </c>
      <c r="X654" s="66" t="str">
        <f t="shared" si="131"/>
        <v>X</v>
      </c>
      <c r="BC654" s="88">
        <v>500</v>
      </c>
      <c r="BE654" s="78">
        <f t="shared" si="138"/>
        <v>323500</v>
      </c>
      <c r="BF654" s="82">
        <f t="shared" si="132"/>
        <v>0.77425978580133981</v>
      </c>
      <c r="BG654" s="82">
        <f t="shared" si="134"/>
        <v>0.22574021419866019</v>
      </c>
      <c r="BH654" s="86">
        <f t="shared" si="139"/>
        <v>5.1989460661272524E-4</v>
      </c>
      <c r="BI654" s="83">
        <f>SUMPRODUCT(BC654:$BC$2007,BG654:$BG$2007)</f>
        <v>46941.050509330882</v>
      </c>
      <c r="BJ654" s="77">
        <f t="shared" si="133"/>
        <v>0.21596807354942849</v>
      </c>
      <c r="BL654" s="78">
        <f t="shared" si="140"/>
        <v>323500</v>
      </c>
      <c r="BM654" s="82">
        <f t="shared" si="135"/>
        <v>0.93157924615796939</v>
      </c>
      <c r="BN654" s="82">
        <f t="shared" si="136"/>
        <v>6.8420753842030613E-2</v>
      </c>
      <c r="BO654" s="86">
        <f t="shared" si="141"/>
        <v>2.8422064980093698E-4</v>
      </c>
      <c r="BP654" s="83">
        <f>SUMPRODUCT(BC653:$BC$2006, BN654:$BN$2007)</f>
        <v>8239.5237050913656</v>
      </c>
      <c r="BQ654" s="77">
        <f t="shared" si="137"/>
        <v>6.8312377657007484E-2</v>
      </c>
    </row>
    <row r="655" spans="1:69" x14ac:dyDescent="0.35">
      <c r="A655">
        <v>2022</v>
      </c>
      <c r="B655" t="s">
        <v>3</v>
      </c>
      <c r="C655" t="s">
        <v>33</v>
      </c>
      <c r="D655" t="s">
        <v>17</v>
      </c>
      <c r="E655">
        <v>1</v>
      </c>
      <c r="F655" t="s">
        <v>9</v>
      </c>
      <c r="G655" t="s">
        <v>122</v>
      </c>
      <c r="H655" t="s">
        <v>35</v>
      </c>
      <c r="I655" t="s">
        <v>86</v>
      </c>
      <c r="J655" t="s">
        <v>19</v>
      </c>
      <c r="K655" t="s">
        <v>99</v>
      </c>
      <c r="L655" s="6">
        <v>1</v>
      </c>
      <c r="M655" s="6">
        <v>50000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25000</v>
      </c>
      <c r="W655" s="66" t="str">
        <f t="shared" si="130"/>
        <v>X</v>
      </c>
      <c r="X655" s="66" t="str">
        <f t="shared" si="131"/>
        <v>X</v>
      </c>
      <c r="BC655" s="88">
        <v>500</v>
      </c>
      <c r="BE655" s="78">
        <f t="shared" si="138"/>
        <v>324000</v>
      </c>
      <c r="BF655" s="82">
        <f t="shared" si="132"/>
        <v>0.77477848580761666</v>
      </c>
      <c r="BG655" s="82">
        <f t="shared" si="134"/>
        <v>0.22522151419238334</v>
      </c>
      <c r="BH655" s="86">
        <f t="shared" si="139"/>
        <v>5.1870000627685098E-4</v>
      </c>
      <c r="BI655" s="83">
        <f>SUMPRODUCT(BC655:$BC$2007,BG655:$BG$2007)</f>
        <v>46828.180402231555</v>
      </c>
      <c r="BJ655" s="77">
        <f t="shared" si="133"/>
        <v>0.21544877670099699</v>
      </c>
      <c r="BL655" s="78">
        <f t="shared" si="140"/>
        <v>324000</v>
      </c>
      <c r="BM655" s="82">
        <f t="shared" si="135"/>
        <v>0.93186229103587936</v>
      </c>
      <c r="BN655" s="82">
        <f t="shared" si="136"/>
        <v>6.8137708964120636E-2</v>
      </c>
      <c r="BO655" s="86">
        <f t="shared" si="141"/>
        <v>2.8304487790997701E-4</v>
      </c>
      <c r="BP655" s="83">
        <f>SUMPRODUCT(BC654:$BC$2006, BN655:$BN$2007)</f>
        <v>8205.3133281703613</v>
      </c>
      <c r="BQ655" s="77">
        <f t="shared" si="137"/>
        <v>6.8028745705494054E-2</v>
      </c>
    </row>
    <row r="656" spans="1:69" x14ac:dyDescent="0.35">
      <c r="A656">
        <v>2022</v>
      </c>
      <c r="B656" t="s">
        <v>3</v>
      </c>
      <c r="C656" t="s">
        <v>33</v>
      </c>
      <c r="D656" t="s">
        <v>17</v>
      </c>
      <c r="E656">
        <v>1</v>
      </c>
      <c r="F656" t="s">
        <v>9</v>
      </c>
      <c r="G656" t="s">
        <v>125</v>
      </c>
      <c r="H656" t="s">
        <v>35</v>
      </c>
      <c r="I656" t="s">
        <v>87</v>
      </c>
      <c r="J656" t="s">
        <v>19</v>
      </c>
      <c r="K656" t="s">
        <v>90</v>
      </c>
      <c r="L656" s="6">
        <v>2</v>
      </c>
      <c r="M656" s="6">
        <v>281895</v>
      </c>
      <c r="N656" s="6">
        <v>4176.87</v>
      </c>
      <c r="O656" s="6">
        <v>0</v>
      </c>
      <c r="P656" s="6">
        <v>281895</v>
      </c>
      <c r="Q656" s="6">
        <v>0</v>
      </c>
      <c r="R656" s="6">
        <v>0</v>
      </c>
      <c r="S656" s="6">
        <v>0</v>
      </c>
      <c r="T656" s="6">
        <v>141158.01</v>
      </c>
      <c r="W656" s="66">
        <f t="shared" si="130"/>
        <v>140947.5</v>
      </c>
      <c r="X656" s="66">
        <f t="shared" si="131"/>
        <v>140947.5</v>
      </c>
      <c r="BC656" s="88">
        <v>500</v>
      </c>
      <c r="BE656" s="78">
        <f t="shared" si="138"/>
        <v>324500</v>
      </c>
      <c r="BF656" s="82">
        <f t="shared" si="132"/>
        <v>0.77529599395847915</v>
      </c>
      <c r="BG656" s="82">
        <f t="shared" si="134"/>
        <v>0.22470400604152085</v>
      </c>
      <c r="BH656" s="86">
        <f t="shared" si="139"/>
        <v>5.1750815086248902E-4</v>
      </c>
      <c r="BI656" s="83">
        <f>SUMPRODUCT(BC656:$BC$2007,BG656:$BG$2007)</f>
        <v>46715.569645135365</v>
      </c>
      <c r="BJ656" s="77">
        <f t="shared" si="133"/>
        <v>0.21493067307938818</v>
      </c>
      <c r="BL656" s="78">
        <f t="shared" si="140"/>
        <v>324500</v>
      </c>
      <c r="BM656" s="82">
        <f t="shared" si="135"/>
        <v>0.93214416500586439</v>
      </c>
      <c r="BN656" s="82">
        <f t="shared" si="136"/>
        <v>6.7855834994135611E-2</v>
      </c>
      <c r="BO656" s="86">
        <f t="shared" si="141"/>
        <v>2.8187396998502479E-4</v>
      </c>
      <c r="BP656" s="83">
        <f>SUMPRODUCT(BC655:$BC$2006, BN656:$BN$2007)</f>
        <v>8171.2444736883026</v>
      </c>
      <c r="BQ656" s="77">
        <f t="shared" si="137"/>
        <v>6.7746287090528004E-2</v>
      </c>
    </row>
    <row r="657" spans="1:69" x14ac:dyDescent="0.35">
      <c r="A657">
        <v>2022</v>
      </c>
      <c r="B657" t="s">
        <v>3</v>
      </c>
      <c r="C657" t="s">
        <v>33</v>
      </c>
      <c r="D657" t="s">
        <v>17</v>
      </c>
      <c r="E657">
        <v>1</v>
      </c>
      <c r="F657" t="s">
        <v>9</v>
      </c>
      <c r="G657" t="s">
        <v>128</v>
      </c>
      <c r="H657" t="s">
        <v>35</v>
      </c>
      <c r="I657" t="s">
        <v>86</v>
      </c>
      <c r="J657" t="s">
        <v>19</v>
      </c>
      <c r="K657" t="s">
        <v>117</v>
      </c>
      <c r="L657" s="6">
        <v>1</v>
      </c>
      <c r="M657" s="6">
        <v>0</v>
      </c>
      <c r="N657" s="6">
        <v>1745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W657" s="66" t="str">
        <f t="shared" si="130"/>
        <v>X</v>
      </c>
      <c r="X657" s="66" t="str">
        <f t="shared" si="131"/>
        <v>X</v>
      </c>
      <c r="BC657" s="88">
        <v>500</v>
      </c>
      <c r="BE657" s="78">
        <f t="shared" si="138"/>
        <v>325000</v>
      </c>
      <c r="BF657" s="82">
        <f t="shared" si="132"/>
        <v>0.77581231299254194</v>
      </c>
      <c r="BG657" s="82">
        <f t="shared" si="134"/>
        <v>0.22418768700745806</v>
      </c>
      <c r="BH657" s="86">
        <f t="shared" si="139"/>
        <v>5.1631903406279545E-4</v>
      </c>
      <c r="BI657" s="83">
        <f>SUMPRODUCT(BC657:$BC$2007,BG657:$BG$2007)</f>
        <v>46603.217642114592</v>
      </c>
      <c r="BJ657" s="77">
        <f t="shared" si="133"/>
        <v>0.21441375994283635</v>
      </c>
      <c r="BL657" s="78">
        <f t="shared" si="140"/>
        <v>325000</v>
      </c>
      <c r="BM657" s="82">
        <f t="shared" si="135"/>
        <v>0.93242487291176879</v>
      </c>
      <c r="BN657" s="82">
        <f t="shared" si="136"/>
        <v>6.7575127088231213E-2</v>
      </c>
      <c r="BO657" s="86">
        <f t="shared" si="141"/>
        <v>2.807079059043982E-4</v>
      </c>
      <c r="BP657" s="83">
        <f>SUMPRODUCT(BC656:$BC$2006, BN657:$BN$2007)</f>
        <v>8137.3165561912356</v>
      </c>
      <c r="BQ657" s="77">
        <f t="shared" si="137"/>
        <v>6.7464996958218143E-2</v>
      </c>
    </row>
    <row r="658" spans="1:69" x14ac:dyDescent="0.35">
      <c r="A658">
        <v>2022</v>
      </c>
      <c r="B658" t="s">
        <v>3</v>
      </c>
      <c r="C658" t="s">
        <v>33</v>
      </c>
      <c r="D658" t="s">
        <v>17</v>
      </c>
      <c r="E658">
        <v>1</v>
      </c>
      <c r="F658" t="s">
        <v>9</v>
      </c>
      <c r="G658" t="s">
        <v>128</v>
      </c>
      <c r="H658" t="s">
        <v>35</v>
      </c>
      <c r="I658" t="s">
        <v>86</v>
      </c>
      <c r="J658" t="s">
        <v>19</v>
      </c>
      <c r="K658" t="s">
        <v>89</v>
      </c>
      <c r="L658" s="6">
        <v>1</v>
      </c>
      <c r="M658" s="6">
        <v>0</v>
      </c>
      <c r="N658" s="6">
        <v>1745</v>
      </c>
      <c r="O658" s="6">
        <v>0</v>
      </c>
      <c r="P658" s="6">
        <v>0</v>
      </c>
      <c r="Q658" s="6">
        <v>0</v>
      </c>
      <c r="R658" s="6">
        <v>0</v>
      </c>
      <c r="S658" s="6">
        <v>0</v>
      </c>
      <c r="T658" s="6">
        <v>0</v>
      </c>
      <c r="W658" s="66" t="str">
        <f t="shared" si="130"/>
        <v>X</v>
      </c>
      <c r="X658" s="66" t="str">
        <f t="shared" si="131"/>
        <v>X</v>
      </c>
      <c r="BC658" s="88">
        <v>500</v>
      </c>
      <c r="BE658" s="78">
        <f t="shared" si="138"/>
        <v>325500</v>
      </c>
      <c r="BF658" s="82">
        <f t="shared" si="132"/>
        <v>0.77632744564212652</v>
      </c>
      <c r="BG658" s="82">
        <f t="shared" si="134"/>
        <v>0.22367255435787348</v>
      </c>
      <c r="BH658" s="86">
        <f t="shared" si="139"/>
        <v>5.1513264958458205E-4</v>
      </c>
      <c r="BI658" s="83">
        <f>SUMPRODUCT(BC658:$BC$2007,BG658:$BG$2007)</f>
        <v>46491.123798610868</v>
      </c>
      <c r="BJ658" s="77">
        <f t="shared" si="133"/>
        <v>0.21389803455587597</v>
      </c>
      <c r="BL658" s="78">
        <f t="shared" si="140"/>
        <v>325500</v>
      </c>
      <c r="BM658" s="82">
        <f t="shared" si="135"/>
        <v>0.93270441957739891</v>
      </c>
      <c r="BN658" s="82">
        <f t="shared" si="136"/>
        <v>6.7295580422601087E-2</v>
      </c>
      <c r="BO658" s="86">
        <f t="shared" si="141"/>
        <v>2.7954666563012598E-4</v>
      </c>
      <c r="BP658" s="83">
        <f>SUMPRODUCT(BC657:$BC$2006, BN658:$BN$2007)</f>
        <v>8103.5289926471196</v>
      </c>
      <c r="BQ658" s="77">
        <f t="shared" si="137"/>
        <v>6.7184870474752897E-2</v>
      </c>
    </row>
    <row r="659" spans="1:69" x14ac:dyDescent="0.35">
      <c r="A659">
        <v>2022</v>
      </c>
      <c r="B659" t="s">
        <v>3</v>
      </c>
      <c r="C659" t="s">
        <v>33</v>
      </c>
      <c r="D659" t="s">
        <v>17</v>
      </c>
      <c r="E659">
        <v>1</v>
      </c>
      <c r="F659" t="s">
        <v>9</v>
      </c>
      <c r="G659" t="s">
        <v>128</v>
      </c>
      <c r="H659" t="s">
        <v>35</v>
      </c>
      <c r="I659" t="s">
        <v>86</v>
      </c>
      <c r="J659" t="s">
        <v>19</v>
      </c>
      <c r="K659" t="s">
        <v>95</v>
      </c>
      <c r="L659" s="6">
        <v>1</v>
      </c>
      <c r="M659" s="6">
        <v>-72000</v>
      </c>
      <c r="N659" s="6">
        <v>0</v>
      </c>
      <c r="O659" s="6">
        <v>0</v>
      </c>
      <c r="P659" s="6">
        <v>0</v>
      </c>
      <c r="Q659" s="6">
        <v>0</v>
      </c>
      <c r="R659" s="6">
        <v>0</v>
      </c>
      <c r="S659" s="6">
        <v>0</v>
      </c>
      <c r="T659" s="6">
        <v>-25200</v>
      </c>
      <c r="W659" s="66" t="str">
        <f t="shared" si="130"/>
        <v>X</v>
      </c>
      <c r="X659" s="66" t="str">
        <f t="shared" si="131"/>
        <v>X</v>
      </c>
      <c r="BC659" s="88">
        <v>500</v>
      </c>
      <c r="BE659" s="78">
        <f t="shared" si="138"/>
        <v>326000</v>
      </c>
      <c r="BF659" s="82">
        <f t="shared" si="132"/>
        <v>0.77684139463327651</v>
      </c>
      <c r="BG659" s="82">
        <f t="shared" si="134"/>
        <v>0.22315860536672349</v>
      </c>
      <c r="BH659" s="86">
        <f t="shared" si="139"/>
        <v>5.1394899114998172E-4</v>
      </c>
      <c r="BI659" s="83">
        <f>SUMPRODUCT(BC659:$BC$2007,BG659:$BG$2007)</f>
        <v>46379.287521431928</v>
      </c>
      <c r="BJ659" s="77">
        <f t="shared" si="133"/>
        <v>0.21338349418932678</v>
      </c>
      <c r="BL659" s="78">
        <f t="shared" si="140"/>
        <v>326000</v>
      </c>
      <c r="BM659" s="82">
        <f t="shared" si="135"/>
        <v>0.93298280980660586</v>
      </c>
      <c r="BN659" s="82">
        <f t="shared" si="136"/>
        <v>6.7017190193394138E-2</v>
      </c>
      <c r="BO659" s="86">
        <f t="shared" si="141"/>
        <v>2.7839022920694845E-4</v>
      </c>
      <c r="BP659" s="83">
        <f>SUMPRODUCT(BC658:$BC$2006, BN659:$BN$2007)</f>
        <v>8069.8812024358194</v>
      </c>
      <c r="BQ659" s="77">
        <f t="shared" si="137"/>
        <v>6.6905902826317365E-2</v>
      </c>
    </row>
    <row r="660" spans="1:69" x14ac:dyDescent="0.35">
      <c r="A660">
        <v>2022</v>
      </c>
      <c r="B660" t="s">
        <v>3</v>
      </c>
      <c r="C660" t="s">
        <v>33</v>
      </c>
      <c r="D660" t="s">
        <v>17</v>
      </c>
      <c r="E660">
        <v>1</v>
      </c>
      <c r="F660" t="s">
        <v>9</v>
      </c>
      <c r="G660" t="s">
        <v>128</v>
      </c>
      <c r="H660" t="s">
        <v>35</v>
      </c>
      <c r="I660" t="s">
        <v>87</v>
      </c>
      <c r="J660" t="s">
        <v>19</v>
      </c>
      <c r="K660" t="s">
        <v>95</v>
      </c>
      <c r="L660" s="6">
        <v>1</v>
      </c>
      <c r="M660" s="6">
        <v>-72000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-25200</v>
      </c>
      <c r="W660" s="66">
        <f t="shared" si="130"/>
        <v>-72000</v>
      </c>
      <c r="X660" s="66" t="str">
        <f t="shared" si="131"/>
        <v>X</v>
      </c>
      <c r="BC660" s="88">
        <v>500</v>
      </c>
      <c r="BE660" s="78">
        <f t="shared" si="138"/>
        <v>326500</v>
      </c>
      <c r="BF660" s="82">
        <f t="shared" si="132"/>
        <v>0.77735416268577151</v>
      </c>
      <c r="BG660" s="82">
        <f t="shared" si="134"/>
        <v>0.22264583731422849</v>
      </c>
      <c r="BH660" s="86">
        <f t="shared" si="139"/>
        <v>5.1276805249500512E-4</v>
      </c>
      <c r="BI660" s="83">
        <f>SUMPRODUCT(BC660:$BC$2007,BG660:$BG$2007)</f>
        <v>46267.708218748558</v>
      </c>
      <c r="BJ660" s="77">
        <f t="shared" si="133"/>
        <v>0.21287013612027961</v>
      </c>
      <c r="BL660" s="78">
        <f t="shared" si="140"/>
        <v>326500</v>
      </c>
      <c r="BM660" s="82">
        <f t="shared" si="135"/>
        <v>0.93326004838336807</v>
      </c>
      <c r="BN660" s="82">
        <f t="shared" si="136"/>
        <v>6.6739951616631932E-2</v>
      </c>
      <c r="BO660" s="86">
        <f t="shared" si="141"/>
        <v>2.7723857676220653E-4</v>
      </c>
      <c r="BP660" s="83">
        <f>SUMPRODUCT(BC659:$BC$2006, BN660:$BN$2007)</f>
        <v>8036.3726073391226</v>
      </c>
      <c r="BQ660" s="77">
        <f t="shared" si="137"/>
        <v>6.6628089219010575E-2</v>
      </c>
    </row>
    <row r="661" spans="1:69" x14ac:dyDescent="0.35">
      <c r="A661">
        <v>2022</v>
      </c>
      <c r="B661" t="s">
        <v>3</v>
      </c>
      <c r="C661" t="s">
        <v>33</v>
      </c>
      <c r="D661" t="s">
        <v>17</v>
      </c>
      <c r="E661">
        <v>1</v>
      </c>
      <c r="F661" t="s">
        <v>9</v>
      </c>
      <c r="G661" t="s">
        <v>129</v>
      </c>
      <c r="H661" t="s">
        <v>35</v>
      </c>
      <c r="I661" t="s">
        <v>86</v>
      </c>
      <c r="J661" t="s">
        <v>19</v>
      </c>
      <c r="K661" t="s">
        <v>94</v>
      </c>
      <c r="L661" s="6">
        <v>1</v>
      </c>
      <c r="M661" s="6">
        <v>109366.37</v>
      </c>
      <c r="N661" s="6">
        <v>6788.79</v>
      </c>
      <c r="O661" s="6">
        <v>0</v>
      </c>
      <c r="P661" s="6">
        <v>109366.37</v>
      </c>
      <c r="Q661" s="6">
        <v>0</v>
      </c>
      <c r="R661" s="6">
        <v>0</v>
      </c>
      <c r="S661" s="6">
        <v>0</v>
      </c>
      <c r="T661" s="6">
        <v>80000</v>
      </c>
      <c r="W661" s="66" t="str">
        <f t="shared" si="130"/>
        <v>X</v>
      </c>
      <c r="X661" s="66" t="str">
        <f t="shared" si="131"/>
        <v>X</v>
      </c>
      <c r="BC661" s="88">
        <v>500</v>
      </c>
      <c r="BE661" s="78">
        <f t="shared" si="138"/>
        <v>327000</v>
      </c>
      <c r="BF661" s="82">
        <f t="shared" si="132"/>
        <v>0.77786575251314161</v>
      </c>
      <c r="BG661" s="82">
        <f t="shared" si="134"/>
        <v>0.22213424748685839</v>
      </c>
      <c r="BH661" s="86">
        <f t="shared" si="139"/>
        <v>5.1158982737009584E-4</v>
      </c>
      <c r="BI661" s="83">
        <f>SUMPRODUCT(BC661:$BC$2007,BG661:$BG$2007)</f>
        <v>46156.385300091446</v>
      </c>
      <c r="BJ661" s="77">
        <f t="shared" si="133"/>
        <v>0.21235795763208201</v>
      </c>
      <c r="BL661" s="78">
        <f t="shared" si="140"/>
        <v>327000</v>
      </c>
      <c r="BM661" s="82">
        <f t="shared" si="135"/>
        <v>0.93353614007187335</v>
      </c>
      <c r="BN661" s="82">
        <f t="shared" si="136"/>
        <v>6.6463859928126645E-2</v>
      </c>
      <c r="BO661" s="86">
        <f t="shared" si="141"/>
        <v>2.7609168850528665E-4</v>
      </c>
      <c r="BP661" s="83">
        <f>SUMPRODUCT(BC660:$BC$2006, BN661:$BN$2007)</f>
        <v>8003.002631530806</v>
      </c>
      <c r="BQ661" s="77">
        <f t="shared" si="137"/>
        <v>6.6351424878763041E-2</v>
      </c>
    </row>
    <row r="662" spans="1:69" x14ac:dyDescent="0.35">
      <c r="A662">
        <v>2022</v>
      </c>
      <c r="B662" t="s">
        <v>3</v>
      </c>
      <c r="C662" t="s">
        <v>33</v>
      </c>
      <c r="D662" t="s">
        <v>17</v>
      </c>
      <c r="E662">
        <v>1</v>
      </c>
      <c r="F662" t="s">
        <v>9</v>
      </c>
      <c r="G662" t="s">
        <v>129</v>
      </c>
      <c r="H662" t="s">
        <v>35</v>
      </c>
      <c r="I662" t="s">
        <v>86</v>
      </c>
      <c r="J662" t="s">
        <v>19</v>
      </c>
      <c r="K662" t="s">
        <v>92</v>
      </c>
      <c r="L662" s="6">
        <v>1</v>
      </c>
      <c r="M662" s="6">
        <v>0</v>
      </c>
      <c r="N662" s="6">
        <v>2600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W662" s="66" t="str">
        <f t="shared" si="130"/>
        <v>X</v>
      </c>
      <c r="X662" s="66" t="str">
        <f t="shared" si="131"/>
        <v>X</v>
      </c>
      <c r="BC662" s="88">
        <v>500</v>
      </c>
      <c r="BE662" s="78">
        <f t="shared" si="138"/>
        <v>327500</v>
      </c>
      <c r="BF662" s="82">
        <f t="shared" si="132"/>
        <v>0.77837616682268207</v>
      </c>
      <c r="BG662" s="82">
        <f t="shared" si="134"/>
        <v>0.22162383317731793</v>
      </c>
      <c r="BH662" s="86">
        <f t="shared" si="139"/>
        <v>5.1041430954046341E-4</v>
      </c>
      <c r="BI662" s="83">
        <f>SUMPRODUCT(BC662:$BC$2007,BG662:$BG$2007)</f>
        <v>46045.318176348017</v>
      </c>
      <c r="BJ662" s="77">
        <f t="shared" si="133"/>
        <v>0.21184695601432366</v>
      </c>
      <c r="BL662" s="78">
        <f t="shared" si="140"/>
        <v>327500</v>
      </c>
      <c r="BM662" s="82">
        <f t="shared" si="135"/>
        <v>0.93381108961660086</v>
      </c>
      <c r="BN662" s="82">
        <f t="shared" si="136"/>
        <v>6.6188910383399135E-2</v>
      </c>
      <c r="BO662" s="86">
        <f t="shared" si="141"/>
        <v>2.7494954472750965E-4</v>
      </c>
      <c r="BP662" s="83">
        <f>SUMPRODUCT(BC661:$BC$2006, BN662:$BN$2007)</f>
        <v>7969.770701566742</v>
      </c>
      <c r="BQ662" s="77">
        <f t="shared" si="137"/>
        <v>6.6075905051254866E-2</v>
      </c>
    </row>
    <row r="663" spans="1:69" x14ac:dyDescent="0.35">
      <c r="A663">
        <v>2022</v>
      </c>
      <c r="B663" t="s">
        <v>3</v>
      </c>
      <c r="C663" t="s">
        <v>33</v>
      </c>
      <c r="D663" t="s">
        <v>17</v>
      </c>
      <c r="E663">
        <v>1</v>
      </c>
      <c r="F663" t="s">
        <v>9</v>
      </c>
      <c r="G663" t="s">
        <v>129</v>
      </c>
      <c r="H663" t="s">
        <v>35</v>
      </c>
      <c r="I663" t="s">
        <v>87</v>
      </c>
      <c r="J663" t="s">
        <v>19</v>
      </c>
      <c r="K663" t="s">
        <v>92</v>
      </c>
      <c r="L663" s="6">
        <v>1</v>
      </c>
      <c r="M663" s="6">
        <v>0</v>
      </c>
      <c r="N663" s="6">
        <v>153500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W663" s="66" t="str">
        <f t="shared" si="130"/>
        <v>X</v>
      </c>
      <c r="X663" s="66" t="str">
        <f t="shared" si="131"/>
        <v>X</v>
      </c>
      <c r="BC663" s="88">
        <v>500</v>
      </c>
      <c r="BE663" s="78">
        <f t="shared" si="138"/>
        <v>328000</v>
      </c>
      <c r="BF663" s="82">
        <f t="shared" si="132"/>
        <v>0.77888540831546726</v>
      </c>
      <c r="BG663" s="82">
        <f t="shared" si="134"/>
        <v>0.22111459168453274</v>
      </c>
      <c r="BH663" s="86">
        <f t="shared" si="139"/>
        <v>5.0924149278519515E-4</v>
      </c>
      <c r="BI663" s="83">
        <f>SUMPRODUCT(BC663:$BC$2007,BG663:$BG$2007)</f>
        <v>45934.506259759357</v>
      </c>
      <c r="BJ663" s="77">
        <f t="shared" si="133"/>
        <v>0.21133712856282222</v>
      </c>
      <c r="BL663" s="78">
        <f t="shared" si="140"/>
        <v>328000</v>
      </c>
      <c r="BM663" s="82">
        <f t="shared" si="135"/>
        <v>0.93408490174240288</v>
      </c>
      <c r="BN663" s="82">
        <f t="shared" si="136"/>
        <v>6.5915098257597116E-2</v>
      </c>
      <c r="BO663" s="86">
        <f t="shared" si="141"/>
        <v>2.7381212580201986E-4</v>
      </c>
      <c r="BP663" s="83">
        <f>SUMPRODUCT(BC662:$BC$2006, BN663:$BN$2007)</f>
        <v>7936.676246375042</v>
      </c>
      <c r="BQ663" s="77">
        <f t="shared" si="137"/>
        <v>6.580152500183388E-2</v>
      </c>
    </row>
    <row r="664" spans="1:69" x14ac:dyDescent="0.35">
      <c r="A664">
        <v>2022</v>
      </c>
      <c r="B664" t="s">
        <v>3</v>
      </c>
      <c r="C664" t="s">
        <v>33</v>
      </c>
      <c r="D664" t="s">
        <v>17</v>
      </c>
      <c r="E664">
        <v>1</v>
      </c>
      <c r="F664" t="s">
        <v>9</v>
      </c>
      <c r="G664" t="s">
        <v>129</v>
      </c>
      <c r="H664" t="s">
        <v>35</v>
      </c>
      <c r="I664" t="s">
        <v>87</v>
      </c>
      <c r="J664" t="s">
        <v>19</v>
      </c>
      <c r="K664" t="s">
        <v>101</v>
      </c>
      <c r="L664" s="6">
        <v>1</v>
      </c>
      <c r="M664" s="6">
        <v>237500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0</v>
      </c>
      <c r="T664" s="6">
        <v>142500</v>
      </c>
      <c r="W664" s="66">
        <f t="shared" si="130"/>
        <v>237500</v>
      </c>
      <c r="X664" s="66" t="str">
        <f t="shared" si="131"/>
        <v>X</v>
      </c>
      <c r="BC664" s="88">
        <v>500</v>
      </c>
      <c r="BE664" s="78">
        <f t="shared" si="138"/>
        <v>328500</v>
      </c>
      <c r="BF664" s="82">
        <f t="shared" si="132"/>
        <v>0.77939347968636508</v>
      </c>
      <c r="BG664" s="82">
        <f t="shared" si="134"/>
        <v>0.22060652031363492</v>
      </c>
      <c r="BH664" s="86">
        <f t="shared" si="139"/>
        <v>5.0807137089781129E-4</v>
      </c>
      <c r="BI664" s="83">
        <f>SUMPRODUCT(BC664:$BC$2007,BG664:$BG$2007)</f>
        <v>45823.948963917101</v>
      </c>
      <c r="BJ664" s="77">
        <f t="shared" si="133"/>
        <v>0.21082847257960896</v>
      </c>
      <c r="BL664" s="78">
        <f t="shared" si="140"/>
        <v>328500</v>
      </c>
      <c r="BM664" s="82">
        <f t="shared" si="135"/>
        <v>0.93435758115458567</v>
      </c>
      <c r="BN664" s="82">
        <f t="shared" si="136"/>
        <v>6.564241884541433E-2</v>
      </c>
      <c r="BO664" s="86">
        <f t="shared" si="141"/>
        <v>2.726794121827858E-4</v>
      </c>
      <c r="BP664" s="83">
        <f>SUMPRODUCT(BC663:$BC$2006, BN664:$BN$2007)</f>
        <v>7903.7186972462423</v>
      </c>
      <c r="BQ664" s="77">
        <f t="shared" si="137"/>
        <v>6.5528280015434398E-2</v>
      </c>
    </row>
    <row r="665" spans="1:69" x14ac:dyDescent="0.35">
      <c r="A665">
        <v>2022</v>
      </c>
      <c r="B665" t="s">
        <v>3</v>
      </c>
      <c r="C665" t="s">
        <v>33</v>
      </c>
      <c r="D665" t="s">
        <v>17</v>
      </c>
      <c r="E665">
        <v>1</v>
      </c>
      <c r="F665" t="s">
        <v>9</v>
      </c>
      <c r="G665" t="s">
        <v>131</v>
      </c>
      <c r="H665" t="s">
        <v>35</v>
      </c>
      <c r="I665" t="s">
        <v>86</v>
      </c>
      <c r="J665" t="s">
        <v>19</v>
      </c>
      <c r="K665" t="s">
        <v>113</v>
      </c>
      <c r="L665" s="6">
        <v>1</v>
      </c>
      <c r="M665" s="6">
        <v>50000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25000</v>
      </c>
      <c r="W665" s="66" t="str">
        <f t="shared" si="130"/>
        <v>X</v>
      </c>
      <c r="X665" s="66" t="str">
        <f t="shared" si="131"/>
        <v>X</v>
      </c>
      <c r="BC665" s="88">
        <v>500</v>
      </c>
      <c r="BE665" s="78">
        <f t="shared" si="138"/>
        <v>329000</v>
      </c>
      <c r="BF665" s="82">
        <f t="shared" si="132"/>
        <v>0.77990038362405101</v>
      </c>
      <c r="BG665" s="82">
        <f t="shared" si="134"/>
        <v>0.22009961637594899</v>
      </c>
      <c r="BH665" s="86">
        <f t="shared" si="139"/>
        <v>5.0690393768593189E-4</v>
      </c>
      <c r="BI665" s="83">
        <f>SUMPRODUCT(BC665:$BC$2007,BG665:$BG$2007)</f>
        <v>45713.645703760274</v>
      </c>
      <c r="BJ665" s="77">
        <f t="shared" si="133"/>
        <v>0.21032098537291435</v>
      </c>
      <c r="BL665" s="78">
        <f t="shared" si="140"/>
        <v>329000</v>
      </c>
      <c r="BM665" s="82">
        <f t="shared" si="135"/>
        <v>0.93462913253899038</v>
      </c>
      <c r="BN665" s="82">
        <f t="shared" si="136"/>
        <v>6.5370867461009619E-2</v>
      </c>
      <c r="BO665" s="86">
        <f t="shared" si="141"/>
        <v>2.7155138440471127E-4</v>
      </c>
      <c r="BP665" s="83">
        <f>SUMPRODUCT(BC664:$BC$2006, BN665:$BN$2007)</f>
        <v>7870.8974878235367</v>
      </c>
      <c r="BQ665" s="77">
        <f t="shared" si="137"/>
        <v>6.5256165396496146E-2</v>
      </c>
    </row>
    <row r="666" spans="1:69" x14ac:dyDescent="0.35">
      <c r="A666">
        <v>2022</v>
      </c>
      <c r="B666" t="s">
        <v>3</v>
      </c>
      <c r="C666" t="s">
        <v>33</v>
      </c>
      <c r="D666" t="s">
        <v>17</v>
      </c>
      <c r="E666">
        <v>1</v>
      </c>
      <c r="F666" t="s">
        <v>9</v>
      </c>
      <c r="G666" t="s">
        <v>131</v>
      </c>
      <c r="H666" t="s">
        <v>35</v>
      </c>
      <c r="I666" t="s">
        <v>87</v>
      </c>
      <c r="J666" t="s">
        <v>19</v>
      </c>
      <c r="K666" t="s">
        <v>90</v>
      </c>
      <c r="L666" s="6">
        <v>1</v>
      </c>
      <c r="M666" s="6">
        <v>-14764.6</v>
      </c>
      <c r="N666" s="6">
        <v>2000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W666" s="66">
        <f t="shared" si="130"/>
        <v>-14764.6</v>
      </c>
      <c r="X666" s="66" t="str">
        <f t="shared" si="131"/>
        <v>X</v>
      </c>
      <c r="BC666" s="88">
        <v>500</v>
      </c>
      <c r="BE666" s="78">
        <f t="shared" si="138"/>
        <v>329500</v>
      </c>
      <c r="BF666" s="82">
        <f t="shared" si="132"/>
        <v>0.78040612281102317</v>
      </c>
      <c r="BG666" s="82">
        <f t="shared" si="134"/>
        <v>0.21959387718897683</v>
      </c>
      <c r="BH666" s="86">
        <f t="shared" si="139"/>
        <v>5.0573918697216502E-4</v>
      </c>
      <c r="BI666" s="83">
        <f>SUMPRODUCT(BC666:$BC$2007,BG666:$BG$2007)</f>
        <v>45603.595895572296</v>
      </c>
      <c r="BJ666" s="77">
        <f t="shared" si="133"/>
        <v>0.20981466425715412</v>
      </c>
      <c r="BL666" s="78">
        <f t="shared" si="140"/>
        <v>329500</v>
      </c>
      <c r="BM666" s="82">
        <f t="shared" si="135"/>
        <v>0.93489956056207379</v>
      </c>
      <c r="BN666" s="82">
        <f t="shared" si="136"/>
        <v>6.5100439437926205E-2</v>
      </c>
      <c r="BO666" s="86">
        <f t="shared" si="141"/>
        <v>2.7042802308341329E-4</v>
      </c>
      <c r="BP666" s="83">
        <f>SUMPRODUCT(BC665:$BC$2006, BN666:$BN$2007)</f>
        <v>7838.2120540930318</v>
      </c>
      <c r="BQ666" s="77">
        <f t="shared" si="137"/>
        <v>6.4985176468883549E-2</v>
      </c>
    </row>
    <row r="667" spans="1:69" x14ac:dyDescent="0.35">
      <c r="A667">
        <v>2022</v>
      </c>
      <c r="B667" t="s">
        <v>3</v>
      </c>
      <c r="C667" t="s">
        <v>33</v>
      </c>
      <c r="D667" t="s">
        <v>17</v>
      </c>
      <c r="E667">
        <v>1</v>
      </c>
      <c r="F667" t="s">
        <v>9</v>
      </c>
      <c r="G667" t="s">
        <v>131</v>
      </c>
      <c r="H667" t="s">
        <v>35</v>
      </c>
      <c r="I667" t="s">
        <v>87</v>
      </c>
      <c r="J667" t="s">
        <v>19</v>
      </c>
      <c r="K667" t="s">
        <v>91</v>
      </c>
      <c r="L667" s="6">
        <v>2</v>
      </c>
      <c r="M667" s="6">
        <v>194256.11</v>
      </c>
      <c r="N667" s="6">
        <v>8014.35</v>
      </c>
      <c r="O667" s="6">
        <v>0</v>
      </c>
      <c r="P667" s="6">
        <v>194256.11</v>
      </c>
      <c r="Q667" s="6">
        <v>0</v>
      </c>
      <c r="R667" s="6">
        <v>0</v>
      </c>
      <c r="S667" s="6">
        <v>0</v>
      </c>
      <c r="T667" s="6">
        <v>97128.07</v>
      </c>
      <c r="W667" s="66">
        <f t="shared" si="130"/>
        <v>97128.054999999993</v>
      </c>
      <c r="X667" s="66">
        <f t="shared" si="131"/>
        <v>97128.054999999993</v>
      </c>
      <c r="BC667" s="88">
        <v>500</v>
      </c>
      <c r="BE667" s="78">
        <f t="shared" si="138"/>
        <v>330000</v>
      </c>
      <c r="BF667" s="82">
        <f t="shared" si="132"/>
        <v>0.78091069992361517</v>
      </c>
      <c r="BG667" s="82">
        <f t="shared" si="134"/>
        <v>0.21908930007638483</v>
      </c>
      <c r="BH667" s="86">
        <f t="shared" si="139"/>
        <v>5.0457711259199733E-4</v>
      </c>
      <c r="BI667" s="83">
        <f>SUMPRODUCT(BC667:$BC$2007,BG667:$BG$2007)</f>
        <v>45493.798956977793</v>
      </c>
      <c r="BJ667" s="77">
        <f t="shared" si="133"/>
        <v>0.20930950655291472</v>
      </c>
      <c r="BL667" s="78">
        <f t="shared" si="140"/>
        <v>330000</v>
      </c>
      <c r="BM667" s="82">
        <f t="shared" si="135"/>
        <v>0.93516886987098813</v>
      </c>
      <c r="BN667" s="82">
        <f t="shared" si="136"/>
        <v>6.4831130129011871E-2</v>
      </c>
      <c r="BO667" s="86">
        <f t="shared" si="141"/>
        <v>2.6930930891433391E-4</v>
      </c>
      <c r="BP667" s="83">
        <f>SUMPRODUCT(BC666:$BC$2006, BN667:$BN$2007)</f>
        <v>7805.6618343740683</v>
      </c>
      <c r="BQ667" s="77">
        <f t="shared" si="137"/>
        <v>6.4715308575805403E-2</v>
      </c>
    </row>
    <row r="668" spans="1:69" x14ac:dyDescent="0.35">
      <c r="A668">
        <v>2022</v>
      </c>
      <c r="B668" t="s">
        <v>3</v>
      </c>
      <c r="C668" t="s">
        <v>33</v>
      </c>
      <c r="D668" t="s">
        <v>17</v>
      </c>
      <c r="E668">
        <v>1</v>
      </c>
      <c r="F668" t="s">
        <v>9</v>
      </c>
      <c r="G668" t="s">
        <v>134</v>
      </c>
      <c r="H668" t="s">
        <v>35</v>
      </c>
      <c r="I668" t="s">
        <v>86</v>
      </c>
      <c r="J668" t="s">
        <v>19</v>
      </c>
      <c r="K668" t="s">
        <v>90</v>
      </c>
      <c r="L668" s="6">
        <v>1</v>
      </c>
      <c r="M668" s="6">
        <v>77</v>
      </c>
      <c r="N668" s="6">
        <v>1.56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41.45</v>
      </c>
      <c r="W668" s="66" t="str">
        <f t="shared" si="130"/>
        <v>X</v>
      </c>
      <c r="X668" s="66" t="str">
        <f t="shared" si="131"/>
        <v>X</v>
      </c>
      <c r="BC668" s="88">
        <v>500</v>
      </c>
      <c r="BE668" s="78">
        <f t="shared" si="138"/>
        <v>330500</v>
      </c>
      <c r="BF668" s="82">
        <f t="shared" si="132"/>
        <v>0.78141411763201163</v>
      </c>
      <c r="BG668" s="82">
        <f t="shared" si="134"/>
        <v>0.21858588236798837</v>
      </c>
      <c r="BH668" s="86">
        <f t="shared" si="139"/>
        <v>5.0341770839645861E-4</v>
      </c>
      <c r="BI668" s="83">
        <f>SUMPRODUCT(BC668:$BC$2007,BG668:$BG$2007)</f>
        <v>45384.254306939598</v>
      </c>
      <c r="BJ668" s="77">
        <f t="shared" si="133"/>
        <v>0.20880550958693944</v>
      </c>
      <c r="BL668" s="78">
        <f t="shared" si="140"/>
        <v>330500</v>
      </c>
      <c r="BM668" s="82">
        <f t="shared" si="135"/>
        <v>0.93543706509366131</v>
      </c>
      <c r="BN668" s="82">
        <f t="shared" si="136"/>
        <v>6.4562934906338687E-2</v>
      </c>
      <c r="BO668" s="86">
        <f t="shared" si="141"/>
        <v>2.681952226731843E-4</v>
      </c>
      <c r="BP668" s="83">
        <f>SUMPRODUCT(BC667:$BC$2006, BN668:$BN$2007)</f>
        <v>7773.246269309564</v>
      </c>
      <c r="BQ668" s="77">
        <f t="shared" si="137"/>
        <v>6.4446557079734887E-2</v>
      </c>
    </row>
    <row r="669" spans="1:69" x14ac:dyDescent="0.35">
      <c r="A669">
        <v>2022</v>
      </c>
      <c r="B669" t="s">
        <v>3</v>
      </c>
      <c r="C669" t="s">
        <v>33</v>
      </c>
      <c r="D669" t="s">
        <v>17</v>
      </c>
      <c r="E669">
        <v>1</v>
      </c>
      <c r="F669" t="s">
        <v>9</v>
      </c>
      <c r="G669" t="s">
        <v>134</v>
      </c>
      <c r="H669" t="s">
        <v>35</v>
      </c>
      <c r="I669" t="s">
        <v>86</v>
      </c>
      <c r="J669" t="s">
        <v>19</v>
      </c>
      <c r="K669" t="s">
        <v>92</v>
      </c>
      <c r="L669" s="6">
        <v>1</v>
      </c>
      <c r="M669" s="6">
        <v>-30000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-12000</v>
      </c>
      <c r="W669" s="66" t="str">
        <f t="shared" si="130"/>
        <v>X</v>
      </c>
      <c r="X669" s="66" t="str">
        <f t="shared" si="131"/>
        <v>X</v>
      </c>
      <c r="BC669" s="88">
        <v>500</v>
      </c>
      <c r="BE669" s="78">
        <f t="shared" si="138"/>
        <v>331000</v>
      </c>
      <c r="BF669" s="82">
        <f t="shared" si="132"/>
        <v>0.7819163786002612</v>
      </c>
      <c r="BG669" s="82">
        <f t="shared" si="134"/>
        <v>0.2180836213997388</v>
      </c>
      <c r="BH669" s="86">
        <f t="shared" si="139"/>
        <v>5.0226096824956823E-4</v>
      </c>
      <c r="BI669" s="83">
        <f>SUMPRODUCT(BC669:$BC$2007,BG669:$BG$2007)</f>
        <v>45274.961365755596</v>
      </c>
      <c r="BJ669" s="77">
        <f t="shared" si="133"/>
        <v>0.20830267069211394</v>
      </c>
      <c r="BL669" s="78">
        <f t="shared" si="140"/>
        <v>331000</v>
      </c>
      <c r="BM669" s="82">
        <f t="shared" si="135"/>
        <v>0.93570415083887637</v>
      </c>
      <c r="BN669" s="82">
        <f t="shared" si="136"/>
        <v>6.429584916112363E-2</v>
      </c>
      <c r="BO669" s="86">
        <f t="shared" si="141"/>
        <v>2.6708574521505657E-4</v>
      </c>
      <c r="BP669" s="83">
        <f>SUMPRODUCT(BC668:$BC$2006, BN669:$BN$2007)</f>
        <v>7740.9648018563948</v>
      </c>
      <c r="BQ669" s="77">
        <f t="shared" si="137"/>
        <v>6.4178917362329793E-2</v>
      </c>
    </row>
    <row r="670" spans="1:69" x14ac:dyDescent="0.35">
      <c r="A670">
        <v>2022</v>
      </c>
      <c r="B670" t="s">
        <v>3</v>
      </c>
      <c r="C670" t="s">
        <v>33</v>
      </c>
      <c r="D670" t="s">
        <v>17</v>
      </c>
      <c r="E670">
        <v>1</v>
      </c>
      <c r="F670" t="s">
        <v>9</v>
      </c>
      <c r="G670" t="s">
        <v>139</v>
      </c>
      <c r="H670" t="s">
        <v>35</v>
      </c>
      <c r="I670" t="s">
        <v>86</v>
      </c>
      <c r="J670" t="s">
        <v>19</v>
      </c>
      <c r="K670" t="s">
        <v>90</v>
      </c>
      <c r="L670" s="6">
        <v>23</v>
      </c>
      <c r="M670" s="6">
        <v>1640690.84</v>
      </c>
      <c r="N670" s="6">
        <v>53281.37</v>
      </c>
      <c r="O670" s="6">
        <v>0</v>
      </c>
      <c r="P670" s="6">
        <v>520690.84</v>
      </c>
      <c r="Q670" s="6">
        <v>0</v>
      </c>
      <c r="R670" s="6">
        <v>0</v>
      </c>
      <c r="S670" s="6">
        <v>0</v>
      </c>
      <c r="T670" s="6">
        <v>821570.64</v>
      </c>
      <c r="W670" s="66" t="str">
        <f t="shared" si="130"/>
        <v>X</v>
      </c>
      <c r="X670" s="66" t="str">
        <f t="shared" si="131"/>
        <v>X</v>
      </c>
      <c r="BC670" s="88">
        <v>500</v>
      </c>
      <c r="BE670" s="78">
        <f t="shared" si="138"/>
        <v>331500</v>
      </c>
      <c r="BF670" s="82">
        <f t="shared" si="132"/>
        <v>0.78241748548629164</v>
      </c>
      <c r="BG670" s="82">
        <f t="shared" si="134"/>
        <v>0.21758251451370836</v>
      </c>
      <c r="BH670" s="86">
        <f t="shared" si="139"/>
        <v>5.0110688603044462E-4</v>
      </c>
      <c r="BI670" s="83">
        <f>SUMPRODUCT(BC670:$BC$2007,BG670:$BG$2007)</f>
        <v>45165.919555055727</v>
      </c>
      <c r="BJ670" s="77">
        <f t="shared" si="133"/>
        <v>0.20780098720745244</v>
      </c>
      <c r="BL670" s="78">
        <f t="shared" si="140"/>
        <v>331500</v>
      </c>
      <c r="BM670" s="82">
        <f t="shared" si="135"/>
        <v>0.93597013169635057</v>
      </c>
      <c r="BN670" s="82">
        <f t="shared" si="136"/>
        <v>6.4029868303649429E-2</v>
      </c>
      <c r="BO670" s="86">
        <f t="shared" si="141"/>
        <v>2.6598085747420175E-4</v>
      </c>
      <c r="BP670" s="83">
        <f>SUMPRODUCT(BC669:$BC$2006, BN670:$BN$2007)</f>
        <v>7708.8168772758327</v>
      </c>
      <c r="BQ670" s="77">
        <f t="shared" si="137"/>
        <v>6.3912384824353186E-2</v>
      </c>
    </row>
    <row r="671" spans="1:69" x14ac:dyDescent="0.35">
      <c r="A671">
        <v>2022</v>
      </c>
      <c r="B671" t="s">
        <v>3</v>
      </c>
      <c r="C671" t="s">
        <v>33</v>
      </c>
      <c r="D671" t="s">
        <v>17</v>
      </c>
      <c r="E671">
        <v>1</v>
      </c>
      <c r="F671" t="s">
        <v>9</v>
      </c>
      <c r="G671" t="s">
        <v>139</v>
      </c>
      <c r="H671" t="s">
        <v>35</v>
      </c>
      <c r="I671" t="s">
        <v>86</v>
      </c>
      <c r="J671" t="s">
        <v>19</v>
      </c>
      <c r="K671" t="s">
        <v>102</v>
      </c>
      <c r="L671" s="6">
        <v>1</v>
      </c>
      <c r="M671" s="6">
        <v>20071.2</v>
      </c>
      <c r="N671" s="6">
        <v>2200</v>
      </c>
      <c r="O671" s="6">
        <v>0</v>
      </c>
      <c r="P671" s="6">
        <v>20071.2</v>
      </c>
      <c r="Q671" s="6">
        <v>0</v>
      </c>
      <c r="R671" s="6">
        <v>0</v>
      </c>
      <c r="S671" s="6">
        <v>0</v>
      </c>
      <c r="T671" s="6">
        <v>8028.48</v>
      </c>
      <c r="W671" s="66" t="str">
        <f t="shared" si="130"/>
        <v>X</v>
      </c>
      <c r="X671" s="66" t="str">
        <f t="shared" si="131"/>
        <v>X</v>
      </c>
      <c r="BC671" s="88">
        <v>500</v>
      </c>
      <c r="BE671" s="78">
        <f t="shared" si="138"/>
        <v>332000</v>
      </c>
      <c r="BF671" s="82">
        <f t="shared" si="132"/>
        <v>0.78291744094192284</v>
      </c>
      <c r="BG671" s="82">
        <f t="shared" si="134"/>
        <v>0.21708255905807716</v>
      </c>
      <c r="BH671" s="86">
        <f t="shared" si="139"/>
        <v>4.9995545563119581E-4</v>
      </c>
      <c r="BI671" s="83">
        <f>SUMPRODUCT(BC671:$BC$2007,BG671:$BG$2007)</f>
        <v>45057.128297798867</v>
      </c>
      <c r="BJ671" s="77">
        <f t="shared" si="133"/>
        <v>0.2073004564780834</v>
      </c>
      <c r="BL671" s="78">
        <f t="shared" si="140"/>
        <v>332000</v>
      </c>
      <c r="BM671" s="82">
        <f t="shared" si="135"/>
        <v>0.93623501223681405</v>
      </c>
      <c r="BN671" s="82">
        <f t="shared" si="136"/>
        <v>6.3764987763185954E-2</v>
      </c>
      <c r="BO671" s="86">
        <f t="shared" si="141"/>
        <v>2.6488054046347465E-4</v>
      </c>
      <c r="BP671" s="83">
        <f>SUMPRODUCT(BC670:$BC$2006, BN671:$BN$2007)</f>
        <v>7676.8019431240082</v>
      </c>
      <c r="BQ671" s="77">
        <f t="shared" si="137"/>
        <v>6.3646954885594437E-2</v>
      </c>
    </row>
    <row r="672" spans="1:69" x14ac:dyDescent="0.35">
      <c r="A672">
        <v>2022</v>
      </c>
      <c r="B672" t="s">
        <v>3</v>
      </c>
      <c r="C672" t="s">
        <v>33</v>
      </c>
      <c r="D672" t="s">
        <v>17</v>
      </c>
      <c r="E672">
        <v>1</v>
      </c>
      <c r="F672" t="s">
        <v>9</v>
      </c>
      <c r="G672" t="s">
        <v>139</v>
      </c>
      <c r="H672" t="s">
        <v>35</v>
      </c>
      <c r="I672" t="s">
        <v>86</v>
      </c>
      <c r="J672" t="s">
        <v>19</v>
      </c>
      <c r="K672" t="s">
        <v>89</v>
      </c>
      <c r="L672" s="6">
        <v>1</v>
      </c>
      <c r="M672" s="6">
        <v>-5000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-2500</v>
      </c>
      <c r="W672" s="66" t="str">
        <f t="shared" si="130"/>
        <v>X</v>
      </c>
      <c r="X672" s="66" t="str">
        <f t="shared" si="131"/>
        <v>X</v>
      </c>
      <c r="BC672" s="88">
        <v>500</v>
      </c>
      <c r="BE672" s="78">
        <f t="shared" si="138"/>
        <v>332500</v>
      </c>
      <c r="BF672" s="82">
        <f t="shared" si="132"/>
        <v>0.78341624761288187</v>
      </c>
      <c r="BG672" s="82">
        <f t="shared" si="134"/>
        <v>0.21658375238711813</v>
      </c>
      <c r="BH672" s="86">
        <f t="shared" si="139"/>
        <v>4.9880667095902886E-4</v>
      </c>
      <c r="BI672" s="83">
        <f>SUMPRODUCT(BC672:$BC$2007,BG672:$BG$2007)</f>
        <v>44948.58701826982</v>
      </c>
      <c r="BJ672" s="77">
        <f t="shared" si="133"/>
        <v>0.20680107585523563</v>
      </c>
      <c r="BL672" s="78">
        <f t="shared" si="140"/>
        <v>332500</v>
      </c>
      <c r="BM672" s="82">
        <f t="shared" si="135"/>
        <v>0.93649879701208905</v>
      </c>
      <c r="BN672" s="82">
        <f t="shared" si="136"/>
        <v>6.3501202987910954E-2</v>
      </c>
      <c r="BO672" s="86">
        <f t="shared" si="141"/>
        <v>2.6378477527499999E-4</v>
      </c>
      <c r="BP672" s="83">
        <f>SUMPRODUCT(BC671:$BC$2006, BN672:$BN$2007)</f>
        <v>7644.9194492424158</v>
      </c>
      <c r="BQ672" s="77">
        <f t="shared" si="137"/>
        <v>6.3382622984790429E-2</v>
      </c>
    </row>
    <row r="673" spans="1:69" x14ac:dyDescent="0.35">
      <c r="A673">
        <v>2022</v>
      </c>
      <c r="B673" t="s">
        <v>3</v>
      </c>
      <c r="C673" t="s">
        <v>33</v>
      </c>
      <c r="D673" t="s">
        <v>17</v>
      </c>
      <c r="E673">
        <v>1</v>
      </c>
      <c r="F673" t="s">
        <v>9</v>
      </c>
      <c r="G673" t="s">
        <v>139</v>
      </c>
      <c r="H673" t="s">
        <v>35</v>
      </c>
      <c r="I673" t="s">
        <v>87</v>
      </c>
      <c r="J673" t="s">
        <v>19</v>
      </c>
      <c r="K673" t="s">
        <v>90</v>
      </c>
      <c r="L673" s="6">
        <v>11</v>
      </c>
      <c r="M673" s="6">
        <v>236325.67</v>
      </c>
      <c r="N673" s="6">
        <v>26385.64</v>
      </c>
      <c r="O673" s="6">
        <v>0</v>
      </c>
      <c r="P673" s="6">
        <v>181325.67</v>
      </c>
      <c r="Q673" s="6">
        <v>0</v>
      </c>
      <c r="R673" s="6">
        <v>0</v>
      </c>
      <c r="S673" s="6">
        <v>0</v>
      </c>
      <c r="T673" s="6">
        <v>118339.31</v>
      </c>
      <c r="W673" s="66">
        <f t="shared" si="130"/>
        <v>21484.151818181821</v>
      </c>
      <c r="X673" s="66">
        <f t="shared" si="131"/>
        <v>16484.151818181821</v>
      </c>
      <c r="BC673" s="88">
        <v>500</v>
      </c>
      <c r="BE673" s="78">
        <f t="shared" si="138"/>
        <v>333000</v>
      </c>
      <c r="BF673" s="82">
        <f t="shared" si="132"/>
        <v>0.78391390813881634</v>
      </c>
      <c r="BG673" s="82">
        <f t="shared" si="134"/>
        <v>0.21608609186118366</v>
      </c>
      <c r="BH673" s="86">
        <f t="shared" si="139"/>
        <v>4.9766052593447352E-4</v>
      </c>
      <c r="BI673" s="83">
        <f>SUMPRODUCT(BC673:$BC$2007,BG673:$BG$2007)</f>
        <v>44840.295142076262</v>
      </c>
      <c r="BJ673" s="77">
        <f t="shared" si="133"/>
        <v>0.20630284269622426</v>
      </c>
      <c r="BL673" s="78">
        <f t="shared" si="140"/>
        <v>333000</v>
      </c>
      <c r="BM673" s="82">
        <f t="shared" si="135"/>
        <v>0.93676149055516733</v>
      </c>
      <c r="BN673" s="82">
        <f t="shared" si="136"/>
        <v>6.3238509444832669E-2</v>
      </c>
      <c r="BO673" s="86">
        <f t="shared" si="141"/>
        <v>2.6269354307828507E-4</v>
      </c>
      <c r="BP673" s="83">
        <f>SUMPRODUCT(BC672:$BC$2006, BN673:$BN$2007)</f>
        <v>7613.1688477484604</v>
      </c>
      <c r="BQ673" s="77">
        <f t="shared" si="137"/>
        <v>6.3119384579547175E-2</v>
      </c>
    </row>
    <row r="674" spans="1:69" x14ac:dyDescent="0.35">
      <c r="A674">
        <v>2022</v>
      </c>
      <c r="B674" t="s">
        <v>3</v>
      </c>
      <c r="C674" t="s">
        <v>33</v>
      </c>
      <c r="D674" t="s">
        <v>17</v>
      </c>
      <c r="E674">
        <v>1</v>
      </c>
      <c r="F674" t="s">
        <v>9</v>
      </c>
      <c r="G674" t="s">
        <v>139</v>
      </c>
      <c r="H674" t="s">
        <v>35</v>
      </c>
      <c r="I674" t="s">
        <v>87</v>
      </c>
      <c r="J674" t="s">
        <v>19</v>
      </c>
      <c r="K674" t="s">
        <v>107</v>
      </c>
      <c r="L674" s="6">
        <v>2</v>
      </c>
      <c r="M674" s="6">
        <v>24951.25</v>
      </c>
      <c r="N674" s="6">
        <v>5277.1</v>
      </c>
      <c r="O674" s="6">
        <v>0</v>
      </c>
      <c r="P674" s="6">
        <v>24951.25</v>
      </c>
      <c r="Q674" s="6">
        <v>0</v>
      </c>
      <c r="R674" s="6">
        <v>0</v>
      </c>
      <c r="S674" s="6">
        <v>0</v>
      </c>
      <c r="T674" s="6">
        <v>12494.25</v>
      </c>
      <c r="W674" s="66">
        <f t="shared" si="130"/>
        <v>12475.625</v>
      </c>
      <c r="X674" s="66">
        <f t="shared" si="131"/>
        <v>12475.625</v>
      </c>
      <c r="BC674" s="88">
        <v>500</v>
      </c>
      <c r="BE674" s="78">
        <f t="shared" si="138"/>
        <v>333500</v>
      </c>
      <c r="BF674" s="82">
        <f t="shared" si="132"/>
        <v>0.78441042515330839</v>
      </c>
      <c r="BG674" s="82">
        <f t="shared" si="134"/>
        <v>0.21558957484669161</v>
      </c>
      <c r="BH674" s="86">
        <f t="shared" si="139"/>
        <v>4.9651701449204833E-4</v>
      </c>
      <c r="BI674" s="83">
        <f>SUMPRODUCT(BC674:$BC$2007,BG674:$BG$2007)</f>
        <v>44732.252096145654</v>
      </c>
      <c r="BJ674" s="77">
        <f t="shared" si="133"/>
        <v>0.20580575436443657</v>
      </c>
      <c r="BL674" s="78">
        <f t="shared" si="140"/>
        <v>333500</v>
      </c>
      <c r="BM674" s="82">
        <f t="shared" si="135"/>
        <v>0.93702309738028866</v>
      </c>
      <c r="BN674" s="82">
        <f t="shared" si="136"/>
        <v>6.2976902619711339E-2</v>
      </c>
      <c r="BO674" s="86">
        <f t="shared" si="141"/>
        <v>2.6160682512132993E-4</v>
      </c>
      <c r="BP674" s="83">
        <f>SUMPRODUCT(BC673:$BC$2006, BN674:$BN$2007)</f>
        <v>7581.549593026044</v>
      </c>
      <c r="BQ674" s="77">
        <f t="shared" si="137"/>
        <v>6.2857235146261833E-2</v>
      </c>
    </row>
    <row r="675" spans="1:69" x14ac:dyDescent="0.35">
      <c r="A675">
        <v>2022</v>
      </c>
      <c r="B675" t="s">
        <v>3</v>
      </c>
      <c r="C675" t="s">
        <v>33</v>
      </c>
      <c r="D675" t="s">
        <v>17</v>
      </c>
      <c r="E675">
        <v>1</v>
      </c>
      <c r="F675" t="s">
        <v>9</v>
      </c>
      <c r="G675" t="s">
        <v>139</v>
      </c>
      <c r="H675" t="s">
        <v>35</v>
      </c>
      <c r="I675" t="s">
        <v>87</v>
      </c>
      <c r="J675" t="s">
        <v>19</v>
      </c>
      <c r="K675" t="s">
        <v>102</v>
      </c>
      <c r="L675" s="6">
        <v>1</v>
      </c>
      <c r="M675" s="6">
        <v>36585.160000000003</v>
      </c>
      <c r="N675" s="6">
        <v>45000</v>
      </c>
      <c r="O675" s="6">
        <v>0</v>
      </c>
      <c r="P675" s="6">
        <v>656585.16</v>
      </c>
      <c r="Q675" s="6">
        <v>0</v>
      </c>
      <c r="R675" s="6">
        <v>0</v>
      </c>
      <c r="S675" s="6">
        <v>0</v>
      </c>
      <c r="T675" s="6">
        <v>21951.1</v>
      </c>
      <c r="W675" s="66">
        <f t="shared" si="130"/>
        <v>36585.160000000003</v>
      </c>
      <c r="X675" s="66">
        <f t="shared" si="131"/>
        <v>656585.16</v>
      </c>
      <c r="BC675" s="88">
        <v>500</v>
      </c>
      <c r="BE675" s="78">
        <f t="shared" si="138"/>
        <v>334000</v>
      </c>
      <c r="BF675" s="82">
        <f t="shared" si="132"/>
        <v>0.7849058012838892</v>
      </c>
      <c r="BG675" s="82">
        <f t="shared" si="134"/>
        <v>0.2150941987161108</v>
      </c>
      <c r="BH675" s="86">
        <f t="shared" si="139"/>
        <v>4.9537613058081575E-4</v>
      </c>
      <c r="BI675" s="83">
        <f>SUMPRODUCT(BC675:$BC$2007,BG675:$BG$2007)</f>
        <v>44624.457308722303</v>
      </c>
      <c r="BJ675" s="77">
        <f t="shared" si="133"/>
        <v>0.20530980822931835</v>
      </c>
      <c r="BL675" s="78">
        <f t="shared" si="140"/>
        <v>334000</v>
      </c>
      <c r="BM675" s="82">
        <f t="shared" si="135"/>
        <v>0.93728362198301818</v>
      </c>
      <c r="BN675" s="82">
        <f t="shared" si="136"/>
        <v>6.2716378016981822E-2</v>
      </c>
      <c r="BO675" s="86">
        <f t="shared" si="141"/>
        <v>2.6052460272951716E-4</v>
      </c>
      <c r="BP675" s="83">
        <f>SUMPRODUCT(BC674:$BC$2006, BN675:$BN$2007)</f>
        <v>7550.061141716189</v>
      </c>
      <c r="BQ675" s="77">
        <f t="shared" si="137"/>
        <v>6.2596170180044916E-2</v>
      </c>
    </row>
    <row r="676" spans="1:69" x14ac:dyDescent="0.35">
      <c r="A676">
        <v>2022</v>
      </c>
      <c r="B676" t="s">
        <v>3</v>
      </c>
      <c r="C676" t="s">
        <v>33</v>
      </c>
      <c r="D676" t="s">
        <v>17</v>
      </c>
      <c r="E676">
        <v>1</v>
      </c>
      <c r="F676" t="s">
        <v>9</v>
      </c>
      <c r="G676" t="s">
        <v>146</v>
      </c>
      <c r="H676" t="s">
        <v>35</v>
      </c>
      <c r="I676" t="s">
        <v>86</v>
      </c>
      <c r="J676" t="s">
        <v>19</v>
      </c>
      <c r="K676" t="s">
        <v>94</v>
      </c>
      <c r="L676" s="6">
        <v>1</v>
      </c>
      <c r="M676" s="6">
        <v>0</v>
      </c>
      <c r="N676" s="6">
        <v>3250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W676" s="66" t="str">
        <f t="shared" si="130"/>
        <v>X</v>
      </c>
      <c r="X676" s="66" t="str">
        <f t="shared" si="131"/>
        <v>X</v>
      </c>
      <c r="BC676" s="88">
        <v>500</v>
      </c>
      <c r="BE676" s="78">
        <f t="shared" si="138"/>
        <v>334500</v>
      </c>
      <c r="BF676" s="82">
        <f t="shared" si="132"/>
        <v>0.78540003915205192</v>
      </c>
      <c r="BG676" s="82">
        <f t="shared" si="134"/>
        <v>0.21459996084794808</v>
      </c>
      <c r="BH676" s="86">
        <f t="shared" si="139"/>
        <v>4.9423786816271686E-4</v>
      </c>
      <c r="BI676" s="83">
        <f>SUMPRODUCT(BC676:$BC$2007,BG676:$BG$2007)</f>
        <v>44516.91020936425</v>
      </c>
      <c r="BJ676" s="77">
        <f t="shared" si="133"/>
        <v>0.20481500166635977</v>
      </c>
      <c r="BL676" s="78">
        <f t="shared" si="140"/>
        <v>334500</v>
      </c>
      <c r="BM676" s="82">
        <f t="shared" si="135"/>
        <v>0.93754306884032346</v>
      </c>
      <c r="BN676" s="82">
        <f t="shared" si="136"/>
        <v>6.2456931159676543E-2</v>
      </c>
      <c r="BO676" s="86">
        <f t="shared" si="141"/>
        <v>2.5944685730527883E-4</v>
      </c>
      <c r="BP676" s="83">
        <f>SUMPRODUCT(BC675:$BC$2006, BN676:$BN$2007)</f>
        <v>7518.7029527076975</v>
      </c>
      <c r="BQ676" s="77">
        <f t="shared" si="137"/>
        <v>6.2336185194642887E-2</v>
      </c>
    </row>
    <row r="677" spans="1:69" x14ac:dyDescent="0.35">
      <c r="A677">
        <v>2022</v>
      </c>
      <c r="B677" t="s">
        <v>3</v>
      </c>
      <c r="C677" t="s">
        <v>33</v>
      </c>
      <c r="D677" t="s">
        <v>17</v>
      </c>
      <c r="E677">
        <v>1</v>
      </c>
      <c r="F677" t="s">
        <v>9</v>
      </c>
      <c r="G677" t="s">
        <v>146</v>
      </c>
      <c r="H677" t="s">
        <v>35</v>
      </c>
      <c r="I677" t="s">
        <v>87</v>
      </c>
      <c r="J677" t="s">
        <v>19</v>
      </c>
      <c r="K677" t="s">
        <v>110</v>
      </c>
      <c r="L677" s="6">
        <v>1</v>
      </c>
      <c r="M677" s="6">
        <v>-13000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-13000</v>
      </c>
      <c r="W677" s="66">
        <f t="shared" si="130"/>
        <v>-13000</v>
      </c>
      <c r="X677" s="66" t="str">
        <f t="shared" si="131"/>
        <v>X</v>
      </c>
      <c r="BC677" s="88">
        <v>500</v>
      </c>
      <c r="BE677" s="78">
        <f t="shared" si="138"/>
        <v>335000</v>
      </c>
      <c r="BF677" s="82">
        <f t="shared" si="132"/>
        <v>0.7858931413732666</v>
      </c>
      <c r="BG677" s="82">
        <f t="shared" si="134"/>
        <v>0.2141068586267334</v>
      </c>
      <c r="BH677" s="86">
        <f t="shared" si="139"/>
        <v>4.9310222121468072E-4</v>
      </c>
      <c r="BI677" s="83">
        <f>SUMPRODUCT(BC677:$BC$2007,BG677:$BG$2007)</f>
        <v>44409.61022894027</v>
      </c>
      <c r="BJ677" s="77">
        <f t="shared" si="133"/>
        <v>0.20432133205708136</v>
      </c>
      <c r="BL677" s="78">
        <f t="shared" si="140"/>
        <v>335000</v>
      </c>
      <c r="BM677" s="82">
        <f t="shared" si="135"/>
        <v>0.93780144241065178</v>
      </c>
      <c r="BN677" s="82">
        <f t="shared" si="136"/>
        <v>6.2198557589348225E-2</v>
      </c>
      <c r="BO677" s="86">
        <f t="shared" si="141"/>
        <v>2.5837357032831854E-4</v>
      </c>
      <c r="BP677" s="83">
        <f>SUMPRODUCT(BC676:$BC$2006, BN677:$BN$2007)</f>
        <v>7487.4744871278599</v>
      </c>
      <c r="BQ677" s="77">
        <f t="shared" si="137"/>
        <v>6.2077275722361068E-2</v>
      </c>
    </row>
    <row r="678" spans="1:69" x14ac:dyDescent="0.35">
      <c r="A678">
        <v>2022</v>
      </c>
      <c r="B678" t="s">
        <v>3</v>
      </c>
      <c r="C678" t="s">
        <v>33</v>
      </c>
      <c r="D678" t="s">
        <v>17</v>
      </c>
      <c r="E678">
        <v>1</v>
      </c>
      <c r="F678" t="s">
        <v>9</v>
      </c>
      <c r="G678" t="s">
        <v>147</v>
      </c>
      <c r="H678" t="s">
        <v>35</v>
      </c>
      <c r="I678" t="s">
        <v>87</v>
      </c>
      <c r="J678" t="s">
        <v>19</v>
      </c>
      <c r="K678" t="s">
        <v>90</v>
      </c>
      <c r="L678" s="6">
        <v>1</v>
      </c>
      <c r="M678" s="6">
        <v>1000000</v>
      </c>
      <c r="N678" s="6">
        <v>7.12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538302.78</v>
      </c>
      <c r="W678" s="66">
        <f t="shared" si="130"/>
        <v>1000000</v>
      </c>
      <c r="X678" s="66" t="str">
        <f t="shared" si="131"/>
        <v>X</v>
      </c>
      <c r="BC678" s="88">
        <v>500</v>
      </c>
      <c r="BE678" s="78">
        <f t="shared" si="138"/>
        <v>335500</v>
      </c>
      <c r="BF678" s="82">
        <f t="shared" si="132"/>
        <v>0.78638511055699323</v>
      </c>
      <c r="BG678" s="82">
        <f t="shared" si="134"/>
        <v>0.21361488944300677</v>
      </c>
      <c r="BH678" s="86">
        <f t="shared" si="139"/>
        <v>4.9196918372662601E-4</v>
      </c>
      <c r="BI678" s="83">
        <f>SUMPRODUCT(BC678:$BC$2007,BG678:$BG$2007)</f>
        <v>44302.556799626902</v>
      </c>
      <c r="BJ678" s="77">
        <f t="shared" si="133"/>
        <v>0.20382879678902058</v>
      </c>
      <c r="BL678" s="78">
        <f t="shared" si="140"/>
        <v>335500</v>
      </c>
      <c r="BM678" s="82">
        <f t="shared" si="135"/>
        <v>0.93805874713400672</v>
      </c>
      <c r="BN678" s="82">
        <f t="shared" si="136"/>
        <v>6.1941252865993279E-2</v>
      </c>
      <c r="BO678" s="86">
        <f t="shared" si="141"/>
        <v>2.5730472335494525E-4</v>
      </c>
      <c r="BP678" s="83">
        <f>SUMPRODUCT(BC677:$BC$2006, BN678:$BN$2007)</f>
        <v>7456.3752083331874</v>
      </c>
      <c r="BQ678" s="77">
        <f t="shared" si="137"/>
        <v>6.1819437313986876E-2</v>
      </c>
    </row>
    <row r="679" spans="1:69" x14ac:dyDescent="0.35">
      <c r="A679">
        <v>2022</v>
      </c>
      <c r="B679" t="s">
        <v>3</v>
      </c>
      <c r="C679" t="s">
        <v>33</v>
      </c>
      <c r="D679" t="s">
        <v>17</v>
      </c>
      <c r="E679">
        <v>1</v>
      </c>
      <c r="F679" t="s">
        <v>9</v>
      </c>
      <c r="G679" t="s">
        <v>148</v>
      </c>
      <c r="H679" t="s">
        <v>35</v>
      </c>
      <c r="I679" t="s">
        <v>87</v>
      </c>
      <c r="J679" t="s">
        <v>19</v>
      </c>
      <c r="K679" t="s">
        <v>90</v>
      </c>
      <c r="L679" s="6">
        <v>1</v>
      </c>
      <c r="M679" s="6">
        <v>100000</v>
      </c>
      <c r="N679" s="6">
        <v>6.43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53830.28</v>
      </c>
      <c r="W679" s="66">
        <f t="shared" si="130"/>
        <v>100000</v>
      </c>
      <c r="X679" s="66" t="str">
        <f t="shared" si="131"/>
        <v>X</v>
      </c>
      <c r="BC679" s="88">
        <v>500</v>
      </c>
      <c r="BE679" s="78">
        <f t="shared" si="138"/>
        <v>336000</v>
      </c>
      <c r="BF679" s="82">
        <f t="shared" si="132"/>
        <v>0.78687594930669602</v>
      </c>
      <c r="BG679" s="82">
        <f t="shared" si="134"/>
        <v>0.21312405069330398</v>
      </c>
      <c r="BH679" s="86">
        <f t="shared" si="139"/>
        <v>4.9083874970279329E-4</v>
      </c>
      <c r="BI679" s="83">
        <f>SUMPRODUCT(BC679:$BC$2007,BG679:$BG$2007)</f>
        <v>44195.749354905398</v>
      </c>
      <c r="BJ679" s="77">
        <f t="shared" si="133"/>
        <v>0.20333739325571759</v>
      </c>
      <c r="BL679" s="78">
        <f t="shared" si="140"/>
        <v>336000</v>
      </c>
      <c r="BM679" s="82">
        <f t="shared" si="135"/>
        <v>0.93831498743202391</v>
      </c>
      <c r="BN679" s="82">
        <f t="shared" si="136"/>
        <v>6.1685012567976094E-2</v>
      </c>
      <c r="BO679" s="86">
        <f t="shared" si="141"/>
        <v>2.5624029801718518E-4</v>
      </c>
      <c r="BP679" s="83">
        <f>SUMPRODUCT(BC678:$BC$2006, BN679:$BN$2007)</f>
        <v>7425.4045819001894</v>
      </c>
      <c r="BQ679" s="77">
        <f t="shared" si="137"/>
        <v>6.1562665538713292E-2</v>
      </c>
    </row>
    <row r="680" spans="1:69" x14ac:dyDescent="0.35">
      <c r="A680">
        <v>2022</v>
      </c>
      <c r="B680" t="s">
        <v>3</v>
      </c>
      <c r="C680" t="s">
        <v>33</v>
      </c>
      <c r="D680" t="s">
        <v>17</v>
      </c>
      <c r="E680">
        <v>1</v>
      </c>
      <c r="F680" t="s">
        <v>9</v>
      </c>
      <c r="G680" t="s">
        <v>148</v>
      </c>
      <c r="H680" t="s">
        <v>35</v>
      </c>
      <c r="I680" t="s">
        <v>87</v>
      </c>
      <c r="J680" t="s">
        <v>19</v>
      </c>
      <c r="K680" t="s">
        <v>107</v>
      </c>
      <c r="L680" s="6">
        <v>1</v>
      </c>
      <c r="M680" s="6">
        <v>0</v>
      </c>
      <c r="N680" s="6">
        <v>16.43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W680" s="66" t="str">
        <f t="shared" si="130"/>
        <v>X</v>
      </c>
      <c r="X680" s="66" t="str">
        <f t="shared" si="131"/>
        <v>X</v>
      </c>
      <c r="BC680" s="88">
        <v>500</v>
      </c>
      <c r="BE680" s="78">
        <f t="shared" si="138"/>
        <v>336500</v>
      </c>
      <c r="BF680" s="82">
        <f t="shared" si="132"/>
        <v>0.78736566021985688</v>
      </c>
      <c r="BG680" s="82">
        <f t="shared" si="134"/>
        <v>0.21263433978014312</v>
      </c>
      <c r="BH680" s="86">
        <f t="shared" si="139"/>
        <v>4.897109131608568E-4</v>
      </c>
      <c r="BI680" s="83">
        <f>SUMPRODUCT(BC680:$BC$2007,BG680:$BG$2007)</f>
        <v>44089.18732955875</v>
      </c>
      <c r="BJ680" s="77">
        <f t="shared" si="133"/>
        <v>0.20284711885670159</v>
      </c>
      <c r="BL680" s="78">
        <f t="shared" si="140"/>
        <v>336500</v>
      </c>
      <c r="BM680" s="82">
        <f t="shared" si="135"/>
        <v>0.93857016770804791</v>
      </c>
      <c r="BN680" s="82">
        <f t="shared" si="136"/>
        <v>6.1429832291952091E-2</v>
      </c>
      <c r="BO680" s="86">
        <f t="shared" si="141"/>
        <v>2.5518027602400295E-4</v>
      </c>
      <c r="BP680" s="83">
        <f>SUMPRODUCT(BC679:$BC$2006, BN680:$BN$2007)</f>
        <v>7394.5620756162025</v>
      </c>
      <c r="BQ680" s="77">
        <f t="shared" si="137"/>
        <v>6.130695598406289E-2</v>
      </c>
    </row>
    <row r="681" spans="1:69" x14ac:dyDescent="0.35">
      <c r="A681">
        <v>2022</v>
      </c>
      <c r="B681" t="s">
        <v>3</v>
      </c>
      <c r="C681" t="s">
        <v>33</v>
      </c>
      <c r="D681" t="s">
        <v>17</v>
      </c>
      <c r="E681">
        <v>1</v>
      </c>
      <c r="F681" t="s">
        <v>9</v>
      </c>
      <c r="G681" t="s">
        <v>151</v>
      </c>
      <c r="H681" t="s">
        <v>35</v>
      </c>
      <c r="I681" t="s">
        <v>86</v>
      </c>
      <c r="J681" t="s">
        <v>19</v>
      </c>
      <c r="K681" t="s">
        <v>94</v>
      </c>
      <c r="L681" s="6">
        <v>1</v>
      </c>
      <c r="M681" s="6">
        <v>12521860.779999999</v>
      </c>
      <c r="N681" s="6">
        <v>0</v>
      </c>
      <c r="O681" s="6">
        <v>0</v>
      </c>
      <c r="P681" s="6">
        <v>208571.42</v>
      </c>
      <c r="Q681" s="6">
        <v>0</v>
      </c>
      <c r="R681" s="6">
        <v>0</v>
      </c>
      <c r="S681" s="6">
        <v>0</v>
      </c>
      <c r="T681" s="6">
        <v>8492187.5700000003</v>
      </c>
      <c r="W681" s="66" t="str">
        <f t="shared" si="130"/>
        <v>X</v>
      </c>
      <c r="X681" s="66" t="str">
        <f t="shared" si="131"/>
        <v>X</v>
      </c>
      <c r="BC681" s="88">
        <v>500</v>
      </c>
      <c r="BE681" s="78">
        <f t="shared" si="138"/>
        <v>337000</v>
      </c>
      <c r="BF681" s="82">
        <f t="shared" si="132"/>
        <v>0.78785424588798947</v>
      </c>
      <c r="BG681" s="82">
        <f t="shared" si="134"/>
        <v>0.21214575411201053</v>
      </c>
      <c r="BH681" s="86">
        <f t="shared" si="139"/>
        <v>4.8858566813259063E-4</v>
      </c>
      <c r="BI681" s="83">
        <f>SUMPRODUCT(BC681:$BC$2007,BG681:$BG$2007)</f>
        <v>43982.870159668695</v>
      </c>
      <c r="BJ681" s="77">
        <f t="shared" si="133"/>
        <v>0.20235797099747724</v>
      </c>
      <c r="BL681" s="78">
        <f t="shared" si="140"/>
        <v>337000</v>
      </c>
      <c r="BM681" s="82">
        <f t="shared" si="135"/>
        <v>0.9388242923472071</v>
      </c>
      <c r="BN681" s="82">
        <f t="shared" si="136"/>
        <v>6.1175707652792899E-2</v>
      </c>
      <c r="BO681" s="86">
        <f t="shared" si="141"/>
        <v>2.5412463915919226E-4</v>
      </c>
      <c r="BP681" s="83">
        <f>SUMPRODUCT(BC680:$BC$2006, BN681:$BN$2007)</f>
        <v>7363.847159470226</v>
      </c>
      <c r="BQ681" s="77">
        <f t="shared" si="137"/>
        <v>6.1052304255811811E-2</v>
      </c>
    </row>
    <row r="682" spans="1:69" x14ac:dyDescent="0.35">
      <c r="A682">
        <v>2022</v>
      </c>
      <c r="B682" t="s">
        <v>3</v>
      </c>
      <c r="C682" t="s">
        <v>33</v>
      </c>
      <c r="D682" t="s">
        <v>17</v>
      </c>
      <c r="E682">
        <v>2</v>
      </c>
      <c r="F682" t="s">
        <v>9</v>
      </c>
      <c r="G682" t="s">
        <v>123</v>
      </c>
      <c r="H682" t="s">
        <v>35</v>
      </c>
      <c r="I682" t="s">
        <v>87</v>
      </c>
      <c r="J682" t="s">
        <v>19</v>
      </c>
      <c r="K682" t="s">
        <v>90</v>
      </c>
      <c r="L682" s="6">
        <v>1</v>
      </c>
      <c r="M682" s="6">
        <v>66021</v>
      </c>
      <c r="N682" s="6">
        <v>0.02</v>
      </c>
      <c r="O682" s="6">
        <v>0</v>
      </c>
      <c r="P682" s="6">
        <v>66021</v>
      </c>
      <c r="Q682" s="6">
        <v>0</v>
      </c>
      <c r="R682" s="6">
        <v>0</v>
      </c>
      <c r="S682" s="6">
        <v>0</v>
      </c>
      <c r="T682" s="6">
        <v>33059.800000000003</v>
      </c>
      <c r="W682" s="66">
        <f t="shared" si="130"/>
        <v>66021</v>
      </c>
      <c r="X682" s="66">
        <f t="shared" si="131"/>
        <v>66021</v>
      </c>
      <c r="BC682" s="88">
        <v>500</v>
      </c>
      <c r="BE682" s="78">
        <f t="shared" si="138"/>
        <v>337500</v>
      </c>
      <c r="BF682" s="82">
        <f t="shared" si="132"/>
        <v>0.78834170889665245</v>
      </c>
      <c r="BG682" s="82">
        <f t="shared" si="134"/>
        <v>0.21165829110334755</v>
      </c>
      <c r="BH682" s="86">
        <f t="shared" si="139"/>
        <v>4.8746300866298053E-4</v>
      </c>
      <c r="BI682" s="83">
        <f>SUMPRODUCT(BC682:$BC$2007,BG682:$BG$2007)</f>
        <v>43876.797282612686</v>
      </c>
      <c r="BJ682" s="77">
        <f t="shared" si="133"/>
        <v>0.20186994708951039</v>
      </c>
      <c r="BL682" s="78">
        <f t="shared" si="140"/>
        <v>337500</v>
      </c>
      <c r="BM682" s="82">
        <f t="shared" si="135"/>
        <v>0.93907736571648948</v>
      </c>
      <c r="BN682" s="82">
        <f t="shared" si="136"/>
        <v>6.0922634283510524E-2</v>
      </c>
      <c r="BO682" s="86">
        <f t="shared" si="141"/>
        <v>2.53073369282375E-4</v>
      </c>
      <c r="BP682" s="83">
        <f>SUMPRODUCT(BC681:$BC$2006, BN682:$BN$2007)</f>
        <v>7333.2593056438309</v>
      </c>
      <c r="BQ682" s="77">
        <f t="shared" si="137"/>
        <v>6.0798705977914404E-2</v>
      </c>
    </row>
    <row r="683" spans="1:69" x14ac:dyDescent="0.35">
      <c r="A683">
        <v>2022</v>
      </c>
      <c r="B683" t="s">
        <v>3</v>
      </c>
      <c r="C683" t="s">
        <v>33</v>
      </c>
      <c r="D683" t="s">
        <v>17</v>
      </c>
      <c r="E683">
        <v>2</v>
      </c>
      <c r="F683" t="s">
        <v>9</v>
      </c>
      <c r="G683" t="s">
        <v>127</v>
      </c>
      <c r="H683" t="s">
        <v>35</v>
      </c>
      <c r="I683" t="s">
        <v>87</v>
      </c>
      <c r="J683" t="s">
        <v>19</v>
      </c>
      <c r="K683" t="s">
        <v>110</v>
      </c>
      <c r="L683" s="6">
        <v>1</v>
      </c>
      <c r="M683" s="6">
        <v>25000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25000</v>
      </c>
      <c r="W683" s="66">
        <f t="shared" si="130"/>
        <v>25000</v>
      </c>
      <c r="X683" s="66" t="str">
        <f t="shared" si="131"/>
        <v>X</v>
      </c>
      <c r="BC683" s="88">
        <v>500</v>
      </c>
      <c r="BE683" s="78">
        <f t="shared" si="138"/>
        <v>338000</v>
      </c>
      <c r="BF683" s="82">
        <f t="shared" si="132"/>
        <v>0.78882805182546356</v>
      </c>
      <c r="BG683" s="82">
        <f t="shared" si="134"/>
        <v>0.21117194817453644</v>
      </c>
      <c r="BH683" s="86">
        <f t="shared" si="139"/>
        <v>4.8634292881111207E-4</v>
      </c>
      <c r="BI683" s="83">
        <f>SUMPRODUCT(BC683:$BC$2007,BG683:$BG$2007)</f>
        <v>43770.968137061012</v>
      </c>
      <c r="BJ683" s="77">
        <f t="shared" si="133"/>
        <v>0.20138304455021522</v>
      </c>
      <c r="BL683" s="78">
        <f t="shared" si="140"/>
        <v>338000</v>
      </c>
      <c r="BM683" s="82">
        <f t="shared" si="135"/>
        <v>0.93932939216481748</v>
      </c>
      <c r="BN683" s="82">
        <f t="shared" si="136"/>
        <v>6.0670607835182522E-2</v>
      </c>
      <c r="BO683" s="86">
        <f t="shared" si="141"/>
        <v>2.5202644832800214E-4</v>
      </c>
      <c r="BP683" s="83">
        <f>SUMPRODUCT(BC682:$BC$2006, BN683:$BN$2007)</f>
        <v>7302.7979885020741</v>
      </c>
      <c r="BQ683" s="77">
        <f t="shared" si="137"/>
        <v>6.0546156792427898E-2</v>
      </c>
    </row>
    <row r="684" spans="1:69" x14ac:dyDescent="0.35">
      <c r="A684">
        <v>2022</v>
      </c>
      <c r="B684" t="s">
        <v>3</v>
      </c>
      <c r="C684" t="s">
        <v>33</v>
      </c>
      <c r="D684" t="s">
        <v>17</v>
      </c>
      <c r="E684">
        <v>2</v>
      </c>
      <c r="F684" t="s">
        <v>9</v>
      </c>
      <c r="G684" t="s">
        <v>129</v>
      </c>
      <c r="H684" t="s">
        <v>35</v>
      </c>
      <c r="I684" t="s">
        <v>86</v>
      </c>
      <c r="J684" t="s">
        <v>19</v>
      </c>
      <c r="K684" t="s">
        <v>102</v>
      </c>
      <c r="L684" s="6">
        <v>1</v>
      </c>
      <c r="M684" s="6">
        <v>-1000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-600</v>
      </c>
      <c r="W684" s="66" t="str">
        <f t="shared" si="130"/>
        <v>X</v>
      </c>
      <c r="X684" s="66" t="str">
        <f t="shared" si="131"/>
        <v>X</v>
      </c>
      <c r="BC684" s="88">
        <v>500</v>
      </c>
      <c r="BE684" s="78">
        <f t="shared" si="138"/>
        <v>338500</v>
      </c>
      <c r="BF684" s="82">
        <f t="shared" si="132"/>
        <v>0.78931327724811351</v>
      </c>
      <c r="BG684" s="82">
        <f t="shared" si="134"/>
        <v>0.21068672275188649</v>
      </c>
      <c r="BH684" s="86">
        <f t="shared" si="139"/>
        <v>4.8522542264994861E-4</v>
      </c>
      <c r="BI684" s="83">
        <f>SUMPRODUCT(BC684:$BC$2007,BG684:$BG$2007)</f>
        <v>43665.382162973743</v>
      </c>
      <c r="BJ684" s="77">
        <f t="shared" si="133"/>
        <v>0.20089726080293979</v>
      </c>
      <c r="BL684" s="78">
        <f t="shared" si="140"/>
        <v>338500</v>
      </c>
      <c r="BM684" s="82">
        <f t="shared" si="135"/>
        <v>0.93958037602312294</v>
      </c>
      <c r="BN684" s="82">
        <f t="shared" si="136"/>
        <v>6.0419623976877057E-2</v>
      </c>
      <c r="BO684" s="86">
        <f t="shared" si="141"/>
        <v>2.5098385830546466E-4</v>
      </c>
      <c r="BP684" s="83">
        <f>SUMPRODUCT(BC683:$BC$2006, BN684:$BN$2007)</f>
        <v>7272.4626845844832</v>
      </c>
      <c r="BQ684" s="77">
        <f t="shared" si="137"/>
        <v>6.0294652359437671E-2</v>
      </c>
    </row>
    <row r="685" spans="1:69" x14ac:dyDescent="0.35">
      <c r="A685">
        <v>2022</v>
      </c>
      <c r="B685" t="s">
        <v>3</v>
      </c>
      <c r="C685" t="s">
        <v>33</v>
      </c>
      <c r="D685" t="s">
        <v>17</v>
      </c>
      <c r="E685">
        <v>2</v>
      </c>
      <c r="F685" t="s">
        <v>9</v>
      </c>
      <c r="G685" t="s">
        <v>129</v>
      </c>
      <c r="H685" t="s">
        <v>35</v>
      </c>
      <c r="I685" t="s">
        <v>87</v>
      </c>
      <c r="J685" t="s">
        <v>19</v>
      </c>
      <c r="K685" t="s">
        <v>90</v>
      </c>
      <c r="L685" s="6">
        <v>1</v>
      </c>
      <c r="M685" s="6">
        <v>196650</v>
      </c>
      <c r="N685" s="6">
        <v>0.38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98471.85</v>
      </c>
      <c r="W685" s="66">
        <f t="shared" si="130"/>
        <v>196650</v>
      </c>
      <c r="X685" s="66" t="str">
        <f t="shared" si="131"/>
        <v>X</v>
      </c>
      <c r="BC685" s="88">
        <v>500</v>
      </c>
      <c r="BE685" s="78">
        <f t="shared" si="138"/>
        <v>339000</v>
      </c>
      <c r="BF685" s="82">
        <f t="shared" si="132"/>
        <v>0.78979738773237873</v>
      </c>
      <c r="BG685" s="82">
        <f t="shared" si="134"/>
        <v>0.21020261226762127</v>
      </c>
      <c r="BH685" s="86">
        <f t="shared" si="139"/>
        <v>4.8411048426522107E-4</v>
      </c>
      <c r="BI685" s="83">
        <f>SUMPRODUCT(BC685:$BC$2007,BG685:$BG$2007)</f>
        <v>43560.038801597802</v>
      </c>
      <c r="BJ685" s="77">
        <f t="shared" si="133"/>
        <v>0.20041259327695291</v>
      </c>
      <c r="BL685" s="78">
        <f t="shared" si="140"/>
        <v>339000</v>
      </c>
      <c r="BM685" s="82">
        <f t="shared" si="135"/>
        <v>0.93983032160442104</v>
      </c>
      <c r="BN685" s="82">
        <f t="shared" si="136"/>
        <v>6.0169678395578963E-2</v>
      </c>
      <c r="BO685" s="86">
        <f t="shared" si="141"/>
        <v>2.4994558129809441E-4</v>
      </c>
      <c r="BP685" s="83">
        <f>SUMPRODUCT(BC684:$BC$2006, BN685:$BN$2007)</f>
        <v>7242.2528725960437</v>
      </c>
      <c r="BQ685" s="77">
        <f t="shared" si="137"/>
        <v>6.0044188356982491E-2</v>
      </c>
    </row>
    <row r="686" spans="1:69" x14ac:dyDescent="0.35">
      <c r="A686">
        <v>2022</v>
      </c>
      <c r="B686" t="s">
        <v>3</v>
      </c>
      <c r="C686" t="s">
        <v>33</v>
      </c>
      <c r="D686" t="s">
        <v>17</v>
      </c>
      <c r="E686">
        <v>2</v>
      </c>
      <c r="F686" t="s">
        <v>9</v>
      </c>
      <c r="G686" t="s">
        <v>133</v>
      </c>
      <c r="H686" t="s">
        <v>35</v>
      </c>
      <c r="I686" t="s">
        <v>86</v>
      </c>
      <c r="J686" t="s">
        <v>19</v>
      </c>
      <c r="K686" t="s">
        <v>94</v>
      </c>
      <c r="L686" s="6">
        <v>1</v>
      </c>
      <c r="M686" s="6">
        <v>30000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18000</v>
      </c>
      <c r="W686" s="66" t="str">
        <f t="shared" si="130"/>
        <v>X</v>
      </c>
      <c r="X686" s="66" t="str">
        <f t="shared" si="131"/>
        <v>X</v>
      </c>
      <c r="BC686" s="88">
        <v>500</v>
      </c>
      <c r="BE686" s="78">
        <f t="shared" si="138"/>
        <v>339500</v>
      </c>
      <c r="BF686" s="82">
        <f t="shared" si="132"/>
        <v>0.79028038584013571</v>
      </c>
      <c r="BG686" s="82">
        <f t="shared" si="134"/>
        <v>0.20971961415986429</v>
      </c>
      <c r="BH686" s="86">
        <f t="shared" si="139"/>
        <v>4.8299810775698226E-4</v>
      </c>
      <c r="BI686" s="83">
        <f>SUMPRODUCT(BC686:$BC$2007,BG686:$BG$2007)</f>
        <v>43454.937495464001</v>
      </c>
      <c r="BJ686" s="77">
        <f t="shared" si="133"/>
        <v>0.19992903940743023</v>
      </c>
      <c r="BL686" s="78">
        <f t="shared" si="140"/>
        <v>339500</v>
      </c>
      <c r="BM686" s="82">
        <f t="shared" si="135"/>
        <v>0.94007923320388509</v>
      </c>
      <c r="BN686" s="82">
        <f t="shared" si="136"/>
        <v>5.992076679611491E-2</v>
      </c>
      <c r="BO686" s="86">
        <f t="shared" si="141"/>
        <v>2.4891159946405228E-4</v>
      </c>
      <c r="BP686" s="83">
        <f>SUMPRODUCT(BC685:$BC$2006, BN686:$BN$2007)</f>
        <v>7212.1680333982549</v>
      </c>
      <c r="BQ686" s="77">
        <f t="shared" si="137"/>
        <v>5.9794760480980418E-2</v>
      </c>
    </row>
    <row r="687" spans="1:69" x14ac:dyDescent="0.35">
      <c r="A687">
        <v>2022</v>
      </c>
      <c r="B687" t="s">
        <v>3</v>
      </c>
      <c r="C687" t="s">
        <v>33</v>
      </c>
      <c r="D687" t="s">
        <v>17</v>
      </c>
      <c r="E687">
        <v>2</v>
      </c>
      <c r="F687" t="s">
        <v>9</v>
      </c>
      <c r="G687" t="s">
        <v>134</v>
      </c>
      <c r="H687" t="s">
        <v>35</v>
      </c>
      <c r="I687" t="s">
        <v>86</v>
      </c>
      <c r="J687" t="s">
        <v>19</v>
      </c>
      <c r="K687" t="s">
        <v>90</v>
      </c>
      <c r="L687" s="6">
        <v>2</v>
      </c>
      <c r="M687" s="6">
        <v>450000</v>
      </c>
      <c r="N687" s="6">
        <v>6.03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225336.05</v>
      </c>
      <c r="W687" s="66" t="str">
        <f t="shared" si="130"/>
        <v>X</v>
      </c>
      <c r="X687" s="66" t="str">
        <f t="shared" si="131"/>
        <v>X</v>
      </c>
      <c r="BC687" s="88">
        <v>500</v>
      </c>
      <c r="BE687" s="78">
        <f t="shared" si="138"/>
        <v>340000</v>
      </c>
      <c r="BF687" s="82">
        <f t="shared" si="132"/>
        <v>0.79076227412737443</v>
      </c>
      <c r="BG687" s="82">
        <f t="shared" si="134"/>
        <v>0.20923772587262557</v>
      </c>
      <c r="BH687" s="86">
        <f t="shared" si="139"/>
        <v>4.8188828723871868E-4</v>
      </c>
      <c r="BI687" s="83">
        <f>SUMPRODUCT(BC687:$BC$2007,BG687:$BG$2007)</f>
        <v>43350.077688384052</v>
      </c>
      <c r="BJ687" s="77">
        <f t="shared" si="133"/>
        <v>0.19944659663544073</v>
      </c>
      <c r="BL687" s="78">
        <f t="shared" si="140"/>
        <v>340000</v>
      </c>
      <c r="BM687" s="82">
        <f t="shared" si="135"/>
        <v>0.94032711509892009</v>
      </c>
      <c r="BN687" s="82">
        <f t="shared" si="136"/>
        <v>5.9672884901079914E-2</v>
      </c>
      <c r="BO687" s="86">
        <f t="shared" si="141"/>
        <v>2.4788189503499591E-4</v>
      </c>
      <c r="BP687" s="83">
        <f>SUMPRODUCT(BC686:$BC$2006, BN687:$BN$2007)</f>
        <v>7182.2076500001967</v>
      </c>
      <c r="BQ687" s="77">
        <f t="shared" si="137"/>
        <v>5.9546364445154681E-2</v>
      </c>
    </row>
    <row r="688" spans="1:69" x14ac:dyDescent="0.35">
      <c r="A688">
        <v>2022</v>
      </c>
      <c r="B688" t="s">
        <v>3</v>
      </c>
      <c r="C688" t="s">
        <v>33</v>
      </c>
      <c r="D688" t="s">
        <v>17</v>
      </c>
      <c r="E688">
        <v>2</v>
      </c>
      <c r="F688" t="s">
        <v>9</v>
      </c>
      <c r="G688" t="s">
        <v>134</v>
      </c>
      <c r="H688" t="s">
        <v>35</v>
      </c>
      <c r="I688" t="s">
        <v>86</v>
      </c>
      <c r="J688" t="s">
        <v>19</v>
      </c>
      <c r="K688" t="s">
        <v>94</v>
      </c>
      <c r="L688" s="6">
        <v>1</v>
      </c>
      <c r="M688" s="6">
        <v>0</v>
      </c>
      <c r="N688" s="6">
        <v>3270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W688" s="66" t="str">
        <f t="shared" si="130"/>
        <v>X</v>
      </c>
      <c r="X688" s="66" t="str">
        <f t="shared" si="131"/>
        <v>X</v>
      </c>
      <c r="BC688" s="88">
        <v>500</v>
      </c>
      <c r="BE688" s="78">
        <f t="shared" si="138"/>
        <v>340500</v>
      </c>
      <c r="BF688" s="82">
        <f t="shared" si="132"/>
        <v>0.79124305514421167</v>
      </c>
      <c r="BG688" s="82">
        <f t="shared" si="134"/>
        <v>0.20875694485578833</v>
      </c>
      <c r="BH688" s="86">
        <f t="shared" si="139"/>
        <v>4.8078101683723951E-4</v>
      </c>
      <c r="BI688" s="83">
        <f>SUMPRODUCT(BC688:$BC$2007,BG688:$BG$2007)</f>
        <v>43245.458825447735</v>
      </c>
      <c r="BJ688" s="77">
        <f t="shared" si="133"/>
        <v>0.19896526240793347</v>
      </c>
      <c r="BL688" s="78">
        <f t="shared" si="140"/>
        <v>340500</v>
      </c>
      <c r="BM688" s="82">
        <f t="shared" si="135"/>
        <v>0.94057397154923572</v>
      </c>
      <c r="BN688" s="82">
        <f t="shared" si="136"/>
        <v>5.9426028450764279E-2</v>
      </c>
      <c r="BO688" s="86">
        <f t="shared" si="141"/>
        <v>2.4685645031563563E-4</v>
      </c>
      <c r="BP688" s="83">
        <f>SUMPRODUCT(BC687:$BC$2006, BN688:$BN$2007)</f>
        <v>7152.3712075496569</v>
      </c>
      <c r="BQ688" s="77">
        <f t="shared" si="137"/>
        <v>5.9298995980960154E-2</v>
      </c>
    </row>
    <row r="689" spans="1:69" x14ac:dyDescent="0.35">
      <c r="A689">
        <v>2022</v>
      </c>
      <c r="B689" t="s">
        <v>3</v>
      </c>
      <c r="C689" t="s">
        <v>33</v>
      </c>
      <c r="D689" t="s">
        <v>17</v>
      </c>
      <c r="E689">
        <v>2</v>
      </c>
      <c r="F689" t="s">
        <v>9</v>
      </c>
      <c r="G689" t="s">
        <v>135</v>
      </c>
      <c r="H689" t="s">
        <v>35</v>
      </c>
      <c r="I689" t="s">
        <v>87</v>
      </c>
      <c r="J689" t="s">
        <v>19</v>
      </c>
      <c r="K689" t="s">
        <v>90</v>
      </c>
      <c r="L689" s="6">
        <v>1</v>
      </c>
      <c r="M689" s="6">
        <v>45000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22533.599999999999</v>
      </c>
      <c r="W689" s="66">
        <f t="shared" si="130"/>
        <v>45000</v>
      </c>
      <c r="X689" s="66" t="str">
        <f t="shared" si="131"/>
        <v>X</v>
      </c>
      <c r="BC689" s="88">
        <v>500</v>
      </c>
      <c r="BE689" s="78">
        <f t="shared" si="138"/>
        <v>341000</v>
      </c>
      <c r="BF689" s="82">
        <f t="shared" si="132"/>
        <v>0.79172273143490446</v>
      </c>
      <c r="BG689" s="82">
        <f t="shared" si="134"/>
        <v>0.20827726856509554</v>
      </c>
      <c r="BH689" s="86">
        <f t="shared" si="139"/>
        <v>4.7967629069278761E-4</v>
      </c>
      <c r="BI689" s="83">
        <f>SUMPRODUCT(BC689:$BC$2007,BG689:$BG$2007)</f>
        <v>43141.080353019839</v>
      </c>
      <c r="BJ689" s="77">
        <f t="shared" si="133"/>
        <v>0.19848503417772367</v>
      </c>
      <c r="BL689" s="78">
        <f t="shared" si="140"/>
        <v>341000</v>
      </c>
      <c r="BM689" s="82">
        <f t="shared" si="135"/>
        <v>0.94081980679692023</v>
      </c>
      <c r="BN689" s="82">
        <f t="shared" si="136"/>
        <v>5.9180193203079767E-2</v>
      </c>
      <c r="BO689" s="86">
        <f t="shared" si="141"/>
        <v>2.4583524768451159E-4</v>
      </c>
      <c r="BP689" s="83">
        <f>SUMPRODUCT(BC688:$BC$2006, BN689:$BN$2007)</f>
        <v>7122.6581933242742</v>
      </c>
      <c r="BQ689" s="77">
        <f t="shared" si="137"/>
        <v>5.9052650837509914E-2</v>
      </c>
    </row>
    <row r="690" spans="1:69" x14ac:dyDescent="0.35">
      <c r="A690">
        <v>2022</v>
      </c>
      <c r="B690" t="s">
        <v>3</v>
      </c>
      <c r="C690" t="s">
        <v>33</v>
      </c>
      <c r="D690" t="s">
        <v>17</v>
      </c>
      <c r="E690">
        <v>2</v>
      </c>
      <c r="F690" t="s">
        <v>9</v>
      </c>
      <c r="G690" t="s">
        <v>139</v>
      </c>
      <c r="H690" t="s">
        <v>35</v>
      </c>
      <c r="I690" t="s">
        <v>86</v>
      </c>
      <c r="J690" t="s">
        <v>19</v>
      </c>
      <c r="K690" t="s">
        <v>90</v>
      </c>
      <c r="L690" s="6">
        <v>9</v>
      </c>
      <c r="M690" s="6">
        <v>100000</v>
      </c>
      <c r="N690" s="6">
        <v>2.67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50074.68</v>
      </c>
      <c r="W690" s="66" t="str">
        <f t="shared" si="130"/>
        <v>X</v>
      </c>
      <c r="X690" s="66" t="str">
        <f t="shared" si="131"/>
        <v>X</v>
      </c>
      <c r="BC690" s="88">
        <v>500</v>
      </c>
      <c r="BE690" s="78">
        <f t="shared" si="138"/>
        <v>341500</v>
      </c>
      <c r="BF690" s="82">
        <f t="shared" si="132"/>
        <v>0.79220130553786416</v>
      </c>
      <c r="BG690" s="82">
        <f t="shared" si="134"/>
        <v>0.20779869446213584</v>
      </c>
      <c r="BH690" s="86">
        <f t="shared" si="139"/>
        <v>4.7857410295970571E-4</v>
      </c>
      <c r="BI690" s="83">
        <f>SUMPRODUCT(BC690:$BC$2007,BG690:$BG$2007)</f>
        <v>43036.941718737282</v>
      </c>
      <c r="BJ690" s="77">
        <f t="shared" si="133"/>
        <v>0.1980059094034794</v>
      </c>
      <c r="BL690" s="78">
        <f t="shared" si="140"/>
        <v>341500</v>
      </c>
      <c r="BM690" s="82">
        <f t="shared" si="135"/>
        <v>0.94106462506651334</v>
      </c>
      <c r="BN690" s="82">
        <f t="shared" si="136"/>
        <v>5.8935374933486662E-2</v>
      </c>
      <c r="BO690" s="86">
        <f t="shared" si="141"/>
        <v>2.448182695931056E-4</v>
      </c>
      <c r="BP690" s="83">
        <f>SUMPRODUCT(BC689:$BC$2006, BN690:$BN$2007)</f>
        <v>7093.0680967227345</v>
      </c>
      <c r="BQ690" s="77">
        <f t="shared" si="137"/>
        <v>5.8807324781502253E-2</v>
      </c>
    </row>
    <row r="691" spans="1:69" x14ac:dyDescent="0.35">
      <c r="A691">
        <v>2022</v>
      </c>
      <c r="B691" t="s">
        <v>3</v>
      </c>
      <c r="C691" t="s">
        <v>33</v>
      </c>
      <c r="D691" t="s">
        <v>17</v>
      </c>
      <c r="E691">
        <v>2</v>
      </c>
      <c r="F691" t="s">
        <v>9</v>
      </c>
      <c r="G691" t="s">
        <v>139</v>
      </c>
      <c r="H691" t="s">
        <v>35</v>
      </c>
      <c r="I691" t="s">
        <v>87</v>
      </c>
      <c r="J691" t="s">
        <v>19</v>
      </c>
      <c r="K691" t="s">
        <v>90</v>
      </c>
      <c r="L691" s="6">
        <v>1</v>
      </c>
      <c r="M691" s="6">
        <v>15000</v>
      </c>
      <c r="N691" s="6">
        <v>0.03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7511.2</v>
      </c>
      <c r="W691" s="66">
        <f t="shared" si="130"/>
        <v>15000</v>
      </c>
      <c r="X691" s="66" t="str">
        <f t="shared" si="131"/>
        <v>X</v>
      </c>
      <c r="BC691" s="88">
        <v>500</v>
      </c>
      <c r="BE691" s="78">
        <f t="shared" si="138"/>
        <v>342000</v>
      </c>
      <c r="BF691" s="82">
        <f t="shared" si="132"/>
        <v>0.79267877998566882</v>
      </c>
      <c r="BG691" s="82">
        <f t="shared" si="134"/>
        <v>0.20732122001433118</v>
      </c>
      <c r="BH691" s="86">
        <f t="shared" si="139"/>
        <v>4.7747444780465997E-4</v>
      </c>
      <c r="BI691" s="83">
        <f>SUMPRODUCT(BC691:$BC$2007,BG691:$BG$2007)</f>
        <v>42933.042371506228</v>
      </c>
      <c r="BJ691" s="77">
        <f t="shared" si="133"/>
        <v>0.19752788554970829</v>
      </c>
      <c r="BL691" s="78">
        <f t="shared" si="140"/>
        <v>342000</v>
      </c>
      <c r="BM691" s="82">
        <f t="shared" si="135"/>
        <v>0.94130843056507807</v>
      </c>
      <c r="BN691" s="82">
        <f t="shared" si="136"/>
        <v>5.8691569434921931E-2</v>
      </c>
      <c r="BO691" s="86">
        <f t="shared" si="141"/>
        <v>2.4380549856473088E-4</v>
      </c>
      <c r="BP691" s="83">
        <f>SUMPRODUCT(BC690:$BC$2006, BN691:$BN$2007)</f>
        <v>7063.6004092559906</v>
      </c>
      <c r="BQ691" s="77">
        <f t="shared" si="137"/>
        <v>5.856301359714787E-2</v>
      </c>
    </row>
    <row r="692" spans="1:69" x14ac:dyDescent="0.35">
      <c r="A692">
        <v>2022</v>
      </c>
      <c r="B692" t="s">
        <v>3</v>
      </c>
      <c r="C692" t="s">
        <v>33</v>
      </c>
      <c r="D692" t="s">
        <v>17</v>
      </c>
      <c r="E692">
        <v>2</v>
      </c>
      <c r="F692" t="s">
        <v>9</v>
      </c>
      <c r="G692" t="s">
        <v>141</v>
      </c>
      <c r="H692" t="s">
        <v>35</v>
      </c>
      <c r="I692" t="s">
        <v>86</v>
      </c>
      <c r="J692" t="s">
        <v>19</v>
      </c>
      <c r="K692" t="s">
        <v>90</v>
      </c>
      <c r="L692" s="6">
        <v>1</v>
      </c>
      <c r="M692" s="6">
        <v>215000</v>
      </c>
      <c r="N692" s="6">
        <v>0.21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107660.56</v>
      </c>
      <c r="W692" s="66" t="str">
        <f t="shared" si="130"/>
        <v>X</v>
      </c>
      <c r="X692" s="66" t="str">
        <f t="shared" si="131"/>
        <v>X</v>
      </c>
      <c r="BC692" s="88">
        <v>500</v>
      </c>
      <c r="BE692" s="78">
        <f t="shared" si="138"/>
        <v>342500</v>
      </c>
      <c r="BF692" s="82">
        <f t="shared" si="132"/>
        <v>0.7931551573050778</v>
      </c>
      <c r="BG692" s="82">
        <f t="shared" si="134"/>
        <v>0.2068448426949222</v>
      </c>
      <c r="BH692" s="86">
        <f t="shared" si="139"/>
        <v>4.7637731940897154E-4</v>
      </c>
      <c r="BI692" s="83">
        <f>SUMPRODUCT(BC692:$BC$2007,BG692:$BG$2007)</f>
        <v>42829.381761499048</v>
      </c>
      <c r="BJ692" s="77">
        <f t="shared" si="133"/>
        <v>0.19705096008674364</v>
      </c>
      <c r="BL692" s="78">
        <f t="shared" si="140"/>
        <v>342500</v>
      </c>
      <c r="BM692" s="82">
        <f t="shared" si="135"/>
        <v>0.94155122748227371</v>
      </c>
      <c r="BN692" s="82">
        <f t="shared" si="136"/>
        <v>5.8448772517726288E-2</v>
      </c>
      <c r="BO692" s="86">
        <f t="shared" si="141"/>
        <v>2.4279691719564234E-4</v>
      </c>
      <c r="BP692" s="83">
        <f>SUMPRODUCT(BC691:$BC$2006, BN692:$BN$2007)</f>
        <v>7034.2546245385274</v>
      </c>
      <c r="BQ692" s="77">
        <f t="shared" si="137"/>
        <v>5.8319713086097472E-2</v>
      </c>
    </row>
    <row r="693" spans="1:69" x14ac:dyDescent="0.35">
      <c r="A693">
        <v>2022</v>
      </c>
      <c r="B693" t="s">
        <v>3</v>
      </c>
      <c r="C693" t="s">
        <v>33</v>
      </c>
      <c r="D693" t="s">
        <v>17</v>
      </c>
      <c r="E693">
        <v>2</v>
      </c>
      <c r="F693" t="s">
        <v>9</v>
      </c>
      <c r="G693" t="s">
        <v>148</v>
      </c>
      <c r="H693" t="s">
        <v>35</v>
      </c>
      <c r="I693" t="s">
        <v>87</v>
      </c>
      <c r="J693" t="s">
        <v>19</v>
      </c>
      <c r="K693" t="s">
        <v>90</v>
      </c>
      <c r="L693" s="6">
        <v>1</v>
      </c>
      <c r="M693" s="6">
        <v>15000</v>
      </c>
      <c r="N693" s="6">
        <v>0.02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7511.2</v>
      </c>
      <c r="W693" s="66">
        <f t="shared" si="130"/>
        <v>15000</v>
      </c>
      <c r="X693" s="66" t="str">
        <f t="shared" si="131"/>
        <v>X</v>
      </c>
      <c r="BC693" s="88">
        <v>500</v>
      </c>
      <c r="BE693" s="78">
        <f t="shared" si="138"/>
        <v>343000</v>
      </c>
      <c r="BF693" s="82">
        <f t="shared" si="132"/>
        <v>0.79363044001704397</v>
      </c>
      <c r="BG693" s="82">
        <f t="shared" si="134"/>
        <v>0.20636955998295603</v>
      </c>
      <c r="BH693" s="86">
        <f t="shared" si="139"/>
        <v>4.75282711966174E-4</v>
      </c>
      <c r="BI693" s="83">
        <f>SUMPRODUCT(BC693:$BC$2007,BG693:$BG$2007)</f>
        <v>42725.959340151581</v>
      </c>
      <c r="BJ693" s="77">
        <f t="shared" si="133"/>
        <v>0.19657513049073175</v>
      </c>
      <c r="BL693" s="78">
        <f t="shared" si="140"/>
        <v>343000</v>
      </c>
      <c r="BM693" s="82">
        <f t="shared" si="135"/>
        <v>0.94179301999042797</v>
      </c>
      <c r="BN693" s="82">
        <f t="shared" si="136"/>
        <v>5.8206980009572029E-2</v>
      </c>
      <c r="BO693" s="86">
        <f t="shared" si="141"/>
        <v>2.4179250815425934E-4</v>
      </c>
      <c r="BP693" s="83">
        <f>SUMPRODUCT(BC692:$BC$2006, BN693:$BN$2007)</f>
        <v>7005.0302382796654</v>
      </c>
      <c r="BQ693" s="77">
        <f t="shared" si="137"/>
        <v>5.8077419067369664E-2</v>
      </c>
    </row>
    <row r="694" spans="1:69" x14ac:dyDescent="0.35">
      <c r="A694">
        <v>2022</v>
      </c>
      <c r="B694" t="s">
        <v>3</v>
      </c>
      <c r="C694" t="s">
        <v>33</v>
      </c>
      <c r="D694" t="s">
        <v>17</v>
      </c>
      <c r="E694">
        <v>2</v>
      </c>
      <c r="F694" t="s">
        <v>9</v>
      </c>
      <c r="G694" t="s">
        <v>151</v>
      </c>
      <c r="H694" t="s">
        <v>35</v>
      </c>
      <c r="I694" t="s">
        <v>86</v>
      </c>
      <c r="J694" t="s">
        <v>19</v>
      </c>
      <c r="K694" t="s">
        <v>89</v>
      </c>
      <c r="L694" s="6">
        <v>1</v>
      </c>
      <c r="M694" s="6">
        <v>0</v>
      </c>
      <c r="N694" s="6">
        <v>1745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W694" s="66" t="str">
        <f t="shared" si="130"/>
        <v>X</v>
      </c>
      <c r="X694" s="66" t="str">
        <f t="shared" si="131"/>
        <v>X</v>
      </c>
      <c r="BC694" s="88">
        <v>500</v>
      </c>
      <c r="BE694" s="78">
        <f t="shared" si="138"/>
        <v>343500</v>
      </c>
      <c r="BF694" s="82">
        <f t="shared" si="132"/>
        <v>0.7941046306367282</v>
      </c>
      <c r="BG694" s="82">
        <f t="shared" si="134"/>
        <v>0.2058953693632718</v>
      </c>
      <c r="BH694" s="86">
        <f t="shared" si="139"/>
        <v>4.7419061968423382E-4</v>
      </c>
      <c r="BI694" s="83">
        <f>SUMPRODUCT(BC694:$BC$2007,BG694:$BG$2007)</f>
        <v>42622.774560160113</v>
      </c>
      <c r="BJ694" s="77">
        <f t="shared" si="133"/>
        <v>0.19610039424361794</v>
      </c>
      <c r="BL694" s="78">
        <f t="shared" si="140"/>
        <v>343500</v>
      </c>
      <c r="BM694" s="82">
        <f t="shared" si="135"/>
        <v>0.94203381224460803</v>
      </c>
      <c r="BN694" s="82">
        <f t="shared" si="136"/>
        <v>5.7966187755391974E-2</v>
      </c>
      <c r="BO694" s="86">
        <f t="shared" si="141"/>
        <v>2.4079225418005556E-4</v>
      </c>
      <c r="BP694" s="83">
        <f>SUMPRODUCT(BC693:$BC$2006, BN694:$BN$2007)</f>
        <v>6975.9267482748801</v>
      </c>
      <c r="BQ694" s="77">
        <f t="shared" si="137"/>
        <v>5.7836127377278966E-2</v>
      </c>
    </row>
    <row r="695" spans="1:69" x14ac:dyDescent="0.35">
      <c r="A695">
        <v>2022</v>
      </c>
      <c r="B695" t="s">
        <v>3</v>
      </c>
      <c r="C695" t="s">
        <v>33</v>
      </c>
      <c r="D695" t="s">
        <v>17</v>
      </c>
      <c r="E695">
        <v>2</v>
      </c>
      <c r="F695" t="s">
        <v>9</v>
      </c>
      <c r="G695" t="s">
        <v>151</v>
      </c>
      <c r="H695" t="s">
        <v>35</v>
      </c>
      <c r="I695" t="s">
        <v>87</v>
      </c>
      <c r="J695" t="s">
        <v>19</v>
      </c>
      <c r="K695" t="s">
        <v>94</v>
      </c>
      <c r="L695" s="6">
        <v>1</v>
      </c>
      <c r="M695" s="6">
        <v>0</v>
      </c>
      <c r="N695" s="6">
        <v>5</v>
      </c>
      <c r="O695" s="6">
        <v>99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W695" s="66" t="str">
        <f t="shared" si="130"/>
        <v>X</v>
      </c>
      <c r="X695" s="66" t="str">
        <f t="shared" si="131"/>
        <v>X</v>
      </c>
      <c r="BC695" s="88">
        <v>500</v>
      </c>
      <c r="BE695" s="78">
        <f t="shared" si="138"/>
        <v>344000</v>
      </c>
      <c r="BF695" s="82">
        <f t="shared" si="132"/>
        <v>0.79457773167351164</v>
      </c>
      <c r="BG695" s="82">
        <f t="shared" si="134"/>
        <v>0.20542226832648836</v>
      </c>
      <c r="BH695" s="86">
        <f t="shared" si="139"/>
        <v>4.7310103678344095E-4</v>
      </c>
      <c r="BI695" s="83">
        <f>SUMPRODUCT(BC695:$BC$2007,BG695:$BG$2007)</f>
        <v>42519.826875478459</v>
      </c>
      <c r="BJ695" s="77">
        <f t="shared" si="133"/>
        <v>0.19562674883313333</v>
      </c>
      <c r="BL695" s="78">
        <f t="shared" si="140"/>
        <v>344000</v>
      </c>
      <c r="BM695" s="82">
        <f t="shared" si="135"/>
        <v>0.94227360838269225</v>
      </c>
      <c r="BN695" s="82">
        <f t="shared" si="136"/>
        <v>5.7726391617307748E-2</v>
      </c>
      <c r="BO695" s="86">
        <f t="shared" si="141"/>
        <v>2.3979613808422506E-4</v>
      </c>
      <c r="BP695" s="83">
        <f>SUMPRODUCT(BC694:$BC$2006, BN695:$BN$2007)</f>
        <v>6946.9436543971842</v>
      </c>
      <c r="BQ695" s="77">
        <f t="shared" si="137"/>
        <v>5.7595833869364399E-2</v>
      </c>
    </row>
    <row r="696" spans="1:69" x14ac:dyDescent="0.35">
      <c r="A696">
        <v>2022</v>
      </c>
      <c r="B696" t="s">
        <v>3</v>
      </c>
      <c r="C696" t="s">
        <v>33</v>
      </c>
      <c r="D696" t="s">
        <v>17</v>
      </c>
      <c r="E696">
        <v>2</v>
      </c>
      <c r="F696" t="s">
        <v>9</v>
      </c>
      <c r="G696" t="s">
        <v>151</v>
      </c>
      <c r="H696" t="s">
        <v>35</v>
      </c>
      <c r="I696" t="s">
        <v>87</v>
      </c>
      <c r="J696" t="s">
        <v>19</v>
      </c>
      <c r="K696" t="s">
        <v>100</v>
      </c>
      <c r="L696" s="6">
        <v>1</v>
      </c>
      <c r="M696" s="6">
        <v>0</v>
      </c>
      <c r="N696" s="6">
        <v>2000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W696" s="66" t="str">
        <f t="shared" si="130"/>
        <v>X</v>
      </c>
      <c r="X696" s="66" t="str">
        <f t="shared" si="131"/>
        <v>X</v>
      </c>
      <c r="BC696" s="88">
        <v>500</v>
      </c>
      <c r="BE696" s="78">
        <f t="shared" si="138"/>
        <v>344500</v>
      </c>
      <c r="BF696" s="82">
        <f t="shared" si="132"/>
        <v>0.79504974563100961</v>
      </c>
      <c r="BG696" s="82">
        <f t="shared" si="134"/>
        <v>0.20495025436899039</v>
      </c>
      <c r="BH696" s="86">
        <f t="shared" si="139"/>
        <v>4.7201395749796315E-4</v>
      </c>
      <c r="BI696" s="83">
        <f>SUMPRODUCT(BC696:$BC$2007,BG696:$BG$2007)</f>
        <v>42417.115741315218</v>
      </c>
      <c r="BJ696" s="77">
        <f t="shared" si="133"/>
        <v>0.19515419175278204</v>
      </c>
      <c r="BL696" s="78">
        <f t="shared" si="140"/>
        <v>344500</v>
      </c>
      <c r="BM696" s="82">
        <f t="shared" si="135"/>
        <v>0.9425124125254416</v>
      </c>
      <c r="BN696" s="82">
        <f t="shared" si="136"/>
        <v>5.7487587474558399E-2</v>
      </c>
      <c r="BO696" s="86">
        <f t="shared" si="141"/>
        <v>2.3880414274934925E-4</v>
      </c>
      <c r="BP696" s="83">
        <f>SUMPRODUCT(BC695:$BC$2006, BN696:$BN$2007)</f>
        <v>6918.0804585885307</v>
      </c>
      <c r="BQ696" s="77">
        <f t="shared" si="137"/>
        <v>5.7356534414318164E-2</v>
      </c>
    </row>
    <row r="697" spans="1:69" x14ac:dyDescent="0.35">
      <c r="A697">
        <v>2022</v>
      </c>
      <c r="B697" t="s">
        <v>3</v>
      </c>
      <c r="C697" t="s">
        <v>33</v>
      </c>
      <c r="D697" t="s">
        <v>17</v>
      </c>
      <c r="E697">
        <v>3</v>
      </c>
      <c r="F697" t="s">
        <v>9</v>
      </c>
      <c r="G697" t="s">
        <v>121</v>
      </c>
      <c r="H697" t="s">
        <v>35</v>
      </c>
      <c r="I697" t="s">
        <v>87</v>
      </c>
      <c r="J697" t="s">
        <v>19</v>
      </c>
      <c r="K697" t="s">
        <v>93</v>
      </c>
      <c r="L697" s="6">
        <v>1</v>
      </c>
      <c r="M697" s="6">
        <v>5225</v>
      </c>
      <c r="N697" s="6">
        <v>3008</v>
      </c>
      <c r="O697" s="6">
        <v>0</v>
      </c>
      <c r="P697" s="6">
        <v>5225</v>
      </c>
      <c r="Q697" s="6">
        <v>0</v>
      </c>
      <c r="R697" s="6">
        <v>0</v>
      </c>
      <c r="S697" s="6">
        <v>0</v>
      </c>
      <c r="T697" s="6">
        <v>2090</v>
      </c>
      <c r="W697" s="66">
        <f t="shared" si="130"/>
        <v>5225</v>
      </c>
      <c r="X697" s="66">
        <f t="shared" si="131"/>
        <v>5225</v>
      </c>
      <c r="BC697" s="88">
        <v>500</v>
      </c>
      <c r="BE697" s="78">
        <f t="shared" si="138"/>
        <v>345000</v>
      </c>
      <c r="BF697" s="82">
        <f t="shared" si="132"/>
        <v>0.79552067500708468</v>
      </c>
      <c r="BG697" s="82">
        <f t="shared" si="134"/>
        <v>0.20447932499291532</v>
      </c>
      <c r="BH697" s="86">
        <f t="shared" si="139"/>
        <v>4.709293760750688E-4</v>
      </c>
      <c r="BI697" s="83">
        <f>SUMPRODUCT(BC697:$BC$2007,BG697:$BG$2007)</f>
        <v>42314.640614130716</v>
      </c>
      <c r="BJ697" s="77">
        <f t="shared" si="133"/>
        <v>0.19468272050182717</v>
      </c>
      <c r="BL697" s="78">
        <f t="shared" si="140"/>
        <v>345000</v>
      </c>
      <c r="BM697" s="82">
        <f t="shared" si="135"/>
        <v>0.94275022877656978</v>
      </c>
      <c r="BN697" s="82">
        <f t="shared" si="136"/>
        <v>5.7249771223430224E-2</v>
      </c>
      <c r="BO697" s="86">
        <f t="shared" si="141"/>
        <v>2.3781625112817562E-4</v>
      </c>
      <c r="BP697" s="83">
        <f>SUMPRODUCT(BC696:$BC$2006, BN697:$BN$2007)</f>
        <v>6889.3366648512529</v>
      </c>
      <c r="BQ697" s="77">
        <f t="shared" si="137"/>
        <v>5.7118224899914714E-2</v>
      </c>
    </row>
    <row r="698" spans="1:69" x14ac:dyDescent="0.35">
      <c r="A698">
        <v>2022</v>
      </c>
      <c r="B698" t="s">
        <v>3</v>
      </c>
      <c r="C698" t="s">
        <v>33</v>
      </c>
      <c r="D698" t="s">
        <v>17</v>
      </c>
      <c r="E698">
        <v>3</v>
      </c>
      <c r="F698" t="s">
        <v>9</v>
      </c>
      <c r="G698" t="s">
        <v>143</v>
      </c>
      <c r="H698" t="s">
        <v>35</v>
      </c>
      <c r="I698" t="s">
        <v>86</v>
      </c>
      <c r="J698" t="s">
        <v>19</v>
      </c>
      <c r="K698" t="s">
        <v>92</v>
      </c>
      <c r="L698" s="6">
        <v>1</v>
      </c>
      <c r="M698" s="6">
        <v>0</v>
      </c>
      <c r="N698" s="6">
        <v>1500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W698" s="66" t="str">
        <f t="shared" si="130"/>
        <v>X</v>
      </c>
      <c r="X698" s="66" t="str">
        <f t="shared" si="131"/>
        <v>X</v>
      </c>
      <c r="BC698" s="88">
        <v>500</v>
      </c>
      <c r="BE698" s="78">
        <f t="shared" si="138"/>
        <v>345500</v>
      </c>
      <c r="BF698" s="82">
        <f t="shared" si="132"/>
        <v>0.79599052229385991</v>
      </c>
      <c r="BG698" s="82">
        <f t="shared" si="134"/>
        <v>0.20400947770614009</v>
      </c>
      <c r="BH698" s="86">
        <f t="shared" si="139"/>
        <v>4.698472867752379E-4</v>
      </c>
      <c r="BI698" s="83">
        <f>SUMPRODUCT(BC698:$BC$2007,BG698:$BG$2007)</f>
        <v>42212.40095163427</v>
      </c>
      <c r="BJ698" s="77">
        <f t="shared" si="133"/>
        <v>0.19421233258527826</v>
      </c>
      <c r="BL698" s="78">
        <f t="shared" si="140"/>
        <v>345500</v>
      </c>
      <c r="BM698" s="82">
        <f t="shared" si="135"/>
        <v>0.94298706122281439</v>
      </c>
      <c r="BN698" s="82">
        <f t="shared" si="136"/>
        <v>5.7012938777185607E-2</v>
      </c>
      <c r="BO698" s="86">
        <f t="shared" si="141"/>
        <v>2.3683244624461697E-4</v>
      </c>
      <c r="BP698" s="83">
        <f>SUMPRODUCT(BC697:$BC$2006, BN698:$BN$2007)</f>
        <v>6860.7117792395384</v>
      </c>
      <c r="BQ698" s="77">
        <f t="shared" si="137"/>
        <v>5.6880901230940042E-2</v>
      </c>
    </row>
    <row r="699" spans="1:69" x14ac:dyDescent="0.35">
      <c r="A699">
        <v>2022</v>
      </c>
      <c r="B699" t="s">
        <v>3</v>
      </c>
      <c r="C699" t="s">
        <v>33</v>
      </c>
      <c r="D699" t="s">
        <v>17</v>
      </c>
      <c r="E699">
        <v>4</v>
      </c>
      <c r="F699" t="s">
        <v>9</v>
      </c>
      <c r="G699" t="s">
        <v>129</v>
      </c>
      <c r="H699" t="s">
        <v>35</v>
      </c>
      <c r="I699" t="s">
        <v>86</v>
      </c>
      <c r="J699" t="s">
        <v>19</v>
      </c>
      <c r="K699" t="s">
        <v>99</v>
      </c>
      <c r="L699" s="6">
        <v>1</v>
      </c>
      <c r="M699" s="6">
        <v>0</v>
      </c>
      <c r="N699" s="6">
        <v>1100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W699" s="66" t="str">
        <f t="shared" si="130"/>
        <v>X</v>
      </c>
      <c r="X699" s="66" t="str">
        <f t="shared" si="131"/>
        <v>X</v>
      </c>
      <c r="BC699" s="88">
        <v>500</v>
      </c>
      <c r="BE699" s="78">
        <f t="shared" si="138"/>
        <v>346000</v>
      </c>
      <c r="BF699" s="82">
        <f t="shared" si="132"/>
        <v>0.79645928997773208</v>
      </c>
      <c r="BG699" s="82">
        <f t="shared" si="134"/>
        <v>0.20354071002226792</v>
      </c>
      <c r="BH699" s="86">
        <f t="shared" si="139"/>
        <v>4.6876768387216217E-4</v>
      </c>
      <c r="BI699" s="83">
        <f>SUMPRODUCT(BC699:$BC$2007,BG699:$BG$2007)</f>
        <v>42110.396212781205</v>
      </c>
      <c r="BJ699" s="77">
        <f t="shared" si="133"/>
        <v>0.19374302551387751</v>
      </c>
      <c r="BL699" s="78">
        <f t="shared" si="140"/>
        <v>346000</v>
      </c>
      <c r="BM699" s="82">
        <f t="shared" si="135"/>
        <v>0.94322291393400692</v>
      </c>
      <c r="BN699" s="82">
        <f t="shared" si="136"/>
        <v>5.6777086065993077E-2</v>
      </c>
      <c r="BO699" s="86">
        <f t="shared" si="141"/>
        <v>2.3585271119253015E-4</v>
      </c>
      <c r="BP699" s="83">
        <f>SUMPRODUCT(BC698:$BC$2006, BN699:$BN$2007)</f>
        <v>6832.2053098509459</v>
      </c>
      <c r="BQ699" s="77">
        <f t="shared" si="137"/>
        <v>5.6644559329121352E-2</v>
      </c>
    </row>
    <row r="700" spans="1:69" x14ac:dyDescent="0.35">
      <c r="A700">
        <v>2022</v>
      </c>
      <c r="B700" t="s">
        <v>3</v>
      </c>
      <c r="C700" t="s">
        <v>33</v>
      </c>
      <c r="D700" t="s">
        <v>17</v>
      </c>
      <c r="E700">
        <v>5</v>
      </c>
      <c r="F700" t="s">
        <v>9</v>
      </c>
      <c r="G700" t="s">
        <v>128</v>
      </c>
      <c r="H700" t="s">
        <v>35</v>
      </c>
      <c r="I700" t="s">
        <v>87</v>
      </c>
      <c r="J700" t="s">
        <v>19</v>
      </c>
      <c r="K700" t="s">
        <v>102</v>
      </c>
      <c r="L700" s="6">
        <v>1</v>
      </c>
      <c r="M700" s="6">
        <v>-1000</v>
      </c>
      <c r="N700" s="6">
        <v>5068.22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-728</v>
      </c>
      <c r="W700" s="66">
        <f t="shared" si="130"/>
        <v>-1000</v>
      </c>
      <c r="X700" s="66" t="str">
        <f t="shared" si="131"/>
        <v>X</v>
      </c>
      <c r="BC700" s="88">
        <v>500</v>
      </c>
      <c r="BE700" s="78">
        <f t="shared" si="138"/>
        <v>346500</v>
      </c>
      <c r="BF700" s="82">
        <f t="shared" si="132"/>
        <v>0.7969269805393846</v>
      </c>
      <c r="BG700" s="82">
        <f t="shared" si="134"/>
        <v>0.2030730194606154</v>
      </c>
      <c r="BH700" s="86">
        <f t="shared" si="139"/>
        <v>4.6769056165252287E-4</v>
      </c>
      <c r="BI700" s="83">
        <f>SUMPRODUCT(BC700:$BC$2007,BG700:$BG$2007)</f>
        <v>42008.625857770072</v>
      </c>
      <c r="BJ700" s="77">
        <f t="shared" si="133"/>
        <v>0.19327479680408699</v>
      </c>
      <c r="BL700" s="78">
        <f t="shared" si="140"/>
        <v>346500</v>
      </c>
      <c r="BM700" s="82">
        <f t="shared" si="135"/>
        <v>0.94345779096314253</v>
      </c>
      <c r="BN700" s="82">
        <f t="shared" si="136"/>
        <v>5.6542209036857471E-2</v>
      </c>
      <c r="BO700" s="86">
        <f t="shared" si="141"/>
        <v>2.3487702913560504E-4</v>
      </c>
      <c r="BP700" s="83">
        <f>SUMPRODUCT(BC699:$BC$2006, BN700:$BN$2007)</f>
        <v>6803.8167668179485</v>
      </c>
      <c r="BQ700" s="77">
        <f t="shared" si="137"/>
        <v>5.6409195133056964E-2</v>
      </c>
    </row>
    <row r="701" spans="1:69" x14ac:dyDescent="0.35">
      <c r="A701">
        <v>2022</v>
      </c>
      <c r="B701" t="s">
        <v>3</v>
      </c>
      <c r="C701" t="s">
        <v>33</v>
      </c>
      <c r="D701" t="s">
        <v>17</v>
      </c>
      <c r="E701">
        <v>5</v>
      </c>
      <c r="F701" t="s">
        <v>9</v>
      </c>
      <c r="G701" t="s">
        <v>132</v>
      </c>
      <c r="H701" t="s">
        <v>35</v>
      </c>
      <c r="I701" t="s">
        <v>87</v>
      </c>
      <c r="J701" t="s">
        <v>19</v>
      </c>
      <c r="K701" t="s">
        <v>98</v>
      </c>
      <c r="L701" s="6">
        <v>1</v>
      </c>
      <c r="M701" s="6">
        <v>-54241.75</v>
      </c>
      <c r="N701" s="6">
        <v>18394.32</v>
      </c>
      <c r="O701" s="6">
        <v>0</v>
      </c>
      <c r="P701" s="6">
        <v>0</v>
      </c>
      <c r="Q701" s="6">
        <v>9193.52</v>
      </c>
      <c r="R701" s="6">
        <v>45048.23</v>
      </c>
      <c r="S701" s="6">
        <v>0</v>
      </c>
      <c r="T701" s="6">
        <v>-51727.34</v>
      </c>
      <c r="W701" s="66">
        <f t="shared" si="130"/>
        <v>-54241.75</v>
      </c>
      <c r="X701" s="66" t="str">
        <f t="shared" si="131"/>
        <v>X</v>
      </c>
      <c r="BC701" s="88">
        <v>500</v>
      </c>
      <c r="BE701" s="78">
        <f t="shared" si="138"/>
        <v>347000</v>
      </c>
      <c r="BF701" s="82">
        <f t="shared" si="132"/>
        <v>0.79739359645380103</v>
      </c>
      <c r="BG701" s="82">
        <f t="shared" si="134"/>
        <v>0.20260640354619897</v>
      </c>
      <c r="BH701" s="86">
        <f t="shared" si="139"/>
        <v>4.6661591441643502E-4</v>
      </c>
      <c r="BI701" s="83">
        <f>SUMPRODUCT(BC701:$BC$2007,BG701:$BG$2007)</f>
        <v>41907.089348039757</v>
      </c>
      <c r="BJ701" s="77">
        <f t="shared" si="133"/>
        <v>0.19280764397807534</v>
      </c>
      <c r="BL701" s="78">
        <f t="shared" si="140"/>
        <v>347000</v>
      </c>
      <c r="BM701" s="82">
        <f t="shared" si="135"/>
        <v>0.94369169634644989</v>
      </c>
      <c r="BN701" s="82">
        <f t="shared" si="136"/>
        <v>5.6308303653550107E-2</v>
      </c>
      <c r="BO701" s="86">
        <f t="shared" si="141"/>
        <v>2.3390538330736454E-4</v>
      </c>
      <c r="BP701" s="83">
        <f>SUMPRODUCT(BC700:$BC$2006, BN701:$BN$2007)</f>
        <v>6775.5456622995207</v>
      </c>
      <c r="BQ701" s="77">
        <f t="shared" si="137"/>
        <v>5.6174804598146527E-2</v>
      </c>
    </row>
    <row r="702" spans="1:69" x14ac:dyDescent="0.35">
      <c r="A702">
        <v>2022</v>
      </c>
      <c r="B702" t="s">
        <v>3</v>
      </c>
      <c r="C702" t="s">
        <v>33</v>
      </c>
      <c r="D702" t="s">
        <v>17</v>
      </c>
      <c r="E702">
        <v>5</v>
      </c>
      <c r="F702" t="s">
        <v>9</v>
      </c>
      <c r="G702" t="s">
        <v>140</v>
      </c>
      <c r="H702" t="s">
        <v>35</v>
      </c>
      <c r="I702" t="s">
        <v>87</v>
      </c>
      <c r="J702" t="s">
        <v>19</v>
      </c>
      <c r="K702" t="s">
        <v>111</v>
      </c>
      <c r="L702" s="6">
        <v>1</v>
      </c>
      <c r="M702" s="6">
        <v>0</v>
      </c>
      <c r="N702" s="6">
        <v>5500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W702" s="66" t="str">
        <f t="shared" si="130"/>
        <v>X</v>
      </c>
      <c r="X702" s="66" t="str">
        <f t="shared" si="131"/>
        <v>X</v>
      </c>
      <c r="BC702" s="88">
        <v>500</v>
      </c>
      <c r="BE702" s="78">
        <f t="shared" si="138"/>
        <v>347500</v>
      </c>
      <c r="BF702" s="82">
        <f t="shared" si="132"/>
        <v>0.79785914019027793</v>
      </c>
      <c r="BG702" s="82">
        <f t="shared" si="134"/>
        <v>0.20214085980972207</v>
      </c>
      <c r="BH702" s="86">
        <f t="shared" si="139"/>
        <v>4.6554373647689218E-4</v>
      </c>
      <c r="BI702" s="83">
        <f>SUMPRODUCT(BC702:$BC$2007,BG702:$BG$2007)</f>
        <v>41805.786146266655</v>
      </c>
      <c r="BJ702" s="77">
        <f t="shared" si="133"/>
        <v>0.19234156456370483</v>
      </c>
      <c r="BL702" s="78">
        <f t="shared" si="140"/>
        <v>347500</v>
      </c>
      <c r="BM702" s="82">
        <f t="shared" si="135"/>
        <v>0.9439246341034605</v>
      </c>
      <c r="BN702" s="82">
        <f t="shared" si="136"/>
        <v>5.6075365896539497E-2</v>
      </c>
      <c r="BO702" s="86">
        <f t="shared" si="141"/>
        <v>2.3293775701060948E-4</v>
      </c>
      <c r="BP702" s="83">
        <f>SUMPRODUCT(BC701:$BC$2006, BN702:$BN$2007)</f>
        <v>6747.3915104727457</v>
      </c>
      <c r="BQ702" s="77">
        <f t="shared" si="137"/>
        <v>5.5941383696521477E-2</v>
      </c>
    </row>
    <row r="703" spans="1:69" x14ac:dyDescent="0.35">
      <c r="A703">
        <v>2022</v>
      </c>
      <c r="B703" t="s">
        <v>3</v>
      </c>
      <c r="C703" t="s">
        <v>33</v>
      </c>
      <c r="D703" t="s">
        <v>17</v>
      </c>
      <c r="E703">
        <v>5</v>
      </c>
      <c r="F703" t="s">
        <v>9</v>
      </c>
      <c r="G703" t="s">
        <v>148</v>
      </c>
      <c r="H703" t="s">
        <v>35</v>
      </c>
      <c r="I703" t="s">
        <v>86</v>
      </c>
      <c r="J703" t="s">
        <v>19</v>
      </c>
      <c r="K703" t="s">
        <v>102</v>
      </c>
      <c r="L703" s="6">
        <v>1</v>
      </c>
      <c r="M703" s="6">
        <v>0</v>
      </c>
      <c r="N703" s="6">
        <v>11675.27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W703" s="66" t="str">
        <f t="shared" si="130"/>
        <v>X</v>
      </c>
      <c r="X703" s="66" t="str">
        <f t="shared" si="131"/>
        <v>X</v>
      </c>
      <c r="BC703" s="88">
        <v>500</v>
      </c>
      <c r="BE703" s="78">
        <f t="shared" si="138"/>
        <v>348000</v>
      </c>
      <c r="BF703" s="82">
        <f t="shared" si="132"/>
        <v>0.79832361421243792</v>
      </c>
      <c r="BG703" s="82">
        <f t="shared" si="134"/>
        <v>0.20167638578756208</v>
      </c>
      <c r="BH703" s="86">
        <f t="shared" si="139"/>
        <v>4.6447402215998856E-4</v>
      </c>
      <c r="BI703" s="83">
        <f>SUMPRODUCT(BC703:$BC$2007,BG703:$BG$2007)</f>
        <v>41704.715716361789</v>
      </c>
      <c r="BJ703" s="77">
        <f t="shared" si="133"/>
        <v>0.19187655609451798</v>
      </c>
      <c r="BL703" s="78">
        <f t="shared" si="140"/>
        <v>348000</v>
      </c>
      <c r="BM703" s="82">
        <f t="shared" si="135"/>
        <v>0.94415660823707781</v>
      </c>
      <c r="BN703" s="82">
        <f t="shared" si="136"/>
        <v>5.584339176292219E-2</v>
      </c>
      <c r="BO703" s="86">
        <f t="shared" si="141"/>
        <v>2.3197413361730757E-4</v>
      </c>
      <c r="BP703" s="83">
        <f>SUMPRODUCT(BC702:$BC$2006, BN703:$BN$2007)</f>
        <v>6719.3538275244755</v>
      </c>
      <c r="BQ703" s="77">
        <f t="shared" si="137"/>
        <v>5.5708928416975868E-2</v>
      </c>
    </row>
    <row r="704" spans="1:69" x14ac:dyDescent="0.35">
      <c r="A704">
        <v>2022</v>
      </c>
      <c r="B704" t="s">
        <v>3</v>
      </c>
      <c r="C704" t="s">
        <v>33</v>
      </c>
      <c r="D704" t="s">
        <v>17</v>
      </c>
      <c r="E704">
        <v>8</v>
      </c>
      <c r="F704" t="s">
        <v>9</v>
      </c>
      <c r="G704" t="s">
        <v>142</v>
      </c>
      <c r="H704" t="s">
        <v>35</v>
      </c>
      <c r="I704" t="s">
        <v>87</v>
      </c>
      <c r="J704" t="s">
        <v>19</v>
      </c>
      <c r="K704" t="s">
        <v>110</v>
      </c>
      <c r="L704" s="6">
        <v>1</v>
      </c>
      <c r="M704" s="6">
        <v>1261000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1261000</v>
      </c>
      <c r="W704" s="66">
        <f t="shared" si="130"/>
        <v>1261000</v>
      </c>
      <c r="X704" s="66" t="str">
        <f t="shared" si="131"/>
        <v>X</v>
      </c>
      <c r="BC704" s="88">
        <v>500</v>
      </c>
      <c r="BE704" s="78">
        <f t="shared" si="138"/>
        <v>348500</v>
      </c>
      <c r="BF704" s="82">
        <f t="shared" si="132"/>
        <v>0.79878702097824283</v>
      </c>
      <c r="BG704" s="82">
        <f t="shared" si="134"/>
        <v>0.20121297902175717</v>
      </c>
      <c r="BH704" s="86">
        <f t="shared" si="139"/>
        <v>4.6340676580491902E-4</v>
      </c>
      <c r="BI704" s="83">
        <f>SUMPRODUCT(BC704:$BC$2007,BG704:$BG$2007)</f>
        <v>41603.877523468</v>
      </c>
      <c r="BJ704" s="77">
        <f t="shared" si="133"/>
        <v>0.19141261610972474</v>
      </c>
      <c r="BL704" s="78">
        <f t="shared" si="140"/>
        <v>348500</v>
      </c>
      <c r="BM704" s="82">
        <f t="shared" si="135"/>
        <v>0.94438762273364574</v>
      </c>
      <c r="BN704" s="82">
        <f t="shared" si="136"/>
        <v>5.5612377266354263E-2</v>
      </c>
      <c r="BO704" s="86">
        <f t="shared" si="141"/>
        <v>2.3101449656792727E-4</v>
      </c>
      <c r="BP704" s="83">
        <f>SUMPRODUCT(BC703:$BC$2006, BN704:$BN$2007)</f>
        <v>6691.4321316430141</v>
      </c>
      <c r="BQ704" s="77">
        <f t="shared" si="137"/>
        <v>5.5477434764897429E-2</v>
      </c>
    </row>
    <row r="705" spans="1:69" x14ac:dyDescent="0.35">
      <c r="A705">
        <v>2022</v>
      </c>
      <c r="B705" t="s">
        <v>3</v>
      </c>
      <c r="C705" t="s">
        <v>33</v>
      </c>
      <c r="D705" t="s">
        <v>17</v>
      </c>
      <c r="E705">
        <v>8</v>
      </c>
      <c r="F705" t="s">
        <v>9</v>
      </c>
      <c r="G705" t="s">
        <v>151</v>
      </c>
      <c r="H705" t="s">
        <v>35</v>
      </c>
      <c r="I705" t="s">
        <v>87</v>
      </c>
      <c r="J705" t="s">
        <v>19</v>
      </c>
      <c r="K705" t="s">
        <v>99</v>
      </c>
      <c r="L705" s="6">
        <v>1</v>
      </c>
      <c r="M705" s="6">
        <v>0</v>
      </c>
      <c r="N705" s="6">
        <v>2000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W705" s="66" t="str">
        <f t="shared" si="130"/>
        <v>X</v>
      </c>
      <c r="X705" s="66" t="str">
        <f t="shared" si="131"/>
        <v>X</v>
      </c>
      <c r="BC705" s="88">
        <v>500</v>
      </c>
      <c r="BE705" s="78">
        <f t="shared" si="138"/>
        <v>349000</v>
      </c>
      <c r="BF705" s="82">
        <f t="shared" si="132"/>
        <v>0.79924936294000648</v>
      </c>
      <c r="BG705" s="82">
        <f t="shared" si="134"/>
        <v>0.20075063705999352</v>
      </c>
      <c r="BH705" s="86">
        <f t="shared" si="139"/>
        <v>4.6234196176364595E-4</v>
      </c>
      <c r="BI705" s="83">
        <f>SUMPRODUCT(BC705:$BC$2007,BG705:$BG$2007)</f>
        <v>41503.271033957128</v>
      </c>
      <c r="BJ705" s="77">
        <f t="shared" si="133"/>
        <v>0.1909497421541895</v>
      </c>
      <c r="BL705" s="78">
        <f t="shared" si="140"/>
        <v>349000</v>
      </c>
      <c r="BM705" s="82">
        <f t="shared" si="135"/>
        <v>0.94461768156301762</v>
      </c>
      <c r="BN705" s="82">
        <f t="shared" si="136"/>
        <v>5.5382318436982381E-2</v>
      </c>
      <c r="BO705" s="86">
        <f t="shared" si="141"/>
        <v>2.3005882937188193E-4</v>
      </c>
      <c r="BP705" s="83">
        <f>SUMPRODUCT(BC704:$BC$2006, BN705:$BN$2007)</f>
        <v>6663.625943009838</v>
      </c>
      <c r="BQ705" s="77">
        <f t="shared" si="137"/>
        <v>5.5246898762198904E-2</v>
      </c>
    </row>
    <row r="706" spans="1:69" x14ac:dyDescent="0.35">
      <c r="A706">
        <v>2022</v>
      </c>
      <c r="B706" t="s">
        <v>3</v>
      </c>
      <c r="C706" t="s">
        <v>67</v>
      </c>
      <c r="D706" t="s">
        <v>17</v>
      </c>
      <c r="E706">
        <v>1</v>
      </c>
      <c r="F706" t="s">
        <v>9</v>
      </c>
      <c r="G706" t="s">
        <v>122</v>
      </c>
      <c r="H706" t="s">
        <v>35</v>
      </c>
      <c r="I706" t="s">
        <v>86</v>
      </c>
      <c r="J706" t="s">
        <v>19</v>
      </c>
      <c r="K706" t="s">
        <v>113</v>
      </c>
      <c r="L706" s="6">
        <v>1</v>
      </c>
      <c r="M706" s="6">
        <v>0</v>
      </c>
      <c r="N706" s="6">
        <v>3818.75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W706" s="66" t="str">
        <f t="shared" ref="W706:W769" si="142">IF(I706=$AF$2,IF(M706/L706=0,"X",M706/L706),"X")</f>
        <v>X</v>
      </c>
      <c r="X706" s="66" t="str">
        <f t="shared" ref="X706:X769" si="143">IF(I706=$AF$2,IF(P706/L706=0,"X",P706/L706),"X")</f>
        <v>X</v>
      </c>
      <c r="BC706" s="88">
        <v>500</v>
      </c>
      <c r="BE706" s="78">
        <f t="shared" si="138"/>
        <v>349500</v>
      </c>
      <c r="BF706" s="82">
        <f t="shared" si="132"/>
        <v>0.79971064254440805</v>
      </c>
      <c r="BG706" s="82">
        <f t="shared" si="134"/>
        <v>0.20028935745559195</v>
      </c>
      <c r="BH706" s="86">
        <f t="shared" si="139"/>
        <v>4.6127960440156546E-4</v>
      </c>
      <c r="BI706" s="83">
        <f>SUMPRODUCT(BC706:$BC$2007,BG706:$BG$2007)</f>
        <v>41402.895715427127</v>
      </c>
      <c r="BJ706" s="77">
        <f t="shared" si="133"/>
        <v>0.19048793177841775</v>
      </c>
      <c r="BL706" s="78">
        <f t="shared" si="140"/>
        <v>349500</v>
      </c>
      <c r="BM706" s="82">
        <f t="shared" si="135"/>
        <v>0.94484678867862404</v>
      </c>
      <c r="BN706" s="82">
        <f t="shared" si="136"/>
        <v>5.5153211321375961E-2</v>
      </c>
      <c r="BO706" s="86">
        <f t="shared" si="141"/>
        <v>2.291071156064195E-4</v>
      </c>
      <c r="BP706" s="83">
        <f>SUMPRODUCT(BC705:$BC$2006, BN706:$BN$2007)</f>
        <v>6635.9347837913465</v>
      </c>
      <c r="BQ706" s="77">
        <f t="shared" si="137"/>
        <v>5.5017316447249671E-2</v>
      </c>
    </row>
    <row r="707" spans="1:69" x14ac:dyDescent="0.35">
      <c r="A707">
        <v>2022</v>
      </c>
      <c r="B707" t="s">
        <v>3</v>
      </c>
      <c r="C707" t="s">
        <v>67</v>
      </c>
      <c r="D707" t="s">
        <v>17</v>
      </c>
      <c r="E707">
        <v>1</v>
      </c>
      <c r="F707" t="s">
        <v>9</v>
      </c>
      <c r="G707" t="s">
        <v>122</v>
      </c>
      <c r="H707" t="s">
        <v>35</v>
      </c>
      <c r="I707" t="s">
        <v>87</v>
      </c>
      <c r="J707" t="s">
        <v>19</v>
      </c>
      <c r="K707" t="s">
        <v>94</v>
      </c>
      <c r="L707" s="6">
        <v>1</v>
      </c>
      <c r="M707" s="6">
        <v>50000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26095.1</v>
      </c>
      <c r="W707" s="66">
        <f t="shared" si="142"/>
        <v>50000</v>
      </c>
      <c r="X707" s="66" t="str">
        <f t="shared" si="143"/>
        <v>X</v>
      </c>
      <c r="BC707" s="88">
        <v>500</v>
      </c>
      <c r="BE707" s="78">
        <f t="shared" si="138"/>
        <v>350000</v>
      </c>
      <c r="BF707" s="82">
        <f t="shared" si="132"/>
        <v>0.80017086223250478</v>
      </c>
      <c r="BG707" s="82">
        <f t="shared" si="134"/>
        <v>0.19982913776749522</v>
      </c>
      <c r="BH707" s="86">
        <f t="shared" si="139"/>
        <v>4.602196880967302E-4</v>
      </c>
      <c r="BI707" s="83">
        <f>SUMPRODUCT(BC707:$BC$2007,BG707:$BG$2007)</f>
        <v>41302.75103669933</v>
      </c>
      <c r="BJ707" s="77">
        <f t="shared" si="133"/>
        <v>0.19002718253854359</v>
      </c>
      <c r="BL707" s="78">
        <f t="shared" si="140"/>
        <v>350000</v>
      </c>
      <c r="BM707" s="82">
        <f t="shared" si="135"/>
        <v>0.94507494801754111</v>
      </c>
      <c r="BN707" s="82">
        <f t="shared" si="136"/>
        <v>5.4925051982458895E-2</v>
      </c>
      <c r="BO707" s="86">
        <f t="shared" si="141"/>
        <v>2.2815933891706663E-4</v>
      </c>
      <c r="BP707" s="83">
        <f>SUMPRODUCT(BC706:$BC$2006, BN707:$BN$2007)</f>
        <v>6608.3581781306584</v>
      </c>
      <c r="BQ707" s="77">
        <f t="shared" si="137"/>
        <v>5.4788683874807745E-2</v>
      </c>
    </row>
    <row r="708" spans="1:69" x14ac:dyDescent="0.35">
      <c r="A708">
        <v>2022</v>
      </c>
      <c r="B708" t="s">
        <v>3</v>
      </c>
      <c r="C708" t="s">
        <v>67</v>
      </c>
      <c r="D708" t="s">
        <v>17</v>
      </c>
      <c r="E708">
        <v>1</v>
      </c>
      <c r="F708" t="s">
        <v>9</v>
      </c>
      <c r="G708" t="s">
        <v>128</v>
      </c>
      <c r="H708" t="s">
        <v>35</v>
      </c>
      <c r="I708" t="s">
        <v>86</v>
      </c>
      <c r="J708" t="s">
        <v>19</v>
      </c>
      <c r="K708" t="s">
        <v>101</v>
      </c>
      <c r="L708" s="6">
        <v>1</v>
      </c>
      <c r="M708" s="6">
        <v>1950</v>
      </c>
      <c r="N708" s="6">
        <v>2200</v>
      </c>
      <c r="O708" s="6">
        <v>0</v>
      </c>
      <c r="P708" s="6">
        <v>1950</v>
      </c>
      <c r="Q708" s="6">
        <v>0</v>
      </c>
      <c r="R708" s="6">
        <v>0</v>
      </c>
      <c r="S708" s="6">
        <v>0</v>
      </c>
      <c r="T708" s="6">
        <v>780</v>
      </c>
      <c r="W708" s="66" t="str">
        <f t="shared" si="142"/>
        <v>X</v>
      </c>
      <c r="X708" s="66" t="str">
        <f t="shared" si="143"/>
        <v>X</v>
      </c>
      <c r="BC708" s="88">
        <v>500</v>
      </c>
      <c r="BE708" s="78">
        <f t="shared" si="138"/>
        <v>350500</v>
      </c>
      <c r="BF708" s="82">
        <f t="shared" si="132"/>
        <v>0.80063002443974485</v>
      </c>
      <c r="BG708" s="82">
        <f t="shared" si="134"/>
        <v>0.19936997556025515</v>
      </c>
      <c r="BH708" s="86">
        <f t="shared" si="139"/>
        <v>4.591622072400714E-4</v>
      </c>
      <c r="BI708" s="83">
        <f>SUMPRODUCT(BC708:$BC$2007,BG708:$BG$2007)</f>
        <v>41202.836467815599</v>
      </c>
      <c r="BJ708" s="77">
        <f t="shared" si="133"/>
        <v>0.18956749199631656</v>
      </c>
      <c r="BL708" s="78">
        <f t="shared" si="140"/>
        <v>350500</v>
      </c>
      <c r="BM708" s="82">
        <f t="shared" si="135"/>
        <v>0.94530216350055773</v>
      </c>
      <c r="BN708" s="82">
        <f t="shared" si="136"/>
        <v>5.4697836499442265E-2</v>
      </c>
      <c r="BO708" s="86">
        <f t="shared" si="141"/>
        <v>2.2721548301662953E-4</v>
      </c>
      <c r="BP708" s="83">
        <f>SUMPRODUCT(BC707:$BC$2006, BN708:$BN$2007)</f>
        <v>6580.8956521394284</v>
      </c>
      <c r="BQ708" s="77">
        <f t="shared" si="137"/>
        <v>5.456099711595188E-2</v>
      </c>
    </row>
    <row r="709" spans="1:69" x14ac:dyDescent="0.35">
      <c r="A709">
        <v>2022</v>
      </c>
      <c r="B709" t="s">
        <v>3</v>
      </c>
      <c r="C709" t="s">
        <v>67</v>
      </c>
      <c r="D709" t="s">
        <v>17</v>
      </c>
      <c r="E709">
        <v>1</v>
      </c>
      <c r="F709" t="s">
        <v>9</v>
      </c>
      <c r="G709" t="s">
        <v>129</v>
      </c>
      <c r="H709" t="s">
        <v>35</v>
      </c>
      <c r="I709" t="s">
        <v>86</v>
      </c>
      <c r="J709" t="s">
        <v>19</v>
      </c>
      <c r="K709" t="s">
        <v>91</v>
      </c>
      <c r="L709" s="6">
        <v>1</v>
      </c>
      <c r="M709" s="6">
        <v>0</v>
      </c>
      <c r="N709" s="6">
        <v>3270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W709" s="66" t="str">
        <f t="shared" si="142"/>
        <v>X</v>
      </c>
      <c r="X709" s="66" t="str">
        <f t="shared" si="143"/>
        <v>X</v>
      </c>
      <c r="BC709" s="88">
        <v>500</v>
      </c>
      <c r="BE709" s="78">
        <f t="shared" si="138"/>
        <v>351000</v>
      </c>
      <c r="BF709" s="82">
        <f t="shared" si="132"/>
        <v>0.80108813159598025</v>
      </c>
      <c r="BG709" s="82">
        <f t="shared" si="134"/>
        <v>0.19891186840401975</v>
      </c>
      <c r="BH709" s="86">
        <f t="shared" si="139"/>
        <v>4.5810715623539888E-4</v>
      </c>
      <c r="BI709" s="83">
        <f>SUMPRODUCT(BC709:$BC$2007,BG709:$BG$2007)</f>
        <v>41103.151480035456</v>
      </c>
      <c r="BJ709" s="77">
        <f t="shared" si="133"/>
        <v>0.18910885771908845</v>
      </c>
      <c r="BL709" s="78">
        <f t="shared" si="140"/>
        <v>351000</v>
      </c>
      <c r="BM709" s="82">
        <f t="shared" si="135"/>
        <v>0.94552843903224315</v>
      </c>
      <c r="BN709" s="82">
        <f t="shared" si="136"/>
        <v>5.4471560967756849E-2</v>
      </c>
      <c r="BO709" s="86">
        <f t="shared" si="141"/>
        <v>2.2627553168541592E-4</v>
      </c>
      <c r="BP709" s="83">
        <f>SUMPRODUCT(BC708:$BC$2006, BN709:$BN$2007)</f>
        <v>6553.5467338897088</v>
      </c>
      <c r="BQ709" s="77">
        <f t="shared" si="137"/>
        <v>5.4334252258014158E-2</v>
      </c>
    </row>
    <row r="710" spans="1:69" x14ac:dyDescent="0.35">
      <c r="A710">
        <v>2022</v>
      </c>
      <c r="B710" t="s">
        <v>3</v>
      </c>
      <c r="C710" t="s">
        <v>67</v>
      </c>
      <c r="D710" t="s">
        <v>17</v>
      </c>
      <c r="E710">
        <v>1</v>
      </c>
      <c r="F710" t="s">
        <v>9</v>
      </c>
      <c r="G710" t="s">
        <v>129</v>
      </c>
      <c r="H710" t="s">
        <v>35</v>
      </c>
      <c r="I710" t="s">
        <v>86</v>
      </c>
      <c r="J710" t="s">
        <v>19</v>
      </c>
      <c r="K710" t="s">
        <v>94</v>
      </c>
      <c r="L710" s="6">
        <v>1</v>
      </c>
      <c r="M710" s="6">
        <v>811867.68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439145.02</v>
      </c>
      <c r="W710" s="66" t="str">
        <f t="shared" si="142"/>
        <v>X</v>
      </c>
      <c r="X710" s="66" t="str">
        <f t="shared" si="143"/>
        <v>X</v>
      </c>
      <c r="BC710" s="88">
        <v>500</v>
      </c>
      <c r="BE710" s="78">
        <f t="shared" si="138"/>
        <v>351500</v>
      </c>
      <c r="BF710" s="82">
        <f t="shared" si="132"/>
        <v>0.80154518612547976</v>
      </c>
      <c r="BG710" s="82">
        <f t="shared" si="134"/>
        <v>0.19845481387452024</v>
      </c>
      <c r="BH710" s="86">
        <f t="shared" si="139"/>
        <v>4.5705452949951209E-4</v>
      </c>
      <c r="BI710" s="83">
        <f>SUMPRODUCT(BC710:$BC$2007,BG710:$BG$2007)</f>
        <v>41003.695545833449</v>
      </c>
      <c r="BJ710" s="77">
        <f t="shared" si="133"/>
        <v>0.18865127727980116</v>
      </c>
      <c r="BL710" s="78">
        <f t="shared" si="140"/>
        <v>351500</v>
      </c>
      <c r="BM710" s="82">
        <f t="shared" si="135"/>
        <v>0.94575377850101428</v>
      </c>
      <c r="BN710" s="82">
        <f t="shared" si="136"/>
        <v>5.4246221498985725E-2</v>
      </c>
      <c r="BO710" s="86">
        <f t="shared" si="141"/>
        <v>2.253394687711241E-4</v>
      </c>
      <c r="BP710" s="83">
        <f>SUMPRODUCT(BC709:$BC$2006, BN710:$BN$2007)</f>
        <v>6526.3109534058294</v>
      </c>
      <c r="BQ710" s="77">
        <f t="shared" si="137"/>
        <v>5.4108445404512609E-2</v>
      </c>
    </row>
    <row r="711" spans="1:69" x14ac:dyDescent="0.35">
      <c r="A711">
        <v>2022</v>
      </c>
      <c r="B711" t="s">
        <v>3</v>
      </c>
      <c r="C711" t="s">
        <v>67</v>
      </c>
      <c r="D711" t="s">
        <v>17</v>
      </c>
      <c r="E711">
        <v>1</v>
      </c>
      <c r="F711" t="s">
        <v>9</v>
      </c>
      <c r="G711" t="s">
        <v>129</v>
      </c>
      <c r="H711" t="s">
        <v>35</v>
      </c>
      <c r="I711" t="s">
        <v>87</v>
      </c>
      <c r="J711" t="s">
        <v>19</v>
      </c>
      <c r="K711" t="s">
        <v>98</v>
      </c>
      <c r="L711" s="6">
        <v>1</v>
      </c>
      <c r="M711" s="6">
        <v>10000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10000</v>
      </c>
      <c r="W711" s="66">
        <f t="shared" si="142"/>
        <v>10000</v>
      </c>
      <c r="X711" s="66" t="str">
        <f t="shared" si="143"/>
        <v>X</v>
      </c>
      <c r="BC711" s="88">
        <v>500</v>
      </c>
      <c r="BE711" s="78">
        <f t="shared" si="138"/>
        <v>352000</v>
      </c>
      <c r="BF711" s="82">
        <f t="shared" si="132"/>
        <v>0.80200119044694196</v>
      </c>
      <c r="BG711" s="82">
        <f t="shared" si="134"/>
        <v>0.19799880955305804</v>
      </c>
      <c r="BH711" s="86">
        <f t="shared" si="139"/>
        <v>4.5600432146220005E-4</v>
      </c>
      <c r="BI711" s="83">
        <f>SUMPRODUCT(BC711:$BC$2007,BG711:$BG$2007)</f>
        <v>40904.468138896198</v>
      </c>
      <c r="BJ711" s="77">
        <f t="shared" si="133"/>
        <v>0.18819474825697319</v>
      </c>
      <c r="BL711" s="78">
        <f t="shared" si="140"/>
        <v>352000</v>
      </c>
      <c r="BM711" s="82">
        <f t="shared" si="135"/>
        <v>0.94597818577920234</v>
      </c>
      <c r="BN711" s="82">
        <f t="shared" si="136"/>
        <v>5.4021814220797659E-2</v>
      </c>
      <c r="BO711" s="86">
        <f t="shared" si="141"/>
        <v>2.2440727818806572E-4</v>
      </c>
      <c r="BP711" s="83">
        <f>SUMPRODUCT(BC710:$BC$2006, BN711:$BN$2007)</f>
        <v>6499.187842656338</v>
      </c>
      <c r="BQ711" s="77">
        <f t="shared" si="137"/>
        <v>5.3883572675084423E-2</v>
      </c>
    </row>
    <row r="712" spans="1:69" x14ac:dyDescent="0.35">
      <c r="A712">
        <v>2022</v>
      </c>
      <c r="B712" t="s">
        <v>3</v>
      </c>
      <c r="C712" t="s">
        <v>67</v>
      </c>
      <c r="D712" t="s">
        <v>17</v>
      </c>
      <c r="E712">
        <v>1</v>
      </c>
      <c r="F712" t="s">
        <v>9</v>
      </c>
      <c r="G712" t="s">
        <v>131</v>
      </c>
      <c r="H712" t="s">
        <v>35</v>
      </c>
      <c r="I712" t="s">
        <v>87</v>
      </c>
      <c r="J712" t="s">
        <v>19</v>
      </c>
      <c r="K712" t="s">
        <v>89</v>
      </c>
      <c r="L712" s="6">
        <v>1</v>
      </c>
      <c r="M712" s="6">
        <v>100000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52190.2</v>
      </c>
      <c r="W712" s="66">
        <f t="shared" si="142"/>
        <v>100000</v>
      </c>
      <c r="X712" s="66" t="str">
        <f t="shared" si="143"/>
        <v>X</v>
      </c>
      <c r="BC712" s="88">
        <v>500</v>
      </c>
      <c r="BE712" s="78">
        <f t="shared" si="138"/>
        <v>352500</v>
      </c>
      <c r="BF712" s="82">
        <f t="shared" ref="BF712:BF775" si="144">_xlfn.EXPON.DIST(BE712, 1/$BJ$4, TRUE)</f>
        <v>0.80245614697350742</v>
      </c>
      <c r="BG712" s="82">
        <f t="shared" si="134"/>
        <v>0.19754385302649258</v>
      </c>
      <c r="BH712" s="86">
        <f t="shared" si="139"/>
        <v>4.5495652656546426E-4</v>
      </c>
      <c r="BI712" s="83">
        <f>SUMPRODUCT(BC712:$BC$2007,BG712:$BG$2007)</f>
        <v>40805.468734119677</v>
      </c>
      <c r="BJ712" s="77">
        <f t="shared" ref="BJ712:BJ775" si="145">BI712/$BJ$4</f>
        <v>0.18773926823468703</v>
      </c>
      <c r="BL712" s="78">
        <f t="shared" si="140"/>
        <v>352500</v>
      </c>
      <c r="BM712" s="82">
        <f t="shared" si="135"/>
        <v>0.94620166472311895</v>
      </c>
      <c r="BN712" s="82">
        <f t="shared" si="136"/>
        <v>5.3798335276881049E-2</v>
      </c>
      <c r="BO712" s="86">
        <f t="shared" si="141"/>
        <v>2.2347894391661072E-4</v>
      </c>
      <c r="BP712" s="83">
        <f>SUMPRODUCT(BC711:$BC$2006, BN712:$BN$2007)</f>
        <v>6472.1769355459382</v>
      </c>
      <c r="BQ712" s="77">
        <f t="shared" si="137"/>
        <v>5.3659630205419119E-2</v>
      </c>
    </row>
    <row r="713" spans="1:69" x14ac:dyDescent="0.35">
      <c r="A713">
        <v>2022</v>
      </c>
      <c r="B713" t="s">
        <v>3</v>
      </c>
      <c r="C713" t="s">
        <v>67</v>
      </c>
      <c r="D713" t="s">
        <v>17</v>
      </c>
      <c r="E713">
        <v>1</v>
      </c>
      <c r="F713" t="s">
        <v>9</v>
      </c>
      <c r="G713" t="s">
        <v>135</v>
      </c>
      <c r="H713" t="s">
        <v>35</v>
      </c>
      <c r="I713" t="s">
        <v>87</v>
      </c>
      <c r="J713" t="s">
        <v>19</v>
      </c>
      <c r="K713" t="s">
        <v>90</v>
      </c>
      <c r="L713" s="6">
        <v>2</v>
      </c>
      <c r="M713" s="6">
        <v>0</v>
      </c>
      <c r="N713" s="6">
        <v>1745.34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W713" s="66" t="str">
        <f t="shared" si="142"/>
        <v>X</v>
      </c>
      <c r="X713" s="66" t="str">
        <f t="shared" si="143"/>
        <v>X</v>
      </c>
      <c r="BC713" s="88">
        <v>500</v>
      </c>
      <c r="BE713" s="78">
        <f t="shared" si="138"/>
        <v>353000</v>
      </c>
      <c r="BF713" s="82">
        <f t="shared" si="144"/>
        <v>0.80291005811277216</v>
      </c>
      <c r="BG713" s="82">
        <f t="shared" ref="BG713:BG776" si="146">1-BF713</f>
        <v>0.19708994188722784</v>
      </c>
      <c r="BH713" s="86">
        <f t="shared" si="139"/>
        <v>4.5391113926473992E-4</v>
      </c>
      <c r="BI713" s="83">
        <f>SUMPRODUCT(BC713:$BC$2007,BG713:$BG$2007)</f>
        <v>40706.696807606415</v>
      </c>
      <c r="BJ713" s="77">
        <f t="shared" si="145"/>
        <v>0.18728483480257638</v>
      </c>
      <c r="BL713" s="78">
        <f t="shared" si="140"/>
        <v>353000</v>
      </c>
      <c r="BM713" s="82">
        <f t="shared" ref="BM713:BM776" si="147">_xlfn.EXPON.DIST(BL713, 1/$BQ$4, TRUE)</f>
        <v>0.94642421917312347</v>
      </c>
      <c r="BN713" s="82">
        <f t="shared" ref="BN713:BN776" si="148">1-BM713</f>
        <v>5.3575780826876529E-2</v>
      </c>
      <c r="BO713" s="86">
        <f t="shared" si="141"/>
        <v>2.2255445000451957E-4</v>
      </c>
      <c r="BP713" s="83">
        <f>SUMPRODUCT(BC712:$BC$2006, BN713:$BN$2007)</f>
        <v>6445.277767907497</v>
      </c>
      <c r="BQ713" s="77">
        <f t="shared" ref="BQ713:BQ776" si="149">BP713/$BQ$4</f>
        <v>5.3436614147192245E-2</v>
      </c>
    </row>
    <row r="714" spans="1:69" x14ac:dyDescent="0.35">
      <c r="A714">
        <v>2022</v>
      </c>
      <c r="B714" t="s">
        <v>3</v>
      </c>
      <c r="C714" t="s">
        <v>67</v>
      </c>
      <c r="D714" t="s">
        <v>17</v>
      </c>
      <c r="E714">
        <v>1</v>
      </c>
      <c r="F714" t="s">
        <v>9</v>
      </c>
      <c r="G714" t="s">
        <v>138</v>
      </c>
      <c r="H714" t="s">
        <v>35</v>
      </c>
      <c r="I714" t="s">
        <v>86</v>
      </c>
      <c r="J714" t="s">
        <v>19</v>
      </c>
      <c r="K714" t="s">
        <v>102</v>
      </c>
      <c r="L714" s="6">
        <v>1</v>
      </c>
      <c r="M714" s="6">
        <v>0</v>
      </c>
      <c r="N714" s="6">
        <v>8948.75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W714" s="66" t="str">
        <f t="shared" si="142"/>
        <v>X</v>
      </c>
      <c r="X714" s="66" t="str">
        <f t="shared" si="143"/>
        <v>X</v>
      </c>
      <c r="BC714" s="88">
        <v>500</v>
      </c>
      <c r="BE714" s="78">
        <f t="shared" ref="BE714:BE777" si="150">BE713+500</f>
        <v>353500</v>
      </c>
      <c r="BF714" s="82">
        <f t="shared" si="144"/>
        <v>0.80336292626680006</v>
      </c>
      <c r="BG714" s="82">
        <f t="shared" si="146"/>
        <v>0.19663707373319994</v>
      </c>
      <c r="BH714" s="86">
        <f t="shared" ref="BH714:BH777" si="151">BF714-BF713</f>
        <v>4.5286815402789671E-4</v>
      </c>
      <c r="BI714" s="83">
        <f>SUMPRODUCT(BC714:$BC$2007,BG714:$BG$2007)</f>
        <v>40608.151836662808</v>
      </c>
      <c r="BJ714" s="77">
        <f t="shared" si="145"/>
        <v>0.18683144555581369</v>
      </c>
      <c r="BL714" s="78">
        <f t="shared" ref="BL714:BL777" si="152">BL713+500</f>
        <v>353500</v>
      </c>
      <c r="BM714" s="82">
        <f t="shared" si="147"/>
        <v>0.94664585295368786</v>
      </c>
      <c r="BN714" s="82">
        <f t="shared" si="148"/>
        <v>5.3354147046312139E-2</v>
      </c>
      <c r="BO714" s="86">
        <f t="shared" ref="BO714:BO777" si="153">BM714-BM713</f>
        <v>2.2163378056438976E-4</v>
      </c>
      <c r="BP714" s="83">
        <f>SUMPRODUCT(BC713:$BC$2006, BN714:$BN$2007)</f>
        <v>6418.4898774940593</v>
      </c>
      <c r="BQ714" s="77">
        <f t="shared" si="149"/>
        <v>5.3214520667999206E-2</v>
      </c>
    </row>
    <row r="715" spans="1:69" x14ac:dyDescent="0.35">
      <c r="A715">
        <v>2022</v>
      </c>
      <c r="B715" t="s">
        <v>3</v>
      </c>
      <c r="C715" t="s">
        <v>67</v>
      </c>
      <c r="D715" t="s">
        <v>17</v>
      </c>
      <c r="E715">
        <v>1</v>
      </c>
      <c r="F715" t="s">
        <v>9</v>
      </c>
      <c r="G715" t="s">
        <v>139</v>
      </c>
      <c r="H715" t="s">
        <v>35</v>
      </c>
      <c r="I715" t="s">
        <v>87</v>
      </c>
      <c r="J715" t="s">
        <v>19</v>
      </c>
      <c r="K715" t="s">
        <v>90</v>
      </c>
      <c r="L715" s="6">
        <v>4</v>
      </c>
      <c r="M715" s="6">
        <v>77</v>
      </c>
      <c r="N715" s="6">
        <v>6.66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38.56</v>
      </c>
      <c r="W715" s="66">
        <f t="shared" si="142"/>
        <v>19.25</v>
      </c>
      <c r="X715" s="66" t="str">
        <f t="shared" si="143"/>
        <v>X</v>
      </c>
      <c r="BC715" s="88">
        <v>500</v>
      </c>
      <c r="BE715" s="78">
        <f t="shared" si="150"/>
        <v>354000</v>
      </c>
      <c r="BF715" s="82">
        <f t="shared" si="144"/>
        <v>0.80381475383213541</v>
      </c>
      <c r="BG715" s="82">
        <f t="shared" si="146"/>
        <v>0.19618524616786459</v>
      </c>
      <c r="BH715" s="86">
        <f t="shared" si="151"/>
        <v>4.5182756533534985E-4</v>
      </c>
      <c r="BI715" s="83">
        <f>SUMPRODUCT(BC715:$BC$2007,BG715:$BG$2007)</f>
        <v>40509.833299796206</v>
      </c>
      <c r="BJ715" s="77">
        <f t="shared" si="145"/>
        <v>0.18637909809509681</v>
      </c>
      <c r="BL715" s="78">
        <f t="shared" si="152"/>
        <v>354000</v>
      </c>
      <c r="BM715" s="82">
        <f t="shared" si="147"/>
        <v>0.94686656987346318</v>
      </c>
      <c r="BN715" s="82">
        <f t="shared" si="148"/>
        <v>5.3133430126536818E-2</v>
      </c>
      <c r="BO715" s="86">
        <f t="shared" si="153"/>
        <v>2.2071691977532115E-4</v>
      </c>
      <c r="BP715" s="83">
        <f>SUMPRODUCT(BC714:$BC$2006, BN715:$BN$2007)</f>
        <v>6391.8128039709027</v>
      </c>
      <c r="BQ715" s="77">
        <f t="shared" si="149"/>
        <v>5.2993345951289364E-2</v>
      </c>
    </row>
    <row r="716" spans="1:69" x14ac:dyDescent="0.35">
      <c r="A716">
        <v>2022</v>
      </c>
      <c r="B716" t="s">
        <v>3</v>
      </c>
      <c r="C716" t="s">
        <v>67</v>
      </c>
      <c r="D716" t="s">
        <v>17</v>
      </c>
      <c r="E716">
        <v>1</v>
      </c>
      <c r="F716" t="s">
        <v>9</v>
      </c>
      <c r="G716" t="s">
        <v>141</v>
      </c>
      <c r="H716" t="s">
        <v>35</v>
      </c>
      <c r="I716" t="s">
        <v>86</v>
      </c>
      <c r="J716" t="s">
        <v>19</v>
      </c>
      <c r="K716" t="s">
        <v>89</v>
      </c>
      <c r="L716" s="6">
        <v>1</v>
      </c>
      <c r="M716" s="6">
        <v>50000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30000</v>
      </c>
      <c r="W716" s="66" t="str">
        <f t="shared" si="142"/>
        <v>X</v>
      </c>
      <c r="X716" s="66" t="str">
        <f t="shared" si="143"/>
        <v>X</v>
      </c>
      <c r="BC716" s="88">
        <v>500</v>
      </c>
      <c r="BE716" s="78">
        <f t="shared" si="150"/>
        <v>354500</v>
      </c>
      <c r="BF716" s="82">
        <f t="shared" si="144"/>
        <v>0.80426554319981602</v>
      </c>
      <c r="BG716" s="82">
        <f t="shared" si="146"/>
        <v>0.19573445680018398</v>
      </c>
      <c r="BH716" s="86">
        <f t="shared" si="151"/>
        <v>4.5078936768061517E-4</v>
      </c>
      <c r="BI716" s="83">
        <f>SUMPRODUCT(BC716:$BC$2007,BG716:$BG$2007)</f>
        <v>40411.740676712281</v>
      </c>
      <c r="BJ716" s="77">
        <f t="shared" si="145"/>
        <v>0.1859277900266369</v>
      </c>
      <c r="BL716" s="78">
        <f t="shared" si="152"/>
        <v>354500</v>
      </c>
      <c r="BM716" s="82">
        <f t="shared" si="147"/>
        <v>0.94708637372534454</v>
      </c>
      <c r="BN716" s="82">
        <f t="shared" si="148"/>
        <v>5.2913626274655456E-2</v>
      </c>
      <c r="BO716" s="86">
        <f t="shared" si="153"/>
        <v>2.1980385188136164E-4</v>
      </c>
      <c r="BP716" s="83">
        <f>SUMPRODUCT(BC715:$BC$2006, BN716:$BN$2007)</f>
        <v>6365.2460889076337</v>
      </c>
      <c r="BQ716" s="77">
        <f t="shared" si="149"/>
        <v>5.2773086196300521E-2</v>
      </c>
    </row>
    <row r="717" spans="1:69" x14ac:dyDescent="0.35">
      <c r="A717">
        <v>2022</v>
      </c>
      <c r="B717" t="s">
        <v>3</v>
      </c>
      <c r="C717" t="s">
        <v>67</v>
      </c>
      <c r="D717" t="s">
        <v>17</v>
      </c>
      <c r="E717">
        <v>1</v>
      </c>
      <c r="F717" t="s">
        <v>9</v>
      </c>
      <c r="G717" t="s">
        <v>145</v>
      </c>
      <c r="H717" t="s">
        <v>35</v>
      </c>
      <c r="I717" t="s">
        <v>87</v>
      </c>
      <c r="J717" t="s">
        <v>19</v>
      </c>
      <c r="K717" t="s">
        <v>90</v>
      </c>
      <c r="L717" s="6">
        <v>1</v>
      </c>
      <c r="M717" s="6">
        <v>1400000</v>
      </c>
      <c r="N717" s="6">
        <v>0.91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753623.89</v>
      </c>
      <c r="W717" s="66">
        <f t="shared" si="142"/>
        <v>1400000</v>
      </c>
      <c r="X717" s="66" t="str">
        <f t="shared" si="143"/>
        <v>X</v>
      </c>
      <c r="BC717" s="88">
        <v>500</v>
      </c>
      <c r="BE717" s="78">
        <f t="shared" si="150"/>
        <v>355000</v>
      </c>
      <c r="BF717" s="82">
        <f t="shared" si="144"/>
        <v>0.80471529675538545</v>
      </c>
      <c r="BG717" s="82">
        <f t="shared" si="146"/>
        <v>0.19528470324461455</v>
      </c>
      <c r="BH717" s="86">
        <f t="shared" si="151"/>
        <v>4.4975355556942098E-4</v>
      </c>
      <c r="BI717" s="83">
        <f>SUMPRODUCT(BC717:$BC$2007,BG717:$BG$2007)</f>
        <v>40313.873448312203</v>
      </c>
      <c r="BJ717" s="77">
        <f t="shared" si="145"/>
        <v>0.18547751896214537</v>
      </c>
      <c r="BL717" s="78">
        <f t="shared" si="152"/>
        <v>355000</v>
      </c>
      <c r="BM717" s="82">
        <f t="shared" si="147"/>
        <v>0.94730526828653672</v>
      </c>
      <c r="BN717" s="82">
        <f t="shared" si="148"/>
        <v>5.2694731713463283E-2</v>
      </c>
      <c r="BO717" s="86">
        <f t="shared" si="153"/>
        <v>2.1889456119217332E-4</v>
      </c>
      <c r="BP717" s="83">
        <f>SUMPRODUCT(BC716:$BC$2006, BN717:$BN$2007)</f>
        <v>6338.7892757703066</v>
      </c>
      <c r="BQ717" s="77">
        <f t="shared" si="149"/>
        <v>5.2553737617993604E-2</v>
      </c>
    </row>
    <row r="718" spans="1:69" x14ac:dyDescent="0.35">
      <c r="A718">
        <v>2022</v>
      </c>
      <c r="B718" t="s">
        <v>3</v>
      </c>
      <c r="C718" t="s">
        <v>67</v>
      </c>
      <c r="D718" t="s">
        <v>17</v>
      </c>
      <c r="E718">
        <v>1</v>
      </c>
      <c r="F718" t="s">
        <v>9</v>
      </c>
      <c r="G718" t="s">
        <v>148</v>
      </c>
      <c r="H718" t="s">
        <v>35</v>
      </c>
      <c r="I718" t="s">
        <v>86</v>
      </c>
      <c r="J718" t="s">
        <v>19</v>
      </c>
      <c r="K718" t="s">
        <v>90</v>
      </c>
      <c r="L718" s="6">
        <v>1</v>
      </c>
      <c r="M718" s="6">
        <v>98500</v>
      </c>
      <c r="N718" s="6">
        <v>900</v>
      </c>
      <c r="O718" s="6">
        <v>0</v>
      </c>
      <c r="P718" s="6">
        <v>98500</v>
      </c>
      <c r="Q718" s="6">
        <v>0</v>
      </c>
      <c r="R718" s="6">
        <v>0</v>
      </c>
      <c r="S718" s="6">
        <v>0</v>
      </c>
      <c r="T718" s="6">
        <v>49323.56</v>
      </c>
      <c r="W718" s="66" t="str">
        <f t="shared" si="142"/>
        <v>X</v>
      </c>
      <c r="X718" s="66" t="str">
        <f t="shared" si="143"/>
        <v>X</v>
      </c>
      <c r="BC718" s="88">
        <v>500</v>
      </c>
      <c r="BE718" s="78">
        <f t="shared" si="150"/>
        <v>355500</v>
      </c>
      <c r="BF718" s="82">
        <f t="shared" si="144"/>
        <v>0.80516401687890582</v>
      </c>
      <c r="BG718" s="82">
        <f t="shared" si="146"/>
        <v>0.19483598312109418</v>
      </c>
      <c r="BH718" s="86">
        <f t="shared" si="151"/>
        <v>4.4872012352037416E-4</v>
      </c>
      <c r="BI718" s="83">
        <f>SUMPRODUCT(BC718:$BC$2007,BG718:$BG$2007)</f>
        <v>40216.231096689888</v>
      </c>
      <c r="BJ718" s="77">
        <f t="shared" si="145"/>
        <v>0.18502828251882131</v>
      </c>
      <c r="BL718" s="78">
        <f t="shared" si="152"/>
        <v>355500</v>
      </c>
      <c r="BM718" s="82">
        <f t="shared" si="147"/>
        <v>0.94752325731861853</v>
      </c>
      <c r="BN718" s="82">
        <f t="shared" si="148"/>
        <v>5.2476742681381472E-2</v>
      </c>
      <c r="BO718" s="86">
        <f t="shared" si="153"/>
        <v>2.179890320818112E-4</v>
      </c>
      <c r="BP718" s="83">
        <f>SUMPRODUCT(BC717:$BC$2006, BN718:$BN$2007)</f>
        <v>6312.4419099135757</v>
      </c>
      <c r="BQ718" s="77">
        <f t="shared" si="149"/>
        <v>5.2335296446987541E-2</v>
      </c>
    </row>
    <row r="719" spans="1:69" x14ac:dyDescent="0.35">
      <c r="A719">
        <v>2022</v>
      </c>
      <c r="B719" t="s">
        <v>3</v>
      </c>
      <c r="C719" t="s">
        <v>67</v>
      </c>
      <c r="D719" t="s">
        <v>17</v>
      </c>
      <c r="E719">
        <v>1</v>
      </c>
      <c r="F719" t="s">
        <v>9</v>
      </c>
      <c r="G719" t="s">
        <v>151</v>
      </c>
      <c r="H719" t="s">
        <v>35</v>
      </c>
      <c r="I719" t="s">
        <v>86</v>
      </c>
      <c r="J719" t="s">
        <v>19</v>
      </c>
      <c r="K719" t="s">
        <v>90</v>
      </c>
      <c r="L719" s="6">
        <v>1</v>
      </c>
      <c r="M719" s="6">
        <v>24800000</v>
      </c>
      <c r="N719" s="6">
        <v>170.92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2866228.37</v>
      </c>
      <c r="W719" s="66" t="str">
        <f t="shared" si="142"/>
        <v>X</v>
      </c>
      <c r="X719" s="66" t="str">
        <f t="shared" si="143"/>
        <v>X</v>
      </c>
      <c r="BC719" s="88">
        <v>500</v>
      </c>
      <c r="BE719" s="78">
        <f t="shared" si="150"/>
        <v>356000</v>
      </c>
      <c r="BF719" s="82">
        <f t="shared" si="144"/>
        <v>0.80561170594497056</v>
      </c>
      <c r="BG719" s="82">
        <f t="shared" si="146"/>
        <v>0.19438829405502944</v>
      </c>
      <c r="BH719" s="86">
        <f t="shared" si="151"/>
        <v>4.4768906606473813E-4</v>
      </c>
      <c r="BI719" s="83">
        <f>SUMPRODUCT(BC719:$BC$2007,BG719:$BG$2007)</f>
        <v>40118.813105129353</v>
      </c>
      <c r="BJ719" s="77">
        <f t="shared" si="145"/>
        <v>0.1845800783193392</v>
      </c>
      <c r="BL719" s="78">
        <f t="shared" si="152"/>
        <v>356000</v>
      </c>
      <c r="BM719" s="82">
        <f t="shared" si="147"/>
        <v>0.94774034456760825</v>
      </c>
      <c r="BN719" s="82">
        <f t="shared" si="148"/>
        <v>5.2259655432391749E-2</v>
      </c>
      <c r="BO719" s="86">
        <f t="shared" si="153"/>
        <v>2.1708724898972243E-4</v>
      </c>
      <c r="BP719" s="83">
        <f>SUMPRODUCT(BC718:$BC$2006, BN719:$BN$2007)</f>
        <v>6286.2035385728832</v>
      </c>
      <c r="BQ719" s="77">
        <f t="shared" si="149"/>
        <v>5.2117758929494558E-2</v>
      </c>
    </row>
    <row r="720" spans="1:69" x14ac:dyDescent="0.35">
      <c r="A720">
        <v>2022</v>
      </c>
      <c r="B720" t="s">
        <v>3</v>
      </c>
      <c r="C720" t="s">
        <v>67</v>
      </c>
      <c r="D720" t="s">
        <v>17</v>
      </c>
      <c r="E720">
        <v>2</v>
      </c>
      <c r="F720" t="s">
        <v>9</v>
      </c>
      <c r="G720" t="s">
        <v>123</v>
      </c>
      <c r="H720" t="s">
        <v>35</v>
      </c>
      <c r="I720" t="s">
        <v>86</v>
      </c>
      <c r="J720" t="s">
        <v>19</v>
      </c>
      <c r="K720" t="s">
        <v>90</v>
      </c>
      <c r="L720" s="6">
        <v>1</v>
      </c>
      <c r="M720" s="6">
        <v>400000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200298.71</v>
      </c>
      <c r="W720" s="66" t="str">
        <f t="shared" si="142"/>
        <v>X</v>
      </c>
      <c r="X720" s="66" t="str">
        <f t="shared" si="143"/>
        <v>X</v>
      </c>
      <c r="BC720" s="88">
        <v>500</v>
      </c>
      <c r="BE720" s="78">
        <f t="shared" si="150"/>
        <v>356500</v>
      </c>
      <c r="BF720" s="82">
        <f t="shared" si="144"/>
        <v>0.80605836632271677</v>
      </c>
      <c r="BG720" s="82">
        <f t="shared" si="146"/>
        <v>0.19394163367728323</v>
      </c>
      <c r="BH720" s="86">
        <f t="shared" si="151"/>
        <v>4.4666037774621081E-4</v>
      </c>
      <c r="BI720" s="83">
        <f>SUMPRODUCT(BC720:$BC$2007,BG720:$BG$2007)</f>
        <v>40021.618958101848</v>
      </c>
      <c r="BJ720" s="77">
        <f t="shared" si="145"/>
        <v>0.18413290399183588</v>
      </c>
      <c r="BL720" s="78">
        <f t="shared" si="152"/>
        <v>356500</v>
      </c>
      <c r="BM720" s="82">
        <f t="shared" si="147"/>
        <v>0.94795653376402711</v>
      </c>
      <c r="BN720" s="82">
        <f t="shared" si="148"/>
        <v>5.2043466235972891E-2</v>
      </c>
      <c r="BO720" s="86">
        <f t="shared" si="153"/>
        <v>2.1618919641885892E-4</v>
      </c>
      <c r="BP720" s="83">
        <f>SUMPRODUCT(BC719:$BC$2006, BN720:$BN$2007)</f>
        <v>6260.0737108566882</v>
      </c>
      <c r="BQ720" s="77">
        <f t="shared" si="149"/>
        <v>5.1901121327255696E-2</v>
      </c>
    </row>
    <row r="721" spans="1:69" x14ac:dyDescent="0.35">
      <c r="A721">
        <v>2022</v>
      </c>
      <c r="B721" t="s">
        <v>3</v>
      </c>
      <c r="C721" t="s">
        <v>67</v>
      </c>
      <c r="D721" t="s">
        <v>17</v>
      </c>
      <c r="E721">
        <v>2</v>
      </c>
      <c r="F721" t="s">
        <v>9</v>
      </c>
      <c r="G721" t="s">
        <v>129</v>
      </c>
      <c r="H721" t="s">
        <v>35</v>
      </c>
      <c r="I721" t="s">
        <v>86</v>
      </c>
      <c r="J721" t="s">
        <v>19</v>
      </c>
      <c r="K721" t="s">
        <v>90</v>
      </c>
      <c r="L721" s="6">
        <v>2</v>
      </c>
      <c r="M721" s="6">
        <v>0</v>
      </c>
      <c r="N721" s="6">
        <v>36358.67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W721" s="66" t="str">
        <f t="shared" si="142"/>
        <v>X</v>
      </c>
      <c r="X721" s="66" t="str">
        <f t="shared" si="143"/>
        <v>X</v>
      </c>
      <c r="BC721" s="88">
        <v>500</v>
      </c>
      <c r="BE721" s="78">
        <f t="shared" si="150"/>
        <v>357000</v>
      </c>
      <c r="BF721" s="82">
        <f t="shared" si="144"/>
        <v>0.8065040003758378</v>
      </c>
      <c r="BG721" s="82">
        <f t="shared" si="146"/>
        <v>0.1934959996241622</v>
      </c>
      <c r="BH721" s="86">
        <f t="shared" si="151"/>
        <v>4.4563405312103566E-4</v>
      </c>
      <c r="BI721" s="83">
        <f>SUMPRODUCT(BC721:$BC$2007,BG721:$BG$2007)</f>
        <v>39924.648141263206</v>
      </c>
      <c r="BJ721" s="77">
        <f t="shared" si="145"/>
        <v>0.18368675716989813</v>
      </c>
      <c r="BL721" s="78">
        <f t="shared" si="152"/>
        <v>357000</v>
      </c>
      <c r="BM721" s="82">
        <f t="shared" si="147"/>
        <v>0.9481718286229639</v>
      </c>
      <c r="BN721" s="82">
        <f t="shared" si="148"/>
        <v>5.1828171377036103E-2</v>
      </c>
      <c r="BO721" s="86">
        <f t="shared" si="153"/>
        <v>2.1529485893678757E-4</v>
      </c>
      <c r="BP721" s="83">
        <f>SUMPRODUCT(BC720:$BC$2006, BN721:$BN$2007)</f>
        <v>6234.0519777387017</v>
      </c>
      <c r="BQ721" s="77">
        <f t="shared" si="149"/>
        <v>5.1685379917476473E-2</v>
      </c>
    </row>
    <row r="722" spans="1:69" x14ac:dyDescent="0.35">
      <c r="A722">
        <v>2022</v>
      </c>
      <c r="B722" t="s">
        <v>3</v>
      </c>
      <c r="C722" t="s">
        <v>67</v>
      </c>
      <c r="D722" t="s">
        <v>17</v>
      </c>
      <c r="E722">
        <v>2</v>
      </c>
      <c r="F722" t="s">
        <v>9</v>
      </c>
      <c r="G722" t="s">
        <v>129</v>
      </c>
      <c r="H722" t="s">
        <v>35</v>
      </c>
      <c r="I722" t="s">
        <v>87</v>
      </c>
      <c r="J722" t="s">
        <v>19</v>
      </c>
      <c r="K722" t="s">
        <v>90</v>
      </c>
      <c r="L722" s="6">
        <v>2</v>
      </c>
      <c r="M722" s="6">
        <v>15000</v>
      </c>
      <c r="N722" s="6">
        <v>0.16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7511.2</v>
      </c>
      <c r="W722" s="66">
        <f t="shared" si="142"/>
        <v>7500</v>
      </c>
      <c r="X722" s="66" t="str">
        <f t="shared" si="143"/>
        <v>X</v>
      </c>
      <c r="BC722" s="88">
        <v>500</v>
      </c>
      <c r="BE722" s="78">
        <f t="shared" si="150"/>
        <v>357500</v>
      </c>
      <c r="BF722" s="82">
        <f t="shared" si="144"/>
        <v>0.80694861046259558</v>
      </c>
      <c r="BG722" s="82">
        <f t="shared" si="146"/>
        <v>0.19305138953740442</v>
      </c>
      <c r="BH722" s="86">
        <f t="shared" si="151"/>
        <v>4.4461008675777958E-4</v>
      </c>
      <c r="BI722" s="83">
        <f>SUMPRODUCT(BC722:$BC$2007,BG722:$BG$2007)</f>
        <v>39827.900141451137</v>
      </c>
      <c r="BJ722" s="77">
        <f t="shared" si="145"/>
        <v>0.18324163549255051</v>
      </c>
      <c r="BL722" s="78">
        <f t="shared" si="152"/>
        <v>357500</v>
      </c>
      <c r="BM722" s="82">
        <f t="shared" si="147"/>
        <v>0.94838623284413903</v>
      </c>
      <c r="BN722" s="82">
        <f t="shared" si="148"/>
        <v>5.1613767155860968E-2</v>
      </c>
      <c r="BO722" s="86">
        <f t="shared" si="153"/>
        <v>2.1440422117513513E-4</v>
      </c>
      <c r="BP722" s="83">
        <f>SUMPRODUCT(BC721:$BC$2006, BN722:$BN$2007)</f>
        <v>6208.1378920501829</v>
      </c>
      <c r="BQ722" s="77">
        <f t="shared" si="149"/>
        <v>5.1470530992762983E-2</v>
      </c>
    </row>
    <row r="723" spans="1:69" x14ac:dyDescent="0.35">
      <c r="A723">
        <v>2022</v>
      </c>
      <c r="B723" t="s">
        <v>3</v>
      </c>
      <c r="C723" t="s">
        <v>67</v>
      </c>
      <c r="D723" t="s">
        <v>17</v>
      </c>
      <c r="E723">
        <v>2</v>
      </c>
      <c r="F723" t="s">
        <v>9</v>
      </c>
      <c r="G723" t="s">
        <v>130</v>
      </c>
      <c r="H723" t="s">
        <v>35</v>
      </c>
      <c r="I723" t="s">
        <v>86</v>
      </c>
      <c r="J723" t="s">
        <v>19</v>
      </c>
      <c r="K723" t="s">
        <v>90</v>
      </c>
      <c r="L723" s="6">
        <v>1</v>
      </c>
      <c r="M723" s="6">
        <v>180000</v>
      </c>
      <c r="N723" s="6">
        <v>0.03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90134.42</v>
      </c>
      <c r="W723" s="66" t="str">
        <f t="shared" si="142"/>
        <v>X</v>
      </c>
      <c r="X723" s="66" t="str">
        <f t="shared" si="143"/>
        <v>X</v>
      </c>
      <c r="BC723" s="88">
        <v>500</v>
      </c>
      <c r="BE723" s="78">
        <f t="shared" si="150"/>
        <v>358000</v>
      </c>
      <c r="BF723" s="82">
        <f t="shared" si="144"/>
        <v>0.80739219893583358</v>
      </c>
      <c r="BG723" s="82">
        <f t="shared" si="146"/>
        <v>0.19260780106416642</v>
      </c>
      <c r="BH723" s="86">
        <f t="shared" si="151"/>
        <v>4.435884732379991E-4</v>
      </c>
      <c r="BI723" s="83">
        <f>SUMPRODUCT(BC723:$BC$2007,BG723:$BG$2007)</f>
        <v>39731.374446682436</v>
      </c>
      <c r="BJ723" s="77">
        <f t="shared" si="145"/>
        <v>0.18279753660424225</v>
      </c>
      <c r="BL723" s="78">
        <f t="shared" si="152"/>
        <v>358000</v>
      </c>
      <c r="BM723" s="82">
        <f t="shared" si="147"/>
        <v>0.94859975011196729</v>
      </c>
      <c r="BN723" s="82">
        <f t="shared" si="148"/>
        <v>5.1400249888032712E-2</v>
      </c>
      <c r="BO723" s="86">
        <f t="shared" si="153"/>
        <v>2.1351726782825597E-4</v>
      </c>
      <c r="BP723" s="83">
        <f>SUMPRODUCT(BC722:$BC$2006, BN723:$BN$2007)</f>
        <v>6182.3310084722543</v>
      </c>
      <c r="BQ723" s="77">
        <f t="shared" si="149"/>
        <v>5.1256570861058219E-2</v>
      </c>
    </row>
    <row r="724" spans="1:69" x14ac:dyDescent="0.35">
      <c r="A724">
        <v>2022</v>
      </c>
      <c r="B724" t="s">
        <v>3</v>
      </c>
      <c r="C724" t="s">
        <v>67</v>
      </c>
      <c r="D724" t="s">
        <v>17</v>
      </c>
      <c r="E724">
        <v>2</v>
      </c>
      <c r="F724" t="s">
        <v>9</v>
      </c>
      <c r="G724" t="s">
        <v>137</v>
      </c>
      <c r="H724" t="s">
        <v>35</v>
      </c>
      <c r="I724" t="s">
        <v>86</v>
      </c>
      <c r="J724" t="s">
        <v>19</v>
      </c>
      <c r="K724" t="s">
        <v>90</v>
      </c>
      <c r="L724" s="6">
        <v>1</v>
      </c>
      <c r="M724" s="6">
        <v>25000</v>
      </c>
      <c r="N724" s="6">
        <v>0.02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12518.67</v>
      </c>
      <c r="W724" s="66" t="str">
        <f t="shared" si="142"/>
        <v>X</v>
      </c>
      <c r="X724" s="66" t="str">
        <f t="shared" si="143"/>
        <v>X</v>
      </c>
      <c r="BC724" s="88">
        <v>500</v>
      </c>
      <c r="BE724" s="78">
        <f t="shared" si="150"/>
        <v>358500</v>
      </c>
      <c r="BF724" s="82">
        <f t="shared" si="144"/>
        <v>0.80783476814298882</v>
      </c>
      <c r="BG724" s="82">
        <f t="shared" si="146"/>
        <v>0.19216523185701118</v>
      </c>
      <c r="BH724" s="86">
        <f t="shared" si="151"/>
        <v>4.4256920715524117E-4</v>
      </c>
      <c r="BI724" s="83">
        <f>SUMPRODUCT(BC724:$BC$2007,BG724:$BG$2007)</f>
        <v>39635.07054615036</v>
      </c>
      <c r="BJ724" s="77">
        <f t="shared" si="145"/>
        <v>0.18235445815483528</v>
      </c>
      <c r="BL724" s="78">
        <f t="shared" si="152"/>
        <v>358500</v>
      </c>
      <c r="BM724" s="82">
        <f t="shared" si="147"/>
        <v>0.94881238409562219</v>
      </c>
      <c r="BN724" s="82">
        <f t="shared" si="148"/>
        <v>5.1187615904377815E-2</v>
      </c>
      <c r="BO724" s="86">
        <f t="shared" si="153"/>
        <v>2.1263398365489738E-4</v>
      </c>
      <c r="BP724" s="83">
        <f>SUMPRODUCT(BC723:$BC$2006, BN724:$BN$2007)</f>
        <v>6156.6308835282362</v>
      </c>
      <c r="BQ724" s="77">
        <f t="shared" si="149"/>
        <v>5.1043495845578477E-2</v>
      </c>
    </row>
    <row r="725" spans="1:69" x14ac:dyDescent="0.35">
      <c r="A725">
        <v>2022</v>
      </c>
      <c r="B725" t="s">
        <v>3</v>
      </c>
      <c r="C725" t="s">
        <v>67</v>
      </c>
      <c r="D725" t="s">
        <v>17</v>
      </c>
      <c r="E725">
        <v>2</v>
      </c>
      <c r="F725" t="s">
        <v>9</v>
      </c>
      <c r="G725" t="s">
        <v>139</v>
      </c>
      <c r="H725" t="s">
        <v>35</v>
      </c>
      <c r="I725" t="s">
        <v>86</v>
      </c>
      <c r="J725" t="s">
        <v>19</v>
      </c>
      <c r="K725" t="s">
        <v>90</v>
      </c>
      <c r="L725" s="6">
        <v>8</v>
      </c>
      <c r="M725" s="6">
        <v>70000</v>
      </c>
      <c r="N725" s="6">
        <v>3.56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35052.269999999997</v>
      </c>
      <c r="W725" s="66" t="str">
        <f t="shared" si="142"/>
        <v>X</v>
      </c>
      <c r="X725" s="66" t="str">
        <f t="shared" si="143"/>
        <v>X</v>
      </c>
      <c r="BC725" s="88">
        <v>500</v>
      </c>
      <c r="BE725" s="78">
        <f t="shared" si="150"/>
        <v>359000</v>
      </c>
      <c r="BF725" s="82">
        <f t="shared" si="144"/>
        <v>0.80827632042610431</v>
      </c>
      <c r="BG725" s="82">
        <f t="shared" si="146"/>
        <v>0.19172367957389569</v>
      </c>
      <c r="BH725" s="86">
        <f t="shared" si="151"/>
        <v>4.4155228311548722E-4</v>
      </c>
      <c r="BI725" s="83">
        <f>SUMPRODUCT(BC725:$BC$2007,BG725:$BG$2007)</f>
        <v>39538.987930221854</v>
      </c>
      <c r="BJ725" s="77">
        <f t="shared" si="145"/>
        <v>0.18191239779959154</v>
      </c>
      <c r="BL725" s="78">
        <f t="shared" si="152"/>
        <v>359000</v>
      </c>
      <c r="BM725" s="82">
        <f t="shared" si="147"/>
        <v>0.94902413844909816</v>
      </c>
      <c r="BN725" s="82">
        <f t="shared" si="148"/>
        <v>5.0975861550901835E-2</v>
      </c>
      <c r="BO725" s="86">
        <f t="shared" si="153"/>
        <v>2.1175435347597915E-4</v>
      </c>
      <c r="BP725" s="83">
        <f>SUMPRODUCT(BC724:$BC$2006, BN725:$BN$2007)</f>
        <v>6131.0370755760468</v>
      </c>
      <c r="BQ725" s="77">
        <f t="shared" si="149"/>
        <v>5.0831302284750378E-2</v>
      </c>
    </row>
    <row r="726" spans="1:69" x14ac:dyDescent="0.35">
      <c r="A726">
        <v>2022</v>
      </c>
      <c r="B726" t="s">
        <v>3</v>
      </c>
      <c r="C726" t="s">
        <v>67</v>
      </c>
      <c r="D726" t="s">
        <v>17</v>
      </c>
      <c r="E726">
        <v>2</v>
      </c>
      <c r="F726" t="s">
        <v>9</v>
      </c>
      <c r="G726" t="s">
        <v>139</v>
      </c>
      <c r="H726" t="s">
        <v>35</v>
      </c>
      <c r="I726" t="s">
        <v>87</v>
      </c>
      <c r="J726" t="s">
        <v>19</v>
      </c>
      <c r="K726" t="s">
        <v>90</v>
      </c>
      <c r="L726" s="6">
        <v>2</v>
      </c>
      <c r="M726" s="6">
        <v>312000</v>
      </c>
      <c r="N726" s="6">
        <v>0.14000000000000001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156232.99</v>
      </c>
      <c r="W726" s="66">
        <f t="shared" si="142"/>
        <v>156000</v>
      </c>
      <c r="X726" s="66" t="str">
        <f t="shared" si="143"/>
        <v>X</v>
      </c>
      <c r="BC726" s="88">
        <v>500</v>
      </c>
      <c r="BE726" s="78">
        <f t="shared" si="150"/>
        <v>359500</v>
      </c>
      <c r="BF726" s="82">
        <f t="shared" si="144"/>
        <v>0.80871685812184202</v>
      </c>
      <c r="BG726" s="82">
        <f t="shared" si="146"/>
        <v>0.19128314187815798</v>
      </c>
      <c r="BH726" s="86">
        <f t="shared" si="151"/>
        <v>4.4053769573770829E-4</v>
      </c>
      <c r="BI726" s="83">
        <f>SUMPRODUCT(BC726:$BC$2007,BG726:$BG$2007)</f>
        <v>39443.126090434896</v>
      </c>
      <c r="BJ726" s="77">
        <f t="shared" si="145"/>
        <v>0.18147135319916066</v>
      </c>
      <c r="BL726" s="78">
        <f t="shared" si="152"/>
        <v>359500</v>
      </c>
      <c r="BM726" s="82">
        <f t="shared" si="147"/>
        <v>0.94923501681127387</v>
      </c>
      <c r="BN726" s="82">
        <f t="shared" si="148"/>
        <v>5.0764983188726132E-2</v>
      </c>
      <c r="BO726" s="86">
        <f t="shared" si="153"/>
        <v>2.1087836217570377E-4</v>
      </c>
      <c r="BP726" s="83">
        <f>SUMPRODUCT(BC725:$BC$2006, BN726:$BN$2007)</f>
        <v>6105.549144800596</v>
      </c>
      <c r="BQ726" s="77">
        <f t="shared" si="149"/>
        <v>5.061998653214779E-2</v>
      </c>
    </row>
    <row r="727" spans="1:69" x14ac:dyDescent="0.35">
      <c r="A727">
        <v>2022</v>
      </c>
      <c r="B727" t="s">
        <v>3</v>
      </c>
      <c r="C727" t="s">
        <v>67</v>
      </c>
      <c r="D727" t="s">
        <v>17</v>
      </c>
      <c r="E727">
        <v>2</v>
      </c>
      <c r="F727" t="s">
        <v>9</v>
      </c>
      <c r="G727" t="s">
        <v>139</v>
      </c>
      <c r="H727" t="s">
        <v>35</v>
      </c>
      <c r="I727" t="s">
        <v>87</v>
      </c>
      <c r="J727" t="s">
        <v>19</v>
      </c>
      <c r="K727" t="s">
        <v>98</v>
      </c>
      <c r="L727" s="6">
        <v>1</v>
      </c>
      <c r="M727" s="6">
        <v>-5123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W727" s="66">
        <f t="shared" si="142"/>
        <v>-5123</v>
      </c>
      <c r="X727" s="66" t="str">
        <f t="shared" si="143"/>
        <v>X</v>
      </c>
      <c r="BC727" s="88">
        <v>500</v>
      </c>
      <c r="BE727" s="78">
        <f t="shared" si="150"/>
        <v>360000</v>
      </c>
      <c r="BF727" s="82">
        <f t="shared" si="144"/>
        <v>0.80915638356149422</v>
      </c>
      <c r="BG727" s="82">
        <f t="shared" si="146"/>
        <v>0.19084361643850578</v>
      </c>
      <c r="BH727" s="86">
        <f t="shared" si="151"/>
        <v>4.395254396521997E-4</v>
      </c>
      <c r="BI727" s="83">
        <f>SUMPRODUCT(BC727:$BC$2007,BG727:$BG$2007)</f>
        <v>39347.484519495811</v>
      </c>
      <c r="BJ727" s="77">
        <f t="shared" si="145"/>
        <v>0.18103132201956768</v>
      </c>
      <c r="BL727" s="78">
        <f t="shared" si="152"/>
        <v>360000</v>
      </c>
      <c r="BM727" s="82">
        <f t="shared" si="147"/>
        <v>0.94944502280597443</v>
      </c>
      <c r="BN727" s="82">
        <f t="shared" si="148"/>
        <v>5.0554977194025574E-2</v>
      </c>
      <c r="BO727" s="86">
        <f t="shared" si="153"/>
        <v>2.1000599470055725E-4</v>
      </c>
      <c r="BP727" s="83">
        <f>SUMPRODUCT(BC726:$BC$2006, BN727:$BN$2007)</f>
        <v>6080.1666532062336</v>
      </c>
      <c r="BQ727" s="77">
        <f t="shared" si="149"/>
        <v>5.0409544956429221E-2</v>
      </c>
    </row>
    <row r="728" spans="1:69" x14ac:dyDescent="0.35">
      <c r="A728">
        <v>2022</v>
      </c>
      <c r="B728" t="s">
        <v>3</v>
      </c>
      <c r="C728" t="s">
        <v>67</v>
      </c>
      <c r="D728" t="s">
        <v>17</v>
      </c>
      <c r="E728">
        <v>2</v>
      </c>
      <c r="F728" t="s">
        <v>9</v>
      </c>
      <c r="G728" t="s">
        <v>146</v>
      </c>
      <c r="H728" t="s">
        <v>35</v>
      </c>
      <c r="I728" t="s">
        <v>87</v>
      </c>
      <c r="J728" t="s">
        <v>19</v>
      </c>
      <c r="K728" t="s">
        <v>156</v>
      </c>
      <c r="L728" s="6">
        <v>1</v>
      </c>
      <c r="M728" s="6">
        <v>0</v>
      </c>
      <c r="N728" s="6">
        <v>2200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W728" s="66" t="str">
        <f t="shared" si="142"/>
        <v>X</v>
      </c>
      <c r="X728" s="66" t="str">
        <f t="shared" si="143"/>
        <v>X</v>
      </c>
      <c r="BC728" s="88">
        <v>500</v>
      </c>
      <c r="BE728" s="78">
        <f t="shared" si="150"/>
        <v>360500</v>
      </c>
      <c r="BF728" s="82">
        <f t="shared" si="144"/>
        <v>0.8095948990709968</v>
      </c>
      <c r="BG728" s="82">
        <f t="shared" si="146"/>
        <v>0.1904051009290032</v>
      </c>
      <c r="BH728" s="86">
        <f t="shared" si="151"/>
        <v>4.3851550950257945E-4</v>
      </c>
      <c r="BI728" s="83">
        <f>SUMPRODUCT(BC728:$BC$2007,BG728:$BG$2007)</f>
        <v>39252.062711276572</v>
      </c>
      <c r="BJ728" s="77">
        <f t="shared" si="145"/>
        <v>0.18059230193220052</v>
      </c>
      <c r="BL728" s="78">
        <f t="shared" si="152"/>
        <v>360500</v>
      </c>
      <c r="BM728" s="82">
        <f t="shared" si="147"/>
        <v>0.94965416004203385</v>
      </c>
      <c r="BN728" s="82">
        <f t="shared" si="148"/>
        <v>5.0345839957966154E-2</v>
      </c>
      <c r="BO728" s="86">
        <f t="shared" si="153"/>
        <v>2.0913723605942014E-4</v>
      </c>
      <c r="BP728" s="83">
        <f>SUMPRODUCT(BC727:$BC$2006, BN728:$BN$2007)</f>
        <v>6054.8891646092216</v>
      </c>
      <c r="BQ728" s="77">
        <f t="shared" si="149"/>
        <v>5.0199973941275421E-2</v>
      </c>
    </row>
    <row r="729" spans="1:69" x14ac:dyDescent="0.35">
      <c r="A729">
        <v>2022</v>
      </c>
      <c r="B729" t="s">
        <v>3</v>
      </c>
      <c r="C729" t="s">
        <v>67</v>
      </c>
      <c r="D729" t="s">
        <v>17</v>
      </c>
      <c r="E729">
        <v>3</v>
      </c>
      <c r="F729" t="s">
        <v>9</v>
      </c>
      <c r="G729" t="s">
        <v>125</v>
      </c>
      <c r="H729" t="s">
        <v>35</v>
      </c>
      <c r="I729" t="s">
        <v>87</v>
      </c>
      <c r="J729" t="s">
        <v>19</v>
      </c>
      <c r="K729" t="s">
        <v>90</v>
      </c>
      <c r="L729" s="6">
        <v>1</v>
      </c>
      <c r="M729" s="6">
        <v>77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38.56</v>
      </c>
      <c r="W729" s="66">
        <f t="shared" si="142"/>
        <v>77</v>
      </c>
      <c r="X729" s="66" t="str">
        <f t="shared" si="143"/>
        <v>X</v>
      </c>
      <c r="BC729" s="88">
        <v>500</v>
      </c>
      <c r="BE729" s="78">
        <f t="shared" si="150"/>
        <v>361000</v>
      </c>
      <c r="BF729" s="82">
        <f t="shared" si="144"/>
        <v>0.81003240697094103</v>
      </c>
      <c r="BG729" s="82">
        <f t="shared" si="146"/>
        <v>0.18996759302905897</v>
      </c>
      <c r="BH729" s="86">
        <f t="shared" si="151"/>
        <v>4.3750789994423389E-4</v>
      </c>
      <c r="BI729" s="83">
        <f>SUMPRODUCT(BC729:$BC$2007,BG729:$BG$2007)</f>
        <v>39156.860160812073</v>
      </c>
      <c r="BJ729" s="77">
        <f t="shared" si="145"/>
        <v>0.18015429061379762</v>
      </c>
      <c r="BL729" s="78">
        <f t="shared" si="152"/>
        <v>361000</v>
      </c>
      <c r="BM729" s="82">
        <f t="shared" si="147"/>
        <v>0.94986243211335708</v>
      </c>
      <c r="BN729" s="82">
        <f t="shared" si="148"/>
        <v>5.013756788664292E-2</v>
      </c>
      <c r="BO729" s="86">
        <f t="shared" si="153"/>
        <v>2.0827207132323444E-4</v>
      </c>
      <c r="BP729" s="83">
        <f>SUMPRODUCT(BC728:$BC$2006, BN729:$BN$2007)</f>
        <v>6029.7162446302373</v>
      </c>
      <c r="BQ729" s="77">
        <f t="shared" si="149"/>
        <v>4.9991269885327212E-2</v>
      </c>
    </row>
    <row r="730" spans="1:69" x14ac:dyDescent="0.35">
      <c r="A730">
        <v>2022</v>
      </c>
      <c r="B730" t="s">
        <v>3</v>
      </c>
      <c r="C730" t="s">
        <v>67</v>
      </c>
      <c r="D730" t="s">
        <v>17</v>
      </c>
      <c r="E730">
        <v>3</v>
      </c>
      <c r="F730" t="s">
        <v>9</v>
      </c>
      <c r="G730" t="s">
        <v>127</v>
      </c>
      <c r="H730" t="s">
        <v>35</v>
      </c>
      <c r="I730" t="s">
        <v>87</v>
      </c>
      <c r="J730" t="s">
        <v>19</v>
      </c>
      <c r="K730" t="s">
        <v>90</v>
      </c>
      <c r="L730" s="6">
        <v>1</v>
      </c>
      <c r="M730" s="6">
        <v>73444</v>
      </c>
      <c r="N730" s="6">
        <v>5442</v>
      </c>
      <c r="O730" s="6">
        <v>0</v>
      </c>
      <c r="P730" s="6">
        <v>73444</v>
      </c>
      <c r="Q730" s="6">
        <v>0</v>
      </c>
      <c r="R730" s="6">
        <v>0</v>
      </c>
      <c r="S730" s="6">
        <v>0</v>
      </c>
      <c r="T730" s="6">
        <v>62634</v>
      </c>
      <c r="W730" s="66">
        <f t="shared" si="142"/>
        <v>73444</v>
      </c>
      <c r="X730" s="66">
        <f t="shared" si="143"/>
        <v>73444</v>
      </c>
      <c r="BC730" s="88">
        <v>500</v>
      </c>
      <c r="BE730" s="78">
        <f t="shared" si="150"/>
        <v>361500</v>
      </c>
      <c r="BF730" s="82">
        <f t="shared" si="144"/>
        <v>0.81046890957658591</v>
      </c>
      <c r="BG730" s="82">
        <f t="shared" si="146"/>
        <v>0.18953109042341409</v>
      </c>
      <c r="BH730" s="86">
        <f t="shared" si="151"/>
        <v>4.3650260564487287E-4</v>
      </c>
      <c r="BI730" s="83">
        <f>SUMPRODUCT(BC730:$BC$2007,BG730:$BG$2007)</f>
        <v>39061.876364297532</v>
      </c>
      <c r="BJ730" s="77">
        <f t="shared" si="145"/>
        <v>0.17971728574643575</v>
      </c>
      <c r="BL730" s="78">
        <f t="shared" si="152"/>
        <v>361500</v>
      </c>
      <c r="BM730" s="82">
        <f t="shared" si="147"/>
        <v>0.95006984259898175</v>
      </c>
      <c r="BN730" s="82">
        <f t="shared" si="148"/>
        <v>4.9930157401018249E-2</v>
      </c>
      <c r="BO730" s="86">
        <f t="shared" si="153"/>
        <v>2.0741048562467057E-4</v>
      </c>
      <c r="BP730" s="83">
        <f>SUMPRODUCT(BC729:$BC$2006, BN730:$BN$2007)</f>
        <v>6004.647460686916</v>
      </c>
      <c r="BQ730" s="77">
        <f t="shared" si="149"/>
        <v>4.9783429202123655E-2</v>
      </c>
    </row>
    <row r="731" spans="1:69" x14ac:dyDescent="0.35">
      <c r="A731">
        <v>2022</v>
      </c>
      <c r="B731" t="s">
        <v>3</v>
      </c>
      <c r="C731" t="s">
        <v>67</v>
      </c>
      <c r="D731" t="s">
        <v>17</v>
      </c>
      <c r="E731">
        <v>3</v>
      </c>
      <c r="F731" t="s">
        <v>9</v>
      </c>
      <c r="G731" t="s">
        <v>127</v>
      </c>
      <c r="H731" t="s">
        <v>35</v>
      </c>
      <c r="I731" t="s">
        <v>87</v>
      </c>
      <c r="J731" t="s">
        <v>19</v>
      </c>
      <c r="K731" t="s">
        <v>94</v>
      </c>
      <c r="L731" s="6">
        <v>1</v>
      </c>
      <c r="M731" s="6">
        <v>60000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45399</v>
      </c>
      <c r="W731" s="66">
        <f t="shared" si="142"/>
        <v>60000</v>
      </c>
      <c r="X731" s="66" t="str">
        <f t="shared" si="143"/>
        <v>X</v>
      </c>
      <c r="BC731" s="88">
        <v>500</v>
      </c>
      <c r="BE731" s="78">
        <f t="shared" si="150"/>
        <v>362000</v>
      </c>
      <c r="BF731" s="82">
        <f t="shared" si="144"/>
        <v>0.81090440919787077</v>
      </c>
      <c r="BG731" s="82">
        <f t="shared" si="146"/>
        <v>0.18909559080212923</v>
      </c>
      <c r="BH731" s="86">
        <f t="shared" si="151"/>
        <v>4.3549962128486275E-4</v>
      </c>
      <c r="BI731" s="83">
        <f>SUMPRODUCT(BC731:$BC$2007,BG731:$BG$2007)</f>
        <v>38967.110819085829</v>
      </c>
      <c r="BJ731" s="77">
        <f t="shared" si="145"/>
        <v>0.179281285017518</v>
      </c>
      <c r="BL731" s="78">
        <f t="shared" si="152"/>
        <v>362000</v>
      </c>
      <c r="BM731" s="82">
        <f t="shared" si="147"/>
        <v>0.95027639506313943</v>
      </c>
      <c r="BN731" s="82">
        <f t="shared" si="148"/>
        <v>4.9723604936860566E-2</v>
      </c>
      <c r="BO731" s="86">
        <f t="shared" si="153"/>
        <v>2.0655246415768325E-4</v>
      </c>
      <c r="BP731" s="83">
        <f>SUMPRODUCT(BC730:$BC$2006, BN731:$BN$2007)</f>
        <v>5979.6823819864076</v>
      </c>
      <c r="BQ731" s="77">
        <f t="shared" si="149"/>
        <v>4.9576448320040357E-2</v>
      </c>
    </row>
    <row r="732" spans="1:69" x14ac:dyDescent="0.35">
      <c r="A732">
        <v>2022</v>
      </c>
      <c r="B732" t="s">
        <v>3</v>
      </c>
      <c r="C732" t="s">
        <v>67</v>
      </c>
      <c r="D732" t="s">
        <v>17</v>
      </c>
      <c r="E732">
        <v>3</v>
      </c>
      <c r="F732" t="s">
        <v>9</v>
      </c>
      <c r="G732" t="s">
        <v>127</v>
      </c>
      <c r="H732" t="s">
        <v>35</v>
      </c>
      <c r="I732" t="s">
        <v>87</v>
      </c>
      <c r="J732" t="s">
        <v>19</v>
      </c>
      <c r="K732" t="s">
        <v>95</v>
      </c>
      <c r="L732" s="6">
        <v>1</v>
      </c>
      <c r="M732" s="6">
        <v>25100</v>
      </c>
      <c r="N732" s="6">
        <v>0</v>
      </c>
      <c r="O732" s="6">
        <v>0</v>
      </c>
      <c r="P732" s="6">
        <v>25100</v>
      </c>
      <c r="Q732" s="6">
        <v>0</v>
      </c>
      <c r="R732" s="6">
        <v>0</v>
      </c>
      <c r="S732" s="6">
        <v>0</v>
      </c>
      <c r="T732" s="6">
        <v>21406</v>
      </c>
      <c r="W732" s="66">
        <f t="shared" si="142"/>
        <v>25100</v>
      </c>
      <c r="X732" s="66">
        <f t="shared" si="143"/>
        <v>25100</v>
      </c>
      <c r="BC732" s="88">
        <v>500</v>
      </c>
      <c r="BE732" s="78">
        <f t="shared" si="150"/>
        <v>362500</v>
      </c>
      <c r="BF732" s="82">
        <f t="shared" si="144"/>
        <v>0.811338908139427</v>
      </c>
      <c r="BG732" s="82">
        <f t="shared" si="146"/>
        <v>0.188661091860573</v>
      </c>
      <c r="BH732" s="86">
        <f t="shared" si="151"/>
        <v>4.3449894155622726E-4</v>
      </c>
      <c r="BI732" s="83">
        <f>SUMPRODUCT(BC732:$BC$2007,BG732:$BG$2007)</f>
        <v>38872.563023684772</v>
      </c>
      <c r="BJ732" s="77">
        <f t="shared" si="145"/>
        <v>0.17884628611976106</v>
      </c>
      <c r="BL732" s="78">
        <f t="shared" si="152"/>
        <v>362500</v>
      </c>
      <c r="BM732" s="82">
        <f t="shared" si="147"/>
        <v>0.95048209305531728</v>
      </c>
      <c r="BN732" s="82">
        <f t="shared" si="148"/>
        <v>4.9517906944682721E-2</v>
      </c>
      <c r="BO732" s="86">
        <f t="shared" si="153"/>
        <v>2.0569799217784457E-4</v>
      </c>
      <c r="BP732" s="83">
        <f>SUMPRODUCT(BC731:$BC$2006, BN732:$BN$2007)</f>
        <v>5954.8205795179765</v>
      </c>
      <c r="BQ732" s="77">
        <f t="shared" si="149"/>
        <v>4.9370323682228115E-2</v>
      </c>
    </row>
    <row r="733" spans="1:69" x14ac:dyDescent="0.35">
      <c r="A733">
        <v>2022</v>
      </c>
      <c r="B733" t="s">
        <v>3</v>
      </c>
      <c r="C733" t="s">
        <v>67</v>
      </c>
      <c r="D733" t="s">
        <v>17</v>
      </c>
      <c r="E733">
        <v>3</v>
      </c>
      <c r="F733" t="s">
        <v>9</v>
      </c>
      <c r="G733" t="s">
        <v>129</v>
      </c>
      <c r="H733" t="s">
        <v>35</v>
      </c>
      <c r="I733" t="s">
        <v>86</v>
      </c>
      <c r="J733" t="s">
        <v>19</v>
      </c>
      <c r="K733" t="s">
        <v>98</v>
      </c>
      <c r="L733" s="6">
        <v>1</v>
      </c>
      <c r="M733" s="6">
        <v>0</v>
      </c>
      <c r="N733" s="6">
        <v>800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W733" s="66" t="str">
        <f t="shared" si="142"/>
        <v>X</v>
      </c>
      <c r="X733" s="66" t="str">
        <f t="shared" si="143"/>
        <v>X</v>
      </c>
      <c r="BC733" s="88">
        <v>500</v>
      </c>
      <c r="BE733" s="78">
        <f t="shared" si="150"/>
        <v>363000</v>
      </c>
      <c r="BF733" s="82">
        <f t="shared" si="144"/>
        <v>0.81177240870059042</v>
      </c>
      <c r="BG733" s="82">
        <f t="shared" si="146"/>
        <v>0.18822759129940958</v>
      </c>
      <c r="BH733" s="86">
        <f t="shared" si="151"/>
        <v>4.3350056116342461E-4</v>
      </c>
      <c r="BI733" s="83">
        <f>SUMPRODUCT(BC733:$BC$2007,BG733:$BG$2007)</f>
        <v>38778.232477754478</v>
      </c>
      <c r="BJ733" s="77">
        <f t="shared" si="145"/>
        <v>0.1784122867511832</v>
      </c>
      <c r="BL733" s="78">
        <f t="shared" si="152"/>
        <v>363000</v>
      </c>
      <c r="BM733" s="82">
        <f t="shared" si="147"/>
        <v>0.95068694011031862</v>
      </c>
      <c r="BN733" s="82">
        <f t="shared" si="148"/>
        <v>4.9313059889681377E-2</v>
      </c>
      <c r="BO733" s="86">
        <f t="shared" si="153"/>
        <v>2.0484705500134481E-4</v>
      </c>
      <c r="BP733" s="83">
        <f>SUMPRODUCT(BC732:$BC$2006, BN733:$BN$2007)</f>
        <v>5930.0616260456354</v>
      </c>
      <c r="BQ733" s="77">
        <f t="shared" si="149"/>
        <v>4.9165051746551815E-2</v>
      </c>
    </row>
    <row r="734" spans="1:69" x14ac:dyDescent="0.35">
      <c r="A734">
        <v>2022</v>
      </c>
      <c r="B734" t="s">
        <v>3</v>
      </c>
      <c r="C734" t="s">
        <v>67</v>
      </c>
      <c r="D734" t="s">
        <v>17</v>
      </c>
      <c r="E734">
        <v>3</v>
      </c>
      <c r="F734" t="s">
        <v>9</v>
      </c>
      <c r="G734" t="s">
        <v>129</v>
      </c>
      <c r="H734" t="s">
        <v>35</v>
      </c>
      <c r="I734" t="s">
        <v>87</v>
      </c>
      <c r="J734" t="s">
        <v>19</v>
      </c>
      <c r="K734" t="s">
        <v>90</v>
      </c>
      <c r="L734" s="6">
        <v>2</v>
      </c>
      <c r="M734" s="6">
        <v>77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38.56</v>
      </c>
      <c r="W734" s="66">
        <f t="shared" si="142"/>
        <v>38.5</v>
      </c>
      <c r="X734" s="66" t="str">
        <f t="shared" si="143"/>
        <v>X</v>
      </c>
      <c r="BC734" s="88">
        <v>500</v>
      </c>
      <c r="BE734" s="78">
        <f t="shared" si="150"/>
        <v>363500</v>
      </c>
      <c r="BF734" s="82">
        <f t="shared" si="144"/>
        <v>0.81220491317541366</v>
      </c>
      <c r="BG734" s="82">
        <f t="shared" si="146"/>
        <v>0.18779508682458634</v>
      </c>
      <c r="BH734" s="86">
        <f t="shared" si="151"/>
        <v>4.3250447482323651E-4</v>
      </c>
      <c r="BI734" s="83">
        <f>SUMPRODUCT(BC734:$BC$2007,BG734:$BG$2007)</f>
        <v>38684.118682104767</v>
      </c>
      <c r="BJ734" s="77">
        <f t="shared" si="145"/>
        <v>0.17797928461509227</v>
      </c>
      <c r="BL734" s="78">
        <f t="shared" si="152"/>
        <v>363500</v>
      </c>
      <c r="BM734" s="82">
        <f t="shared" si="147"/>
        <v>0.95089093974832428</v>
      </c>
      <c r="BN734" s="82">
        <f t="shared" si="148"/>
        <v>4.9109060251675718E-2</v>
      </c>
      <c r="BO734" s="86">
        <f t="shared" si="153"/>
        <v>2.0399963800565857E-4</v>
      </c>
      <c r="BP734" s="83">
        <f>SUMPRODUCT(BC733:$BC$2006, BN734:$BN$2007)</f>
        <v>5905.4050961007961</v>
      </c>
      <c r="BQ734" s="77">
        <f t="shared" si="149"/>
        <v>4.8960628985529553E-2</v>
      </c>
    </row>
    <row r="735" spans="1:69" x14ac:dyDescent="0.35">
      <c r="A735">
        <v>2022</v>
      </c>
      <c r="B735" t="s">
        <v>3</v>
      </c>
      <c r="C735" t="s">
        <v>67</v>
      </c>
      <c r="D735" t="s">
        <v>17</v>
      </c>
      <c r="E735">
        <v>3</v>
      </c>
      <c r="F735" t="s">
        <v>9</v>
      </c>
      <c r="G735" t="s">
        <v>135</v>
      </c>
      <c r="H735" t="s">
        <v>35</v>
      </c>
      <c r="I735" t="s">
        <v>86</v>
      </c>
      <c r="J735" t="s">
        <v>19</v>
      </c>
      <c r="K735" t="s">
        <v>90</v>
      </c>
      <c r="L735" s="6">
        <v>1</v>
      </c>
      <c r="M735" s="6">
        <v>350000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175261.37</v>
      </c>
      <c r="W735" s="66" t="str">
        <f t="shared" si="142"/>
        <v>X</v>
      </c>
      <c r="X735" s="66" t="str">
        <f t="shared" si="143"/>
        <v>X</v>
      </c>
      <c r="BC735" s="88">
        <v>500</v>
      </c>
      <c r="BE735" s="78">
        <f t="shared" si="150"/>
        <v>364000</v>
      </c>
      <c r="BF735" s="82">
        <f t="shared" si="144"/>
        <v>0.81263642385267798</v>
      </c>
      <c r="BG735" s="82">
        <f t="shared" si="146"/>
        <v>0.18736357614732202</v>
      </c>
      <c r="BH735" s="86">
        <f t="shared" si="151"/>
        <v>4.3151067726432402E-4</v>
      </c>
      <c r="BI735" s="83">
        <f>SUMPRODUCT(BC735:$BC$2007,BG735:$BG$2007)</f>
        <v>38590.221138692468</v>
      </c>
      <c r="BJ735" s="77">
        <f t="shared" si="145"/>
        <v>0.17754727742007334</v>
      </c>
      <c r="BL735" s="78">
        <f t="shared" si="152"/>
        <v>364000</v>
      </c>
      <c r="BM735" s="82">
        <f t="shared" si="147"/>
        <v>0.95109409547495227</v>
      </c>
      <c r="BN735" s="82">
        <f t="shared" si="148"/>
        <v>4.8905904525047728E-2</v>
      </c>
      <c r="BO735" s="86">
        <f t="shared" si="153"/>
        <v>2.0315572662799042E-4</v>
      </c>
      <c r="BP735" s="83">
        <f>SUMPRODUCT(BC734:$BC$2006, BN735:$BN$2007)</f>
        <v>5880.850565974959</v>
      </c>
      <c r="BQ735" s="77">
        <f t="shared" si="149"/>
        <v>4.8757051886271968E-2</v>
      </c>
    </row>
    <row r="736" spans="1:69" x14ac:dyDescent="0.35">
      <c r="A736">
        <v>2022</v>
      </c>
      <c r="B736" t="s">
        <v>3</v>
      </c>
      <c r="C736" t="s">
        <v>67</v>
      </c>
      <c r="D736" t="s">
        <v>17</v>
      </c>
      <c r="E736">
        <v>3</v>
      </c>
      <c r="F736" t="s">
        <v>9</v>
      </c>
      <c r="G736" t="s">
        <v>142</v>
      </c>
      <c r="H736" t="s">
        <v>35</v>
      </c>
      <c r="I736" t="s">
        <v>87</v>
      </c>
      <c r="J736" t="s">
        <v>19</v>
      </c>
      <c r="K736" t="s">
        <v>90</v>
      </c>
      <c r="L736" s="6">
        <v>1</v>
      </c>
      <c r="M736" s="6">
        <v>15000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7511.2</v>
      </c>
      <c r="W736" s="66">
        <f t="shared" si="142"/>
        <v>15000</v>
      </c>
      <c r="X736" s="66" t="str">
        <f t="shared" si="143"/>
        <v>X</v>
      </c>
      <c r="BC736" s="88">
        <v>500</v>
      </c>
      <c r="BE736" s="78">
        <f t="shared" si="150"/>
        <v>364500</v>
      </c>
      <c r="BF736" s="82">
        <f t="shared" si="144"/>
        <v>0.81306694301590576</v>
      </c>
      <c r="BG736" s="82">
        <f t="shared" si="146"/>
        <v>0.18693305698409424</v>
      </c>
      <c r="BH736" s="86">
        <f t="shared" si="151"/>
        <v>4.3051916322778272E-4</v>
      </c>
      <c r="BI736" s="83">
        <f>SUMPRODUCT(BC736:$BC$2007,BG736:$BG$2007)</f>
        <v>38496.539350618819</v>
      </c>
      <c r="BJ736" s="77">
        <f t="shared" si="145"/>
        <v>0.1771162628799767</v>
      </c>
      <c r="BL736" s="78">
        <f t="shared" si="152"/>
        <v>364500</v>
      </c>
      <c r="BM736" s="82">
        <f t="shared" si="147"/>
        <v>0.95129641078131866</v>
      </c>
      <c r="BN736" s="82">
        <f t="shared" si="148"/>
        <v>4.8703589218681342E-2</v>
      </c>
      <c r="BO736" s="86">
        <f t="shared" si="153"/>
        <v>2.0231530636638517E-4</v>
      </c>
      <c r="BP736" s="83">
        <f>SUMPRODUCT(BC735:$BC$2006, BN736:$BN$2007)</f>
        <v>5856.3976137124355</v>
      </c>
      <c r="BQ736" s="77">
        <f t="shared" si="149"/>
        <v>4.855431695042197E-2</v>
      </c>
    </row>
    <row r="737" spans="1:69" x14ac:dyDescent="0.35">
      <c r="A737">
        <v>2022</v>
      </c>
      <c r="B737" t="s">
        <v>3</v>
      </c>
      <c r="C737" t="s">
        <v>67</v>
      </c>
      <c r="D737" t="s">
        <v>17</v>
      </c>
      <c r="E737">
        <v>4</v>
      </c>
      <c r="F737" t="s">
        <v>9</v>
      </c>
      <c r="G737" t="s">
        <v>129</v>
      </c>
      <c r="H737" t="s">
        <v>35</v>
      </c>
      <c r="I737" t="s">
        <v>87</v>
      </c>
      <c r="J737" t="s">
        <v>19</v>
      </c>
      <c r="K737" t="s">
        <v>91</v>
      </c>
      <c r="L737" s="6">
        <v>1</v>
      </c>
      <c r="M737" s="6">
        <v>77</v>
      </c>
      <c r="N737" s="6">
        <v>0.26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38.56</v>
      </c>
      <c r="W737" s="66">
        <f t="shared" si="142"/>
        <v>77</v>
      </c>
      <c r="X737" s="66" t="str">
        <f t="shared" si="143"/>
        <v>X</v>
      </c>
      <c r="BC737" s="88">
        <v>500</v>
      </c>
      <c r="BE737" s="78">
        <f t="shared" si="150"/>
        <v>365000</v>
      </c>
      <c r="BF737" s="82">
        <f t="shared" si="144"/>
        <v>0.81349647294337213</v>
      </c>
      <c r="BG737" s="82">
        <f t="shared" si="146"/>
        <v>0.18650352705662787</v>
      </c>
      <c r="BH737" s="86">
        <f t="shared" si="151"/>
        <v>4.2952992746636554E-4</v>
      </c>
      <c r="BI737" s="83">
        <f>SUMPRODUCT(BC737:$BC$2007,BG737:$BG$2007)</f>
        <v>38403.072822126771</v>
      </c>
      <c r="BJ737" s="77">
        <f t="shared" si="145"/>
        <v>0.17668623871390551</v>
      </c>
      <c r="BL737" s="78">
        <f t="shared" si="152"/>
        <v>365000</v>
      </c>
      <c r="BM737" s="82">
        <f t="shared" si="147"/>
        <v>0.95149788914409739</v>
      </c>
      <c r="BN737" s="82">
        <f t="shared" si="148"/>
        <v>4.8502110855902614E-2</v>
      </c>
      <c r="BO737" s="86">
        <f t="shared" si="153"/>
        <v>2.0147836277872866E-4</v>
      </c>
      <c r="BP737" s="83">
        <f>SUMPRODUCT(BC736:$BC$2006, BN737:$BN$2007)</f>
        <v>5832.0458191030939</v>
      </c>
      <c r="BQ737" s="77">
        <f t="shared" si="149"/>
        <v>4.8352420694094518E-2</v>
      </c>
    </row>
    <row r="738" spans="1:69" x14ac:dyDescent="0.35">
      <c r="A738">
        <v>2022</v>
      </c>
      <c r="B738" t="s">
        <v>3</v>
      </c>
      <c r="C738" t="s">
        <v>67</v>
      </c>
      <c r="D738" t="s">
        <v>17</v>
      </c>
      <c r="E738">
        <v>5</v>
      </c>
      <c r="F738" t="s">
        <v>9</v>
      </c>
      <c r="G738" t="s">
        <v>129</v>
      </c>
      <c r="H738" t="s">
        <v>35</v>
      </c>
      <c r="I738" t="s">
        <v>86</v>
      </c>
      <c r="J738" t="s">
        <v>19</v>
      </c>
      <c r="K738" t="s">
        <v>113</v>
      </c>
      <c r="L738" s="6">
        <v>1</v>
      </c>
      <c r="M738" s="6">
        <v>-40000</v>
      </c>
      <c r="N738" s="6">
        <v>3542.5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-20000</v>
      </c>
      <c r="W738" s="66" t="str">
        <f t="shared" si="142"/>
        <v>X</v>
      </c>
      <c r="X738" s="66" t="str">
        <f t="shared" si="143"/>
        <v>X</v>
      </c>
      <c r="BC738" s="88">
        <v>500</v>
      </c>
      <c r="BE738" s="78">
        <f t="shared" si="150"/>
        <v>365500</v>
      </c>
      <c r="BF738" s="82">
        <f t="shared" si="144"/>
        <v>0.81392501590811739</v>
      </c>
      <c r="BG738" s="82">
        <f t="shared" si="146"/>
        <v>0.18607498409188261</v>
      </c>
      <c r="BH738" s="86">
        <f t="shared" si="151"/>
        <v>4.2854296474525988E-4</v>
      </c>
      <c r="BI738" s="83">
        <f>SUMPRODUCT(BC738:$BC$2007,BG738:$BG$2007)</f>
        <v>38309.821058598456</v>
      </c>
      <c r="BJ738" s="77">
        <f t="shared" si="145"/>
        <v>0.17625720264620409</v>
      </c>
      <c r="BL738" s="78">
        <f t="shared" si="152"/>
        <v>365500</v>
      </c>
      <c r="BM738" s="82">
        <f t="shared" si="147"/>
        <v>0.95169853402558002</v>
      </c>
      <c r="BN738" s="82">
        <f t="shared" si="148"/>
        <v>4.8301465974419977E-2</v>
      </c>
      <c r="BO738" s="86">
        <f t="shared" si="153"/>
        <v>2.0064488148263671E-4</v>
      </c>
      <c r="BP738" s="83">
        <f>SUMPRODUCT(BC737:$BC$2006, BN738:$BN$2007)</f>
        <v>5807.7947636751414</v>
      </c>
      <c r="BQ738" s="77">
        <f t="shared" si="149"/>
        <v>4.8151359647816853E-2</v>
      </c>
    </row>
    <row r="739" spans="1:69" x14ac:dyDescent="0.35">
      <c r="A739">
        <v>2022</v>
      </c>
      <c r="B739" t="s">
        <v>3</v>
      </c>
      <c r="C739" t="s">
        <v>67</v>
      </c>
      <c r="D739" t="s">
        <v>17</v>
      </c>
      <c r="E739">
        <v>5</v>
      </c>
      <c r="F739" t="s">
        <v>9</v>
      </c>
      <c r="G739" t="s">
        <v>131</v>
      </c>
      <c r="H739" t="s">
        <v>35</v>
      </c>
      <c r="I739" t="s">
        <v>87</v>
      </c>
      <c r="J739" t="s">
        <v>19</v>
      </c>
      <c r="K739" t="s">
        <v>102</v>
      </c>
      <c r="L739" s="6">
        <v>1</v>
      </c>
      <c r="M739" s="6">
        <v>0</v>
      </c>
      <c r="N739" s="6">
        <v>4755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W739" s="66" t="str">
        <f t="shared" si="142"/>
        <v>X</v>
      </c>
      <c r="X739" s="66" t="str">
        <f t="shared" si="143"/>
        <v>X</v>
      </c>
      <c r="BC739" s="88">
        <v>500</v>
      </c>
      <c r="BE739" s="78">
        <f t="shared" si="150"/>
        <v>366000</v>
      </c>
      <c r="BF739" s="82">
        <f t="shared" si="144"/>
        <v>0.81435257417795881</v>
      </c>
      <c r="BG739" s="82">
        <f t="shared" si="146"/>
        <v>0.18564742582204119</v>
      </c>
      <c r="BH739" s="86">
        <f t="shared" si="151"/>
        <v>4.2755826984142153E-4</v>
      </c>
      <c r="BI739" s="83">
        <f>SUMPRODUCT(BC739:$BC$2007,BG739:$BG$2007)</f>
        <v>38216.783566552527</v>
      </c>
      <c r="BJ739" s="77">
        <f t="shared" si="145"/>
        <v>0.17582915240644573</v>
      </c>
      <c r="BL739" s="78">
        <f t="shared" si="152"/>
        <v>366000</v>
      </c>
      <c r="BM739" s="82">
        <f t="shared" si="147"/>
        <v>0.95189834887373515</v>
      </c>
      <c r="BN739" s="82">
        <f t="shared" si="148"/>
        <v>4.8101651126264855E-2</v>
      </c>
      <c r="BO739" s="86">
        <f t="shared" si="153"/>
        <v>1.9981484815512207E-4</v>
      </c>
      <c r="BP739" s="83">
        <f>SUMPRODUCT(BC738:$BC$2006, BN739:$BN$2007)</f>
        <v>5783.6440306879304</v>
      </c>
      <c r="BQ739" s="77">
        <f t="shared" si="149"/>
        <v>4.79511303564688E-2</v>
      </c>
    </row>
    <row r="740" spans="1:69" x14ac:dyDescent="0.35">
      <c r="A740">
        <v>2022</v>
      </c>
      <c r="B740" t="s">
        <v>3</v>
      </c>
      <c r="C740" t="s">
        <v>67</v>
      </c>
      <c r="D740" t="s">
        <v>17</v>
      </c>
      <c r="E740">
        <v>7</v>
      </c>
      <c r="F740" t="s">
        <v>9</v>
      </c>
      <c r="G740" t="s">
        <v>139</v>
      </c>
      <c r="H740" t="s">
        <v>35</v>
      </c>
      <c r="I740" t="s">
        <v>87</v>
      </c>
      <c r="J740" t="s">
        <v>19</v>
      </c>
      <c r="K740" t="s">
        <v>90</v>
      </c>
      <c r="L740" s="6">
        <v>2</v>
      </c>
      <c r="M740" s="6">
        <v>-107257</v>
      </c>
      <c r="N740" s="6">
        <v>8419</v>
      </c>
      <c r="O740" s="6">
        <v>0</v>
      </c>
      <c r="P740" s="6">
        <v>62742</v>
      </c>
      <c r="Q740" s="6">
        <v>0</v>
      </c>
      <c r="R740" s="6">
        <v>0</v>
      </c>
      <c r="S740" s="6">
        <v>0</v>
      </c>
      <c r="T740" s="6">
        <v>-37540</v>
      </c>
      <c r="W740" s="66">
        <f t="shared" si="142"/>
        <v>-53628.5</v>
      </c>
      <c r="X740" s="66">
        <f t="shared" si="143"/>
        <v>31371</v>
      </c>
      <c r="BC740" s="88">
        <v>500</v>
      </c>
      <c r="BE740" s="78">
        <f t="shared" si="150"/>
        <v>366500</v>
      </c>
      <c r="BF740" s="82">
        <f t="shared" si="144"/>
        <v>0.81477915001550283</v>
      </c>
      <c r="BG740" s="82">
        <f t="shared" si="146"/>
        <v>0.18522084998449717</v>
      </c>
      <c r="BH740" s="86">
        <f t="shared" si="151"/>
        <v>4.2657583754401873E-4</v>
      </c>
      <c r="BI740" s="83">
        <f>SUMPRODUCT(BC740:$BC$2007,BG740:$BG$2007)</f>
        <v>38123.959853641507</v>
      </c>
      <c r="BJ740" s="77">
        <f t="shared" si="145"/>
        <v>0.1754020857294204</v>
      </c>
      <c r="BL740" s="78">
        <f t="shared" si="152"/>
        <v>366500</v>
      </c>
      <c r="BM740" s="82">
        <f t="shared" si="147"/>
        <v>0.95209733712226763</v>
      </c>
      <c r="BN740" s="82">
        <f t="shared" si="148"/>
        <v>4.7902662877732372E-2</v>
      </c>
      <c r="BO740" s="86">
        <f t="shared" si="153"/>
        <v>1.9898824853248342E-4</v>
      </c>
      <c r="BP740" s="83">
        <f>SUMPRODUCT(BC739:$BC$2006, BN740:$BN$2007)</f>
        <v>5759.5932051247983</v>
      </c>
      <c r="BQ740" s="77">
        <f t="shared" si="149"/>
        <v>4.7751729379223444E-2</v>
      </c>
    </row>
    <row r="741" spans="1:69" x14ac:dyDescent="0.35">
      <c r="A741">
        <v>2022</v>
      </c>
      <c r="B741" t="s">
        <v>3</v>
      </c>
      <c r="C741" t="s">
        <v>69</v>
      </c>
      <c r="D741" t="s">
        <v>17</v>
      </c>
      <c r="E741">
        <v>1</v>
      </c>
      <c r="F741" t="s">
        <v>9</v>
      </c>
      <c r="G741" t="s">
        <v>121</v>
      </c>
      <c r="H741" t="s">
        <v>35</v>
      </c>
      <c r="I741" t="s">
        <v>86</v>
      </c>
      <c r="J741" t="s">
        <v>19</v>
      </c>
      <c r="K741" t="s">
        <v>98</v>
      </c>
      <c r="L741" s="6">
        <v>5</v>
      </c>
      <c r="M741" s="6">
        <v>-1483.36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-1483.36</v>
      </c>
      <c r="W741" s="66" t="str">
        <f t="shared" si="142"/>
        <v>X</v>
      </c>
      <c r="X741" s="66" t="str">
        <f t="shared" si="143"/>
        <v>X</v>
      </c>
      <c r="BC741" s="88">
        <v>500</v>
      </c>
      <c r="BE741" s="78">
        <f t="shared" si="150"/>
        <v>367000</v>
      </c>
      <c r="BF741" s="82">
        <f t="shared" si="144"/>
        <v>0.81520474567815704</v>
      </c>
      <c r="BG741" s="82">
        <f t="shared" si="146"/>
        <v>0.18479525432184296</v>
      </c>
      <c r="BH741" s="86">
        <f t="shared" si="151"/>
        <v>4.2559566265421012E-4</v>
      </c>
      <c r="BI741" s="83">
        <f>SUMPRODUCT(BC741:$BC$2007,BG741:$BG$2007)</f>
        <v>38031.349428649257</v>
      </c>
      <c r="BJ741" s="77">
        <f t="shared" si="145"/>
        <v>0.17497600035512323</v>
      </c>
      <c r="BL741" s="78">
        <f t="shared" si="152"/>
        <v>367000</v>
      </c>
      <c r="BM741" s="82">
        <f t="shared" si="147"/>
        <v>0.95229550219067793</v>
      </c>
      <c r="BN741" s="82">
        <f t="shared" si="148"/>
        <v>4.7704497809322066E-2</v>
      </c>
      <c r="BO741" s="86">
        <f t="shared" si="153"/>
        <v>1.9816506841030535E-4</v>
      </c>
      <c r="BP741" s="83">
        <f>SUMPRODUCT(BC740:$BC$2006, BN741:$BN$2007)</f>
        <v>5735.6418736859323</v>
      </c>
      <c r="BQ741" s="77">
        <f t="shared" si="149"/>
        <v>4.7553153289487948E-2</v>
      </c>
    </row>
    <row r="742" spans="1:69" x14ac:dyDescent="0.35">
      <c r="A742">
        <v>2022</v>
      </c>
      <c r="B742" t="s">
        <v>3</v>
      </c>
      <c r="C742" t="s">
        <v>69</v>
      </c>
      <c r="D742" t="s">
        <v>17</v>
      </c>
      <c r="E742">
        <v>1</v>
      </c>
      <c r="F742" t="s">
        <v>9</v>
      </c>
      <c r="G742" t="s">
        <v>122</v>
      </c>
      <c r="H742" t="s">
        <v>35</v>
      </c>
      <c r="I742" t="s">
        <v>86</v>
      </c>
      <c r="J742" t="s">
        <v>19</v>
      </c>
      <c r="K742" t="s">
        <v>94</v>
      </c>
      <c r="L742" s="6">
        <v>1</v>
      </c>
      <c r="M742" s="6">
        <v>-213777.4</v>
      </c>
      <c r="N742" s="6">
        <v>14455</v>
      </c>
      <c r="O742" s="6">
        <v>0</v>
      </c>
      <c r="P742" s="6">
        <v>446222.6</v>
      </c>
      <c r="Q742" s="6">
        <v>0</v>
      </c>
      <c r="R742" s="6">
        <v>0</v>
      </c>
      <c r="S742" s="6">
        <v>0</v>
      </c>
      <c r="T742" s="6">
        <v>-213777.4</v>
      </c>
      <c r="W742" s="66" t="str">
        <f t="shared" si="142"/>
        <v>X</v>
      </c>
      <c r="X742" s="66" t="str">
        <f t="shared" si="143"/>
        <v>X</v>
      </c>
      <c r="BC742" s="88">
        <v>500</v>
      </c>
      <c r="BE742" s="78">
        <f t="shared" si="150"/>
        <v>367500</v>
      </c>
      <c r="BF742" s="82">
        <f t="shared" si="144"/>
        <v>0.81562936341814152</v>
      </c>
      <c r="BG742" s="82">
        <f t="shared" si="146"/>
        <v>0.18437063658185848</v>
      </c>
      <c r="BH742" s="86">
        <f t="shared" si="151"/>
        <v>4.246177399844786E-4</v>
      </c>
      <c r="BI742" s="83">
        <f>SUMPRODUCT(BC742:$BC$2007,BG742:$BG$2007)</f>
        <v>37938.951801488343</v>
      </c>
      <c r="BJ742" s="77">
        <f t="shared" si="145"/>
        <v>0.17455089402874235</v>
      </c>
      <c r="BL742" s="78">
        <f t="shared" si="152"/>
        <v>367500</v>
      </c>
      <c r="BM742" s="82">
        <f t="shared" si="147"/>
        <v>0.9524928474843205</v>
      </c>
      <c r="BN742" s="82">
        <f t="shared" si="148"/>
        <v>4.7507152515679496E-2</v>
      </c>
      <c r="BO742" s="86">
        <f t="shared" si="153"/>
        <v>1.9734529364257014E-4</v>
      </c>
      <c r="BP742" s="83">
        <f>SUMPRODUCT(BC741:$BC$2006, BN742:$BN$2007)</f>
        <v>5711.7896247812714</v>
      </c>
      <c r="BQ742" s="77">
        <f t="shared" si="149"/>
        <v>4.7355398674844715E-2</v>
      </c>
    </row>
    <row r="743" spans="1:69" x14ac:dyDescent="0.35">
      <c r="A743">
        <v>2022</v>
      </c>
      <c r="B743" t="s">
        <v>3</v>
      </c>
      <c r="C743" t="s">
        <v>69</v>
      </c>
      <c r="D743" t="s">
        <v>17</v>
      </c>
      <c r="E743">
        <v>1</v>
      </c>
      <c r="F743" t="s">
        <v>9</v>
      </c>
      <c r="G743" t="s">
        <v>122</v>
      </c>
      <c r="H743" t="s">
        <v>35</v>
      </c>
      <c r="I743" t="s">
        <v>86</v>
      </c>
      <c r="J743" t="s">
        <v>19</v>
      </c>
      <c r="K743" t="s">
        <v>98</v>
      </c>
      <c r="L743" s="6">
        <v>4</v>
      </c>
      <c r="M743" s="6">
        <v>-1075.97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-1075.97</v>
      </c>
      <c r="W743" s="66" t="str">
        <f t="shared" si="142"/>
        <v>X</v>
      </c>
      <c r="X743" s="66" t="str">
        <f t="shared" si="143"/>
        <v>X</v>
      </c>
      <c r="BC743" s="88">
        <v>500</v>
      </c>
      <c r="BE743" s="78">
        <f t="shared" si="150"/>
        <v>368000</v>
      </c>
      <c r="BF743" s="82">
        <f t="shared" si="144"/>
        <v>0.81605300548250193</v>
      </c>
      <c r="BG743" s="82">
        <f t="shared" si="146"/>
        <v>0.18394699451749807</v>
      </c>
      <c r="BH743" s="86">
        <f t="shared" si="151"/>
        <v>4.2364206436040774E-4</v>
      </c>
      <c r="BI743" s="83">
        <f>SUMPRODUCT(BC743:$BC$2007,BG743:$BG$2007)</f>
        <v>37846.766483197418</v>
      </c>
      <c r="BJ743" s="77">
        <f t="shared" si="145"/>
        <v>0.17412676450064679</v>
      </c>
      <c r="BL743" s="78">
        <f t="shared" si="152"/>
        <v>368000</v>
      </c>
      <c r="BM743" s="82">
        <f t="shared" si="147"/>
        <v>0.95268937639446227</v>
      </c>
      <c r="BN743" s="82">
        <f t="shared" si="148"/>
        <v>4.7310623605537727E-2</v>
      </c>
      <c r="BO743" s="86">
        <f t="shared" si="153"/>
        <v>1.9652891014176888E-4</v>
      </c>
      <c r="BP743" s="83">
        <f>SUMPRODUCT(BC742:$BC$2006, BN743:$BN$2007)</f>
        <v>5688.0360485234323</v>
      </c>
      <c r="BQ743" s="77">
        <f t="shared" si="149"/>
        <v>4.7158462136992735E-2</v>
      </c>
    </row>
    <row r="744" spans="1:69" x14ac:dyDescent="0.35">
      <c r="A744">
        <v>2022</v>
      </c>
      <c r="B744" t="s">
        <v>3</v>
      </c>
      <c r="C744" t="s">
        <v>69</v>
      </c>
      <c r="D744" t="s">
        <v>17</v>
      </c>
      <c r="E744">
        <v>1</v>
      </c>
      <c r="F744" t="s">
        <v>9</v>
      </c>
      <c r="G744" t="s">
        <v>123</v>
      </c>
      <c r="H744" t="s">
        <v>35</v>
      </c>
      <c r="I744" t="s">
        <v>86</v>
      </c>
      <c r="J744" t="s">
        <v>19</v>
      </c>
      <c r="K744" t="s">
        <v>99</v>
      </c>
      <c r="L744" s="6">
        <v>2</v>
      </c>
      <c r="M744" s="6">
        <v>-842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-842</v>
      </c>
      <c r="W744" s="66" t="str">
        <f t="shared" si="142"/>
        <v>X</v>
      </c>
      <c r="X744" s="66" t="str">
        <f t="shared" si="143"/>
        <v>X</v>
      </c>
      <c r="BC744" s="88">
        <v>500</v>
      </c>
      <c r="BE744" s="78">
        <f t="shared" si="150"/>
        <v>368500</v>
      </c>
      <c r="BF744" s="82">
        <f t="shared" si="144"/>
        <v>0.81647567411312028</v>
      </c>
      <c r="BG744" s="82">
        <f t="shared" si="146"/>
        <v>0.18352432588687972</v>
      </c>
      <c r="BH744" s="86">
        <f t="shared" si="151"/>
        <v>4.2266863061835025E-4</v>
      </c>
      <c r="BI744" s="83">
        <f>SUMPRODUCT(BC744:$BC$2007,BG744:$BG$2007)</f>
        <v>37754.792985938671</v>
      </c>
      <c r="BJ744" s="77">
        <f t="shared" si="145"/>
        <v>0.17370360952637481</v>
      </c>
      <c r="BL744" s="78">
        <f t="shared" si="152"/>
        <v>368500</v>
      </c>
      <c r="BM744" s="82">
        <f t="shared" si="147"/>
        <v>0.95288509229834129</v>
      </c>
      <c r="BN744" s="82">
        <f t="shared" si="148"/>
        <v>4.7114907701658715E-2</v>
      </c>
      <c r="BO744" s="86">
        <f t="shared" si="153"/>
        <v>1.9571590387901239E-4</v>
      </c>
      <c r="BP744" s="83">
        <f>SUMPRODUCT(BC743:$BC$2006, BN744:$BN$2007)</f>
        <v>5664.3807367206628</v>
      </c>
      <c r="BQ744" s="77">
        <f t="shared" si="149"/>
        <v>4.6962340291689157E-2</v>
      </c>
    </row>
    <row r="745" spans="1:69" x14ac:dyDescent="0.35">
      <c r="A745">
        <v>2022</v>
      </c>
      <c r="B745" t="s">
        <v>3</v>
      </c>
      <c r="C745" t="s">
        <v>69</v>
      </c>
      <c r="D745" t="s">
        <v>17</v>
      </c>
      <c r="E745">
        <v>1</v>
      </c>
      <c r="F745" t="s">
        <v>9</v>
      </c>
      <c r="G745" t="s">
        <v>123</v>
      </c>
      <c r="H745" t="s">
        <v>35</v>
      </c>
      <c r="I745" t="s">
        <v>86</v>
      </c>
      <c r="J745" t="s">
        <v>19</v>
      </c>
      <c r="K745" t="s">
        <v>98</v>
      </c>
      <c r="L745" s="6">
        <v>1</v>
      </c>
      <c r="M745" s="6">
        <v>-422.7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-422.7</v>
      </c>
      <c r="W745" s="66" t="str">
        <f t="shared" si="142"/>
        <v>X</v>
      </c>
      <c r="X745" s="66" t="str">
        <f t="shared" si="143"/>
        <v>X</v>
      </c>
      <c r="BC745" s="88">
        <v>500</v>
      </c>
      <c r="BE745" s="78">
        <f t="shared" si="150"/>
        <v>369000</v>
      </c>
      <c r="BF745" s="82">
        <f t="shared" si="144"/>
        <v>0.81689737154672726</v>
      </c>
      <c r="BG745" s="82">
        <f t="shared" si="146"/>
        <v>0.18310262845327274</v>
      </c>
      <c r="BH745" s="86">
        <f t="shared" si="151"/>
        <v>4.2169743360698231E-4</v>
      </c>
      <c r="BI745" s="83">
        <f>SUMPRODUCT(BC745:$BC$2007,BG745:$BG$2007)</f>
        <v>37663.030822995228</v>
      </c>
      <c r="BJ745" s="77">
        <f t="shared" si="145"/>
        <v>0.17328142686662193</v>
      </c>
      <c r="BL745" s="78">
        <f t="shared" si="152"/>
        <v>369000</v>
      </c>
      <c r="BM745" s="82">
        <f t="shared" si="147"/>
        <v>0.95307999855922443</v>
      </c>
      <c r="BN745" s="82">
        <f t="shared" si="148"/>
        <v>4.6920001440775572E-2</v>
      </c>
      <c r="BO745" s="86">
        <f t="shared" si="153"/>
        <v>1.9490626088314311E-4</v>
      </c>
      <c r="BP745" s="83">
        <f>SUMPRODUCT(BC744:$BC$2006, BN745:$BN$2007)</f>
        <v>5640.8232828698328</v>
      </c>
      <c r="BQ745" s="77">
        <f t="shared" si="149"/>
        <v>4.676702976869121E-2</v>
      </c>
    </row>
    <row r="746" spans="1:69" x14ac:dyDescent="0.35">
      <c r="A746">
        <v>2022</v>
      </c>
      <c r="B746" t="s">
        <v>3</v>
      </c>
      <c r="C746" t="s">
        <v>69</v>
      </c>
      <c r="D746" t="s">
        <v>17</v>
      </c>
      <c r="E746">
        <v>1</v>
      </c>
      <c r="F746" t="s">
        <v>9</v>
      </c>
      <c r="G746" t="s">
        <v>124</v>
      </c>
      <c r="H746" t="s">
        <v>35</v>
      </c>
      <c r="I746" t="s">
        <v>86</v>
      </c>
      <c r="J746" t="s">
        <v>19</v>
      </c>
      <c r="K746" t="s">
        <v>94</v>
      </c>
      <c r="L746" s="6">
        <v>3</v>
      </c>
      <c r="M746" s="6">
        <v>0</v>
      </c>
      <c r="N746" s="6">
        <v>27556.12</v>
      </c>
      <c r="O746" s="6">
        <v>0</v>
      </c>
      <c r="P746" s="6">
        <v>0</v>
      </c>
      <c r="Q746" s="6">
        <v>0</v>
      </c>
      <c r="R746" s="6">
        <v>0</v>
      </c>
      <c r="S746" s="6">
        <v>0</v>
      </c>
      <c r="T746" s="6">
        <v>0</v>
      </c>
      <c r="W746" s="66" t="str">
        <f t="shared" si="142"/>
        <v>X</v>
      </c>
      <c r="X746" s="66" t="str">
        <f t="shared" si="143"/>
        <v>X</v>
      </c>
      <c r="BC746" s="88">
        <v>500</v>
      </c>
      <c r="BE746" s="78">
        <f t="shared" si="150"/>
        <v>369500</v>
      </c>
      <c r="BF746" s="82">
        <f t="shared" si="144"/>
        <v>0.81731810001491423</v>
      </c>
      <c r="BG746" s="82">
        <f t="shared" si="146"/>
        <v>0.18268189998508577</v>
      </c>
      <c r="BH746" s="86">
        <f t="shared" si="151"/>
        <v>4.2072846818697052E-4</v>
      </c>
      <c r="BI746" s="83">
        <f>SUMPRODUCT(BC746:$BC$2007,BG746:$BG$2007)</f>
        <v>37571.479508768585</v>
      </c>
      <c r="BJ746" s="77">
        <f t="shared" si="145"/>
        <v>0.17286021428722906</v>
      </c>
      <c r="BL746" s="78">
        <f t="shared" si="152"/>
        <v>369500</v>
      </c>
      <c r="BM746" s="82">
        <f t="shared" si="147"/>
        <v>0.95327409852646539</v>
      </c>
      <c r="BN746" s="82">
        <f t="shared" si="148"/>
        <v>4.6725901473534615E-2</v>
      </c>
      <c r="BO746" s="86">
        <f t="shared" si="153"/>
        <v>1.9409996724095713E-4</v>
      </c>
      <c r="BP746" s="83">
        <f>SUMPRODUCT(BC745:$BC$2006, BN746:$BN$2007)</f>
        <v>5617.3632821494448</v>
      </c>
      <c r="BQ746" s="77">
        <f t="shared" si="149"/>
        <v>4.6572527211698196E-2</v>
      </c>
    </row>
    <row r="747" spans="1:69" x14ac:dyDescent="0.35">
      <c r="A747">
        <v>2022</v>
      </c>
      <c r="B747" t="s">
        <v>3</v>
      </c>
      <c r="C747" t="s">
        <v>69</v>
      </c>
      <c r="D747" t="s">
        <v>17</v>
      </c>
      <c r="E747">
        <v>1</v>
      </c>
      <c r="F747" t="s">
        <v>9</v>
      </c>
      <c r="G747" t="s">
        <v>125</v>
      </c>
      <c r="H747" t="s">
        <v>35</v>
      </c>
      <c r="I747" t="s">
        <v>86</v>
      </c>
      <c r="J747" t="s">
        <v>19</v>
      </c>
      <c r="K747" t="s">
        <v>108</v>
      </c>
      <c r="L747" s="6">
        <v>2</v>
      </c>
      <c r="M747" s="6">
        <v>0</v>
      </c>
      <c r="N747" s="6">
        <v>17010.91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W747" s="66" t="str">
        <f t="shared" si="142"/>
        <v>X</v>
      </c>
      <c r="X747" s="66" t="str">
        <f t="shared" si="143"/>
        <v>X</v>
      </c>
      <c r="BC747" s="88">
        <v>500</v>
      </c>
      <c r="BE747" s="78">
        <f t="shared" si="150"/>
        <v>370000</v>
      </c>
      <c r="BF747" s="82">
        <f t="shared" si="144"/>
        <v>0.81773786174414487</v>
      </c>
      <c r="BG747" s="82">
        <f t="shared" si="146"/>
        <v>0.18226213825585513</v>
      </c>
      <c r="BH747" s="86">
        <f t="shared" si="151"/>
        <v>4.1976172923063881E-4</v>
      </c>
      <c r="BI747" s="83">
        <f>SUMPRODUCT(BC747:$BC$2007,BG747:$BG$2007)</f>
        <v>37480.138558776052</v>
      </c>
      <c r="BJ747" s="77">
        <f t="shared" si="145"/>
        <v>0.17243996955917082</v>
      </c>
      <c r="BL747" s="78">
        <f t="shared" si="152"/>
        <v>370000</v>
      </c>
      <c r="BM747" s="82">
        <f t="shared" si="147"/>
        <v>0.95346739553556215</v>
      </c>
      <c r="BN747" s="82">
        <f t="shared" si="148"/>
        <v>4.6532604464437854E-2</v>
      </c>
      <c r="BO747" s="86">
        <f t="shared" si="153"/>
        <v>1.9329700909676006E-4</v>
      </c>
      <c r="BP747" s="83">
        <f>SUMPRODUCT(BC746:$BC$2006, BN747:$BN$2007)</f>
        <v>5594.0003314126761</v>
      </c>
      <c r="BQ747" s="77">
        <f t="shared" si="149"/>
        <v>4.6378829278293864E-2</v>
      </c>
    </row>
    <row r="748" spans="1:69" x14ac:dyDescent="0.35">
      <c r="A748">
        <v>2022</v>
      </c>
      <c r="B748" t="s">
        <v>3</v>
      </c>
      <c r="C748" t="s">
        <v>69</v>
      </c>
      <c r="D748" t="s">
        <v>17</v>
      </c>
      <c r="E748">
        <v>1</v>
      </c>
      <c r="F748" t="s">
        <v>9</v>
      </c>
      <c r="G748" t="s">
        <v>126</v>
      </c>
      <c r="H748" t="s">
        <v>35</v>
      </c>
      <c r="I748" t="s">
        <v>86</v>
      </c>
      <c r="J748" t="s">
        <v>19</v>
      </c>
      <c r="K748" t="s">
        <v>94</v>
      </c>
      <c r="L748" s="6">
        <v>1</v>
      </c>
      <c r="M748" s="6">
        <v>0</v>
      </c>
      <c r="N748" s="6">
        <v>5544.7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W748" s="66" t="str">
        <f t="shared" si="142"/>
        <v>X</v>
      </c>
      <c r="X748" s="66" t="str">
        <f t="shared" si="143"/>
        <v>X</v>
      </c>
      <c r="BC748" s="88">
        <v>500</v>
      </c>
      <c r="BE748" s="78">
        <f t="shared" si="150"/>
        <v>370500</v>
      </c>
      <c r="BF748" s="82">
        <f t="shared" si="144"/>
        <v>0.81815665895576684</v>
      </c>
      <c r="BG748" s="82">
        <f t="shared" si="146"/>
        <v>0.18184334104423316</v>
      </c>
      <c r="BH748" s="86">
        <f t="shared" si="151"/>
        <v>4.1879721162196848E-4</v>
      </c>
      <c r="BI748" s="83">
        <f>SUMPRODUCT(BC748:$BC$2007,BG748:$BG$2007)</f>
        <v>37389.007489648116</v>
      </c>
      <c r="BJ748" s="77">
        <f t="shared" si="145"/>
        <v>0.17202069045854337</v>
      </c>
      <c r="BL748" s="78">
        <f t="shared" si="152"/>
        <v>370500</v>
      </c>
      <c r="BM748" s="82">
        <f t="shared" si="147"/>
        <v>0.95365989290821429</v>
      </c>
      <c r="BN748" s="82">
        <f t="shared" si="148"/>
        <v>4.6340107091785709E-2</v>
      </c>
      <c r="BO748" s="86">
        <f t="shared" si="153"/>
        <v>1.9249737265214506E-4</v>
      </c>
      <c r="BP748" s="83">
        <f>SUMPRODUCT(BC747:$BC$2006, BN748:$BN$2007)</f>
        <v>5570.7340291804576</v>
      </c>
      <c r="BQ748" s="77">
        <f t="shared" si="149"/>
        <v>4.6185932639888988E-2</v>
      </c>
    </row>
    <row r="749" spans="1:69" x14ac:dyDescent="0.35">
      <c r="A749">
        <v>2022</v>
      </c>
      <c r="B749" t="s">
        <v>3</v>
      </c>
      <c r="C749" t="s">
        <v>69</v>
      </c>
      <c r="D749" t="s">
        <v>17</v>
      </c>
      <c r="E749">
        <v>1</v>
      </c>
      <c r="F749" t="s">
        <v>9</v>
      </c>
      <c r="G749" t="s">
        <v>127</v>
      </c>
      <c r="H749" t="s">
        <v>35</v>
      </c>
      <c r="I749" t="s">
        <v>86</v>
      </c>
      <c r="J749" t="s">
        <v>19</v>
      </c>
      <c r="K749" t="s">
        <v>94</v>
      </c>
      <c r="L749" s="6">
        <v>3</v>
      </c>
      <c r="M749" s="6">
        <v>0</v>
      </c>
      <c r="N749" s="6">
        <v>25516.37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W749" s="66" t="str">
        <f t="shared" si="142"/>
        <v>X</v>
      </c>
      <c r="X749" s="66" t="str">
        <f t="shared" si="143"/>
        <v>X</v>
      </c>
      <c r="BC749" s="88">
        <v>500</v>
      </c>
      <c r="BE749" s="78">
        <f t="shared" si="150"/>
        <v>371000</v>
      </c>
      <c r="BF749" s="82">
        <f t="shared" si="144"/>
        <v>0.81857449386602366</v>
      </c>
      <c r="BG749" s="82">
        <f t="shared" si="146"/>
        <v>0.18142550613397634</v>
      </c>
      <c r="BH749" s="86">
        <f t="shared" si="151"/>
        <v>4.1783491025682018E-4</v>
      </c>
      <c r="BI749" s="83">
        <f>SUMPRODUCT(BC749:$BC$2007,BG749:$BG$2007)</f>
        <v>37298.085819125998</v>
      </c>
      <c r="BJ749" s="77">
        <f t="shared" si="145"/>
        <v>0.17160237476655316</v>
      </c>
      <c r="BL749" s="78">
        <f t="shared" si="152"/>
        <v>371000</v>
      </c>
      <c r="BM749" s="82">
        <f t="shared" si="147"/>
        <v>0.95385159395238017</v>
      </c>
      <c r="BN749" s="82">
        <f t="shared" si="148"/>
        <v>4.6148406047619828E-2</v>
      </c>
      <c r="BO749" s="86">
        <f t="shared" si="153"/>
        <v>1.9170104416588174E-4</v>
      </c>
      <c r="BP749" s="83">
        <f>SUMPRODUCT(BC748:$BC$2006, BN749:$BN$2007)</f>
        <v>5547.5639756345654</v>
      </c>
      <c r="BQ749" s="77">
        <f t="shared" si="149"/>
        <v>4.5993833981664116E-2</v>
      </c>
    </row>
    <row r="750" spans="1:69" x14ac:dyDescent="0.35">
      <c r="A750">
        <v>2022</v>
      </c>
      <c r="B750" t="s">
        <v>3</v>
      </c>
      <c r="C750" t="s">
        <v>69</v>
      </c>
      <c r="D750" t="s">
        <v>17</v>
      </c>
      <c r="E750">
        <v>1</v>
      </c>
      <c r="F750" t="s">
        <v>9</v>
      </c>
      <c r="G750" t="s">
        <v>127</v>
      </c>
      <c r="H750" t="s">
        <v>35</v>
      </c>
      <c r="I750" t="s">
        <v>86</v>
      </c>
      <c r="J750" t="s">
        <v>19</v>
      </c>
      <c r="K750" t="s">
        <v>95</v>
      </c>
      <c r="L750" s="6">
        <v>1</v>
      </c>
      <c r="M750" s="6">
        <v>-6155.16</v>
      </c>
      <c r="N750" s="6">
        <v>3911.92</v>
      </c>
      <c r="O750" s="6">
        <v>0</v>
      </c>
      <c r="P750" s="6">
        <v>0</v>
      </c>
      <c r="Q750" s="6">
        <v>569.91999999999996</v>
      </c>
      <c r="R750" s="6">
        <v>5585.24</v>
      </c>
      <c r="S750" s="6">
        <v>0</v>
      </c>
      <c r="T750" s="6">
        <v>-6155.16</v>
      </c>
      <c r="W750" s="66" t="str">
        <f t="shared" si="142"/>
        <v>X</v>
      </c>
      <c r="X750" s="66" t="str">
        <f t="shared" si="143"/>
        <v>X</v>
      </c>
      <c r="BC750" s="88">
        <v>500</v>
      </c>
      <c r="BE750" s="78">
        <f t="shared" si="150"/>
        <v>371500</v>
      </c>
      <c r="BF750" s="82">
        <f t="shared" si="144"/>
        <v>0.81899136868606637</v>
      </c>
      <c r="BG750" s="82">
        <f t="shared" si="146"/>
        <v>0.18100863131393363</v>
      </c>
      <c r="BH750" s="86">
        <f t="shared" si="151"/>
        <v>4.1687482004271192E-4</v>
      </c>
      <c r="BI750" s="83">
        <f>SUMPRODUCT(BC750:$BC$2007,BG750:$BG$2007)</f>
        <v>37207.373066059001</v>
      </c>
      <c r="BJ750" s="77">
        <f t="shared" si="145"/>
        <v>0.17118502026950477</v>
      </c>
      <c r="BL750" s="78">
        <f t="shared" si="152"/>
        <v>371500</v>
      </c>
      <c r="BM750" s="82">
        <f t="shared" si="147"/>
        <v>0.95404250196233353</v>
      </c>
      <c r="BN750" s="82">
        <f t="shared" si="148"/>
        <v>4.5957498037666467E-2</v>
      </c>
      <c r="BO750" s="86">
        <f t="shared" si="153"/>
        <v>1.909080099533611E-4</v>
      </c>
      <c r="BP750" s="83">
        <f>SUMPRODUCT(BC749:$BC$2006, BN750:$BN$2007)</f>
        <v>5524.4897726107556</v>
      </c>
      <c r="BQ750" s="77">
        <f t="shared" si="149"/>
        <v>4.580253000251263E-2</v>
      </c>
    </row>
    <row r="751" spans="1:69" x14ac:dyDescent="0.35">
      <c r="A751">
        <v>2022</v>
      </c>
      <c r="B751" t="s">
        <v>3</v>
      </c>
      <c r="C751" t="s">
        <v>69</v>
      </c>
      <c r="D751" t="s">
        <v>17</v>
      </c>
      <c r="E751">
        <v>1</v>
      </c>
      <c r="F751" t="s">
        <v>9</v>
      </c>
      <c r="G751" t="s">
        <v>127</v>
      </c>
      <c r="H751" t="s">
        <v>35</v>
      </c>
      <c r="I751" t="s">
        <v>86</v>
      </c>
      <c r="J751" t="s">
        <v>19</v>
      </c>
      <c r="K751" t="s">
        <v>108</v>
      </c>
      <c r="L751" s="6">
        <v>1</v>
      </c>
      <c r="M751" s="6">
        <v>155000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155000</v>
      </c>
      <c r="W751" s="66" t="str">
        <f t="shared" si="142"/>
        <v>X</v>
      </c>
      <c r="X751" s="66" t="str">
        <f t="shared" si="143"/>
        <v>X</v>
      </c>
      <c r="BC751" s="88">
        <v>500</v>
      </c>
      <c r="BE751" s="78">
        <f t="shared" si="150"/>
        <v>372000</v>
      </c>
      <c r="BF751" s="82">
        <f t="shared" si="144"/>
        <v>0.81940728562196541</v>
      </c>
      <c r="BG751" s="82">
        <f t="shared" si="146"/>
        <v>0.18059271437803459</v>
      </c>
      <c r="BH751" s="86">
        <f t="shared" si="151"/>
        <v>4.1591693589904111E-4</v>
      </c>
      <c r="BI751" s="83">
        <f>SUMPRODUCT(BC751:$BC$2007,BG751:$BG$2007)</f>
        <v>37116.868750402027</v>
      </c>
      <c r="BJ751" s="77">
        <f t="shared" si="145"/>
        <v>0.17076862475878948</v>
      </c>
      <c r="BL751" s="78">
        <f t="shared" si="152"/>
        <v>372000</v>
      </c>
      <c r="BM751" s="82">
        <f t="shared" si="147"/>
        <v>0.95423262021872035</v>
      </c>
      <c r="BN751" s="82">
        <f t="shared" si="148"/>
        <v>4.5767379781279649E-2</v>
      </c>
      <c r="BO751" s="86">
        <f t="shared" si="153"/>
        <v>1.9011825638681756E-4</v>
      </c>
      <c r="BP751" s="83">
        <f>SUMPRODUCT(BC750:$BC$2006, BN751:$BN$2007)</f>
        <v>5501.5110235919219</v>
      </c>
      <c r="BQ751" s="77">
        <f t="shared" si="149"/>
        <v>4.5612017414984038E-2</v>
      </c>
    </row>
    <row r="752" spans="1:69" x14ac:dyDescent="0.35">
      <c r="A752">
        <v>2022</v>
      </c>
      <c r="B752" t="s">
        <v>3</v>
      </c>
      <c r="C752" t="s">
        <v>69</v>
      </c>
      <c r="D752" t="s">
        <v>17</v>
      </c>
      <c r="E752">
        <v>1</v>
      </c>
      <c r="F752" t="s">
        <v>9</v>
      </c>
      <c r="G752" t="s">
        <v>128</v>
      </c>
      <c r="H752" t="s">
        <v>35</v>
      </c>
      <c r="I752" t="s">
        <v>86</v>
      </c>
      <c r="J752" t="s">
        <v>19</v>
      </c>
      <c r="K752" t="s">
        <v>94</v>
      </c>
      <c r="L752" s="6">
        <v>1</v>
      </c>
      <c r="M752" s="6">
        <v>0</v>
      </c>
      <c r="N752" s="6">
        <v>17177.16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W752" s="66" t="str">
        <f t="shared" si="142"/>
        <v>X</v>
      </c>
      <c r="X752" s="66" t="str">
        <f t="shared" si="143"/>
        <v>X</v>
      </c>
      <c r="BC752" s="88">
        <v>500</v>
      </c>
      <c r="BE752" s="78">
        <f t="shared" si="150"/>
        <v>372500</v>
      </c>
      <c r="BF752" s="82">
        <f t="shared" si="144"/>
        <v>0.81982224687472205</v>
      </c>
      <c r="BG752" s="82">
        <f t="shared" si="146"/>
        <v>0.18017775312527795</v>
      </c>
      <c r="BH752" s="86">
        <f t="shared" si="151"/>
        <v>4.1496125275664042E-4</v>
      </c>
      <c r="BI752" s="83">
        <f>SUMPRODUCT(BC752:$BC$2007,BG752:$BG$2007)</f>
        <v>37026.572393213028</v>
      </c>
      <c r="BJ752" s="77">
        <f t="shared" si="145"/>
        <v>0.17035318603087343</v>
      </c>
      <c r="BL752" s="78">
        <f t="shared" si="152"/>
        <v>372500</v>
      </c>
      <c r="BM752" s="82">
        <f t="shared" si="147"/>
        <v>0.95442195198861524</v>
      </c>
      <c r="BN752" s="82">
        <f t="shared" si="148"/>
        <v>4.5578048011384764E-2</v>
      </c>
      <c r="BO752" s="86">
        <f t="shared" si="153"/>
        <v>1.8933176989488487E-4</v>
      </c>
      <c r="BP752" s="83">
        <f>SUMPRODUCT(BC751:$BC$2006, BN752:$BN$2007)</f>
        <v>5478.6273337012817</v>
      </c>
      <c r="BQ752" s="77">
        <f t="shared" si="149"/>
        <v>4.5422292945227455E-2</v>
      </c>
    </row>
    <row r="753" spans="1:69" x14ac:dyDescent="0.35">
      <c r="A753">
        <v>2022</v>
      </c>
      <c r="B753" t="s">
        <v>3</v>
      </c>
      <c r="C753" t="s">
        <v>69</v>
      </c>
      <c r="D753" t="s">
        <v>17</v>
      </c>
      <c r="E753">
        <v>1</v>
      </c>
      <c r="F753" t="s">
        <v>9</v>
      </c>
      <c r="G753" t="s">
        <v>128</v>
      </c>
      <c r="H753" t="s">
        <v>35</v>
      </c>
      <c r="I753" t="s">
        <v>86</v>
      </c>
      <c r="J753" t="s">
        <v>19</v>
      </c>
      <c r="K753" t="s">
        <v>108</v>
      </c>
      <c r="L753" s="6">
        <v>2</v>
      </c>
      <c r="M753" s="6">
        <v>0</v>
      </c>
      <c r="N753" s="6">
        <v>8613.7000000000007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W753" s="66" t="str">
        <f t="shared" si="142"/>
        <v>X</v>
      </c>
      <c r="X753" s="66" t="str">
        <f t="shared" si="143"/>
        <v>X</v>
      </c>
      <c r="BC753" s="88">
        <v>500</v>
      </c>
      <c r="BE753" s="78">
        <f t="shared" si="150"/>
        <v>373000</v>
      </c>
      <c r="BF753" s="82">
        <f t="shared" si="144"/>
        <v>0.82023625464028027</v>
      </c>
      <c r="BG753" s="82">
        <f t="shared" si="146"/>
        <v>0.17976374535971973</v>
      </c>
      <c r="BH753" s="86">
        <f t="shared" si="151"/>
        <v>4.1400776555822194E-4</v>
      </c>
      <c r="BI753" s="83">
        <f>SUMPRODUCT(BC753:$BC$2007,BG753:$BG$2007)</f>
        <v>36936.483516650384</v>
      </c>
      <c r="BJ753" s="77">
        <f t="shared" si="145"/>
        <v>0.16993870188728574</v>
      </c>
      <c r="BL753" s="78">
        <f t="shared" si="152"/>
        <v>373000</v>
      </c>
      <c r="BM753" s="82">
        <f t="shared" si="147"/>
        <v>0.95461050052557728</v>
      </c>
      <c r="BN753" s="82">
        <f t="shared" si="148"/>
        <v>4.5389499474422723E-2</v>
      </c>
      <c r="BO753" s="86">
        <f t="shared" si="153"/>
        <v>1.8854853696204099E-4</v>
      </c>
      <c r="BP753" s="83">
        <f>SUMPRODUCT(BC752:$BC$2006, BN753:$BN$2007)</f>
        <v>5455.8383096955895</v>
      </c>
      <c r="BQ753" s="77">
        <f t="shared" si="149"/>
        <v>4.5233353332935364E-2</v>
      </c>
    </row>
    <row r="754" spans="1:69" x14ac:dyDescent="0.35">
      <c r="A754">
        <v>2022</v>
      </c>
      <c r="B754" t="s">
        <v>3</v>
      </c>
      <c r="C754" t="s">
        <v>69</v>
      </c>
      <c r="D754" t="s">
        <v>17</v>
      </c>
      <c r="E754">
        <v>1</v>
      </c>
      <c r="F754" t="s">
        <v>9</v>
      </c>
      <c r="G754" t="s">
        <v>129</v>
      </c>
      <c r="H754" t="s">
        <v>35</v>
      </c>
      <c r="I754" t="s">
        <v>86</v>
      </c>
      <c r="J754" t="s">
        <v>19</v>
      </c>
      <c r="K754" t="s">
        <v>91</v>
      </c>
      <c r="L754" s="6">
        <v>6</v>
      </c>
      <c r="M754" s="6">
        <v>1131921.1599999999</v>
      </c>
      <c r="N754" s="6">
        <v>13086.64</v>
      </c>
      <c r="O754" s="6">
        <v>0</v>
      </c>
      <c r="P754" s="6">
        <v>1147870.45</v>
      </c>
      <c r="Q754" s="6">
        <v>26248.29</v>
      </c>
      <c r="R754" s="6">
        <v>0</v>
      </c>
      <c r="S754" s="6">
        <v>0</v>
      </c>
      <c r="T754" s="6">
        <v>1135414.45</v>
      </c>
      <c r="W754" s="66" t="str">
        <f t="shared" si="142"/>
        <v>X</v>
      </c>
      <c r="X754" s="66" t="str">
        <f t="shared" si="143"/>
        <v>X</v>
      </c>
      <c r="BC754" s="88">
        <v>500</v>
      </c>
      <c r="BE754" s="78">
        <f t="shared" si="150"/>
        <v>373500</v>
      </c>
      <c r="BF754" s="82">
        <f t="shared" si="144"/>
        <v>0.8206493111095382</v>
      </c>
      <c r="BG754" s="82">
        <f t="shared" si="146"/>
        <v>0.1793506888904618</v>
      </c>
      <c r="BH754" s="86">
        <f t="shared" si="151"/>
        <v>4.1305646925793305E-4</v>
      </c>
      <c r="BI754" s="83">
        <f>SUMPRODUCT(BC754:$BC$2007,BG754:$BG$2007)</f>
        <v>36846.60164397052</v>
      </c>
      <c r="BJ754" s="77">
        <f t="shared" si="145"/>
        <v>0.16952517013460741</v>
      </c>
      <c r="BL754" s="78">
        <f t="shared" si="152"/>
        <v>373500</v>
      </c>
      <c r="BM754" s="82">
        <f t="shared" si="147"/>
        <v>0.95479826906970644</v>
      </c>
      <c r="BN754" s="82">
        <f t="shared" si="148"/>
        <v>4.520173093029356E-2</v>
      </c>
      <c r="BO754" s="86">
        <f t="shared" si="153"/>
        <v>1.8776854412916322E-4</v>
      </c>
      <c r="BP754" s="83">
        <f>SUMPRODUCT(BC753:$BC$2006, BN754:$BN$2007)</f>
        <v>5433.1435599583792</v>
      </c>
      <c r="BQ754" s="77">
        <f t="shared" si="149"/>
        <v>4.5045195331287577E-2</v>
      </c>
    </row>
    <row r="755" spans="1:69" x14ac:dyDescent="0.35">
      <c r="A755">
        <v>2022</v>
      </c>
      <c r="B755" t="s">
        <v>3</v>
      </c>
      <c r="C755" t="s">
        <v>69</v>
      </c>
      <c r="D755" t="s">
        <v>17</v>
      </c>
      <c r="E755">
        <v>1</v>
      </c>
      <c r="F755" t="s">
        <v>9</v>
      </c>
      <c r="G755" t="s">
        <v>129</v>
      </c>
      <c r="H755" t="s">
        <v>35</v>
      </c>
      <c r="I755" t="s">
        <v>86</v>
      </c>
      <c r="J755" t="s">
        <v>19</v>
      </c>
      <c r="K755" t="s">
        <v>93</v>
      </c>
      <c r="L755" s="6">
        <v>3</v>
      </c>
      <c r="M755" s="6">
        <v>-90000</v>
      </c>
      <c r="N755" s="6">
        <v>5400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-90000</v>
      </c>
      <c r="W755" s="66" t="str">
        <f t="shared" si="142"/>
        <v>X</v>
      </c>
      <c r="X755" s="66" t="str">
        <f t="shared" si="143"/>
        <v>X</v>
      </c>
      <c r="BC755" s="88">
        <v>500</v>
      </c>
      <c r="BE755" s="78">
        <f t="shared" si="150"/>
        <v>374000</v>
      </c>
      <c r="BF755" s="82">
        <f t="shared" si="144"/>
        <v>0.82106141846835978</v>
      </c>
      <c r="BG755" s="82">
        <f t="shared" si="146"/>
        <v>0.17893858153164022</v>
      </c>
      <c r="BH755" s="86">
        <f t="shared" si="151"/>
        <v>4.1210735882157845E-4</v>
      </c>
      <c r="BI755" s="83">
        <f>SUMPRODUCT(BC755:$BC$2007,BG755:$BG$2007)</f>
        <v>36756.926299525287</v>
      </c>
      <c r="BJ755" s="77">
        <f t="shared" si="145"/>
        <v>0.16911258858445935</v>
      </c>
      <c r="BL755" s="78">
        <f t="shared" si="152"/>
        <v>374000</v>
      </c>
      <c r="BM755" s="82">
        <f t="shared" si="147"/>
        <v>0.95498526084769852</v>
      </c>
      <c r="BN755" s="82">
        <f t="shared" si="148"/>
        <v>4.5014739152301475E-2</v>
      </c>
      <c r="BO755" s="86">
        <f t="shared" si="153"/>
        <v>1.8699177799208488E-4</v>
      </c>
      <c r="BP755" s="83">
        <f>SUMPRODUCT(BC754:$BC$2006, BN755:$BN$2007)</f>
        <v>5410.5426944932315</v>
      </c>
      <c r="BQ755" s="77">
        <f t="shared" si="149"/>
        <v>4.4857815706895406E-2</v>
      </c>
    </row>
    <row r="756" spans="1:69" x14ac:dyDescent="0.35">
      <c r="A756">
        <v>2022</v>
      </c>
      <c r="B756" t="s">
        <v>3</v>
      </c>
      <c r="C756" t="s">
        <v>69</v>
      </c>
      <c r="D756" t="s">
        <v>17</v>
      </c>
      <c r="E756">
        <v>1</v>
      </c>
      <c r="F756" t="s">
        <v>9</v>
      </c>
      <c r="G756" t="s">
        <v>129</v>
      </c>
      <c r="H756" t="s">
        <v>35</v>
      </c>
      <c r="I756" t="s">
        <v>86</v>
      </c>
      <c r="J756" t="s">
        <v>19</v>
      </c>
      <c r="K756" t="s">
        <v>94</v>
      </c>
      <c r="L756" s="6">
        <v>39</v>
      </c>
      <c r="M756" s="6">
        <v>1222449.6000000001</v>
      </c>
      <c r="N756" s="6">
        <v>86874.01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1222449.6000000001</v>
      </c>
      <c r="W756" s="66" t="str">
        <f t="shared" si="142"/>
        <v>X</v>
      </c>
      <c r="X756" s="66" t="str">
        <f t="shared" si="143"/>
        <v>X</v>
      </c>
      <c r="BC756" s="88">
        <v>500</v>
      </c>
      <c r="BE756" s="78">
        <f t="shared" si="150"/>
        <v>374500</v>
      </c>
      <c r="BF756" s="82">
        <f t="shared" si="144"/>
        <v>0.8214725788975864</v>
      </c>
      <c r="BG756" s="82">
        <f t="shared" si="146"/>
        <v>0.1785274211024136</v>
      </c>
      <c r="BH756" s="86">
        <f t="shared" si="151"/>
        <v>4.1116042922662022E-4</v>
      </c>
      <c r="BI756" s="83">
        <f>SUMPRODUCT(BC756:$BC$2007,BG756:$BG$2007)</f>
        <v>36667.457008759455</v>
      </c>
      <c r="BJ756" s="77">
        <f t="shared" si="145"/>
        <v>0.16870095505349075</v>
      </c>
      <c r="BL756" s="78">
        <f t="shared" si="152"/>
        <v>374500</v>
      </c>
      <c r="BM756" s="82">
        <f t="shared" si="147"/>
        <v>0.95517147907290156</v>
      </c>
      <c r="BN756" s="82">
        <f t="shared" si="148"/>
        <v>4.4828520927098436E-2</v>
      </c>
      <c r="BO756" s="86">
        <f t="shared" si="153"/>
        <v>1.8621822520303866E-4</v>
      </c>
      <c r="BP756" s="83">
        <f>SUMPRODUCT(BC755:$BC$2006, BN756:$BN$2007)</f>
        <v>5388.0353249170794</v>
      </c>
      <c r="BQ756" s="77">
        <f t="shared" si="149"/>
        <v>4.4671211239746184E-2</v>
      </c>
    </row>
    <row r="757" spans="1:69" x14ac:dyDescent="0.35">
      <c r="A757">
        <v>2022</v>
      </c>
      <c r="B757" t="s">
        <v>3</v>
      </c>
      <c r="C757" t="s">
        <v>69</v>
      </c>
      <c r="D757" t="s">
        <v>17</v>
      </c>
      <c r="E757">
        <v>1</v>
      </c>
      <c r="F757" t="s">
        <v>9</v>
      </c>
      <c r="G757" t="s">
        <v>129</v>
      </c>
      <c r="H757" t="s">
        <v>35</v>
      </c>
      <c r="I757" t="s">
        <v>86</v>
      </c>
      <c r="J757" t="s">
        <v>19</v>
      </c>
      <c r="K757" t="s">
        <v>158</v>
      </c>
      <c r="L757" s="6">
        <v>2</v>
      </c>
      <c r="M757" s="6">
        <v>0</v>
      </c>
      <c r="N757" s="6">
        <v>3600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W757" s="66" t="str">
        <f t="shared" si="142"/>
        <v>X</v>
      </c>
      <c r="X757" s="66" t="str">
        <f t="shared" si="143"/>
        <v>X</v>
      </c>
      <c r="BC757" s="88">
        <v>500</v>
      </c>
      <c r="BE757" s="78">
        <f t="shared" si="150"/>
        <v>375000</v>
      </c>
      <c r="BF757" s="82">
        <f t="shared" si="144"/>
        <v>0.82188279457304825</v>
      </c>
      <c r="BG757" s="82">
        <f t="shared" si="146"/>
        <v>0.17811720542695175</v>
      </c>
      <c r="BH757" s="86">
        <f t="shared" si="151"/>
        <v>4.1021567546184468E-4</v>
      </c>
      <c r="BI757" s="83">
        <f>SUMPRODUCT(BC757:$BC$2007,BG757:$BG$2007)</f>
        <v>36578.193298208244</v>
      </c>
      <c r="BJ757" s="77">
        <f t="shared" si="145"/>
        <v>0.16829026736336788</v>
      </c>
      <c r="BL757" s="78">
        <f t="shared" si="152"/>
        <v>375000</v>
      </c>
      <c r="BM757" s="82">
        <f t="shared" si="147"/>
        <v>0.95535692694537011</v>
      </c>
      <c r="BN757" s="82">
        <f t="shared" si="148"/>
        <v>4.4643073054629889E-2</v>
      </c>
      <c r="BO757" s="86">
        <f t="shared" si="153"/>
        <v>1.854478724685471E-4</v>
      </c>
      <c r="BP757" s="83">
        <f>SUMPRODUCT(BC756:$BC$2006, BN757:$BN$2007)</f>
        <v>5365.6210644535295</v>
      </c>
      <c r="BQ757" s="77">
        <f t="shared" si="149"/>
        <v>4.4485378723147874E-2</v>
      </c>
    </row>
    <row r="758" spans="1:69" x14ac:dyDescent="0.35">
      <c r="A758">
        <v>2022</v>
      </c>
      <c r="B758" t="s">
        <v>3</v>
      </c>
      <c r="C758" t="s">
        <v>69</v>
      </c>
      <c r="D758" t="s">
        <v>17</v>
      </c>
      <c r="E758">
        <v>1</v>
      </c>
      <c r="F758" t="s">
        <v>9</v>
      </c>
      <c r="G758" t="s">
        <v>129</v>
      </c>
      <c r="H758" t="s">
        <v>35</v>
      </c>
      <c r="I758" t="s">
        <v>86</v>
      </c>
      <c r="J758" t="s">
        <v>19</v>
      </c>
      <c r="K758" t="s">
        <v>102</v>
      </c>
      <c r="L758" s="6">
        <v>3</v>
      </c>
      <c r="M758" s="6">
        <v>0</v>
      </c>
      <c r="N758" s="6">
        <v>5391.09</v>
      </c>
      <c r="O758" s="6">
        <v>0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W758" s="66" t="str">
        <f t="shared" si="142"/>
        <v>X</v>
      </c>
      <c r="X758" s="66" t="str">
        <f t="shared" si="143"/>
        <v>X</v>
      </c>
      <c r="BC758" s="88">
        <v>500</v>
      </c>
      <c r="BE758" s="78">
        <f t="shared" si="150"/>
        <v>375500</v>
      </c>
      <c r="BF758" s="82">
        <f t="shared" si="144"/>
        <v>0.82229206766557605</v>
      </c>
      <c r="BG758" s="82">
        <f t="shared" si="146"/>
        <v>0.17770793233442395</v>
      </c>
      <c r="BH758" s="86">
        <f t="shared" si="151"/>
        <v>4.0927309252780653E-4</v>
      </c>
      <c r="BI758" s="83">
        <f>SUMPRODUCT(BC758:$BC$2007,BG758:$BG$2007)</f>
        <v>36489.134695494773</v>
      </c>
      <c r="BJ758" s="77">
        <f t="shared" si="145"/>
        <v>0.16788052334076214</v>
      </c>
      <c r="BL758" s="78">
        <f t="shared" si="152"/>
        <v>375500</v>
      </c>
      <c r="BM758" s="82">
        <f t="shared" si="147"/>
        <v>0.95554160765192075</v>
      </c>
      <c r="BN758" s="82">
        <f t="shared" si="148"/>
        <v>4.4458392348079245E-2</v>
      </c>
      <c r="BO758" s="86">
        <f t="shared" si="153"/>
        <v>1.8468070655064395E-4</v>
      </c>
      <c r="BP758" s="83">
        <f>SUMPRODUCT(BC757:$BC$2006, BN758:$BN$2007)</f>
        <v>5343.299527926215</v>
      </c>
      <c r="BQ758" s="77">
        <f t="shared" si="149"/>
        <v>4.4300314963673967E-2</v>
      </c>
    </row>
    <row r="759" spans="1:69" x14ac:dyDescent="0.35">
      <c r="A759">
        <v>2022</v>
      </c>
      <c r="B759" t="s">
        <v>3</v>
      </c>
      <c r="C759" t="s">
        <v>69</v>
      </c>
      <c r="D759" t="s">
        <v>17</v>
      </c>
      <c r="E759">
        <v>1</v>
      </c>
      <c r="F759" t="s">
        <v>9</v>
      </c>
      <c r="G759" t="s">
        <v>129</v>
      </c>
      <c r="H759" t="s">
        <v>35</v>
      </c>
      <c r="I759" t="s">
        <v>86</v>
      </c>
      <c r="J759" t="s">
        <v>19</v>
      </c>
      <c r="K759" t="s">
        <v>89</v>
      </c>
      <c r="L759" s="6">
        <v>11</v>
      </c>
      <c r="M759" s="6">
        <v>-4071.03</v>
      </c>
      <c r="N759" s="6">
        <v>14422.08</v>
      </c>
      <c r="O759" s="6">
        <v>0</v>
      </c>
      <c r="P759" s="6">
        <v>247518.12</v>
      </c>
      <c r="Q759" s="6">
        <v>26589.15</v>
      </c>
      <c r="R759" s="6">
        <v>0</v>
      </c>
      <c r="S759" s="6">
        <v>0</v>
      </c>
      <c r="T759" s="6">
        <v>-3173.69</v>
      </c>
      <c r="W759" s="66" t="str">
        <f t="shared" si="142"/>
        <v>X</v>
      </c>
      <c r="X759" s="66" t="str">
        <f t="shared" si="143"/>
        <v>X</v>
      </c>
      <c r="BC759" s="88">
        <v>500</v>
      </c>
      <c r="BE759" s="78">
        <f t="shared" si="150"/>
        <v>376000</v>
      </c>
      <c r="BF759" s="82">
        <f t="shared" si="144"/>
        <v>0.82270040034101233</v>
      </c>
      <c r="BG759" s="82">
        <f t="shared" si="146"/>
        <v>0.17729959965898767</v>
      </c>
      <c r="BH759" s="86">
        <f t="shared" si="151"/>
        <v>4.0833267543627372E-4</v>
      </c>
      <c r="BI759" s="83">
        <f>SUMPRODUCT(BC759:$BC$2007,BG759:$BG$2007)</f>
        <v>36400.280729327562</v>
      </c>
      <c r="BJ759" s="77">
        <f t="shared" si="145"/>
        <v>0.16747172081733877</v>
      </c>
      <c r="BL759" s="78">
        <f t="shared" si="152"/>
        <v>376000</v>
      </c>
      <c r="BM759" s="82">
        <f t="shared" si="147"/>
        <v>0.95572552436618685</v>
      </c>
      <c r="BN759" s="82">
        <f t="shared" si="148"/>
        <v>4.4274475633813148E-2</v>
      </c>
      <c r="BO759" s="86">
        <f t="shared" si="153"/>
        <v>1.839167142660969E-4</v>
      </c>
      <c r="BP759" s="83">
        <f>SUMPRODUCT(BC758:$BC$2006, BN759:$BN$2007)</f>
        <v>5321.0703317521757</v>
      </c>
      <c r="BQ759" s="77">
        <f t="shared" si="149"/>
        <v>4.4116016781108588E-2</v>
      </c>
    </row>
    <row r="760" spans="1:69" x14ac:dyDescent="0.35">
      <c r="A760">
        <v>2022</v>
      </c>
      <c r="B760" t="s">
        <v>3</v>
      </c>
      <c r="C760" t="s">
        <v>69</v>
      </c>
      <c r="D760" t="s">
        <v>17</v>
      </c>
      <c r="E760">
        <v>1</v>
      </c>
      <c r="F760" t="s">
        <v>9</v>
      </c>
      <c r="G760" t="s">
        <v>129</v>
      </c>
      <c r="H760" t="s">
        <v>35</v>
      </c>
      <c r="I760" t="s">
        <v>86</v>
      </c>
      <c r="J760" t="s">
        <v>19</v>
      </c>
      <c r="K760" t="s">
        <v>111</v>
      </c>
      <c r="L760" s="6">
        <v>7</v>
      </c>
      <c r="M760" s="6">
        <v>-62.66</v>
      </c>
      <c r="N760" s="6">
        <v>5400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-62.66</v>
      </c>
      <c r="W760" s="66" t="str">
        <f t="shared" si="142"/>
        <v>X</v>
      </c>
      <c r="X760" s="66" t="str">
        <f t="shared" si="143"/>
        <v>X</v>
      </c>
      <c r="BC760" s="88">
        <v>500</v>
      </c>
      <c r="BE760" s="78">
        <f t="shared" si="150"/>
        <v>376500</v>
      </c>
      <c r="BF760" s="82">
        <f t="shared" si="144"/>
        <v>0.82310779476022322</v>
      </c>
      <c r="BG760" s="82">
        <f t="shared" si="146"/>
        <v>0.17689220523977678</v>
      </c>
      <c r="BH760" s="86">
        <f t="shared" si="151"/>
        <v>4.0739441921089359E-4</v>
      </c>
      <c r="BI760" s="83">
        <f>SUMPRODUCT(BC760:$BC$2007,BG760:$BG$2007)</f>
        <v>36311.630929498082</v>
      </c>
      <c r="BJ760" s="77">
        <f t="shared" si="145"/>
        <v>0.16706385762974543</v>
      </c>
      <c r="BL760" s="78">
        <f t="shared" si="152"/>
        <v>376500</v>
      </c>
      <c r="BM760" s="82">
        <f t="shared" si="147"/>
        <v>0.95590868024867293</v>
      </c>
      <c r="BN760" s="82">
        <f t="shared" si="148"/>
        <v>4.4091319751327074E-2</v>
      </c>
      <c r="BO760" s="86">
        <f t="shared" si="153"/>
        <v>1.8315588248607462E-4</v>
      </c>
      <c r="BP760" s="83">
        <f>SUMPRODUCT(BC759:$BC$2006, BN760:$BN$2007)</f>
        <v>5298.9330939352694</v>
      </c>
      <c r="BQ760" s="77">
        <f t="shared" si="149"/>
        <v>4.3932481008391894E-2</v>
      </c>
    </row>
    <row r="761" spans="1:69" x14ac:dyDescent="0.35">
      <c r="A761">
        <v>2022</v>
      </c>
      <c r="B761" t="s">
        <v>3</v>
      </c>
      <c r="C761" t="s">
        <v>69</v>
      </c>
      <c r="D761" t="s">
        <v>17</v>
      </c>
      <c r="E761">
        <v>1</v>
      </c>
      <c r="F761" t="s">
        <v>9</v>
      </c>
      <c r="G761" t="s">
        <v>129</v>
      </c>
      <c r="H761" t="s">
        <v>35</v>
      </c>
      <c r="I761" t="s">
        <v>86</v>
      </c>
      <c r="J761" t="s">
        <v>19</v>
      </c>
      <c r="K761" t="s">
        <v>95</v>
      </c>
      <c r="L761" s="6">
        <v>2</v>
      </c>
      <c r="M761" s="6">
        <v>0</v>
      </c>
      <c r="N761" s="6">
        <v>1800</v>
      </c>
      <c r="O761" s="6">
        <v>0</v>
      </c>
      <c r="P761" s="6">
        <v>0</v>
      </c>
      <c r="Q761" s="6">
        <v>0</v>
      </c>
      <c r="R761" s="6">
        <v>0</v>
      </c>
      <c r="S761" s="6">
        <v>0</v>
      </c>
      <c r="T761" s="6">
        <v>0</v>
      </c>
      <c r="W761" s="66" t="str">
        <f t="shared" si="142"/>
        <v>X</v>
      </c>
      <c r="X761" s="66" t="str">
        <f t="shared" si="143"/>
        <v>X</v>
      </c>
      <c r="BC761" s="88">
        <v>500</v>
      </c>
      <c r="BE761" s="78">
        <f t="shared" si="150"/>
        <v>377000</v>
      </c>
      <c r="BF761" s="82">
        <f t="shared" si="144"/>
        <v>0.82351425307910942</v>
      </c>
      <c r="BG761" s="82">
        <f t="shared" si="146"/>
        <v>0.17648574692089058</v>
      </c>
      <c r="BH761" s="86">
        <f t="shared" si="151"/>
        <v>4.0645831888619366E-4</v>
      </c>
      <c r="BI761" s="83">
        <f>SUMPRODUCT(BC761:$BC$2007,BG761:$BG$2007)</f>
        <v>36223.184826878191</v>
      </c>
      <c r="BJ761" s="77">
        <f t="shared" si="145"/>
        <v>0.16665693161960052</v>
      </c>
      <c r="BL761" s="78">
        <f t="shared" si="152"/>
        <v>377000</v>
      </c>
      <c r="BM761" s="82">
        <f t="shared" si="147"/>
        <v>0.95609107844680907</v>
      </c>
      <c r="BN761" s="82">
        <f t="shared" si="148"/>
        <v>4.3908921553190927E-2</v>
      </c>
      <c r="BO761" s="86">
        <f t="shared" si="153"/>
        <v>1.8239819813614666E-4</v>
      </c>
      <c r="BP761" s="83">
        <f>SUMPRODUCT(BC760:$BC$2006, BN761:$BN$2007)</f>
        <v>5276.8874340596067</v>
      </c>
      <c r="BQ761" s="77">
        <f t="shared" si="149"/>
        <v>4.3749704491565608E-2</v>
      </c>
    </row>
    <row r="762" spans="1:69" x14ac:dyDescent="0.35">
      <c r="A762">
        <v>2022</v>
      </c>
      <c r="B762" t="s">
        <v>3</v>
      </c>
      <c r="C762" t="s">
        <v>69</v>
      </c>
      <c r="D762" t="s">
        <v>17</v>
      </c>
      <c r="E762">
        <v>1</v>
      </c>
      <c r="F762" t="s">
        <v>9</v>
      </c>
      <c r="G762" t="s">
        <v>129</v>
      </c>
      <c r="H762" t="s">
        <v>35</v>
      </c>
      <c r="I762" t="s">
        <v>86</v>
      </c>
      <c r="J762" t="s">
        <v>19</v>
      </c>
      <c r="K762" t="s">
        <v>88</v>
      </c>
      <c r="L762" s="6">
        <v>1</v>
      </c>
      <c r="M762" s="6">
        <v>280038.59999999998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280038.59999999998</v>
      </c>
      <c r="W762" s="66" t="str">
        <f t="shared" si="142"/>
        <v>X</v>
      </c>
      <c r="X762" s="66" t="str">
        <f t="shared" si="143"/>
        <v>X</v>
      </c>
      <c r="BC762" s="88">
        <v>500</v>
      </c>
      <c r="BE762" s="78">
        <f t="shared" si="150"/>
        <v>377500</v>
      </c>
      <c r="BF762" s="82">
        <f t="shared" si="144"/>
        <v>0.823919777448618</v>
      </c>
      <c r="BG762" s="82">
        <f t="shared" si="146"/>
        <v>0.176080222551382</v>
      </c>
      <c r="BH762" s="86">
        <f t="shared" si="151"/>
        <v>4.0552436950858084E-4</v>
      </c>
      <c r="BI762" s="83">
        <f>SUMPRODUCT(BC762:$BC$2007,BG762:$BG$2007)</f>
        <v>36134.94195341775</v>
      </c>
      <c r="BJ762" s="77">
        <f t="shared" si="145"/>
        <v>0.16625094063348211</v>
      </c>
      <c r="BL762" s="78">
        <f t="shared" si="152"/>
        <v>377500</v>
      </c>
      <c r="BM762" s="82">
        <f t="shared" si="147"/>
        <v>0.95627272209500502</v>
      </c>
      <c r="BN762" s="82">
        <f t="shared" si="148"/>
        <v>4.3727277904994977E-2</v>
      </c>
      <c r="BO762" s="86">
        <f t="shared" si="153"/>
        <v>1.8164364819595047E-4</v>
      </c>
      <c r="BP762" s="83">
        <f>SUMPRODUCT(BC761:$BC$2006, BN762:$BN$2007)</f>
        <v>5254.9329732830111</v>
      </c>
      <c r="BQ762" s="77">
        <f t="shared" si="149"/>
        <v>4.3567684089718832E-2</v>
      </c>
    </row>
    <row r="763" spans="1:69" x14ac:dyDescent="0.35">
      <c r="A763">
        <v>2022</v>
      </c>
      <c r="B763" t="s">
        <v>3</v>
      </c>
      <c r="C763" t="s">
        <v>69</v>
      </c>
      <c r="D763" t="s">
        <v>17</v>
      </c>
      <c r="E763">
        <v>1</v>
      </c>
      <c r="F763" t="s">
        <v>9</v>
      </c>
      <c r="G763" t="s">
        <v>129</v>
      </c>
      <c r="H763" t="s">
        <v>35</v>
      </c>
      <c r="I763" t="s">
        <v>86</v>
      </c>
      <c r="J763" t="s">
        <v>19</v>
      </c>
      <c r="K763" t="s">
        <v>108</v>
      </c>
      <c r="L763" s="6">
        <v>6</v>
      </c>
      <c r="M763" s="6">
        <v>6000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6000</v>
      </c>
      <c r="W763" s="66" t="str">
        <f t="shared" si="142"/>
        <v>X</v>
      </c>
      <c r="X763" s="66" t="str">
        <f t="shared" si="143"/>
        <v>X</v>
      </c>
      <c r="BC763" s="88">
        <v>500</v>
      </c>
      <c r="BE763" s="78">
        <f t="shared" si="150"/>
        <v>378000</v>
      </c>
      <c r="BF763" s="82">
        <f t="shared" si="144"/>
        <v>0.82432437001475345</v>
      </c>
      <c r="BG763" s="82">
        <f t="shared" si="146"/>
        <v>0.17567562998524655</v>
      </c>
      <c r="BH763" s="86">
        <f t="shared" si="151"/>
        <v>4.0459256613545325E-4</v>
      </c>
      <c r="BI763" s="83">
        <f>SUMPRODUCT(BC763:$BC$2007,BG763:$BG$2007)</f>
        <v>36046.90184214207</v>
      </c>
      <c r="BJ763" s="77">
        <f t="shared" si="145"/>
        <v>0.16584588252291627</v>
      </c>
      <c r="BL763" s="78">
        <f t="shared" si="152"/>
        <v>378000</v>
      </c>
      <c r="BM763" s="82">
        <f t="shared" si="147"/>
        <v>0.95645361431470388</v>
      </c>
      <c r="BN763" s="82">
        <f t="shared" si="148"/>
        <v>4.3546385685296118E-2</v>
      </c>
      <c r="BO763" s="86">
        <f t="shared" si="153"/>
        <v>1.8089221969885827E-4</v>
      </c>
      <c r="BP763" s="83">
        <f>SUMPRODUCT(BC762:$BC$2006, BN763:$BN$2007)</f>
        <v>5233.0693343305138</v>
      </c>
      <c r="BQ763" s="77">
        <f t="shared" si="149"/>
        <v>4.3386416674934099E-2</v>
      </c>
    </row>
    <row r="764" spans="1:69" x14ac:dyDescent="0.35">
      <c r="A764">
        <v>2022</v>
      </c>
      <c r="B764" t="s">
        <v>3</v>
      </c>
      <c r="C764" t="s">
        <v>69</v>
      </c>
      <c r="D764" t="s">
        <v>17</v>
      </c>
      <c r="E764">
        <v>1</v>
      </c>
      <c r="F764" t="s">
        <v>9</v>
      </c>
      <c r="G764" t="s">
        <v>129</v>
      </c>
      <c r="H764" t="s">
        <v>35</v>
      </c>
      <c r="I764" t="s">
        <v>86</v>
      </c>
      <c r="J764" t="s">
        <v>19</v>
      </c>
      <c r="K764" t="s">
        <v>98</v>
      </c>
      <c r="L764" s="6">
        <v>41</v>
      </c>
      <c r="M764" s="6">
        <v>478196.33</v>
      </c>
      <c r="N764" s="6">
        <v>1800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478196.33</v>
      </c>
      <c r="W764" s="66" t="str">
        <f t="shared" si="142"/>
        <v>X</v>
      </c>
      <c r="X764" s="66" t="str">
        <f t="shared" si="143"/>
        <v>X</v>
      </c>
      <c r="BC764" s="88">
        <v>500</v>
      </c>
      <c r="BE764" s="78">
        <f t="shared" si="150"/>
        <v>378500</v>
      </c>
      <c r="BF764" s="82">
        <f t="shared" si="144"/>
        <v>0.82472803291858965</v>
      </c>
      <c r="BG764" s="82">
        <f t="shared" si="146"/>
        <v>0.17527196708141035</v>
      </c>
      <c r="BH764" s="86">
        <f t="shared" si="151"/>
        <v>4.036629038361994E-4</v>
      </c>
      <c r="BI764" s="83">
        <f>SUMPRODUCT(BC764:$BC$2007,BG764:$BG$2007)</f>
        <v>35959.064027149449</v>
      </c>
      <c r="BJ764" s="77">
        <f t="shared" si="145"/>
        <v>0.16544175514436565</v>
      </c>
      <c r="BL764" s="78">
        <f t="shared" si="152"/>
        <v>378500</v>
      </c>
      <c r="BM764" s="82">
        <f t="shared" si="147"/>
        <v>0.95663375821443608</v>
      </c>
      <c r="BN764" s="82">
        <f t="shared" si="148"/>
        <v>4.3366241785563919E-2</v>
      </c>
      <c r="BO764" s="86">
        <f t="shared" si="153"/>
        <v>1.8014389973219913E-4</v>
      </c>
      <c r="BP764" s="83">
        <f>SUMPRODUCT(BC763:$BC$2006, BN764:$BN$2007)</f>
        <v>5211.2961414878655</v>
      </c>
      <c r="BQ764" s="77">
        <f t="shared" si="149"/>
        <v>4.320589913223357E-2</v>
      </c>
    </row>
    <row r="765" spans="1:69" x14ac:dyDescent="0.35">
      <c r="A765">
        <v>2022</v>
      </c>
      <c r="B765" t="s">
        <v>3</v>
      </c>
      <c r="C765" t="s">
        <v>69</v>
      </c>
      <c r="D765" t="s">
        <v>17</v>
      </c>
      <c r="E765">
        <v>1</v>
      </c>
      <c r="F765" t="s">
        <v>9</v>
      </c>
      <c r="G765" t="s">
        <v>129</v>
      </c>
      <c r="H765" t="s">
        <v>35</v>
      </c>
      <c r="I765" t="s">
        <v>87</v>
      </c>
      <c r="J765" t="s">
        <v>19</v>
      </c>
      <c r="K765" t="s">
        <v>117</v>
      </c>
      <c r="L765" s="6">
        <v>1</v>
      </c>
      <c r="M765" s="6">
        <v>8960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8960</v>
      </c>
      <c r="W765" s="66">
        <f t="shared" si="142"/>
        <v>8960</v>
      </c>
      <c r="X765" s="66" t="str">
        <f t="shared" si="143"/>
        <v>X</v>
      </c>
      <c r="BC765" s="88">
        <v>500</v>
      </c>
      <c r="BE765" s="78">
        <f t="shared" si="150"/>
        <v>379000</v>
      </c>
      <c r="BF765" s="82">
        <f t="shared" si="144"/>
        <v>0.8251307682962804</v>
      </c>
      <c r="BG765" s="82">
        <f t="shared" si="146"/>
        <v>0.1748692317037196</v>
      </c>
      <c r="BH765" s="86">
        <f t="shared" si="151"/>
        <v>4.0273537769075496E-4</v>
      </c>
      <c r="BI765" s="83">
        <f>SUMPRODUCT(BC765:$BC$2007,BG765:$BG$2007)</f>
        <v>35871.428043608757</v>
      </c>
      <c r="BJ765" s="77">
        <f t="shared" si="145"/>
        <v>0.16503855635921852</v>
      </c>
      <c r="BL765" s="78">
        <f t="shared" si="152"/>
        <v>379000</v>
      </c>
      <c r="BM765" s="82">
        <f t="shared" si="147"/>
        <v>0.95681315688987234</v>
      </c>
      <c r="BN765" s="82">
        <f t="shared" si="148"/>
        <v>4.318684311012766E-2</v>
      </c>
      <c r="BO765" s="86">
        <f t="shared" si="153"/>
        <v>1.7939867543625976E-4</v>
      </c>
      <c r="BP765" s="83">
        <f>SUMPRODUCT(BC764:$BC$2006, BN765:$BN$2007)</f>
        <v>5189.6130205950849</v>
      </c>
      <c r="BQ765" s="77">
        <f t="shared" si="149"/>
        <v>4.3026128359525566E-2</v>
      </c>
    </row>
    <row r="766" spans="1:69" x14ac:dyDescent="0.35">
      <c r="A766">
        <v>2022</v>
      </c>
      <c r="B766" t="s">
        <v>3</v>
      </c>
      <c r="C766" t="s">
        <v>69</v>
      </c>
      <c r="D766" t="s">
        <v>17</v>
      </c>
      <c r="E766">
        <v>1</v>
      </c>
      <c r="F766" t="s">
        <v>9</v>
      </c>
      <c r="G766" t="s">
        <v>129</v>
      </c>
      <c r="H766" t="s">
        <v>35</v>
      </c>
      <c r="I766" t="s">
        <v>87</v>
      </c>
      <c r="J766" t="s">
        <v>19</v>
      </c>
      <c r="K766" t="s">
        <v>95</v>
      </c>
      <c r="L766" s="6">
        <v>1</v>
      </c>
      <c r="M766" s="6">
        <v>-798.24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-769.34</v>
      </c>
      <c r="W766" s="66">
        <f t="shared" si="142"/>
        <v>-798.24</v>
      </c>
      <c r="X766" s="66" t="str">
        <f t="shared" si="143"/>
        <v>X</v>
      </c>
      <c r="BC766" s="88">
        <v>500</v>
      </c>
      <c r="BE766" s="78">
        <f t="shared" si="150"/>
        <v>379500</v>
      </c>
      <c r="BF766" s="82">
        <f t="shared" si="144"/>
        <v>0.82553257827907112</v>
      </c>
      <c r="BG766" s="82">
        <f t="shared" si="146"/>
        <v>0.17446742172092888</v>
      </c>
      <c r="BH766" s="86">
        <f t="shared" si="151"/>
        <v>4.0180998279071289E-4</v>
      </c>
      <c r="BI766" s="83">
        <f>SUMPRODUCT(BC766:$BC$2007,BG766:$BG$2007)</f>
        <v>35783.99342775689</v>
      </c>
      <c r="BJ766" s="77">
        <f t="shared" si="145"/>
        <v>0.16463628403377686</v>
      </c>
      <c r="BL766" s="78">
        <f t="shared" si="152"/>
        <v>379500</v>
      </c>
      <c r="BM766" s="82">
        <f t="shared" si="147"/>
        <v>0.95699181342387729</v>
      </c>
      <c r="BN766" s="82">
        <f t="shared" si="148"/>
        <v>4.3008186576122709E-2</v>
      </c>
      <c r="BO766" s="86">
        <f t="shared" si="153"/>
        <v>1.7865653400495063E-4</v>
      </c>
      <c r="BP766" s="83">
        <f>SUMPRODUCT(BC765:$BC$2006, BN766:$BN$2007)</f>
        <v>5168.0195990400198</v>
      </c>
      <c r="BQ766" s="77">
        <f t="shared" si="149"/>
        <v>4.2847101267551174E-2</v>
      </c>
    </row>
    <row r="767" spans="1:69" x14ac:dyDescent="0.35">
      <c r="A767">
        <v>2022</v>
      </c>
      <c r="B767" t="s">
        <v>3</v>
      </c>
      <c r="C767" t="s">
        <v>69</v>
      </c>
      <c r="D767" t="s">
        <v>17</v>
      </c>
      <c r="E767">
        <v>1</v>
      </c>
      <c r="F767" t="s">
        <v>9</v>
      </c>
      <c r="G767" t="s">
        <v>130</v>
      </c>
      <c r="H767" t="s">
        <v>35</v>
      </c>
      <c r="I767" t="s">
        <v>86</v>
      </c>
      <c r="J767" t="s">
        <v>19</v>
      </c>
      <c r="K767" t="s">
        <v>94</v>
      </c>
      <c r="L767" s="6">
        <v>1</v>
      </c>
      <c r="M767" s="6">
        <v>-55.14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-55.14</v>
      </c>
      <c r="W767" s="66" t="str">
        <f t="shared" si="142"/>
        <v>X</v>
      </c>
      <c r="X767" s="66" t="str">
        <f t="shared" si="143"/>
        <v>X</v>
      </c>
      <c r="BC767" s="88">
        <v>500</v>
      </c>
      <c r="BE767" s="78">
        <f t="shared" si="150"/>
        <v>380000</v>
      </c>
      <c r="BF767" s="82">
        <f t="shared" si="144"/>
        <v>0.82593346499331033</v>
      </c>
      <c r="BG767" s="82">
        <f t="shared" si="146"/>
        <v>0.17406653500668967</v>
      </c>
      <c r="BH767" s="86">
        <f t="shared" si="151"/>
        <v>4.0088671423921252E-4</v>
      </c>
      <c r="BI767" s="83">
        <f>SUMPRODUCT(BC767:$BC$2007,BG767:$BG$2007)</f>
        <v>35696.759716896413</v>
      </c>
      <c r="BJ767" s="77">
        <f t="shared" si="145"/>
        <v>0.16423493603924572</v>
      </c>
      <c r="BL767" s="78">
        <f t="shared" si="152"/>
        <v>380000</v>
      </c>
      <c r="BM767" s="82">
        <f t="shared" si="147"/>
        <v>0.95716973088656232</v>
      </c>
      <c r="BN767" s="82">
        <f t="shared" si="148"/>
        <v>4.283026911343768E-2</v>
      </c>
      <c r="BO767" s="86">
        <f t="shared" si="153"/>
        <v>1.7791746268502884E-4</v>
      </c>
      <c r="BP767" s="83">
        <f>SUMPRODUCT(BC766:$BC$2006, BN767:$BN$2007)</f>
        <v>5146.5155057519587</v>
      </c>
      <c r="BQ767" s="77">
        <f t="shared" si="149"/>
        <v>4.2668814779831282E-2</v>
      </c>
    </row>
    <row r="768" spans="1:69" x14ac:dyDescent="0.35">
      <c r="A768">
        <v>2022</v>
      </c>
      <c r="B768" t="s">
        <v>3</v>
      </c>
      <c r="C768" t="s">
        <v>69</v>
      </c>
      <c r="D768" t="s">
        <v>17</v>
      </c>
      <c r="E768">
        <v>1</v>
      </c>
      <c r="F768" t="s">
        <v>9</v>
      </c>
      <c r="G768" t="s">
        <v>130</v>
      </c>
      <c r="H768" t="s">
        <v>35</v>
      </c>
      <c r="I768" t="s">
        <v>86</v>
      </c>
      <c r="J768" t="s">
        <v>19</v>
      </c>
      <c r="K768" t="s">
        <v>98</v>
      </c>
      <c r="L768" s="6">
        <v>4</v>
      </c>
      <c r="M768" s="6">
        <v>1250.9100000000001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1250.9100000000001</v>
      </c>
      <c r="W768" s="66" t="str">
        <f t="shared" si="142"/>
        <v>X</v>
      </c>
      <c r="X768" s="66" t="str">
        <f t="shared" si="143"/>
        <v>X</v>
      </c>
      <c r="BC768" s="88">
        <v>500</v>
      </c>
      <c r="BE768" s="78">
        <f t="shared" si="150"/>
        <v>380500</v>
      </c>
      <c r="BF768" s="82">
        <f t="shared" si="144"/>
        <v>0.82633343056046038</v>
      </c>
      <c r="BG768" s="82">
        <f t="shared" si="146"/>
        <v>0.17366656943953962</v>
      </c>
      <c r="BH768" s="86">
        <f t="shared" si="151"/>
        <v>3.9996556715005127E-4</v>
      </c>
      <c r="BI768" s="83">
        <f>SUMPRODUCT(BC768:$BC$2007,BG768:$BG$2007)</f>
        <v>35609.726449393071</v>
      </c>
      <c r="BJ768" s="77">
        <f t="shared" si="145"/>
        <v>0.1638345102517216</v>
      </c>
      <c r="BL768" s="78">
        <f t="shared" si="152"/>
        <v>380500</v>
      </c>
      <c r="BM768" s="82">
        <f t="shared" si="147"/>
        <v>0.95734691233533808</v>
      </c>
      <c r="BN768" s="82">
        <f t="shared" si="148"/>
        <v>4.2653087664661915E-2</v>
      </c>
      <c r="BO768" s="86">
        <f t="shared" si="153"/>
        <v>1.7718144877576503E-4</v>
      </c>
      <c r="BP768" s="83">
        <f>SUMPRODUCT(BC767:$BC$2006, BN768:$BN$2007)</f>
        <v>5125.1003711952399</v>
      </c>
      <c r="BQ768" s="77">
        <f t="shared" si="149"/>
        <v>4.2491265832613589E-2</v>
      </c>
    </row>
    <row r="769" spans="1:69" x14ac:dyDescent="0.35">
      <c r="A769">
        <v>2022</v>
      </c>
      <c r="B769" t="s">
        <v>3</v>
      </c>
      <c r="C769" t="s">
        <v>69</v>
      </c>
      <c r="D769" t="s">
        <v>17</v>
      </c>
      <c r="E769">
        <v>1</v>
      </c>
      <c r="F769" t="s">
        <v>9</v>
      </c>
      <c r="G769" t="s">
        <v>131</v>
      </c>
      <c r="H769" t="s">
        <v>35</v>
      </c>
      <c r="I769" t="s">
        <v>86</v>
      </c>
      <c r="J769" t="s">
        <v>19</v>
      </c>
      <c r="K769" t="s">
        <v>99</v>
      </c>
      <c r="L769" s="6">
        <v>1</v>
      </c>
      <c r="M769" s="6">
        <v>-11.62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-11.62</v>
      </c>
      <c r="W769" s="66" t="str">
        <f t="shared" si="142"/>
        <v>X</v>
      </c>
      <c r="X769" s="66" t="str">
        <f t="shared" si="143"/>
        <v>X</v>
      </c>
      <c r="BC769" s="88">
        <v>500</v>
      </c>
      <c r="BE769" s="78">
        <f t="shared" si="150"/>
        <v>381000</v>
      </c>
      <c r="BF769" s="82">
        <f t="shared" si="144"/>
        <v>0.82673247709710929</v>
      </c>
      <c r="BG769" s="82">
        <f t="shared" si="146"/>
        <v>0.17326752290289071</v>
      </c>
      <c r="BH769" s="86">
        <f t="shared" si="151"/>
        <v>3.9904653664890599E-4</v>
      </c>
      <c r="BI769" s="83">
        <f>SUMPRODUCT(BC769:$BC$2007,BG769:$BG$2007)</f>
        <v>35522.893164673304</v>
      </c>
      <c r="BJ769" s="77">
        <f t="shared" si="145"/>
        <v>0.16343500455218107</v>
      </c>
      <c r="BL769" s="78">
        <f t="shared" si="152"/>
        <v>381000</v>
      </c>
      <c r="BM769" s="82">
        <f t="shared" si="147"/>
        <v>0.95752336081496758</v>
      </c>
      <c r="BN769" s="82">
        <f t="shared" si="148"/>
        <v>4.2476639185032417E-2</v>
      </c>
      <c r="BO769" s="86">
        <f t="shared" si="153"/>
        <v>1.764484796294985E-4</v>
      </c>
      <c r="BP769" s="83">
        <f>SUMPRODUCT(BC768:$BC$2006, BN769:$BN$2007)</f>
        <v>5103.7738273629084</v>
      </c>
      <c r="BQ769" s="77">
        <f t="shared" si="149"/>
        <v>4.2314451374820025E-2</v>
      </c>
    </row>
    <row r="770" spans="1:69" x14ac:dyDescent="0.35">
      <c r="A770">
        <v>2022</v>
      </c>
      <c r="B770" t="s">
        <v>3</v>
      </c>
      <c r="C770" t="s">
        <v>69</v>
      </c>
      <c r="D770" t="s">
        <v>17</v>
      </c>
      <c r="E770">
        <v>1</v>
      </c>
      <c r="F770" t="s">
        <v>9</v>
      </c>
      <c r="G770" t="s">
        <v>131</v>
      </c>
      <c r="H770" t="s">
        <v>35</v>
      </c>
      <c r="I770" t="s">
        <v>86</v>
      </c>
      <c r="J770" t="s">
        <v>19</v>
      </c>
      <c r="K770" t="s">
        <v>98</v>
      </c>
      <c r="L770" s="6">
        <v>3</v>
      </c>
      <c r="M770" s="6">
        <v>-1483.65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-1483.65</v>
      </c>
      <c r="W770" s="66" t="str">
        <f t="shared" ref="W770:W833" si="154">IF(I770=$AF$2,IF(M770/L770=0,"X",M770/L770),"X")</f>
        <v>X</v>
      </c>
      <c r="X770" s="66" t="str">
        <f t="shared" ref="X770:X833" si="155">IF(I770=$AF$2,IF(P770/L770=0,"X",P770/L770),"X")</f>
        <v>X</v>
      </c>
      <c r="BC770" s="88">
        <v>500</v>
      </c>
      <c r="BE770" s="78">
        <f t="shared" si="150"/>
        <v>381500</v>
      </c>
      <c r="BF770" s="82">
        <f t="shared" si="144"/>
        <v>0.82713060671498151</v>
      </c>
      <c r="BG770" s="82">
        <f t="shared" si="146"/>
        <v>0.17286939328501849</v>
      </c>
      <c r="BH770" s="86">
        <f t="shared" si="151"/>
        <v>3.9812961787222267E-4</v>
      </c>
      <c r="BI770" s="83">
        <f>SUMPRODUCT(BC770:$BC$2007,BG770:$BG$2007)</f>
        <v>35436.259403221877</v>
      </c>
      <c r="BJ770" s="77">
        <f t="shared" si="145"/>
        <v>0.16303641682646994</v>
      </c>
      <c r="BL770" s="78">
        <f t="shared" si="152"/>
        <v>381500</v>
      </c>
      <c r="BM770" s="82">
        <f t="shared" si="147"/>
        <v>0.95769907935761789</v>
      </c>
      <c r="BN770" s="82">
        <f t="shared" si="148"/>
        <v>4.2300920642382112E-2</v>
      </c>
      <c r="BO770" s="86">
        <f t="shared" si="153"/>
        <v>1.7571854265030495E-4</v>
      </c>
      <c r="BP770" s="83">
        <f>SUMPRODUCT(BC769:$BC$2006, BN770:$BN$2007)</f>
        <v>5082.5355077703925</v>
      </c>
      <c r="BQ770" s="77">
        <f t="shared" si="149"/>
        <v>4.2138368367994318E-2</v>
      </c>
    </row>
    <row r="771" spans="1:69" x14ac:dyDescent="0.35">
      <c r="A771">
        <v>2022</v>
      </c>
      <c r="B771" t="s">
        <v>3</v>
      </c>
      <c r="C771" t="s">
        <v>69</v>
      </c>
      <c r="D771" t="s">
        <v>17</v>
      </c>
      <c r="E771">
        <v>1</v>
      </c>
      <c r="F771" t="s">
        <v>9</v>
      </c>
      <c r="G771" t="s">
        <v>132</v>
      </c>
      <c r="H771" t="s">
        <v>35</v>
      </c>
      <c r="I771" t="s">
        <v>86</v>
      </c>
      <c r="J771" t="s">
        <v>19</v>
      </c>
      <c r="K771" t="s">
        <v>88</v>
      </c>
      <c r="L771" s="6">
        <v>1</v>
      </c>
      <c r="M771" s="6">
        <v>647156.03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647156.03</v>
      </c>
      <c r="W771" s="66" t="str">
        <f t="shared" si="154"/>
        <v>X</v>
      </c>
      <c r="X771" s="66" t="str">
        <f t="shared" si="155"/>
        <v>X</v>
      </c>
      <c r="BC771" s="88">
        <v>500</v>
      </c>
      <c r="BE771" s="78">
        <f t="shared" si="150"/>
        <v>382000</v>
      </c>
      <c r="BF771" s="82">
        <f t="shared" si="144"/>
        <v>0.82752782152094906</v>
      </c>
      <c r="BG771" s="82">
        <f t="shared" si="146"/>
        <v>0.17247217847905094</v>
      </c>
      <c r="BH771" s="86">
        <f t="shared" si="151"/>
        <v>3.9721480596754954E-4</v>
      </c>
      <c r="BI771" s="83">
        <f>SUMPRODUCT(BC771:$BC$2007,BG771:$BG$2007)</f>
        <v>35349.824706579377</v>
      </c>
      <c r="BJ771" s="77">
        <f t="shared" si="145"/>
        <v>0.16263874496529165</v>
      </c>
      <c r="BL771" s="78">
        <f t="shared" si="152"/>
        <v>382000</v>
      </c>
      <c r="BM771" s="82">
        <f t="shared" si="147"/>
        <v>0.95787407098291255</v>
      </c>
      <c r="BN771" s="82">
        <f t="shared" si="148"/>
        <v>4.2125929017087449E-2</v>
      </c>
      <c r="BO771" s="86">
        <f t="shared" si="153"/>
        <v>1.7499162529466261E-4</v>
      </c>
      <c r="BP771" s="83">
        <f>SUMPRODUCT(BC770:$BC$2006, BN771:$BN$2007)</f>
        <v>5061.385047449201</v>
      </c>
      <c r="BQ771" s="77">
        <f t="shared" si="149"/>
        <v>4.1963013786249746E-2</v>
      </c>
    </row>
    <row r="772" spans="1:69" x14ac:dyDescent="0.35">
      <c r="A772">
        <v>2022</v>
      </c>
      <c r="B772" t="s">
        <v>3</v>
      </c>
      <c r="C772" t="s">
        <v>69</v>
      </c>
      <c r="D772" t="s">
        <v>17</v>
      </c>
      <c r="E772">
        <v>1</v>
      </c>
      <c r="F772" t="s">
        <v>9</v>
      </c>
      <c r="G772" t="s">
        <v>132</v>
      </c>
      <c r="H772" t="s">
        <v>35</v>
      </c>
      <c r="I772" t="s">
        <v>86</v>
      </c>
      <c r="J772" t="s">
        <v>19</v>
      </c>
      <c r="K772" t="s">
        <v>108</v>
      </c>
      <c r="L772" s="6">
        <v>4</v>
      </c>
      <c r="M772" s="6">
        <v>0</v>
      </c>
      <c r="N772" s="6">
        <v>40071.269999999997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W772" s="66" t="str">
        <f t="shared" si="154"/>
        <v>X</v>
      </c>
      <c r="X772" s="66" t="str">
        <f t="shared" si="155"/>
        <v>X</v>
      </c>
      <c r="BC772" s="88">
        <v>500</v>
      </c>
      <c r="BE772" s="78">
        <f t="shared" si="150"/>
        <v>382500</v>
      </c>
      <c r="BF772" s="82">
        <f t="shared" si="144"/>
        <v>0.82792412361704315</v>
      </c>
      <c r="BG772" s="82">
        <f t="shared" si="146"/>
        <v>0.17207587638295685</v>
      </c>
      <c r="BH772" s="86">
        <f t="shared" si="151"/>
        <v>3.9630209609409217E-4</v>
      </c>
      <c r="BI772" s="83">
        <f>SUMPRODUCT(BC772:$BC$2007,BG772:$BG$2007)</f>
        <v>35263.588617339847</v>
      </c>
      <c r="BJ772" s="77">
        <f t="shared" si="145"/>
        <v>0.16224198686419641</v>
      </c>
      <c r="BL772" s="78">
        <f t="shared" si="152"/>
        <v>382500</v>
      </c>
      <c r="BM772" s="82">
        <f t="shared" si="147"/>
        <v>0.95804833869798356</v>
      </c>
      <c r="BN772" s="82">
        <f t="shared" si="148"/>
        <v>4.1951661302016441E-2</v>
      </c>
      <c r="BO772" s="86">
        <f t="shared" si="153"/>
        <v>1.7426771507100813E-4</v>
      </c>
      <c r="BP772" s="83">
        <f>SUMPRODUCT(BC771:$BC$2006, BN772:$BN$2007)</f>
        <v>5040.3220829406564</v>
      </c>
      <c r="BQ772" s="77">
        <f t="shared" si="149"/>
        <v>4.1788384616217165E-2</v>
      </c>
    </row>
    <row r="773" spans="1:69" x14ac:dyDescent="0.35">
      <c r="A773">
        <v>2022</v>
      </c>
      <c r="B773" t="s">
        <v>3</v>
      </c>
      <c r="C773" t="s">
        <v>69</v>
      </c>
      <c r="D773" t="s">
        <v>17</v>
      </c>
      <c r="E773">
        <v>1</v>
      </c>
      <c r="F773" t="s">
        <v>9</v>
      </c>
      <c r="G773" t="s">
        <v>132</v>
      </c>
      <c r="H773" t="s">
        <v>35</v>
      </c>
      <c r="I773" t="s">
        <v>86</v>
      </c>
      <c r="J773" t="s">
        <v>19</v>
      </c>
      <c r="K773" t="s">
        <v>98</v>
      </c>
      <c r="L773" s="6">
        <v>2</v>
      </c>
      <c r="M773" s="6">
        <v>-323.73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-323.73</v>
      </c>
      <c r="W773" s="66" t="str">
        <f t="shared" si="154"/>
        <v>X</v>
      </c>
      <c r="X773" s="66" t="str">
        <f t="shared" si="155"/>
        <v>X</v>
      </c>
      <c r="BC773" s="88">
        <v>500</v>
      </c>
      <c r="BE773" s="78">
        <f t="shared" si="150"/>
        <v>383000</v>
      </c>
      <c r="BF773" s="82">
        <f t="shared" si="144"/>
        <v>0.82831951510046486</v>
      </c>
      <c r="BG773" s="82">
        <f t="shared" si="146"/>
        <v>0.17168048489953514</v>
      </c>
      <c r="BH773" s="86">
        <f t="shared" si="151"/>
        <v>3.9539148342171426E-4</v>
      </c>
      <c r="BI773" s="83">
        <f>SUMPRODUCT(BC773:$BC$2007,BG773:$BG$2007)</f>
        <v>35177.550679148364</v>
      </c>
      <c r="BJ773" s="77">
        <f t="shared" si="145"/>
        <v>0.1618461404235701</v>
      </c>
      <c r="BL773" s="78">
        <f t="shared" si="152"/>
        <v>383000</v>
      </c>
      <c r="BM773" s="82">
        <f t="shared" si="147"/>
        <v>0.95822188549752285</v>
      </c>
      <c r="BN773" s="82">
        <f t="shared" si="148"/>
        <v>4.1778114502477148E-2</v>
      </c>
      <c r="BO773" s="86">
        <f t="shared" si="153"/>
        <v>1.7354679953929253E-4</v>
      </c>
      <c r="BP773" s="83">
        <f>SUMPRODUCT(BC772:$BC$2006, BN773:$BN$2007)</f>
        <v>5019.346252289648</v>
      </c>
      <c r="BQ773" s="77">
        <f t="shared" si="149"/>
        <v>4.1614477856993244E-2</v>
      </c>
    </row>
    <row r="774" spans="1:69" x14ac:dyDescent="0.35">
      <c r="A774">
        <v>2022</v>
      </c>
      <c r="B774" t="s">
        <v>3</v>
      </c>
      <c r="C774" t="s">
        <v>69</v>
      </c>
      <c r="D774" t="s">
        <v>17</v>
      </c>
      <c r="E774">
        <v>1</v>
      </c>
      <c r="F774" t="s">
        <v>9</v>
      </c>
      <c r="G774" t="s">
        <v>133</v>
      </c>
      <c r="H774" t="s">
        <v>35</v>
      </c>
      <c r="I774" t="s">
        <v>86</v>
      </c>
      <c r="J774" t="s">
        <v>19</v>
      </c>
      <c r="K774" t="s">
        <v>94</v>
      </c>
      <c r="L774" s="6">
        <v>3</v>
      </c>
      <c r="M774" s="6">
        <v>680000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680000</v>
      </c>
      <c r="W774" s="66" t="str">
        <f t="shared" si="154"/>
        <v>X</v>
      </c>
      <c r="X774" s="66" t="str">
        <f t="shared" si="155"/>
        <v>X</v>
      </c>
      <c r="BC774" s="88">
        <v>500</v>
      </c>
      <c r="BE774" s="78">
        <f t="shared" si="150"/>
        <v>383500</v>
      </c>
      <c r="BF774" s="82">
        <f t="shared" si="144"/>
        <v>0.82871399806359625</v>
      </c>
      <c r="BG774" s="82">
        <f t="shared" si="146"/>
        <v>0.17128600193640375</v>
      </c>
      <c r="BH774" s="86">
        <f t="shared" si="151"/>
        <v>3.9448296313138176E-4</v>
      </c>
      <c r="BI774" s="83">
        <f>SUMPRODUCT(BC774:$BC$2007,BG774:$BG$2007)</f>
        <v>35091.710436698588</v>
      </c>
      <c r="BJ774" s="77">
        <f t="shared" si="145"/>
        <v>0.16145120354862288</v>
      </c>
      <c r="BL774" s="78">
        <f t="shared" si="152"/>
        <v>383500</v>
      </c>
      <c r="BM774" s="82">
        <f t="shared" si="147"/>
        <v>0.95839471436383383</v>
      </c>
      <c r="BN774" s="82">
        <f t="shared" si="148"/>
        <v>4.1605285636166167E-2</v>
      </c>
      <c r="BO774" s="86">
        <f t="shared" si="153"/>
        <v>1.7282886631098116E-4</v>
      </c>
      <c r="BP774" s="83">
        <f>SUMPRODUCT(BC773:$BC$2006, BN774:$BN$2007)</f>
        <v>4998.4571950384106</v>
      </c>
      <c r="BQ774" s="77">
        <f t="shared" si="149"/>
        <v>4.1441290520088853E-2</v>
      </c>
    </row>
    <row r="775" spans="1:69" x14ac:dyDescent="0.35">
      <c r="A775">
        <v>2022</v>
      </c>
      <c r="B775" t="s">
        <v>3</v>
      </c>
      <c r="C775" t="s">
        <v>69</v>
      </c>
      <c r="D775" t="s">
        <v>17</v>
      </c>
      <c r="E775">
        <v>1</v>
      </c>
      <c r="F775" t="s">
        <v>9</v>
      </c>
      <c r="G775" t="s">
        <v>133</v>
      </c>
      <c r="H775" t="s">
        <v>35</v>
      </c>
      <c r="I775" t="s">
        <v>86</v>
      </c>
      <c r="J775" t="s">
        <v>19</v>
      </c>
      <c r="K775" t="s">
        <v>108</v>
      </c>
      <c r="L775" s="6">
        <v>1</v>
      </c>
      <c r="M775" s="6">
        <v>-120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-120</v>
      </c>
      <c r="W775" s="66" t="str">
        <f t="shared" si="154"/>
        <v>X</v>
      </c>
      <c r="X775" s="66" t="str">
        <f t="shared" si="155"/>
        <v>X</v>
      </c>
      <c r="BC775" s="88">
        <v>500</v>
      </c>
      <c r="BE775" s="78">
        <f t="shared" si="150"/>
        <v>384000</v>
      </c>
      <c r="BF775" s="82">
        <f t="shared" si="144"/>
        <v>0.82910757459401163</v>
      </c>
      <c r="BG775" s="82">
        <f t="shared" si="146"/>
        <v>0.17089242540598837</v>
      </c>
      <c r="BH775" s="86">
        <f t="shared" si="151"/>
        <v>3.9357653041538487E-4</v>
      </c>
      <c r="BI775" s="83">
        <f>SUMPRODUCT(BC775:$BC$2007,BG775:$BG$2007)</f>
        <v>35006.067435730394</v>
      </c>
      <c r="BJ775" s="77">
        <f t="shared" si="145"/>
        <v>0.16105717414937848</v>
      </c>
      <c r="BL775" s="78">
        <f t="shared" si="152"/>
        <v>384000</v>
      </c>
      <c r="BM775" s="82">
        <f t="shared" si="147"/>
        <v>0.95856682826688278</v>
      </c>
      <c r="BN775" s="82">
        <f t="shared" si="148"/>
        <v>4.1433171733117224E-2</v>
      </c>
      <c r="BO775" s="86">
        <f t="shared" si="153"/>
        <v>1.721139030489427E-4</v>
      </c>
      <c r="BP775" s="83">
        <f>SUMPRODUCT(BC774:$BC$2006, BN775:$BN$2007)</f>
        <v>4977.6545522203287</v>
      </c>
      <c r="BQ775" s="77">
        <f t="shared" si="149"/>
        <v>4.1268819629377715E-2</v>
      </c>
    </row>
    <row r="776" spans="1:69" x14ac:dyDescent="0.35">
      <c r="A776">
        <v>2022</v>
      </c>
      <c r="B776" t="s">
        <v>3</v>
      </c>
      <c r="C776" t="s">
        <v>69</v>
      </c>
      <c r="D776" t="s">
        <v>17</v>
      </c>
      <c r="E776">
        <v>1</v>
      </c>
      <c r="F776" t="s">
        <v>9</v>
      </c>
      <c r="G776" t="s">
        <v>134</v>
      </c>
      <c r="H776" t="s">
        <v>35</v>
      </c>
      <c r="I776" t="s">
        <v>86</v>
      </c>
      <c r="J776" t="s">
        <v>19</v>
      </c>
      <c r="K776" t="s">
        <v>91</v>
      </c>
      <c r="L776" s="6">
        <v>1</v>
      </c>
      <c r="M776" s="6">
        <v>6300</v>
      </c>
      <c r="N776" s="6">
        <v>6378.03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W776" s="66" t="str">
        <f t="shared" si="154"/>
        <v>X</v>
      </c>
      <c r="X776" s="66" t="str">
        <f t="shared" si="155"/>
        <v>X</v>
      </c>
      <c r="BC776" s="88">
        <v>500</v>
      </c>
      <c r="BE776" s="78">
        <f t="shared" si="150"/>
        <v>384500</v>
      </c>
      <c r="BF776" s="82">
        <f t="shared" ref="BF776:BF839" si="156">_xlfn.EXPON.DIST(BE776, 1/$BJ$4, TRUE)</f>
        <v>0.82950024677448875</v>
      </c>
      <c r="BG776" s="82">
        <f t="shared" si="146"/>
        <v>0.17049975322551125</v>
      </c>
      <c r="BH776" s="86">
        <f t="shared" si="151"/>
        <v>3.9267218047711605E-4</v>
      </c>
      <c r="BI776" s="83">
        <f>SUMPRODUCT(BC776:$BC$2007,BG776:$BG$2007)</f>
        <v>34920.621223027396</v>
      </c>
      <c r="BJ776" s="77">
        <f t="shared" ref="BJ776:BJ839" si="157">BI776/$BJ$4</f>
        <v>0.16066405014066262</v>
      </c>
      <c r="BL776" s="78">
        <f t="shared" si="152"/>
        <v>384500</v>
      </c>
      <c r="BM776" s="82">
        <f t="shared" si="147"/>
        <v>0.95873823016434945</v>
      </c>
      <c r="BN776" s="82">
        <f t="shared" si="148"/>
        <v>4.1261769835650552E-2</v>
      </c>
      <c r="BO776" s="86">
        <f t="shared" si="153"/>
        <v>1.71401897466672E-4</v>
      </c>
      <c r="BP776" s="83">
        <f>SUMPRODUCT(BC775:$BC$2006, BN776:$BN$2007)</f>
        <v>4956.9379663537693</v>
      </c>
      <c r="BQ776" s="77">
        <f t="shared" si="149"/>
        <v>4.1097062221045276E-2</v>
      </c>
    </row>
    <row r="777" spans="1:69" x14ac:dyDescent="0.35">
      <c r="A777">
        <v>2022</v>
      </c>
      <c r="B777" t="s">
        <v>3</v>
      </c>
      <c r="C777" t="s">
        <v>69</v>
      </c>
      <c r="D777" t="s">
        <v>17</v>
      </c>
      <c r="E777">
        <v>1</v>
      </c>
      <c r="F777" t="s">
        <v>9</v>
      </c>
      <c r="G777" t="s">
        <v>134</v>
      </c>
      <c r="H777" t="s">
        <v>35</v>
      </c>
      <c r="I777" t="s">
        <v>86</v>
      </c>
      <c r="J777" t="s">
        <v>19</v>
      </c>
      <c r="K777" t="s">
        <v>94</v>
      </c>
      <c r="L777" s="6">
        <v>6</v>
      </c>
      <c r="M777" s="6">
        <v>6300</v>
      </c>
      <c r="N777" s="6">
        <v>30871.59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W777" s="66" t="str">
        <f t="shared" si="154"/>
        <v>X</v>
      </c>
      <c r="X777" s="66" t="str">
        <f t="shared" si="155"/>
        <v>X</v>
      </c>
      <c r="BC777" s="88">
        <v>500</v>
      </c>
      <c r="BE777" s="78">
        <f t="shared" si="150"/>
        <v>385000</v>
      </c>
      <c r="BF777" s="82">
        <f t="shared" si="156"/>
        <v>0.82989201668301926</v>
      </c>
      <c r="BG777" s="82">
        <f t="shared" ref="BG777:BG840" si="158">1-BF777</f>
        <v>0.17010798331698074</v>
      </c>
      <c r="BH777" s="86">
        <f t="shared" si="151"/>
        <v>3.9176990853051485E-4</v>
      </c>
      <c r="BI777" s="83">
        <f>SUMPRODUCT(BC777:$BC$2007,BG777:$BG$2007)</f>
        <v>34835.371346414642</v>
      </c>
      <c r="BJ777" s="77">
        <f t="shared" si="157"/>
        <v>0.16027182944209256</v>
      </c>
      <c r="BL777" s="78">
        <f t="shared" si="152"/>
        <v>385000</v>
      </c>
      <c r="BM777" s="82">
        <f t="shared" ref="BM777:BM840" si="159">_xlfn.EXPON.DIST(BL777, 1/$BQ$4, TRUE)</f>
        <v>0.9589089230016784</v>
      </c>
      <c r="BN777" s="82">
        <f t="shared" ref="BN777:BN840" si="160">1-BM777</f>
        <v>4.1091076998321596E-2</v>
      </c>
      <c r="BO777" s="86">
        <f t="shared" si="153"/>
        <v>1.7069283732895624E-4</v>
      </c>
      <c r="BP777" s="83">
        <f>SUMPRODUCT(BC776:$BC$2006, BN777:$BN$2007)</f>
        <v>4936.3070814359453</v>
      </c>
      <c r="BQ777" s="77">
        <f t="shared" ref="BQ777:BQ840" si="161">BP777/$BQ$4</f>
        <v>4.0926015343537805E-2</v>
      </c>
    </row>
    <row r="778" spans="1:69" x14ac:dyDescent="0.35">
      <c r="A778">
        <v>2022</v>
      </c>
      <c r="B778" t="s">
        <v>3</v>
      </c>
      <c r="C778" t="s">
        <v>69</v>
      </c>
      <c r="D778" t="s">
        <v>17</v>
      </c>
      <c r="E778">
        <v>1</v>
      </c>
      <c r="F778" t="s">
        <v>9</v>
      </c>
      <c r="G778" t="s">
        <v>134</v>
      </c>
      <c r="H778" t="s">
        <v>35</v>
      </c>
      <c r="I778" t="s">
        <v>86</v>
      </c>
      <c r="J778" t="s">
        <v>19</v>
      </c>
      <c r="K778" t="s">
        <v>99</v>
      </c>
      <c r="L778" s="6">
        <v>2</v>
      </c>
      <c r="M778" s="6">
        <v>44352</v>
      </c>
      <c r="N778" s="6">
        <v>10396.52</v>
      </c>
      <c r="O778" s="6">
        <v>0</v>
      </c>
      <c r="P778" s="6">
        <v>44352</v>
      </c>
      <c r="Q778" s="6">
        <v>0</v>
      </c>
      <c r="R778" s="6">
        <v>0</v>
      </c>
      <c r="S778" s="6">
        <v>0</v>
      </c>
      <c r="T778" s="6">
        <v>44352</v>
      </c>
      <c r="W778" s="66" t="str">
        <f t="shared" si="154"/>
        <v>X</v>
      </c>
      <c r="X778" s="66" t="str">
        <f t="shared" si="155"/>
        <v>X</v>
      </c>
      <c r="BC778" s="88">
        <v>500</v>
      </c>
      <c r="BE778" s="78">
        <f t="shared" ref="BE778:BE841" si="162">BE777+500</f>
        <v>385500</v>
      </c>
      <c r="BF778" s="82">
        <f t="shared" si="156"/>
        <v>0.83028288639282022</v>
      </c>
      <c r="BG778" s="82">
        <f t="shared" si="158"/>
        <v>0.16971711360717978</v>
      </c>
      <c r="BH778" s="86">
        <f t="shared" ref="BH778:BH841" si="163">BF778-BF777</f>
        <v>3.9086970980095614E-4</v>
      </c>
      <c r="BI778" s="83">
        <f>SUMPRODUCT(BC778:$BC$2007,BG778:$BG$2007)</f>
        <v>34750.317354756138</v>
      </c>
      <c r="BJ778" s="77">
        <f t="shared" si="157"/>
        <v>0.15988050997806555</v>
      </c>
      <c r="BL778" s="78">
        <f t="shared" ref="BL778:BL841" si="164">BL777+500</f>
        <v>385500</v>
      </c>
      <c r="BM778" s="82">
        <f t="shared" si="159"/>
        <v>0.95907890971212928</v>
      </c>
      <c r="BN778" s="82">
        <f t="shared" si="160"/>
        <v>4.0921090287870721E-2</v>
      </c>
      <c r="BO778" s="86">
        <f t="shared" ref="BO778:BO841" si="165">BM778-BM777</f>
        <v>1.6998671045087566E-4</v>
      </c>
      <c r="BP778" s="83">
        <f>SUMPRODUCT(BC777:$BC$2006, BN778:$BN$2007)</f>
        <v>4915.7615429367852</v>
      </c>
      <c r="BQ778" s="77">
        <f t="shared" si="161"/>
        <v>4.0755676057511604E-2</v>
      </c>
    </row>
    <row r="779" spans="1:69" x14ac:dyDescent="0.35">
      <c r="A779">
        <v>2022</v>
      </c>
      <c r="B779" t="s">
        <v>3</v>
      </c>
      <c r="C779" t="s">
        <v>69</v>
      </c>
      <c r="D779" t="s">
        <v>17</v>
      </c>
      <c r="E779">
        <v>1</v>
      </c>
      <c r="F779" t="s">
        <v>9</v>
      </c>
      <c r="G779" t="s">
        <v>135</v>
      </c>
      <c r="H779" t="s">
        <v>35</v>
      </c>
      <c r="I779" t="s">
        <v>86</v>
      </c>
      <c r="J779" t="s">
        <v>19</v>
      </c>
      <c r="K779" t="s">
        <v>108</v>
      </c>
      <c r="L779" s="6">
        <v>1</v>
      </c>
      <c r="M779" s="6">
        <v>-94409.76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-94409.76</v>
      </c>
      <c r="W779" s="66" t="str">
        <f t="shared" si="154"/>
        <v>X</v>
      </c>
      <c r="X779" s="66" t="str">
        <f t="shared" si="155"/>
        <v>X</v>
      </c>
      <c r="BC779" s="88">
        <v>500</v>
      </c>
      <c r="BE779" s="78">
        <f t="shared" si="162"/>
        <v>386000</v>
      </c>
      <c r="BF779" s="82">
        <f t="shared" si="156"/>
        <v>0.83067285797234502</v>
      </c>
      <c r="BG779" s="82">
        <f t="shared" si="158"/>
        <v>0.16932714202765498</v>
      </c>
      <c r="BH779" s="86">
        <f t="shared" si="163"/>
        <v>3.8997157952480599E-4</v>
      </c>
      <c r="BI779" s="83">
        <f>SUMPRODUCT(BC779:$BC$2007,BG779:$BG$2007)</f>
        <v>34665.458797952568</v>
      </c>
      <c r="BJ779" s="77">
        <f t="shared" si="157"/>
        <v>0.15949008967774847</v>
      </c>
      <c r="BL779" s="78">
        <f t="shared" si="164"/>
        <v>386000</v>
      </c>
      <c r="BM779" s="82">
        <f t="shared" si="159"/>
        <v>0.95924819321682753</v>
      </c>
      <c r="BN779" s="82">
        <f t="shared" si="160"/>
        <v>4.0751806783172473E-2</v>
      </c>
      <c r="BO779" s="86">
        <f t="shared" si="165"/>
        <v>1.6928350469824771E-4</v>
      </c>
      <c r="BP779" s="83">
        <f>SUMPRODUCT(BC778:$BC$2006, BN779:$BN$2007)</f>
        <v>4895.3009977928496</v>
      </c>
      <c r="BQ779" s="77">
        <f t="shared" si="161"/>
        <v>4.0586041435782545E-2</v>
      </c>
    </row>
    <row r="780" spans="1:69" x14ac:dyDescent="0.35">
      <c r="A780">
        <v>2022</v>
      </c>
      <c r="B780" t="s">
        <v>3</v>
      </c>
      <c r="C780" t="s">
        <v>69</v>
      </c>
      <c r="D780" t="s">
        <v>17</v>
      </c>
      <c r="E780">
        <v>1</v>
      </c>
      <c r="F780" t="s">
        <v>9</v>
      </c>
      <c r="G780" t="s">
        <v>135</v>
      </c>
      <c r="H780" t="s">
        <v>35</v>
      </c>
      <c r="I780" t="s">
        <v>86</v>
      </c>
      <c r="J780" t="s">
        <v>19</v>
      </c>
      <c r="K780" t="s">
        <v>98</v>
      </c>
      <c r="L780" s="6">
        <v>1</v>
      </c>
      <c r="M780" s="6">
        <v>-580.70000000000005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-580.70000000000005</v>
      </c>
      <c r="W780" s="66" t="str">
        <f t="shared" si="154"/>
        <v>X</v>
      </c>
      <c r="X780" s="66" t="str">
        <f t="shared" si="155"/>
        <v>X</v>
      </c>
      <c r="BC780" s="88">
        <v>500</v>
      </c>
      <c r="BE780" s="78">
        <f t="shared" si="162"/>
        <v>386500</v>
      </c>
      <c r="BF780" s="82">
        <f t="shared" si="156"/>
        <v>0.83106193348529422</v>
      </c>
      <c r="BG780" s="82">
        <f t="shared" si="158"/>
        <v>0.16893806651470578</v>
      </c>
      <c r="BH780" s="86">
        <f t="shared" si="163"/>
        <v>3.8907551294919962E-4</v>
      </c>
      <c r="BI780" s="83">
        <f>SUMPRODUCT(BC780:$BC$2007,BG780:$BG$2007)</f>
        <v>34580.795226938739</v>
      </c>
      <c r="BJ780" s="77">
        <f t="shared" si="157"/>
        <v>0.15910056647506604</v>
      </c>
      <c r="BL780" s="78">
        <f t="shared" si="164"/>
        <v>386500</v>
      </c>
      <c r="BM780" s="82">
        <f t="shared" si="159"/>
        <v>0.95941677642481427</v>
      </c>
      <c r="BN780" s="82">
        <f t="shared" si="160"/>
        <v>4.0583223575185734E-2</v>
      </c>
      <c r="BO780" s="86">
        <f t="shared" si="165"/>
        <v>1.6858320798673887E-4</v>
      </c>
      <c r="BP780" s="83">
        <f>SUMPRODUCT(BC779:$BC$2006, BN780:$BN$2007)</f>
        <v>4874.9250944012638</v>
      </c>
      <c r="BQ780" s="77">
        <f t="shared" si="161"/>
        <v>4.0417108563275773E-2</v>
      </c>
    </row>
    <row r="781" spans="1:69" x14ac:dyDescent="0.35">
      <c r="A781">
        <v>2022</v>
      </c>
      <c r="B781" t="s">
        <v>3</v>
      </c>
      <c r="C781" t="s">
        <v>69</v>
      </c>
      <c r="D781" t="s">
        <v>17</v>
      </c>
      <c r="E781">
        <v>1</v>
      </c>
      <c r="F781" t="s">
        <v>9</v>
      </c>
      <c r="G781" t="s">
        <v>136</v>
      </c>
      <c r="H781" t="s">
        <v>35</v>
      </c>
      <c r="I781" t="s">
        <v>86</v>
      </c>
      <c r="J781" t="s">
        <v>19</v>
      </c>
      <c r="K781" t="s">
        <v>94</v>
      </c>
      <c r="L781" s="6">
        <v>2</v>
      </c>
      <c r="M781" s="6">
        <v>0</v>
      </c>
      <c r="N781" s="6">
        <v>47877.88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W781" s="66" t="str">
        <f t="shared" si="154"/>
        <v>X</v>
      </c>
      <c r="X781" s="66" t="str">
        <f t="shared" si="155"/>
        <v>X</v>
      </c>
      <c r="BC781" s="88">
        <v>500</v>
      </c>
      <c r="BE781" s="78">
        <f t="shared" si="162"/>
        <v>387000</v>
      </c>
      <c r="BF781" s="82">
        <f t="shared" si="156"/>
        <v>0.83145011499062604</v>
      </c>
      <c r="BG781" s="82">
        <f t="shared" si="158"/>
        <v>0.16854988500937396</v>
      </c>
      <c r="BH781" s="86">
        <f t="shared" si="163"/>
        <v>3.8818150533181939E-4</v>
      </c>
      <c r="BI781" s="83">
        <f>SUMPRODUCT(BC781:$BC$2007,BG781:$BG$2007)</f>
        <v>34496.326193681401</v>
      </c>
      <c r="BJ781" s="77">
        <f t="shared" si="157"/>
        <v>0.15871193830869079</v>
      </c>
      <c r="BL781" s="78">
        <f t="shared" si="164"/>
        <v>387000</v>
      </c>
      <c r="BM781" s="82">
        <f t="shared" si="159"/>
        <v>0.95958466223309624</v>
      </c>
      <c r="BN781" s="82">
        <f t="shared" si="160"/>
        <v>4.0415337766903758E-2</v>
      </c>
      <c r="BO781" s="86">
        <f t="shared" si="165"/>
        <v>1.6788580828197563E-4</v>
      </c>
      <c r="BP781" s="83">
        <f>SUMPRODUCT(BC780:$BC$2006, BN781:$BN$2007)</f>
        <v>4854.6334826136708</v>
      </c>
      <c r="BQ781" s="77">
        <f t="shared" si="161"/>
        <v>4.0248874536975579E-2</v>
      </c>
    </row>
    <row r="782" spans="1:69" x14ac:dyDescent="0.35">
      <c r="A782">
        <v>2022</v>
      </c>
      <c r="B782" t="s">
        <v>3</v>
      </c>
      <c r="C782" t="s">
        <v>69</v>
      </c>
      <c r="D782" t="s">
        <v>17</v>
      </c>
      <c r="E782">
        <v>1</v>
      </c>
      <c r="F782" t="s">
        <v>9</v>
      </c>
      <c r="G782" t="s">
        <v>136</v>
      </c>
      <c r="H782" t="s">
        <v>35</v>
      </c>
      <c r="I782" t="s">
        <v>86</v>
      </c>
      <c r="J782" t="s">
        <v>19</v>
      </c>
      <c r="K782" t="s">
        <v>98</v>
      </c>
      <c r="L782" s="6">
        <v>4</v>
      </c>
      <c r="M782" s="6">
        <v>-1157.6600000000001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-1157.6600000000001</v>
      </c>
      <c r="W782" s="66" t="str">
        <f t="shared" si="154"/>
        <v>X</v>
      </c>
      <c r="X782" s="66" t="str">
        <f t="shared" si="155"/>
        <v>X</v>
      </c>
      <c r="BC782" s="88">
        <v>500</v>
      </c>
      <c r="BE782" s="78">
        <f t="shared" si="162"/>
        <v>387500</v>
      </c>
      <c r="BF782" s="82">
        <f t="shared" si="156"/>
        <v>0.83183740454256816</v>
      </c>
      <c r="BG782" s="82">
        <f t="shared" si="158"/>
        <v>0.16816259545743184</v>
      </c>
      <c r="BH782" s="86">
        <f t="shared" si="163"/>
        <v>3.8728955194211601E-4</v>
      </c>
      <c r="BI782" s="83">
        <f>SUMPRODUCT(BC782:$BC$2007,BG782:$BG$2007)</f>
        <v>34412.051251176708</v>
      </c>
      <c r="BJ782" s="77">
        <f t="shared" si="157"/>
        <v>0.1583242031220313</v>
      </c>
      <c r="BL782" s="78">
        <f t="shared" si="164"/>
        <v>387500</v>
      </c>
      <c r="BM782" s="82">
        <f t="shared" si="159"/>
        <v>0.95975185352669601</v>
      </c>
      <c r="BN782" s="82">
        <f t="shared" si="160"/>
        <v>4.0248146473303992E-2</v>
      </c>
      <c r="BO782" s="86">
        <f t="shared" si="165"/>
        <v>1.6719129359976659E-4</v>
      </c>
      <c r="BP782" s="83">
        <f>SUMPRODUCT(BC781:$BC$2006, BN782:$BN$2007)</f>
        <v>4834.4258137302186</v>
      </c>
      <c r="BQ782" s="77">
        <f t="shared" si="161"/>
        <v>4.0081336465875528E-2</v>
      </c>
    </row>
    <row r="783" spans="1:69" x14ac:dyDescent="0.35">
      <c r="A783">
        <v>2022</v>
      </c>
      <c r="B783" t="s">
        <v>3</v>
      </c>
      <c r="C783" t="s">
        <v>69</v>
      </c>
      <c r="D783" t="s">
        <v>17</v>
      </c>
      <c r="E783">
        <v>1</v>
      </c>
      <c r="F783" t="s">
        <v>9</v>
      </c>
      <c r="G783" t="s">
        <v>137</v>
      </c>
      <c r="H783" t="s">
        <v>35</v>
      </c>
      <c r="I783" t="s">
        <v>86</v>
      </c>
      <c r="J783" t="s">
        <v>19</v>
      </c>
      <c r="K783" t="s">
        <v>91</v>
      </c>
      <c r="L783" s="6">
        <v>2</v>
      </c>
      <c r="M783" s="6">
        <v>609450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  <c r="S783" s="6">
        <v>0</v>
      </c>
      <c r="T783" s="6">
        <v>609450</v>
      </c>
      <c r="W783" s="66" t="str">
        <f t="shared" si="154"/>
        <v>X</v>
      </c>
      <c r="X783" s="66" t="str">
        <f t="shared" si="155"/>
        <v>X</v>
      </c>
      <c r="BC783" s="88">
        <v>500</v>
      </c>
      <c r="BE783" s="78">
        <f t="shared" si="162"/>
        <v>388000</v>
      </c>
      <c r="BF783" s="82">
        <f t="shared" si="156"/>
        <v>0.83222380419062791</v>
      </c>
      <c r="BG783" s="82">
        <f t="shared" si="158"/>
        <v>0.16777619580937209</v>
      </c>
      <c r="BH783" s="86">
        <f t="shared" si="163"/>
        <v>3.8639964805975424E-4</v>
      </c>
      <c r="BI783" s="83">
        <f>SUMPRODUCT(BC783:$BC$2007,BG783:$BG$2007)</f>
        <v>34327.969953447988</v>
      </c>
      <c r="BJ783" s="77">
        <f t="shared" si="157"/>
        <v>0.1579373588632221</v>
      </c>
      <c r="BL783" s="78">
        <f t="shared" si="164"/>
        <v>388000</v>
      </c>
      <c r="BM783" s="82">
        <f t="shared" si="159"/>
        <v>0.95991835317870133</v>
      </c>
      <c r="BN783" s="82">
        <f t="shared" si="160"/>
        <v>4.0081646821298667E-2</v>
      </c>
      <c r="BO783" s="86">
        <f t="shared" si="165"/>
        <v>1.6649965200532524E-4</v>
      </c>
      <c r="BP783" s="83">
        <f>SUMPRODUCT(BC782:$BC$2006, BN783:$BN$2007)</f>
        <v>4814.3017404935672</v>
      </c>
      <c r="BQ783" s="77">
        <f t="shared" si="161"/>
        <v>3.9914491470928799E-2</v>
      </c>
    </row>
    <row r="784" spans="1:69" x14ac:dyDescent="0.35">
      <c r="A784">
        <v>2022</v>
      </c>
      <c r="B784" t="s">
        <v>3</v>
      </c>
      <c r="C784" t="s">
        <v>69</v>
      </c>
      <c r="D784" t="s">
        <v>17</v>
      </c>
      <c r="E784">
        <v>1</v>
      </c>
      <c r="F784" t="s">
        <v>9</v>
      </c>
      <c r="G784" t="s">
        <v>139</v>
      </c>
      <c r="H784" t="s">
        <v>35</v>
      </c>
      <c r="I784" t="s">
        <v>86</v>
      </c>
      <c r="J784" t="s">
        <v>19</v>
      </c>
      <c r="K784" t="s">
        <v>90</v>
      </c>
      <c r="L784" s="6">
        <v>3</v>
      </c>
      <c r="M784" s="6">
        <v>330000</v>
      </c>
      <c r="N784" s="6">
        <v>3.36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165246.43</v>
      </c>
      <c r="W784" s="66" t="str">
        <f t="shared" si="154"/>
        <v>X</v>
      </c>
      <c r="X784" s="66" t="str">
        <f t="shared" si="155"/>
        <v>X</v>
      </c>
      <c r="BC784" s="88">
        <v>500</v>
      </c>
      <c r="BE784" s="78">
        <f t="shared" si="162"/>
        <v>388500</v>
      </c>
      <c r="BF784" s="82">
        <f t="shared" si="156"/>
        <v>0.8326093159796033</v>
      </c>
      <c r="BG784" s="82">
        <f t="shared" si="158"/>
        <v>0.1673906840203967</v>
      </c>
      <c r="BH784" s="86">
        <f t="shared" si="163"/>
        <v>3.8551178897539007E-4</v>
      </c>
      <c r="BI784" s="83">
        <f>SUMPRODUCT(BC784:$BC$2007,BG784:$BG$2007)</f>
        <v>34244.081855543292</v>
      </c>
      <c r="BJ784" s="77">
        <f t="shared" si="157"/>
        <v>0.15755140348511223</v>
      </c>
      <c r="BL784" s="78">
        <f t="shared" si="164"/>
        <v>388500</v>
      </c>
      <c r="BM784" s="82">
        <f t="shared" si="159"/>
        <v>0.96008416405031438</v>
      </c>
      <c r="BN784" s="82">
        <f t="shared" si="160"/>
        <v>3.9915835949685619E-2</v>
      </c>
      <c r="BO784" s="86">
        <f t="shared" si="165"/>
        <v>1.6581087161304797E-4</v>
      </c>
      <c r="BP784" s="83">
        <f>SUMPRODUCT(BC783:$BC$2006, BN784:$BN$2007)</f>
        <v>4794.2609170829173</v>
      </c>
      <c r="BQ784" s="77">
        <f t="shared" si="161"/>
        <v>3.9748336684998671E-2</v>
      </c>
    </row>
    <row r="785" spans="1:69" x14ac:dyDescent="0.35">
      <c r="A785">
        <v>2022</v>
      </c>
      <c r="B785" t="s">
        <v>3</v>
      </c>
      <c r="C785" t="s">
        <v>69</v>
      </c>
      <c r="D785" t="s">
        <v>17</v>
      </c>
      <c r="E785">
        <v>1</v>
      </c>
      <c r="F785" t="s">
        <v>9</v>
      </c>
      <c r="G785" t="s">
        <v>139</v>
      </c>
      <c r="H785" t="s">
        <v>35</v>
      </c>
      <c r="I785" t="s">
        <v>86</v>
      </c>
      <c r="J785" t="s">
        <v>19</v>
      </c>
      <c r="K785" t="s">
        <v>91</v>
      </c>
      <c r="L785" s="6">
        <v>1</v>
      </c>
      <c r="M785" s="6">
        <v>0</v>
      </c>
      <c r="N785" s="6">
        <v>2160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W785" s="66" t="str">
        <f t="shared" si="154"/>
        <v>X</v>
      </c>
      <c r="X785" s="66" t="str">
        <f t="shared" si="155"/>
        <v>X</v>
      </c>
      <c r="BC785" s="88">
        <v>500</v>
      </c>
      <c r="BE785" s="78">
        <f t="shared" si="162"/>
        <v>389000</v>
      </c>
      <c r="BF785" s="82">
        <f t="shared" si="156"/>
        <v>0.83299394194959397</v>
      </c>
      <c r="BG785" s="82">
        <f t="shared" si="158"/>
        <v>0.16700605805040603</v>
      </c>
      <c r="BH785" s="86">
        <f t="shared" si="163"/>
        <v>3.8462596999067067E-4</v>
      </c>
      <c r="BI785" s="83">
        <f>SUMPRODUCT(BC785:$BC$2007,BG785:$BG$2007)</f>
        <v>34160.386513533085</v>
      </c>
      <c r="BJ785" s="77">
        <f t="shared" si="157"/>
        <v>0.15716633494525475</v>
      </c>
      <c r="BL785" s="78">
        <f t="shared" si="164"/>
        <v>389000</v>
      </c>
      <c r="BM785" s="82">
        <f t="shared" si="159"/>
        <v>0.96024928899090101</v>
      </c>
      <c r="BN785" s="82">
        <f t="shared" si="160"/>
        <v>3.9750711009098993E-2</v>
      </c>
      <c r="BO785" s="86">
        <f t="shared" si="165"/>
        <v>1.6512494058662508E-4</v>
      </c>
      <c r="BP785" s="83">
        <f>SUMPRODUCT(BC784:$BC$2006, BN785:$BN$2007)</f>
        <v>4774.3029991080748</v>
      </c>
      <c r="BQ785" s="77">
        <f t="shared" si="161"/>
        <v>3.9582869252809287E-2</v>
      </c>
    </row>
    <row r="786" spans="1:69" x14ac:dyDescent="0.35">
      <c r="A786">
        <v>2022</v>
      </c>
      <c r="B786" t="s">
        <v>3</v>
      </c>
      <c r="C786" t="s">
        <v>69</v>
      </c>
      <c r="D786" t="s">
        <v>17</v>
      </c>
      <c r="E786">
        <v>1</v>
      </c>
      <c r="F786" t="s">
        <v>9</v>
      </c>
      <c r="G786" t="s">
        <v>139</v>
      </c>
      <c r="H786" t="s">
        <v>35</v>
      </c>
      <c r="I786" t="s">
        <v>86</v>
      </c>
      <c r="J786" t="s">
        <v>19</v>
      </c>
      <c r="K786" t="s">
        <v>94</v>
      </c>
      <c r="L786" s="6">
        <v>6</v>
      </c>
      <c r="M786" s="6">
        <v>111050.25</v>
      </c>
      <c r="N786" s="6">
        <v>3525</v>
      </c>
      <c r="O786" s="6">
        <v>0</v>
      </c>
      <c r="P786" s="6">
        <v>31050.25</v>
      </c>
      <c r="Q786" s="6">
        <v>0</v>
      </c>
      <c r="R786" s="6">
        <v>0</v>
      </c>
      <c r="S786" s="6">
        <v>0</v>
      </c>
      <c r="T786" s="6">
        <v>104387.24</v>
      </c>
      <c r="W786" s="66" t="str">
        <f t="shared" si="154"/>
        <v>X</v>
      </c>
      <c r="X786" s="66" t="str">
        <f t="shared" si="155"/>
        <v>X</v>
      </c>
      <c r="BC786" s="88">
        <v>500</v>
      </c>
      <c r="BE786" s="78">
        <f t="shared" si="162"/>
        <v>389500</v>
      </c>
      <c r="BF786" s="82">
        <f t="shared" si="156"/>
        <v>0.83337768413601176</v>
      </c>
      <c r="BG786" s="82">
        <f t="shared" si="158"/>
        <v>0.16662231586398824</v>
      </c>
      <c r="BH786" s="86">
        <f t="shared" si="163"/>
        <v>3.8374218641779034E-4</v>
      </c>
      <c r="BI786" s="83">
        <f>SUMPRODUCT(BC786:$BC$2007,BG786:$BG$2007)</f>
        <v>34076.883484507889</v>
      </c>
      <c r="BJ786" s="77">
        <f t="shared" si="157"/>
        <v>0.15678215120589575</v>
      </c>
      <c r="BL786" s="78">
        <f t="shared" si="164"/>
        <v>389500</v>
      </c>
      <c r="BM786" s="82">
        <f t="shared" si="159"/>
        <v>0.96041373083803971</v>
      </c>
      <c r="BN786" s="82">
        <f t="shared" si="160"/>
        <v>3.9586269161960286E-2</v>
      </c>
      <c r="BO786" s="86">
        <f t="shared" si="165"/>
        <v>1.6444184713870769E-4</v>
      </c>
      <c r="BP786" s="83">
        <f>SUMPRODUCT(BC785:$BC$2006, BN786:$BN$2007)</f>
        <v>4754.4276436035252</v>
      </c>
      <c r="BQ786" s="77">
        <f t="shared" si="161"/>
        <v>3.9418086330896565E-2</v>
      </c>
    </row>
    <row r="787" spans="1:69" x14ac:dyDescent="0.35">
      <c r="A787">
        <v>2022</v>
      </c>
      <c r="B787" t="s">
        <v>3</v>
      </c>
      <c r="C787" t="s">
        <v>69</v>
      </c>
      <c r="D787" t="s">
        <v>17</v>
      </c>
      <c r="E787">
        <v>1</v>
      </c>
      <c r="F787" t="s">
        <v>9</v>
      </c>
      <c r="G787" t="s">
        <v>139</v>
      </c>
      <c r="H787" t="s">
        <v>35</v>
      </c>
      <c r="I787" t="s">
        <v>86</v>
      </c>
      <c r="J787" t="s">
        <v>19</v>
      </c>
      <c r="K787" t="s">
        <v>158</v>
      </c>
      <c r="L787" s="6">
        <v>1</v>
      </c>
      <c r="M787" s="6">
        <v>2500000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2350283.5</v>
      </c>
      <c r="W787" s="66" t="str">
        <f t="shared" si="154"/>
        <v>X</v>
      </c>
      <c r="X787" s="66" t="str">
        <f t="shared" si="155"/>
        <v>X</v>
      </c>
      <c r="BC787" s="88">
        <v>500</v>
      </c>
      <c r="BE787" s="78">
        <f t="shared" si="162"/>
        <v>390000</v>
      </c>
      <c r="BF787" s="82">
        <f t="shared" si="156"/>
        <v>0.8337605445695917</v>
      </c>
      <c r="BG787" s="82">
        <f t="shared" si="158"/>
        <v>0.1662394554304083</v>
      </c>
      <c r="BH787" s="86">
        <f t="shared" si="163"/>
        <v>3.828604335799346E-4</v>
      </c>
      <c r="BI787" s="83">
        <f>SUMPRODUCT(BC787:$BC$2007,BG787:$BG$2007)</f>
        <v>33993.572326575901</v>
      </c>
      <c r="BJ787" s="77">
        <f t="shared" si="157"/>
        <v>0.15639885023396358</v>
      </c>
      <c r="BL787" s="78">
        <f t="shared" si="164"/>
        <v>390000</v>
      </c>
      <c r="BM787" s="82">
        <f t="shared" si="159"/>
        <v>0.96057749241757051</v>
      </c>
      <c r="BN787" s="82">
        <f t="shared" si="160"/>
        <v>3.9422507582429489E-2</v>
      </c>
      <c r="BO787" s="86">
        <f t="shared" si="165"/>
        <v>1.6376157953079673E-4</v>
      </c>
      <c r="BP787" s="83">
        <f>SUMPRODUCT(BC786:$BC$2006, BN787:$BN$2007)</f>
        <v>4734.6345090225477</v>
      </c>
      <c r="BQ787" s="77">
        <f t="shared" si="161"/>
        <v>3.9253985087559382E-2</v>
      </c>
    </row>
    <row r="788" spans="1:69" x14ac:dyDescent="0.35">
      <c r="A788">
        <v>2022</v>
      </c>
      <c r="B788" t="s">
        <v>3</v>
      </c>
      <c r="C788" t="s">
        <v>69</v>
      </c>
      <c r="D788" t="s">
        <v>17</v>
      </c>
      <c r="E788">
        <v>1</v>
      </c>
      <c r="F788" t="s">
        <v>9</v>
      </c>
      <c r="G788" t="s">
        <v>139</v>
      </c>
      <c r="H788" t="s">
        <v>35</v>
      </c>
      <c r="I788" t="s">
        <v>86</v>
      </c>
      <c r="J788" t="s">
        <v>19</v>
      </c>
      <c r="K788" t="s">
        <v>106</v>
      </c>
      <c r="L788" s="6">
        <v>1</v>
      </c>
      <c r="M788" s="6">
        <v>0</v>
      </c>
      <c r="N788" s="6">
        <v>2248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W788" s="66" t="str">
        <f t="shared" si="154"/>
        <v>X</v>
      </c>
      <c r="X788" s="66" t="str">
        <f t="shared" si="155"/>
        <v>X</v>
      </c>
      <c r="BC788" s="88">
        <v>500</v>
      </c>
      <c r="BE788" s="78">
        <f t="shared" si="162"/>
        <v>390500</v>
      </c>
      <c r="BF788" s="82">
        <f t="shared" si="156"/>
        <v>0.83414252527640231</v>
      </c>
      <c r="BG788" s="82">
        <f t="shared" si="158"/>
        <v>0.16585747472359769</v>
      </c>
      <c r="BH788" s="86">
        <f t="shared" si="163"/>
        <v>3.8198070681061402E-4</v>
      </c>
      <c r="BI788" s="83">
        <f>SUMPRODUCT(BC788:$BC$2007,BG788:$BG$2007)</f>
        <v>33910.452598860691</v>
      </c>
      <c r="BJ788" s="77">
        <f t="shared" si="157"/>
        <v>0.15601643000105811</v>
      </c>
      <c r="BL788" s="78">
        <f t="shared" si="164"/>
        <v>390500</v>
      </c>
      <c r="BM788" s="82">
        <f t="shared" si="159"/>
        <v>0.96074057654364331</v>
      </c>
      <c r="BN788" s="82">
        <f t="shared" si="160"/>
        <v>3.925942345635669E-2</v>
      </c>
      <c r="BO788" s="86">
        <f t="shared" si="165"/>
        <v>1.6308412607279887E-4</v>
      </c>
      <c r="BP788" s="83">
        <f>SUMPRODUCT(BC787:$BC$2006, BN788:$BN$2007)</f>
        <v>4714.9232552313333</v>
      </c>
      <c r="BQ788" s="77">
        <f t="shared" si="161"/>
        <v>3.9090562702810791E-2</v>
      </c>
    </row>
    <row r="789" spans="1:69" x14ac:dyDescent="0.35">
      <c r="A789">
        <v>2022</v>
      </c>
      <c r="B789" t="s">
        <v>3</v>
      </c>
      <c r="C789" t="s">
        <v>69</v>
      </c>
      <c r="D789" t="s">
        <v>17</v>
      </c>
      <c r="E789">
        <v>1</v>
      </c>
      <c r="F789" t="s">
        <v>9</v>
      </c>
      <c r="G789" t="s">
        <v>139</v>
      </c>
      <c r="H789" t="s">
        <v>35</v>
      </c>
      <c r="I789" t="s">
        <v>86</v>
      </c>
      <c r="J789" t="s">
        <v>19</v>
      </c>
      <c r="K789" t="s">
        <v>111</v>
      </c>
      <c r="L789" s="6">
        <v>1</v>
      </c>
      <c r="M789" s="6">
        <v>0</v>
      </c>
      <c r="N789" s="6">
        <v>1500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W789" s="66" t="str">
        <f t="shared" si="154"/>
        <v>X</v>
      </c>
      <c r="X789" s="66" t="str">
        <f t="shared" si="155"/>
        <v>X</v>
      </c>
      <c r="BC789" s="88">
        <v>500</v>
      </c>
      <c r="BE789" s="78">
        <f t="shared" si="162"/>
        <v>391000</v>
      </c>
      <c r="BF789" s="82">
        <f t="shared" si="156"/>
        <v>0.83452362827785731</v>
      </c>
      <c r="BG789" s="82">
        <f t="shared" si="158"/>
        <v>0.16547637172214269</v>
      </c>
      <c r="BH789" s="86">
        <f t="shared" si="163"/>
        <v>3.8110300145499654E-4</v>
      </c>
      <c r="BI789" s="83">
        <f>SUMPRODUCT(BC789:$BC$2007,BG789:$BG$2007)</f>
        <v>33827.523861498892</v>
      </c>
      <c r="BJ789" s="77">
        <f t="shared" si="157"/>
        <v>0.15563488848344006</v>
      </c>
      <c r="BL789" s="78">
        <f t="shared" si="164"/>
        <v>391000</v>
      </c>
      <c r="BM789" s="82">
        <f t="shared" si="159"/>
        <v>0.96090298601876656</v>
      </c>
      <c r="BN789" s="82">
        <f t="shared" si="160"/>
        <v>3.9097013981233442E-2</v>
      </c>
      <c r="BO789" s="86">
        <f t="shared" si="165"/>
        <v>1.6240947512324855E-4</v>
      </c>
      <c r="BP789" s="83">
        <f>SUMPRODUCT(BC788:$BC$2006, BN789:$BN$2007)</f>
        <v>4695.2935435031541</v>
      </c>
      <c r="BQ789" s="77">
        <f t="shared" si="161"/>
        <v>3.8927816368329711E-2</v>
      </c>
    </row>
    <row r="790" spans="1:69" x14ac:dyDescent="0.35">
      <c r="A790">
        <v>2022</v>
      </c>
      <c r="B790" t="s">
        <v>3</v>
      </c>
      <c r="C790" t="s">
        <v>69</v>
      </c>
      <c r="D790" t="s">
        <v>17</v>
      </c>
      <c r="E790">
        <v>1</v>
      </c>
      <c r="F790" t="s">
        <v>9</v>
      </c>
      <c r="G790" t="s">
        <v>139</v>
      </c>
      <c r="H790" t="s">
        <v>35</v>
      </c>
      <c r="I790" t="s">
        <v>86</v>
      </c>
      <c r="J790" t="s">
        <v>19</v>
      </c>
      <c r="K790" t="s">
        <v>100</v>
      </c>
      <c r="L790" s="6">
        <v>1</v>
      </c>
      <c r="M790" s="6">
        <v>80000</v>
      </c>
      <c r="N790" s="6">
        <v>1500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75200</v>
      </c>
      <c r="W790" s="66" t="str">
        <f t="shared" si="154"/>
        <v>X</v>
      </c>
      <c r="X790" s="66" t="str">
        <f t="shared" si="155"/>
        <v>X</v>
      </c>
      <c r="BC790" s="88">
        <v>500</v>
      </c>
      <c r="BE790" s="78">
        <f t="shared" si="162"/>
        <v>391500</v>
      </c>
      <c r="BF790" s="82">
        <f t="shared" si="156"/>
        <v>0.834903855590725</v>
      </c>
      <c r="BG790" s="82">
        <f t="shared" si="158"/>
        <v>0.165096144409275</v>
      </c>
      <c r="BH790" s="86">
        <f t="shared" si="163"/>
        <v>3.8022731286768696E-4</v>
      </c>
      <c r="BI790" s="83">
        <f>SUMPRODUCT(BC790:$BC$2007,BG790:$BG$2007)</f>
        <v>33744.785675637824</v>
      </c>
      <c r="BJ790" s="77">
        <f t="shared" si="157"/>
        <v>0.15525422366202032</v>
      </c>
      <c r="BL790" s="78">
        <f t="shared" si="164"/>
        <v>391500</v>
      </c>
      <c r="BM790" s="82">
        <f t="shared" si="159"/>
        <v>0.96106472363385509</v>
      </c>
      <c r="BN790" s="82">
        <f t="shared" si="160"/>
        <v>3.8935276366144911E-2</v>
      </c>
      <c r="BO790" s="86">
        <f t="shared" si="165"/>
        <v>1.617376150885308E-4</v>
      </c>
      <c r="BP790" s="83">
        <f>SUMPRODUCT(BC789:$BC$2006, BN790:$BN$2007)</f>
        <v>4675.745036512536</v>
      </c>
      <c r="BQ790" s="77">
        <f t="shared" si="161"/>
        <v>3.8765743287412599E-2</v>
      </c>
    </row>
    <row r="791" spans="1:69" x14ac:dyDescent="0.35">
      <c r="A791">
        <v>2022</v>
      </c>
      <c r="B791" t="s">
        <v>3</v>
      </c>
      <c r="C791" t="s">
        <v>69</v>
      </c>
      <c r="D791" t="s">
        <v>17</v>
      </c>
      <c r="E791">
        <v>1</v>
      </c>
      <c r="F791" t="s">
        <v>9</v>
      </c>
      <c r="G791" t="s">
        <v>139</v>
      </c>
      <c r="H791" t="s">
        <v>35</v>
      </c>
      <c r="I791" t="s">
        <v>86</v>
      </c>
      <c r="J791" t="s">
        <v>19</v>
      </c>
      <c r="K791" t="s">
        <v>95</v>
      </c>
      <c r="L791" s="6">
        <v>3</v>
      </c>
      <c r="M791" s="6">
        <v>23000</v>
      </c>
      <c r="N791" s="6">
        <v>1800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21622.61</v>
      </c>
      <c r="W791" s="66" t="str">
        <f t="shared" si="154"/>
        <v>X</v>
      </c>
      <c r="X791" s="66" t="str">
        <f t="shared" si="155"/>
        <v>X</v>
      </c>
      <c r="BC791" s="88">
        <v>500</v>
      </c>
      <c r="BE791" s="78">
        <f t="shared" si="162"/>
        <v>392000</v>
      </c>
      <c r="BF791" s="82">
        <f t="shared" si="156"/>
        <v>0.83528320922714006</v>
      </c>
      <c r="BG791" s="82">
        <f t="shared" si="158"/>
        <v>0.16471679077285994</v>
      </c>
      <c r="BH791" s="86">
        <f t="shared" si="163"/>
        <v>3.7935363641505848E-4</v>
      </c>
      <c r="BI791" s="83">
        <f>SUMPRODUCT(BC791:$BC$2007,BG791:$BG$2007)</f>
        <v>33662.237603433197</v>
      </c>
      <c r="BJ791" s="77">
        <f t="shared" si="157"/>
        <v>0.15487443352234911</v>
      </c>
      <c r="BL791" s="78">
        <f t="shared" si="164"/>
        <v>392000</v>
      </c>
      <c r="BM791" s="82">
        <f t="shared" si="159"/>
        <v>0.96122579216827797</v>
      </c>
      <c r="BN791" s="82">
        <f t="shared" si="160"/>
        <v>3.877420783172203E-2</v>
      </c>
      <c r="BO791" s="86">
        <f t="shared" si="165"/>
        <v>1.6106853442288127E-4</v>
      </c>
      <c r="BP791" s="83">
        <f>SUMPRODUCT(BC790:$BC$2006, BN791:$BN$2007)</f>
        <v>4656.2773983294637</v>
      </c>
      <c r="BQ791" s="77">
        <f t="shared" si="161"/>
        <v>3.8604340674925394E-2</v>
      </c>
    </row>
    <row r="792" spans="1:69" x14ac:dyDescent="0.35">
      <c r="A792">
        <v>2022</v>
      </c>
      <c r="B792" t="s">
        <v>3</v>
      </c>
      <c r="C792" t="s">
        <v>69</v>
      </c>
      <c r="D792" t="s">
        <v>17</v>
      </c>
      <c r="E792">
        <v>1</v>
      </c>
      <c r="F792" t="s">
        <v>9</v>
      </c>
      <c r="G792" t="s">
        <v>139</v>
      </c>
      <c r="H792" t="s">
        <v>35</v>
      </c>
      <c r="I792" t="s">
        <v>86</v>
      </c>
      <c r="J792" t="s">
        <v>19</v>
      </c>
      <c r="K792" t="s">
        <v>108</v>
      </c>
      <c r="L792" s="6">
        <v>1</v>
      </c>
      <c r="M792" s="6">
        <v>0</v>
      </c>
      <c r="N792" s="6">
        <v>12435.19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W792" s="66" t="str">
        <f t="shared" si="154"/>
        <v>X</v>
      </c>
      <c r="X792" s="66" t="str">
        <f t="shared" si="155"/>
        <v>X</v>
      </c>
      <c r="BC792" s="88">
        <v>500</v>
      </c>
      <c r="BE792" s="78">
        <f t="shared" si="162"/>
        <v>392500</v>
      </c>
      <c r="BF792" s="82">
        <f t="shared" si="156"/>
        <v>0.83566169119461353</v>
      </c>
      <c r="BG792" s="82">
        <f t="shared" si="158"/>
        <v>0.16433830880538647</v>
      </c>
      <c r="BH792" s="86">
        <f t="shared" si="163"/>
        <v>3.7848196747347629E-4</v>
      </c>
      <c r="BI792" s="83">
        <f>SUMPRODUCT(BC792:$BC$2007,BG792:$BG$2007)</f>
        <v>33579.879208046768</v>
      </c>
      <c r="BJ792" s="77">
        <f t="shared" si="157"/>
        <v>0.15449551605460532</v>
      </c>
      <c r="BL792" s="78">
        <f t="shared" si="164"/>
        <v>392500</v>
      </c>
      <c r="BM792" s="82">
        <f t="shared" si="159"/>
        <v>0.96138619438990691</v>
      </c>
      <c r="BN792" s="82">
        <f t="shared" si="160"/>
        <v>3.8613805610093088E-2</v>
      </c>
      <c r="BO792" s="86">
        <f t="shared" si="165"/>
        <v>1.6040222162894135E-4</v>
      </c>
      <c r="BP792" s="83">
        <f>SUMPRODUCT(BC791:$BC$2006, BN792:$BN$2007)</f>
        <v>4636.8902944136016</v>
      </c>
      <c r="BQ792" s="77">
        <f t="shared" si="161"/>
        <v>3.8443605757255618E-2</v>
      </c>
    </row>
    <row r="793" spans="1:69" x14ac:dyDescent="0.35">
      <c r="A793">
        <v>2022</v>
      </c>
      <c r="B793" t="s">
        <v>3</v>
      </c>
      <c r="C793" t="s">
        <v>69</v>
      </c>
      <c r="D793" t="s">
        <v>17</v>
      </c>
      <c r="E793">
        <v>1</v>
      </c>
      <c r="F793" t="s">
        <v>9</v>
      </c>
      <c r="G793" t="s">
        <v>139</v>
      </c>
      <c r="H793" t="s">
        <v>35</v>
      </c>
      <c r="I793" t="s">
        <v>86</v>
      </c>
      <c r="J793" t="s">
        <v>19</v>
      </c>
      <c r="K793" t="s">
        <v>99</v>
      </c>
      <c r="L793" s="6">
        <v>2</v>
      </c>
      <c r="M793" s="6">
        <v>245000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245000</v>
      </c>
      <c r="W793" s="66" t="str">
        <f t="shared" si="154"/>
        <v>X</v>
      </c>
      <c r="X793" s="66" t="str">
        <f t="shared" si="155"/>
        <v>X</v>
      </c>
      <c r="BC793" s="88">
        <v>500</v>
      </c>
      <c r="BE793" s="78">
        <f t="shared" si="162"/>
        <v>393000</v>
      </c>
      <c r="BF793" s="82">
        <f t="shared" si="156"/>
        <v>0.83603930349604361</v>
      </c>
      <c r="BG793" s="82">
        <f t="shared" si="158"/>
        <v>0.16396069650395639</v>
      </c>
      <c r="BH793" s="86">
        <f t="shared" si="163"/>
        <v>3.7761230143007474E-4</v>
      </c>
      <c r="BI793" s="83">
        <f>SUMPRODUCT(BC793:$BC$2007,BG793:$BG$2007)</f>
        <v>33497.71005364407</v>
      </c>
      <c r="BJ793" s="77">
        <f t="shared" si="157"/>
        <v>0.15411746925358608</v>
      </c>
      <c r="BL793" s="78">
        <f t="shared" si="164"/>
        <v>393000</v>
      </c>
      <c r="BM793" s="82">
        <f t="shared" si="159"/>
        <v>0.96154593305516312</v>
      </c>
      <c r="BN793" s="82">
        <f t="shared" si="160"/>
        <v>3.8454066944836884E-2</v>
      </c>
      <c r="BO793" s="86">
        <f t="shared" si="165"/>
        <v>1.5973866525620384E-4</v>
      </c>
      <c r="BP793" s="83">
        <f>SUMPRODUCT(BC792:$BC$2006, BN793:$BN$2007)</f>
        <v>4617.583391608553</v>
      </c>
      <c r="BQ793" s="77">
        <f t="shared" si="161"/>
        <v>3.828353577226478E-2</v>
      </c>
    </row>
    <row r="794" spans="1:69" x14ac:dyDescent="0.35">
      <c r="A794">
        <v>2022</v>
      </c>
      <c r="B794" t="s">
        <v>3</v>
      </c>
      <c r="C794" t="s">
        <v>69</v>
      </c>
      <c r="D794" t="s">
        <v>17</v>
      </c>
      <c r="E794">
        <v>1</v>
      </c>
      <c r="F794" t="s">
        <v>9</v>
      </c>
      <c r="G794" t="s">
        <v>139</v>
      </c>
      <c r="H794" t="s">
        <v>35</v>
      </c>
      <c r="I794" t="s">
        <v>86</v>
      </c>
      <c r="J794" t="s">
        <v>19</v>
      </c>
      <c r="K794" t="s">
        <v>98</v>
      </c>
      <c r="L794" s="6">
        <v>1</v>
      </c>
      <c r="M794" s="6">
        <v>0</v>
      </c>
      <c r="N794" s="6">
        <v>2160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W794" s="66" t="str">
        <f t="shared" si="154"/>
        <v>X</v>
      </c>
      <c r="X794" s="66" t="str">
        <f t="shared" si="155"/>
        <v>X</v>
      </c>
      <c r="BC794" s="88">
        <v>500</v>
      </c>
      <c r="BE794" s="78">
        <f t="shared" si="162"/>
        <v>393500</v>
      </c>
      <c r="BF794" s="82">
        <f t="shared" si="156"/>
        <v>0.83641604812972636</v>
      </c>
      <c r="BG794" s="82">
        <f t="shared" si="158"/>
        <v>0.16358395187027364</v>
      </c>
      <c r="BH794" s="86">
        <f t="shared" si="163"/>
        <v>3.7674463368275735E-4</v>
      </c>
      <c r="BI794" s="83">
        <f>SUMPRODUCT(BC794:$BC$2007,BG794:$BG$2007)</f>
        <v>33415.729705392092</v>
      </c>
      <c r="BJ794" s="77">
        <f t="shared" si="157"/>
        <v>0.15374029111869597</v>
      </c>
      <c r="BL794" s="78">
        <f t="shared" si="164"/>
        <v>393500</v>
      </c>
      <c r="BM794" s="82">
        <f t="shared" si="159"/>
        <v>0.96170501090906502</v>
      </c>
      <c r="BN794" s="82">
        <f t="shared" si="160"/>
        <v>3.8294989090934983E-2</v>
      </c>
      <c r="BO794" s="86">
        <f t="shared" si="165"/>
        <v>1.590778539019011E-4</v>
      </c>
      <c r="BP794" s="83">
        <f>SUMPRODUCT(BC793:$BC$2006, BN794:$BN$2007)</f>
        <v>4598.3563581361368</v>
      </c>
      <c r="BQ794" s="77">
        <f t="shared" si="161"/>
        <v>3.8124127969240924E-2</v>
      </c>
    </row>
    <row r="795" spans="1:69" x14ac:dyDescent="0.35">
      <c r="A795">
        <v>2022</v>
      </c>
      <c r="B795" t="s">
        <v>3</v>
      </c>
      <c r="C795" t="s">
        <v>69</v>
      </c>
      <c r="D795" t="s">
        <v>17</v>
      </c>
      <c r="E795">
        <v>1</v>
      </c>
      <c r="F795" t="s">
        <v>9</v>
      </c>
      <c r="G795" t="s">
        <v>139</v>
      </c>
      <c r="H795" t="s">
        <v>35</v>
      </c>
      <c r="I795" t="s">
        <v>87</v>
      </c>
      <c r="J795" t="s">
        <v>19</v>
      </c>
      <c r="K795" t="s">
        <v>94</v>
      </c>
      <c r="L795" s="6">
        <v>6</v>
      </c>
      <c r="M795" s="6">
        <v>116338.76</v>
      </c>
      <c r="N795" s="6">
        <v>3525</v>
      </c>
      <c r="O795" s="6">
        <v>0</v>
      </c>
      <c r="P795" s="6">
        <v>36338.76</v>
      </c>
      <c r="Q795" s="6">
        <v>2000</v>
      </c>
      <c r="R795" s="6">
        <v>0</v>
      </c>
      <c r="S795" s="6">
        <v>0</v>
      </c>
      <c r="T795" s="6">
        <v>109358.43</v>
      </c>
      <c r="W795" s="66">
        <f t="shared" si="154"/>
        <v>19389.793333333331</v>
      </c>
      <c r="X795" s="66">
        <f t="shared" si="155"/>
        <v>6056.46</v>
      </c>
      <c r="BC795" s="88">
        <v>500</v>
      </c>
      <c r="BE795" s="78">
        <f t="shared" si="162"/>
        <v>394000</v>
      </c>
      <c r="BF795" s="82">
        <f t="shared" si="156"/>
        <v>0.83679192708936634</v>
      </c>
      <c r="BG795" s="82">
        <f t="shared" si="158"/>
        <v>0.16320807291063366</v>
      </c>
      <c r="BH795" s="86">
        <f t="shared" si="163"/>
        <v>3.7587895963997475E-4</v>
      </c>
      <c r="BI795" s="83">
        <f>SUMPRODUCT(BC795:$BC$2007,BG795:$BG$2007)</f>
        <v>33333.937729456935</v>
      </c>
      <c r="BJ795" s="77">
        <f t="shared" si="157"/>
        <v>0.15336397965393644</v>
      </c>
      <c r="BL795" s="78">
        <f t="shared" si="164"/>
        <v>394000</v>
      </c>
      <c r="BM795" s="82">
        <f t="shared" si="159"/>
        <v>0.96186343068527558</v>
      </c>
      <c r="BN795" s="82">
        <f t="shared" si="160"/>
        <v>3.8136569314724422E-2</v>
      </c>
      <c r="BO795" s="86">
        <f t="shared" si="165"/>
        <v>1.5841977621056103E-4</v>
      </c>
      <c r="BP795" s="83">
        <f>SUMPRODUCT(BC794:$BC$2006, BN795:$BN$2007)</f>
        <v>4579.2088635906675</v>
      </c>
      <c r="BQ795" s="77">
        <f t="shared" si="161"/>
        <v>3.7965379608851192E-2</v>
      </c>
    </row>
    <row r="796" spans="1:69" x14ac:dyDescent="0.35">
      <c r="A796">
        <v>2022</v>
      </c>
      <c r="B796" t="s">
        <v>3</v>
      </c>
      <c r="C796" t="s">
        <v>69</v>
      </c>
      <c r="D796" t="s">
        <v>17</v>
      </c>
      <c r="E796">
        <v>1</v>
      </c>
      <c r="F796" t="s">
        <v>9</v>
      </c>
      <c r="G796" t="s">
        <v>139</v>
      </c>
      <c r="H796" t="s">
        <v>35</v>
      </c>
      <c r="I796" t="s">
        <v>87</v>
      </c>
      <c r="J796" t="s">
        <v>19</v>
      </c>
      <c r="K796" t="s">
        <v>95</v>
      </c>
      <c r="L796" s="6">
        <v>1</v>
      </c>
      <c r="M796" s="6">
        <v>32405.51</v>
      </c>
      <c r="N796" s="6">
        <v>2500</v>
      </c>
      <c r="O796" s="6">
        <v>0</v>
      </c>
      <c r="P796" s="6">
        <v>32405.51</v>
      </c>
      <c r="Q796" s="6">
        <v>0</v>
      </c>
      <c r="R796" s="6">
        <v>0</v>
      </c>
      <c r="S796" s="6">
        <v>0</v>
      </c>
      <c r="T796" s="6">
        <v>30461.18</v>
      </c>
      <c r="W796" s="66">
        <f t="shared" si="154"/>
        <v>32405.51</v>
      </c>
      <c r="X796" s="66">
        <f t="shared" si="155"/>
        <v>32405.51</v>
      </c>
      <c r="BC796" s="88">
        <v>500</v>
      </c>
      <c r="BE796" s="78">
        <f t="shared" si="162"/>
        <v>394500</v>
      </c>
      <c r="BF796" s="82">
        <f t="shared" si="156"/>
        <v>0.83716694236408684</v>
      </c>
      <c r="BG796" s="82">
        <f t="shared" si="158"/>
        <v>0.16283305763591316</v>
      </c>
      <c r="BH796" s="86">
        <f t="shared" si="163"/>
        <v>3.7501527472050267E-4</v>
      </c>
      <c r="BI796" s="83">
        <f>SUMPRODUCT(BC796:$BC$2007,BG796:$BG$2007)</f>
        <v>33252.333693001608</v>
      </c>
      <c r="BJ796" s="77">
        <f t="shared" si="157"/>
        <v>0.15298853286789549</v>
      </c>
      <c r="BL796" s="78">
        <f t="shared" si="164"/>
        <v>394500</v>
      </c>
      <c r="BM796" s="82">
        <f t="shared" si="159"/>
        <v>0.9620211951061487</v>
      </c>
      <c r="BN796" s="82">
        <f t="shared" si="160"/>
        <v>3.7978804893851303E-2</v>
      </c>
      <c r="BO796" s="86">
        <f t="shared" si="165"/>
        <v>1.5776442087311882E-4</v>
      </c>
      <c r="BP796" s="83">
        <f>SUMPRODUCT(BC795:$BC$2006, BN796:$BN$2007)</f>
        <v>4560.1405789333057</v>
      </c>
      <c r="BQ796" s="77">
        <f t="shared" si="161"/>
        <v>3.7807287963095002E-2</v>
      </c>
    </row>
    <row r="797" spans="1:69" x14ac:dyDescent="0.35">
      <c r="A797">
        <v>2022</v>
      </c>
      <c r="B797" t="s">
        <v>3</v>
      </c>
      <c r="C797" t="s">
        <v>69</v>
      </c>
      <c r="D797" t="s">
        <v>17</v>
      </c>
      <c r="E797">
        <v>1</v>
      </c>
      <c r="F797" t="s">
        <v>9</v>
      </c>
      <c r="G797" t="s">
        <v>140</v>
      </c>
      <c r="H797" t="s">
        <v>35</v>
      </c>
      <c r="I797" t="s">
        <v>86</v>
      </c>
      <c r="J797" t="s">
        <v>19</v>
      </c>
      <c r="K797" t="s">
        <v>91</v>
      </c>
      <c r="L797" s="6">
        <v>1</v>
      </c>
      <c r="M797" s="6">
        <v>0</v>
      </c>
      <c r="N797" s="6">
        <v>12435.19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W797" s="66" t="str">
        <f t="shared" si="154"/>
        <v>X</v>
      </c>
      <c r="X797" s="66" t="str">
        <f t="shared" si="155"/>
        <v>X</v>
      </c>
      <c r="BC797" s="88">
        <v>500</v>
      </c>
      <c r="BE797" s="78">
        <f t="shared" si="162"/>
        <v>395000</v>
      </c>
      <c r="BF797" s="82">
        <f t="shared" si="156"/>
        <v>0.83754109593844062</v>
      </c>
      <c r="BG797" s="82">
        <f t="shared" si="158"/>
        <v>0.16245890406155938</v>
      </c>
      <c r="BH797" s="86">
        <f t="shared" si="163"/>
        <v>3.7415357435377494E-4</v>
      </c>
      <c r="BI797" s="83">
        <f>SUMPRODUCT(BC797:$BC$2007,BG797:$BG$2007)</f>
        <v>33170.917164183644</v>
      </c>
      <c r="BJ797" s="77">
        <f t="shared" si="157"/>
        <v>0.15261394877373677</v>
      </c>
      <c r="BL797" s="78">
        <f t="shared" si="164"/>
        <v>395000</v>
      </c>
      <c r="BM797" s="82">
        <f t="shared" si="159"/>
        <v>0.96217830688277672</v>
      </c>
      <c r="BN797" s="82">
        <f t="shared" si="160"/>
        <v>3.7821693117223276E-2</v>
      </c>
      <c r="BO797" s="86">
        <f t="shared" si="165"/>
        <v>1.5711177662802722E-4</v>
      </c>
      <c r="BP797" s="83">
        <f>SUMPRODUCT(BC796:$BC$2006, BN797:$BN$2007)</f>
        <v>4541.1511764863826</v>
      </c>
      <c r="BQ797" s="77">
        <f t="shared" si="161"/>
        <v>3.7649850315256993E-2</v>
      </c>
    </row>
    <row r="798" spans="1:69" x14ac:dyDescent="0.35">
      <c r="A798">
        <v>2022</v>
      </c>
      <c r="B798" t="s">
        <v>3</v>
      </c>
      <c r="C798" t="s">
        <v>69</v>
      </c>
      <c r="D798" t="s">
        <v>17</v>
      </c>
      <c r="E798">
        <v>1</v>
      </c>
      <c r="F798" t="s">
        <v>9</v>
      </c>
      <c r="G798" t="s">
        <v>140</v>
      </c>
      <c r="H798" t="s">
        <v>35</v>
      </c>
      <c r="I798" t="s">
        <v>86</v>
      </c>
      <c r="J798" t="s">
        <v>19</v>
      </c>
      <c r="K798" t="s">
        <v>94</v>
      </c>
      <c r="L798" s="6">
        <v>4</v>
      </c>
      <c r="M798" s="6">
        <v>416650.8</v>
      </c>
      <c r="N798" s="6">
        <v>34129.49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416650.8</v>
      </c>
      <c r="W798" s="66" t="str">
        <f t="shared" si="154"/>
        <v>X</v>
      </c>
      <c r="X798" s="66" t="str">
        <f t="shared" si="155"/>
        <v>X</v>
      </c>
      <c r="BC798" s="88">
        <v>500</v>
      </c>
      <c r="BE798" s="78">
        <f t="shared" si="162"/>
        <v>395500</v>
      </c>
      <c r="BF798" s="82">
        <f t="shared" si="156"/>
        <v>0.8379143897924205</v>
      </c>
      <c r="BG798" s="82">
        <f t="shared" si="158"/>
        <v>0.1620856102075795</v>
      </c>
      <c r="BH798" s="86">
        <f t="shared" si="163"/>
        <v>3.7329385397988357E-4</v>
      </c>
      <c r="BI798" s="83">
        <f>SUMPRODUCT(BC798:$BC$2007,BG798:$BG$2007)</f>
        <v>33089.687712152867</v>
      </c>
      <c r="BJ798" s="77">
        <f t="shared" si="157"/>
        <v>0.15224022538918924</v>
      </c>
      <c r="BL798" s="78">
        <f t="shared" si="164"/>
        <v>395500</v>
      </c>
      <c r="BM798" s="82">
        <f t="shared" si="159"/>
        <v>0.96233476871503632</v>
      </c>
      <c r="BN798" s="82">
        <f t="shared" si="160"/>
        <v>3.7665231284963685E-2</v>
      </c>
      <c r="BO798" s="86">
        <f t="shared" si="165"/>
        <v>1.564618322595912E-4</v>
      </c>
      <c r="BP798" s="83">
        <f>SUMPRODUCT(BC797:$BC$2006, BN798:$BN$2007)</f>
        <v>4522.2403299277694</v>
      </c>
      <c r="BQ798" s="77">
        <f t="shared" si="161"/>
        <v>3.7493063959860323E-2</v>
      </c>
    </row>
    <row r="799" spans="1:69" x14ac:dyDescent="0.35">
      <c r="A799">
        <v>2022</v>
      </c>
      <c r="B799" t="s">
        <v>3</v>
      </c>
      <c r="C799" t="s">
        <v>69</v>
      </c>
      <c r="D799" t="s">
        <v>17</v>
      </c>
      <c r="E799">
        <v>1</v>
      </c>
      <c r="F799" t="s">
        <v>9</v>
      </c>
      <c r="G799" t="s">
        <v>140</v>
      </c>
      <c r="H799" t="s">
        <v>35</v>
      </c>
      <c r="I799" t="s">
        <v>86</v>
      </c>
      <c r="J799" t="s">
        <v>19</v>
      </c>
      <c r="K799" t="s">
        <v>98</v>
      </c>
      <c r="L799" s="6">
        <v>1</v>
      </c>
      <c r="M799" s="6">
        <v>-745.76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-745.76</v>
      </c>
      <c r="W799" s="66" t="str">
        <f t="shared" si="154"/>
        <v>X</v>
      </c>
      <c r="X799" s="66" t="str">
        <f t="shared" si="155"/>
        <v>X</v>
      </c>
      <c r="BC799" s="88">
        <v>500</v>
      </c>
      <c r="BE799" s="78">
        <f t="shared" si="162"/>
        <v>396000</v>
      </c>
      <c r="BF799" s="82">
        <f t="shared" si="156"/>
        <v>0.83828682590146952</v>
      </c>
      <c r="BG799" s="82">
        <f t="shared" si="158"/>
        <v>0.16171317409853048</v>
      </c>
      <c r="BH799" s="86">
        <f t="shared" si="163"/>
        <v>3.7243610904902358E-4</v>
      </c>
      <c r="BI799" s="83">
        <f>SUMPRODUCT(BC799:$BC$2007,BG799:$BG$2007)</f>
        <v>33008.644907049071</v>
      </c>
      <c r="BJ799" s="77">
        <f t="shared" si="157"/>
        <v>0.15186736073653667</v>
      </c>
      <c r="BL799" s="78">
        <f t="shared" si="164"/>
        <v>396000</v>
      </c>
      <c r="BM799" s="82">
        <f t="shared" si="159"/>
        <v>0.96249058329163573</v>
      </c>
      <c r="BN799" s="82">
        <f t="shared" si="160"/>
        <v>3.7509416708364274E-2</v>
      </c>
      <c r="BO799" s="86">
        <f t="shared" si="165"/>
        <v>1.5581457659941123E-4</v>
      </c>
      <c r="BP799" s="83">
        <f>SUMPRODUCT(BC798:$BC$2006, BN799:$BN$2007)</f>
        <v>4503.4077142852884</v>
      </c>
      <c r="BQ799" s="77">
        <f t="shared" si="161"/>
        <v>3.7336926202620371E-2</v>
      </c>
    </row>
    <row r="800" spans="1:69" x14ac:dyDescent="0.35">
      <c r="A800">
        <v>2022</v>
      </c>
      <c r="B800" t="s">
        <v>3</v>
      </c>
      <c r="C800" t="s">
        <v>69</v>
      </c>
      <c r="D800" t="s">
        <v>17</v>
      </c>
      <c r="E800">
        <v>1</v>
      </c>
      <c r="F800" t="s">
        <v>9</v>
      </c>
      <c r="G800" t="s">
        <v>141</v>
      </c>
      <c r="H800" t="s">
        <v>35</v>
      </c>
      <c r="I800" t="s">
        <v>86</v>
      </c>
      <c r="J800" t="s">
        <v>19</v>
      </c>
      <c r="K800" t="s">
        <v>94</v>
      </c>
      <c r="L800" s="6">
        <v>1</v>
      </c>
      <c r="M800" s="6">
        <v>0</v>
      </c>
      <c r="N800" s="6">
        <v>20704.02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W800" s="66" t="str">
        <f t="shared" si="154"/>
        <v>X</v>
      </c>
      <c r="X800" s="66" t="str">
        <f t="shared" si="155"/>
        <v>X</v>
      </c>
      <c r="BC800" s="88">
        <v>500</v>
      </c>
      <c r="BE800" s="78">
        <f t="shared" si="162"/>
        <v>396500</v>
      </c>
      <c r="BF800" s="82">
        <f t="shared" si="156"/>
        <v>0.8386584062364919</v>
      </c>
      <c r="BG800" s="82">
        <f t="shared" si="158"/>
        <v>0.1613415937635081</v>
      </c>
      <c r="BH800" s="86">
        <f t="shared" si="163"/>
        <v>3.7158033502238119E-4</v>
      </c>
      <c r="BI800" s="83">
        <f>SUMPRODUCT(BC800:$BC$2007,BG800:$BG$2007)</f>
        <v>32927.788319999789</v>
      </c>
      <c r="BJ800" s="77">
        <f t="shared" si="157"/>
        <v>0.15149535284260715</v>
      </c>
      <c r="BL800" s="78">
        <f t="shared" si="164"/>
        <v>396500</v>
      </c>
      <c r="BM800" s="82">
        <f t="shared" si="159"/>
        <v>0.96264575329016</v>
      </c>
      <c r="BN800" s="82">
        <f t="shared" si="160"/>
        <v>3.735424670984E-2</v>
      </c>
      <c r="BO800" s="86">
        <f t="shared" si="165"/>
        <v>1.5516999852427382E-4</v>
      </c>
      <c r="BP800" s="83">
        <f>SUMPRODUCT(BC799:$BC$2006, BN800:$BN$2007)</f>
        <v>4484.6530059311071</v>
      </c>
      <c r="BQ800" s="77">
        <f t="shared" si="161"/>
        <v>3.7181434360398204E-2</v>
      </c>
    </row>
    <row r="801" spans="1:69" x14ac:dyDescent="0.35">
      <c r="A801">
        <v>2022</v>
      </c>
      <c r="B801" t="s">
        <v>3</v>
      </c>
      <c r="C801" t="s">
        <v>69</v>
      </c>
      <c r="D801" t="s">
        <v>17</v>
      </c>
      <c r="E801">
        <v>1</v>
      </c>
      <c r="F801" t="s">
        <v>9</v>
      </c>
      <c r="G801" t="s">
        <v>142</v>
      </c>
      <c r="H801" t="s">
        <v>35</v>
      </c>
      <c r="I801" t="s">
        <v>86</v>
      </c>
      <c r="J801" t="s">
        <v>19</v>
      </c>
      <c r="K801" t="s">
        <v>94</v>
      </c>
      <c r="L801" s="6">
        <v>2</v>
      </c>
      <c r="M801" s="6">
        <v>0</v>
      </c>
      <c r="N801" s="6">
        <v>34021.82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W801" s="66" t="str">
        <f t="shared" si="154"/>
        <v>X</v>
      </c>
      <c r="X801" s="66" t="str">
        <f t="shared" si="155"/>
        <v>X</v>
      </c>
      <c r="BC801" s="88">
        <v>500</v>
      </c>
      <c r="BE801" s="78">
        <f t="shared" si="162"/>
        <v>397000</v>
      </c>
      <c r="BF801" s="82">
        <f t="shared" si="156"/>
        <v>0.83902913276386282</v>
      </c>
      <c r="BG801" s="82">
        <f t="shared" si="158"/>
        <v>0.16097086723613718</v>
      </c>
      <c r="BH801" s="86">
        <f t="shared" si="163"/>
        <v>3.7072652737091261E-4</v>
      </c>
      <c r="BI801" s="83">
        <f>SUMPRODUCT(BC801:$BC$2007,BG801:$BG$2007)</f>
        <v>32847.117523118031</v>
      </c>
      <c r="BJ801" s="77">
        <f t="shared" si="157"/>
        <v>0.15112419973876287</v>
      </c>
      <c r="BL801" s="78">
        <f t="shared" si="164"/>
        <v>397000</v>
      </c>
      <c r="BM801" s="82">
        <f t="shared" si="159"/>
        <v>0.96280028137711759</v>
      </c>
      <c r="BN801" s="82">
        <f t="shared" si="160"/>
        <v>3.7199718622882405E-2</v>
      </c>
      <c r="BO801" s="86">
        <f t="shared" si="165"/>
        <v>1.545280869575949E-4</v>
      </c>
      <c r="BP801" s="83">
        <f>SUMPRODUCT(BC800:$BC$2006, BN801:$BN$2007)</f>
        <v>4465.9758825761855</v>
      </c>
      <c r="BQ801" s="77">
        <f t="shared" si="161"/>
        <v>3.7026585761154591E-2</v>
      </c>
    </row>
    <row r="802" spans="1:69" x14ac:dyDescent="0.35">
      <c r="A802">
        <v>2022</v>
      </c>
      <c r="B802" t="s">
        <v>3</v>
      </c>
      <c r="C802" t="s">
        <v>69</v>
      </c>
      <c r="D802" t="s">
        <v>17</v>
      </c>
      <c r="E802">
        <v>1</v>
      </c>
      <c r="F802" t="s">
        <v>9</v>
      </c>
      <c r="G802" t="s">
        <v>143</v>
      </c>
      <c r="H802" t="s">
        <v>35</v>
      </c>
      <c r="I802" t="s">
        <v>86</v>
      </c>
      <c r="J802" t="s">
        <v>19</v>
      </c>
      <c r="K802" t="s">
        <v>94</v>
      </c>
      <c r="L802" s="6">
        <v>2</v>
      </c>
      <c r="M802" s="6">
        <v>0</v>
      </c>
      <c r="N802" s="6">
        <v>29503.49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W802" s="66" t="str">
        <f t="shared" si="154"/>
        <v>X</v>
      </c>
      <c r="X802" s="66" t="str">
        <f t="shared" si="155"/>
        <v>X</v>
      </c>
      <c r="BC802" s="88">
        <v>500</v>
      </c>
      <c r="BE802" s="78">
        <f t="shared" si="162"/>
        <v>397500</v>
      </c>
      <c r="BF802" s="82">
        <f t="shared" si="156"/>
        <v>0.83939900744543949</v>
      </c>
      <c r="BG802" s="82">
        <f t="shared" si="158"/>
        <v>0.16060099255456051</v>
      </c>
      <c r="BH802" s="86">
        <f t="shared" si="163"/>
        <v>3.6987468157667625E-4</v>
      </c>
      <c r="BI802" s="83">
        <f>SUMPRODUCT(BC802:$BC$2007,BG802:$BG$2007)</f>
        <v>32766.632089499959</v>
      </c>
      <c r="BJ802" s="77">
        <f t="shared" si="157"/>
        <v>0.15075389946088921</v>
      </c>
      <c r="BL802" s="78">
        <f t="shared" si="164"/>
        <v>397500</v>
      </c>
      <c r="BM802" s="82">
        <f t="shared" si="159"/>
        <v>0.96295417020798624</v>
      </c>
      <c r="BN802" s="82">
        <f t="shared" si="160"/>
        <v>3.7045829792013762E-2</v>
      </c>
      <c r="BO802" s="86">
        <f t="shared" si="165"/>
        <v>1.5388883086864258E-4</v>
      </c>
      <c r="BP802" s="83">
        <f>SUMPRODUCT(BC801:$BC$2006, BN802:$BN$2007)</f>
        <v>4447.3760232647446</v>
      </c>
      <c r="BQ802" s="77">
        <f t="shared" si="161"/>
        <v>3.6872377743904124E-2</v>
      </c>
    </row>
    <row r="803" spans="1:69" x14ac:dyDescent="0.35">
      <c r="A803">
        <v>2022</v>
      </c>
      <c r="B803" t="s">
        <v>3</v>
      </c>
      <c r="C803" t="s">
        <v>69</v>
      </c>
      <c r="D803" t="s">
        <v>17</v>
      </c>
      <c r="E803">
        <v>1</v>
      </c>
      <c r="F803" t="s">
        <v>9</v>
      </c>
      <c r="G803" t="s">
        <v>143</v>
      </c>
      <c r="H803" t="s">
        <v>35</v>
      </c>
      <c r="I803" t="s">
        <v>86</v>
      </c>
      <c r="J803" t="s">
        <v>19</v>
      </c>
      <c r="K803" t="s">
        <v>99</v>
      </c>
      <c r="L803" s="6">
        <v>1</v>
      </c>
      <c r="M803" s="6">
        <v>288123.38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288123.38</v>
      </c>
      <c r="W803" s="66" t="str">
        <f t="shared" si="154"/>
        <v>X</v>
      </c>
      <c r="X803" s="66" t="str">
        <f t="shared" si="155"/>
        <v>X</v>
      </c>
      <c r="BC803" s="88">
        <v>500</v>
      </c>
      <c r="BE803" s="78">
        <f t="shared" si="162"/>
        <v>398000</v>
      </c>
      <c r="BF803" s="82">
        <f t="shared" si="156"/>
        <v>0.83976803223857099</v>
      </c>
      <c r="BG803" s="82">
        <f t="shared" si="158"/>
        <v>0.16023196776142901</v>
      </c>
      <c r="BH803" s="86">
        <f t="shared" si="163"/>
        <v>3.6902479313150049E-4</v>
      </c>
      <c r="BI803" s="83">
        <f>SUMPRODUCT(BC803:$BC$2007,BG803:$BG$2007)</f>
        <v>32686.331593222683</v>
      </c>
      <c r="BJ803" s="77">
        <f t="shared" si="157"/>
        <v>0.15038445004938492</v>
      </c>
      <c r="BL803" s="78">
        <f t="shared" si="164"/>
        <v>398000</v>
      </c>
      <c r="BM803" s="82">
        <f t="shared" si="159"/>
        <v>0.96310742242725822</v>
      </c>
      <c r="BN803" s="82">
        <f t="shared" si="160"/>
        <v>3.689257757274178E-2</v>
      </c>
      <c r="BO803" s="86">
        <f t="shared" si="165"/>
        <v>1.5325221927198207E-4</v>
      </c>
      <c r="BP803" s="83">
        <f>SUMPRODUCT(BC802:$BC$2006, BN803:$BN$2007)</f>
        <v>4428.8531083687376</v>
      </c>
      <c r="BQ803" s="77">
        <f t="shared" si="161"/>
        <v>3.6718807658669375E-2</v>
      </c>
    </row>
    <row r="804" spans="1:69" x14ac:dyDescent="0.35">
      <c r="A804">
        <v>2022</v>
      </c>
      <c r="B804" t="s">
        <v>3</v>
      </c>
      <c r="C804" t="s">
        <v>69</v>
      </c>
      <c r="D804" t="s">
        <v>17</v>
      </c>
      <c r="E804">
        <v>1</v>
      </c>
      <c r="F804" t="s">
        <v>9</v>
      </c>
      <c r="G804" t="s">
        <v>144</v>
      </c>
      <c r="H804" t="s">
        <v>35</v>
      </c>
      <c r="I804" t="s">
        <v>86</v>
      </c>
      <c r="J804" t="s">
        <v>19</v>
      </c>
      <c r="K804" t="s">
        <v>99</v>
      </c>
      <c r="L804" s="6">
        <v>1</v>
      </c>
      <c r="M804" s="6">
        <v>433513.47</v>
      </c>
      <c r="N804" s="6">
        <v>10500</v>
      </c>
      <c r="O804" s="6">
        <v>0</v>
      </c>
      <c r="P804" s="6">
        <v>433513.47</v>
      </c>
      <c r="Q804" s="6">
        <v>0</v>
      </c>
      <c r="R804" s="6">
        <v>0</v>
      </c>
      <c r="S804" s="6">
        <v>0</v>
      </c>
      <c r="T804" s="6">
        <v>433513.47</v>
      </c>
      <c r="W804" s="66" t="str">
        <f t="shared" si="154"/>
        <v>X</v>
      </c>
      <c r="X804" s="66" t="str">
        <f t="shared" si="155"/>
        <v>X</v>
      </c>
      <c r="BC804" s="88">
        <v>500</v>
      </c>
      <c r="BE804" s="78">
        <f t="shared" si="162"/>
        <v>398500</v>
      </c>
      <c r="BF804" s="82">
        <f t="shared" si="156"/>
        <v>0.84013620909610887</v>
      </c>
      <c r="BG804" s="82">
        <f t="shared" si="158"/>
        <v>0.15986379090389113</v>
      </c>
      <c r="BH804" s="86">
        <f t="shared" si="163"/>
        <v>3.6817685753787188E-4</v>
      </c>
      <c r="BI804" s="83">
        <f>SUMPRODUCT(BC804:$BC$2007,BG804:$BG$2007)</f>
        <v>32606.215609341969</v>
      </c>
      <c r="BJ804" s="77">
        <f t="shared" si="157"/>
        <v>0.1500158495491512</v>
      </c>
      <c r="BL804" s="78">
        <f t="shared" si="164"/>
        <v>398500</v>
      </c>
      <c r="BM804" s="82">
        <f t="shared" si="159"/>
        <v>0.96326004066848614</v>
      </c>
      <c r="BN804" s="82">
        <f t="shared" si="160"/>
        <v>3.6739959331513861E-2</v>
      </c>
      <c r="BO804" s="86">
        <f t="shared" si="165"/>
        <v>1.5261824122791978E-4</v>
      </c>
      <c r="BP804" s="83">
        <f>SUMPRODUCT(BC803:$BC$2006, BN804:$BN$2007)</f>
        <v>4410.4068195823675</v>
      </c>
      <c r="BQ804" s="77">
        <f t="shared" si="161"/>
        <v>3.6565872866435437E-2</v>
      </c>
    </row>
    <row r="805" spans="1:69" x14ac:dyDescent="0.35">
      <c r="A805">
        <v>2022</v>
      </c>
      <c r="B805" t="s">
        <v>3</v>
      </c>
      <c r="C805" t="s">
        <v>69</v>
      </c>
      <c r="D805" t="s">
        <v>17</v>
      </c>
      <c r="E805">
        <v>1</v>
      </c>
      <c r="F805" t="s">
        <v>9</v>
      </c>
      <c r="G805" t="s">
        <v>145</v>
      </c>
      <c r="H805" t="s">
        <v>35</v>
      </c>
      <c r="I805" t="s">
        <v>86</v>
      </c>
      <c r="J805" t="s">
        <v>19</v>
      </c>
      <c r="K805" t="s">
        <v>94</v>
      </c>
      <c r="L805" s="6">
        <v>12</v>
      </c>
      <c r="M805" s="6">
        <v>2130546.56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2130546.56</v>
      </c>
      <c r="W805" s="66" t="str">
        <f t="shared" si="154"/>
        <v>X</v>
      </c>
      <c r="X805" s="66" t="str">
        <f t="shared" si="155"/>
        <v>X</v>
      </c>
      <c r="BC805" s="88">
        <v>500</v>
      </c>
      <c r="BE805" s="78">
        <f t="shared" si="162"/>
        <v>399000</v>
      </c>
      <c r="BF805" s="82">
        <f t="shared" si="156"/>
        <v>0.84050353996641769</v>
      </c>
      <c r="BG805" s="82">
        <f t="shared" si="158"/>
        <v>0.15949646003358231</v>
      </c>
      <c r="BH805" s="86">
        <f t="shared" si="163"/>
        <v>3.6733087030882405E-4</v>
      </c>
      <c r="BI805" s="83">
        <f>SUMPRODUCT(BC805:$BC$2007,BG805:$BG$2007)</f>
        <v>32526.283713890029</v>
      </c>
      <c r="BJ805" s="77">
        <f t="shared" si="157"/>
        <v>0.14964809600958187</v>
      </c>
      <c r="BL805" s="78">
        <f t="shared" si="164"/>
        <v>399000</v>
      </c>
      <c r="BM805" s="82">
        <f t="shared" si="159"/>
        <v>0.96341202755432809</v>
      </c>
      <c r="BN805" s="82">
        <f t="shared" si="160"/>
        <v>3.6587972445671912E-2</v>
      </c>
      <c r="BO805" s="86">
        <f t="shared" si="165"/>
        <v>1.5198688584194819E-4</v>
      </c>
      <c r="BP805" s="83">
        <f>SUMPRODUCT(BC804:$BC$2006, BN805:$BN$2007)</f>
        <v>4392.0368399166109</v>
      </c>
      <c r="BQ805" s="77">
        <f t="shared" si="161"/>
        <v>3.6413570739104548E-2</v>
      </c>
    </row>
    <row r="806" spans="1:69" x14ac:dyDescent="0.35">
      <c r="A806">
        <v>2022</v>
      </c>
      <c r="B806" t="s">
        <v>3</v>
      </c>
      <c r="C806" t="s">
        <v>69</v>
      </c>
      <c r="D806" t="s">
        <v>17</v>
      </c>
      <c r="E806">
        <v>1</v>
      </c>
      <c r="F806" t="s">
        <v>9</v>
      </c>
      <c r="G806" t="s">
        <v>145</v>
      </c>
      <c r="H806" t="s">
        <v>35</v>
      </c>
      <c r="I806" t="s">
        <v>86</v>
      </c>
      <c r="J806" t="s">
        <v>19</v>
      </c>
      <c r="K806" t="s">
        <v>98</v>
      </c>
      <c r="L806" s="6">
        <v>2</v>
      </c>
      <c r="M806" s="6">
        <v>-475.3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-475.3</v>
      </c>
      <c r="W806" s="66" t="str">
        <f t="shared" si="154"/>
        <v>X</v>
      </c>
      <c r="X806" s="66" t="str">
        <f t="shared" si="155"/>
        <v>X</v>
      </c>
      <c r="BC806" s="88">
        <v>500</v>
      </c>
      <c r="BE806" s="78">
        <f t="shared" si="162"/>
        <v>399500</v>
      </c>
      <c r="BF806" s="82">
        <f t="shared" si="156"/>
        <v>0.84087002679338485</v>
      </c>
      <c r="BG806" s="82">
        <f t="shared" si="158"/>
        <v>0.15912997320661515</v>
      </c>
      <c r="BH806" s="86">
        <f t="shared" si="163"/>
        <v>3.6648682696716062E-4</v>
      </c>
      <c r="BI806" s="83">
        <f>SUMPRODUCT(BC806:$BC$2007,BG806:$BG$2007)</f>
        <v>32446.535483873231</v>
      </c>
      <c r="BJ806" s="77">
        <f t="shared" si="157"/>
        <v>0.14928118748455257</v>
      </c>
      <c r="BL806" s="78">
        <f t="shared" si="164"/>
        <v>399500</v>
      </c>
      <c r="BM806" s="82">
        <f t="shared" si="159"/>
        <v>0.9635633856965925</v>
      </c>
      <c r="BN806" s="82">
        <f t="shared" si="160"/>
        <v>3.64366143034075E-2</v>
      </c>
      <c r="BO806" s="86">
        <f t="shared" si="165"/>
        <v>1.513581422644128E-4</v>
      </c>
      <c r="BP806" s="83">
        <f>SUMPRODUCT(BC805:$BC$2006, BN806:$BN$2007)</f>
        <v>4373.7428536937741</v>
      </c>
      <c r="BQ806" s="77">
        <f t="shared" si="161"/>
        <v>3.6261898659450925E-2</v>
      </c>
    </row>
    <row r="807" spans="1:69" x14ac:dyDescent="0.35">
      <c r="A807">
        <v>2022</v>
      </c>
      <c r="B807" t="s">
        <v>3</v>
      </c>
      <c r="C807" t="s">
        <v>69</v>
      </c>
      <c r="D807" t="s">
        <v>17</v>
      </c>
      <c r="E807">
        <v>1</v>
      </c>
      <c r="F807" t="s">
        <v>9</v>
      </c>
      <c r="G807" t="s">
        <v>146</v>
      </c>
      <c r="H807" t="s">
        <v>35</v>
      </c>
      <c r="I807" t="s">
        <v>86</v>
      </c>
      <c r="J807" t="s">
        <v>19</v>
      </c>
      <c r="K807" t="s">
        <v>94</v>
      </c>
      <c r="L807" s="6">
        <v>1</v>
      </c>
      <c r="M807" s="6">
        <v>0</v>
      </c>
      <c r="N807" s="6">
        <v>24493.56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W807" s="66" t="str">
        <f t="shared" si="154"/>
        <v>X</v>
      </c>
      <c r="X807" s="66" t="str">
        <f t="shared" si="155"/>
        <v>X</v>
      </c>
      <c r="BC807" s="88">
        <v>500</v>
      </c>
      <c r="BE807" s="78">
        <f t="shared" si="162"/>
        <v>400000</v>
      </c>
      <c r="BF807" s="82">
        <f t="shared" si="156"/>
        <v>0.84123567151643119</v>
      </c>
      <c r="BG807" s="82">
        <f t="shared" si="158"/>
        <v>0.15876432848356881</v>
      </c>
      <c r="BH807" s="86">
        <f t="shared" si="163"/>
        <v>3.6564472304634332E-4</v>
      </c>
      <c r="BI807" s="83">
        <f>SUMPRODUCT(BC807:$BC$2007,BG807:$BG$2007)</f>
        <v>32366.970497269926</v>
      </c>
      <c r="BJ807" s="77">
        <f t="shared" si="157"/>
        <v>0.14891512203241092</v>
      </c>
      <c r="BL807" s="78">
        <f t="shared" si="164"/>
        <v>400000</v>
      </c>
      <c r="BM807" s="82">
        <f t="shared" si="159"/>
        <v>0.96371411769628335</v>
      </c>
      <c r="BN807" s="82">
        <f t="shared" si="160"/>
        <v>3.6285882303716654E-2</v>
      </c>
      <c r="BO807" s="86">
        <f t="shared" si="165"/>
        <v>1.5073199969084516E-4</v>
      </c>
      <c r="BP807" s="83">
        <f>SUMPRODUCT(BC806:$BC$2006, BN807:$BN$2007)</f>
        <v>4355.5245465420703</v>
      </c>
      <c r="BQ807" s="77">
        <f t="shared" si="161"/>
        <v>3.6110854021075833E-2</v>
      </c>
    </row>
    <row r="808" spans="1:69" x14ac:dyDescent="0.35">
      <c r="A808">
        <v>2022</v>
      </c>
      <c r="B808" t="s">
        <v>3</v>
      </c>
      <c r="C808" t="s">
        <v>69</v>
      </c>
      <c r="D808" t="s">
        <v>17</v>
      </c>
      <c r="E808">
        <v>1</v>
      </c>
      <c r="F808" t="s">
        <v>9</v>
      </c>
      <c r="G808" t="s">
        <v>147</v>
      </c>
      <c r="H808" t="s">
        <v>35</v>
      </c>
      <c r="I808" t="s">
        <v>86</v>
      </c>
      <c r="J808" t="s">
        <v>19</v>
      </c>
      <c r="K808" t="s">
        <v>94</v>
      </c>
      <c r="L808" s="6">
        <v>1</v>
      </c>
      <c r="M808" s="6">
        <v>0</v>
      </c>
      <c r="N808" s="6">
        <v>8613.1200000000008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W808" s="66" t="str">
        <f t="shared" si="154"/>
        <v>X</v>
      </c>
      <c r="X808" s="66" t="str">
        <f t="shared" si="155"/>
        <v>X</v>
      </c>
      <c r="BC808" s="88">
        <v>500</v>
      </c>
      <c r="BE808" s="78">
        <f t="shared" si="162"/>
        <v>400500</v>
      </c>
      <c r="BF808" s="82">
        <f t="shared" si="156"/>
        <v>0.84160047607052135</v>
      </c>
      <c r="BG808" s="82">
        <f t="shared" si="158"/>
        <v>0.15839952392947865</v>
      </c>
      <c r="BH808" s="86">
        <f t="shared" si="163"/>
        <v>3.6480455409015899E-4</v>
      </c>
      <c r="BI808" s="83">
        <f>SUMPRODUCT(BC808:$BC$2007,BG808:$BG$2007)</f>
        <v>32287.588333028143</v>
      </c>
      <c r="BJ808" s="77">
        <f t="shared" si="157"/>
        <v>0.14854989771596588</v>
      </c>
      <c r="BL808" s="78">
        <f t="shared" si="164"/>
        <v>400500</v>
      </c>
      <c r="BM808" s="82">
        <f t="shared" si="159"/>
        <v>0.96386422614364453</v>
      </c>
      <c r="BN808" s="82">
        <f t="shared" si="160"/>
        <v>3.6135773856355469E-2</v>
      </c>
      <c r="BO808" s="86">
        <f t="shared" si="165"/>
        <v>1.5010844736118578E-4</v>
      </c>
      <c r="BP808" s="83">
        <f>SUMPRODUCT(BC807:$BC$2006, BN808:$BN$2007)</f>
        <v>4337.3816053902128</v>
      </c>
      <c r="BQ808" s="77">
        <f t="shared" si="161"/>
        <v>3.5960434228362724E-2</v>
      </c>
    </row>
    <row r="809" spans="1:69" x14ac:dyDescent="0.35">
      <c r="A809">
        <v>2022</v>
      </c>
      <c r="B809" t="s">
        <v>3</v>
      </c>
      <c r="C809" t="s">
        <v>69</v>
      </c>
      <c r="D809" t="s">
        <v>17</v>
      </c>
      <c r="E809">
        <v>1</v>
      </c>
      <c r="F809" t="s">
        <v>9</v>
      </c>
      <c r="G809" t="s">
        <v>147</v>
      </c>
      <c r="H809" t="s">
        <v>35</v>
      </c>
      <c r="I809" t="s">
        <v>86</v>
      </c>
      <c r="J809" t="s">
        <v>19</v>
      </c>
      <c r="K809" t="s">
        <v>108</v>
      </c>
      <c r="L809" s="6">
        <v>1</v>
      </c>
      <c r="M809" s="6">
        <v>500000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500000</v>
      </c>
      <c r="W809" s="66" t="str">
        <f t="shared" si="154"/>
        <v>X</v>
      </c>
      <c r="X809" s="66" t="str">
        <f t="shared" si="155"/>
        <v>X</v>
      </c>
      <c r="BC809" s="88">
        <v>500</v>
      </c>
      <c r="BE809" s="78">
        <f t="shared" si="162"/>
        <v>401000</v>
      </c>
      <c r="BF809" s="82">
        <f t="shared" si="156"/>
        <v>0.84196444238617374</v>
      </c>
      <c r="BG809" s="82">
        <f t="shared" si="158"/>
        <v>0.15803555761382626</v>
      </c>
      <c r="BH809" s="86">
        <f t="shared" si="163"/>
        <v>3.6396631565238646E-4</v>
      </c>
      <c r="BI809" s="83">
        <f>SUMPRODUCT(BC809:$BC$2007,BG809:$BG$2007)</f>
        <v>32208.388571063399</v>
      </c>
      <c r="BJ809" s="77">
        <f t="shared" si="157"/>
        <v>0.14818551260247767</v>
      </c>
      <c r="BL809" s="78">
        <f t="shared" si="164"/>
        <v>401000</v>
      </c>
      <c r="BM809" s="82">
        <f t="shared" si="159"/>
        <v>0.96401371361820476</v>
      </c>
      <c r="BN809" s="82">
        <f t="shared" si="160"/>
        <v>3.5986286381795241E-2</v>
      </c>
      <c r="BO809" s="86">
        <f t="shared" si="165"/>
        <v>1.4948747456022815E-4</v>
      </c>
      <c r="BP809" s="83">
        <f>SUMPRODUCT(BC808:$BC$2006, BN809:$BN$2007)</f>
        <v>4319.3137184620355</v>
      </c>
      <c r="BQ809" s="77">
        <f t="shared" si="161"/>
        <v>3.5810636696432682E-2</v>
      </c>
    </row>
    <row r="810" spans="1:69" x14ac:dyDescent="0.35">
      <c r="A810">
        <v>2022</v>
      </c>
      <c r="B810" t="s">
        <v>3</v>
      </c>
      <c r="C810" t="s">
        <v>69</v>
      </c>
      <c r="D810" t="s">
        <v>17</v>
      </c>
      <c r="E810">
        <v>1</v>
      </c>
      <c r="F810" t="s">
        <v>9</v>
      </c>
      <c r="G810" t="s">
        <v>147</v>
      </c>
      <c r="H810" t="s">
        <v>35</v>
      </c>
      <c r="I810" t="s">
        <v>86</v>
      </c>
      <c r="J810" t="s">
        <v>19</v>
      </c>
      <c r="K810" t="s">
        <v>99</v>
      </c>
      <c r="L810" s="6">
        <v>2</v>
      </c>
      <c r="M810" s="6">
        <v>138539.64000000001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138539.64000000001</v>
      </c>
      <c r="W810" s="66" t="str">
        <f t="shared" si="154"/>
        <v>X</v>
      </c>
      <c r="X810" s="66" t="str">
        <f t="shared" si="155"/>
        <v>X</v>
      </c>
      <c r="BC810" s="88">
        <v>500</v>
      </c>
      <c r="BE810" s="78">
        <f t="shared" si="162"/>
        <v>401500</v>
      </c>
      <c r="BF810" s="82">
        <f t="shared" si="156"/>
        <v>0.84232757238947087</v>
      </c>
      <c r="BG810" s="82">
        <f t="shared" si="158"/>
        <v>0.15767242761052913</v>
      </c>
      <c r="BH810" s="86">
        <f t="shared" si="163"/>
        <v>3.6313000329712963E-4</v>
      </c>
      <c r="BI810" s="83">
        <f>SUMPRODUCT(BC810:$BC$2007,BG810:$BG$2007)</f>
        <v>32129.370792256486</v>
      </c>
      <c r="BJ810" s="77">
        <f t="shared" si="157"/>
        <v>0.14782196476364753</v>
      </c>
      <c r="BL810" s="78">
        <f t="shared" si="164"/>
        <v>401500</v>
      </c>
      <c r="BM810" s="82">
        <f t="shared" si="159"/>
        <v>0.96416258268882171</v>
      </c>
      <c r="BN810" s="82">
        <f t="shared" si="160"/>
        <v>3.5837417311178288E-2</v>
      </c>
      <c r="BO810" s="86">
        <f t="shared" si="165"/>
        <v>1.4886907061695265E-4</v>
      </c>
      <c r="BP810" s="83">
        <f>SUMPRODUCT(BC809:$BC$2006, BN810:$BN$2007)</f>
        <v>4301.3205752711365</v>
      </c>
      <c r="BQ810" s="77">
        <f t="shared" si="161"/>
        <v>3.5661458851099975E-2</v>
      </c>
    </row>
    <row r="811" spans="1:69" x14ac:dyDescent="0.35">
      <c r="A811">
        <v>2022</v>
      </c>
      <c r="B811" t="s">
        <v>3</v>
      </c>
      <c r="C811" t="s">
        <v>69</v>
      </c>
      <c r="D811" t="s">
        <v>17</v>
      </c>
      <c r="E811">
        <v>1</v>
      </c>
      <c r="F811" t="s">
        <v>9</v>
      </c>
      <c r="G811" t="s">
        <v>148</v>
      </c>
      <c r="H811" t="s">
        <v>35</v>
      </c>
      <c r="I811" t="s">
        <v>86</v>
      </c>
      <c r="J811" t="s">
        <v>19</v>
      </c>
      <c r="K811" t="s">
        <v>91</v>
      </c>
      <c r="L811" s="6">
        <v>2</v>
      </c>
      <c r="M811" s="6">
        <v>0</v>
      </c>
      <c r="N811" s="6">
        <v>15588.51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W811" s="66" t="str">
        <f t="shared" si="154"/>
        <v>X</v>
      </c>
      <c r="X811" s="66" t="str">
        <f t="shared" si="155"/>
        <v>X</v>
      </c>
      <c r="BC811" s="88">
        <v>500</v>
      </c>
      <c r="BE811" s="78">
        <f t="shared" si="162"/>
        <v>402000</v>
      </c>
      <c r="BF811" s="82">
        <f t="shared" si="156"/>
        <v>0.84268986800206958</v>
      </c>
      <c r="BG811" s="82">
        <f t="shared" si="158"/>
        <v>0.15731013199793042</v>
      </c>
      <c r="BH811" s="86">
        <f t="shared" si="163"/>
        <v>3.6229561259870646E-4</v>
      </c>
      <c r="BI811" s="83">
        <f>SUMPRODUCT(BC811:$BC$2007,BG811:$BG$2007)</f>
        <v>32050.534578451225</v>
      </c>
      <c r="BJ811" s="77">
        <f t="shared" si="157"/>
        <v>0.14745925227560747</v>
      </c>
      <c r="BL811" s="78">
        <f t="shared" si="164"/>
        <v>402000</v>
      </c>
      <c r="BM811" s="82">
        <f t="shared" si="159"/>
        <v>0.96431083591372579</v>
      </c>
      <c r="BN811" s="82">
        <f t="shared" si="160"/>
        <v>3.5689164086274205E-2</v>
      </c>
      <c r="BO811" s="86">
        <f t="shared" si="165"/>
        <v>1.4825322490408244E-4</v>
      </c>
      <c r="BP811" s="83">
        <f>SUMPRODUCT(BC810:$BC$2006, BN811:$BN$2007)</f>
        <v>4283.4018666155471</v>
      </c>
      <c r="BQ811" s="77">
        <f t="shared" si="161"/>
        <v>3.5512898128827873E-2</v>
      </c>
    </row>
    <row r="812" spans="1:69" x14ac:dyDescent="0.35">
      <c r="A812">
        <v>2022</v>
      </c>
      <c r="B812" t="s">
        <v>3</v>
      </c>
      <c r="C812" t="s">
        <v>69</v>
      </c>
      <c r="D812" t="s">
        <v>17</v>
      </c>
      <c r="E812">
        <v>1</v>
      </c>
      <c r="F812" t="s">
        <v>9</v>
      </c>
      <c r="G812" t="s">
        <v>148</v>
      </c>
      <c r="H812" t="s">
        <v>35</v>
      </c>
      <c r="I812" t="s">
        <v>86</v>
      </c>
      <c r="J812" t="s">
        <v>19</v>
      </c>
      <c r="K812" t="s">
        <v>94</v>
      </c>
      <c r="L812" s="6">
        <v>4</v>
      </c>
      <c r="M812" s="6">
        <v>-61.28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-61.28</v>
      </c>
      <c r="W812" s="66" t="str">
        <f t="shared" si="154"/>
        <v>X</v>
      </c>
      <c r="X812" s="66" t="str">
        <f t="shared" si="155"/>
        <v>X</v>
      </c>
      <c r="BC812" s="88">
        <v>500</v>
      </c>
      <c r="BE812" s="78">
        <f t="shared" si="162"/>
        <v>402500</v>
      </c>
      <c r="BF812" s="82">
        <f t="shared" si="156"/>
        <v>0.84305133114121111</v>
      </c>
      <c r="BG812" s="82">
        <f t="shared" si="158"/>
        <v>0.15694866885878889</v>
      </c>
      <c r="BH812" s="86">
        <f t="shared" si="163"/>
        <v>3.6146313914153794E-4</v>
      </c>
      <c r="BI812" s="83">
        <f>SUMPRODUCT(BC812:$BC$2007,BG812:$BG$2007)</f>
        <v>31971.879512452266</v>
      </c>
      <c r="BJ812" s="77">
        <f t="shared" si="157"/>
        <v>0.14709737321891014</v>
      </c>
      <c r="BL812" s="78">
        <f t="shared" si="164"/>
        <v>402500</v>
      </c>
      <c r="BM812" s="82">
        <f t="shared" si="159"/>
        <v>0.96445847584056488</v>
      </c>
      <c r="BN812" s="82">
        <f t="shared" si="160"/>
        <v>3.5541524159435123E-2</v>
      </c>
      <c r="BO812" s="86">
        <f t="shared" si="165"/>
        <v>1.4763992683908267E-4</v>
      </c>
      <c r="BP812" s="83">
        <f>SUMPRODUCT(BC811:$BC$2006, BN812:$BN$2007)</f>
        <v>4265.55728457241</v>
      </c>
      <c r="BQ812" s="77">
        <f t="shared" si="161"/>
        <v>3.5364951976684517E-2</v>
      </c>
    </row>
    <row r="813" spans="1:69" x14ac:dyDescent="0.35">
      <c r="A813">
        <v>2022</v>
      </c>
      <c r="B813" t="s">
        <v>3</v>
      </c>
      <c r="C813" t="s">
        <v>69</v>
      </c>
      <c r="D813" t="s">
        <v>17</v>
      </c>
      <c r="E813">
        <v>1</v>
      </c>
      <c r="F813" t="s">
        <v>9</v>
      </c>
      <c r="G813" t="s">
        <v>148</v>
      </c>
      <c r="H813" t="s">
        <v>35</v>
      </c>
      <c r="I813" t="s">
        <v>86</v>
      </c>
      <c r="J813" t="s">
        <v>19</v>
      </c>
      <c r="K813" t="s">
        <v>99</v>
      </c>
      <c r="L813" s="6">
        <v>3</v>
      </c>
      <c r="M813" s="6">
        <v>1090113.6000000001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1090113.6000000001</v>
      </c>
      <c r="W813" s="66" t="str">
        <f t="shared" si="154"/>
        <v>X</v>
      </c>
      <c r="X813" s="66" t="str">
        <f t="shared" si="155"/>
        <v>X</v>
      </c>
      <c r="BC813" s="88">
        <v>500</v>
      </c>
      <c r="BE813" s="78">
        <f t="shared" si="162"/>
        <v>403000</v>
      </c>
      <c r="BF813" s="82">
        <f t="shared" si="156"/>
        <v>0.84341196371973148</v>
      </c>
      <c r="BG813" s="82">
        <f t="shared" si="158"/>
        <v>0.15658803628026852</v>
      </c>
      <c r="BH813" s="86">
        <f t="shared" si="163"/>
        <v>3.6063257852037012E-4</v>
      </c>
      <c r="BI813" s="83">
        <f>SUMPRODUCT(BC813:$BC$2007,BG813:$BG$2007)</f>
        <v>31893.405178022876</v>
      </c>
      <c r="BJ813" s="77">
        <f t="shared" si="157"/>
        <v>0.1467363256785186</v>
      </c>
      <c r="BL813" s="78">
        <f t="shared" si="164"/>
        <v>403000</v>
      </c>
      <c r="BM813" s="82">
        <f t="shared" si="159"/>
        <v>0.96460550500644726</v>
      </c>
      <c r="BN813" s="82">
        <f t="shared" si="160"/>
        <v>3.5394494993552739E-2</v>
      </c>
      <c r="BO813" s="86">
        <f t="shared" si="165"/>
        <v>1.4702916588238413E-4</v>
      </c>
      <c r="BP813" s="83">
        <f>SUMPRODUCT(BC812:$BC$2006, BN813:$BN$2007)</f>
        <v>4247.7865224926945</v>
      </c>
      <c r="BQ813" s="77">
        <f t="shared" si="161"/>
        <v>3.521761785229912E-2</v>
      </c>
    </row>
    <row r="814" spans="1:69" x14ac:dyDescent="0.35">
      <c r="A814">
        <v>2022</v>
      </c>
      <c r="B814" t="s">
        <v>3</v>
      </c>
      <c r="C814" t="s">
        <v>69</v>
      </c>
      <c r="D814" t="s">
        <v>17</v>
      </c>
      <c r="E814">
        <v>1</v>
      </c>
      <c r="F814" t="s">
        <v>9</v>
      </c>
      <c r="G814" t="s">
        <v>150</v>
      </c>
      <c r="H814" t="s">
        <v>35</v>
      </c>
      <c r="I814" t="s">
        <v>86</v>
      </c>
      <c r="J814" t="s">
        <v>19</v>
      </c>
      <c r="K814" t="s">
        <v>91</v>
      </c>
      <c r="L814" s="6">
        <v>1</v>
      </c>
      <c r="M814" s="6">
        <v>-1675626.11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-1675626.11</v>
      </c>
      <c r="W814" s="66" t="str">
        <f t="shared" si="154"/>
        <v>X</v>
      </c>
      <c r="X814" s="66" t="str">
        <f t="shared" si="155"/>
        <v>X</v>
      </c>
      <c r="BC814" s="88">
        <v>500</v>
      </c>
      <c r="BE814" s="78">
        <f t="shared" si="162"/>
        <v>403500</v>
      </c>
      <c r="BF814" s="82">
        <f t="shared" si="156"/>
        <v>0.8437717676460712</v>
      </c>
      <c r="BG814" s="82">
        <f t="shared" si="158"/>
        <v>0.1562282323539288</v>
      </c>
      <c r="BH814" s="86">
        <f t="shared" si="163"/>
        <v>3.5980392633971903E-4</v>
      </c>
      <c r="BI814" s="83">
        <f>SUMPRODUCT(BC814:$BC$2007,BG814:$BG$2007)</f>
        <v>31815.111159882734</v>
      </c>
      <c r="BJ814" s="77">
        <f t="shared" si="157"/>
        <v>0.14637610774379622</v>
      </c>
      <c r="BL814" s="78">
        <f t="shared" si="164"/>
        <v>403500</v>
      </c>
      <c r="BM814" s="82">
        <f t="shared" si="159"/>
        <v>0.96475192593798609</v>
      </c>
      <c r="BN814" s="82">
        <f t="shared" si="160"/>
        <v>3.5248074062013912E-2</v>
      </c>
      <c r="BO814" s="86">
        <f t="shared" si="165"/>
        <v>1.4642093153882652E-4</v>
      </c>
      <c r="BP814" s="83">
        <f>SUMPRODUCT(BC813:$BC$2006, BN814:$BN$2007)</f>
        <v>4230.0892749959148</v>
      </c>
      <c r="BQ814" s="77">
        <f t="shared" si="161"/>
        <v>3.5070893223818164E-2</v>
      </c>
    </row>
    <row r="815" spans="1:69" x14ac:dyDescent="0.35">
      <c r="A815">
        <v>2022</v>
      </c>
      <c r="B815" t="s">
        <v>3</v>
      </c>
      <c r="C815" t="s">
        <v>69</v>
      </c>
      <c r="D815" t="s">
        <v>17</v>
      </c>
      <c r="E815">
        <v>1</v>
      </c>
      <c r="F815" t="s">
        <v>9</v>
      </c>
      <c r="G815" t="s">
        <v>150</v>
      </c>
      <c r="H815" t="s">
        <v>35</v>
      </c>
      <c r="I815" t="s">
        <v>86</v>
      </c>
      <c r="J815" t="s">
        <v>19</v>
      </c>
      <c r="K815" t="s">
        <v>115</v>
      </c>
      <c r="L815" s="6">
        <v>1</v>
      </c>
      <c r="M815" s="6">
        <v>1615000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1615000</v>
      </c>
      <c r="W815" s="66" t="str">
        <f t="shared" si="154"/>
        <v>X</v>
      </c>
      <c r="X815" s="66" t="str">
        <f t="shared" si="155"/>
        <v>X</v>
      </c>
      <c r="BC815" s="88">
        <v>500</v>
      </c>
      <c r="BE815" s="78">
        <f t="shared" si="162"/>
        <v>404000</v>
      </c>
      <c r="BF815" s="82">
        <f t="shared" si="156"/>
        <v>0.84413074482428585</v>
      </c>
      <c r="BG815" s="82">
        <f t="shared" si="158"/>
        <v>0.15586925517571415</v>
      </c>
      <c r="BH815" s="86">
        <f t="shared" si="163"/>
        <v>3.5897717821464781E-4</v>
      </c>
      <c r="BI815" s="83">
        <f>SUMPRODUCT(BC815:$BC$2007,BG815:$BG$2007)</f>
        <v>31736.997043705771</v>
      </c>
      <c r="BJ815" s="77">
        <f t="shared" si="157"/>
        <v>0.14601671750849671</v>
      </c>
      <c r="BL815" s="78">
        <f t="shared" si="164"/>
        <v>404000</v>
      </c>
      <c r="BM815" s="82">
        <f t="shared" si="159"/>
        <v>0.96489774115134197</v>
      </c>
      <c r="BN815" s="82">
        <f t="shared" si="160"/>
        <v>3.510225884865803E-2</v>
      </c>
      <c r="BO815" s="86">
        <f t="shared" si="165"/>
        <v>1.458152133558821E-4</v>
      </c>
      <c r="BP815" s="83">
        <f>SUMPRODUCT(BC814:$BC$2006, BN815:$BN$2007)</f>
        <v>4212.4652379649069</v>
      </c>
      <c r="BQ815" s="77">
        <f t="shared" si="161"/>
        <v>3.4924775569862107E-2</v>
      </c>
    </row>
    <row r="816" spans="1:69" x14ac:dyDescent="0.35">
      <c r="A816">
        <v>2022</v>
      </c>
      <c r="B816" t="s">
        <v>3</v>
      </c>
      <c r="C816" t="s">
        <v>69</v>
      </c>
      <c r="D816" t="s">
        <v>17</v>
      </c>
      <c r="E816">
        <v>1</v>
      </c>
      <c r="F816" t="s">
        <v>9</v>
      </c>
      <c r="G816" t="s">
        <v>150</v>
      </c>
      <c r="H816" t="s">
        <v>35</v>
      </c>
      <c r="I816" t="s">
        <v>86</v>
      </c>
      <c r="J816" t="s">
        <v>19</v>
      </c>
      <c r="K816" t="s">
        <v>92</v>
      </c>
      <c r="L816" s="6">
        <v>1</v>
      </c>
      <c r="M816" s="6">
        <v>0</v>
      </c>
      <c r="N816" s="6">
        <v>12435.19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W816" s="66" t="str">
        <f t="shared" si="154"/>
        <v>X</v>
      </c>
      <c r="X816" s="66" t="str">
        <f t="shared" si="155"/>
        <v>X</v>
      </c>
      <c r="BC816" s="88">
        <v>500</v>
      </c>
      <c r="BE816" s="78">
        <f t="shared" si="162"/>
        <v>404500</v>
      </c>
      <c r="BF816" s="82">
        <f t="shared" si="156"/>
        <v>0.84448889715405573</v>
      </c>
      <c r="BG816" s="82">
        <f t="shared" si="158"/>
        <v>0.15551110284594427</v>
      </c>
      <c r="BH816" s="86">
        <f t="shared" si="163"/>
        <v>3.5815232976987854E-4</v>
      </c>
      <c r="BI816" s="83">
        <f>SUMPRODUCT(BC816:$BC$2007,BG816:$BG$2007)</f>
        <v>31659.062416117915</v>
      </c>
      <c r="BJ816" s="77">
        <f t="shared" si="157"/>
        <v>0.14565815307075375</v>
      </c>
      <c r="BL816" s="78">
        <f t="shared" si="164"/>
        <v>404500</v>
      </c>
      <c r="BM816" s="82">
        <f t="shared" si="159"/>
        <v>0.96504295315226674</v>
      </c>
      <c r="BN816" s="82">
        <f t="shared" si="160"/>
        <v>3.4957046847733264E-2</v>
      </c>
      <c r="BO816" s="86">
        <f t="shared" si="165"/>
        <v>1.4521200092476594E-4</v>
      </c>
      <c r="BP816" s="83">
        <f>SUMPRODUCT(BC815:$BC$2006, BN816:$BN$2007)</f>
        <v>4194.9141085405818</v>
      </c>
      <c r="BQ816" s="77">
        <f t="shared" si="161"/>
        <v>3.4779262379481854E-2</v>
      </c>
    </row>
    <row r="817" spans="1:69" x14ac:dyDescent="0.35">
      <c r="A817">
        <v>2022</v>
      </c>
      <c r="B817" t="s">
        <v>3</v>
      </c>
      <c r="C817" t="s">
        <v>69</v>
      </c>
      <c r="D817" t="s">
        <v>17</v>
      </c>
      <c r="E817">
        <v>1</v>
      </c>
      <c r="F817" t="s">
        <v>9</v>
      </c>
      <c r="G817" t="s">
        <v>150</v>
      </c>
      <c r="H817" t="s">
        <v>35</v>
      </c>
      <c r="I817" t="s">
        <v>86</v>
      </c>
      <c r="J817" t="s">
        <v>19</v>
      </c>
      <c r="K817" t="s">
        <v>99</v>
      </c>
      <c r="L817" s="6">
        <v>4</v>
      </c>
      <c r="M817" s="6">
        <v>453052.39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453052.39</v>
      </c>
      <c r="W817" s="66" t="str">
        <f t="shared" si="154"/>
        <v>X</v>
      </c>
      <c r="X817" s="66" t="str">
        <f t="shared" si="155"/>
        <v>X</v>
      </c>
      <c r="BC817" s="88">
        <v>500</v>
      </c>
      <c r="BE817" s="78">
        <f t="shared" si="162"/>
        <v>405000</v>
      </c>
      <c r="BF817" s="82">
        <f t="shared" si="156"/>
        <v>0.84484622653069619</v>
      </c>
      <c r="BG817" s="82">
        <f t="shared" si="158"/>
        <v>0.15515377346930381</v>
      </c>
      <c r="BH817" s="86">
        <f t="shared" si="163"/>
        <v>3.5732937664045838E-4</v>
      </c>
      <c r="BI817" s="83">
        <f>SUMPRODUCT(BC817:$BC$2007,BG817:$BG$2007)</f>
        <v>31581.306864694947</v>
      </c>
      <c r="BJ817" s="77">
        <f t="shared" si="157"/>
        <v>0.14530041253307119</v>
      </c>
      <c r="BL817" s="78">
        <f t="shared" si="164"/>
        <v>405000</v>
      </c>
      <c r="BM817" s="82">
        <f t="shared" si="159"/>
        <v>0.96518756443614639</v>
      </c>
      <c r="BN817" s="82">
        <f t="shared" si="160"/>
        <v>3.4812435563853605E-2</v>
      </c>
      <c r="BO817" s="86">
        <f t="shared" si="165"/>
        <v>1.4461128387965871E-4</v>
      </c>
      <c r="BP817" s="83">
        <f>SUMPRODUCT(BC816:$BC$2006, BN817:$BN$2007)</f>
        <v>4177.4355851167165</v>
      </c>
      <c r="BQ817" s="77">
        <f t="shared" si="161"/>
        <v>3.4634351152115626E-2</v>
      </c>
    </row>
    <row r="818" spans="1:69" x14ac:dyDescent="0.35">
      <c r="A818">
        <v>2022</v>
      </c>
      <c r="B818" t="s">
        <v>3</v>
      </c>
      <c r="C818" t="s">
        <v>69</v>
      </c>
      <c r="D818" t="s">
        <v>17</v>
      </c>
      <c r="E818">
        <v>1</v>
      </c>
      <c r="F818" t="s">
        <v>9</v>
      </c>
      <c r="G818" t="s">
        <v>151</v>
      </c>
      <c r="H818" t="s">
        <v>35</v>
      </c>
      <c r="I818" t="s">
        <v>86</v>
      </c>
      <c r="J818" t="s">
        <v>19</v>
      </c>
      <c r="K818" t="s">
        <v>94</v>
      </c>
      <c r="L818" s="6">
        <v>1</v>
      </c>
      <c r="M818" s="6">
        <v>-864000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-864000</v>
      </c>
      <c r="W818" s="66" t="str">
        <f t="shared" si="154"/>
        <v>X</v>
      </c>
      <c r="X818" s="66" t="str">
        <f t="shared" si="155"/>
        <v>X</v>
      </c>
      <c r="BC818" s="88">
        <v>500</v>
      </c>
      <c r="BE818" s="78">
        <f t="shared" si="162"/>
        <v>405500</v>
      </c>
      <c r="BF818" s="82">
        <f t="shared" si="156"/>
        <v>0.84520273484516772</v>
      </c>
      <c r="BG818" s="82">
        <f t="shared" si="158"/>
        <v>0.15479726515483228</v>
      </c>
      <c r="BH818" s="86">
        <f t="shared" si="163"/>
        <v>3.5650831447153752E-4</v>
      </c>
      <c r="BI818" s="83">
        <f>SUMPRODUCT(BC818:$BC$2007,BG818:$BG$2007)</f>
        <v>31503.729977960298</v>
      </c>
      <c r="BJ818" s="77">
        <f t="shared" si="157"/>
        <v>0.14494349400231285</v>
      </c>
      <c r="BL818" s="78">
        <f t="shared" si="164"/>
        <v>405500</v>
      </c>
      <c r="BM818" s="82">
        <f t="shared" si="159"/>
        <v>0.96533157748804399</v>
      </c>
      <c r="BN818" s="82">
        <f t="shared" si="160"/>
        <v>3.466842251195601E-2</v>
      </c>
      <c r="BO818" s="86">
        <f t="shared" si="165"/>
        <v>1.4401305189759572E-4</v>
      </c>
      <c r="BP818" s="83">
        <f>SUMPRODUCT(BC817:$BC$2006, BN818:$BN$2007)</f>
        <v>4160.0293673347905</v>
      </c>
      <c r="BQ818" s="77">
        <f t="shared" si="161"/>
        <v>3.4490039397546086E-2</v>
      </c>
    </row>
    <row r="819" spans="1:69" x14ac:dyDescent="0.35">
      <c r="A819">
        <v>2022</v>
      </c>
      <c r="B819" t="s">
        <v>3</v>
      </c>
      <c r="C819" t="s">
        <v>69</v>
      </c>
      <c r="D819" t="s">
        <v>17</v>
      </c>
      <c r="E819">
        <v>2</v>
      </c>
      <c r="F819" t="s">
        <v>9</v>
      </c>
      <c r="G819" t="s">
        <v>134</v>
      </c>
      <c r="H819" t="s">
        <v>35</v>
      </c>
      <c r="I819" t="s">
        <v>86</v>
      </c>
      <c r="J819" t="s">
        <v>19</v>
      </c>
      <c r="K819" t="s">
        <v>90</v>
      </c>
      <c r="L819" s="6">
        <v>1</v>
      </c>
      <c r="M819" s="6">
        <v>38764.17</v>
      </c>
      <c r="N819" s="6">
        <v>7779.14</v>
      </c>
      <c r="O819" s="6">
        <v>0</v>
      </c>
      <c r="P819" s="6">
        <v>38764.17</v>
      </c>
      <c r="Q819" s="6">
        <v>0</v>
      </c>
      <c r="R819" s="6">
        <v>0</v>
      </c>
      <c r="S819" s="6">
        <v>0</v>
      </c>
      <c r="T819" s="6">
        <v>0</v>
      </c>
      <c r="W819" s="66" t="str">
        <f t="shared" si="154"/>
        <v>X</v>
      </c>
      <c r="X819" s="66" t="str">
        <f t="shared" si="155"/>
        <v>X</v>
      </c>
      <c r="BC819" s="88">
        <v>500</v>
      </c>
      <c r="BE819" s="78">
        <f t="shared" si="162"/>
        <v>406000</v>
      </c>
      <c r="BF819" s="82">
        <f t="shared" si="156"/>
        <v>0.84555842398408554</v>
      </c>
      <c r="BG819" s="82">
        <f t="shared" si="158"/>
        <v>0.15444157601591446</v>
      </c>
      <c r="BH819" s="86">
        <f t="shared" si="163"/>
        <v>3.5568913891781406E-4</v>
      </c>
      <c r="BI819" s="83">
        <f>SUMPRODUCT(BC819:$BC$2007,BG819:$BG$2007)</f>
        <v>31426.331345382874</v>
      </c>
      <c r="BJ819" s="77">
        <f t="shared" si="157"/>
        <v>0.14458739558969244</v>
      </c>
      <c r="BL819" s="78">
        <f t="shared" si="164"/>
        <v>406000</v>
      </c>
      <c r="BM819" s="82">
        <f t="shared" si="159"/>
        <v>0.96547499478274201</v>
      </c>
      <c r="BN819" s="82">
        <f t="shared" si="160"/>
        <v>3.4525005217257987E-2</v>
      </c>
      <c r="BO819" s="86">
        <f t="shared" si="165"/>
        <v>1.4341729469802278E-4</v>
      </c>
      <c r="BP819" s="83">
        <f>SUMPRODUCT(BC818:$BC$2006, BN819:$BN$2007)</f>
        <v>4142.6951560788102</v>
      </c>
      <c r="BQ819" s="77">
        <f t="shared" si="161"/>
        <v>3.4346324635857475E-2</v>
      </c>
    </row>
    <row r="820" spans="1:69" x14ac:dyDescent="0.35">
      <c r="A820">
        <v>2022</v>
      </c>
      <c r="B820" t="s">
        <v>3</v>
      </c>
      <c r="C820" t="s">
        <v>69</v>
      </c>
      <c r="D820" t="s">
        <v>17</v>
      </c>
      <c r="E820">
        <v>2</v>
      </c>
      <c r="F820" t="s">
        <v>9</v>
      </c>
      <c r="G820" t="s">
        <v>134</v>
      </c>
      <c r="H820" t="s">
        <v>35</v>
      </c>
      <c r="I820" t="s">
        <v>86</v>
      </c>
      <c r="J820" t="s">
        <v>19</v>
      </c>
      <c r="K820" t="s">
        <v>91</v>
      </c>
      <c r="L820" s="6">
        <v>3</v>
      </c>
      <c r="M820" s="6">
        <v>20504.990000000002</v>
      </c>
      <c r="N820" s="6">
        <v>12751.78</v>
      </c>
      <c r="O820" s="6">
        <v>0</v>
      </c>
      <c r="P820" s="6">
        <v>6381.99</v>
      </c>
      <c r="Q820" s="6">
        <v>0</v>
      </c>
      <c r="R820" s="6">
        <v>0</v>
      </c>
      <c r="S820" s="6">
        <v>0</v>
      </c>
      <c r="T820" s="6">
        <v>0</v>
      </c>
      <c r="W820" s="66" t="str">
        <f t="shared" si="154"/>
        <v>X</v>
      </c>
      <c r="X820" s="66" t="str">
        <f t="shared" si="155"/>
        <v>X</v>
      </c>
      <c r="BC820" s="88">
        <v>500</v>
      </c>
      <c r="BE820" s="78">
        <f t="shared" si="162"/>
        <v>406500</v>
      </c>
      <c r="BF820" s="82">
        <f t="shared" si="156"/>
        <v>0.84591329582972996</v>
      </c>
      <c r="BG820" s="82">
        <f t="shared" si="158"/>
        <v>0.15408670417027004</v>
      </c>
      <c r="BH820" s="86">
        <f t="shared" si="163"/>
        <v>3.548718456444222E-4</v>
      </c>
      <c r="BI820" s="83">
        <f>SUMPRODUCT(BC820:$BC$2007,BG820:$BG$2007)</f>
        <v>31349.110557374916</v>
      </c>
      <c r="BJ820" s="77">
        <f t="shared" si="157"/>
        <v>0.14423211541076392</v>
      </c>
      <c r="BL820" s="78">
        <f t="shared" si="164"/>
        <v>406500</v>
      </c>
      <c r="BM820" s="82">
        <f t="shared" si="159"/>
        <v>0.9656178187847857</v>
      </c>
      <c r="BN820" s="82">
        <f t="shared" si="160"/>
        <v>3.4382181215214302E-2</v>
      </c>
      <c r="BO820" s="86">
        <f t="shared" si="165"/>
        <v>1.4282400204368439E-4</v>
      </c>
      <c r="BP820" s="83">
        <f>SUMPRODUCT(BC819:$BC$2006, BN820:$BN$2007)</f>
        <v>4125.4326534701822</v>
      </c>
      <c r="BQ820" s="77">
        <f t="shared" si="161"/>
        <v>3.4203204397393085E-2</v>
      </c>
    </row>
    <row r="821" spans="1:69" x14ac:dyDescent="0.35">
      <c r="A821">
        <v>2022</v>
      </c>
      <c r="B821" t="s">
        <v>3</v>
      </c>
      <c r="C821" t="s">
        <v>69</v>
      </c>
      <c r="D821" t="s">
        <v>17</v>
      </c>
      <c r="E821">
        <v>2</v>
      </c>
      <c r="F821" t="s">
        <v>9</v>
      </c>
      <c r="G821" t="s">
        <v>134</v>
      </c>
      <c r="H821" t="s">
        <v>35</v>
      </c>
      <c r="I821" t="s">
        <v>86</v>
      </c>
      <c r="J821" t="s">
        <v>19</v>
      </c>
      <c r="K821" t="s">
        <v>94</v>
      </c>
      <c r="L821" s="6">
        <v>4</v>
      </c>
      <c r="M821" s="6">
        <v>49545.49</v>
      </c>
      <c r="N821" s="6">
        <v>33919.279999999999</v>
      </c>
      <c r="O821" s="6">
        <v>0</v>
      </c>
      <c r="P821" s="6">
        <v>25299.49</v>
      </c>
      <c r="Q821" s="6">
        <v>0</v>
      </c>
      <c r="R821" s="6">
        <v>0</v>
      </c>
      <c r="S821" s="6">
        <v>0</v>
      </c>
      <c r="T821" s="6">
        <v>0</v>
      </c>
      <c r="W821" s="66" t="str">
        <f t="shared" si="154"/>
        <v>X</v>
      </c>
      <c r="X821" s="66" t="str">
        <f t="shared" si="155"/>
        <v>X</v>
      </c>
      <c r="BC821" s="88">
        <v>500</v>
      </c>
      <c r="BE821" s="78">
        <f t="shared" si="162"/>
        <v>407000</v>
      </c>
      <c r="BF821" s="82">
        <f t="shared" si="156"/>
        <v>0.84626735226005634</v>
      </c>
      <c r="BG821" s="82">
        <f t="shared" si="158"/>
        <v>0.15373264773994366</v>
      </c>
      <c r="BH821" s="86">
        <f t="shared" si="163"/>
        <v>3.5405643032637713E-4</v>
      </c>
      <c r="BI821" s="83">
        <f>SUMPRODUCT(BC821:$BC$2007,BG821:$BG$2007)</f>
        <v>31272.067205289779</v>
      </c>
      <c r="BJ821" s="77">
        <f t="shared" si="157"/>
        <v>0.1438776515854111</v>
      </c>
      <c r="BL821" s="78">
        <f t="shared" si="164"/>
        <v>407000</v>
      </c>
      <c r="BM821" s="82">
        <f t="shared" si="159"/>
        <v>0.96576005194852432</v>
      </c>
      <c r="BN821" s="82">
        <f t="shared" si="160"/>
        <v>3.4239948051475677E-2</v>
      </c>
      <c r="BO821" s="86">
        <f t="shared" si="165"/>
        <v>1.4223316373862538E-4</v>
      </c>
      <c r="BP821" s="83">
        <f>SUMPRODUCT(BC820:$BC$2006, BN821:$BN$2007)</f>
        <v>4108.2415628625731</v>
      </c>
      <c r="BQ821" s="77">
        <f t="shared" si="161"/>
        <v>3.4060676222712652E-2</v>
      </c>
    </row>
    <row r="822" spans="1:69" x14ac:dyDescent="0.35">
      <c r="A822">
        <v>2022</v>
      </c>
      <c r="B822" t="s">
        <v>3</v>
      </c>
      <c r="C822" t="s">
        <v>69</v>
      </c>
      <c r="D822" t="s">
        <v>17</v>
      </c>
      <c r="E822">
        <v>2</v>
      </c>
      <c r="F822" t="s">
        <v>9</v>
      </c>
      <c r="G822" t="s">
        <v>134</v>
      </c>
      <c r="H822" t="s">
        <v>35</v>
      </c>
      <c r="I822" t="s">
        <v>86</v>
      </c>
      <c r="J822" t="s">
        <v>19</v>
      </c>
      <c r="K822" t="s">
        <v>96</v>
      </c>
      <c r="L822" s="6">
        <v>1</v>
      </c>
      <c r="M822" s="6">
        <v>132290.15</v>
      </c>
      <c r="N822" s="6">
        <v>17114.12</v>
      </c>
      <c r="O822" s="6">
        <v>0</v>
      </c>
      <c r="P822" s="6">
        <v>132290.15</v>
      </c>
      <c r="Q822" s="6">
        <v>0</v>
      </c>
      <c r="R822" s="6">
        <v>0</v>
      </c>
      <c r="S822" s="6">
        <v>0</v>
      </c>
      <c r="T822" s="6">
        <v>0</v>
      </c>
      <c r="W822" s="66" t="str">
        <f t="shared" si="154"/>
        <v>X</v>
      </c>
      <c r="X822" s="66" t="str">
        <f t="shared" si="155"/>
        <v>X</v>
      </c>
      <c r="BC822" s="88">
        <v>500</v>
      </c>
      <c r="BE822" s="78">
        <f t="shared" si="162"/>
        <v>407500</v>
      </c>
      <c r="BF822" s="82">
        <f t="shared" si="156"/>
        <v>0.84662059514870491</v>
      </c>
      <c r="BG822" s="82">
        <f t="shared" si="158"/>
        <v>0.15337940485129509</v>
      </c>
      <c r="BH822" s="86">
        <f t="shared" si="163"/>
        <v>3.53242888648575E-4</v>
      </c>
      <c r="BI822" s="83">
        <f>SUMPRODUCT(BC822:$BC$2007,BG822:$BG$2007)</f>
        <v>31195.200881419805</v>
      </c>
      <c r="BJ822" s="77">
        <f t="shared" si="157"/>
        <v>0.14352400223783793</v>
      </c>
      <c r="BL822" s="78">
        <f t="shared" si="164"/>
        <v>407500</v>
      </c>
      <c r="BM822" s="82">
        <f t="shared" si="159"/>
        <v>0.96590169671815451</v>
      </c>
      <c r="BN822" s="82">
        <f t="shared" si="160"/>
        <v>3.4098303281845488E-2</v>
      </c>
      <c r="BO822" s="86">
        <f t="shared" si="165"/>
        <v>1.4164476963018924E-4</v>
      </c>
      <c r="BP822" s="83">
        <f>SUMPRODUCT(BC821:$BC$2006, BN822:$BN$2007)</f>
        <v>4091.1215888368361</v>
      </c>
      <c r="BQ822" s="77">
        <f t="shared" si="161"/>
        <v>3.391873766255029E-2</v>
      </c>
    </row>
    <row r="823" spans="1:69" x14ac:dyDescent="0.35">
      <c r="A823">
        <v>2022</v>
      </c>
      <c r="B823" t="s">
        <v>3</v>
      </c>
      <c r="C823" t="s">
        <v>69</v>
      </c>
      <c r="D823" t="s">
        <v>17</v>
      </c>
      <c r="E823">
        <v>2</v>
      </c>
      <c r="F823" t="s">
        <v>9</v>
      </c>
      <c r="G823" t="s">
        <v>139</v>
      </c>
      <c r="H823" t="s">
        <v>35</v>
      </c>
      <c r="I823" t="s">
        <v>86</v>
      </c>
      <c r="J823" t="s">
        <v>19</v>
      </c>
      <c r="K823" t="s">
        <v>91</v>
      </c>
      <c r="L823" s="6">
        <v>1</v>
      </c>
      <c r="M823" s="6">
        <v>0</v>
      </c>
      <c r="N823" s="6">
        <v>1800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W823" s="66" t="str">
        <f t="shared" si="154"/>
        <v>X</v>
      </c>
      <c r="X823" s="66" t="str">
        <f t="shared" si="155"/>
        <v>X</v>
      </c>
      <c r="BC823" s="88">
        <v>500</v>
      </c>
      <c r="BE823" s="78">
        <f t="shared" si="162"/>
        <v>408000</v>
      </c>
      <c r="BF823" s="82">
        <f t="shared" si="156"/>
        <v>0.84697302636501037</v>
      </c>
      <c r="BG823" s="82">
        <f t="shared" si="158"/>
        <v>0.15302697363498963</v>
      </c>
      <c r="BH823" s="86">
        <f t="shared" si="163"/>
        <v>3.5243121630545993E-4</v>
      </c>
      <c r="BI823" s="83">
        <f>SUMPRODUCT(BC823:$BC$2007,BG823:$BG$2007)</f>
        <v>31118.511178994158</v>
      </c>
      <c r="BJ823" s="77">
        <f t="shared" si="157"/>
        <v>0.14317116549655848</v>
      </c>
      <c r="BL823" s="78">
        <f t="shared" si="164"/>
        <v>408000</v>
      </c>
      <c r="BM823" s="82">
        <f t="shared" si="159"/>
        <v>0.9660427555277612</v>
      </c>
      <c r="BN823" s="82">
        <f t="shared" si="160"/>
        <v>3.3957244472238801E-2</v>
      </c>
      <c r="BO823" s="86">
        <f t="shared" si="165"/>
        <v>1.4105880960668671E-4</v>
      </c>
      <c r="BP823" s="83">
        <f>SUMPRODUCT(BC822:$BC$2006, BN823:$BN$2007)</f>
        <v>4074.0724371959132</v>
      </c>
      <c r="BQ823" s="77">
        <f t="shared" si="161"/>
        <v>3.3777386277772235E-2</v>
      </c>
    </row>
    <row r="824" spans="1:69" x14ac:dyDescent="0.35">
      <c r="A824">
        <v>2022</v>
      </c>
      <c r="B824" t="s">
        <v>3</v>
      </c>
      <c r="C824" t="s">
        <v>69</v>
      </c>
      <c r="D824" t="s">
        <v>17</v>
      </c>
      <c r="E824">
        <v>2</v>
      </c>
      <c r="F824" t="s">
        <v>9</v>
      </c>
      <c r="G824" t="s">
        <v>139</v>
      </c>
      <c r="H824" t="s">
        <v>35</v>
      </c>
      <c r="I824" t="s">
        <v>86</v>
      </c>
      <c r="J824" t="s">
        <v>19</v>
      </c>
      <c r="K824" t="s">
        <v>101</v>
      </c>
      <c r="L824" s="6">
        <v>2</v>
      </c>
      <c r="M824" s="6">
        <v>15520</v>
      </c>
      <c r="N824" s="6">
        <v>2042.86</v>
      </c>
      <c r="O824" s="6">
        <v>0</v>
      </c>
      <c r="P824" s="6">
        <v>15520</v>
      </c>
      <c r="Q824" s="6">
        <v>0</v>
      </c>
      <c r="R824" s="6">
        <v>0</v>
      </c>
      <c r="S824" s="6">
        <v>0</v>
      </c>
      <c r="T824" s="6">
        <v>6208</v>
      </c>
      <c r="W824" s="66" t="str">
        <f t="shared" si="154"/>
        <v>X</v>
      </c>
      <c r="X824" s="66" t="str">
        <f t="shared" si="155"/>
        <v>X</v>
      </c>
      <c r="BC824" s="88">
        <v>500</v>
      </c>
      <c r="BE824" s="78">
        <f t="shared" si="162"/>
        <v>408500</v>
      </c>
      <c r="BF824" s="82">
        <f t="shared" si="156"/>
        <v>0.84732464777401262</v>
      </c>
      <c r="BG824" s="82">
        <f t="shared" si="158"/>
        <v>0.15267535222598738</v>
      </c>
      <c r="BH824" s="86">
        <f t="shared" si="163"/>
        <v>3.5162140900224514E-4</v>
      </c>
      <c r="BI824" s="83">
        <f>SUMPRODUCT(BC824:$BC$2007,BG824:$BG$2007)</f>
        <v>31041.997692176665</v>
      </c>
      <c r="BJ824" s="77">
        <f t="shared" si="157"/>
        <v>0.14281913949438713</v>
      </c>
      <c r="BL824" s="78">
        <f t="shared" si="164"/>
        <v>408500</v>
      </c>
      <c r="BM824" s="82">
        <f t="shared" si="159"/>
        <v>0.96618323080136015</v>
      </c>
      <c r="BN824" s="82">
        <f t="shared" si="160"/>
        <v>3.3816769198639851E-2</v>
      </c>
      <c r="BO824" s="86">
        <f t="shared" si="165"/>
        <v>1.4047527359895007E-4</v>
      </c>
      <c r="BP824" s="83">
        <f>SUMPRODUCT(BC823:$BC$2006, BN824:$BN$2007)</f>
        <v>4057.0938149597941</v>
      </c>
      <c r="BQ824" s="77">
        <f t="shared" si="161"/>
        <v>3.3636619639335022E-2</v>
      </c>
    </row>
    <row r="825" spans="1:69" x14ac:dyDescent="0.35">
      <c r="A825">
        <v>2022</v>
      </c>
      <c r="B825" t="s">
        <v>3</v>
      </c>
      <c r="C825" t="s">
        <v>69</v>
      </c>
      <c r="D825" t="s">
        <v>17</v>
      </c>
      <c r="E825">
        <v>5</v>
      </c>
      <c r="F825" t="s">
        <v>9</v>
      </c>
      <c r="G825" t="s">
        <v>129</v>
      </c>
      <c r="H825" t="s">
        <v>35</v>
      </c>
      <c r="I825" t="s">
        <v>86</v>
      </c>
      <c r="J825" t="s">
        <v>19</v>
      </c>
      <c r="K825" t="s">
        <v>94</v>
      </c>
      <c r="L825" s="6">
        <v>1</v>
      </c>
      <c r="M825" s="6">
        <v>2418</v>
      </c>
      <c r="N825" s="6">
        <v>0</v>
      </c>
      <c r="O825" s="6">
        <v>0</v>
      </c>
      <c r="P825" s="6">
        <v>2418</v>
      </c>
      <c r="Q825" s="6">
        <v>0</v>
      </c>
      <c r="R825" s="6">
        <v>0</v>
      </c>
      <c r="S825" s="6">
        <v>0</v>
      </c>
      <c r="T825" s="6">
        <v>2418</v>
      </c>
      <c r="W825" s="66" t="str">
        <f t="shared" si="154"/>
        <v>X</v>
      </c>
      <c r="X825" s="66" t="str">
        <f t="shared" si="155"/>
        <v>X</v>
      </c>
      <c r="BC825" s="88">
        <v>500</v>
      </c>
      <c r="BE825" s="78">
        <f t="shared" si="162"/>
        <v>409000</v>
      </c>
      <c r="BF825" s="82">
        <f t="shared" si="156"/>
        <v>0.84767546123646564</v>
      </c>
      <c r="BG825" s="82">
        <f t="shared" si="158"/>
        <v>0.15232453876353436</v>
      </c>
      <c r="BH825" s="86">
        <f t="shared" si="163"/>
        <v>3.5081346245302569E-4</v>
      </c>
      <c r="BI825" s="83">
        <f>SUMPRODUCT(BC825:$BC$2007,BG825:$BG$2007)</f>
        <v>30965.660016063674</v>
      </c>
      <c r="BJ825" s="77">
        <f t="shared" si="157"/>
        <v>0.14246792236842856</v>
      </c>
      <c r="BL825" s="78">
        <f t="shared" si="164"/>
        <v>409000</v>
      </c>
      <c r="BM825" s="82">
        <f t="shared" si="159"/>
        <v>0.96632312495293937</v>
      </c>
      <c r="BN825" s="82">
        <f t="shared" si="160"/>
        <v>3.3676875047060628E-2</v>
      </c>
      <c r="BO825" s="86">
        <f t="shared" si="165"/>
        <v>1.3989415157922291E-4</v>
      </c>
      <c r="BP825" s="83">
        <f>SUMPRODUCT(BC824:$BC$2006, BN825:$BN$2007)</f>
        <v>4040.1854303604741</v>
      </c>
      <c r="BQ825" s="77">
        <f t="shared" si="161"/>
        <v>3.3496435328243722E-2</v>
      </c>
    </row>
    <row r="826" spans="1:69" x14ac:dyDescent="0.35">
      <c r="A826">
        <v>2022</v>
      </c>
      <c r="B826" t="s">
        <v>3</v>
      </c>
      <c r="C826" t="s">
        <v>69</v>
      </c>
      <c r="D826" t="s">
        <v>17</v>
      </c>
      <c r="E826">
        <v>5</v>
      </c>
      <c r="F826" t="s">
        <v>9</v>
      </c>
      <c r="G826" t="s">
        <v>129</v>
      </c>
      <c r="H826" t="s">
        <v>35</v>
      </c>
      <c r="I826" t="s">
        <v>86</v>
      </c>
      <c r="J826" t="s">
        <v>19</v>
      </c>
      <c r="K826" t="s">
        <v>111</v>
      </c>
      <c r="L826" s="6">
        <v>1</v>
      </c>
      <c r="M826" s="6">
        <v>99000</v>
      </c>
      <c r="N826" s="6">
        <v>0</v>
      </c>
      <c r="O826" s="6">
        <v>0</v>
      </c>
      <c r="P826" s="6">
        <v>99000</v>
      </c>
      <c r="Q826" s="6">
        <v>0</v>
      </c>
      <c r="R826" s="6">
        <v>0</v>
      </c>
      <c r="S826" s="6">
        <v>0</v>
      </c>
      <c r="T826" s="6">
        <v>99000</v>
      </c>
      <c r="W826" s="66" t="str">
        <f t="shared" si="154"/>
        <v>X</v>
      </c>
      <c r="X826" s="66" t="str">
        <f t="shared" si="155"/>
        <v>X</v>
      </c>
      <c r="BC826" s="88">
        <v>500</v>
      </c>
      <c r="BE826" s="78">
        <f t="shared" si="162"/>
        <v>409500</v>
      </c>
      <c r="BF826" s="82">
        <f t="shared" si="156"/>
        <v>0.84802546860884831</v>
      </c>
      <c r="BG826" s="82">
        <f t="shared" si="158"/>
        <v>0.15197453139115169</v>
      </c>
      <c r="BH826" s="86">
        <f t="shared" si="163"/>
        <v>3.5000737238266577E-4</v>
      </c>
      <c r="BI826" s="83">
        <f>SUMPRODUCT(BC826:$BC$2007,BG826:$BG$2007)</f>
        <v>30889.497746681911</v>
      </c>
      <c r="BJ826" s="77">
        <f t="shared" si="157"/>
        <v>0.14211751226006802</v>
      </c>
      <c r="BL826" s="78">
        <f t="shared" si="164"/>
        <v>409500</v>
      </c>
      <c r="BM826" s="82">
        <f t="shared" si="159"/>
        <v>0.96646244038650053</v>
      </c>
      <c r="BN826" s="82">
        <f t="shared" si="160"/>
        <v>3.3537559613499468E-2</v>
      </c>
      <c r="BO826" s="86">
        <f t="shared" si="165"/>
        <v>1.3931543356116016E-4</v>
      </c>
      <c r="BP826" s="83">
        <f>SUMPRODUCT(BC825:$BC$2006, BN826:$BN$2007)</f>
        <v>4023.3469928369432</v>
      </c>
      <c r="BQ826" s="77">
        <f t="shared" si="161"/>
        <v>3.3356830935510368E-2</v>
      </c>
    </row>
    <row r="827" spans="1:69" x14ac:dyDescent="0.35">
      <c r="A827">
        <v>2022</v>
      </c>
      <c r="B827" t="s">
        <v>3</v>
      </c>
      <c r="C827" t="s">
        <v>69</v>
      </c>
      <c r="D827" t="s">
        <v>17</v>
      </c>
      <c r="E827">
        <v>5</v>
      </c>
      <c r="F827" t="s">
        <v>9</v>
      </c>
      <c r="G827" t="s">
        <v>134</v>
      </c>
      <c r="H827" t="s">
        <v>35</v>
      </c>
      <c r="I827" t="s">
        <v>86</v>
      </c>
      <c r="J827" t="s">
        <v>19</v>
      </c>
      <c r="K827" t="s">
        <v>99</v>
      </c>
      <c r="L827" s="6">
        <v>1</v>
      </c>
      <c r="M827" s="6">
        <v>17596867.41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17596867.41</v>
      </c>
      <c r="W827" s="66" t="str">
        <f t="shared" si="154"/>
        <v>X</v>
      </c>
      <c r="X827" s="66" t="str">
        <f t="shared" si="155"/>
        <v>X</v>
      </c>
      <c r="BC827" s="88">
        <v>500</v>
      </c>
      <c r="BE827" s="78">
        <f t="shared" si="162"/>
        <v>410000</v>
      </c>
      <c r="BF827" s="82">
        <f t="shared" si="156"/>
        <v>0.84837467174337322</v>
      </c>
      <c r="BG827" s="82">
        <f t="shared" si="158"/>
        <v>0.15162532825662678</v>
      </c>
      <c r="BH827" s="86">
        <f t="shared" si="163"/>
        <v>3.4920313452491136E-4</v>
      </c>
      <c r="BI827" s="83">
        <f>SUMPRODUCT(BC827:$BC$2007,BG827:$BG$2007)</f>
        <v>30813.510480986333</v>
      </c>
      <c r="BJ827" s="77">
        <f t="shared" si="157"/>
        <v>0.14176790731496139</v>
      </c>
      <c r="BL827" s="78">
        <f t="shared" si="164"/>
        <v>410000</v>
      </c>
      <c r="BM827" s="82">
        <f t="shared" si="159"/>
        <v>0.96660117949610047</v>
      </c>
      <c r="BN827" s="82">
        <f t="shared" si="160"/>
        <v>3.3398820503899529E-2</v>
      </c>
      <c r="BO827" s="86">
        <f t="shared" si="165"/>
        <v>1.3873910959993907E-4</v>
      </c>
      <c r="BP827" s="83">
        <f>SUMPRODUCT(BC826:$BC$2006, BN827:$BN$2007)</f>
        <v>4006.5782130301932</v>
      </c>
      <c r="BQ827" s="77">
        <f t="shared" si="161"/>
        <v>3.3217804062112562E-2</v>
      </c>
    </row>
    <row r="828" spans="1:69" x14ac:dyDescent="0.35">
      <c r="A828">
        <v>2023</v>
      </c>
      <c r="B828" t="s">
        <v>3</v>
      </c>
      <c r="C828" t="s">
        <v>33</v>
      </c>
      <c r="D828" t="s">
        <v>17</v>
      </c>
      <c r="E828">
        <v>1</v>
      </c>
      <c r="F828" t="s">
        <v>9</v>
      </c>
      <c r="G828" t="s">
        <v>122</v>
      </c>
      <c r="H828" t="s">
        <v>35</v>
      </c>
      <c r="I828" t="s">
        <v>86</v>
      </c>
      <c r="J828" t="s">
        <v>19</v>
      </c>
      <c r="K828" t="s">
        <v>110</v>
      </c>
      <c r="L828">
        <v>1</v>
      </c>
      <c r="M828" s="6">
        <v>2000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2000</v>
      </c>
      <c r="W828" s="66" t="str">
        <f t="shared" si="154"/>
        <v>X</v>
      </c>
      <c r="X828" s="66" t="str">
        <f t="shared" si="155"/>
        <v>X</v>
      </c>
      <c r="BC828" s="88">
        <v>500</v>
      </c>
      <c r="BE828" s="78">
        <f t="shared" si="162"/>
        <v>410500</v>
      </c>
      <c r="BF828" s="82">
        <f t="shared" si="156"/>
        <v>0.8487230724879975</v>
      </c>
      <c r="BG828" s="82">
        <f t="shared" si="158"/>
        <v>0.1512769275120025</v>
      </c>
      <c r="BH828" s="86">
        <f t="shared" si="163"/>
        <v>3.4840074462427761E-4</v>
      </c>
      <c r="BI828" s="83">
        <f>SUMPRODUCT(BC828:$BC$2007,BG828:$BG$2007)</f>
        <v>30737.697816858017</v>
      </c>
      <c r="BJ828" s="77">
        <f t="shared" si="157"/>
        <v>0.14141910568302546</v>
      </c>
      <c r="BL828" s="78">
        <f t="shared" si="164"/>
        <v>410500</v>
      </c>
      <c r="BM828" s="82">
        <f t="shared" si="159"/>
        <v>0.96673934466589218</v>
      </c>
      <c r="BN828" s="82">
        <f t="shared" si="160"/>
        <v>3.3260655334107825E-2</v>
      </c>
      <c r="BO828" s="86">
        <f t="shared" si="165"/>
        <v>1.3816516979170412E-4</v>
      </c>
      <c r="BP828" s="83">
        <f>SUMPRODUCT(BC827:$BC$2006, BN828:$BN$2007)</f>
        <v>3989.8788027782439</v>
      </c>
      <c r="BQ828" s="77">
        <f t="shared" si="161"/>
        <v>3.3079352318952274E-2</v>
      </c>
    </row>
    <row r="829" spans="1:69" x14ac:dyDescent="0.35">
      <c r="A829">
        <v>2023</v>
      </c>
      <c r="B829" t="s">
        <v>3</v>
      </c>
      <c r="C829" t="s">
        <v>33</v>
      </c>
      <c r="D829" t="s">
        <v>17</v>
      </c>
      <c r="E829">
        <v>1</v>
      </c>
      <c r="F829" t="s">
        <v>9</v>
      </c>
      <c r="G829" t="s">
        <v>125</v>
      </c>
      <c r="H829" t="s">
        <v>35</v>
      </c>
      <c r="I829" t="s">
        <v>87</v>
      </c>
      <c r="J829" t="s">
        <v>19</v>
      </c>
      <c r="K829" t="s">
        <v>90</v>
      </c>
      <c r="L829">
        <v>1</v>
      </c>
      <c r="M829" s="6">
        <v>0</v>
      </c>
      <c r="N829" s="6">
        <v>4112.49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W829" s="66" t="str">
        <f t="shared" si="154"/>
        <v>X</v>
      </c>
      <c r="X829" s="66" t="str">
        <f t="shared" si="155"/>
        <v>X</v>
      </c>
      <c r="BC829" s="88">
        <v>500</v>
      </c>
      <c r="BE829" s="78">
        <f t="shared" si="162"/>
        <v>411000</v>
      </c>
      <c r="BF829" s="82">
        <f t="shared" si="156"/>
        <v>0.84907067268643155</v>
      </c>
      <c r="BG829" s="82">
        <f t="shared" si="158"/>
        <v>0.15092932731356845</v>
      </c>
      <c r="BH829" s="86">
        <f t="shared" si="163"/>
        <v>3.4760019843405043E-4</v>
      </c>
      <c r="BI829" s="83">
        <f>SUMPRODUCT(BC829:$BC$2007,BG829:$BG$2007)</f>
        <v>30662.059353102013</v>
      </c>
      <c r="BJ829" s="77">
        <f t="shared" si="157"/>
        <v>0.14107110551842805</v>
      </c>
      <c r="BL829" s="78">
        <f t="shared" si="164"/>
        <v>411000</v>
      </c>
      <c r="BM829" s="82">
        <f t="shared" si="159"/>
        <v>0.96687693827016596</v>
      </c>
      <c r="BN829" s="82">
        <f t="shared" si="160"/>
        <v>3.3123061729834036E-2</v>
      </c>
      <c r="BO829" s="86">
        <f t="shared" si="165"/>
        <v>1.3759360427378908E-4</v>
      </c>
      <c r="BP829" s="83">
        <f>SUMPRODUCT(BC828:$BC$2006, BN829:$BN$2007)</f>
        <v>3973.2484751111897</v>
      </c>
      <c r="BQ829" s="77">
        <f t="shared" si="161"/>
        <v>3.2941473326814706E-2</v>
      </c>
    </row>
    <row r="830" spans="1:69" x14ac:dyDescent="0.35">
      <c r="A830">
        <v>2023</v>
      </c>
      <c r="B830" t="s">
        <v>3</v>
      </c>
      <c r="C830" t="s">
        <v>33</v>
      </c>
      <c r="D830" t="s">
        <v>17</v>
      </c>
      <c r="E830">
        <v>1</v>
      </c>
      <c r="F830" t="s">
        <v>9</v>
      </c>
      <c r="G830" t="s">
        <v>125</v>
      </c>
      <c r="H830" t="s">
        <v>35</v>
      </c>
      <c r="I830" t="s">
        <v>87</v>
      </c>
      <c r="J830" t="s">
        <v>19</v>
      </c>
      <c r="K830" t="s">
        <v>113</v>
      </c>
      <c r="L830">
        <v>1</v>
      </c>
      <c r="M830" s="6">
        <v>50000</v>
      </c>
      <c r="N830" s="6">
        <v>4170.8900000000003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W830" s="66">
        <f t="shared" si="154"/>
        <v>50000</v>
      </c>
      <c r="X830" s="66" t="str">
        <f t="shared" si="155"/>
        <v>X</v>
      </c>
      <c r="BC830" s="88">
        <v>500</v>
      </c>
      <c r="BE830" s="78">
        <f t="shared" si="162"/>
        <v>411500</v>
      </c>
      <c r="BF830" s="82">
        <f t="shared" si="156"/>
        <v>0.84941747417814983</v>
      </c>
      <c r="BG830" s="82">
        <f t="shared" si="158"/>
        <v>0.15058252582185017</v>
      </c>
      <c r="BH830" s="86">
        <f t="shared" si="163"/>
        <v>3.4680149171828489E-4</v>
      </c>
      <c r="BI830" s="83">
        <f>SUMPRODUCT(BC830:$BC$2007,BG830:$BG$2007)</f>
        <v>30586.594689445228</v>
      </c>
      <c r="BJ830" s="77">
        <f t="shared" si="157"/>
        <v>0.14072390497957832</v>
      </c>
      <c r="BL830" s="78">
        <f t="shared" si="164"/>
        <v>411500</v>
      </c>
      <c r="BM830" s="82">
        <f t="shared" si="159"/>
        <v>0.96701396267338968</v>
      </c>
      <c r="BN830" s="82">
        <f t="shared" si="160"/>
        <v>3.2986037326610318E-2</v>
      </c>
      <c r="BO830" s="86">
        <f t="shared" si="165"/>
        <v>1.3702440322371778E-4</v>
      </c>
      <c r="BP830" s="83">
        <f>SUMPRODUCT(BC829:$BC$2006, BN830:$BN$2007)</f>
        <v>3956.6869442462721</v>
      </c>
      <c r="BQ830" s="77">
        <f t="shared" si="161"/>
        <v>3.2804164716327508E-2</v>
      </c>
    </row>
    <row r="831" spans="1:69" x14ac:dyDescent="0.35">
      <c r="A831">
        <v>2023</v>
      </c>
      <c r="B831" t="s">
        <v>3</v>
      </c>
      <c r="C831" t="s">
        <v>33</v>
      </c>
      <c r="D831" t="s">
        <v>17</v>
      </c>
      <c r="E831">
        <v>1</v>
      </c>
      <c r="F831" t="s">
        <v>9</v>
      </c>
      <c r="G831" t="s">
        <v>128</v>
      </c>
      <c r="H831" t="s">
        <v>35</v>
      </c>
      <c r="I831" t="s">
        <v>86</v>
      </c>
      <c r="J831" t="s">
        <v>19</v>
      </c>
      <c r="K831" t="s">
        <v>90</v>
      </c>
      <c r="L831">
        <v>1</v>
      </c>
      <c r="M831" s="6">
        <v>0</v>
      </c>
      <c r="N831" s="6">
        <v>3958.95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W831" s="66" t="str">
        <f t="shared" si="154"/>
        <v>X</v>
      </c>
      <c r="X831" s="66" t="str">
        <f t="shared" si="155"/>
        <v>X</v>
      </c>
      <c r="BC831" s="88">
        <v>500</v>
      </c>
      <c r="BE831" s="78">
        <f t="shared" si="162"/>
        <v>412000</v>
      </c>
      <c r="BF831" s="82">
        <f t="shared" si="156"/>
        <v>0.84976347879839986</v>
      </c>
      <c r="BG831" s="82">
        <f t="shared" si="158"/>
        <v>0.15023652120160014</v>
      </c>
      <c r="BH831" s="86">
        <f t="shared" si="163"/>
        <v>3.4600462025002887E-4</v>
      </c>
      <c r="BI831" s="83">
        <f>SUMPRODUCT(BC831:$BC$2007,BG831:$BG$2007)</f>
        <v>30511.303426534301</v>
      </c>
      <c r="BJ831" s="77">
        <f t="shared" si="157"/>
        <v>0.14037750222911699</v>
      </c>
      <c r="BL831" s="78">
        <f t="shared" si="164"/>
        <v>412000</v>
      </c>
      <c r="BM831" s="82">
        <f t="shared" si="159"/>
        <v>0.96715042023025033</v>
      </c>
      <c r="BN831" s="82">
        <f t="shared" si="160"/>
        <v>3.2849579769749671E-2</v>
      </c>
      <c r="BO831" s="86">
        <f t="shared" si="165"/>
        <v>1.3645755686064742E-4</v>
      </c>
      <c r="BP831" s="83">
        <f>SUMPRODUCT(BC830:$BC$2006, BN831:$BN$2007)</f>
        <v>3940.1939255829675</v>
      </c>
      <c r="BQ831" s="77">
        <f t="shared" si="161"/>
        <v>3.2667424127920001E-2</v>
      </c>
    </row>
    <row r="832" spans="1:69" x14ac:dyDescent="0.35">
      <c r="A832">
        <v>2023</v>
      </c>
      <c r="B832" t="s">
        <v>3</v>
      </c>
      <c r="C832" t="s">
        <v>33</v>
      </c>
      <c r="D832" t="s">
        <v>17</v>
      </c>
      <c r="E832">
        <v>1</v>
      </c>
      <c r="F832" t="s">
        <v>9</v>
      </c>
      <c r="G832" t="s">
        <v>128</v>
      </c>
      <c r="H832" t="s">
        <v>35</v>
      </c>
      <c r="I832" t="s">
        <v>86</v>
      </c>
      <c r="J832" t="s">
        <v>19</v>
      </c>
      <c r="K832" t="s">
        <v>89</v>
      </c>
      <c r="L832">
        <v>1</v>
      </c>
      <c r="M832" s="6">
        <v>0</v>
      </c>
      <c r="N832" s="6">
        <v>1745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W832" s="66" t="str">
        <f t="shared" si="154"/>
        <v>X</v>
      </c>
      <c r="X832" s="66" t="str">
        <f t="shared" si="155"/>
        <v>X</v>
      </c>
      <c r="BC832" s="88">
        <v>500</v>
      </c>
      <c r="BE832" s="78">
        <f t="shared" si="162"/>
        <v>412500</v>
      </c>
      <c r="BF832" s="82">
        <f t="shared" si="156"/>
        <v>0.8501086883782123</v>
      </c>
      <c r="BG832" s="82">
        <f t="shared" si="158"/>
        <v>0.1498913116217877</v>
      </c>
      <c r="BH832" s="86">
        <f t="shared" si="163"/>
        <v>3.4520957981243328E-4</v>
      </c>
      <c r="BI832" s="83">
        <f>SUMPRODUCT(BC832:$BC$2007,BG832:$BG$2007)</f>
        <v>30436.185165933501</v>
      </c>
      <c r="BJ832" s="77">
        <f t="shared" si="157"/>
        <v>0.14003189543390659</v>
      </c>
      <c r="BL832" s="78">
        <f t="shared" si="164"/>
        <v>412500</v>
      </c>
      <c r="BM832" s="82">
        <f t="shared" si="159"/>
        <v>0.96728631328569359</v>
      </c>
      <c r="BN832" s="82">
        <f t="shared" si="160"/>
        <v>3.2713686714306411E-2</v>
      </c>
      <c r="BO832" s="86">
        <f t="shared" si="165"/>
        <v>1.3589305544325914E-4</v>
      </c>
      <c r="BP832" s="83">
        <f>SUMPRODUCT(BC831:$BC$2006, BN832:$BN$2007)</f>
        <v>3923.7691356980922</v>
      </c>
      <c r="BQ832" s="77">
        <f t="shared" si="161"/>
        <v>3.2531249211782645E-2</v>
      </c>
    </row>
    <row r="833" spans="1:69" x14ac:dyDescent="0.35">
      <c r="A833">
        <v>2023</v>
      </c>
      <c r="B833" t="s">
        <v>3</v>
      </c>
      <c r="C833" t="s">
        <v>33</v>
      </c>
      <c r="D833" t="s">
        <v>17</v>
      </c>
      <c r="E833">
        <v>1</v>
      </c>
      <c r="F833" t="s">
        <v>9</v>
      </c>
      <c r="G833" t="s">
        <v>129</v>
      </c>
      <c r="H833" t="s">
        <v>35</v>
      </c>
      <c r="I833" t="s">
        <v>86</v>
      </c>
      <c r="J833" t="s">
        <v>19</v>
      </c>
      <c r="K833" t="s">
        <v>94</v>
      </c>
      <c r="L833">
        <v>1</v>
      </c>
      <c r="M833" s="6">
        <v>0</v>
      </c>
      <c r="N833" s="6">
        <v>2500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W833" s="66" t="str">
        <f t="shared" si="154"/>
        <v>X</v>
      </c>
      <c r="X833" s="66" t="str">
        <f t="shared" si="155"/>
        <v>X</v>
      </c>
      <c r="BC833" s="88">
        <v>500</v>
      </c>
      <c r="BE833" s="78">
        <f t="shared" si="162"/>
        <v>413000</v>
      </c>
      <c r="BF833" s="82">
        <f t="shared" si="156"/>
        <v>0.85045310474441027</v>
      </c>
      <c r="BG833" s="82">
        <f t="shared" si="158"/>
        <v>0.14954689525558973</v>
      </c>
      <c r="BH833" s="86">
        <f t="shared" si="163"/>
        <v>3.4441636619797489E-4</v>
      </c>
      <c r="BI833" s="83">
        <f>SUMPRODUCT(BC833:$BC$2007,BG833:$BG$2007)</f>
        <v>30361.239510122614</v>
      </c>
      <c r="BJ833" s="77">
        <f t="shared" si="157"/>
        <v>0.13968708276502187</v>
      </c>
      <c r="BL833" s="78">
        <f t="shared" si="164"/>
        <v>413000</v>
      </c>
      <c r="BM833" s="82">
        <f t="shared" si="159"/>
        <v>0.96742164417496457</v>
      </c>
      <c r="BN833" s="82">
        <f t="shared" si="160"/>
        <v>3.2578355825035432E-2</v>
      </c>
      <c r="BO833" s="86">
        <f t="shared" si="165"/>
        <v>1.3533088927097925E-4</v>
      </c>
      <c r="BP833" s="83">
        <f>SUMPRODUCT(BC832:$BC$2006, BN833:$BN$2007)</f>
        <v>3907.4122923409395</v>
      </c>
      <c r="BQ833" s="77">
        <f t="shared" si="161"/>
        <v>3.2395637627826664E-2</v>
      </c>
    </row>
    <row r="834" spans="1:69" x14ac:dyDescent="0.35">
      <c r="A834">
        <v>2023</v>
      </c>
      <c r="B834" t="s">
        <v>3</v>
      </c>
      <c r="C834" t="s">
        <v>33</v>
      </c>
      <c r="D834" t="s">
        <v>17</v>
      </c>
      <c r="E834">
        <v>1</v>
      </c>
      <c r="F834" t="s">
        <v>9</v>
      </c>
      <c r="G834" t="s">
        <v>129</v>
      </c>
      <c r="H834" t="s">
        <v>35</v>
      </c>
      <c r="I834" t="s">
        <v>87</v>
      </c>
      <c r="J834" t="s">
        <v>19</v>
      </c>
      <c r="K834" t="s">
        <v>90</v>
      </c>
      <c r="L834">
        <v>1</v>
      </c>
      <c r="M834" s="6">
        <v>0</v>
      </c>
      <c r="N834" s="6">
        <v>4033.15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W834" s="66" t="str">
        <f t="shared" ref="W834:W897" si="166">IF(I834=$AF$2,IF(M834/L834=0,"X",M834/L834),"X")</f>
        <v>X</v>
      </c>
      <c r="X834" s="66" t="str">
        <f t="shared" ref="X834:X897" si="167">IF(I834=$AF$2,IF(P834/L834=0,"X",P834/L834),"X")</f>
        <v>X</v>
      </c>
      <c r="BC834" s="88">
        <v>500</v>
      </c>
      <c r="BE834" s="78">
        <f t="shared" si="162"/>
        <v>413500</v>
      </c>
      <c r="BF834" s="82">
        <f t="shared" si="156"/>
        <v>0.85079672971961962</v>
      </c>
      <c r="BG834" s="82">
        <f t="shared" si="158"/>
        <v>0.14920327028038038</v>
      </c>
      <c r="BH834" s="86">
        <f t="shared" si="163"/>
        <v>3.4362497520934454E-4</v>
      </c>
      <c r="BI834" s="83">
        <f>SUMPRODUCT(BC834:$BC$2007,BG834:$BG$2007)</f>
        <v>30286.466062494816</v>
      </c>
      <c r="BJ834" s="77">
        <f t="shared" si="157"/>
        <v>0.13934306239773983</v>
      </c>
      <c r="BL834" s="78">
        <f t="shared" si="164"/>
        <v>413500</v>
      </c>
      <c r="BM834" s="82">
        <f t="shared" si="159"/>
        <v>0.9675564152236481</v>
      </c>
      <c r="BN834" s="82">
        <f t="shared" si="160"/>
        <v>3.2443584776351897E-2</v>
      </c>
      <c r="BO834" s="86">
        <f t="shared" si="165"/>
        <v>1.3477104868353518E-4</v>
      </c>
      <c r="BP834" s="83">
        <f>SUMPRODUCT(BC833:$BC$2006, BN834:$BN$2007)</f>
        <v>3891.1231144284211</v>
      </c>
      <c r="BQ834" s="77">
        <f t="shared" si="161"/>
        <v>3.2260587045643795E-2</v>
      </c>
    </row>
    <row r="835" spans="1:69" x14ac:dyDescent="0.35">
      <c r="A835">
        <v>2023</v>
      </c>
      <c r="B835" t="s">
        <v>3</v>
      </c>
      <c r="C835" t="s">
        <v>33</v>
      </c>
      <c r="D835" t="s">
        <v>17</v>
      </c>
      <c r="E835">
        <v>1</v>
      </c>
      <c r="F835" t="s">
        <v>9</v>
      </c>
      <c r="G835" t="s">
        <v>129</v>
      </c>
      <c r="H835" t="s">
        <v>35</v>
      </c>
      <c r="I835" t="s">
        <v>87</v>
      </c>
      <c r="J835" t="s">
        <v>19</v>
      </c>
      <c r="K835" t="s">
        <v>101</v>
      </c>
      <c r="L835">
        <v>1</v>
      </c>
      <c r="M835" s="6">
        <v>-159032.68</v>
      </c>
      <c r="N835" s="6">
        <v>9005</v>
      </c>
      <c r="O835" s="6">
        <v>0</v>
      </c>
      <c r="P835" s="6">
        <v>78467.320000000007</v>
      </c>
      <c r="Q835" s="6">
        <v>15200</v>
      </c>
      <c r="R835" s="6">
        <v>0</v>
      </c>
      <c r="S835" s="6">
        <v>0</v>
      </c>
      <c r="T835" s="6">
        <v>-95419.61</v>
      </c>
      <c r="W835" s="66">
        <f t="shared" si="166"/>
        <v>-159032.68</v>
      </c>
      <c r="X835" s="66">
        <f t="shared" si="167"/>
        <v>78467.320000000007</v>
      </c>
      <c r="BC835" s="88">
        <v>500</v>
      </c>
      <c r="BE835" s="78">
        <f t="shared" si="162"/>
        <v>414000</v>
      </c>
      <c r="BF835" s="82">
        <f t="shared" si="156"/>
        <v>0.85113956512227784</v>
      </c>
      <c r="BG835" s="82">
        <f t="shared" si="158"/>
        <v>0.14886043487772216</v>
      </c>
      <c r="BH835" s="86">
        <f t="shared" si="163"/>
        <v>3.4283540265822587E-4</v>
      </c>
      <c r="BI835" s="83">
        <f>SUMPRODUCT(BC835:$BC$2007,BG835:$BG$2007)</f>
        <v>30211.864427354623</v>
      </c>
      <c r="BJ835" s="77">
        <f t="shared" si="157"/>
        <v>0.13899983251153047</v>
      </c>
      <c r="BL835" s="78">
        <f t="shared" si="164"/>
        <v>414000</v>
      </c>
      <c r="BM835" s="82">
        <f t="shared" si="159"/>
        <v>0.96769062874770817</v>
      </c>
      <c r="BN835" s="82">
        <f t="shared" si="160"/>
        <v>3.230937125229183E-2</v>
      </c>
      <c r="BO835" s="86">
        <f t="shared" si="165"/>
        <v>1.3421352406006726E-4</v>
      </c>
      <c r="BP835" s="83">
        <f>SUMPRODUCT(BC834:$BC$2006, BN835:$BN$2007)</f>
        <v>3874.9013220402458</v>
      </c>
      <c r="BQ835" s="77">
        <f t="shared" si="161"/>
        <v>3.2126095144466314E-2</v>
      </c>
    </row>
    <row r="836" spans="1:69" x14ac:dyDescent="0.35">
      <c r="A836">
        <v>2023</v>
      </c>
      <c r="B836" t="s">
        <v>3</v>
      </c>
      <c r="C836" t="s">
        <v>33</v>
      </c>
      <c r="D836" t="s">
        <v>17</v>
      </c>
      <c r="E836">
        <v>1</v>
      </c>
      <c r="F836" t="s">
        <v>9</v>
      </c>
      <c r="G836" t="s">
        <v>130</v>
      </c>
      <c r="H836" t="s">
        <v>35</v>
      </c>
      <c r="I836" t="s">
        <v>86</v>
      </c>
      <c r="J836" t="s">
        <v>19</v>
      </c>
      <c r="K836" t="s">
        <v>90</v>
      </c>
      <c r="L836">
        <v>1</v>
      </c>
      <c r="M836" s="6">
        <v>0</v>
      </c>
      <c r="N836" s="6">
        <v>4096.83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W836" s="66" t="str">
        <f t="shared" si="166"/>
        <v>X</v>
      </c>
      <c r="X836" s="66" t="str">
        <f t="shared" si="167"/>
        <v>X</v>
      </c>
      <c r="BC836" s="88">
        <v>500</v>
      </c>
      <c r="BE836" s="78">
        <f t="shared" si="162"/>
        <v>414500</v>
      </c>
      <c r="BF836" s="82">
        <f t="shared" si="156"/>
        <v>0.85148161276664436</v>
      </c>
      <c r="BG836" s="82">
        <f t="shared" si="158"/>
        <v>0.14851838723335564</v>
      </c>
      <c r="BH836" s="86">
        <f t="shared" si="163"/>
        <v>3.4204764436651658E-4</v>
      </c>
      <c r="BI836" s="83">
        <f>SUMPRODUCT(BC836:$BC$2007,BG836:$BG$2007)</f>
        <v>30137.434209915766</v>
      </c>
      <c r="BJ836" s="77">
        <f t="shared" si="157"/>
        <v>0.13865739129004695</v>
      </c>
      <c r="BL836" s="78">
        <f t="shared" si="164"/>
        <v>414500</v>
      </c>
      <c r="BM836" s="82">
        <f t="shared" si="159"/>
        <v>0.96782428705352819</v>
      </c>
      <c r="BN836" s="82">
        <f t="shared" si="160"/>
        <v>3.2175712946471813E-2</v>
      </c>
      <c r="BO836" s="86">
        <f t="shared" si="165"/>
        <v>1.3365830582001692E-4</v>
      </c>
      <c r="BP836" s="83">
        <f>SUMPRODUCT(BC835:$BC$2006, BN836:$BN$2007)</f>
        <v>3858.7466364140992</v>
      </c>
      <c r="BQ836" s="77">
        <f t="shared" si="161"/>
        <v>3.199215961312709E-2</v>
      </c>
    </row>
    <row r="837" spans="1:69" x14ac:dyDescent="0.35">
      <c r="A837">
        <v>2023</v>
      </c>
      <c r="B837" t="s">
        <v>3</v>
      </c>
      <c r="C837" t="s">
        <v>33</v>
      </c>
      <c r="D837" t="s">
        <v>17</v>
      </c>
      <c r="E837">
        <v>1</v>
      </c>
      <c r="F837" t="s">
        <v>9</v>
      </c>
      <c r="G837" t="s">
        <v>134</v>
      </c>
      <c r="H837" t="s">
        <v>35</v>
      </c>
      <c r="I837" t="s">
        <v>86</v>
      </c>
      <c r="J837" t="s">
        <v>19</v>
      </c>
      <c r="K837" t="s">
        <v>90</v>
      </c>
      <c r="L837">
        <v>3</v>
      </c>
      <c r="M837" s="6">
        <v>45215.03</v>
      </c>
      <c r="N837" s="6">
        <v>5183.1099999999997</v>
      </c>
      <c r="O837" s="6">
        <v>0</v>
      </c>
      <c r="P837" s="6">
        <v>43792.03</v>
      </c>
      <c r="Q837" s="6">
        <v>1500</v>
      </c>
      <c r="R837" s="6">
        <v>0</v>
      </c>
      <c r="S837" s="6">
        <v>0</v>
      </c>
      <c r="T837" s="6">
        <v>44001.35</v>
      </c>
      <c r="W837" s="66" t="str">
        <f t="shared" si="166"/>
        <v>X</v>
      </c>
      <c r="X837" s="66" t="str">
        <f t="shared" si="167"/>
        <v>X</v>
      </c>
      <c r="BC837" s="88">
        <v>500</v>
      </c>
      <c r="BE837" s="78">
        <f t="shared" si="162"/>
        <v>415000</v>
      </c>
      <c r="BF837" s="82">
        <f t="shared" si="156"/>
        <v>0.85182287446280969</v>
      </c>
      <c r="BG837" s="82">
        <f t="shared" si="158"/>
        <v>0.14817712553719031</v>
      </c>
      <c r="BH837" s="86">
        <f t="shared" si="163"/>
        <v>3.412616961653292E-4</v>
      </c>
      <c r="BI837" s="83">
        <f>SUMPRODUCT(BC837:$BC$2007,BG837:$BG$2007)</f>
        <v>30063.175016299087</v>
      </c>
      <c r="BJ837" s="77">
        <f t="shared" si="157"/>
        <v>0.13831573692111587</v>
      </c>
      <c r="BL837" s="78">
        <f t="shared" si="164"/>
        <v>415000</v>
      </c>
      <c r="BM837" s="82">
        <f t="shared" si="159"/>
        <v>0.96795739243795043</v>
      </c>
      <c r="BN837" s="82">
        <f t="shared" si="160"/>
        <v>3.2042607562049574E-2</v>
      </c>
      <c r="BO837" s="86">
        <f t="shared" si="165"/>
        <v>1.3310538442223852E-4</v>
      </c>
      <c r="BP837" s="83">
        <f>SUMPRODUCT(BC836:$BC$2006, BN837:$BN$2007)</f>
        <v>3842.6587799408635</v>
      </c>
      <c r="BQ837" s="77">
        <f t="shared" si="161"/>
        <v>3.185877815001991E-2</v>
      </c>
    </row>
    <row r="838" spans="1:69" x14ac:dyDescent="0.35">
      <c r="A838">
        <v>2023</v>
      </c>
      <c r="B838" t="s">
        <v>3</v>
      </c>
      <c r="C838" t="s">
        <v>33</v>
      </c>
      <c r="D838" t="s">
        <v>17</v>
      </c>
      <c r="E838">
        <v>1</v>
      </c>
      <c r="F838" t="s">
        <v>9</v>
      </c>
      <c r="G838" t="s">
        <v>134</v>
      </c>
      <c r="H838" t="s">
        <v>35</v>
      </c>
      <c r="I838" t="s">
        <v>86</v>
      </c>
      <c r="J838" t="s">
        <v>19</v>
      </c>
      <c r="K838" t="s">
        <v>113</v>
      </c>
      <c r="L838">
        <v>1</v>
      </c>
      <c r="M838" s="6">
        <v>77832.36</v>
      </c>
      <c r="N838" s="6">
        <v>3964.65</v>
      </c>
      <c r="O838" s="6">
        <v>0</v>
      </c>
      <c r="P838" s="6">
        <v>76332.36</v>
      </c>
      <c r="Q838" s="6">
        <v>1500</v>
      </c>
      <c r="R838" s="6">
        <v>0</v>
      </c>
      <c r="S838" s="6">
        <v>0</v>
      </c>
      <c r="T838" s="6">
        <v>75373.33</v>
      </c>
      <c r="W838" s="66" t="str">
        <f t="shared" si="166"/>
        <v>X</v>
      </c>
      <c r="X838" s="66" t="str">
        <f t="shared" si="167"/>
        <v>X</v>
      </c>
      <c r="BC838" s="88">
        <v>500</v>
      </c>
      <c r="BE838" s="78">
        <f t="shared" si="162"/>
        <v>415500</v>
      </c>
      <c r="BF838" s="82">
        <f t="shared" si="156"/>
        <v>0.85216335201670523</v>
      </c>
      <c r="BG838" s="82">
        <f t="shared" si="158"/>
        <v>0.14783664798329477</v>
      </c>
      <c r="BH838" s="86">
        <f t="shared" si="163"/>
        <v>3.4047755389554624E-4</v>
      </c>
      <c r="BI838" s="83">
        <f>SUMPRODUCT(BC838:$BC$2007,BG838:$BG$2007)</f>
        <v>29989.086453530494</v>
      </c>
      <c r="BJ838" s="77">
        <f t="shared" si="157"/>
        <v>0.13797486759672786</v>
      </c>
      <c r="BL838" s="78">
        <f t="shared" si="164"/>
        <v>415500</v>
      </c>
      <c r="BM838" s="82">
        <f t="shared" si="159"/>
        <v>0.96808994718831543</v>
      </c>
      <c r="BN838" s="82">
        <f t="shared" si="160"/>
        <v>3.1910052811684575E-2</v>
      </c>
      <c r="BO838" s="86">
        <f t="shared" si="165"/>
        <v>1.3255475036499931E-4</v>
      </c>
      <c r="BP838" s="83">
        <f>SUMPRODUCT(BC837:$BC$2006, BN838:$BN$2007)</f>
        <v>3826.637476159839</v>
      </c>
      <c r="BQ838" s="77">
        <f t="shared" si="161"/>
        <v>3.1725948463059886E-2</v>
      </c>
    </row>
    <row r="839" spans="1:69" x14ac:dyDescent="0.35">
      <c r="A839">
        <v>2023</v>
      </c>
      <c r="B839" t="s">
        <v>3</v>
      </c>
      <c r="C839" t="s">
        <v>33</v>
      </c>
      <c r="D839" t="s">
        <v>17</v>
      </c>
      <c r="E839">
        <v>1</v>
      </c>
      <c r="F839" t="s">
        <v>9</v>
      </c>
      <c r="G839" t="s">
        <v>134</v>
      </c>
      <c r="H839" t="s">
        <v>35</v>
      </c>
      <c r="I839" t="s">
        <v>87</v>
      </c>
      <c r="J839" t="s">
        <v>19</v>
      </c>
      <c r="K839" t="s">
        <v>90</v>
      </c>
      <c r="L839">
        <v>1</v>
      </c>
      <c r="M839" s="6">
        <v>96817.23</v>
      </c>
      <c r="N839" s="6">
        <v>3899.46</v>
      </c>
      <c r="O839" s="6">
        <v>0</v>
      </c>
      <c r="P839" s="6">
        <v>95317.23</v>
      </c>
      <c r="Q839" s="6">
        <v>1500</v>
      </c>
      <c r="R839" s="6">
        <v>0</v>
      </c>
      <c r="S839" s="6">
        <v>0</v>
      </c>
      <c r="T839" s="6">
        <v>93758.39</v>
      </c>
      <c r="W839" s="66">
        <f t="shared" si="166"/>
        <v>96817.23</v>
      </c>
      <c r="X839" s="66">
        <f t="shared" si="167"/>
        <v>95317.23</v>
      </c>
      <c r="BC839" s="88">
        <v>500</v>
      </c>
      <c r="BE839" s="78">
        <f t="shared" si="162"/>
        <v>416000</v>
      </c>
      <c r="BF839" s="82">
        <f t="shared" si="156"/>
        <v>0.85250304723011283</v>
      </c>
      <c r="BG839" s="82">
        <f t="shared" si="158"/>
        <v>0.14749695276988717</v>
      </c>
      <c r="BH839" s="86">
        <f t="shared" si="163"/>
        <v>3.3969521340759812E-4</v>
      </c>
      <c r="BI839" s="83">
        <f>SUMPRODUCT(BC839:$BC$2007,BG839:$BG$2007)</f>
        <v>29915.168129538848</v>
      </c>
      <c r="BJ839" s="77">
        <f t="shared" si="157"/>
        <v>0.13763478151302794</v>
      </c>
      <c r="BL839" s="78">
        <f t="shared" si="164"/>
        <v>416000</v>
      </c>
      <c r="BM839" s="82">
        <f t="shared" si="159"/>
        <v>0.96822195358250163</v>
      </c>
      <c r="BN839" s="82">
        <f t="shared" si="160"/>
        <v>3.1778046417498373E-2</v>
      </c>
      <c r="BO839" s="86">
        <f t="shared" si="165"/>
        <v>1.3200639418620153E-4</v>
      </c>
      <c r="BP839" s="83">
        <f>SUMPRODUCT(BC838:$BC$2006, BN839:$BN$2007)</f>
        <v>3810.6824497539965</v>
      </c>
      <c r="BQ839" s="77">
        <f t="shared" si="161"/>
        <v>3.1593668269644097E-2</v>
      </c>
    </row>
    <row r="840" spans="1:69" x14ac:dyDescent="0.35">
      <c r="A840">
        <v>2023</v>
      </c>
      <c r="B840" t="s">
        <v>3</v>
      </c>
      <c r="C840" t="s">
        <v>33</v>
      </c>
      <c r="D840" t="s">
        <v>17</v>
      </c>
      <c r="E840">
        <v>1</v>
      </c>
      <c r="F840" t="s">
        <v>9</v>
      </c>
      <c r="G840" t="s">
        <v>134</v>
      </c>
      <c r="H840" t="s">
        <v>35</v>
      </c>
      <c r="I840" t="s">
        <v>87</v>
      </c>
      <c r="J840" t="s">
        <v>19</v>
      </c>
      <c r="K840" t="s">
        <v>101</v>
      </c>
      <c r="L840">
        <v>1</v>
      </c>
      <c r="M840" s="6">
        <v>50000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30000</v>
      </c>
      <c r="W840" s="66">
        <f t="shared" si="166"/>
        <v>50000</v>
      </c>
      <c r="X840" s="66" t="str">
        <f t="shared" si="167"/>
        <v>X</v>
      </c>
      <c r="BC840" s="88">
        <v>500</v>
      </c>
      <c r="BE840" s="78">
        <f t="shared" si="162"/>
        <v>416500</v>
      </c>
      <c r="BF840" s="82">
        <f t="shared" ref="BF840:BF903" si="168">_xlfn.EXPON.DIST(BE840, 1/$BJ$4, TRUE)</f>
        <v>0.85284196190067396</v>
      </c>
      <c r="BG840" s="82">
        <f t="shared" si="158"/>
        <v>0.14715803809932604</v>
      </c>
      <c r="BH840" s="86">
        <f t="shared" si="163"/>
        <v>3.3891467056113012E-4</v>
      </c>
      <c r="BI840" s="83">
        <f>SUMPRODUCT(BC840:$BC$2007,BG840:$BG$2007)</f>
        <v>29841.419653153898</v>
      </c>
      <c r="BJ840" s="77">
        <f t="shared" ref="BJ840:BJ903" si="169">BI840/$BJ$4</f>
        <v>0.13729547687030597</v>
      </c>
      <c r="BL840" s="78">
        <f t="shared" si="164"/>
        <v>416500</v>
      </c>
      <c r="BM840" s="82">
        <f t="shared" si="159"/>
        <v>0.96835341388896401</v>
      </c>
      <c r="BN840" s="82">
        <f t="shared" si="160"/>
        <v>3.164658611103599E-2</v>
      </c>
      <c r="BO840" s="86">
        <f t="shared" si="165"/>
        <v>1.3146030646238316E-4</v>
      </c>
      <c r="BP840" s="83">
        <f>SUMPRODUCT(BC839:$BC$2006, BN840:$BN$2007)</f>
        <v>3794.7934265452477</v>
      </c>
      <c r="BQ840" s="77">
        <f t="shared" si="161"/>
        <v>3.1461935296612377E-2</v>
      </c>
    </row>
    <row r="841" spans="1:69" x14ac:dyDescent="0.35">
      <c r="A841">
        <v>2023</v>
      </c>
      <c r="B841" t="s">
        <v>3</v>
      </c>
      <c r="C841" t="s">
        <v>33</v>
      </c>
      <c r="D841" t="s">
        <v>17</v>
      </c>
      <c r="E841">
        <v>1</v>
      </c>
      <c r="F841" t="s">
        <v>9</v>
      </c>
      <c r="G841" t="s">
        <v>134</v>
      </c>
      <c r="H841" t="s">
        <v>35</v>
      </c>
      <c r="I841" t="s">
        <v>87</v>
      </c>
      <c r="J841" t="s">
        <v>19</v>
      </c>
      <c r="K841" t="s">
        <v>113</v>
      </c>
      <c r="L841">
        <v>1</v>
      </c>
      <c r="M841" s="6">
        <v>0</v>
      </c>
      <c r="N841" s="6">
        <v>4102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W841" s="66" t="str">
        <f t="shared" si="166"/>
        <v>X</v>
      </c>
      <c r="X841" s="66" t="str">
        <f t="shared" si="167"/>
        <v>X</v>
      </c>
      <c r="BC841" s="88">
        <v>500</v>
      </c>
      <c r="BE841" s="78">
        <f t="shared" si="162"/>
        <v>417000</v>
      </c>
      <c r="BF841" s="82">
        <f t="shared" si="168"/>
        <v>0.85318009782189996</v>
      </c>
      <c r="BG841" s="82">
        <f t="shared" ref="BG841:BG904" si="170">1-BF841</f>
        <v>0.14681990217810004</v>
      </c>
      <c r="BH841" s="86">
        <f t="shared" si="163"/>
        <v>3.3813592122600156E-4</v>
      </c>
      <c r="BI841" s="83">
        <f>SUMPRODUCT(BC841:$BC$2007,BG841:$BG$2007)</f>
        <v>29767.840634104236</v>
      </c>
      <c r="BJ841" s="77">
        <f t="shared" si="169"/>
        <v>0.13695695187298718</v>
      </c>
      <c r="BL841" s="78">
        <f t="shared" si="164"/>
        <v>417000</v>
      </c>
      <c r="BM841" s="82">
        <f t="shared" ref="BM841:BM904" si="171">_xlfn.EXPON.DIST(BL841, 1/$BQ$4, TRUE)</f>
        <v>0.96848433036677339</v>
      </c>
      <c r="BN841" s="82">
        <f t="shared" ref="BN841:BN904" si="172">1-BM841</f>
        <v>3.1515669633226606E-2</v>
      </c>
      <c r="BO841" s="86">
        <f t="shared" si="165"/>
        <v>1.3091647780938409E-4</v>
      </c>
      <c r="BP841" s="83">
        <f>SUMPRODUCT(BC840:$BC$2006, BN841:$BN$2007)</f>
        <v>3778.97013348973</v>
      </c>
      <c r="BQ841" s="77">
        <f t="shared" ref="BQ841:BQ904" si="173">BP841/$BQ$4</f>
        <v>3.1330747280208217E-2</v>
      </c>
    </row>
    <row r="842" spans="1:69" x14ac:dyDescent="0.35">
      <c r="A842">
        <v>2023</v>
      </c>
      <c r="B842" t="s">
        <v>3</v>
      </c>
      <c r="C842" t="s">
        <v>33</v>
      </c>
      <c r="D842" t="s">
        <v>17</v>
      </c>
      <c r="E842">
        <v>1</v>
      </c>
      <c r="F842" t="s">
        <v>9</v>
      </c>
      <c r="G842" t="s">
        <v>136</v>
      </c>
      <c r="H842" t="s">
        <v>35</v>
      </c>
      <c r="I842" t="s">
        <v>86</v>
      </c>
      <c r="J842" t="s">
        <v>19</v>
      </c>
      <c r="K842" t="s">
        <v>90</v>
      </c>
      <c r="L842">
        <v>1</v>
      </c>
      <c r="M842" s="6">
        <v>0</v>
      </c>
      <c r="N842" s="6">
        <v>3952.24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W842" s="66" t="str">
        <f t="shared" si="166"/>
        <v>X</v>
      </c>
      <c r="X842" s="66" t="str">
        <f t="shared" si="167"/>
        <v>X</v>
      </c>
      <c r="BC842" s="88">
        <v>500</v>
      </c>
      <c r="BE842" s="78">
        <f t="shared" ref="BE842:BE905" si="174">BE841+500</f>
        <v>417500</v>
      </c>
      <c r="BF842" s="82">
        <f t="shared" si="168"/>
        <v>0.85351745678318069</v>
      </c>
      <c r="BG842" s="82">
        <f t="shared" si="170"/>
        <v>0.14648254321681931</v>
      </c>
      <c r="BH842" s="86">
        <f t="shared" ref="BH842:BH905" si="175">BF842-BF841</f>
        <v>3.3735896128073151E-4</v>
      </c>
      <c r="BI842" s="83">
        <f>SUMPRODUCT(BC842:$BC$2007,BG842:$BG$2007)</f>
        <v>29694.430683015184</v>
      </c>
      <c r="BJ842" s="77">
        <f t="shared" si="169"/>
        <v>0.13661920472962255</v>
      </c>
      <c r="BL842" s="78">
        <f t="shared" ref="BL842:BL905" si="176">BL841+500</f>
        <v>417500</v>
      </c>
      <c r="BM842" s="82">
        <f t="shared" si="171"/>
        <v>0.96861470526565552</v>
      </c>
      <c r="BN842" s="82">
        <f t="shared" si="172"/>
        <v>3.1385294734344482E-2</v>
      </c>
      <c r="BO842" s="86">
        <f t="shared" ref="BO842:BO905" si="177">BM842-BM841</f>
        <v>1.3037489888212406E-4</v>
      </c>
      <c r="BP842" s="83">
        <f>SUMPRODUCT(BC841:$BC$2006, BN842:$BN$2007)</f>
        <v>3763.2122986731174</v>
      </c>
      <c r="BQ842" s="77">
        <f t="shared" si="173"/>
        <v>3.1200101966039871E-2</v>
      </c>
    </row>
    <row r="843" spans="1:69" x14ac:dyDescent="0.35">
      <c r="A843">
        <v>2023</v>
      </c>
      <c r="B843" t="s">
        <v>3</v>
      </c>
      <c r="C843" t="s">
        <v>33</v>
      </c>
      <c r="D843" t="s">
        <v>17</v>
      </c>
      <c r="E843">
        <v>1</v>
      </c>
      <c r="F843" t="s">
        <v>9</v>
      </c>
      <c r="G843" t="s">
        <v>139</v>
      </c>
      <c r="H843" t="s">
        <v>35</v>
      </c>
      <c r="I843" t="s">
        <v>86</v>
      </c>
      <c r="J843" t="s">
        <v>19</v>
      </c>
      <c r="K843" t="s">
        <v>90</v>
      </c>
      <c r="L843">
        <v>13</v>
      </c>
      <c r="M843" s="6">
        <v>-899463</v>
      </c>
      <c r="N843" s="6">
        <v>35615.480000000003</v>
      </c>
      <c r="O843" s="6">
        <v>0</v>
      </c>
      <c r="P843" s="6">
        <v>72513.279999999999</v>
      </c>
      <c r="Q843" s="6">
        <v>3023.72</v>
      </c>
      <c r="R843" s="6">
        <v>0</v>
      </c>
      <c r="S843" s="6">
        <v>0</v>
      </c>
      <c r="T843" s="6">
        <v>1899365.91</v>
      </c>
      <c r="W843" s="66" t="str">
        <f t="shared" si="166"/>
        <v>X</v>
      </c>
      <c r="X843" s="66" t="str">
        <f t="shared" si="167"/>
        <v>X</v>
      </c>
      <c r="BC843" s="88">
        <v>500</v>
      </c>
      <c r="BE843" s="78">
        <f t="shared" si="174"/>
        <v>418000</v>
      </c>
      <c r="BF843" s="82">
        <f t="shared" si="168"/>
        <v>0.85385404056979453</v>
      </c>
      <c r="BG843" s="82">
        <f t="shared" si="170"/>
        <v>0.14614595943020547</v>
      </c>
      <c r="BH843" s="86">
        <f t="shared" si="175"/>
        <v>3.3658378661383104E-4</v>
      </c>
      <c r="BI843" s="83">
        <f>SUMPRODUCT(BC843:$BC$2007,BG843:$BG$2007)</f>
        <v>29621.189411406776</v>
      </c>
      <c r="BJ843" s="77">
        <f t="shared" si="169"/>
        <v>0.13628223365287953</v>
      </c>
      <c r="BL843" s="78">
        <f t="shared" si="176"/>
        <v>418000</v>
      </c>
      <c r="BM843" s="82">
        <f t="shared" si="171"/>
        <v>0.9687445408260289</v>
      </c>
      <c r="BN843" s="82">
        <f t="shared" si="172"/>
        <v>3.1255459173971101E-2</v>
      </c>
      <c r="BO843" s="86">
        <f t="shared" si="177"/>
        <v>1.298355603733814E-4</v>
      </c>
      <c r="BP843" s="83">
        <f>SUMPRODUCT(BC842:$BC$2006, BN843:$BN$2007)</f>
        <v>3747.5196513059445</v>
      </c>
      <c r="BQ843" s="77">
        <f t="shared" si="173"/>
        <v>3.1069997109041625E-2</v>
      </c>
    </row>
    <row r="844" spans="1:69" x14ac:dyDescent="0.35">
      <c r="A844">
        <v>2023</v>
      </c>
      <c r="B844" t="s">
        <v>3</v>
      </c>
      <c r="C844" t="s">
        <v>33</v>
      </c>
      <c r="D844" t="s">
        <v>17</v>
      </c>
      <c r="E844">
        <v>1</v>
      </c>
      <c r="F844" t="s">
        <v>9</v>
      </c>
      <c r="G844" t="s">
        <v>139</v>
      </c>
      <c r="H844" t="s">
        <v>35</v>
      </c>
      <c r="I844" t="s">
        <v>86</v>
      </c>
      <c r="J844" t="s">
        <v>19</v>
      </c>
      <c r="K844" t="s">
        <v>91</v>
      </c>
      <c r="L844">
        <v>2</v>
      </c>
      <c r="M844" s="6">
        <v>8000000</v>
      </c>
      <c r="N844" s="6">
        <v>6084.69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8000000</v>
      </c>
      <c r="W844" s="66" t="str">
        <f t="shared" si="166"/>
        <v>X</v>
      </c>
      <c r="X844" s="66" t="str">
        <f t="shared" si="167"/>
        <v>X</v>
      </c>
      <c r="BC844" s="88">
        <v>500</v>
      </c>
      <c r="BE844" s="78">
        <f t="shared" si="174"/>
        <v>418500</v>
      </c>
      <c r="BF844" s="82">
        <f t="shared" si="168"/>
        <v>0.85418985096291777</v>
      </c>
      <c r="BG844" s="82">
        <f t="shared" si="170"/>
        <v>0.14581014903708223</v>
      </c>
      <c r="BH844" s="86">
        <f t="shared" si="175"/>
        <v>3.3581039312324812E-4</v>
      </c>
      <c r="BI844" s="83">
        <f>SUMPRODUCT(BC844:$BC$2007,BG844:$BG$2007)</f>
        <v>29548.116431691677</v>
      </c>
      <c r="BJ844" s="77">
        <f t="shared" si="169"/>
        <v>0.13594603685953233</v>
      </c>
      <c r="BL844" s="78">
        <f t="shared" si="176"/>
        <v>418500</v>
      </c>
      <c r="BM844" s="82">
        <f t="shared" si="171"/>
        <v>0.96887383927904425</v>
      </c>
      <c r="BN844" s="82">
        <f t="shared" si="172"/>
        <v>3.1126160720955753E-2</v>
      </c>
      <c r="BO844" s="86">
        <f t="shared" si="177"/>
        <v>1.2929845301534737E-4</v>
      </c>
      <c r="BP844" s="83">
        <f>SUMPRODUCT(BC843:$BC$2006, BN844:$BN$2007)</f>
        <v>3731.8919217189596</v>
      </c>
      <c r="BQ844" s="77">
        <f t="shared" si="173"/>
        <v>3.0940430473435244E-2</v>
      </c>
    </row>
    <row r="845" spans="1:69" x14ac:dyDescent="0.35">
      <c r="A845">
        <v>2023</v>
      </c>
      <c r="B845" t="s">
        <v>3</v>
      </c>
      <c r="C845" t="s">
        <v>33</v>
      </c>
      <c r="D845" t="s">
        <v>17</v>
      </c>
      <c r="E845">
        <v>1</v>
      </c>
      <c r="F845" t="s">
        <v>9</v>
      </c>
      <c r="G845" t="s">
        <v>139</v>
      </c>
      <c r="H845" t="s">
        <v>35</v>
      </c>
      <c r="I845" t="s">
        <v>86</v>
      </c>
      <c r="J845" t="s">
        <v>19</v>
      </c>
      <c r="K845" t="s">
        <v>94</v>
      </c>
      <c r="L845">
        <v>3</v>
      </c>
      <c r="M845" s="6">
        <v>114998</v>
      </c>
      <c r="N845" s="6">
        <v>2500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45999.199999999997</v>
      </c>
      <c r="W845" s="66" t="str">
        <f t="shared" si="166"/>
        <v>X</v>
      </c>
      <c r="X845" s="66" t="str">
        <f t="shared" si="167"/>
        <v>X</v>
      </c>
      <c r="BC845" s="88">
        <v>500</v>
      </c>
      <c r="BE845" s="78">
        <f t="shared" si="174"/>
        <v>419000</v>
      </c>
      <c r="BF845" s="82">
        <f t="shared" si="168"/>
        <v>0.85452488973963392</v>
      </c>
      <c r="BG845" s="82">
        <f t="shared" si="170"/>
        <v>0.14547511026036608</v>
      </c>
      <c r="BH845" s="86">
        <f t="shared" si="175"/>
        <v>3.3503877671614557E-4</v>
      </c>
      <c r="BI845" s="83">
        <f>SUMPRODUCT(BC845:$BC$2007,BG845:$BG$2007)</f>
        <v>29475.211357173132</v>
      </c>
      <c r="BJ845" s="77">
        <f t="shared" si="169"/>
        <v>0.13561061257045259</v>
      </c>
      <c r="BL845" s="78">
        <f t="shared" si="176"/>
        <v>419000</v>
      </c>
      <c r="BM845" s="82">
        <f t="shared" si="171"/>
        <v>0.9690026028466221</v>
      </c>
      <c r="BN845" s="82">
        <f t="shared" si="172"/>
        <v>3.0997397153377904E-2</v>
      </c>
      <c r="BO845" s="86">
        <f t="shared" si="177"/>
        <v>1.2876356757784979E-4</v>
      </c>
      <c r="BP845" s="83">
        <f>SUMPRODUCT(BC844:$BC$2006, BN845:$BN$2007)</f>
        <v>3716.3288413584805</v>
      </c>
      <c r="BQ845" s="77">
        <f t="shared" si="173"/>
        <v>3.0811399832691478E-2</v>
      </c>
    </row>
    <row r="846" spans="1:69" x14ac:dyDescent="0.35">
      <c r="A846">
        <v>2023</v>
      </c>
      <c r="B846" t="s">
        <v>3</v>
      </c>
      <c r="C846" t="s">
        <v>33</v>
      </c>
      <c r="D846" t="s">
        <v>17</v>
      </c>
      <c r="E846">
        <v>1</v>
      </c>
      <c r="F846" t="s">
        <v>9</v>
      </c>
      <c r="G846" t="s">
        <v>139</v>
      </c>
      <c r="H846" t="s">
        <v>35</v>
      </c>
      <c r="I846" t="s">
        <v>86</v>
      </c>
      <c r="J846" t="s">
        <v>19</v>
      </c>
      <c r="K846" t="s">
        <v>102</v>
      </c>
      <c r="L846">
        <v>1</v>
      </c>
      <c r="M846" s="6">
        <v>113085.22</v>
      </c>
      <c r="N846" s="6">
        <v>1496.63</v>
      </c>
      <c r="O846" s="6">
        <v>6858</v>
      </c>
      <c r="P846" s="6">
        <v>113085.22</v>
      </c>
      <c r="Q846" s="6">
        <v>0</v>
      </c>
      <c r="R846" s="6">
        <v>0</v>
      </c>
      <c r="S846" s="6">
        <v>0</v>
      </c>
      <c r="T846" s="6">
        <v>113085.22</v>
      </c>
      <c r="W846" s="66" t="str">
        <f t="shared" si="166"/>
        <v>X</v>
      </c>
      <c r="X846" s="66" t="str">
        <f t="shared" si="167"/>
        <v>X</v>
      </c>
      <c r="BC846" s="88">
        <v>500</v>
      </c>
      <c r="BE846" s="78">
        <f t="shared" si="174"/>
        <v>419500</v>
      </c>
      <c r="BF846" s="82">
        <f t="shared" si="168"/>
        <v>0.85485915867294304</v>
      </c>
      <c r="BG846" s="82">
        <f t="shared" si="170"/>
        <v>0.14514084132705696</v>
      </c>
      <c r="BH846" s="86">
        <f t="shared" si="175"/>
        <v>3.3426893330912311E-4</v>
      </c>
      <c r="BI846" s="83">
        <f>SUMPRODUCT(BC846:$BC$2007,BG846:$BG$2007)</f>
        <v>29402.47380204295</v>
      </c>
      <c r="BJ846" s="77">
        <f t="shared" si="169"/>
        <v>0.13527595901060016</v>
      </c>
      <c r="BL846" s="78">
        <f t="shared" si="176"/>
        <v>419500</v>
      </c>
      <c r="BM846" s="82">
        <f t="shared" si="171"/>
        <v>0.96913083374149156</v>
      </c>
      <c r="BN846" s="82">
        <f t="shared" si="172"/>
        <v>3.086916625850844E-2</v>
      </c>
      <c r="BO846" s="86">
        <f t="shared" si="177"/>
        <v>1.2823089486946326E-4</v>
      </c>
      <c r="BP846" s="83">
        <f>SUMPRODUCT(BC845:$BC$2006, BN846:$BN$2007)</f>
        <v>3700.8301427817923</v>
      </c>
      <c r="BQ846" s="77">
        <f t="shared" si="173"/>
        <v>3.0682902969491894E-2</v>
      </c>
    </row>
    <row r="847" spans="1:69" x14ac:dyDescent="0.35">
      <c r="A847">
        <v>2023</v>
      </c>
      <c r="B847" t="s">
        <v>3</v>
      </c>
      <c r="C847" t="s">
        <v>33</v>
      </c>
      <c r="D847" t="s">
        <v>17</v>
      </c>
      <c r="E847">
        <v>1</v>
      </c>
      <c r="F847" t="s">
        <v>9</v>
      </c>
      <c r="G847" t="s">
        <v>139</v>
      </c>
      <c r="H847" t="s">
        <v>35</v>
      </c>
      <c r="I847" t="s">
        <v>87</v>
      </c>
      <c r="J847" t="s">
        <v>19</v>
      </c>
      <c r="K847" t="s">
        <v>90</v>
      </c>
      <c r="L847">
        <v>5</v>
      </c>
      <c r="M847" s="6">
        <v>164097.63</v>
      </c>
      <c r="N847" s="6">
        <v>15608.65</v>
      </c>
      <c r="O847" s="6">
        <v>0</v>
      </c>
      <c r="P847" s="6">
        <v>157970.57999999999</v>
      </c>
      <c r="Q847" s="6">
        <v>4127.05</v>
      </c>
      <c r="R847" s="6">
        <v>0</v>
      </c>
      <c r="S847" s="6">
        <v>0</v>
      </c>
      <c r="T847" s="6">
        <v>113697.28</v>
      </c>
      <c r="W847" s="66">
        <f t="shared" si="166"/>
        <v>32819.525999999998</v>
      </c>
      <c r="X847" s="66">
        <f t="shared" si="167"/>
        <v>31594.115999999998</v>
      </c>
      <c r="BC847" s="88">
        <v>500</v>
      </c>
      <c r="BE847" s="78">
        <f t="shared" si="174"/>
        <v>420000</v>
      </c>
      <c r="BF847" s="82">
        <f t="shared" si="168"/>
        <v>0.85519265953177148</v>
      </c>
      <c r="BG847" s="82">
        <f t="shared" si="170"/>
        <v>0.14480734046822852</v>
      </c>
      <c r="BH847" s="86">
        <f t="shared" si="175"/>
        <v>3.3350085882843938E-4</v>
      </c>
      <c r="BI847" s="83">
        <f>SUMPRODUCT(BC847:$BC$2007,BG847:$BG$2007)</f>
        <v>29329.903381379423</v>
      </c>
      <c r="BJ847" s="77">
        <f t="shared" si="169"/>
        <v>0.13494207440901337</v>
      </c>
      <c r="BL847" s="78">
        <f t="shared" si="176"/>
        <v>420000</v>
      </c>
      <c r="BM847" s="82">
        <f t="shared" si="171"/>
        <v>0.96925853416722785</v>
      </c>
      <c r="BN847" s="82">
        <f t="shared" si="172"/>
        <v>3.0741465832772152E-2</v>
      </c>
      <c r="BO847" s="86">
        <f t="shared" si="177"/>
        <v>1.2770042573628793E-4</v>
      </c>
      <c r="BP847" s="83">
        <f>SUMPRODUCT(BC846:$BC$2006, BN847:$BN$2007)</f>
        <v>3685.3955596525384</v>
      </c>
      <c r="BQ847" s="77">
        <f t="shared" si="173"/>
        <v>3.0554937675690681E-2</v>
      </c>
    </row>
    <row r="848" spans="1:69" x14ac:dyDescent="0.35">
      <c r="A848">
        <v>2023</v>
      </c>
      <c r="B848" t="s">
        <v>3</v>
      </c>
      <c r="C848" t="s">
        <v>33</v>
      </c>
      <c r="D848" t="s">
        <v>17</v>
      </c>
      <c r="E848">
        <v>1</v>
      </c>
      <c r="F848" t="s">
        <v>9</v>
      </c>
      <c r="G848" t="s">
        <v>139</v>
      </c>
      <c r="H848" t="s">
        <v>35</v>
      </c>
      <c r="I848" t="s">
        <v>87</v>
      </c>
      <c r="J848" t="s">
        <v>19</v>
      </c>
      <c r="K848" t="s">
        <v>102</v>
      </c>
      <c r="L848">
        <v>1</v>
      </c>
      <c r="M848" s="6">
        <v>57154</v>
      </c>
      <c r="N848" s="6">
        <v>7514.09</v>
      </c>
      <c r="O848" s="6">
        <v>0</v>
      </c>
      <c r="P848" s="6">
        <v>57154</v>
      </c>
      <c r="Q848" s="6">
        <v>0</v>
      </c>
      <c r="R848" s="6">
        <v>0</v>
      </c>
      <c r="S848" s="6">
        <v>0</v>
      </c>
      <c r="T848" s="6">
        <v>57154</v>
      </c>
      <c r="W848" s="66">
        <f t="shared" si="166"/>
        <v>57154</v>
      </c>
      <c r="X848" s="66">
        <f t="shared" si="167"/>
        <v>57154</v>
      </c>
      <c r="BC848" s="88">
        <v>500</v>
      </c>
      <c r="BE848" s="78">
        <f t="shared" si="174"/>
        <v>420500</v>
      </c>
      <c r="BF848" s="82">
        <f t="shared" si="168"/>
        <v>0.85552539408098083</v>
      </c>
      <c r="BG848" s="82">
        <f t="shared" si="170"/>
        <v>0.14447460591901917</v>
      </c>
      <c r="BH848" s="86">
        <f t="shared" si="175"/>
        <v>3.3273454920934586E-4</v>
      </c>
      <c r="BI848" s="83">
        <f>SUMPRODUCT(BC848:$BC$2007,BG848:$BG$2007)</f>
        <v>29257.499711145312</v>
      </c>
      <c r="BJ848" s="77">
        <f t="shared" si="169"/>
        <v>0.13460895699879988</v>
      </c>
      <c r="BL848" s="78">
        <f t="shared" si="176"/>
        <v>420500</v>
      </c>
      <c r="BM848" s="82">
        <f t="shared" si="171"/>
        <v>0.96938570631829035</v>
      </c>
      <c r="BN848" s="82">
        <f t="shared" si="172"/>
        <v>3.0614293681709648E-2</v>
      </c>
      <c r="BO848" s="86">
        <f t="shared" si="177"/>
        <v>1.2717215106250457E-4</v>
      </c>
      <c r="BP848" s="83">
        <f>SUMPRODUCT(BC847:$BC$2006, BN848:$BN$2007)</f>
        <v>3670.0248267361521</v>
      </c>
      <c r="BQ848" s="77">
        <f t="shared" si="173"/>
        <v>3.0427501752276764E-2</v>
      </c>
    </row>
    <row r="849" spans="1:69" x14ac:dyDescent="0.35">
      <c r="A849">
        <v>2023</v>
      </c>
      <c r="B849" t="s">
        <v>3</v>
      </c>
      <c r="C849" t="s">
        <v>33</v>
      </c>
      <c r="D849" t="s">
        <v>17</v>
      </c>
      <c r="E849">
        <v>1</v>
      </c>
      <c r="F849" t="s">
        <v>9</v>
      </c>
      <c r="G849" t="s">
        <v>139</v>
      </c>
      <c r="H849" t="s">
        <v>35</v>
      </c>
      <c r="I849" t="s">
        <v>87</v>
      </c>
      <c r="J849" t="s">
        <v>19</v>
      </c>
      <c r="K849" t="s">
        <v>115</v>
      </c>
      <c r="L849">
        <v>1</v>
      </c>
      <c r="M849" s="6">
        <v>0</v>
      </c>
      <c r="N849" s="6">
        <v>2948.96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W849" s="66" t="str">
        <f t="shared" si="166"/>
        <v>X</v>
      </c>
      <c r="X849" s="66" t="str">
        <f t="shared" si="167"/>
        <v>X</v>
      </c>
      <c r="BC849" s="88">
        <v>500</v>
      </c>
      <c r="BE849" s="78">
        <f t="shared" si="174"/>
        <v>421000</v>
      </c>
      <c r="BF849" s="82">
        <f t="shared" si="168"/>
        <v>0.85585736408137736</v>
      </c>
      <c r="BG849" s="82">
        <f t="shared" si="170"/>
        <v>0.14414263591862264</v>
      </c>
      <c r="BH849" s="86">
        <f t="shared" si="175"/>
        <v>3.3197000039653091E-4</v>
      </c>
      <c r="BI849" s="83">
        <f>SUMPRODUCT(BC849:$BC$2007,BG849:$BG$2007)</f>
        <v>29185.262408185801</v>
      </c>
      <c r="BJ849" s="77">
        <f t="shared" si="169"/>
        <v>0.13427660501712721</v>
      </c>
      <c r="BL849" s="78">
        <f t="shared" si="176"/>
        <v>421000</v>
      </c>
      <c r="BM849" s="82">
        <f t="shared" si="171"/>
        <v>0.96951235238006062</v>
      </c>
      <c r="BN849" s="82">
        <f t="shared" si="172"/>
        <v>3.0487647619939384E-2</v>
      </c>
      <c r="BO849" s="86">
        <f t="shared" si="177"/>
        <v>1.2664606177026361E-4</v>
      </c>
      <c r="BP849" s="83">
        <f>SUMPRODUCT(BC848:$BC$2006, BN849:$BN$2007)</f>
        <v>3654.7176798952969</v>
      </c>
      <c r="BQ849" s="77">
        <f t="shared" si="173"/>
        <v>3.0300593009336001E-2</v>
      </c>
    </row>
    <row r="850" spans="1:69" x14ac:dyDescent="0.35">
      <c r="A850">
        <v>2023</v>
      </c>
      <c r="B850" t="s">
        <v>3</v>
      </c>
      <c r="C850" t="s">
        <v>33</v>
      </c>
      <c r="D850" t="s">
        <v>17</v>
      </c>
      <c r="E850">
        <v>1</v>
      </c>
      <c r="F850" t="s">
        <v>9</v>
      </c>
      <c r="G850" t="s">
        <v>139</v>
      </c>
      <c r="H850" t="s">
        <v>35</v>
      </c>
      <c r="I850" t="s">
        <v>87</v>
      </c>
      <c r="J850" t="s">
        <v>19</v>
      </c>
      <c r="K850" t="s">
        <v>101</v>
      </c>
      <c r="L850">
        <v>2</v>
      </c>
      <c r="M850" s="6">
        <v>950000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950000</v>
      </c>
      <c r="W850" s="66">
        <f t="shared" si="166"/>
        <v>475000</v>
      </c>
      <c r="X850" s="66" t="str">
        <f t="shared" si="167"/>
        <v>X</v>
      </c>
      <c r="BC850" s="88">
        <v>500</v>
      </c>
      <c r="BE850" s="78">
        <f t="shared" si="174"/>
        <v>421500</v>
      </c>
      <c r="BF850" s="82">
        <f t="shared" si="168"/>
        <v>0.85618857128972148</v>
      </c>
      <c r="BG850" s="82">
        <f t="shared" si="170"/>
        <v>0.14381142871027852</v>
      </c>
      <c r="BH850" s="86">
        <f t="shared" si="175"/>
        <v>3.3120720834411976E-4</v>
      </c>
      <c r="BI850" s="83">
        <f>SUMPRODUCT(BC850:$BC$2007,BG850:$BG$2007)</f>
        <v>29113.191090226494</v>
      </c>
      <c r="BJ850" s="77">
        <f t="shared" si="169"/>
        <v>0.13394501670521361</v>
      </c>
      <c r="BL850" s="78">
        <f t="shared" si="176"/>
        <v>421500</v>
      </c>
      <c r="BM850" s="82">
        <f t="shared" si="171"/>
        <v>0.96963847452887919</v>
      </c>
      <c r="BN850" s="82">
        <f t="shared" si="172"/>
        <v>3.0361525471120809E-2</v>
      </c>
      <c r="BO850" s="86">
        <f t="shared" si="177"/>
        <v>1.2612214881857486E-4</v>
      </c>
      <c r="BP850" s="83">
        <f>SUMPRODUCT(BC849:$BC$2006, BN850:$BN$2007)</f>
        <v>3639.4738560853275</v>
      </c>
      <c r="BQ850" s="77">
        <f t="shared" si="173"/>
        <v>3.0174209266013552E-2</v>
      </c>
    </row>
    <row r="851" spans="1:69" x14ac:dyDescent="0.35">
      <c r="A851">
        <v>2023</v>
      </c>
      <c r="B851" t="s">
        <v>3</v>
      </c>
      <c r="C851" t="s">
        <v>33</v>
      </c>
      <c r="D851" t="s">
        <v>17</v>
      </c>
      <c r="E851">
        <v>1</v>
      </c>
      <c r="F851" t="s">
        <v>9</v>
      </c>
      <c r="G851" t="s">
        <v>139</v>
      </c>
      <c r="H851" t="s">
        <v>35</v>
      </c>
      <c r="I851" t="s">
        <v>87</v>
      </c>
      <c r="J851" t="s">
        <v>19</v>
      </c>
      <c r="K851" t="s">
        <v>113</v>
      </c>
      <c r="L851">
        <v>4</v>
      </c>
      <c r="M851" s="6">
        <v>4192687.36</v>
      </c>
      <c r="N851" s="6">
        <v>12643.34</v>
      </c>
      <c r="O851" s="6">
        <v>676724.14</v>
      </c>
      <c r="P851" s="6">
        <v>3739388.92</v>
      </c>
      <c r="Q851" s="6">
        <v>413298.44</v>
      </c>
      <c r="R851" s="6">
        <v>0</v>
      </c>
      <c r="S851" s="6">
        <v>572812.77</v>
      </c>
      <c r="T851" s="6">
        <v>4021487.69</v>
      </c>
      <c r="W851" s="66">
        <f t="shared" si="166"/>
        <v>1048171.84</v>
      </c>
      <c r="X851" s="66">
        <f t="shared" si="167"/>
        <v>934847.23</v>
      </c>
      <c r="BC851" s="88">
        <v>500</v>
      </c>
      <c r="BE851" s="78">
        <f t="shared" si="174"/>
        <v>422000</v>
      </c>
      <c r="BF851" s="82">
        <f t="shared" si="168"/>
        <v>0.85651901745873704</v>
      </c>
      <c r="BG851" s="82">
        <f t="shared" si="170"/>
        <v>0.14348098254126296</v>
      </c>
      <c r="BH851" s="86">
        <f t="shared" si="175"/>
        <v>3.3044616901556356E-4</v>
      </c>
      <c r="BI851" s="83">
        <f>SUMPRODUCT(BC851:$BC$2007,BG851:$BG$2007)</f>
        <v>29041.285375871354</v>
      </c>
      <c r="BJ851" s="77">
        <f t="shared" si="169"/>
        <v>0.13361419030831848</v>
      </c>
      <c r="BL851" s="78">
        <f t="shared" si="176"/>
        <v>422000</v>
      </c>
      <c r="BM851" s="82">
        <f t="shared" si="171"/>
        <v>0.96976407493208394</v>
      </c>
      <c r="BN851" s="82">
        <f t="shared" si="172"/>
        <v>3.0235925067916058E-2</v>
      </c>
      <c r="BO851" s="86">
        <f t="shared" si="177"/>
        <v>1.2560040320475085E-4</v>
      </c>
      <c r="BP851" s="83">
        <f>SUMPRODUCT(BC850:$BC$2006, BN851:$BN$2007)</f>
        <v>3624.2930933497664</v>
      </c>
      <c r="BQ851" s="77">
        <f t="shared" si="173"/>
        <v>3.0048348350476373E-2</v>
      </c>
    </row>
    <row r="852" spans="1:69" x14ac:dyDescent="0.35">
      <c r="A852">
        <v>2023</v>
      </c>
      <c r="B852" t="s">
        <v>3</v>
      </c>
      <c r="C852" t="s">
        <v>33</v>
      </c>
      <c r="D852" t="s">
        <v>17</v>
      </c>
      <c r="E852">
        <v>1</v>
      </c>
      <c r="F852" t="s">
        <v>9</v>
      </c>
      <c r="G852" t="s">
        <v>141</v>
      </c>
      <c r="H852" t="s">
        <v>35</v>
      </c>
      <c r="I852" t="s">
        <v>86</v>
      </c>
      <c r="J852" t="s">
        <v>19</v>
      </c>
      <c r="K852" t="s">
        <v>113</v>
      </c>
      <c r="L852">
        <v>1</v>
      </c>
      <c r="M852" s="6">
        <v>75000</v>
      </c>
      <c r="N852" s="6">
        <v>4168.21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W852" s="66" t="str">
        <f t="shared" si="166"/>
        <v>X</v>
      </c>
      <c r="X852" s="66" t="str">
        <f t="shared" si="167"/>
        <v>X</v>
      </c>
      <c r="BC852" s="88">
        <v>500</v>
      </c>
      <c r="BE852" s="78">
        <f t="shared" si="174"/>
        <v>422500</v>
      </c>
      <c r="BF852" s="82">
        <f t="shared" si="168"/>
        <v>0.85684870433712046</v>
      </c>
      <c r="BG852" s="82">
        <f t="shared" si="170"/>
        <v>0.14315129566287954</v>
      </c>
      <c r="BH852" s="86">
        <f t="shared" si="175"/>
        <v>3.2968687838341726E-4</v>
      </c>
      <c r="BI852" s="83">
        <f>SUMPRODUCT(BC852:$BC$2007,BG852:$BG$2007)</f>
        <v>28969.544884600728</v>
      </c>
      <c r="BJ852" s="77">
        <f t="shared" si="169"/>
        <v>0.13328412407573326</v>
      </c>
      <c r="BL852" s="78">
        <f t="shared" si="176"/>
        <v>422500</v>
      </c>
      <c r="BM852" s="82">
        <f t="shared" si="171"/>
        <v>0.96988915574804668</v>
      </c>
      <c r="BN852" s="82">
        <f t="shared" si="172"/>
        <v>3.0110844251953317E-2</v>
      </c>
      <c r="BO852" s="86">
        <f t="shared" si="177"/>
        <v>1.2508081596274145E-4</v>
      </c>
      <c r="BP852" s="83">
        <f>SUMPRODUCT(BC851:$BC$2006, BN852:$BN$2007)</f>
        <v>3609.1751308158091</v>
      </c>
      <c r="BQ852" s="77">
        <f t="shared" si="173"/>
        <v>2.9923008099875963E-2</v>
      </c>
    </row>
    <row r="853" spans="1:69" x14ac:dyDescent="0.35">
      <c r="A853">
        <v>2023</v>
      </c>
      <c r="B853" t="s">
        <v>3</v>
      </c>
      <c r="C853" t="s">
        <v>33</v>
      </c>
      <c r="D853" t="s">
        <v>17</v>
      </c>
      <c r="E853">
        <v>1</v>
      </c>
      <c r="F853" t="s">
        <v>9</v>
      </c>
      <c r="G853" t="s">
        <v>142</v>
      </c>
      <c r="H853" t="s">
        <v>35</v>
      </c>
      <c r="I853" t="s">
        <v>86</v>
      </c>
      <c r="J853" t="s">
        <v>19</v>
      </c>
      <c r="K853" t="s">
        <v>90</v>
      </c>
      <c r="L853">
        <v>1</v>
      </c>
      <c r="M853" s="6">
        <v>0</v>
      </c>
      <c r="N853" s="6">
        <v>3900.06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W853" s="66" t="str">
        <f t="shared" si="166"/>
        <v>X</v>
      </c>
      <c r="X853" s="66" t="str">
        <f t="shared" si="167"/>
        <v>X</v>
      </c>
      <c r="BC853" s="88">
        <v>500</v>
      </c>
      <c r="BE853" s="78">
        <f t="shared" si="174"/>
        <v>423000</v>
      </c>
      <c r="BF853" s="82">
        <f t="shared" si="168"/>
        <v>0.85717763366955002</v>
      </c>
      <c r="BG853" s="82">
        <f t="shared" si="170"/>
        <v>0.14282236633044998</v>
      </c>
      <c r="BH853" s="86">
        <f t="shared" si="175"/>
        <v>3.2892933242956168E-4</v>
      </c>
      <c r="BI853" s="83">
        <f>SUMPRODUCT(BC853:$BC$2007,BG853:$BG$2007)</f>
        <v>28897.969236769284</v>
      </c>
      <c r="BJ853" s="77">
        <f t="shared" si="169"/>
        <v>0.1329548162607721</v>
      </c>
      <c r="BL853" s="78">
        <f t="shared" si="176"/>
        <v>423000</v>
      </c>
      <c r="BM853" s="82">
        <f t="shared" si="171"/>
        <v>0.97001371912621026</v>
      </c>
      <c r="BN853" s="82">
        <f t="shared" si="172"/>
        <v>2.9986280873789739E-2</v>
      </c>
      <c r="BO853" s="86">
        <f t="shared" si="177"/>
        <v>1.2456337816357799E-4</v>
      </c>
      <c r="BP853" s="83">
        <f>SUMPRODUCT(BC852:$BC$2006, BN853:$BN$2007)</f>
        <v>3594.1197086898319</v>
      </c>
      <c r="BQ853" s="77">
        <f t="shared" si="173"/>
        <v>2.9798186360311101E-2</v>
      </c>
    </row>
    <row r="854" spans="1:69" x14ac:dyDescent="0.35">
      <c r="A854">
        <v>2023</v>
      </c>
      <c r="B854" t="s">
        <v>3</v>
      </c>
      <c r="C854" t="s">
        <v>33</v>
      </c>
      <c r="D854" t="s">
        <v>17</v>
      </c>
      <c r="E854">
        <v>1</v>
      </c>
      <c r="F854" t="s">
        <v>9</v>
      </c>
      <c r="G854" t="s">
        <v>142</v>
      </c>
      <c r="H854" t="s">
        <v>35</v>
      </c>
      <c r="I854" t="s">
        <v>87</v>
      </c>
      <c r="J854" t="s">
        <v>19</v>
      </c>
      <c r="K854" t="s">
        <v>91</v>
      </c>
      <c r="L854">
        <v>1</v>
      </c>
      <c r="M854" s="6">
        <v>0</v>
      </c>
      <c r="N854" s="6">
        <v>1745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W854" s="66" t="str">
        <f t="shared" si="166"/>
        <v>X</v>
      </c>
      <c r="X854" s="66" t="str">
        <f t="shared" si="167"/>
        <v>X</v>
      </c>
      <c r="BC854" s="88">
        <v>500</v>
      </c>
      <c r="BE854" s="78">
        <f t="shared" si="174"/>
        <v>423500</v>
      </c>
      <c r="BF854" s="82">
        <f t="shared" si="168"/>
        <v>0.85750580719669511</v>
      </c>
      <c r="BG854" s="82">
        <f t="shared" si="170"/>
        <v>0.14249419280330489</v>
      </c>
      <c r="BH854" s="86">
        <f t="shared" si="175"/>
        <v>3.2817352714509251E-4</v>
      </c>
      <c r="BI854" s="83">
        <f>SUMPRODUCT(BC854:$BC$2007,BG854:$BG$2007)</f>
        <v>28826.558053604062</v>
      </c>
      <c r="BJ854" s="77">
        <f t="shared" si="169"/>
        <v>0.13262626512076273</v>
      </c>
      <c r="BL854" s="78">
        <f t="shared" si="176"/>
        <v>423500</v>
      </c>
      <c r="BM854" s="82">
        <f t="shared" si="171"/>
        <v>0.97013776720712575</v>
      </c>
      <c r="BN854" s="82">
        <f t="shared" si="172"/>
        <v>2.9862232792874255E-2</v>
      </c>
      <c r="BO854" s="86">
        <f t="shared" si="177"/>
        <v>1.2404808091548425E-4</v>
      </c>
      <c r="BP854" s="83">
        <f>SUMPRODUCT(BC853:$BC$2006, BN854:$BN$2007)</f>
        <v>3579.1265682529374</v>
      </c>
      <c r="BQ854" s="77">
        <f t="shared" si="173"/>
        <v>2.967388098679093E-2</v>
      </c>
    </row>
    <row r="855" spans="1:69" x14ac:dyDescent="0.35">
      <c r="A855">
        <v>2023</v>
      </c>
      <c r="B855" t="s">
        <v>3</v>
      </c>
      <c r="C855" t="s">
        <v>33</v>
      </c>
      <c r="D855" t="s">
        <v>17</v>
      </c>
      <c r="E855">
        <v>1</v>
      </c>
      <c r="F855" t="s">
        <v>9</v>
      </c>
      <c r="G855" t="s">
        <v>143</v>
      </c>
      <c r="H855" t="s">
        <v>35</v>
      </c>
      <c r="I855" t="s">
        <v>87</v>
      </c>
      <c r="J855" t="s">
        <v>19</v>
      </c>
      <c r="K855" t="s">
        <v>90</v>
      </c>
      <c r="L855">
        <v>1</v>
      </c>
      <c r="M855" s="6">
        <v>0</v>
      </c>
      <c r="N855" s="6">
        <v>4015.69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W855" s="66" t="str">
        <f t="shared" si="166"/>
        <v>X</v>
      </c>
      <c r="X855" s="66" t="str">
        <f t="shared" si="167"/>
        <v>X</v>
      </c>
      <c r="BC855" s="88">
        <v>500</v>
      </c>
      <c r="BE855" s="78">
        <f t="shared" si="174"/>
        <v>424000</v>
      </c>
      <c r="BF855" s="82">
        <f t="shared" si="168"/>
        <v>0.85783322665522566</v>
      </c>
      <c r="BG855" s="82">
        <f t="shared" si="170"/>
        <v>0.14216677334477434</v>
      </c>
      <c r="BH855" s="86">
        <f t="shared" si="175"/>
        <v>3.2741945853054233E-4</v>
      </c>
      <c r="BI855" s="83">
        <f>SUMPRODUCT(BC855:$BC$2007,BG855:$BG$2007)</f>
        <v>28755.310957202411</v>
      </c>
      <c r="BJ855" s="77">
        <f t="shared" si="169"/>
        <v>0.13229846891703703</v>
      </c>
      <c r="BL855" s="78">
        <f t="shared" si="176"/>
        <v>424000</v>
      </c>
      <c r="BM855" s="82">
        <f t="shared" si="171"/>
        <v>0.97026130212248918</v>
      </c>
      <c r="BN855" s="82">
        <f t="shared" si="172"/>
        <v>2.9738697877510822E-2</v>
      </c>
      <c r="BO855" s="86">
        <f t="shared" si="177"/>
        <v>1.2353491536343242E-4</v>
      </c>
      <c r="BP855" s="83">
        <f>SUMPRODUCT(BC854:$BC$2006, BN855:$BN$2007)</f>
        <v>3564.1954518565008</v>
      </c>
      <c r="BQ855" s="77">
        <f t="shared" si="173"/>
        <v>2.9550089843198023E-2</v>
      </c>
    </row>
    <row r="856" spans="1:69" x14ac:dyDescent="0.35">
      <c r="A856">
        <v>2023</v>
      </c>
      <c r="B856" t="s">
        <v>3</v>
      </c>
      <c r="C856" t="s">
        <v>33</v>
      </c>
      <c r="D856" t="s">
        <v>17</v>
      </c>
      <c r="E856">
        <v>1</v>
      </c>
      <c r="F856" t="s">
        <v>9</v>
      </c>
      <c r="G856" t="s">
        <v>145</v>
      </c>
      <c r="H856" t="s">
        <v>35</v>
      </c>
      <c r="I856" t="s">
        <v>86</v>
      </c>
      <c r="J856" t="s">
        <v>19</v>
      </c>
      <c r="K856" t="s">
        <v>107</v>
      </c>
      <c r="L856">
        <v>1</v>
      </c>
      <c r="M856" s="6">
        <v>200000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100000</v>
      </c>
      <c r="W856" s="66" t="str">
        <f t="shared" si="166"/>
        <v>X</v>
      </c>
      <c r="X856" s="66" t="str">
        <f t="shared" si="167"/>
        <v>X</v>
      </c>
      <c r="BC856" s="88">
        <v>500</v>
      </c>
      <c r="BE856" s="78">
        <f t="shared" si="174"/>
        <v>424500</v>
      </c>
      <c r="BF856" s="82">
        <f t="shared" si="168"/>
        <v>0.85815989377782076</v>
      </c>
      <c r="BG856" s="82">
        <f t="shared" si="170"/>
        <v>0.14184010622217924</v>
      </c>
      <c r="BH856" s="86">
        <f t="shared" si="175"/>
        <v>3.2666712259510344E-4</v>
      </c>
      <c r="BI856" s="83">
        <f>SUMPRODUCT(BC856:$BC$2007,BG856:$BG$2007)</f>
        <v>28684.227570530024</v>
      </c>
      <c r="BJ856" s="77">
        <f t="shared" si="169"/>
        <v>0.131971425914922</v>
      </c>
      <c r="BL856" s="78">
        <f t="shared" si="176"/>
        <v>424500</v>
      </c>
      <c r="BM856" s="82">
        <f t="shared" si="171"/>
        <v>0.9703843259951781</v>
      </c>
      <c r="BN856" s="82">
        <f t="shared" si="172"/>
        <v>2.9615674004821901E-2</v>
      </c>
      <c r="BO856" s="86">
        <f t="shared" si="177"/>
        <v>1.2302387268892101E-4</v>
      </c>
      <c r="BP856" s="83">
        <f>SUMPRODUCT(BC855:$BC$2006, BN856:$BN$2007)</f>
        <v>3549.3261029177447</v>
      </c>
      <c r="BQ856" s="77">
        <f t="shared" si="173"/>
        <v>2.9426810802251704E-2</v>
      </c>
    </row>
    <row r="857" spans="1:69" x14ac:dyDescent="0.35">
      <c r="A857">
        <v>2023</v>
      </c>
      <c r="B857" t="s">
        <v>3</v>
      </c>
      <c r="C857" t="s">
        <v>33</v>
      </c>
      <c r="D857" t="s">
        <v>17</v>
      </c>
      <c r="E857">
        <v>1</v>
      </c>
      <c r="F857" t="s">
        <v>9</v>
      </c>
      <c r="G857" t="s">
        <v>145</v>
      </c>
      <c r="H857" t="s">
        <v>35</v>
      </c>
      <c r="I857" t="s">
        <v>86</v>
      </c>
      <c r="J857" t="s">
        <v>19</v>
      </c>
      <c r="K857" t="s">
        <v>94</v>
      </c>
      <c r="L857">
        <v>1</v>
      </c>
      <c r="M857" s="6">
        <v>18611.400000000001</v>
      </c>
      <c r="N857" s="6">
        <v>4140.9799999999996</v>
      </c>
      <c r="O857" s="6">
        <v>0</v>
      </c>
      <c r="P857" s="6">
        <v>18611.400000000001</v>
      </c>
      <c r="Q857" s="6">
        <v>0</v>
      </c>
      <c r="R857" s="6">
        <v>0</v>
      </c>
      <c r="S857" s="6">
        <v>0</v>
      </c>
      <c r="T857" s="6">
        <v>18023.39</v>
      </c>
      <c r="W857" s="66" t="str">
        <f t="shared" si="166"/>
        <v>X</v>
      </c>
      <c r="X857" s="66" t="str">
        <f t="shared" si="167"/>
        <v>X</v>
      </c>
      <c r="BC857" s="88">
        <v>500</v>
      </c>
      <c r="BE857" s="78">
        <f t="shared" si="174"/>
        <v>425000</v>
      </c>
      <c r="BF857" s="82">
        <f t="shared" si="168"/>
        <v>0.85848581029317861</v>
      </c>
      <c r="BG857" s="82">
        <f t="shared" si="170"/>
        <v>0.14151418970682139</v>
      </c>
      <c r="BH857" s="86">
        <f t="shared" si="175"/>
        <v>3.2591651535784916E-4</v>
      </c>
      <c r="BI857" s="83">
        <f>SUMPRODUCT(BC857:$BC$2007,BG857:$BG$2007)</f>
        <v>28613.307517418936</v>
      </c>
      <c r="BJ857" s="77">
        <f t="shared" si="169"/>
        <v>0.13164513438373057</v>
      </c>
      <c r="BL857" s="78">
        <f t="shared" si="176"/>
        <v>425000</v>
      </c>
      <c r="BM857" s="82">
        <f t="shared" si="171"/>
        <v>0.97050684093928807</v>
      </c>
      <c r="BN857" s="82">
        <f t="shared" si="172"/>
        <v>2.9493159060711927E-2</v>
      </c>
      <c r="BO857" s="86">
        <f t="shared" si="177"/>
        <v>1.2251494410997488E-4</v>
      </c>
      <c r="BP857" s="83">
        <f>SUMPRODUCT(BC856:$BC$2006, BN857:$BN$2007)</f>
        <v>3534.5182659153343</v>
      </c>
      <c r="BQ857" s="77">
        <f t="shared" si="173"/>
        <v>2.9304041745471517E-2</v>
      </c>
    </row>
    <row r="858" spans="1:69" x14ac:dyDescent="0.35">
      <c r="A858">
        <v>2023</v>
      </c>
      <c r="B858" t="s">
        <v>3</v>
      </c>
      <c r="C858" t="s">
        <v>33</v>
      </c>
      <c r="D858" t="s">
        <v>17</v>
      </c>
      <c r="E858">
        <v>1</v>
      </c>
      <c r="F858" t="s">
        <v>9</v>
      </c>
      <c r="G858" t="s">
        <v>145</v>
      </c>
      <c r="H858" t="s">
        <v>35</v>
      </c>
      <c r="I858" t="s">
        <v>87</v>
      </c>
      <c r="J858" t="s">
        <v>19</v>
      </c>
      <c r="K858" t="s">
        <v>94</v>
      </c>
      <c r="L858">
        <v>1</v>
      </c>
      <c r="M858" s="6">
        <v>113922.37</v>
      </c>
      <c r="N858" s="6">
        <v>3862.75</v>
      </c>
      <c r="O858" s="6">
        <v>0</v>
      </c>
      <c r="P858" s="6">
        <v>113922.37</v>
      </c>
      <c r="Q858" s="6">
        <v>0</v>
      </c>
      <c r="R858" s="6">
        <v>0</v>
      </c>
      <c r="S858" s="6">
        <v>0</v>
      </c>
      <c r="T858" s="6">
        <v>110323.12</v>
      </c>
      <c r="W858" s="66">
        <f t="shared" si="166"/>
        <v>113922.37</v>
      </c>
      <c r="X858" s="66">
        <f t="shared" si="167"/>
        <v>113922.37</v>
      </c>
      <c r="BC858" s="88">
        <v>500</v>
      </c>
      <c r="BE858" s="78">
        <f t="shared" si="174"/>
        <v>425500</v>
      </c>
      <c r="BF858" s="82">
        <f t="shared" si="168"/>
        <v>0.8588109779260249</v>
      </c>
      <c r="BG858" s="82">
        <f t="shared" si="170"/>
        <v>0.1411890220739751</v>
      </c>
      <c r="BH858" s="86">
        <f t="shared" si="175"/>
        <v>3.2516763284629047E-4</v>
      </c>
      <c r="BI858" s="83">
        <f>SUMPRODUCT(BC858:$BC$2007,BG858:$BG$2007)</f>
        <v>28542.550422565528</v>
      </c>
      <c r="BJ858" s="77">
        <f t="shared" si="169"/>
        <v>0.1313195925967523</v>
      </c>
      <c r="BL858" s="78">
        <f t="shared" si="176"/>
        <v>425500</v>
      </c>
      <c r="BM858" s="82">
        <f t="shared" si="171"/>
        <v>0.970628849060169</v>
      </c>
      <c r="BN858" s="82">
        <f t="shared" si="172"/>
        <v>2.9371150939831003E-2</v>
      </c>
      <c r="BO858" s="86">
        <f t="shared" si="177"/>
        <v>1.2200812088092317E-4</v>
      </c>
      <c r="BP858" s="83">
        <f>SUMPRODUCT(BC857:$BC$2006, BN858:$BN$2007)</f>
        <v>3519.7716863849782</v>
      </c>
      <c r="BQ858" s="77">
        <f t="shared" si="173"/>
        <v>2.9181780563140757E-2</v>
      </c>
    </row>
    <row r="859" spans="1:69" x14ac:dyDescent="0.35">
      <c r="A859">
        <v>2023</v>
      </c>
      <c r="B859" t="s">
        <v>3</v>
      </c>
      <c r="C859" t="s">
        <v>33</v>
      </c>
      <c r="D859" t="s">
        <v>17</v>
      </c>
      <c r="E859">
        <v>1</v>
      </c>
      <c r="F859" t="s">
        <v>9</v>
      </c>
      <c r="G859" t="s">
        <v>146</v>
      </c>
      <c r="H859" t="s">
        <v>35</v>
      </c>
      <c r="I859" t="s">
        <v>86</v>
      </c>
      <c r="J859" t="s">
        <v>19</v>
      </c>
      <c r="K859" t="s">
        <v>94</v>
      </c>
      <c r="L859">
        <v>1</v>
      </c>
      <c r="M859" s="6">
        <v>4000000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2400000</v>
      </c>
      <c r="W859" s="66" t="str">
        <f t="shared" si="166"/>
        <v>X</v>
      </c>
      <c r="X859" s="66" t="str">
        <f t="shared" si="167"/>
        <v>X</v>
      </c>
      <c r="BC859" s="88">
        <v>500</v>
      </c>
      <c r="BE859" s="78">
        <f t="shared" si="174"/>
        <v>426000</v>
      </c>
      <c r="BF859" s="82">
        <f t="shared" si="168"/>
        <v>0.85913539839712239</v>
      </c>
      <c r="BG859" s="82">
        <f t="shared" si="170"/>
        <v>0.14086460160287761</v>
      </c>
      <c r="BH859" s="86">
        <f t="shared" si="175"/>
        <v>3.2442047109748628E-4</v>
      </c>
      <c r="BI859" s="83">
        <f>SUMPRODUCT(BC859:$BC$2007,BG859:$BG$2007)</f>
        <v>28471.955911528541</v>
      </c>
      <c r="BJ859" s="77">
        <f t="shared" si="169"/>
        <v>0.1309947988312444</v>
      </c>
      <c r="BL859" s="78">
        <f t="shared" si="176"/>
        <v>426000</v>
      </c>
      <c r="BM859" s="82">
        <f t="shared" si="171"/>
        <v>0.97075035245446117</v>
      </c>
      <c r="BN859" s="82">
        <f t="shared" si="172"/>
        <v>2.9249647545538826E-2</v>
      </c>
      <c r="BO859" s="86">
        <f t="shared" si="177"/>
        <v>1.2150339429217727E-4</v>
      </c>
      <c r="BP859" s="83">
        <f>SUMPRODUCT(BC858:$BC$2006, BN859:$BN$2007)</f>
        <v>3505.0861109150628</v>
      </c>
      <c r="BQ859" s="77">
        <f t="shared" si="173"/>
        <v>2.9060025154270287E-2</v>
      </c>
    </row>
    <row r="860" spans="1:69" x14ac:dyDescent="0.35">
      <c r="A860">
        <v>2023</v>
      </c>
      <c r="B860" t="s">
        <v>3</v>
      </c>
      <c r="C860" t="s">
        <v>33</v>
      </c>
      <c r="D860" t="s">
        <v>17</v>
      </c>
      <c r="E860">
        <v>1</v>
      </c>
      <c r="F860" t="s">
        <v>9</v>
      </c>
      <c r="G860" t="s">
        <v>146</v>
      </c>
      <c r="H860" t="s">
        <v>35</v>
      </c>
      <c r="I860" t="s">
        <v>86</v>
      </c>
      <c r="J860" t="s">
        <v>19</v>
      </c>
      <c r="K860" t="s">
        <v>89</v>
      </c>
      <c r="L860">
        <v>1</v>
      </c>
      <c r="M860" s="6">
        <v>81808</v>
      </c>
      <c r="N860" s="6">
        <v>0</v>
      </c>
      <c r="O860" s="6">
        <v>0</v>
      </c>
      <c r="P860" s="6">
        <v>81808</v>
      </c>
      <c r="Q860" s="6">
        <v>10000</v>
      </c>
      <c r="R860" s="6">
        <v>0</v>
      </c>
      <c r="S860" s="6">
        <v>0</v>
      </c>
      <c r="T860" s="6">
        <v>49084.800000000003</v>
      </c>
      <c r="W860" s="66" t="str">
        <f t="shared" si="166"/>
        <v>X</v>
      </c>
      <c r="X860" s="66" t="str">
        <f t="shared" si="167"/>
        <v>X</v>
      </c>
      <c r="BC860" s="88">
        <v>500</v>
      </c>
      <c r="BE860" s="78">
        <f t="shared" si="174"/>
        <v>426500</v>
      </c>
      <c r="BF860" s="82">
        <f t="shared" si="168"/>
        <v>0.8594590734232801</v>
      </c>
      <c r="BG860" s="82">
        <f t="shared" si="170"/>
        <v>0.1405409265767199</v>
      </c>
      <c r="BH860" s="86">
        <f t="shared" si="175"/>
        <v>3.2367502615771038E-4</v>
      </c>
      <c r="BI860" s="83">
        <f>SUMPRODUCT(BC860:$BC$2007,BG860:$BG$2007)</f>
        <v>28401.523610727101</v>
      </c>
      <c r="BJ860" s="77">
        <f t="shared" si="169"/>
        <v>0.13067075136842254</v>
      </c>
      <c r="BL860" s="78">
        <f t="shared" si="176"/>
        <v>426500</v>
      </c>
      <c r="BM860" s="82">
        <f t="shared" si="171"/>
        <v>0.97087135321013185</v>
      </c>
      <c r="BN860" s="82">
        <f t="shared" si="172"/>
        <v>2.9128646789868151E-2</v>
      </c>
      <c r="BO860" s="86">
        <f t="shared" si="177"/>
        <v>1.2100075567067492E-4</v>
      </c>
      <c r="BP860" s="83">
        <f>SUMPRODUCT(BC859:$BC$2006, BN860:$BN$2007)</f>
        <v>3490.4612871422933</v>
      </c>
      <c r="BQ860" s="77">
        <f t="shared" si="173"/>
        <v>2.8938773426562373E-2</v>
      </c>
    </row>
    <row r="861" spans="1:69" x14ac:dyDescent="0.35">
      <c r="A861">
        <v>2023</v>
      </c>
      <c r="B861" t="s">
        <v>3</v>
      </c>
      <c r="C861" t="s">
        <v>33</v>
      </c>
      <c r="D861" t="s">
        <v>17</v>
      </c>
      <c r="E861">
        <v>1</v>
      </c>
      <c r="F861" t="s">
        <v>9</v>
      </c>
      <c r="G861" t="s">
        <v>146</v>
      </c>
      <c r="H861" t="s">
        <v>35</v>
      </c>
      <c r="I861" t="s">
        <v>87</v>
      </c>
      <c r="J861" t="s">
        <v>19</v>
      </c>
      <c r="K861" t="s">
        <v>90</v>
      </c>
      <c r="L861">
        <v>1</v>
      </c>
      <c r="M861" s="6">
        <v>0</v>
      </c>
      <c r="N861" s="6">
        <v>3964.78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W861" s="66" t="str">
        <f t="shared" si="166"/>
        <v>X</v>
      </c>
      <c r="X861" s="66" t="str">
        <f t="shared" si="167"/>
        <v>X</v>
      </c>
      <c r="BC861" s="88">
        <v>500</v>
      </c>
      <c r="BE861" s="78">
        <f t="shared" si="174"/>
        <v>427000</v>
      </c>
      <c r="BF861" s="82">
        <f t="shared" si="168"/>
        <v>0.85978200471736199</v>
      </c>
      <c r="BG861" s="82">
        <f t="shared" si="170"/>
        <v>0.14021799528263801</v>
      </c>
      <c r="BH861" s="86">
        <f t="shared" si="175"/>
        <v>3.2293129408189625E-4</v>
      </c>
      <c r="BI861" s="83">
        <f>SUMPRODUCT(BC861:$BC$2007,BG861:$BG$2007)</f>
        <v>28331.25314743874</v>
      </c>
      <c r="BJ861" s="77">
        <f t="shared" si="169"/>
        <v>0.13034744849345181</v>
      </c>
      <c r="BL861" s="78">
        <f t="shared" si="176"/>
        <v>427000</v>
      </c>
      <c r="BM861" s="82">
        <f t="shared" si="171"/>
        <v>0.97099185340651017</v>
      </c>
      <c r="BN861" s="82">
        <f t="shared" si="172"/>
        <v>2.9008146593489825E-2</v>
      </c>
      <c r="BO861" s="86">
        <f t="shared" si="177"/>
        <v>1.2050019637832587E-4</v>
      </c>
      <c r="BP861" s="83">
        <f>SUMPRODUCT(BC860:$BC$2006, BN861:$BN$2007)</f>
        <v>3475.8969637473592</v>
      </c>
      <c r="BQ861" s="77">
        <f t="shared" si="173"/>
        <v>2.8818023296374784E-2</v>
      </c>
    </row>
    <row r="862" spans="1:69" x14ac:dyDescent="0.35">
      <c r="A862">
        <v>2023</v>
      </c>
      <c r="B862" t="s">
        <v>3</v>
      </c>
      <c r="C862" t="s">
        <v>33</v>
      </c>
      <c r="D862" t="s">
        <v>17</v>
      </c>
      <c r="E862">
        <v>1</v>
      </c>
      <c r="F862" t="s">
        <v>9</v>
      </c>
      <c r="G862" t="s">
        <v>146</v>
      </c>
      <c r="H862" t="s">
        <v>35</v>
      </c>
      <c r="I862" t="s">
        <v>87</v>
      </c>
      <c r="J862" t="s">
        <v>19</v>
      </c>
      <c r="K862" t="s">
        <v>94</v>
      </c>
      <c r="L862">
        <v>1</v>
      </c>
      <c r="M862" s="6">
        <v>867603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520561.8</v>
      </c>
      <c r="W862" s="66">
        <f t="shared" si="166"/>
        <v>867603</v>
      </c>
      <c r="X862" s="66" t="str">
        <f t="shared" si="167"/>
        <v>X</v>
      </c>
      <c r="BC862" s="88">
        <v>500</v>
      </c>
      <c r="BE862" s="78">
        <f t="shared" si="174"/>
        <v>427500</v>
      </c>
      <c r="BF862" s="82">
        <f t="shared" si="168"/>
        <v>0.8601041939882963</v>
      </c>
      <c r="BG862" s="82">
        <f t="shared" si="170"/>
        <v>0.1398958060117037</v>
      </c>
      <c r="BH862" s="86">
        <f t="shared" si="175"/>
        <v>3.2218927093430327E-4</v>
      </c>
      <c r="BI862" s="83">
        <f>SUMPRODUCT(BC862:$BC$2007,BG862:$BG$2007)</f>
        <v>28261.144149797419</v>
      </c>
      <c r="BJ862" s="77">
        <f t="shared" si="169"/>
        <v>0.13002488849543753</v>
      </c>
      <c r="BL862" s="78">
        <f t="shared" si="176"/>
        <v>427500</v>
      </c>
      <c r="BM862" s="82">
        <f t="shared" si="171"/>
        <v>0.97111185511432396</v>
      </c>
      <c r="BN862" s="82">
        <f t="shared" si="172"/>
        <v>2.8888144885676037E-2</v>
      </c>
      <c r="BO862" s="86">
        <f t="shared" si="177"/>
        <v>1.2000170781378827E-4</v>
      </c>
      <c r="BP862" s="83">
        <f>SUMPRODUCT(BC861:$BC$2006, BN862:$BN$2007)</f>
        <v>3461.3928904506147</v>
      </c>
      <c r="BQ862" s="77">
        <f t="shared" si="173"/>
        <v>2.8697772688684939E-2</v>
      </c>
    </row>
    <row r="863" spans="1:69" x14ac:dyDescent="0.35">
      <c r="A863">
        <v>2023</v>
      </c>
      <c r="B863" t="s">
        <v>3</v>
      </c>
      <c r="C863" t="s">
        <v>33</v>
      </c>
      <c r="D863" t="s">
        <v>17</v>
      </c>
      <c r="E863">
        <v>1</v>
      </c>
      <c r="F863" t="s">
        <v>9</v>
      </c>
      <c r="G863" t="s">
        <v>147</v>
      </c>
      <c r="H863" t="s">
        <v>35</v>
      </c>
      <c r="I863" t="s">
        <v>86</v>
      </c>
      <c r="J863" t="s">
        <v>19</v>
      </c>
      <c r="K863" t="s">
        <v>113</v>
      </c>
      <c r="L863">
        <v>1</v>
      </c>
      <c r="M863" s="6">
        <v>0</v>
      </c>
      <c r="N863" s="6">
        <v>4148.34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W863" s="66" t="str">
        <f t="shared" si="166"/>
        <v>X</v>
      </c>
      <c r="X863" s="66" t="str">
        <f t="shared" si="167"/>
        <v>X</v>
      </c>
      <c r="BC863" s="88">
        <v>500</v>
      </c>
      <c r="BE863" s="78">
        <f t="shared" si="174"/>
        <v>428000</v>
      </c>
      <c r="BF863" s="82">
        <f t="shared" si="168"/>
        <v>0.86042564294108459</v>
      </c>
      <c r="BG863" s="82">
        <f t="shared" si="170"/>
        <v>0.13957435705891541</v>
      </c>
      <c r="BH863" s="86">
        <f t="shared" si="175"/>
        <v>3.2144895278829466E-4</v>
      </c>
      <c r="BI863" s="83">
        <f>SUMPRODUCT(BC863:$BC$2007,BG863:$BG$2007)</f>
        <v>28191.196246791569</v>
      </c>
      <c r="BJ863" s="77">
        <f t="shared" si="169"/>
        <v>0.12970306966741638</v>
      </c>
      <c r="BL863" s="78">
        <f t="shared" si="176"/>
        <v>428000</v>
      </c>
      <c r="BM863" s="82">
        <f t="shared" si="171"/>
        <v>0.97123136039573454</v>
      </c>
      <c r="BN863" s="82">
        <f t="shared" si="172"/>
        <v>2.8768639604265456E-2</v>
      </c>
      <c r="BO863" s="86">
        <f t="shared" si="177"/>
        <v>1.1950528141058125E-4</v>
      </c>
      <c r="BP863" s="83">
        <f>SUMPRODUCT(BC862:$BC$2006, BN863:$BN$2007)</f>
        <v>3446.9488180077769</v>
      </c>
      <c r="BQ863" s="77">
        <f t="shared" si="173"/>
        <v>2.8578019537054269E-2</v>
      </c>
    </row>
    <row r="864" spans="1:69" x14ac:dyDescent="0.35">
      <c r="A864">
        <v>2023</v>
      </c>
      <c r="B864" t="s">
        <v>3</v>
      </c>
      <c r="C864" t="s">
        <v>33</v>
      </c>
      <c r="D864" t="s">
        <v>17</v>
      </c>
      <c r="E864">
        <v>1</v>
      </c>
      <c r="F864" t="s">
        <v>9</v>
      </c>
      <c r="G864" t="s">
        <v>147</v>
      </c>
      <c r="H864" t="s">
        <v>35</v>
      </c>
      <c r="I864" t="s">
        <v>87</v>
      </c>
      <c r="J864" t="s">
        <v>19</v>
      </c>
      <c r="K864" t="s">
        <v>90</v>
      </c>
      <c r="L864">
        <v>1</v>
      </c>
      <c r="M864" s="6">
        <v>-1000000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1821652.66</v>
      </c>
      <c r="W864" s="66">
        <f t="shared" si="166"/>
        <v>-1000000</v>
      </c>
      <c r="X864" s="66" t="str">
        <f t="shared" si="167"/>
        <v>X</v>
      </c>
      <c r="BC864" s="88">
        <v>500</v>
      </c>
      <c r="BE864" s="78">
        <f t="shared" si="174"/>
        <v>428500</v>
      </c>
      <c r="BF864" s="82">
        <f t="shared" si="168"/>
        <v>0.86074635327681071</v>
      </c>
      <c r="BG864" s="82">
        <f t="shared" si="170"/>
        <v>0.13925364672318929</v>
      </c>
      <c r="BH864" s="86">
        <f t="shared" si="175"/>
        <v>3.207103357261154E-4</v>
      </c>
      <c r="BI864" s="83">
        <f>SUMPRODUCT(BC864:$BC$2007,BG864:$BG$2007)</f>
        <v>28121.40906826211</v>
      </c>
      <c r="BJ864" s="77">
        <f t="shared" si="169"/>
        <v>0.12938199030634706</v>
      </c>
      <c r="BL864" s="78">
        <f t="shared" si="176"/>
        <v>428500</v>
      </c>
      <c r="BM864" s="82">
        <f t="shared" si="171"/>
        <v>0.9713503713043723</v>
      </c>
      <c r="BN864" s="82">
        <f t="shared" si="172"/>
        <v>2.8649628695627705E-2</v>
      </c>
      <c r="BO864" s="86">
        <f t="shared" si="177"/>
        <v>1.190109086377511E-4</v>
      </c>
      <c r="BP864" s="83">
        <f>SUMPRODUCT(BC863:$BC$2006, BN864:$BN$2007)</f>
        <v>3432.5644982056447</v>
      </c>
      <c r="BQ864" s="77">
        <f t="shared" si="173"/>
        <v>2.8458761783592711E-2</v>
      </c>
    </row>
    <row r="865" spans="1:69" x14ac:dyDescent="0.35">
      <c r="A865">
        <v>2023</v>
      </c>
      <c r="B865" t="s">
        <v>3</v>
      </c>
      <c r="C865" t="s">
        <v>33</v>
      </c>
      <c r="D865" t="s">
        <v>17</v>
      </c>
      <c r="E865">
        <v>1</v>
      </c>
      <c r="F865" t="s">
        <v>9</v>
      </c>
      <c r="G865" t="s">
        <v>148</v>
      </c>
      <c r="H865" t="s">
        <v>35</v>
      </c>
      <c r="I865" t="s">
        <v>87</v>
      </c>
      <c r="J865" t="s">
        <v>19</v>
      </c>
      <c r="K865" t="s">
        <v>90</v>
      </c>
      <c r="L865">
        <v>1</v>
      </c>
      <c r="M865" s="6">
        <v>-100000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182165.27</v>
      </c>
      <c r="W865" s="66">
        <f t="shared" si="166"/>
        <v>-100000</v>
      </c>
      <c r="X865" s="66" t="str">
        <f t="shared" si="167"/>
        <v>X</v>
      </c>
      <c r="BC865" s="88">
        <v>500</v>
      </c>
      <c r="BE865" s="78">
        <f t="shared" si="174"/>
        <v>429000</v>
      </c>
      <c r="BF865" s="82">
        <f t="shared" si="168"/>
        <v>0.86106632669264982</v>
      </c>
      <c r="BG865" s="82">
        <f t="shared" si="170"/>
        <v>0.13893367330735018</v>
      </c>
      <c r="BH865" s="86">
        <f t="shared" si="175"/>
        <v>3.1997341583911432E-4</v>
      </c>
      <c r="BI865" s="83">
        <f>SUMPRODUCT(BC865:$BC$2007,BG865:$BG$2007)</f>
        <v>28051.782244900518</v>
      </c>
      <c r="BJ865" s="77">
        <f t="shared" si="169"/>
        <v>0.12906164871310172</v>
      </c>
      <c r="BL865" s="78">
        <f t="shared" si="176"/>
        <v>429000</v>
      </c>
      <c r="BM865" s="82">
        <f t="shared" si="171"/>
        <v>0.9714688898853725</v>
      </c>
      <c r="BN865" s="82">
        <f t="shared" si="172"/>
        <v>2.85311101146275E-2</v>
      </c>
      <c r="BO865" s="86">
        <f t="shared" si="177"/>
        <v>1.1851858100020429E-4</v>
      </c>
      <c r="BP865" s="83">
        <f>SUMPRODUCT(BC864:$BC$2006, BN865:$BN$2007)</f>
        <v>3418.2396838578306</v>
      </c>
      <c r="BQ865" s="77">
        <f t="shared" si="173"/>
        <v>2.8339997378923336E-2</v>
      </c>
    </row>
    <row r="866" spans="1:69" x14ac:dyDescent="0.35">
      <c r="A866">
        <v>2023</v>
      </c>
      <c r="B866" t="s">
        <v>3</v>
      </c>
      <c r="C866" t="s">
        <v>33</v>
      </c>
      <c r="D866" t="s">
        <v>17</v>
      </c>
      <c r="E866">
        <v>1</v>
      </c>
      <c r="F866" t="s">
        <v>9</v>
      </c>
      <c r="G866" t="s">
        <v>151</v>
      </c>
      <c r="H866" t="s">
        <v>35</v>
      </c>
      <c r="I866" t="s">
        <v>86</v>
      </c>
      <c r="J866" t="s">
        <v>19</v>
      </c>
      <c r="K866" t="s">
        <v>94</v>
      </c>
      <c r="L866">
        <v>1</v>
      </c>
      <c r="M866" s="6">
        <v>-2417161.6800000002</v>
      </c>
      <c r="N866" s="6">
        <v>1121522.8600000001</v>
      </c>
      <c r="O866" s="6">
        <v>0</v>
      </c>
      <c r="P866" s="6">
        <v>9896127.6799999997</v>
      </c>
      <c r="Q866" s="6">
        <v>0</v>
      </c>
      <c r="R866" s="6">
        <v>0</v>
      </c>
      <c r="S866" s="6">
        <v>170955.11</v>
      </c>
      <c r="T866" s="6">
        <v>-1639292.33</v>
      </c>
      <c r="W866" s="66" t="str">
        <f t="shared" si="166"/>
        <v>X</v>
      </c>
      <c r="X866" s="66" t="str">
        <f t="shared" si="167"/>
        <v>X</v>
      </c>
      <c r="BC866" s="88">
        <v>500</v>
      </c>
      <c r="BE866" s="78">
        <f t="shared" si="174"/>
        <v>429500</v>
      </c>
      <c r="BF866" s="82">
        <f t="shared" si="168"/>
        <v>0.86138556488187723</v>
      </c>
      <c r="BG866" s="82">
        <f t="shared" si="170"/>
        <v>0.13861443511812277</v>
      </c>
      <c r="BH866" s="86">
        <f t="shared" si="175"/>
        <v>3.1923818922741098E-4</v>
      </c>
      <c r="BI866" s="83">
        <f>SUMPRODUCT(BC866:$BC$2007,BG866:$BG$2007)</f>
        <v>27982.315408246843</v>
      </c>
      <c r="BJ866" s="77">
        <f t="shared" si="169"/>
        <v>0.12874204319245652</v>
      </c>
      <c r="BL866" s="78">
        <f t="shared" si="176"/>
        <v>429500</v>
      </c>
      <c r="BM866" s="82">
        <f t="shared" si="171"/>
        <v>0.97158691817540976</v>
      </c>
      <c r="BN866" s="82">
        <f t="shared" si="172"/>
        <v>2.8413081824590236E-2</v>
      </c>
      <c r="BO866" s="86">
        <f t="shared" si="177"/>
        <v>1.1802829003726423E-4</v>
      </c>
      <c r="BP866" s="83">
        <f>SUMPRODUCT(BC865:$BC$2006, BN866:$BN$2007)</f>
        <v>3403.9741288005171</v>
      </c>
      <c r="BQ866" s="77">
        <f t="shared" si="173"/>
        <v>2.8221724282147139E-2</v>
      </c>
    </row>
    <row r="867" spans="1:69" x14ac:dyDescent="0.35">
      <c r="A867">
        <v>2023</v>
      </c>
      <c r="B867" t="s">
        <v>3</v>
      </c>
      <c r="C867" t="s">
        <v>33</v>
      </c>
      <c r="D867" t="s">
        <v>17</v>
      </c>
      <c r="E867">
        <v>1</v>
      </c>
      <c r="F867" t="s">
        <v>9</v>
      </c>
      <c r="G867" t="s">
        <v>151</v>
      </c>
      <c r="H867" t="s">
        <v>35</v>
      </c>
      <c r="I867" t="s">
        <v>87</v>
      </c>
      <c r="J867" t="s">
        <v>19</v>
      </c>
      <c r="K867" t="s">
        <v>113</v>
      </c>
      <c r="L867">
        <v>1</v>
      </c>
      <c r="M867" s="6">
        <v>0</v>
      </c>
      <c r="N867" s="6">
        <v>1250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W867" s="66" t="str">
        <f t="shared" si="166"/>
        <v>X</v>
      </c>
      <c r="X867" s="66" t="str">
        <f t="shared" si="167"/>
        <v>X</v>
      </c>
      <c r="BC867" s="88">
        <v>500</v>
      </c>
      <c r="BE867" s="78">
        <f t="shared" si="174"/>
        <v>430000</v>
      </c>
      <c r="BF867" s="82">
        <f t="shared" si="168"/>
        <v>0.86170406953387757</v>
      </c>
      <c r="BG867" s="82">
        <f t="shared" si="170"/>
        <v>0.13829593046612243</v>
      </c>
      <c r="BH867" s="86">
        <f t="shared" si="175"/>
        <v>3.1850465200033984E-4</v>
      </c>
      <c r="BI867" s="83">
        <f>SUMPRODUCT(BC867:$BC$2007,BG867:$BG$2007)</f>
        <v>27913.008190687779</v>
      </c>
      <c r="BJ867" s="77">
        <f t="shared" si="169"/>
        <v>0.12842317205308298</v>
      </c>
      <c r="BL867" s="78">
        <f t="shared" si="176"/>
        <v>430000</v>
      </c>
      <c r="BM867" s="82">
        <f t="shared" si="171"/>
        <v>0.97170445820273321</v>
      </c>
      <c r="BN867" s="82">
        <f t="shared" si="172"/>
        <v>2.8295541797266788E-2</v>
      </c>
      <c r="BO867" s="86">
        <f t="shared" si="177"/>
        <v>1.1754002732344837E-4</v>
      </c>
      <c r="BP867" s="83">
        <f>SUMPRODUCT(BC866:$BC$2006, BN867:$BN$2007)</f>
        <v>3389.7675878882219</v>
      </c>
      <c r="BQ867" s="77">
        <f t="shared" si="173"/>
        <v>2.8103940460807955E-2</v>
      </c>
    </row>
    <row r="868" spans="1:69" x14ac:dyDescent="0.35">
      <c r="A868">
        <v>2023</v>
      </c>
      <c r="B868" t="s">
        <v>3</v>
      </c>
      <c r="C868" t="s">
        <v>33</v>
      </c>
      <c r="D868" t="s">
        <v>17</v>
      </c>
      <c r="E868">
        <v>2</v>
      </c>
      <c r="F868" t="s">
        <v>9</v>
      </c>
      <c r="G868" t="s">
        <v>122</v>
      </c>
      <c r="H868" t="s">
        <v>35</v>
      </c>
      <c r="I868" t="s">
        <v>86</v>
      </c>
      <c r="J868" t="s">
        <v>19</v>
      </c>
      <c r="K868" t="s">
        <v>90</v>
      </c>
      <c r="L868">
        <v>3</v>
      </c>
      <c r="M868" s="6">
        <v>0</v>
      </c>
      <c r="N868" s="6">
        <v>11999.1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W868" s="66" t="str">
        <f t="shared" si="166"/>
        <v>X</v>
      </c>
      <c r="X868" s="66" t="str">
        <f t="shared" si="167"/>
        <v>X</v>
      </c>
      <c r="BC868" s="88">
        <v>500</v>
      </c>
      <c r="BE868" s="78">
        <f t="shared" si="174"/>
        <v>430500</v>
      </c>
      <c r="BF868" s="82">
        <f t="shared" si="168"/>
        <v>0.86202184233415369</v>
      </c>
      <c r="BG868" s="82">
        <f t="shared" si="170"/>
        <v>0.13797815766584631</v>
      </c>
      <c r="BH868" s="86">
        <f t="shared" si="175"/>
        <v>3.177728002761171E-4</v>
      </c>
      <c r="BI868" s="83">
        <f>SUMPRODUCT(BC868:$BC$2007,BG868:$BG$2007)</f>
        <v>27843.860225454715</v>
      </c>
      <c r="BJ868" s="77">
        <f t="shared" si="169"/>
        <v>0.12810503360753883</v>
      </c>
      <c r="BL868" s="78">
        <f t="shared" si="176"/>
        <v>430500</v>
      </c>
      <c r="BM868" s="82">
        <f t="shared" si="171"/>
        <v>0.9718215119872019</v>
      </c>
      <c r="BN868" s="82">
        <f t="shared" si="172"/>
        <v>2.8178488012798097E-2</v>
      </c>
      <c r="BO868" s="86">
        <f t="shared" si="177"/>
        <v>1.170537844686903E-4</v>
      </c>
      <c r="BP868" s="83">
        <f>SUMPRODUCT(BC867:$BC$2006, BN868:$BN$2007)</f>
        <v>3375.6198169895888</v>
      </c>
      <c r="BQ868" s="77">
        <f t="shared" si="173"/>
        <v>2.7986643890857556E-2</v>
      </c>
    </row>
    <row r="869" spans="1:69" x14ac:dyDescent="0.35">
      <c r="A869">
        <v>2023</v>
      </c>
      <c r="B869" t="s">
        <v>3</v>
      </c>
      <c r="C869" t="s">
        <v>33</v>
      </c>
      <c r="D869" t="s">
        <v>17</v>
      </c>
      <c r="E869">
        <v>2</v>
      </c>
      <c r="F869" t="s">
        <v>9</v>
      </c>
      <c r="G869" t="s">
        <v>125</v>
      </c>
      <c r="H869" t="s">
        <v>35</v>
      </c>
      <c r="I869" t="s">
        <v>86</v>
      </c>
      <c r="J869" t="s">
        <v>19</v>
      </c>
      <c r="K869" t="s">
        <v>90</v>
      </c>
      <c r="L869">
        <v>4</v>
      </c>
      <c r="M869" s="6">
        <v>0</v>
      </c>
      <c r="N869" s="6">
        <v>15708.95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W869" s="66" t="str">
        <f t="shared" si="166"/>
        <v>X</v>
      </c>
      <c r="X869" s="66" t="str">
        <f t="shared" si="167"/>
        <v>X</v>
      </c>
      <c r="BC869" s="88">
        <v>500</v>
      </c>
      <c r="BE869" s="78">
        <f t="shared" si="174"/>
        <v>431000</v>
      </c>
      <c r="BF869" s="82">
        <f t="shared" si="168"/>
        <v>0.86233888496433542</v>
      </c>
      <c r="BG869" s="82">
        <f t="shared" si="170"/>
        <v>0.13766111503566458</v>
      </c>
      <c r="BH869" s="86">
        <f t="shared" si="175"/>
        <v>3.1704263018172973E-4</v>
      </c>
      <c r="BI869" s="83">
        <f>SUMPRODUCT(BC869:$BC$2007,BG869:$BG$2007)</f>
        <v>27774.87114662179</v>
      </c>
      <c r="BJ869" s="77">
        <f t="shared" si="169"/>
        <v>0.12778762617225925</v>
      </c>
      <c r="BL869" s="78">
        <f t="shared" si="176"/>
        <v>431000</v>
      </c>
      <c r="BM869" s="82">
        <f t="shared" si="171"/>
        <v>0.97193808154031858</v>
      </c>
      <c r="BN869" s="82">
        <f t="shared" si="172"/>
        <v>2.8061918459681423E-2</v>
      </c>
      <c r="BO869" s="86">
        <f t="shared" si="177"/>
        <v>1.1656955311667438E-4</v>
      </c>
      <c r="BP869" s="83">
        <f>SUMPRODUCT(BC868:$BC$2006, BN869:$BN$2007)</f>
        <v>3361.5305729831898</v>
      </c>
      <c r="BQ869" s="77">
        <f t="shared" si="173"/>
        <v>2.786983255662083E-2</v>
      </c>
    </row>
    <row r="870" spans="1:69" x14ac:dyDescent="0.35">
      <c r="A870">
        <v>2023</v>
      </c>
      <c r="B870" t="s">
        <v>3</v>
      </c>
      <c r="C870" t="s">
        <v>33</v>
      </c>
      <c r="D870" t="s">
        <v>17</v>
      </c>
      <c r="E870">
        <v>2</v>
      </c>
      <c r="F870" t="s">
        <v>9</v>
      </c>
      <c r="G870" t="s">
        <v>125</v>
      </c>
      <c r="H870" t="s">
        <v>35</v>
      </c>
      <c r="I870" t="s">
        <v>86</v>
      </c>
      <c r="J870" t="s">
        <v>19</v>
      </c>
      <c r="K870" t="s">
        <v>113</v>
      </c>
      <c r="L870">
        <v>1</v>
      </c>
      <c r="M870" s="6">
        <v>308075.2</v>
      </c>
      <c r="N870" s="6">
        <v>3300</v>
      </c>
      <c r="O870" s="6">
        <v>0</v>
      </c>
      <c r="P870" s="6">
        <v>308075.2</v>
      </c>
      <c r="Q870" s="6">
        <v>0</v>
      </c>
      <c r="R870" s="6">
        <v>0</v>
      </c>
      <c r="S870" s="6">
        <v>0</v>
      </c>
      <c r="T870" s="6">
        <v>298341.90000000002</v>
      </c>
      <c r="W870" s="66" t="str">
        <f t="shared" si="166"/>
        <v>X</v>
      </c>
      <c r="X870" s="66" t="str">
        <f t="shared" si="167"/>
        <v>X</v>
      </c>
      <c r="BC870" s="88">
        <v>500</v>
      </c>
      <c r="BE870" s="78">
        <f t="shared" si="174"/>
        <v>431500</v>
      </c>
      <c r="BF870" s="82">
        <f t="shared" si="168"/>
        <v>0.8626551991021888</v>
      </c>
      <c r="BG870" s="82">
        <f t="shared" si="170"/>
        <v>0.1373448008978112</v>
      </c>
      <c r="BH870" s="86">
        <f t="shared" si="175"/>
        <v>3.1631413785337958E-4</v>
      </c>
      <c r="BI870" s="83">
        <f>SUMPRODUCT(BC870:$BC$2007,BG870:$BG$2007)</f>
        <v>27706.040589103959</v>
      </c>
      <c r="BJ870" s="77">
        <f t="shared" si="169"/>
        <v>0.1274709480675478</v>
      </c>
      <c r="BL870" s="78">
        <f t="shared" si="176"/>
        <v>431500</v>
      </c>
      <c r="BM870" s="82">
        <f t="shared" si="171"/>
        <v>0.97205416886526497</v>
      </c>
      <c r="BN870" s="82">
        <f t="shared" si="172"/>
        <v>2.7945831134735033E-2</v>
      </c>
      <c r="BO870" s="86">
        <f t="shared" si="177"/>
        <v>1.1608732494639007E-4</v>
      </c>
      <c r="BP870" s="83">
        <f>SUMPRODUCT(BC869:$BC$2006, BN870:$BN$2007)</f>
        <v>3347.499613753349</v>
      </c>
      <c r="BQ870" s="77">
        <f t="shared" si="173"/>
        <v>2.775350445076118E-2</v>
      </c>
    </row>
    <row r="871" spans="1:69" x14ac:dyDescent="0.35">
      <c r="A871">
        <v>2023</v>
      </c>
      <c r="B871" t="s">
        <v>3</v>
      </c>
      <c r="C871" t="s">
        <v>33</v>
      </c>
      <c r="D871" t="s">
        <v>17</v>
      </c>
      <c r="E871">
        <v>2</v>
      </c>
      <c r="F871" t="s">
        <v>9</v>
      </c>
      <c r="G871" t="s">
        <v>126</v>
      </c>
      <c r="H871" t="s">
        <v>35</v>
      </c>
      <c r="I871" t="s">
        <v>86</v>
      </c>
      <c r="J871" t="s">
        <v>19</v>
      </c>
      <c r="K871" t="s">
        <v>90</v>
      </c>
      <c r="L871">
        <v>1</v>
      </c>
      <c r="M871" s="6">
        <v>0</v>
      </c>
      <c r="N871" s="6">
        <v>3971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W871" s="66" t="str">
        <f t="shared" si="166"/>
        <v>X</v>
      </c>
      <c r="X871" s="66" t="str">
        <f t="shared" si="167"/>
        <v>X</v>
      </c>
      <c r="BC871" s="88">
        <v>500</v>
      </c>
      <c r="BE871" s="78">
        <f t="shared" si="174"/>
        <v>432000</v>
      </c>
      <c r="BF871" s="82">
        <f t="shared" si="168"/>
        <v>0.86297078642162439</v>
      </c>
      <c r="BG871" s="82">
        <f t="shared" si="170"/>
        <v>0.13702921357837561</v>
      </c>
      <c r="BH871" s="86">
        <f t="shared" si="175"/>
        <v>3.1558731943559515E-4</v>
      </c>
      <c r="BI871" s="83">
        <f>SUMPRODUCT(BC871:$BC$2007,BG871:$BG$2007)</f>
        <v>27637.368188655055</v>
      </c>
      <c r="BJ871" s="77">
        <f t="shared" si="169"/>
        <v>0.12715499761756763</v>
      </c>
      <c r="BL871" s="78">
        <f t="shared" si="176"/>
        <v>432000</v>
      </c>
      <c r="BM871" s="82">
        <f t="shared" si="171"/>
        <v>0.9721697759569361</v>
      </c>
      <c r="BN871" s="82">
        <f t="shared" si="172"/>
        <v>2.78302240430639E-2</v>
      </c>
      <c r="BO871" s="86">
        <f t="shared" si="177"/>
        <v>1.156070916711327E-4</v>
      </c>
      <c r="BP871" s="83">
        <f>SUMPRODUCT(BC870:$BC$2006, BN871:$BN$2007)</f>
        <v>3333.5266981859813</v>
      </c>
      <c r="BQ871" s="77">
        <f t="shared" si="173"/>
        <v>2.7637657574246015E-2</v>
      </c>
    </row>
    <row r="872" spans="1:69" x14ac:dyDescent="0.35">
      <c r="A872">
        <v>2023</v>
      </c>
      <c r="B872" t="s">
        <v>3</v>
      </c>
      <c r="C872" t="s">
        <v>33</v>
      </c>
      <c r="D872" t="s">
        <v>17</v>
      </c>
      <c r="E872">
        <v>2</v>
      </c>
      <c r="F872" t="s">
        <v>9</v>
      </c>
      <c r="G872" t="s">
        <v>126</v>
      </c>
      <c r="H872" t="s">
        <v>35</v>
      </c>
      <c r="I872" t="s">
        <v>87</v>
      </c>
      <c r="J872" t="s">
        <v>19</v>
      </c>
      <c r="K872" t="s">
        <v>90</v>
      </c>
      <c r="L872">
        <v>1</v>
      </c>
      <c r="M872" s="6">
        <v>35000</v>
      </c>
      <c r="N872" s="6">
        <v>3927.61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W872" s="66">
        <f t="shared" si="166"/>
        <v>35000</v>
      </c>
      <c r="X872" s="66" t="str">
        <f t="shared" si="167"/>
        <v>X</v>
      </c>
      <c r="BC872" s="88">
        <v>500</v>
      </c>
      <c r="BE872" s="78">
        <f t="shared" si="174"/>
        <v>432500</v>
      </c>
      <c r="BF872" s="82">
        <f t="shared" si="168"/>
        <v>0.86328564859270684</v>
      </c>
      <c r="BG872" s="82">
        <f t="shared" si="170"/>
        <v>0.13671435140729316</v>
      </c>
      <c r="BH872" s="86">
        <f t="shared" si="175"/>
        <v>3.1486217108245285E-4</v>
      </c>
      <c r="BI872" s="83">
        <f>SUMPRODUCT(BC872:$BC$2007,BG872:$BG$2007)</f>
        <v>27568.853581865864</v>
      </c>
      <c r="BJ872" s="77">
        <f t="shared" si="169"/>
        <v>0.12683977315033257</v>
      </c>
      <c r="BL872" s="78">
        <f t="shared" si="176"/>
        <v>432500</v>
      </c>
      <c r="BM872" s="82">
        <f t="shared" si="171"/>
        <v>0.97228490480197438</v>
      </c>
      <c r="BN872" s="82">
        <f t="shared" si="172"/>
        <v>2.7715095198025619E-2</v>
      </c>
      <c r="BO872" s="86">
        <f t="shared" si="177"/>
        <v>1.1512884503828147E-4</v>
      </c>
      <c r="BP872" s="83">
        <f>SUMPRODUCT(BC871:$BC$2006, BN872:$BN$2007)</f>
        <v>3319.6115861644494</v>
      </c>
      <c r="BQ872" s="77">
        <f t="shared" si="173"/>
        <v>2.7522289936312394E-2</v>
      </c>
    </row>
    <row r="873" spans="1:69" x14ac:dyDescent="0.35">
      <c r="A873">
        <v>2023</v>
      </c>
      <c r="B873" t="s">
        <v>3</v>
      </c>
      <c r="C873" t="s">
        <v>33</v>
      </c>
      <c r="D873" t="s">
        <v>17</v>
      </c>
      <c r="E873">
        <v>2</v>
      </c>
      <c r="F873" t="s">
        <v>9</v>
      </c>
      <c r="G873" t="s">
        <v>127</v>
      </c>
      <c r="H873" t="s">
        <v>35</v>
      </c>
      <c r="I873" t="s">
        <v>86</v>
      </c>
      <c r="J873" t="s">
        <v>19</v>
      </c>
      <c r="K873" t="s">
        <v>113</v>
      </c>
      <c r="L873">
        <v>1</v>
      </c>
      <c r="M873" s="6">
        <v>0</v>
      </c>
      <c r="N873" s="6">
        <v>2282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W873" s="66" t="str">
        <f t="shared" si="166"/>
        <v>X</v>
      </c>
      <c r="X873" s="66" t="str">
        <f t="shared" si="167"/>
        <v>X</v>
      </c>
      <c r="BC873" s="88">
        <v>500</v>
      </c>
      <c r="BE873" s="78">
        <f t="shared" si="174"/>
        <v>433000</v>
      </c>
      <c r="BF873" s="82">
        <f t="shared" si="168"/>
        <v>0.8635997872816632</v>
      </c>
      <c r="BG873" s="82">
        <f t="shared" si="170"/>
        <v>0.1364002127183368</v>
      </c>
      <c r="BH873" s="86">
        <f t="shared" si="175"/>
        <v>3.1413868895635577E-4</v>
      </c>
      <c r="BI873" s="83">
        <f>SUMPRODUCT(BC873:$BC$2007,BG873:$BG$2007)</f>
        <v>27500.49640616222</v>
      </c>
      <c r="BJ873" s="77">
        <f t="shared" si="169"/>
        <v>0.12652527299769833</v>
      </c>
      <c r="BL873" s="78">
        <f t="shared" si="176"/>
        <v>433000</v>
      </c>
      <c r="BM873" s="82">
        <f t="shared" si="171"/>
        <v>0.97239955737880357</v>
      </c>
      <c r="BN873" s="82">
        <f t="shared" si="172"/>
        <v>2.760044262119643E-2</v>
      </c>
      <c r="BO873" s="86">
        <f t="shared" si="177"/>
        <v>1.1465257682918839E-4</v>
      </c>
      <c r="BP873" s="83">
        <f>SUMPRODUCT(BC872:$BC$2006, BN873:$BN$2007)</f>
        <v>3305.7540385654365</v>
      </c>
      <c r="BQ873" s="77">
        <f t="shared" si="173"/>
        <v>2.7407399554432822E-2</v>
      </c>
    </row>
    <row r="874" spans="1:69" x14ac:dyDescent="0.35">
      <c r="A874">
        <v>2023</v>
      </c>
      <c r="B874" t="s">
        <v>3</v>
      </c>
      <c r="C874" t="s">
        <v>33</v>
      </c>
      <c r="D874" t="s">
        <v>17</v>
      </c>
      <c r="E874">
        <v>2</v>
      </c>
      <c r="F874" t="s">
        <v>9</v>
      </c>
      <c r="G874" t="s">
        <v>127</v>
      </c>
      <c r="H874" t="s">
        <v>35</v>
      </c>
      <c r="I874" t="s">
        <v>87</v>
      </c>
      <c r="J874" t="s">
        <v>19</v>
      </c>
      <c r="K874" t="s">
        <v>110</v>
      </c>
      <c r="L874">
        <v>1</v>
      </c>
      <c r="M874" s="6">
        <v>-25000</v>
      </c>
      <c r="N874" s="6">
        <v>1000</v>
      </c>
      <c r="O874" s="6">
        <v>0</v>
      </c>
      <c r="P874" s="6">
        <v>-25000</v>
      </c>
      <c r="Q874" s="6">
        <v>0</v>
      </c>
      <c r="R874" s="6">
        <v>0</v>
      </c>
      <c r="S874" s="6">
        <v>0</v>
      </c>
      <c r="T874" s="6">
        <v>-25000</v>
      </c>
      <c r="W874" s="66">
        <f t="shared" si="166"/>
        <v>-25000</v>
      </c>
      <c r="X874" s="66">
        <f t="shared" si="167"/>
        <v>-25000</v>
      </c>
      <c r="BC874" s="88">
        <v>500</v>
      </c>
      <c r="BE874" s="78">
        <f t="shared" si="174"/>
        <v>433500</v>
      </c>
      <c r="BF874" s="82">
        <f t="shared" si="168"/>
        <v>0.8639132041508919</v>
      </c>
      <c r="BG874" s="82">
        <f t="shared" si="170"/>
        <v>0.1360867958491081</v>
      </c>
      <c r="BH874" s="86">
        <f t="shared" si="175"/>
        <v>3.1341686922869982E-4</v>
      </c>
      <c r="BI874" s="83">
        <f>SUMPRODUCT(BC874:$BC$2007,BG874:$BG$2007)</f>
        <v>27432.296299803049</v>
      </c>
      <c r="BJ874" s="77">
        <f t="shared" si="169"/>
        <v>0.1262114954953536</v>
      </c>
      <c r="BL874" s="78">
        <f t="shared" si="176"/>
        <v>433500</v>
      </c>
      <c r="BM874" s="82">
        <f t="shared" si="171"/>
        <v>0.97251373565766353</v>
      </c>
      <c r="BN874" s="82">
        <f t="shared" si="172"/>
        <v>2.7486264342336475E-2</v>
      </c>
      <c r="BO874" s="86">
        <f t="shared" si="177"/>
        <v>1.1417827885995546E-4</v>
      </c>
      <c r="BP874" s="83">
        <f>SUMPRODUCT(BC873:$BC$2006, BN874:$BN$2007)</f>
        <v>3291.9538172548382</v>
      </c>
      <c r="BQ874" s="77">
        <f t="shared" si="173"/>
        <v>2.7292984454281178E-2</v>
      </c>
    </row>
    <row r="875" spans="1:69" x14ac:dyDescent="0.35">
      <c r="A875">
        <v>2023</v>
      </c>
      <c r="B875" t="s">
        <v>3</v>
      </c>
      <c r="C875" t="s">
        <v>33</v>
      </c>
      <c r="D875" t="s">
        <v>17</v>
      </c>
      <c r="E875">
        <v>2</v>
      </c>
      <c r="F875" t="s">
        <v>9</v>
      </c>
      <c r="G875" t="s">
        <v>128</v>
      </c>
      <c r="H875" t="s">
        <v>35</v>
      </c>
      <c r="I875" t="s">
        <v>86</v>
      </c>
      <c r="J875" t="s">
        <v>19</v>
      </c>
      <c r="K875" t="s">
        <v>113</v>
      </c>
      <c r="L875">
        <v>1</v>
      </c>
      <c r="M875" s="6">
        <v>364680.5</v>
      </c>
      <c r="N875" s="6">
        <v>7681</v>
      </c>
      <c r="O875" s="6">
        <v>0</v>
      </c>
      <c r="P875" s="6">
        <v>364680.5</v>
      </c>
      <c r="Q875" s="6">
        <v>0</v>
      </c>
      <c r="R875" s="6">
        <v>0</v>
      </c>
      <c r="S875" s="6">
        <v>0</v>
      </c>
      <c r="T875" s="6">
        <v>353158.81</v>
      </c>
      <c r="W875" s="66" t="str">
        <f t="shared" si="166"/>
        <v>X</v>
      </c>
      <c r="X875" s="66" t="str">
        <f t="shared" si="167"/>
        <v>X</v>
      </c>
      <c r="BC875" s="88">
        <v>500</v>
      </c>
      <c r="BE875" s="78">
        <f t="shared" si="174"/>
        <v>434000</v>
      </c>
      <c r="BF875" s="82">
        <f t="shared" si="168"/>
        <v>0.86422590085897166</v>
      </c>
      <c r="BG875" s="82">
        <f t="shared" si="170"/>
        <v>0.13577409914102834</v>
      </c>
      <c r="BH875" s="86">
        <f t="shared" si="175"/>
        <v>3.1269670807976269E-4</v>
      </c>
      <c r="BI875" s="83">
        <f>SUMPRODUCT(BC875:$BC$2007,BG875:$BG$2007)</f>
        <v>27364.252901878495</v>
      </c>
      <c r="BJ875" s="77">
        <f t="shared" si="169"/>
        <v>0.12589843898281128</v>
      </c>
      <c r="BL875" s="78">
        <f t="shared" si="176"/>
        <v>434000</v>
      </c>
      <c r="BM875" s="82">
        <f t="shared" si="171"/>
        <v>0.97262744160064296</v>
      </c>
      <c r="BN875" s="82">
        <f t="shared" si="172"/>
        <v>2.7372558399357039E-2</v>
      </c>
      <c r="BO875" s="86">
        <f t="shared" si="177"/>
        <v>1.1370594297943626E-4</v>
      </c>
      <c r="BP875" s="83">
        <f>SUMPRODUCT(BC874:$BC$2006, BN875:$BN$2007)</f>
        <v>3278.2106850836699</v>
      </c>
      <c r="BQ875" s="77">
        <f t="shared" si="173"/>
        <v>2.717904266969879E-2</v>
      </c>
    </row>
    <row r="876" spans="1:69" x14ac:dyDescent="0.35">
      <c r="A876">
        <v>2023</v>
      </c>
      <c r="B876" t="s">
        <v>3</v>
      </c>
      <c r="C876" t="s">
        <v>33</v>
      </c>
      <c r="D876" t="s">
        <v>17</v>
      </c>
      <c r="E876">
        <v>2</v>
      </c>
      <c r="F876" t="s">
        <v>9</v>
      </c>
      <c r="G876" t="s">
        <v>128</v>
      </c>
      <c r="H876" t="s">
        <v>35</v>
      </c>
      <c r="I876" t="s">
        <v>87</v>
      </c>
      <c r="J876" t="s">
        <v>19</v>
      </c>
      <c r="K876" t="s">
        <v>90</v>
      </c>
      <c r="L876">
        <v>1</v>
      </c>
      <c r="M876" s="6">
        <v>326769</v>
      </c>
      <c r="N876" s="6">
        <v>3852.35</v>
      </c>
      <c r="O876" s="6">
        <v>0</v>
      </c>
      <c r="P876" s="6">
        <v>326769</v>
      </c>
      <c r="Q876" s="6">
        <v>0</v>
      </c>
      <c r="R876" s="6">
        <v>0</v>
      </c>
      <c r="S876" s="6">
        <v>0</v>
      </c>
      <c r="T876" s="6">
        <v>316445.09000000003</v>
      </c>
      <c r="W876" s="66">
        <f t="shared" si="166"/>
        <v>326769</v>
      </c>
      <c r="X876" s="66">
        <f t="shared" si="167"/>
        <v>326769</v>
      </c>
      <c r="BC876" s="88">
        <v>500</v>
      </c>
      <c r="BE876" s="78">
        <f t="shared" si="174"/>
        <v>434500</v>
      </c>
      <c r="BF876" s="82">
        <f t="shared" si="168"/>
        <v>0.86453787906066992</v>
      </c>
      <c r="BG876" s="82">
        <f t="shared" si="170"/>
        <v>0.13546212093933008</v>
      </c>
      <c r="BH876" s="86">
        <f t="shared" si="175"/>
        <v>3.1197820169825974E-4</v>
      </c>
      <c r="BI876" s="83">
        <f>SUMPRODUCT(BC876:$BC$2007,BG876:$BG$2007)</f>
        <v>27296.365852307983</v>
      </c>
      <c r="BJ876" s="77">
        <f t="shared" si="169"/>
        <v>0.12558610180339977</v>
      </c>
      <c r="BL876" s="78">
        <f t="shared" si="176"/>
        <v>434500</v>
      </c>
      <c r="BM876" s="82">
        <f t="shared" si="171"/>
        <v>0.97274067716171442</v>
      </c>
      <c r="BN876" s="82">
        <f t="shared" si="172"/>
        <v>2.7259322838285582E-2</v>
      </c>
      <c r="BO876" s="86">
        <f t="shared" si="177"/>
        <v>1.1323556107145638E-4</v>
      </c>
      <c r="BP876" s="83">
        <f>SUMPRODUCT(BC875:$BC$2006, BN876:$BN$2007)</f>
        <v>3264.5244058839908</v>
      </c>
      <c r="BQ876" s="77">
        <f t="shared" si="173"/>
        <v>2.7065572242660634E-2</v>
      </c>
    </row>
    <row r="877" spans="1:69" x14ac:dyDescent="0.35">
      <c r="A877">
        <v>2023</v>
      </c>
      <c r="B877" t="s">
        <v>3</v>
      </c>
      <c r="C877" t="s">
        <v>33</v>
      </c>
      <c r="D877" t="s">
        <v>17</v>
      </c>
      <c r="E877">
        <v>2</v>
      </c>
      <c r="F877" t="s">
        <v>9</v>
      </c>
      <c r="G877" t="s">
        <v>129</v>
      </c>
      <c r="H877" t="s">
        <v>35</v>
      </c>
      <c r="I877" t="s">
        <v>86</v>
      </c>
      <c r="J877" t="s">
        <v>19</v>
      </c>
      <c r="K877" t="s">
        <v>90</v>
      </c>
      <c r="L877">
        <v>1</v>
      </c>
      <c r="M877" s="6">
        <v>0</v>
      </c>
      <c r="N877" s="6">
        <v>3925.19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W877" s="66" t="str">
        <f t="shared" si="166"/>
        <v>X</v>
      </c>
      <c r="X877" s="66" t="str">
        <f t="shared" si="167"/>
        <v>X</v>
      </c>
      <c r="BC877" s="88">
        <v>500</v>
      </c>
      <c r="BE877" s="78">
        <f t="shared" si="174"/>
        <v>435000</v>
      </c>
      <c r="BF877" s="82">
        <f t="shared" si="168"/>
        <v>0.86484914040695204</v>
      </c>
      <c r="BG877" s="82">
        <f t="shared" si="170"/>
        <v>0.13515085959304796</v>
      </c>
      <c r="BH877" s="86">
        <f t="shared" si="175"/>
        <v>3.1126134628212121E-4</v>
      </c>
      <c r="BI877" s="83">
        <f>SUMPRODUCT(BC877:$BC$2007,BG877:$BG$2007)</f>
        <v>27228.634791838314</v>
      </c>
      <c r="BJ877" s="77">
        <f t="shared" si="169"/>
        <v>0.125274482304254</v>
      </c>
      <c r="BL877" s="78">
        <f t="shared" si="176"/>
        <v>435000</v>
      </c>
      <c r="BM877" s="82">
        <f t="shared" si="171"/>
        <v>0.97285344428676668</v>
      </c>
      <c r="BN877" s="82">
        <f t="shared" si="172"/>
        <v>2.7146555713233322E-2</v>
      </c>
      <c r="BO877" s="86">
        <f t="shared" si="177"/>
        <v>1.1276712505225994E-4</v>
      </c>
      <c r="BP877" s="83">
        <f>SUMPRODUCT(BC876:$BC$2006, BN877:$BN$2007)</f>
        <v>3250.8947444648484</v>
      </c>
      <c r="BQ877" s="77">
        <f t="shared" si="173"/>
        <v>2.6952571223241722E-2</v>
      </c>
    </row>
    <row r="878" spans="1:69" x14ac:dyDescent="0.35">
      <c r="A878">
        <v>2023</v>
      </c>
      <c r="B878" t="s">
        <v>3</v>
      </c>
      <c r="C878" t="s">
        <v>33</v>
      </c>
      <c r="D878" t="s">
        <v>17</v>
      </c>
      <c r="E878">
        <v>2</v>
      </c>
      <c r="F878" t="s">
        <v>9</v>
      </c>
      <c r="G878" t="s">
        <v>129</v>
      </c>
      <c r="H878" t="s">
        <v>35</v>
      </c>
      <c r="I878" t="s">
        <v>87</v>
      </c>
      <c r="J878" t="s">
        <v>19</v>
      </c>
      <c r="K878" t="s">
        <v>90</v>
      </c>
      <c r="L878">
        <v>1</v>
      </c>
      <c r="M878" s="6">
        <v>-196650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344954.12</v>
      </c>
      <c r="W878" s="66">
        <f t="shared" si="166"/>
        <v>-196650</v>
      </c>
      <c r="X878" s="66" t="str">
        <f t="shared" si="167"/>
        <v>X</v>
      </c>
      <c r="BC878" s="88">
        <v>500</v>
      </c>
      <c r="BE878" s="78">
        <f t="shared" si="174"/>
        <v>435500</v>
      </c>
      <c r="BF878" s="82">
        <f t="shared" si="168"/>
        <v>0.86515968654498987</v>
      </c>
      <c r="BG878" s="82">
        <f t="shared" si="170"/>
        <v>0.13484031345501013</v>
      </c>
      <c r="BH878" s="86">
        <f t="shared" si="175"/>
        <v>3.1054613803782605E-4</v>
      </c>
      <c r="BI878" s="83">
        <f>SUMPRODUCT(BC878:$BC$2007,BG878:$BG$2007)</f>
        <v>27161.059362041789</v>
      </c>
      <c r="BJ878" s="77">
        <f t="shared" si="169"/>
        <v>0.1249635788363069</v>
      </c>
      <c r="BL878" s="78">
        <f t="shared" si="176"/>
        <v>435500</v>
      </c>
      <c r="BM878" s="82">
        <f t="shared" si="171"/>
        <v>0.97296574491363885</v>
      </c>
      <c r="BN878" s="82">
        <f t="shared" si="172"/>
        <v>2.7034255086361147E-2</v>
      </c>
      <c r="BO878" s="86">
        <f t="shared" si="177"/>
        <v>1.123006268721749E-4</v>
      </c>
      <c r="BP878" s="83">
        <f>SUMPRODUCT(BC877:$BC$2006, BN878:$BN$2007)</f>
        <v>3237.3214666082313</v>
      </c>
      <c r="BQ878" s="77">
        <f t="shared" si="173"/>
        <v>2.6840037669583545E-2</v>
      </c>
    </row>
    <row r="879" spans="1:69" x14ac:dyDescent="0.35">
      <c r="A879">
        <v>2023</v>
      </c>
      <c r="B879" t="s">
        <v>3</v>
      </c>
      <c r="C879" t="s">
        <v>33</v>
      </c>
      <c r="D879" t="s">
        <v>17</v>
      </c>
      <c r="E879">
        <v>2</v>
      </c>
      <c r="F879" t="s">
        <v>9</v>
      </c>
      <c r="G879" t="s">
        <v>133</v>
      </c>
      <c r="H879" t="s">
        <v>35</v>
      </c>
      <c r="I879" t="s">
        <v>86</v>
      </c>
      <c r="J879" t="s">
        <v>19</v>
      </c>
      <c r="K879" t="s">
        <v>94</v>
      </c>
      <c r="L879">
        <v>1</v>
      </c>
      <c r="M879" s="6">
        <v>-30000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-18000</v>
      </c>
      <c r="W879" s="66" t="str">
        <f t="shared" si="166"/>
        <v>X</v>
      </c>
      <c r="X879" s="66" t="str">
        <f t="shared" si="167"/>
        <v>X</v>
      </c>
      <c r="BC879" s="88">
        <v>500</v>
      </c>
      <c r="BE879" s="78">
        <f t="shared" si="174"/>
        <v>436000</v>
      </c>
      <c r="BF879" s="82">
        <f t="shared" si="168"/>
        <v>0.86546951911817038</v>
      </c>
      <c r="BG879" s="82">
        <f t="shared" si="170"/>
        <v>0.13453048088182962</v>
      </c>
      <c r="BH879" s="86">
        <f t="shared" si="175"/>
        <v>3.0983257318051294E-4</v>
      </c>
      <c r="BI879" s="83">
        <f>SUMPRODUCT(BC879:$BC$2007,BG879:$BG$2007)</f>
        <v>27093.639205314284</v>
      </c>
      <c r="BJ879" s="77">
        <f t="shared" si="169"/>
        <v>0.1246533897542806</v>
      </c>
      <c r="BL879" s="78">
        <f t="shared" si="176"/>
        <v>436000</v>
      </c>
      <c r="BM879" s="82">
        <f t="shared" si="171"/>
        <v>0.97307758097215369</v>
      </c>
      <c r="BN879" s="82">
        <f t="shared" si="172"/>
        <v>2.6922419027846312E-2</v>
      </c>
      <c r="BO879" s="86">
        <f t="shared" si="177"/>
        <v>1.1183605851483591E-4</v>
      </c>
      <c r="BP879" s="83">
        <f>SUMPRODUCT(BC878:$BC$2006, BN879:$BN$2007)</f>
        <v>3223.804339065051</v>
      </c>
      <c r="BQ879" s="77">
        <f t="shared" si="173"/>
        <v>2.6727969647860748E-2</v>
      </c>
    </row>
    <row r="880" spans="1:69" x14ac:dyDescent="0.35">
      <c r="A880">
        <v>2023</v>
      </c>
      <c r="B880" t="s">
        <v>3</v>
      </c>
      <c r="C880" t="s">
        <v>33</v>
      </c>
      <c r="D880" t="s">
        <v>17</v>
      </c>
      <c r="E880">
        <v>2</v>
      </c>
      <c r="F880" t="s">
        <v>9</v>
      </c>
      <c r="G880" t="s">
        <v>134</v>
      </c>
      <c r="H880" t="s">
        <v>35</v>
      </c>
      <c r="I880" t="s">
        <v>86</v>
      </c>
      <c r="J880" t="s">
        <v>19</v>
      </c>
      <c r="K880" t="s">
        <v>90</v>
      </c>
      <c r="L880">
        <v>7</v>
      </c>
      <c r="M880" s="6">
        <v>-271159</v>
      </c>
      <c r="N880" s="6">
        <v>22284.25</v>
      </c>
      <c r="O880" s="6">
        <v>0</v>
      </c>
      <c r="P880" s="6">
        <v>93764</v>
      </c>
      <c r="Q880" s="6">
        <v>0</v>
      </c>
      <c r="R880" s="6">
        <v>0</v>
      </c>
      <c r="S880" s="6">
        <v>0</v>
      </c>
      <c r="T880" s="6">
        <v>624892.32999999996</v>
      </c>
      <c r="W880" s="66" t="str">
        <f t="shared" si="166"/>
        <v>X</v>
      </c>
      <c r="X880" s="66" t="str">
        <f t="shared" si="167"/>
        <v>X</v>
      </c>
      <c r="BC880" s="88">
        <v>500</v>
      </c>
      <c r="BE880" s="78">
        <f t="shared" si="174"/>
        <v>436500</v>
      </c>
      <c r="BF880" s="82">
        <f t="shared" si="168"/>
        <v>0.86577863976610425</v>
      </c>
      <c r="BG880" s="82">
        <f t="shared" si="170"/>
        <v>0.13422136023389575</v>
      </c>
      <c r="BH880" s="86">
        <f t="shared" si="175"/>
        <v>3.0912064793386929E-4</v>
      </c>
      <c r="BI880" s="83">
        <f>SUMPRODUCT(BC880:$BC$2007,BG880:$BG$2007)</f>
        <v>27026.373964873364</v>
      </c>
      <c r="BJ880" s="77">
        <f t="shared" si="169"/>
        <v>0.12434391341667761</v>
      </c>
      <c r="BL880" s="78">
        <f t="shared" si="176"/>
        <v>436500</v>
      </c>
      <c r="BM880" s="82">
        <f t="shared" si="171"/>
        <v>0.97318895438415043</v>
      </c>
      <c r="BN880" s="82">
        <f t="shared" si="172"/>
        <v>2.6811045615849571E-2</v>
      </c>
      <c r="BO880" s="86">
        <f t="shared" si="177"/>
        <v>1.1137341199674022E-4</v>
      </c>
      <c r="BP880" s="83">
        <f>SUMPRODUCT(BC879:$BC$2006, BN880:$BN$2007)</f>
        <v>3210.3431295511282</v>
      </c>
      <c r="BQ880" s="77">
        <f t="shared" si="173"/>
        <v>2.661636523224787E-2</v>
      </c>
    </row>
    <row r="881" spans="1:69" x14ac:dyDescent="0.35">
      <c r="A881">
        <v>2023</v>
      </c>
      <c r="B881" t="s">
        <v>3</v>
      </c>
      <c r="C881" t="s">
        <v>33</v>
      </c>
      <c r="D881" t="s">
        <v>17</v>
      </c>
      <c r="E881">
        <v>2</v>
      </c>
      <c r="F881" t="s">
        <v>9</v>
      </c>
      <c r="G881" t="s">
        <v>134</v>
      </c>
      <c r="H881" t="s">
        <v>35</v>
      </c>
      <c r="I881" t="s">
        <v>86</v>
      </c>
      <c r="J881" t="s">
        <v>19</v>
      </c>
      <c r="K881" t="s">
        <v>113</v>
      </c>
      <c r="L881">
        <v>3</v>
      </c>
      <c r="M881" s="6">
        <v>19480</v>
      </c>
      <c r="N881" s="6">
        <v>11995.97</v>
      </c>
      <c r="O881" s="6">
        <v>0</v>
      </c>
      <c r="P881" s="6">
        <v>19480</v>
      </c>
      <c r="Q881" s="6">
        <v>0</v>
      </c>
      <c r="R881" s="6">
        <v>0</v>
      </c>
      <c r="S881" s="6">
        <v>0</v>
      </c>
      <c r="T881" s="6">
        <v>18864.55</v>
      </c>
      <c r="W881" s="66" t="str">
        <f t="shared" si="166"/>
        <v>X</v>
      </c>
      <c r="X881" s="66" t="str">
        <f t="shared" si="167"/>
        <v>X</v>
      </c>
      <c r="BC881" s="88">
        <v>500</v>
      </c>
      <c r="BE881" s="78">
        <f t="shared" si="174"/>
        <v>437000</v>
      </c>
      <c r="BF881" s="82">
        <f t="shared" si="168"/>
        <v>0.86608705012463494</v>
      </c>
      <c r="BG881" s="82">
        <f t="shared" si="170"/>
        <v>0.13391294987536506</v>
      </c>
      <c r="BH881" s="86">
        <f t="shared" si="175"/>
        <v>3.0841035853068632E-4</v>
      </c>
      <c r="BI881" s="83">
        <f>SUMPRODUCT(BC881:$BC$2007,BG881:$BG$2007)</f>
        <v>26959.26328475642</v>
      </c>
      <c r="BJ881" s="77">
        <f t="shared" si="169"/>
        <v>0.12403514818577237</v>
      </c>
      <c r="BL881" s="78">
        <f t="shared" si="176"/>
        <v>437000</v>
      </c>
      <c r="BM881" s="82">
        <f t="shared" si="171"/>
        <v>0.97329986706351812</v>
      </c>
      <c r="BN881" s="82">
        <f t="shared" si="172"/>
        <v>2.670013293648188E-2</v>
      </c>
      <c r="BO881" s="86">
        <f t="shared" si="177"/>
        <v>1.1091267936769178E-4</v>
      </c>
      <c r="BP881" s="83">
        <f>SUMPRODUCT(BC880:$BC$2006, BN881:$BN$2007)</f>
        <v>3196.9376067432031</v>
      </c>
      <c r="BQ881" s="77">
        <f t="shared" si="173"/>
        <v>2.6505222504886246E-2</v>
      </c>
    </row>
    <row r="882" spans="1:69" x14ac:dyDescent="0.35">
      <c r="A882">
        <v>2023</v>
      </c>
      <c r="B882" t="s">
        <v>3</v>
      </c>
      <c r="C882" t="s">
        <v>33</v>
      </c>
      <c r="D882" t="s">
        <v>17</v>
      </c>
      <c r="E882">
        <v>2</v>
      </c>
      <c r="F882" t="s">
        <v>9</v>
      </c>
      <c r="G882" t="s">
        <v>134</v>
      </c>
      <c r="H882" t="s">
        <v>35</v>
      </c>
      <c r="I882" t="s">
        <v>87</v>
      </c>
      <c r="J882" t="s">
        <v>19</v>
      </c>
      <c r="K882" t="s">
        <v>90</v>
      </c>
      <c r="L882">
        <v>2</v>
      </c>
      <c r="M882" s="6">
        <v>14999</v>
      </c>
      <c r="N882" s="6">
        <v>4179.83</v>
      </c>
      <c r="O882" s="6">
        <v>0</v>
      </c>
      <c r="P882" s="6">
        <v>14999</v>
      </c>
      <c r="Q882" s="6">
        <v>0</v>
      </c>
      <c r="R882" s="6">
        <v>0</v>
      </c>
      <c r="S882" s="6">
        <v>0</v>
      </c>
      <c r="T882" s="6">
        <v>14525.12</v>
      </c>
      <c r="W882" s="66">
        <f t="shared" si="166"/>
        <v>7499.5</v>
      </c>
      <c r="X882" s="66">
        <f t="shared" si="167"/>
        <v>7499.5</v>
      </c>
      <c r="BC882" s="88">
        <v>500</v>
      </c>
      <c r="BE882" s="78">
        <f t="shared" si="174"/>
        <v>437500</v>
      </c>
      <c r="BF882" s="82">
        <f t="shared" si="168"/>
        <v>0.86639475182584702</v>
      </c>
      <c r="BG882" s="82">
        <f t="shared" si="170"/>
        <v>0.13360524817415298</v>
      </c>
      <c r="BH882" s="86">
        <f t="shared" si="175"/>
        <v>3.0770170121208196E-4</v>
      </c>
      <c r="BI882" s="83">
        <f>SUMPRODUCT(BC882:$BC$2007,BG882:$BG$2007)</f>
        <v>26892.306809818743</v>
      </c>
      <c r="BJ882" s="77">
        <f t="shared" si="169"/>
        <v>0.12372709242760231</v>
      </c>
      <c r="BL882" s="78">
        <f t="shared" si="176"/>
        <v>437500</v>
      </c>
      <c r="BM882" s="82">
        <f t="shared" si="171"/>
        <v>0.97341032091622837</v>
      </c>
      <c r="BN882" s="82">
        <f t="shared" si="172"/>
        <v>2.6589679083771633E-2</v>
      </c>
      <c r="BO882" s="86">
        <f t="shared" si="177"/>
        <v>1.104538527102461E-4</v>
      </c>
      <c r="BP882" s="83">
        <f>SUMPRODUCT(BC881:$BC$2006, BN882:$BN$2007)</f>
        <v>3183.5875402749625</v>
      </c>
      <c r="BQ882" s="77">
        <f t="shared" si="173"/>
        <v>2.6394539555851085E-2</v>
      </c>
    </row>
    <row r="883" spans="1:69" x14ac:dyDescent="0.35">
      <c r="A883">
        <v>2023</v>
      </c>
      <c r="B883" t="s">
        <v>3</v>
      </c>
      <c r="C883" t="s">
        <v>33</v>
      </c>
      <c r="D883" t="s">
        <v>17</v>
      </c>
      <c r="E883">
        <v>2</v>
      </c>
      <c r="F883" t="s">
        <v>9</v>
      </c>
      <c r="G883" t="s">
        <v>134</v>
      </c>
      <c r="H883" t="s">
        <v>35</v>
      </c>
      <c r="I883" t="s">
        <v>87</v>
      </c>
      <c r="J883" t="s">
        <v>19</v>
      </c>
      <c r="K883" t="s">
        <v>94</v>
      </c>
      <c r="L883">
        <v>1</v>
      </c>
      <c r="M883" s="6">
        <v>31557</v>
      </c>
      <c r="N883" s="6">
        <v>3830.45</v>
      </c>
      <c r="O883" s="6">
        <v>0</v>
      </c>
      <c r="P883" s="6">
        <v>31557</v>
      </c>
      <c r="Q883" s="6">
        <v>0</v>
      </c>
      <c r="R883" s="6">
        <v>0</v>
      </c>
      <c r="S883" s="6">
        <v>0</v>
      </c>
      <c r="T883" s="6">
        <v>30559.99</v>
      </c>
      <c r="W883" s="66">
        <f t="shared" si="166"/>
        <v>31557</v>
      </c>
      <c r="X883" s="66">
        <f t="shared" si="167"/>
        <v>31557</v>
      </c>
      <c r="BC883" s="88">
        <v>500</v>
      </c>
      <c r="BE883" s="78">
        <f t="shared" si="174"/>
        <v>438000</v>
      </c>
      <c r="BF883" s="82">
        <f t="shared" si="168"/>
        <v>0.86670174649807485</v>
      </c>
      <c r="BG883" s="82">
        <f t="shared" si="170"/>
        <v>0.13329825350192515</v>
      </c>
      <c r="BH883" s="86">
        <f t="shared" si="175"/>
        <v>3.0699467222783383E-4</v>
      </c>
      <c r="BI883" s="83">
        <f>SUMPRODUCT(BC883:$BC$2007,BG883:$BG$2007)</f>
        <v>26825.504185731668</v>
      </c>
      <c r="BJ883" s="77">
        <f t="shared" si="169"/>
        <v>0.12341974451195939</v>
      </c>
      <c r="BL883" s="78">
        <f t="shared" si="176"/>
        <v>438000</v>
      </c>
      <c r="BM883" s="82">
        <f t="shared" si="171"/>
        <v>0.97352031784036785</v>
      </c>
      <c r="BN883" s="82">
        <f t="shared" si="172"/>
        <v>2.6479682159632145E-2</v>
      </c>
      <c r="BO883" s="86">
        <f t="shared" si="177"/>
        <v>1.0999692413948825E-4</v>
      </c>
      <c r="BP883" s="83">
        <f>SUMPRODUCT(BC882:$BC$2006, BN883:$BN$2007)</f>
        <v>3170.2927007330763</v>
      </c>
      <c r="BQ883" s="77">
        <f t="shared" si="173"/>
        <v>2.6284314483118614E-2</v>
      </c>
    </row>
    <row r="884" spans="1:69" x14ac:dyDescent="0.35">
      <c r="A884">
        <v>2023</v>
      </c>
      <c r="B884" t="s">
        <v>3</v>
      </c>
      <c r="C884" t="s">
        <v>33</v>
      </c>
      <c r="D884" t="s">
        <v>17</v>
      </c>
      <c r="E884">
        <v>2</v>
      </c>
      <c r="F884" t="s">
        <v>9</v>
      </c>
      <c r="G884" t="s">
        <v>134</v>
      </c>
      <c r="H884" t="s">
        <v>35</v>
      </c>
      <c r="I884" t="s">
        <v>87</v>
      </c>
      <c r="J884" t="s">
        <v>19</v>
      </c>
      <c r="K884" t="s">
        <v>113</v>
      </c>
      <c r="L884">
        <v>2</v>
      </c>
      <c r="M884" s="6">
        <v>12500</v>
      </c>
      <c r="N884" s="6">
        <v>8250.2800000000007</v>
      </c>
      <c r="O884" s="6">
        <v>0</v>
      </c>
      <c r="P884" s="6">
        <v>12500</v>
      </c>
      <c r="Q884" s="6">
        <v>0</v>
      </c>
      <c r="R884" s="6">
        <v>0</v>
      </c>
      <c r="S884" s="6">
        <v>0</v>
      </c>
      <c r="T884" s="6">
        <v>12105.08</v>
      </c>
      <c r="W884" s="66">
        <f t="shared" si="166"/>
        <v>6250</v>
      </c>
      <c r="X884" s="66">
        <f t="shared" si="167"/>
        <v>6250</v>
      </c>
      <c r="BC884" s="88">
        <v>500</v>
      </c>
      <c r="BE884" s="78">
        <f t="shared" si="174"/>
        <v>438500</v>
      </c>
      <c r="BF884" s="82">
        <f t="shared" si="168"/>
        <v>0.86700803576591112</v>
      </c>
      <c r="BG884" s="82">
        <f t="shared" si="170"/>
        <v>0.13299196423408888</v>
      </c>
      <c r="BH884" s="86">
        <f t="shared" si="175"/>
        <v>3.0628926783626831E-4</v>
      </c>
      <c r="BI884" s="83">
        <f>SUMPRODUCT(BC884:$BC$2007,BG884:$BG$2007)</f>
        <v>26758.855058980706</v>
      </c>
      <c r="BJ884" s="77">
        <f t="shared" si="169"/>
        <v>0.12311310281238141</v>
      </c>
      <c r="BL884" s="78">
        <f t="shared" si="176"/>
        <v>438500</v>
      </c>
      <c r="BM884" s="82">
        <f t="shared" si="171"/>
        <v>0.97362985972617166</v>
      </c>
      <c r="BN884" s="82">
        <f t="shared" si="172"/>
        <v>2.6370140273828335E-2</v>
      </c>
      <c r="BO884" s="86">
        <f t="shared" si="177"/>
        <v>1.0954188580380997E-4</v>
      </c>
      <c r="BP884" s="83">
        <f>SUMPRODUCT(BC883:$BC$2006, BN884:$BN$2007)</f>
        <v>3157.0528596532604</v>
      </c>
      <c r="BQ884" s="77">
        <f t="shared" si="173"/>
        <v>2.6174545392533402E-2</v>
      </c>
    </row>
    <row r="885" spans="1:69" x14ac:dyDescent="0.35">
      <c r="A885">
        <v>2023</v>
      </c>
      <c r="B885" t="s">
        <v>3</v>
      </c>
      <c r="C885" t="s">
        <v>33</v>
      </c>
      <c r="D885" t="s">
        <v>17</v>
      </c>
      <c r="E885">
        <v>2</v>
      </c>
      <c r="F885" t="s">
        <v>9</v>
      </c>
      <c r="G885" t="s">
        <v>135</v>
      </c>
      <c r="H885" t="s">
        <v>35</v>
      </c>
      <c r="I885" t="s">
        <v>86</v>
      </c>
      <c r="J885" t="s">
        <v>19</v>
      </c>
      <c r="K885" t="s">
        <v>154</v>
      </c>
      <c r="L885">
        <v>1</v>
      </c>
      <c r="M885" s="6">
        <v>0</v>
      </c>
      <c r="N885" s="6">
        <v>3802.39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W885" s="66" t="str">
        <f t="shared" si="166"/>
        <v>X</v>
      </c>
      <c r="X885" s="66" t="str">
        <f t="shared" si="167"/>
        <v>X</v>
      </c>
      <c r="BC885" s="88">
        <v>500</v>
      </c>
      <c r="BE885" s="78">
        <f t="shared" si="174"/>
        <v>439000</v>
      </c>
      <c r="BF885" s="82">
        <f t="shared" si="168"/>
        <v>0.86731362125021605</v>
      </c>
      <c r="BG885" s="82">
        <f t="shared" si="170"/>
        <v>0.13268637874978395</v>
      </c>
      <c r="BH885" s="86">
        <f t="shared" si="175"/>
        <v>3.055854843049266E-4</v>
      </c>
      <c r="BI885" s="83">
        <f>SUMPRODUCT(BC885:$BC$2007,BG885:$BG$2007)</f>
        <v>26692.359076863657</v>
      </c>
      <c r="BJ885" s="77">
        <f t="shared" si="169"/>
        <v>0.12280716570614342</v>
      </c>
      <c r="BL885" s="78">
        <f t="shared" si="176"/>
        <v>439000</v>
      </c>
      <c r="BM885" s="82">
        <f t="shared" si="171"/>
        <v>0.9737389484560548</v>
      </c>
      <c r="BN885" s="82">
        <f t="shared" si="172"/>
        <v>2.6261051543945202E-2</v>
      </c>
      <c r="BO885" s="86">
        <f t="shared" si="177"/>
        <v>1.0908872988313334E-4</v>
      </c>
      <c r="BP885" s="83">
        <f>SUMPRODUCT(BC884:$BC$2006, BN885:$BN$2007)</f>
        <v>3143.8677895163464</v>
      </c>
      <c r="BQ885" s="77">
        <f t="shared" si="173"/>
        <v>2.6065230397775828E-2</v>
      </c>
    </row>
    <row r="886" spans="1:69" x14ac:dyDescent="0.35">
      <c r="A886">
        <v>2023</v>
      </c>
      <c r="B886" t="s">
        <v>3</v>
      </c>
      <c r="C886" t="s">
        <v>33</v>
      </c>
      <c r="D886" t="s">
        <v>17</v>
      </c>
      <c r="E886">
        <v>2</v>
      </c>
      <c r="F886" t="s">
        <v>9</v>
      </c>
      <c r="G886" t="s">
        <v>135</v>
      </c>
      <c r="H886" t="s">
        <v>35</v>
      </c>
      <c r="I886" t="s">
        <v>87</v>
      </c>
      <c r="J886" t="s">
        <v>19</v>
      </c>
      <c r="K886" t="s">
        <v>90</v>
      </c>
      <c r="L886">
        <v>1</v>
      </c>
      <c r="M886" s="6">
        <v>-25520.38</v>
      </c>
      <c r="N886" s="6">
        <v>0</v>
      </c>
      <c r="O886" s="6">
        <v>0</v>
      </c>
      <c r="P886" s="6">
        <v>19479.62</v>
      </c>
      <c r="Q886" s="6">
        <v>0</v>
      </c>
      <c r="R886" s="6">
        <v>0</v>
      </c>
      <c r="S886" s="6">
        <v>0</v>
      </c>
      <c r="T886" s="6">
        <v>44766.64</v>
      </c>
      <c r="W886" s="66">
        <f t="shared" si="166"/>
        <v>-25520.38</v>
      </c>
      <c r="X886" s="66">
        <f t="shared" si="167"/>
        <v>19479.62</v>
      </c>
      <c r="BC886" s="88">
        <v>500</v>
      </c>
      <c r="BE886" s="78">
        <f t="shared" si="174"/>
        <v>439500</v>
      </c>
      <c r="BF886" s="82">
        <f t="shared" si="168"/>
        <v>0.86761850456812506</v>
      </c>
      <c r="BG886" s="82">
        <f t="shared" si="170"/>
        <v>0.13238149543187494</v>
      </c>
      <c r="BH886" s="86">
        <f t="shared" si="175"/>
        <v>3.0488331790901047E-4</v>
      </c>
      <c r="BI886" s="83">
        <f>SUMPRODUCT(BC886:$BC$2007,BG886:$BG$2007)</f>
        <v>26626.015887488767</v>
      </c>
      <c r="BJ886" s="77">
        <f t="shared" si="169"/>
        <v>0.12250193157424916</v>
      </c>
      <c r="BL886" s="78">
        <f t="shared" si="176"/>
        <v>439500</v>
      </c>
      <c r="BM886" s="82">
        <f t="shared" si="171"/>
        <v>0.97384758590464537</v>
      </c>
      <c r="BN886" s="82">
        <f t="shared" si="172"/>
        <v>2.6152414095354626E-2</v>
      </c>
      <c r="BO886" s="86">
        <f t="shared" si="177"/>
        <v>1.0863744859057611E-4</v>
      </c>
      <c r="BP886" s="83">
        <f>SUMPRODUCT(BC885:$BC$2006, BN886:$BN$2007)</f>
        <v>3130.7372637443732</v>
      </c>
      <c r="BQ886" s="77">
        <f t="shared" si="173"/>
        <v>2.5956367620329619E-2</v>
      </c>
    </row>
    <row r="887" spans="1:69" x14ac:dyDescent="0.35">
      <c r="A887">
        <v>2023</v>
      </c>
      <c r="B887" t="s">
        <v>3</v>
      </c>
      <c r="C887" t="s">
        <v>33</v>
      </c>
      <c r="D887" t="s">
        <v>17</v>
      </c>
      <c r="E887">
        <v>2</v>
      </c>
      <c r="F887" t="s">
        <v>9</v>
      </c>
      <c r="G887" t="s">
        <v>135</v>
      </c>
      <c r="H887" t="s">
        <v>35</v>
      </c>
      <c r="I887" t="s">
        <v>87</v>
      </c>
      <c r="J887" t="s">
        <v>19</v>
      </c>
      <c r="K887" t="s">
        <v>113</v>
      </c>
      <c r="L887">
        <v>1</v>
      </c>
      <c r="M887" s="6">
        <v>0</v>
      </c>
      <c r="N887" s="6">
        <v>3817.6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W887" s="66" t="str">
        <f t="shared" si="166"/>
        <v>X</v>
      </c>
      <c r="X887" s="66" t="str">
        <f t="shared" si="167"/>
        <v>X</v>
      </c>
      <c r="BC887" s="88">
        <v>500</v>
      </c>
      <c r="BE887" s="78">
        <f t="shared" si="174"/>
        <v>440000</v>
      </c>
      <c r="BF887" s="82">
        <f t="shared" si="168"/>
        <v>0.86792268733305766</v>
      </c>
      <c r="BG887" s="82">
        <f t="shared" si="170"/>
        <v>0.13207731266694234</v>
      </c>
      <c r="BH887" s="86">
        <f t="shared" si="175"/>
        <v>3.0418276493260343E-4</v>
      </c>
      <c r="BI887" s="83">
        <f>SUMPRODUCT(BC887:$BC$2007,BG887:$BG$2007)</f>
        <v>26559.825139772831</v>
      </c>
      <c r="BJ887" s="77">
        <f t="shared" si="169"/>
        <v>0.12219739880142241</v>
      </c>
      <c r="BL887" s="78">
        <f t="shared" si="176"/>
        <v>440000</v>
      </c>
      <c r="BM887" s="82">
        <f t="shared" si="171"/>
        <v>0.97395577393881638</v>
      </c>
      <c r="BN887" s="82">
        <f t="shared" si="172"/>
        <v>2.6044226061183617E-2</v>
      </c>
      <c r="BO887" s="86">
        <f t="shared" si="177"/>
        <v>1.0818803417100842E-4</v>
      </c>
      <c r="BP887" s="83">
        <f>SUMPRODUCT(BC886:$BC$2006, BN887:$BN$2007)</f>
        <v>3117.6610566966965</v>
      </c>
      <c r="BQ887" s="77">
        <f t="shared" si="173"/>
        <v>2.5847955189449646E-2</v>
      </c>
    </row>
    <row r="888" spans="1:69" x14ac:dyDescent="0.35">
      <c r="A888">
        <v>2023</v>
      </c>
      <c r="B888" t="s">
        <v>3</v>
      </c>
      <c r="C888" t="s">
        <v>33</v>
      </c>
      <c r="D888" t="s">
        <v>17</v>
      </c>
      <c r="E888">
        <v>2</v>
      </c>
      <c r="F888" t="s">
        <v>9</v>
      </c>
      <c r="G888" t="s">
        <v>139</v>
      </c>
      <c r="H888" t="s">
        <v>35</v>
      </c>
      <c r="I888" t="s">
        <v>86</v>
      </c>
      <c r="J888" t="s">
        <v>19</v>
      </c>
      <c r="K888" t="s">
        <v>90</v>
      </c>
      <c r="L888">
        <v>14</v>
      </c>
      <c r="M888" s="6">
        <v>-94663</v>
      </c>
      <c r="N888" s="6">
        <v>47526.16</v>
      </c>
      <c r="O888" s="6">
        <v>0</v>
      </c>
      <c r="P888" s="6">
        <v>5337</v>
      </c>
      <c r="Q888" s="6">
        <v>0</v>
      </c>
      <c r="R888" s="6">
        <v>0</v>
      </c>
      <c r="S888" s="6">
        <v>0</v>
      </c>
      <c r="T888" s="6">
        <v>180583.65</v>
      </c>
      <c r="W888" s="66" t="str">
        <f t="shared" si="166"/>
        <v>X</v>
      </c>
      <c r="X888" s="66" t="str">
        <f t="shared" si="167"/>
        <v>X</v>
      </c>
      <c r="BC888" s="88">
        <v>500</v>
      </c>
      <c r="BE888" s="78">
        <f t="shared" si="174"/>
        <v>440500</v>
      </c>
      <c r="BF888" s="82">
        <f t="shared" si="168"/>
        <v>0.86822617115472667</v>
      </c>
      <c r="BG888" s="82">
        <f t="shared" si="170"/>
        <v>0.13177382884527333</v>
      </c>
      <c r="BH888" s="86">
        <f t="shared" si="175"/>
        <v>3.0348382166900389E-4</v>
      </c>
      <c r="BI888" s="83">
        <f>SUMPRODUCT(BC888:$BC$2007,BG888:$BG$2007)</f>
        <v>26493.786483439362</v>
      </c>
      <c r="BJ888" s="77">
        <f t="shared" si="169"/>
        <v>0.12189356577609851</v>
      </c>
      <c r="BL888" s="78">
        <f t="shared" si="176"/>
        <v>440500</v>
      </c>
      <c r="BM888" s="82">
        <f t="shared" si="171"/>
        <v>0.97406351441771799</v>
      </c>
      <c r="BN888" s="82">
        <f t="shared" si="172"/>
        <v>2.593648558228201E-2</v>
      </c>
      <c r="BO888" s="86">
        <f t="shared" si="177"/>
        <v>1.0774047890160787E-4</v>
      </c>
      <c r="BP888" s="83">
        <f>SUMPRODUCT(BC887:$BC$2006, BN888:$BN$2007)</f>
        <v>3104.6389436661048</v>
      </c>
      <c r="BQ888" s="77">
        <f t="shared" si="173"/>
        <v>2.5739991242129692E-2</v>
      </c>
    </row>
    <row r="889" spans="1:69" x14ac:dyDescent="0.35">
      <c r="A889">
        <v>2023</v>
      </c>
      <c r="B889" t="s">
        <v>3</v>
      </c>
      <c r="C889" t="s">
        <v>33</v>
      </c>
      <c r="D889" t="s">
        <v>17</v>
      </c>
      <c r="E889">
        <v>2</v>
      </c>
      <c r="F889" t="s">
        <v>9</v>
      </c>
      <c r="G889" t="s">
        <v>139</v>
      </c>
      <c r="H889" t="s">
        <v>35</v>
      </c>
      <c r="I889" t="s">
        <v>86</v>
      </c>
      <c r="J889" t="s">
        <v>19</v>
      </c>
      <c r="K889" t="s">
        <v>113</v>
      </c>
      <c r="L889">
        <v>2</v>
      </c>
      <c r="M889" s="6">
        <v>20000</v>
      </c>
      <c r="N889" s="6">
        <v>7828.07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W889" s="66" t="str">
        <f t="shared" si="166"/>
        <v>X</v>
      </c>
      <c r="X889" s="66" t="str">
        <f t="shared" si="167"/>
        <v>X</v>
      </c>
      <c r="BC889" s="88">
        <v>500</v>
      </c>
      <c r="BE889" s="78">
        <f t="shared" si="174"/>
        <v>441000</v>
      </c>
      <c r="BF889" s="82">
        <f t="shared" si="168"/>
        <v>0.8685289576391455</v>
      </c>
      <c r="BG889" s="82">
        <f t="shared" si="170"/>
        <v>0.1314710423608545</v>
      </c>
      <c r="BH889" s="86">
        <f t="shared" si="175"/>
        <v>3.0278648441883771E-4</v>
      </c>
      <c r="BI889" s="83">
        <f>SUMPRODUCT(BC889:$BC$2007,BG889:$BG$2007)</f>
        <v>26427.899569016725</v>
      </c>
      <c r="BJ889" s="77">
        <f t="shared" si="169"/>
        <v>0.12159043089041578</v>
      </c>
      <c r="BL889" s="78">
        <f t="shared" si="176"/>
        <v>441000</v>
      </c>
      <c r="BM889" s="82">
        <f t="shared" si="171"/>
        <v>0.97417080919280918</v>
      </c>
      <c r="BN889" s="82">
        <f t="shared" si="172"/>
        <v>2.5829190807190816E-2</v>
      </c>
      <c r="BO889" s="86">
        <f t="shared" si="177"/>
        <v>1.0729477509119345E-4</v>
      </c>
      <c r="BP889" s="83">
        <f>SUMPRODUCT(BC888:$BC$2006, BN889:$BN$2007)</f>
        <v>3091.6707008749636</v>
      </c>
      <c r="BQ889" s="77">
        <f t="shared" si="173"/>
        <v>2.5632473923070484E-2</v>
      </c>
    </row>
    <row r="890" spans="1:69" x14ac:dyDescent="0.35">
      <c r="A890">
        <v>2023</v>
      </c>
      <c r="B890" t="s">
        <v>3</v>
      </c>
      <c r="C890" t="s">
        <v>33</v>
      </c>
      <c r="D890" t="s">
        <v>17</v>
      </c>
      <c r="E890">
        <v>2</v>
      </c>
      <c r="F890" t="s">
        <v>9</v>
      </c>
      <c r="G890" t="s">
        <v>139</v>
      </c>
      <c r="H890" t="s">
        <v>35</v>
      </c>
      <c r="I890" t="s">
        <v>87</v>
      </c>
      <c r="J890" t="s">
        <v>19</v>
      </c>
      <c r="K890" t="s">
        <v>90</v>
      </c>
      <c r="L890">
        <v>2</v>
      </c>
      <c r="M890" s="6">
        <v>-15000</v>
      </c>
      <c r="N890" s="6">
        <v>3856.61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26312.29</v>
      </c>
      <c r="W890" s="66">
        <f t="shared" si="166"/>
        <v>-7500</v>
      </c>
      <c r="X890" s="66" t="str">
        <f t="shared" si="167"/>
        <v>X</v>
      </c>
      <c r="BC890" s="88">
        <v>500</v>
      </c>
      <c r="BE890" s="78">
        <f t="shared" si="174"/>
        <v>441500</v>
      </c>
      <c r="BF890" s="82">
        <f t="shared" si="168"/>
        <v>0.86883104838863767</v>
      </c>
      <c r="BG890" s="82">
        <f t="shared" si="170"/>
        <v>0.13116895161136233</v>
      </c>
      <c r="BH890" s="86">
        <f t="shared" si="175"/>
        <v>3.0209074949216763E-4</v>
      </c>
      <c r="BI890" s="83">
        <f>SUMPRODUCT(BC890:$BC$2007,BG890:$BG$2007)</f>
        <v>26362.164047836301</v>
      </c>
      <c r="BJ890" s="77">
        <f t="shared" si="169"/>
        <v>0.12128799254020711</v>
      </c>
      <c r="BL890" s="78">
        <f t="shared" si="176"/>
        <v>441500</v>
      </c>
      <c r="BM890" s="82">
        <f t="shared" si="171"/>
        <v>0.97427766010788996</v>
      </c>
      <c r="BN890" s="82">
        <f t="shared" si="172"/>
        <v>2.5722339892110035E-2</v>
      </c>
      <c r="BO890" s="86">
        <f t="shared" si="177"/>
        <v>1.068509150807806E-4</v>
      </c>
      <c r="BP890" s="83">
        <f>SUMPRODUCT(BC889:$BC$2006, BN890:$BN$2007)</f>
        <v>3078.7561054713678</v>
      </c>
      <c r="BQ890" s="77">
        <f t="shared" si="173"/>
        <v>2.5525401384647817E-2</v>
      </c>
    </row>
    <row r="891" spans="1:69" x14ac:dyDescent="0.35">
      <c r="A891">
        <v>2023</v>
      </c>
      <c r="B891" t="s">
        <v>3</v>
      </c>
      <c r="C891" t="s">
        <v>33</v>
      </c>
      <c r="D891" t="s">
        <v>17</v>
      </c>
      <c r="E891">
        <v>2</v>
      </c>
      <c r="F891" t="s">
        <v>9</v>
      </c>
      <c r="G891" t="s">
        <v>139</v>
      </c>
      <c r="H891" t="s">
        <v>35</v>
      </c>
      <c r="I891" t="s">
        <v>87</v>
      </c>
      <c r="J891" t="s">
        <v>19</v>
      </c>
      <c r="K891" t="s">
        <v>94</v>
      </c>
      <c r="L891">
        <v>4</v>
      </c>
      <c r="M891" s="6">
        <v>113296.96000000001</v>
      </c>
      <c r="N891" s="6">
        <v>10372.370000000001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W891" s="66">
        <f t="shared" si="166"/>
        <v>28324.240000000002</v>
      </c>
      <c r="X891" s="66" t="str">
        <f t="shared" si="167"/>
        <v>X</v>
      </c>
      <c r="BC891" s="88">
        <v>500</v>
      </c>
      <c r="BE891" s="78">
        <f t="shared" si="174"/>
        <v>442000</v>
      </c>
      <c r="BF891" s="82">
        <f t="shared" si="168"/>
        <v>0.86913244500184483</v>
      </c>
      <c r="BG891" s="82">
        <f t="shared" si="170"/>
        <v>0.13086755499815517</v>
      </c>
      <c r="BH891" s="86">
        <f t="shared" si="175"/>
        <v>3.0139661320716105E-4</v>
      </c>
      <c r="BI891" s="83">
        <f>SUMPRODUCT(BC891:$BC$2007,BG891:$BG$2007)</f>
        <v>26296.579572030616</v>
      </c>
      <c r="BJ891" s="77">
        <f t="shared" si="169"/>
        <v>0.12098624912499131</v>
      </c>
      <c r="BL891" s="78">
        <f t="shared" si="176"/>
        <v>442000</v>
      </c>
      <c r="BM891" s="82">
        <f t="shared" si="171"/>
        <v>0.97438406899913266</v>
      </c>
      <c r="BN891" s="82">
        <f t="shared" si="172"/>
        <v>2.5615931000867342E-2</v>
      </c>
      <c r="BO891" s="86">
        <f t="shared" si="177"/>
        <v>1.0640889124269304E-4</v>
      </c>
      <c r="BP891" s="83">
        <f>SUMPRODUCT(BC890:$BC$2006, BN891:$BN$2007)</f>
        <v>3065.8949355253135</v>
      </c>
      <c r="BQ891" s="77">
        <f t="shared" si="173"/>
        <v>2.5418771786880782E-2</v>
      </c>
    </row>
    <row r="892" spans="1:69" x14ac:dyDescent="0.35">
      <c r="A892">
        <v>2023</v>
      </c>
      <c r="B892" t="s">
        <v>3</v>
      </c>
      <c r="C892" t="s">
        <v>33</v>
      </c>
      <c r="D892" t="s">
        <v>17</v>
      </c>
      <c r="E892">
        <v>2</v>
      </c>
      <c r="F892" t="s">
        <v>9</v>
      </c>
      <c r="G892" t="s">
        <v>141</v>
      </c>
      <c r="H892" t="s">
        <v>35</v>
      </c>
      <c r="I892" t="s">
        <v>86</v>
      </c>
      <c r="J892" t="s">
        <v>19</v>
      </c>
      <c r="K892" t="s">
        <v>90</v>
      </c>
      <c r="L892">
        <v>1</v>
      </c>
      <c r="M892" s="6">
        <v>-178054.18</v>
      </c>
      <c r="N892" s="6">
        <v>0</v>
      </c>
      <c r="O892" s="6">
        <v>0</v>
      </c>
      <c r="P892" s="6">
        <v>36945.82</v>
      </c>
      <c r="Q892" s="6">
        <v>0</v>
      </c>
      <c r="R892" s="6">
        <v>0</v>
      </c>
      <c r="S892" s="6">
        <v>0</v>
      </c>
      <c r="T892" s="6">
        <v>312334.21000000002</v>
      </c>
      <c r="W892" s="66" t="str">
        <f t="shared" si="166"/>
        <v>X</v>
      </c>
      <c r="X892" s="66" t="str">
        <f t="shared" si="167"/>
        <v>X</v>
      </c>
      <c r="BC892" s="88">
        <v>500</v>
      </c>
      <c r="BE892" s="78">
        <f t="shared" si="174"/>
        <v>442500</v>
      </c>
      <c r="BF892" s="82">
        <f t="shared" si="168"/>
        <v>0.86943314907373526</v>
      </c>
      <c r="BG892" s="82">
        <f t="shared" si="170"/>
        <v>0.13056685092626474</v>
      </c>
      <c r="BH892" s="86">
        <f t="shared" si="175"/>
        <v>3.0070407189042303E-4</v>
      </c>
      <c r="BI892" s="83">
        <f>SUMPRODUCT(BC892:$BC$2007,BG892:$BG$2007)</f>
        <v>26231.145794531541</v>
      </c>
      <c r="BJ892" s="77">
        <f t="shared" si="169"/>
        <v>0.12068519904796486</v>
      </c>
      <c r="BL892" s="78">
        <f t="shared" si="176"/>
        <v>442500</v>
      </c>
      <c r="BM892" s="82">
        <f t="shared" si="171"/>
        <v>0.97449003769511389</v>
      </c>
      <c r="BN892" s="82">
        <f t="shared" si="172"/>
        <v>2.5509962304886113E-2</v>
      </c>
      <c r="BO892" s="86">
        <f t="shared" si="177"/>
        <v>1.0596869598122893E-4</v>
      </c>
      <c r="BP892" s="83">
        <f>SUMPRODUCT(BC891:$BC$2006, BN892:$BN$2007)</f>
        <v>3053.0869700248795</v>
      </c>
      <c r="BQ892" s="77">
        <f t="shared" si="173"/>
        <v>2.5312583297400146E-2</v>
      </c>
    </row>
    <row r="893" spans="1:69" x14ac:dyDescent="0.35">
      <c r="A893">
        <v>2023</v>
      </c>
      <c r="B893" t="s">
        <v>3</v>
      </c>
      <c r="C893" t="s">
        <v>33</v>
      </c>
      <c r="D893" t="s">
        <v>17</v>
      </c>
      <c r="E893">
        <v>2</v>
      </c>
      <c r="F893" t="s">
        <v>9</v>
      </c>
      <c r="G893" t="s">
        <v>141</v>
      </c>
      <c r="H893" t="s">
        <v>35</v>
      </c>
      <c r="I893" t="s">
        <v>87</v>
      </c>
      <c r="J893" t="s">
        <v>19</v>
      </c>
      <c r="K893" t="s">
        <v>113</v>
      </c>
      <c r="L893">
        <v>1</v>
      </c>
      <c r="M893" s="6">
        <v>9625.5</v>
      </c>
      <c r="N893" s="6">
        <v>3917.79</v>
      </c>
      <c r="O893" s="6">
        <v>0</v>
      </c>
      <c r="P893" s="6">
        <v>9625.5</v>
      </c>
      <c r="Q893" s="6">
        <v>0</v>
      </c>
      <c r="R893" s="6">
        <v>0</v>
      </c>
      <c r="S893" s="6">
        <v>0</v>
      </c>
      <c r="T893" s="6">
        <v>9321.39</v>
      </c>
      <c r="W893" s="66">
        <f t="shared" si="166"/>
        <v>9625.5</v>
      </c>
      <c r="X893" s="66">
        <f t="shared" si="167"/>
        <v>9625.5</v>
      </c>
      <c r="BC893" s="88">
        <v>500</v>
      </c>
      <c r="BE893" s="78">
        <f t="shared" si="174"/>
        <v>443000</v>
      </c>
      <c r="BF893" s="82">
        <f t="shared" si="168"/>
        <v>0.86973316219561259</v>
      </c>
      <c r="BG893" s="82">
        <f t="shared" si="170"/>
        <v>0.13026683780438741</v>
      </c>
      <c r="BH893" s="86">
        <f t="shared" si="175"/>
        <v>3.0001312187732943E-4</v>
      </c>
      <c r="BI893" s="83">
        <f>SUMPRODUCT(BC893:$BC$2007,BG893:$BG$2007)</f>
        <v>26165.862369068411</v>
      </c>
      <c r="BJ893" s="77">
        <f t="shared" si="169"/>
        <v>0.1203848407159932</v>
      </c>
      <c r="BL893" s="78">
        <f t="shared" si="176"/>
        <v>443000</v>
      </c>
      <c r="BM893" s="82">
        <f t="shared" si="171"/>
        <v>0.97459556801684566</v>
      </c>
      <c r="BN893" s="82">
        <f t="shared" si="172"/>
        <v>2.5404431983154341E-2</v>
      </c>
      <c r="BO893" s="86">
        <f t="shared" si="177"/>
        <v>1.0553032173177268E-4</v>
      </c>
      <c r="BP893" s="83">
        <f>SUMPRODUCT(BC892:$BC$2006, BN893:$BN$2007)</f>
        <v>3040.3319888724354</v>
      </c>
      <c r="BQ893" s="77">
        <f t="shared" si="173"/>
        <v>2.5206834091416871E-2</v>
      </c>
    </row>
    <row r="894" spans="1:69" x14ac:dyDescent="0.35">
      <c r="A894">
        <v>2023</v>
      </c>
      <c r="B894" t="s">
        <v>3</v>
      </c>
      <c r="C894" t="s">
        <v>33</v>
      </c>
      <c r="D894" t="s">
        <v>17</v>
      </c>
      <c r="E894">
        <v>2</v>
      </c>
      <c r="F894" t="s">
        <v>9</v>
      </c>
      <c r="G894" t="s">
        <v>142</v>
      </c>
      <c r="H894" t="s">
        <v>35</v>
      </c>
      <c r="I894" t="s">
        <v>86</v>
      </c>
      <c r="J894" t="s">
        <v>19</v>
      </c>
      <c r="K894" t="s">
        <v>94</v>
      </c>
      <c r="L894">
        <v>1</v>
      </c>
      <c r="M894" s="6">
        <v>52700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46376</v>
      </c>
      <c r="W894" s="66" t="str">
        <f t="shared" si="166"/>
        <v>X</v>
      </c>
      <c r="X894" s="66" t="str">
        <f t="shared" si="167"/>
        <v>X</v>
      </c>
      <c r="BC894" s="88">
        <v>500</v>
      </c>
      <c r="BE894" s="78">
        <f t="shared" si="174"/>
        <v>443500</v>
      </c>
      <c r="BF894" s="82">
        <f t="shared" si="168"/>
        <v>0.87003248595512384</v>
      </c>
      <c r="BG894" s="82">
        <f t="shared" si="170"/>
        <v>0.12996751404487616</v>
      </c>
      <c r="BH894" s="86">
        <f t="shared" si="175"/>
        <v>2.9932375951124968E-4</v>
      </c>
      <c r="BI894" s="83">
        <f>SUMPRODUCT(BC894:$BC$2007,BG894:$BG$2007)</f>
        <v>26100.72895016622</v>
      </c>
      <c r="BJ894" s="77">
        <f t="shared" si="169"/>
        <v>0.12008517253960252</v>
      </c>
      <c r="BL894" s="78">
        <f t="shared" si="176"/>
        <v>443500</v>
      </c>
      <c r="BM894" s="82">
        <f t="shared" si="171"/>
        <v>0.97470066177780657</v>
      </c>
      <c r="BN894" s="82">
        <f t="shared" si="172"/>
        <v>2.5299338222193435E-2</v>
      </c>
      <c r="BO894" s="86">
        <f t="shared" si="177"/>
        <v>1.0509376096090595E-4</v>
      </c>
      <c r="BP894" s="83">
        <f>SUMPRODUCT(BC893:$BC$2006, BN894:$BN$2007)</f>
        <v>3027.6297728808586</v>
      </c>
      <c r="BQ894" s="77">
        <f t="shared" si="173"/>
        <v>2.5101522351690785E-2</v>
      </c>
    </row>
    <row r="895" spans="1:69" x14ac:dyDescent="0.35">
      <c r="A895">
        <v>2023</v>
      </c>
      <c r="B895" t="s">
        <v>3</v>
      </c>
      <c r="C895" t="s">
        <v>33</v>
      </c>
      <c r="D895" t="s">
        <v>17</v>
      </c>
      <c r="E895">
        <v>2</v>
      </c>
      <c r="F895" t="s">
        <v>9</v>
      </c>
      <c r="G895" t="s">
        <v>143</v>
      </c>
      <c r="H895" t="s">
        <v>35</v>
      </c>
      <c r="I895" t="s">
        <v>86</v>
      </c>
      <c r="J895" t="s">
        <v>19</v>
      </c>
      <c r="K895" t="s">
        <v>99</v>
      </c>
      <c r="L895">
        <v>1</v>
      </c>
      <c r="M895" s="6">
        <v>-123120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-49248</v>
      </c>
      <c r="W895" s="66" t="str">
        <f t="shared" si="166"/>
        <v>X</v>
      </c>
      <c r="X895" s="66" t="str">
        <f t="shared" si="167"/>
        <v>X</v>
      </c>
      <c r="BC895" s="88">
        <v>500</v>
      </c>
      <c r="BE895" s="78">
        <f t="shared" si="174"/>
        <v>444000</v>
      </c>
      <c r="BF895" s="82">
        <f t="shared" si="168"/>
        <v>0.87033112193626772</v>
      </c>
      <c r="BG895" s="82">
        <f t="shared" si="170"/>
        <v>0.12966887806373228</v>
      </c>
      <c r="BH895" s="86">
        <f t="shared" si="175"/>
        <v>2.986359811438799E-4</v>
      </c>
      <c r="BI895" s="83">
        <f>SUMPRODUCT(BC895:$BC$2007,BG895:$BG$2007)</f>
        <v>26035.745193143783</v>
      </c>
      <c r="BJ895" s="77">
        <f t="shared" si="169"/>
        <v>0.11978619293297121</v>
      </c>
      <c r="BL895" s="78">
        <f t="shared" si="176"/>
        <v>444000</v>
      </c>
      <c r="BM895" s="82">
        <f t="shared" si="171"/>
        <v>0.97480532078397364</v>
      </c>
      <c r="BN895" s="82">
        <f t="shared" si="172"/>
        <v>2.5194679216026361E-2</v>
      </c>
      <c r="BO895" s="86">
        <f t="shared" si="177"/>
        <v>1.046590061670738E-4</v>
      </c>
      <c r="BP895" s="83">
        <f>SUMPRODUCT(BC894:$BC$2006, BN895:$BN$2007)</f>
        <v>3014.9801037697616</v>
      </c>
      <c r="BQ895" s="77">
        <f t="shared" si="173"/>
        <v>2.4996646268499293E-2</v>
      </c>
    </row>
    <row r="896" spans="1:69" x14ac:dyDescent="0.35">
      <c r="A896">
        <v>2023</v>
      </c>
      <c r="B896" t="s">
        <v>3</v>
      </c>
      <c r="C896" t="s">
        <v>33</v>
      </c>
      <c r="D896" t="s">
        <v>17</v>
      </c>
      <c r="E896">
        <v>2</v>
      </c>
      <c r="F896" t="s">
        <v>9</v>
      </c>
      <c r="G896" t="s">
        <v>145</v>
      </c>
      <c r="H896" t="s">
        <v>35</v>
      </c>
      <c r="I896" t="s">
        <v>86</v>
      </c>
      <c r="J896" t="s">
        <v>19</v>
      </c>
      <c r="K896" t="s">
        <v>90</v>
      </c>
      <c r="L896">
        <v>2</v>
      </c>
      <c r="M896" s="6">
        <v>29252.95</v>
      </c>
      <c r="N896" s="6">
        <v>8061.33</v>
      </c>
      <c r="O896" s="6">
        <v>0</v>
      </c>
      <c r="P896" s="6">
        <v>29252.95</v>
      </c>
      <c r="Q896" s="6">
        <v>0</v>
      </c>
      <c r="R896" s="6">
        <v>0</v>
      </c>
      <c r="S896" s="6">
        <v>0</v>
      </c>
      <c r="T896" s="6">
        <v>28328.73</v>
      </c>
      <c r="W896" s="66" t="str">
        <f t="shared" si="166"/>
        <v>X</v>
      </c>
      <c r="X896" s="66" t="str">
        <f t="shared" si="167"/>
        <v>X</v>
      </c>
      <c r="BC896" s="88">
        <v>500</v>
      </c>
      <c r="BE896" s="78">
        <f t="shared" si="174"/>
        <v>444500</v>
      </c>
      <c r="BF896" s="82">
        <f t="shared" si="168"/>
        <v>0.87062907171940374</v>
      </c>
      <c r="BG896" s="82">
        <f t="shared" si="170"/>
        <v>0.12937092828059626</v>
      </c>
      <c r="BH896" s="86">
        <f t="shared" si="175"/>
        <v>2.9794978313602005E-4</v>
      </c>
      <c r="BI896" s="83">
        <f>SUMPRODUCT(BC896:$BC$2007,BG896:$BG$2007)</f>
        <v>25970.910754111916</v>
      </c>
      <c r="BJ896" s="77">
        <f t="shared" si="169"/>
        <v>0.11948790031392156</v>
      </c>
      <c r="BL896" s="78">
        <f t="shared" si="176"/>
        <v>444500</v>
      </c>
      <c r="BM896" s="82">
        <f t="shared" si="171"/>
        <v>0.97490954683385234</v>
      </c>
      <c r="BN896" s="82">
        <f t="shared" si="172"/>
        <v>2.5090453166147664E-2</v>
      </c>
      <c r="BO896" s="86">
        <f t="shared" si="177"/>
        <v>1.0422604987869732E-4</v>
      </c>
      <c r="BP896" s="83">
        <f>SUMPRODUCT(BC895:$BC$2006, BN896:$BN$2007)</f>
        <v>3002.382764161749</v>
      </c>
      <c r="BQ896" s="77">
        <f t="shared" si="173"/>
        <v>2.4892204039606333E-2</v>
      </c>
    </row>
    <row r="897" spans="1:69" x14ac:dyDescent="0.35">
      <c r="A897">
        <v>2023</v>
      </c>
      <c r="B897" t="s">
        <v>3</v>
      </c>
      <c r="C897" t="s">
        <v>33</v>
      </c>
      <c r="D897" t="s">
        <v>17</v>
      </c>
      <c r="E897">
        <v>2</v>
      </c>
      <c r="F897" t="s">
        <v>9</v>
      </c>
      <c r="G897" t="s">
        <v>145</v>
      </c>
      <c r="H897" t="s">
        <v>35</v>
      </c>
      <c r="I897" t="s">
        <v>87</v>
      </c>
      <c r="J897" t="s">
        <v>19</v>
      </c>
      <c r="K897" t="s">
        <v>113</v>
      </c>
      <c r="L897">
        <v>1</v>
      </c>
      <c r="M897" s="6">
        <v>23799.55</v>
      </c>
      <c r="N897" s="6">
        <v>3805.24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W897" s="66">
        <f t="shared" si="166"/>
        <v>23799.55</v>
      </c>
      <c r="X897" s="66" t="str">
        <f t="shared" si="167"/>
        <v>X</v>
      </c>
      <c r="BC897" s="88">
        <v>500</v>
      </c>
      <c r="BE897" s="78">
        <f t="shared" si="174"/>
        <v>445000</v>
      </c>
      <c r="BF897" s="82">
        <f t="shared" si="168"/>
        <v>0.87092633688125975</v>
      </c>
      <c r="BG897" s="82">
        <f t="shared" si="170"/>
        <v>0.12907366311874025</v>
      </c>
      <c r="BH897" s="86">
        <f t="shared" si="175"/>
        <v>2.9726516185601959E-4</v>
      </c>
      <c r="BI897" s="83">
        <f>SUMPRODUCT(BC897:$BC$2007,BG897:$BG$2007)</f>
        <v>25906.225289971619</v>
      </c>
      <c r="BJ897" s="77">
        <f t="shared" si="169"/>
        <v>0.11919029310391134</v>
      </c>
      <c r="BL897" s="78">
        <f t="shared" si="176"/>
        <v>445000</v>
      </c>
      <c r="BM897" s="82">
        <f t="shared" si="171"/>
        <v>0.97501334171850851</v>
      </c>
      <c r="BN897" s="82">
        <f t="shared" si="172"/>
        <v>2.4986658281491492E-2</v>
      </c>
      <c r="BO897" s="86">
        <f t="shared" si="177"/>
        <v>1.0379488465617204E-4</v>
      </c>
      <c r="BP897" s="83">
        <f>SUMPRODUCT(BC896:$BC$2006, BN897:$BN$2007)</f>
        <v>2989.8375375786754</v>
      </c>
      <c r="BQ897" s="77">
        <f t="shared" si="173"/>
        <v>2.4788193870231359E-2</v>
      </c>
    </row>
    <row r="898" spans="1:69" x14ac:dyDescent="0.35">
      <c r="A898">
        <v>2023</v>
      </c>
      <c r="B898" t="s">
        <v>3</v>
      </c>
      <c r="C898" t="s">
        <v>33</v>
      </c>
      <c r="D898" t="s">
        <v>17</v>
      </c>
      <c r="E898">
        <v>2</v>
      </c>
      <c r="F898" t="s">
        <v>9</v>
      </c>
      <c r="G898" t="s">
        <v>146</v>
      </c>
      <c r="H898" t="s">
        <v>35</v>
      </c>
      <c r="I898" t="s">
        <v>86</v>
      </c>
      <c r="J898" t="s">
        <v>19</v>
      </c>
      <c r="K898" t="s">
        <v>90</v>
      </c>
      <c r="L898">
        <v>1</v>
      </c>
      <c r="M898" s="6">
        <v>49000</v>
      </c>
      <c r="N898" s="6">
        <v>4108.3100000000004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W898" s="66" t="str">
        <f t="shared" ref="W898:W961" si="178">IF(I898=$AF$2,IF(M898/L898=0,"X",M898/L898),"X")</f>
        <v>X</v>
      </c>
      <c r="X898" s="66" t="str">
        <f t="shared" ref="X898:X961" si="179">IF(I898=$AF$2,IF(P898/L898=0,"X",P898/L898),"X")</f>
        <v>X</v>
      </c>
      <c r="BC898" s="88">
        <v>500</v>
      </c>
      <c r="BE898" s="78">
        <f t="shared" si="174"/>
        <v>445500</v>
      </c>
      <c r="BF898" s="82">
        <f t="shared" si="168"/>
        <v>0.87122291899494086</v>
      </c>
      <c r="BG898" s="82">
        <f t="shared" si="170"/>
        <v>0.12877708100505914</v>
      </c>
      <c r="BH898" s="86">
        <f t="shared" si="175"/>
        <v>2.9658211368110976E-4</v>
      </c>
      <c r="BI898" s="83">
        <f>SUMPRODUCT(BC898:$BC$2007,BG898:$BG$2007)</f>
        <v>25841.688458412249</v>
      </c>
      <c r="BJ898" s="77">
        <f t="shared" si="169"/>
        <v>0.11889336972802544</v>
      </c>
      <c r="BL898" s="78">
        <f t="shared" si="176"/>
        <v>445500</v>
      </c>
      <c r="BM898" s="82">
        <f t="shared" si="171"/>
        <v>0.97511670722159827</v>
      </c>
      <c r="BN898" s="82">
        <f t="shared" si="172"/>
        <v>2.4883292778401733E-2</v>
      </c>
      <c r="BO898" s="86">
        <f t="shared" si="177"/>
        <v>1.0336550308975845E-4</v>
      </c>
      <c r="BP898" s="83">
        <f>SUMPRODUCT(BC897:$BC$2006, BN898:$BN$2007)</f>
        <v>2977.3442084379294</v>
      </c>
      <c r="BQ898" s="77">
        <f t="shared" si="173"/>
        <v>2.4684613973018542E-2</v>
      </c>
    </row>
    <row r="899" spans="1:69" x14ac:dyDescent="0.35">
      <c r="A899">
        <v>2023</v>
      </c>
      <c r="B899" t="s">
        <v>3</v>
      </c>
      <c r="C899" t="s">
        <v>33</v>
      </c>
      <c r="D899" t="s">
        <v>17</v>
      </c>
      <c r="E899">
        <v>2</v>
      </c>
      <c r="F899" t="s">
        <v>9</v>
      </c>
      <c r="G899" t="s">
        <v>146</v>
      </c>
      <c r="H899" t="s">
        <v>35</v>
      </c>
      <c r="I899" t="s">
        <v>86</v>
      </c>
      <c r="J899" t="s">
        <v>19</v>
      </c>
      <c r="K899" t="s">
        <v>91</v>
      </c>
      <c r="L899">
        <v>1</v>
      </c>
      <c r="M899" s="6">
        <v>5892</v>
      </c>
      <c r="N899" s="6">
        <v>0</v>
      </c>
      <c r="O899" s="6">
        <v>0</v>
      </c>
      <c r="P899" s="6">
        <v>5892</v>
      </c>
      <c r="Q899" s="6">
        <v>12000</v>
      </c>
      <c r="R899" s="6">
        <v>0</v>
      </c>
      <c r="S899" s="6">
        <v>0</v>
      </c>
      <c r="T899" s="6">
        <v>3535.2</v>
      </c>
      <c r="W899" s="66" t="str">
        <f t="shared" si="178"/>
        <v>X</v>
      </c>
      <c r="X899" s="66" t="str">
        <f t="shared" si="179"/>
        <v>X</v>
      </c>
      <c r="BC899" s="88">
        <v>500</v>
      </c>
      <c r="BE899" s="78">
        <f t="shared" si="174"/>
        <v>446000</v>
      </c>
      <c r="BF899" s="82">
        <f t="shared" si="168"/>
        <v>0.87151881962993738</v>
      </c>
      <c r="BG899" s="82">
        <f t="shared" si="170"/>
        <v>0.12848118037006262</v>
      </c>
      <c r="BH899" s="86">
        <f t="shared" si="175"/>
        <v>2.9590063499651542E-4</v>
      </c>
      <c r="BI899" s="83">
        <f>SUMPRODUCT(BC899:$BC$2007,BG899:$BG$2007)</f>
        <v>25777.299917909717</v>
      </c>
      <c r="BJ899" s="77">
        <f t="shared" si="169"/>
        <v>0.11859712861496755</v>
      </c>
      <c r="BL899" s="78">
        <f t="shared" si="176"/>
        <v>446000</v>
      </c>
      <c r="BM899" s="82">
        <f t="shared" si="171"/>
        <v>0.97521964511939929</v>
      </c>
      <c r="BN899" s="82">
        <f t="shared" si="172"/>
        <v>2.4780354880600708E-2</v>
      </c>
      <c r="BO899" s="86">
        <f t="shared" si="177"/>
        <v>1.0293789780102536E-4</v>
      </c>
      <c r="BP899" s="83">
        <f>SUMPRODUCT(BC898:$BC$2006, BN899:$BN$2007)</f>
        <v>2964.9025620487291</v>
      </c>
      <c r="BQ899" s="77">
        <f t="shared" si="173"/>
        <v>2.458146256800604E-2</v>
      </c>
    </row>
    <row r="900" spans="1:69" x14ac:dyDescent="0.35">
      <c r="A900">
        <v>2023</v>
      </c>
      <c r="B900" t="s">
        <v>3</v>
      </c>
      <c r="C900" t="s">
        <v>33</v>
      </c>
      <c r="D900" t="s">
        <v>17</v>
      </c>
      <c r="E900">
        <v>2</v>
      </c>
      <c r="F900" t="s">
        <v>9</v>
      </c>
      <c r="G900" t="s">
        <v>146</v>
      </c>
      <c r="H900" t="s">
        <v>35</v>
      </c>
      <c r="I900" t="s">
        <v>87</v>
      </c>
      <c r="J900" t="s">
        <v>19</v>
      </c>
      <c r="K900" t="s">
        <v>102</v>
      </c>
      <c r="L900">
        <v>1</v>
      </c>
      <c r="M900" s="6">
        <v>40000</v>
      </c>
      <c r="N900" s="6">
        <v>4198.5600000000004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W900" s="66">
        <f t="shared" si="178"/>
        <v>40000</v>
      </c>
      <c r="X900" s="66" t="str">
        <f t="shared" si="179"/>
        <v>X</v>
      </c>
      <c r="BC900" s="88">
        <v>500</v>
      </c>
      <c r="BE900" s="78">
        <f t="shared" si="174"/>
        <v>446500</v>
      </c>
      <c r="BF900" s="82">
        <f t="shared" si="168"/>
        <v>0.87181404035213339</v>
      </c>
      <c r="BG900" s="82">
        <f t="shared" si="170"/>
        <v>0.12818595964786661</v>
      </c>
      <c r="BH900" s="86">
        <f t="shared" si="175"/>
        <v>2.9522072219601014E-4</v>
      </c>
      <c r="BI900" s="83">
        <f>SUMPRODUCT(BC900:$BC$2007,BG900:$BG$2007)</f>
        <v>25713.059327724688</v>
      </c>
      <c r="BJ900" s="77">
        <f t="shared" si="169"/>
        <v>0.11830156819705187</v>
      </c>
      <c r="BL900" s="78">
        <f t="shared" si="176"/>
        <v>446500</v>
      </c>
      <c r="BM900" s="82">
        <f t="shared" si="171"/>
        <v>0.97532215718084103</v>
      </c>
      <c r="BN900" s="82">
        <f t="shared" si="172"/>
        <v>2.4677842819158968E-2</v>
      </c>
      <c r="BO900" s="86">
        <f t="shared" si="177"/>
        <v>1.0251206144173963E-4</v>
      </c>
      <c r="BP900" s="83">
        <f>SUMPRODUCT(BC899:$BC$2006, BN900:$BN$2007)</f>
        <v>2952.512384608428</v>
      </c>
      <c r="BQ900" s="77">
        <f t="shared" si="173"/>
        <v>2.4478737882595379E-2</v>
      </c>
    </row>
    <row r="901" spans="1:69" x14ac:dyDescent="0.35">
      <c r="A901">
        <v>2023</v>
      </c>
      <c r="B901" t="s">
        <v>3</v>
      </c>
      <c r="C901" t="s">
        <v>33</v>
      </c>
      <c r="D901" t="s">
        <v>17</v>
      </c>
      <c r="E901">
        <v>2</v>
      </c>
      <c r="F901" t="s">
        <v>9</v>
      </c>
      <c r="G901" t="s">
        <v>147</v>
      </c>
      <c r="H901" t="s">
        <v>35</v>
      </c>
      <c r="I901" t="s">
        <v>86</v>
      </c>
      <c r="J901" t="s">
        <v>19</v>
      </c>
      <c r="K901" t="s">
        <v>113</v>
      </c>
      <c r="L901">
        <v>1</v>
      </c>
      <c r="M901" s="6">
        <v>0</v>
      </c>
      <c r="N901" s="6">
        <v>4013.1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W901" s="66" t="str">
        <f t="shared" si="178"/>
        <v>X</v>
      </c>
      <c r="X901" s="66" t="str">
        <f t="shared" si="179"/>
        <v>X</v>
      </c>
      <c r="BC901" s="88">
        <v>500</v>
      </c>
      <c r="BE901" s="78">
        <f t="shared" si="174"/>
        <v>447000</v>
      </c>
      <c r="BF901" s="82">
        <f t="shared" si="168"/>
        <v>0.87210858272381486</v>
      </c>
      <c r="BG901" s="82">
        <f t="shared" si="170"/>
        <v>0.12789141727618514</v>
      </c>
      <c r="BH901" s="86">
        <f t="shared" si="175"/>
        <v>2.9454237168147213E-4</v>
      </c>
      <c r="BI901" s="83">
        <f>SUMPRODUCT(BC901:$BC$2007,BG901:$BG$2007)</f>
        <v>25648.96634790075</v>
      </c>
      <c r="BJ901" s="77">
        <f t="shared" si="169"/>
        <v>0.11800668691019471</v>
      </c>
      <c r="BL901" s="78">
        <f t="shared" si="176"/>
        <v>447000</v>
      </c>
      <c r="BM901" s="82">
        <f t="shared" si="171"/>
        <v>0.97542424516753523</v>
      </c>
      <c r="BN901" s="82">
        <f t="shared" si="172"/>
        <v>2.4575754832464769E-2</v>
      </c>
      <c r="BO901" s="86">
        <f t="shared" si="177"/>
        <v>1.0208798669419927E-4</v>
      </c>
      <c r="BP901" s="83">
        <f>SUMPRODUCT(BC900:$BC$2006, BN901:$BN$2007)</f>
        <v>2940.1734631988475</v>
      </c>
      <c r="BQ901" s="77">
        <f t="shared" si="173"/>
        <v>2.4376438151521053E-2</v>
      </c>
    </row>
    <row r="902" spans="1:69" x14ac:dyDescent="0.35">
      <c r="A902">
        <v>2023</v>
      </c>
      <c r="B902" t="s">
        <v>3</v>
      </c>
      <c r="C902" t="s">
        <v>33</v>
      </c>
      <c r="D902" t="s">
        <v>17</v>
      </c>
      <c r="E902">
        <v>2</v>
      </c>
      <c r="F902" t="s">
        <v>9</v>
      </c>
      <c r="G902" t="s">
        <v>147</v>
      </c>
      <c r="H902" t="s">
        <v>35</v>
      </c>
      <c r="I902" t="s">
        <v>87</v>
      </c>
      <c r="J902" t="s">
        <v>19</v>
      </c>
      <c r="K902" t="s">
        <v>89</v>
      </c>
      <c r="L902">
        <v>1</v>
      </c>
      <c r="M902" s="6">
        <v>1065</v>
      </c>
      <c r="N902" s="6">
        <v>0</v>
      </c>
      <c r="O902" s="6">
        <v>0</v>
      </c>
      <c r="P902" s="6">
        <v>1065</v>
      </c>
      <c r="Q902" s="6">
        <v>0</v>
      </c>
      <c r="R902" s="6">
        <v>0</v>
      </c>
      <c r="S902" s="6">
        <v>0</v>
      </c>
      <c r="T902" s="6">
        <v>426</v>
      </c>
      <c r="W902" s="66">
        <f t="shared" si="178"/>
        <v>1065</v>
      </c>
      <c r="X902" s="66">
        <f t="shared" si="179"/>
        <v>1065</v>
      </c>
      <c r="BC902" s="88">
        <v>500</v>
      </c>
      <c r="BE902" s="78">
        <f t="shared" si="174"/>
        <v>447500</v>
      </c>
      <c r="BF902" s="82">
        <f t="shared" si="168"/>
        <v>0.87240244830367797</v>
      </c>
      <c r="BG902" s="82">
        <f t="shared" si="170"/>
        <v>0.12759755169632203</v>
      </c>
      <c r="BH902" s="86">
        <f t="shared" si="175"/>
        <v>2.9386557986310624E-4</v>
      </c>
      <c r="BI902" s="83">
        <f>SUMPRODUCT(BC902:$BC$2007,BG902:$BG$2007)</f>
        <v>25585.020639262657</v>
      </c>
      <c r="BJ902" s="77">
        <f t="shared" si="169"/>
        <v>0.11771248319390641</v>
      </c>
      <c r="BL902" s="78">
        <f t="shared" si="176"/>
        <v>447500</v>
      </c>
      <c r="BM902" s="82">
        <f t="shared" si="171"/>
        <v>0.97552591083380602</v>
      </c>
      <c r="BN902" s="82">
        <f t="shared" si="172"/>
        <v>2.447408916619398E-2</v>
      </c>
      <c r="BO902" s="86">
        <f t="shared" si="177"/>
        <v>1.0166566627078932E-4</v>
      </c>
      <c r="BP902" s="83">
        <f>SUMPRODUCT(BC901:$BC$2006, BN902:$BN$2007)</f>
        <v>2927.8855857826156</v>
      </c>
      <c r="BQ902" s="77">
        <f t="shared" si="173"/>
        <v>2.4274561616820151E-2</v>
      </c>
    </row>
    <row r="903" spans="1:69" x14ac:dyDescent="0.35">
      <c r="A903">
        <v>2023</v>
      </c>
      <c r="B903" t="s">
        <v>3</v>
      </c>
      <c r="C903" t="s">
        <v>33</v>
      </c>
      <c r="D903" t="s">
        <v>17</v>
      </c>
      <c r="E903">
        <v>2</v>
      </c>
      <c r="F903" t="s">
        <v>9</v>
      </c>
      <c r="G903" t="s">
        <v>148</v>
      </c>
      <c r="H903" t="s">
        <v>35</v>
      </c>
      <c r="I903" t="s">
        <v>86</v>
      </c>
      <c r="J903" t="s">
        <v>19</v>
      </c>
      <c r="K903" t="s">
        <v>90</v>
      </c>
      <c r="L903">
        <v>3</v>
      </c>
      <c r="M903" s="6">
        <v>322739</v>
      </c>
      <c r="N903" s="6">
        <v>11873.49</v>
      </c>
      <c r="O903" s="6">
        <v>0</v>
      </c>
      <c r="P903" s="6">
        <v>22739</v>
      </c>
      <c r="Q903" s="6">
        <v>0</v>
      </c>
      <c r="R903" s="6">
        <v>0</v>
      </c>
      <c r="S903" s="6">
        <v>0</v>
      </c>
      <c r="T903" s="6">
        <v>22020.59</v>
      </c>
      <c r="W903" s="66" t="str">
        <f t="shared" si="178"/>
        <v>X</v>
      </c>
      <c r="X903" s="66" t="str">
        <f t="shared" si="179"/>
        <v>X</v>
      </c>
      <c r="BC903" s="88">
        <v>500</v>
      </c>
      <c r="BE903" s="78">
        <f t="shared" si="174"/>
        <v>448000</v>
      </c>
      <c r="BF903" s="82">
        <f t="shared" si="168"/>
        <v>0.87269563864683741</v>
      </c>
      <c r="BG903" s="82">
        <f t="shared" si="170"/>
        <v>0.12730436135316259</v>
      </c>
      <c r="BH903" s="86">
        <f t="shared" si="175"/>
        <v>2.9319034315944403E-4</v>
      </c>
      <c r="BI903" s="83">
        <f>SUMPRODUCT(BC903:$BC$2007,BG903:$BG$2007)</f>
        <v>25521.221863414496</v>
      </c>
      <c r="BJ903" s="77">
        <f t="shared" si="169"/>
        <v>0.11741895549128287</v>
      </c>
      <c r="BL903" s="78">
        <f t="shared" si="176"/>
        <v>448000</v>
      </c>
      <c r="BM903" s="82">
        <f t="shared" si="171"/>
        <v>0.97562715592672034</v>
      </c>
      <c r="BN903" s="82">
        <f t="shared" si="172"/>
        <v>2.4372844073279665E-2</v>
      </c>
      <c r="BO903" s="86">
        <f t="shared" si="177"/>
        <v>1.0124509291431494E-4</v>
      </c>
      <c r="BP903" s="83">
        <f>SUMPRODUCT(BC902:$BC$2006, BN903:$BN$2007)</f>
        <v>2915.6485411995191</v>
      </c>
      <c r="BQ903" s="77">
        <f t="shared" si="173"/>
        <v>2.4173106527802132E-2</v>
      </c>
    </row>
    <row r="904" spans="1:69" x14ac:dyDescent="0.35">
      <c r="A904">
        <v>2023</v>
      </c>
      <c r="B904" t="s">
        <v>3</v>
      </c>
      <c r="C904" t="s">
        <v>33</v>
      </c>
      <c r="D904" t="s">
        <v>17</v>
      </c>
      <c r="E904">
        <v>2</v>
      </c>
      <c r="F904" t="s">
        <v>9</v>
      </c>
      <c r="G904" t="s">
        <v>148</v>
      </c>
      <c r="H904" t="s">
        <v>35</v>
      </c>
      <c r="I904" t="s">
        <v>87</v>
      </c>
      <c r="J904" t="s">
        <v>19</v>
      </c>
      <c r="K904" t="s">
        <v>90</v>
      </c>
      <c r="L904">
        <v>3</v>
      </c>
      <c r="M904" s="6">
        <v>134533</v>
      </c>
      <c r="N904" s="6">
        <v>7867.59</v>
      </c>
      <c r="O904" s="6">
        <v>0</v>
      </c>
      <c r="P904" s="6">
        <v>67725</v>
      </c>
      <c r="Q904" s="6">
        <v>0</v>
      </c>
      <c r="R904" s="6">
        <v>0</v>
      </c>
      <c r="S904" s="6">
        <v>0</v>
      </c>
      <c r="T904" s="6">
        <v>91897.59</v>
      </c>
      <c r="W904" s="66">
        <f t="shared" si="178"/>
        <v>44844.333333333336</v>
      </c>
      <c r="X904" s="66">
        <f t="shared" si="179"/>
        <v>22575</v>
      </c>
      <c r="BC904" s="88">
        <v>500</v>
      </c>
      <c r="BE904" s="78">
        <f t="shared" si="174"/>
        <v>448500</v>
      </c>
      <c r="BF904" s="82">
        <f t="shared" ref="BF904:BF967" si="180">_xlfn.EXPON.DIST(BE904, 1/$BJ$4, TRUE)</f>
        <v>0.87298815530483453</v>
      </c>
      <c r="BG904" s="82">
        <f t="shared" si="170"/>
        <v>0.12701184469516547</v>
      </c>
      <c r="BH904" s="86">
        <f t="shared" si="175"/>
        <v>2.9251665799712168E-4</v>
      </c>
      <c r="BI904" s="83">
        <f>SUMPRODUCT(BC904:$BC$2007,BG904:$BG$2007)</f>
        <v>25457.569682737914</v>
      </c>
      <c r="BJ904" s="77">
        <f t="shared" ref="BJ904:BJ967" si="181">BI904/$BJ$4</f>
        <v>0.11712610224899744</v>
      </c>
      <c r="BL904" s="78">
        <f t="shared" si="176"/>
        <v>448500</v>
      </c>
      <c r="BM904" s="82">
        <f t="shared" si="171"/>
        <v>0.97572798218611778</v>
      </c>
      <c r="BN904" s="82">
        <f t="shared" si="172"/>
        <v>2.4272017813882218E-2</v>
      </c>
      <c r="BO904" s="86">
        <f t="shared" si="177"/>
        <v>1.0082625939744627E-4</v>
      </c>
      <c r="BP904" s="83">
        <f>SUMPRODUCT(BC903:$BC$2006, BN904:$BN$2007)</f>
        <v>2903.4621191628785</v>
      </c>
      <c r="BQ904" s="77">
        <f t="shared" si="173"/>
        <v>2.407207114101876E-2</v>
      </c>
    </row>
    <row r="905" spans="1:69" x14ac:dyDescent="0.35">
      <c r="A905">
        <v>2023</v>
      </c>
      <c r="B905" t="s">
        <v>3</v>
      </c>
      <c r="C905" t="s">
        <v>33</v>
      </c>
      <c r="D905" t="s">
        <v>17</v>
      </c>
      <c r="E905">
        <v>2</v>
      </c>
      <c r="F905" t="s">
        <v>9</v>
      </c>
      <c r="G905" t="s">
        <v>151</v>
      </c>
      <c r="H905" t="s">
        <v>35</v>
      </c>
      <c r="I905" t="s">
        <v>86</v>
      </c>
      <c r="J905" t="s">
        <v>19</v>
      </c>
      <c r="K905" t="s">
        <v>113</v>
      </c>
      <c r="L905">
        <v>1</v>
      </c>
      <c r="M905" s="6">
        <v>0</v>
      </c>
      <c r="N905" s="6">
        <v>3880.59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W905" s="66" t="str">
        <f t="shared" si="178"/>
        <v>X</v>
      </c>
      <c r="X905" s="66" t="str">
        <f t="shared" si="179"/>
        <v>X</v>
      </c>
      <c r="BC905" s="88">
        <v>500</v>
      </c>
      <c r="BE905" s="78">
        <f t="shared" si="174"/>
        <v>449000</v>
      </c>
      <c r="BF905" s="82">
        <f t="shared" si="180"/>
        <v>0.87327999982564564</v>
      </c>
      <c r="BG905" s="82">
        <f t="shared" ref="BG905:BG968" si="182">1-BF905</f>
        <v>0.12672000017435436</v>
      </c>
      <c r="BH905" s="86">
        <f t="shared" si="175"/>
        <v>2.9184452081110202E-4</v>
      </c>
      <c r="BI905" s="83">
        <f>SUMPRODUCT(BC905:$BC$2007,BG905:$BG$2007)</f>
        <v>25394.063760390334</v>
      </c>
      <c r="BJ905" s="77">
        <f t="shared" si="181"/>
        <v>0.11683392191729268</v>
      </c>
      <c r="BL905" s="78">
        <f t="shared" si="176"/>
        <v>449000</v>
      </c>
      <c r="BM905" s="82">
        <f t="shared" ref="BM905:BM968" si="183">_xlfn.EXPON.DIST(BL905, 1/$BQ$4, TRUE)</f>
        <v>0.97582839134464039</v>
      </c>
      <c r="BN905" s="82">
        <f t="shared" ref="BN905:BN968" si="184">1-BM905</f>
        <v>2.4171608655359611E-2</v>
      </c>
      <c r="BO905" s="86">
        <f t="shared" si="177"/>
        <v>1.0040915852260746E-4</v>
      </c>
      <c r="BP905" s="83">
        <f>SUMPRODUCT(BC904:$BC$2006, BN905:$BN$2007)</f>
        <v>2891.3261102559372</v>
      </c>
      <c r="BQ905" s="77">
        <f t="shared" ref="BQ905:BQ968" si="185">BP905/$BQ$4</f>
        <v>2.3971453720234168E-2</v>
      </c>
    </row>
    <row r="906" spans="1:69" x14ac:dyDescent="0.35">
      <c r="A906">
        <v>2023</v>
      </c>
      <c r="B906" t="s">
        <v>3</v>
      </c>
      <c r="C906" t="s">
        <v>33</v>
      </c>
      <c r="D906" t="s">
        <v>17</v>
      </c>
      <c r="E906">
        <v>3</v>
      </c>
      <c r="F906" t="s">
        <v>9</v>
      </c>
      <c r="G906" t="s">
        <v>122</v>
      </c>
      <c r="H906" t="s">
        <v>35</v>
      </c>
      <c r="I906" t="s">
        <v>86</v>
      </c>
      <c r="J906" t="s">
        <v>19</v>
      </c>
      <c r="K906" t="s">
        <v>90</v>
      </c>
      <c r="L906">
        <v>1</v>
      </c>
      <c r="M906" s="6">
        <v>0</v>
      </c>
      <c r="N906" s="6">
        <v>3949.05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W906" s="66" t="str">
        <f t="shared" si="178"/>
        <v>X</v>
      </c>
      <c r="X906" s="66" t="str">
        <f t="shared" si="179"/>
        <v>X</v>
      </c>
      <c r="BC906" s="88">
        <v>500</v>
      </c>
      <c r="BE906" s="78">
        <f t="shared" ref="BE906:BE969" si="186">BE905+500</f>
        <v>449500</v>
      </c>
      <c r="BF906" s="82">
        <f t="shared" si="180"/>
        <v>0.8735711737536902</v>
      </c>
      <c r="BG906" s="82">
        <f t="shared" si="182"/>
        <v>0.1264288262463098</v>
      </c>
      <c r="BH906" s="86">
        <f t="shared" ref="BH906:BH969" si="187">BF906-BF905</f>
        <v>2.9117392804456355E-4</v>
      </c>
      <c r="BI906" s="83">
        <f>SUMPRODUCT(BC906:$BC$2007,BG906:$BG$2007)</f>
        <v>25330.703760303157</v>
      </c>
      <c r="BJ906" s="77">
        <f t="shared" si="181"/>
        <v>0.11654241294997209</v>
      </c>
      <c r="BL906" s="78">
        <f t="shared" ref="BL906:BL969" si="188">BL905+500</f>
        <v>449500</v>
      </c>
      <c r="BM906" s="82">
        <f t="shared" si="183"/>
        <v>0.9759283851277627</v>
      </c>
      <c r="BN906" s="82">
        <f t="shared" si="184"/>
        <v>2.4071614872237301E-2</v>
      </c>
      <c r="BO906" s="86">
        <f t="shared" ref="BO906:BO969" si="189">BM906-BM905</f>
        <v>9.9993783122309665E-5</v>
      </c>
      <c r="BP906" s="83">
        <f>SUMPRODUCT(BC905:$BC$2006, BN906:$BN$2007)</f>
        <v>2879.2403059282578</v>
      </c>
      <c r="BQ906" s="77">
        <f t="shared" si="185"/>
        <v>2.387125253639499E-2</v>
      </c>
    </row>
    <row r="907" spans="1:69" x14ac:dyDescent="0.35">
      <c r="A907">
        <v>2023</v>
      </c>
      <c r="B907" t="s">
        <v>3</v>
      </c>
      <c r="C907" t="s">
        <v>33</v>
      </c>
      <c r="D907" t="s">
        <v>17</v>
      </c>
      <c r="E907">
        <v>3</v>
      </c>
      <c r="F907" t="s">
        <v>9</v>
      </c>
      <c r="G907" t="s">
        <v>131</v>
      </c>
      <c r="H907" t="s">
        <v>35</v>
      </c>
      <c r="I907" t="s">
        <v>87</v>
      </c>
      <c r="J907" t="s">
        <v>19</v>
      </c>
      <c r="K907" t="s">
        <v>100</v>
      </c>
      <c r="L907">
        <v>1</v>
      </c>
      <c r="M907" s="6">
        <v>74521.47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37260.74</v>
      </c>
      <c r="W907" s="66">
        <f t="shared" si="178"/>
        <v>74521.47</v>
      </c>
      <c r="X907" s="66" t="str">
        <f t="shared" si="179"/>
        <v>X</v>
      </c>
      <c r="BC907" s="88">
        <v>500</v>
      </c>
      <c r="BE907" s="78">
        <f t="shared" si="186"/>
        <v>450000</v>
      </c>
      <c r="BF907" s="82">
        <f t="shared" si="180"/>
        <v>0.87386167862983877</v>
      </c>
      <c r="BG907" s="82">
        <f t="shared" si="182"/>
        <v>0.12613832137016123</v>
      </c>
      <c r="BH907" s="86">
        <f t="shared" si="187"/>
        <v>2.9050487614856735E-4</v>
      </c>
      <c r="BI907" s="83">
        <f>SUMPRODUCT(BC907:$BC$2007,BG907:$BG$2007)</f>
        <v>25267.489347180002</v>
      </c>
      <c r="BJ907" s="77">
        <f t="shared" si="181"/>
        <v>0.11625157380439199</v>
      </c>
      <c r="BL907" s="78">
        <f t="shared" si="188"/>
        <v>450000</v>
      </c>
      <c r="BM907" s="82">
        <f t="shared" si="183"/>
        <v>0.97602796525382118</v>
      </c>
      <c r="BN907" s="82">
        <f t="shared" si="184"/>
        <v>2.3972034746178816E-2</v>
      </c>
      <c r="BO907" s="86">
        <f t="shared" si="189"/>
        <v>9.9580126058484986E-5</v>
      </c>
      <c r="BP907" s="83">
        <f>SUMPRODUCT(BC906:$BC$2006, BN907:$BN$2007)</f>
        <v>2867.2044984921386</v>
      </c>
      <c r="BQ907" s="77">
        <f t="shared" si="185"/>
        <v>2.3771465867600632E-2</v>
      </c>
    </row>
    <row r="908" spans="1:69" x14ac:dyDescent="0.35">
      <c r="A908">
        <v>2023</v>
      </c>
      <c r="B908" t="s">
        <v>3</v>
      </c>
      <c r="C908" t="s">
        <v>33</v>
      </c>
      <c r="D908" t="s">
        <v>17</v>
      </c>
      <c r="E908">
        <v>3</v>
      </c>
      <c r="F908" t="s">
        <v>9</v>
      </c>
      <c r="G908" t="s">
        <v>145</v>
      </c>
      <c r="H908" t="s">
        <v>35</v>
      </c>
      <c r="I908" t="s">
        <v>87</v>
      </c>
      <c r="J908" t="s">
        <v>19</v>
      </c>
      <c r="K908" t="s">
        <v>113</v>
      </c>
      <c r="L908">
        <v>1</v>
      </c>
      <c r="M908" s="6">
        <v>138065.51999999999</v>
      </c>
      <c r="N908" s="6">
        <v>3866.37</v>
      </c>
      <c r="O908" s="6">
        <v>0</v>
      </c>
      <c r="P908" s="6">
        <v>138065.51999999999</v>
      </c>
      <c r="Q908" s="6">
        <v>0</v>
      </c>
      <c r="R908" s="6">
        <v>0</v>
      </c>
      <c r="S908" s="6">
        <v>0</v>
      </c>
      <c r="T908" s="6">
        <v>133703.49</v>
      </c>
      <c r="W908" s="66">
        <f t="shared" si="178"/>
        <v>138065.51999999999</v>
      </c>
      <c r="X908" s="66">
        <f t="shared" si="179"/>
        <v>138065.51999999999</v>
      </c>
      <c r="BC908" s="88">
        <v>500</v>
      </c>
      <c r="BE908" s="78">
        <f t="shared" si="186"/>
        <v>450500</v>
      </c>
      <c r="BF908" s="82">
        <f t="shared" si="180"/>
        <v>0.87415151599142149</v>
      </c>
      <c r="BG908" s="82">
        <f t="shared" si="182"/>
        <v>0.12584848400857851</v>
      </c>
      <c r="BH908" s="86">
        <f t="shared" si="187"/>
        <v>2.8983736158272322E-4</v>
      </c>
      <c r="BI908" s="83">
        <f>SUMPRODUCT(BC908:$BC$2007,BG908:$BG$2007)</f>
        <v>25204.420186494921</v>
      </c>
      <c r="BJ908" s="77">
        <f t="shared" si="181"/>
        <v>0.11596140294145341</v>
      </c>
      <c r="BL908" s="78">
        <f t="shared" si="188"/>
        <v>450500</v>
      </c>
      <c r="BM908" s="82">
        <f t="shared" si="183"/>
        <v>0.976127133434044</v>
      </c>
      <c r="BN908" s="82">
        <f t="shared" si="184"/>
        <v>2.3872866565955997E-2</v>
      </c>
      <c r="BO908" s="86">
        <f t="shared" si="189"/>
        <v>9.916818022281948E-5</v>
      </c>
      <c r="BP908" s="83">
        <f>SUMPRODUCT(BC907:$BC$2006, BN908:$BN$2007)</f>
        <v>2855.2184811190491</v>
      </c>
      <c r="BQ908" s="77">
        <f t="shared" si="185"/>
        <v>2.3672091999073743E-2</v>
      </c>
    </row>
    <row r="909" spans="1:69" x14ac:dyDescent="0.35">
      <c r="A909">
        <v>2023</v>
      </c>
      <c r="B909" t="s">
        <v>3</v>
      </c>
      <c r="C909" t="s">
        <v>33</v>
      </c>
      <c r="D909" t="s">
        <v>17</v>
      </c>
      <c r="E909">
        <v>4</v>
      </c>
      <c r="F909" t="s">
        <v>9</v>
      </c>
      <c r="G909" t="s">
        <v>129</v>
      </c>
      <c r="H909" t="s">
        <v>35</v>
      </c>
      <c r="I909" t="s">
        <v>86</v>
      </c>
      <c r="J909" t="s">
        <v>19</v>
      </c>
      <c r="K909" t="s">
        <v>102</v>
      </c>
      <c r="L909">
        <v>1</v>
      </c>
      <c r="M909" s="6">
        <v>50000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17500</v>
      </c>
      <c r="W909" s="66" t="str">
        <f t="shared" si="178"/>
        <v>X</v>
      </c>
      <c r="X909" s="66" t="str">
        <f t="shared" si="179"/>
        <v>X</v>
      </c>
      <c r="BC909" s="88">
        <v>500</v>
      </c>
      <c r="BE909" s="78">
        <f t="shared" si="186"/>
        <v>451000</v>
      </c>
      <c r="BF909" s="82">
        <f t="shared" si="180"/>
        <v>0.8744406873722359</v>
      </c>
      <c r="BG909" s="82">
        <f t="shared" si="182"/>
        <v>0.1255593126277641</v>
      </c>
      <c r="BH909" s="86">
        <f t="shared" si="187"/>
        <v>2.8917138081441252E-4</v>
      </c>
      <c r="BI909" s="83">
        <f>SUMPRODUCT(BC909:$BC$2007,BG909:$BG$2007)</f>
        <v>25141.495944490634</v>
      </c>
      <c r="BJ909" s="77">
        <f t="shared" si="181"/>
        <v>0.11567189882559382</v>
      </c>
      <c r="BL909" s="78">
        <f t="shared" si="188"/>
        <v>451000</v>
      </c>
      <c r="BM909" s="82">
        <f t="shared" si="183"/>
        <v>0.97622589137258009</v>
      </c>
      <c r="BN909" s="82">
        <f t="shared" si="184"/>
        <v>2.377410862741991E-2</v>
      </c>
      <c r="BO909" s="86">
        <f t="shared" si="189"/>
        <v>9.8757938536087053E-5</v>
      </c>
      <c r="BP909" s="83">
        <f>SUMPRODUCT(BC908:$BC$2006, BN909:$BN$2007)</f>
        <v>2843.2820478360709</v>
      </c>
      <c r="BQ909" s="77">
        <f t="shared" si="185"/>
        <v>2.3573129223130686E-2</v>
      </c>
    </row>
    <row r="910" spans="1:69" x14ac:dyDescent="0.35">
      <c r="A910">
        <v>2023</v>
      </c>
      <c r="B910" t="s">
        <v>3</v>
      </c>
      <c r="C910" t="s">
        <v>33</v>
      </c>
      <c r="D910" t="s">
        <v>17</v>
      </c>
      <c r="E910">
        <v>4</v>
      </c>
      <c r="F910" t="s">
        <v>9</v>
      </c>
      <c r="G910" t="s">
        <v>132</v>
      </c>
      <c r="H910" t="s">
        <v>35</v>
      </c>
      <c r="I910" t="s">
        <v>86</v>
      </c>
      <c r="J910" t="s">
        <v>19</v>
      </c>
      <c r="K910" t="s">
        <v>113</v>
      </c>
      <c r="L910">
        <v>1</v>
      </c>
      <c r="M910" s="6">
        <v>2500</v>
      </c>
      <c r="N910" s="6">
        <v>3819.88</v>
      </c>
      <c r="O910" s="6">
        <v>0</v>
      </c>
      <c r="P910" s="6">
        <v>2500</v>
      </c>
      <c r="Q910" s="6">
        <v>0</v>
      </c>
      <c r="R910" s="6">
        <v>0</v>
      </c>
      <c r="S910" s="6">
        <v>0</v>
      </c>
      <c r="T910" s="6">
        <v>2421.02</v>
      </c>
      <c r="W910" s="66" t="str">
        <f t="shared" si="178"/>
        <v>X</v>
      </c>
      <c r="X910" s="66" t="str">
        <f t="shared" si="179"/>
        <v>X</v>
      </c>
      <c r="BC910" s="88">
        <v>500</v>
      </c>
      <c r="BE910" s="78">
        <f t="shared" si="186"/>
        <v>451500</v>
      </c>
      <c r="BF910" s="82">
        <f t="shared" si="180"/>
        <v>0.87472919430255547</v>
      </c>
      <c r="BG910" s="82">
        <f t="shared" si="182"/>
        <v>0.12527080569744453</v>
      </c>
      <c r="BH910" s="86">
        <f t="shared" si="187"/>
        <v>2.8850693031956531E-4</v>
      </c>
      <c r="BI910" s="83">
        <f>SUMPRODUCT(BC910:$BC$2007,BG910:$BG$2007)</f>
        <v>25078.716288176751</v>
      </c>
      <c r="BJ910" s="77">
        <f t="shared" si="181"/>
        <v>0.11538305992477908</v>
      </c>
      <c r="BL910" s="78">
        <f t="shared" si="188"/>
        <v>451500</v>
      </c>
      <c r="BM910" s="82">
        <f t="shared" si="183"/>
        <v>0.97632424076652857</v>
      </c>
      <c r="BN910" s="82">
        <f t="shared" si="184"/>
        <v>2.3675759233471427E-2</v>
      </c>
      <c r="BO910" s="86">
        <f t="shared" si="189"/>
        <v>9.8349393948482522E-5</v>
      </c>
      <c r="BP910" s="83">
        <f>SUMPRODUCT(BC909:$BC$2006, BN910:$BN$2007)</f>
        <v>2831.3949935223609</v>
      </c>
      <c r="BQ910" s="77">
        <f t="shared" si="185"/>
        <v>2.3474575839152221E-2</v>
      </c>
    </row>
    <row r="911" spans="1:69" x14ac:dyDescent="0.35">
      <c r="A911">
        <v>2023</v>
      </c>
      <c r="B911" t="s">
        <v>3</v>
      </c>
      <c r="C911" t="s">
        <v>33</v>
      </c>
      <c r="D911" t="s">
        <v>17</v>
      </c>
      <c r="E911">
        <v>4</v>
      </c>
      <c r="F911" t="s">
        <v>9</v>
      </c>
      <c r="G911" t="s">
        <v>139</v>
      </c>
      <c r="H911" t="s">
        <v>35</v>
      </c>
      <c r="I911" t="s">
        <v>86</v>
      </c>
      <c r="J911" t="s">
        <v>19</v>
      </c>
      <c r="K911" t="s">
        <v>90</v>
      </c>
      <c r="L911">
        <v>2</v>
      </c>
      <c r="M911" s="6">
        <v>0</v>
      </c>
      <c r="N911" s="6">
        <v>7979.63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W911" s="66" t="str">
        <f t="shared" si="178"/>
        <v>X</v>
      </c>
      <c r="X911" s="66" t="str">
        <f t="shared" si="179"/>
        <v>X</v>
      </c>
      <c r="BC911" s="88">
        <v>500</v>
      </c>
      <c r="BE911" s="78">
        <f t="shared" si="186"/>
        <v>452000</v>
      </c>
      <c r="BF911" s="82">
        <f t="shared" si="180"/>
        <v>0.87501703830913724</v>
      </c>
      <c r="BG911" s="82">
        <f t="shared" si="182"/>
        <v>0.12498296169086276</v>
      </c>
      <c r="BH911" s="86">
        <f t="shared" si="187"/>
        <v>2.8784400658177223E-4</v>
      </c>
      <c r="BI911" s="83">
        <f>SUMPRODUCT(BC911:$BC$2007,BG911:$BG$2007)</f>
        <v>25016.080885328032</v>
      </c>
      <c r="BJ911" s="77">
        <f t="shared" si="181"/>
        <v>0.11509488471049534</v>
      </c>
      <c r="BL911" s="78">
        <f t="shared" si="188"/>
        <v>452000</v>
      </c>
      <c r="BM911" s="82">
        <f t="shared" si="183"/>
        <v>0.97642218330596831</v>
      </c>
      <c r="BN911" s="82">
        <f t="shared" si="184"/>
        <v>2.3577816694031695E-2</v>
      </c>
      <c r="BO911" s="86">
        <f t="shared" si="189"/>
        <v>9.7942539439732634E-5</v>
      </c>
      <c r="BP911" s="83">
        <f>SUMPRODUCT(BC910:$BC$2006, BN911:$BN$2007)</f>
        <v>2819.5571139056256</v>
      </c>
      <c r="BQ911" s="77">
        <f t="shared" si="185"/>
        <v>2.3376430153554287E-2</v>
      </c>
    </row>
    <row r="912" spans="1:69" x14ac:dyDescent="0.35">
      <c r="A912">
        <v>2023</v>
      </c>
      <c r="B912" t="s">
        <v>3</v>
      </c>
      <c r="C912" t="s">
        <v>33</v>
      </c>
      <c r="D912" t="s">
        <v>17</v>
      </c>
      <c r="E912">
        <v>4</v>
      </c>
      <c r="F912" t="s">
        <v>9</v>
      </c>
      <c r="G912" t="s">
        <v>145</v>
      </c>
      <c r="H912" t="s">
        <v>35</v>
      </c>
      <c r="I912" t="s">
        <v>87</v>
      </c>
      <c r="J912" t="s">
        <v>19</v>
      </c>
      <c r="K912" t="s">
        <v>90</v>
      </c>
      <c r="L912">
        <v>1</v>
      </c>
      <c r="M912" s="6">
        <v>0</v>
      </c>
      <c r="N912" s="6">
        <v>3941.16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W912" s="66" t="str">
        <f t="shared" si="178"/>
        <v>X</v>
      </c>
      <c r="X912" s="66" t="str">
        <f t="shared" si="179"/>
        <v>X</v>
      </c>
      <c r="BC912" s="88">
        <v>500</v>
      </c>
      <c r="BE912" s="78">
        <f t="shared" si="186"/>
        <v>452500</v>
      </c>
      <c r="BF912" s="82">
        <f t="shared" si="180"/>
        <v>0.87530422091523008</v>
      </c>
      <c r="BG912" s="82">
        <f t="shared" si="182"/>
        <v>0.12469577908476992</v>
      </c>
      <c r="BH912" s="86">
        <f t="shared" si="187"/>
        <v>2.8718260609283952E-4</v>
      </c>
      <c r="BI912" s="83">
        <f>SUMPRODUCT(BC912:$BC$2007,BG912:$BG$2007)</f>
        <v>24953.589404482605</v>
      </c>
      <c r="BJ912" s="77">
        <f t="shared" si="181"/>
        <v>0.11480737165774091</v>
      </c>
      <c r="BL912" s="78">
        <f t="shared" si="188"/>
        <v>452500</v>
      </c>
      <c r="BM912" s="82">
        <f t="shared" si="183"/>
        <v>0.97651972067398607</v>
      </c>
      <c r="BN912" s="82">
        <f t="shared" si="184"/>
        <v>2.3480279326013931E-2</v>
      </c>
      <c r="BO912" s="86">
        <f t="shared" si="189"/>
        <v>9.7537368017763804E-5</v>
      </c>
      <c r="BP912" s="83">
        <f>SUMPRODUCT(BC911:$BC$2006, BN912:$BN$2007)</f>
        <v>2807.7682055586092</v>
      </c>
      <c r="BQ912" s="77">
        <f t="shared" si="185"/>
        <v>2.3278690479758873E-2</v>
      </c>
    </row>
    <row r="913" spans="1:69" x14ac:dyDescent="0.35">
      <c r="A913">
        <v>2023</v>
      </c>
      <c r="B913" t="s">
        <v>3</v>
      </c>
      <c r="C913" t="s">
        <v>33</v>
      </c>
      <c r="D913" t="s">
        <v>17</v>
      </c>
      <c r="E913">
        <v>5</v>
      </c>
      <c r="F913" t="s">
        <v>9</v>
      </c>
      <c r="G913" t="s">
        <v>129</v>
      </c>
      <c r="H913" t="s">
        <v>35</v>
      </c>
      <c r="I913" t="s">
        <v>86</v>
      </c>
      <c r="J913" t="s">
        <v>19</v>
      </c>
      <c r="K913" t="s">
        <v>98</v>
      </c>
      <c r="L913">
        <v>1</v>
      </c>
      <c r="M913" s="6">
        <v>94240.6</v>
      </c>
      <c r="N913" s="6">
        <v>0</v>
      </c>
      <c r="O913" s="6">
        <v>0</v>
      </c>
      <c r="P913" s="6">
        <v>94240.6</v>
      </c>
      <c r="Q913" s="6">
        <v>0</v>
      </c>
      <c r="R913" s="6">
        <v>0</v>
      </c>
      <c r="S913" s="6">
        <v>0</v>
      </c>
      <c r="T913" s="6">
        <v>37696.239999999998</v>
      </c>
      <c r="W913" s="66" t="str">
        <f t="shared" si="178"/>
        <v>X</v>
      </c>
      <c r="X913" s="66" t="str">
        <f t="shared" si="179"/>
        <v>X</v>
      </c>
      <c r="BC913" s="88">
        <v>500</v>
      </c>
      <c r="BE913" s="78">
        <f t="shared" si="186"/>
        <v>453000</v>
      </c>
      <c r="BF913" s="82">
        <f t="shared" si="180"/>
        <v>0.87559074364058309</v>
      </c>
      <c r="BG913" s="82">
        <f t="shared" si="182"/>
        <v>0.12440925635941691</v>
      </c>
      <c r="BH913" s="86">
        <f t="shared" si="187"/>
        <v>2.8652272535301115E-4</v>
      </c>
      <c r="BI913" s="83">
        <f>SUMPRODUCT(BC913:$BC$2007,BG913:$BG$2007)</f>
        <v>24891.241514940215</v>
      </c>
      <c r="BJ913" s="77">
        <f t="shared" si="181"/>
        <v>0.11452051924501815</v>
      </c>
      <c r="BL913" s="78">
        <f t="shared" si="188"/>
        <v>453000</v>
      </c>
      <c r="BM913" s="82">
        <f t="shared" si="183"/>
        <v>0.97661685454670644</v>
      </c>
      <c r="BN913" s="82">
        <f t="shared" si="184"/>
        <v>2.3383145453293563E-2</v>
      </c>
      <c r="BO913" s="86">
        <f t="shared" si="189"/>
        <v>9.7133872720367442E-5</v>
      </c>
      <c r="BP913" s="83">
        <f>SUMPRODUCT(BC912:$BC$2006, BN913:$BN$2007)</f>
        <v>2796.0280658956026</v>
      </c>
      <c r="BQ913" s="77">
        <f t="shared" si="185"/>
        <v>2.3181355138165067E-2</v>
      </c>
    </row>
    <row r="914" spans="1:69" x14ac:dyDescent="0.35">
      <c r="A914">
        <v>2023</v>
      </c>
      <c r="B914" t="s">
        <v>3</v>
      </c>
      <c r="C914" t="s">
        <v>33</v>
      </c>
      <c r="D914" t="s">
        <v>17</v>
      </c>
      <c r="E914">
        <v>5</v>
      </c>
      <c r="F914" t="s">
        <v>9</v>
      </c>
      <c r="G914" t="s">
        <v>137</v>
      </c>
      <c r="H914" t="s">
        <v>35</v>
      </c>
      <c r="I914" t="s">
        <v>86</v>
      </c>
      <c r="J914" t="s">
        <v>19</v>
      </c>
      <c r="K914" t="s">
        <v>90</v>
      </c>
      <c r="L914">
        <v>1</v>
      </c>
      <c r="M914" s="6">
        <v>27451</v>
      </c>
      <c r="N914" s="6">
        <v>2444</v>
      </c>
      <c r="O914" s="6">
        <v>0</v>
      </c>
      <c r="P914" s="6">
        <v>27451</v>
      </c>
      <c r="Q914" s="6">
        <v>0</v>
      </c>
      <c r="R914" s="6">
        <v>0</v>
      </c>
      <c r="S914" s="6">
        <v>0</v>
      </c>
      <c r="T914" s="6">
        <v>26583.72</v>
      </c>
      <c r="W914" s="66" t="str">
        <f t="shared" si="178"/>
        <v>X</v>
      </c>
      <c r="X914" s="66" t="str">
        <f t="shared" si="179"/>
        <v>X</v>
      </c>
      <c r="BC914" s="88">
        <v>500</v>
      </c>
      <c r="BE914" s="78">
        <f t="shared" si="186"/>
        <v>453500</v>
      </c>
      <c r="BF914" s="82">
        <f t="shared" si="180"/>
        <v>0.87587660800145295</v>
      </c>
      <c r="BG914" s="82">
        <f t="shared" si="182"/>
        <v>0.12412339199854705</v>
      </c>
      <c r="BH914" s="86">
        <f t="shared" si="187"/>
        <v>2.8586436086985856E-4</v>
      </c>
      <c r="BI914" s="83">
        <f>SUMPRODUCT(BC914:$BC$2007,BG914:$BG$2007)</f>
        <v>24829.036886760507</v>
      </c>
      <c r="BJ914" s="77">
        <f t="shared" si="181"/>
        <v>0.1142343259543256</v>
      </c>
      <c r="BL914" s="78">
        <f t="shared" si="188"/>
        <v>453500</v>
      </c>
      <c r="BM914" s="82">
        <f t="shared" si="183"/>
        <v>0.97671358659331997</v>
      </c>
      <c r="BN914" s="82">
        <f t="shared" si="184"/>
        <v>2.3286413406680029E-2</v>
      </c>
      <c r="BO914" s="86">
        <f t="shared" si="189"/>
        <v>9.6732046613534628E-5</v>
      </c>
      <c r="BP914" s="83">
        <f>SUMPRODUCT(BC913:$BC$2006, BN914:$BN$2007)</f>
        <v>2784.3364931689548</v>
      </c>
      <c r="BQ914" s="77">
        <f t="shared" si="185"/>
        <v>2.3084422456120156E-2</v>
      </c>
    </row>
    <row r="915" spans="1:69" x14ac:dyDescent="0.35">
      <c r="A915">
        <v>2023</v>
      </c>
      <c r="B915" t="s">
        <v>3</v>
      </c>
      <c r="C915" t="s">
        <v>33</v>
      </c>
      <c r="D915" t="s">
        <v>17</v>
      </c>
      <c r="E915">
        <v>5</v>
      </c>
      <c r="F915" t="s">
        <v>9</v>
      </c>
      <c r="G915" t="s">
        <v>139</v>
      </c>
      <c r="H915" t="s">
        <v>35</v>
      </c>
      <c r="I915" t="s">
        <v>86</v>
      </c>
      <c r="J915" t="s">
        <v>19</v>
      </c>
      <c r="K915" t="s">
        <v>90</v>
      </c>
      <c r="L915">
        <v>1</v>
      </c>
      <c r="M915" s="6">
        <v>77</v>
      </c>
      <c r="N915" s="6">
        <v>4003.72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W915" s="66" t="str">
        <f t="shared" si="178"/>
        <v>X</v>
      </c>
      <c r="X915" s="66" t="str">
        <f t="shared" si="179"/>
        <v>X</v>
      </c>
      <c r="BC915" s="88">
        <v>500</v>
      </c>
      <c r="BE915" s="78">
        <f t="shared" si="186"/>
        <v>454000</v>
      </c>
      <c r="BF915" s="82">
        <f t="shared" si="180"/>
        <v>0.87616181551061256</v>
      </c>
      <c r="BG915" s="82">
        <f t="shared" si="182"/>
        <v>0.12383818448938744</v>
      </c>
      <c r="BH915" s="86">
        <f t="shared" si="187"/>
        <v>2.852075091596129E-4</v>
      </c>
      <c r="BI915" s="83">
        <f>SUMPRODUCT(BC915:$BC$2007,BG915:$BG$2007)</f>
        <v>24766.975190761234</v>
      </c>
      <c r="BJ915" s="77">
        <f t="shared" si="181"/>
        <v>0.11394879027114976</v>
      </c>
      <c r="BL915" s="78">
        <f t="shared" si="188"/>
        <v>454000</v>
      </c>
      <c r="BM915" s="82">
        <f t="shared" si="183"/>
        <v>0.97680991847611209</v>
      </c>
      <c r="BN915" s="82">
        <f t="shared" si="184"/>
        <v>2.3190081523887907E-2</v>
      </c>
      <c r="BO915" s="86">
        <f t="shared" si="189"/>
        <v>9.6331882792122236E-5</v>
      </c>
      <c r="BP915" s="83">
        <f>SUMPRODUCT(BC914:$BC$2006, BN915:$BN$2007)</f>
        <v>2772.6932864656155</v>
      </c>
      <c r="BQ915" s="77">
        <f t="shared" si="185"/>
        <v>2.2987890767890942E-2</v>
      </c>
    </row>
    <row r="916" spans="1:69" x14ac:dyDescent="0.35">
      <c r="A916">
        <v>2023</v>
      </c>
      <c r="B916" t="s">
        <v>3</v>
      </c>
      <c r="C916" t="s">
        <v>33</v>
      </c>
      <c r="D916" t="s">
        <v>17</v>
      </c>
      <c r="E916">
        <v>7</v>
      </c>
      <c r="F916" t="s">
        <v>9</v>
      </c>
      <c r="G916" t="s">
        <v>129</v>
      </c>
      <c r="H916" t="s">
        <v>35</v>
      </c>
      <c r="I916" t="s">
        <v>86</v>
      </c>
      <c r="J916" t="s">
        <v>19</v>
      </c>
      <c r="K916" t="s">
        <v>101</v>
      </c>
      <c r="L916">
        <v>1</v>
      </c>
      <c r="M916" s="6">
        <v>38035.42</v>
      </c>
      <c r="N916" s="6">
        <v>7357</v>
      </c>
      <c r="O916" s="6">
        <v>0</v>
      </c>
      <c r="P916" s="6">
        <v>38035.42</v>
      </c>
      <c r="Q916" s="6">
        <v>77250</v>
      </c>
      <c r="R916" s="6">
        <v>0</v>
      </c>
      <c r="S916" s="6">
        <v>0</v>
      </c>
      <c r="T916" s="6">
        <v>22821.25</v>
      </c>
      <c r="W916" s="66" t="str">
        <f t="shared" si="178"/>
        <v>X</v>
      </c>
      <c r="X916" s="66" t="str">
        <f t="shared" si="179"/>
        <v>X</v>
      </c>
      <c r="BC916" s="88">
        <v>500</v>
      </c>
      <c r="BE916" s="78">
        <f t="shared" si="186"/>
        <v>454500</v>
      </c>
      <c r="BF916" s="82">
        <f t="shared" si="180"/>
        <v>0.87644636767735862</v>
      </c>
      <c r="BG916" s="82">
        <f t="shared" si="182"/>
        <v>0.12355363232264138</v>
      </c>
      <c r="BH916" s="86">
        <f t="shared" si="187"/>
        <v>2.8455216674605488E-4</v>
      </c>
      <c r="BI916" s="83">
        <f>SUMPRODUCT(BC916:$BC$2007,BG916:$BG$2007)</f>
        <v>24705.056098516539</v>
      </c>
      <c r="BJ916" s="77">
        <f t="shared" si="181"/>
        <v>0.11366391068445714</v>
      </c>
      <c r="BL916" s="78">
        <f t="shared" si="188"/>
        <v>454500</v>
      </c>
      <c r="BM916" s="82">
        <f t="shared" si="183"/>
        <v>0.9769058518504915</v>
      </c>
      <c r="BN916" s="82">
        <f t="shared" si="184"/>
        <v>2.3094148149508498E-2</v>
      </c>
      <c r="BO916" s="86">
        <f t="shared" si="189"/>
        <v>9.5933374379408853E-5</v>
      </c>
      <c r="BP916" s="83">
        <f>SUMPRODUCT(BC915:$BC$2006, BN916:$BN$2007)</f>
        <v>2761.0982457036707</v>
      </c>
      <c r="BQ916" s="77">
        <f t="shared" si="185"/>
        <v>2.2891758414635022E-2</v>
      </c>
    </row>
    <row r="917" spans="1:69" x14ac:dyDescent="0.35">
      <c r="A917">
        <v>2023</v>
      </c>
      <c r="B917" t="s">
        <v>3</v>
      </c>
      <c r="C917" t="s">
        <v>33</v>
      </c>
      <c r="D917" t="s">
        <v>17</v>
      </c>
      <c r="E917">
        <v>7</v>
      </c>
      <c r="F917" t="s">
        <v>9</v>
      </c>
      <c r="G917" t="s">
        <v>129</v>
      </c>
      <c r="H917" t="s">
        <v>35</v>
      </c>
      <c r="I917" t="s">
        <v>86</v>
      </c>
      <c r="J917" t="s">
        <v>19</v>
      </c>
      <c r="K917" t="s">
        <v>113</v>
      </c>
      <c r="L917">
        <v>1</v>
      </c>
      <c r="M917" s="6">
        <v>0</v>
      </c>
      <c r="N917" s="6">
        <v>4191.13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  <c r="W917" s="66" t="str">
        <f t="shared" si="178"/>
        <v>X</v>
      </c>
      <c r="X917" s="66" t="str">
        <f t="shared" si="179"/>
        <v>X</v>
      </c>
      <c r="BC917" s="88">
        <v>500</v>
      </c>
      <c r="BE917" s="78">
        <f t="shared" si="186"/>
        <v>455000</v>
      </c>
      <c r="BF917" s="82">
        <f t="shared" si="180"/>
        <v>0.87673026600752002</v>
      </c>
      <c r="BG917" s="82">
        <f t="shared" si="182"/>
        <v>0.12326973399247998</v>
      </c>
      <c r="BH917" s="86">
        <f t="shared" si="187"/>
        <v>2.8389833016140287E-4</v>
      </c>
      <c r="BI917" s="83">
        <f>SUMPRODUCT(BC917:$BC$2007,BG917:$BG$2007)</f>
        <v>24643.279282355215</v>
      </c>
      <c r="BJ917" s="77">
        <f t="shared" si="181"/>
        <v>0.11337968568668624</v>
      </c>
      <c r="BL917" s="78">
        <f t="shared" si="188"/>
        <v>455000</v>
      </c>
      <c r="BM917" s="82">
        <f t="shared" si="183"/>
        <v>0.97700138836501904</v>
      </c>
      <c r="BN917" s="82">
        <f t="shared" si="184"/>
        <v>2.2998611634980959E-2</v>
      </c>
      <c r="BO917" s="86">
        <f t="shared" si="189"/>
        <v>9.5536514527538863E-5</v>
      </c>
      <c r="BP917" s="83">
        <f>SUMPRODUCT(BC916:$BC$2006, BN917:$BN$2007)</f>
        <v>2749.5511716289166</v>
      </c>
      <c r="BQ917" s="77">
        <f t="shared" si="185"/>
        <v>2.2796023744372392E-2</v>
      </c>
    </row>
    <row r="918" spans="1:69" x14ac:dyDescent="0.35">
      <c r="A918">
        <v>2023</v>
      </c>
      <c r="B918" t="s">
        <v>3</v>
      </c>
      <c r="C918" t="s">
        <v>33</v>
      </c>
      <c r="D918" t="s">
        <v>17</v>
      </c>
      <c r="E918">
        <v>7</v>
      </c>
      <c r="F918" t="s">
        <v>9</v>
      </c>
      <c r="G918" t="s">
        <v>139</v>
      </c>
      <c r="H918" t="s">
        <v>35</v>
      </c>
      <c r="I918" t="s">
        <v>86</v>
      </c>
      <c r="J918" t="s">
        <v>19</v>
      </c>
      <c r="K918" t="s">
        <v>90</v>
      </c>
      <c r="L918">
        <v>1</v>
      </c>
      <c r="M918" s="6">
        <v>0</v>
      </c>
      <c r="N918" s="6">
        <v>3927.14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W918" s="66" t="str">
        <f t="shared" si="178"/>
        <v>X</v>
      </c>
      <c r="X918" s="66" t="str">
        <f t="shared" si="179"/>
        <v>X</v>
      </c>
      <c r="BC918" s="88">
        <v>500</v>
      </c>
      <c r="BE918" s="78">
        <f t="shared" si="186"/>
        <v>455500</v>
      </c>
      <c r="BF918" s="82">
        <f t="shared" si="180"/>
        <v>0.87701351200346545</v>
      </c>
      <c r="BG918" s="82">
        <f t="shared" si="182"/>
        <v>0.12298648799653455</v>
      </c>
      <c r="BH918" s="86">
        <f t="shared" si="187"/>
        <v>2.8324599594542477E-4</v>
      </c>
      <c r="BI918" s="83">
        <f>SUMPRODUCT(BC918:$BC$2007,BG918:$BG$2007)</f>
        <v>24581.644415358976</v>
      </c>
      <c r="BJ918" s="77">
        <f t="shared" si="181"/>
        <v>0.11309611377373965</v>
      </c>
      <c r="BL918" s="78">
        <f t="shared" si="188"/>
        <v>455500</v>
      </c>
      <c r="BM918" s="82">
        <f t="shared" si="183"/>
        <v>0.97709652966143545</v>
      </c>
      <c r="BN918" s="82">
        <f t="shared" si="184"/>
        <v>2.2903470338564547E-2</v>
      </c>
      <c r="BO918" s="86">
        <f t="shared" si="189"/>
        <v>9.5141296416412224E-5</v>
      </c>
      <c r="BP918" s="83">
        <f>SUMPRODUCT(BC917:$BC$2006, BN918:$BN$2007)</f>
        <v>2738.0518658114261</v>
      </c>
      <c r="BQ918" s="77">
        <f t="shared" si="185"/>
        <v>2.2700685111956973E-2</v>
      </c>
    </row>
    <row r="919" spans="1:69" x14ac:dyDescent="0.35">
      <c r="A919">
        <v>2023</v>
      </c>
      <c r="B919" t="s">
        <v>3</v>
      </c>
      <c r="C919" t="s">
        <v>33</v>
      </c>
      <c r="D919" t="s">
        <v>17</v>
      </c>
      <c r="E919">
        <v>8</v>
      </c>
      <c r="F919" t="s">
        <v>9</v>
      </c>
      <c r="G919" t="s">
        <v>134</v>
      </c>
      <c r="H919" t="s">
        <v>35</v>
      </c>
      <c r="I919" t="s">
        <v>87</v>
      </c>
      <c r="J919" t="s">
        <v>19</v>
      </c>
      <c r="K919" t="s">
        <v>90</v>
      </c>
      <c r="L919">
        <v>1</v>
      </c>
      <c r="M919" s="6">
        <v>0</v>
      </c>
      <c r="N919" s="6">
        <v>2200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W919" s="66" t="str">
        <f t="shared" si="178"/>
        <v>X</v>
      </c>
      <c r="X919" s="66" t="str">
        <f t="shared" si="179"/>
        <v>X</v>
      </c>
      <c r="BC919" s="88">
        <v>500</v>
      </c>
      <c r="BE919" s="78">
        <f t="shared" si="186"/>
        <v>456000</v>
      </c>
      <c r="BF919" s="82">
        <f t="shared" si="180"/>
        <v>0.87729610716411166</v>
      </c>
      <c r="BG919" s="82">
        <f t="shared" si="182"/>
        <v>0.12270389283588834</v>
      </c>
      <c r="BH919" s="86">
        <f t="shared" si="187"/>
        <v>2.8259516064621515E-4</v>
      </c>
      <c r="BI919" s="83">
        <f>SUMPRODUCT(BC919:$BC$2007,BG919:$BG$2007)</f>
        <v>24520.151171360703</v>
      </c>
      <c r="BJ919" s="77">
        <f t="shared" si="181"/>
        <v>0.11281319344497599</v>
      </c>
      <c r="BL919" s="78">
        <f t="shared" si="188"/>
        <v>456000</v>
      </c>
      <c r="BM919" s="82">
        <f t="shared" si="183"/>
        <v>0.97719127737469014</v>
      </c>
      <c r="BN919" s="82">
        <f t="shared" si="184"/>
        <v>2.2808722625309863E-2</v>
      </c>
      <c r="BO919" s="86">
        <f t="shared" si="189"/>
        <v>9.4747713254683674E-5</v>
      </c>
      <c r="BP919" s="83">
        <f>SUMPRODUCT(BC918:$BC$2006, BN919:$BN$2007)</f>
        <v>2726.600130642144</v>
      </c>
      <c r="BQ919" s="77">
        <f t="shared" si="185"/>
        <v>2.2605740879048382E-2</v>
      </c>
    </row>
    <row r="920" spans="1:69" x14ac:dyDescent="0.35">
      <c r="A920">
        <v>2023</v>
      </c>
      <c r="B920" t="s">
        <v>3</v>
      </c>
      <c r="C920" t="s">
        <v>33</v>
      </c>
      <c r="D920" t="s">
        <v>17</v>
      </c>
      <c r="E920">
        <v>8</v>
      </c>
      <c r="F920" t="s">
        <v>9</v>
      </c>
      <c r="G920" t="s">
        <v>151</v>
      </c>
      <c r="H920" t="s">
        <v>35</v>
      </c>
      <c r="I920" t="s">
        <v>86</v>
      </c>
      <c r="J920" t="s">
        <v>19</v>
      </c>
      <c r="K920" t="s">
        <v>113</v>
      </c>
      <c r="L920">
        <v>1</v>
      </c>
      <c r="M920" s="6">
        <v>30000</v>
      </c>
      <c r="N920" s="6">
        <v>4007.04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W920" s="66" t="str">
        <f t="shared" si="178"/>
        <v>X</v>
      </c>
      <c r="X920" s="66" t="str">
        <f t="shared" si="179"/>
        <v>X</v>
      </c>
      <c r="BC920" s="88">
        <v>500</v>
      </c>
      <c r="BE920" s="78">
        <f t="shared" si="186"/>
        <v>456500</v>
      </c>
      <c r="BF920" s="82">
        <f t="shared" si="180"/>
        <v>0.87757805298493097</v>
      </c>
      <c r="BG920" s="82">
        <f t="shared" si="182"/>
        <v>0.12242194701506903</v>
      </c>
      <c r="BH920" s="86">
        <f t="shared" si="187"/>
        <v>2.8194582081930708E-4</v>
      </c>
      <c r="BI920" s="83">
        <f>SUMPRODUCT(BC920:$BC$2007,BG920:$BG$2007)</f>
        <v>24458.799224942759</v>
      </c>
      <c r="BJ920" s="77">
        <f t="shared" si="181"/>
        <v>0.11253092320320206</v>
      </c>
      <c r="BL920" s="78">
        <f t="shared" si="188"/>
        <v>456500</v>
      </c>
      <c r="BM920" s="82">
        <f t="shared" si="183"/>
        <v>0.9772856331329689</v>
      </c>
      <c r="BN920" s="82">
        <f t="shared" si="184"/>
        <v>2.2714366867031099E-2</v>
      </c>
      <c r="BO920" s="86">
        <f t="shared" si="189"/>
        <v>9.4355758278763524E-5</v>
      </c>
      <c r="BP920" s="83">
        <f>SUMPRODUCT(BC919:$BC$2006, BN920:$BN$2007)</f>
        <v>2715.1957693294889</v>
      </c>
      <c r="BQ920" s="77">
        <f t="shared" si="185"/>
        <v>2.2511189414083768E-2</v>
      </c>
    </row>
    <row r="921" spans="1:69" x14ac:dyDescent="0.35">
      <c r="A921">
        <v>2023</v>
      </c>
      <c r="B921" t="s">
        <v>3</v>
      </c>
      <c r="C921" t="s">
        <v>33</v>
      </c>
      <c r="D921" t="s">
        <v>17</v>
      </c>
      <c r="E921">
        <v>9</v>
      </c>
      <c r="F921" t="s">
        <v>9</v>
      </c>
      <c r="G921" t="s">
        <v>148</v>
      </c>
      <c r="H921" t="s">
        <v>35</v>
      </c>
      <c r="I921" t="s">
        <v>86</v>
      </c>
      <c r="J921" t="s">
        <v>19</v>
      </c>
      <c r="K921" t="s">
        <v>90</v>
      </c>
      <c r="L921">
        <v>1</v>
      </c>
      <c r="M921" s="6">
        <v>0</v>
      </c>
      <c r="N921" s="6">
        <v>3890.65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W921" s="66" t="str">
        <f t="shared" si="178"/>
        <v>X</v>
      </c>
      <c r="X921" s="66" t="str">
        <f t="shared" si="179"/>
        <v>X</v>
      </c>
      <c r="BC921" s="88">
        <v>500</v>
      </c>
      <c r="BE921" s="78">
        <f t="shared" si="186"/>
        <v>457000</v>
      </c>
      <c r="BF921" s="82">
        <f t="shared" si="180"/>
        <v>0.87785935095795953</v>
      </c>
      <c r="BG921" s="82">
        <f t="shared" si="182"/>
        <v>0.12214064904204047</v>
      </c>
      <c r="BH921" s="86">
        <f t="shared" si="187"/>
        <v>2.812979730285603E-4</v>
      </c>
      <c r="BI921" s="83">
        <f>SUMPRODUCT(BC921:$BC$2007,BG921:$BG$2007)</f>
        <v>24397.588251435227</v>
      </c>
      <c r="BJ921" s="77">
        <f t="shared" si="181"/>
        <v>0.11224930155466484</v>
      </c>
      <c r="BL921" s="78">
        <f t="shared" si="188"/>
        <v>457000</v>
      </c>
      <c r="BM921" s="82">
        <f t="shared" si="183"/>
        <v>0.97737959855772183</v>
      </c>
      <c r="BN921" s="82">
        <f t="shared" si="184"/>
        <v>2.2620401442278171E-2</v>
      </c>
      <c r="BO921" s="86">
        <f t="shared" si="189"/>
        <v>9.3965424752928683E-5</v>
      </c>
      <c r="BP921" s="83">
        <f>SUMPRODUCT(BC920:$BC$2006, BN921:$BN$2007)</f>
        <v>2703.8385858959728</v>
      </c>
      <c r="BQ921" s="77">
        <f t="shared" si="185"/>
        <v>2.2417029092249768E-2</v>
      </c>
    </row>
    <row r="922" spans="1:69" x14ac:dyDescent="0.35">
      <c r="A922">
        <v>2023</v>
      </c>
      <c r="B922" t="s">
        <v>3</v>
      </c>
      <c r="C922" t="s">
        <v>33</v>
      </c>
      <c r="D922" t="s">
        <v>17</v>
      </c>
      <c r="E922">
        <v>10</v>
      </c>
      <c r="F922" t="s">
        <v>9</v>
      </c>
      <c r="G922" t="s">
        <v>139</v>
      </c>
      <c r="H922" t="s">
        <v>35</v>
      </c>
      <c r="I922" t="s">
        <v>87</v>
      </c>
      <c r="J922" t="s">
        <v>19</v>
      </c>
      <c r="K922" t="s">
        <v>90</v>
      </c>
      <c r="L922">
        <v>1</v>
      </c>
      <c r="M922" s="6">
        <v>0</v>
      </c>
      <c r="N922" s="6">
        <v>3988.69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W922" s="66" t="str">
        <f t="shared" si="178"/>
        <v>X</v>
      </c>
      <c r="X922" s="66" t="str">
        <f t="shared" si="179"/>
        <v>X</v>
      </c>
      <c r="BC922" s="88">
        <v>500</v>
      </c>
      <c r="BE922" s="78">
        <f t="shared" si="186"/>
        <v>457500</v>
      </c>
      <c r="BF922" s="82">
        <f t="shared" si="180"/>
        <v>0.87814000257180547</v>
      </c>
      <c r="BG922" s="82">
        <f t="shared" si="182"/>
        <v>0.12185999742819453</v>
      </c>
      <c r="BH922" s="86">
        <f t="shared" si="187"/>
        <v>2.8065161384593917E-4</v>
      </c>
      <c r="BI922" s="83">
        <f>SUMPRODUCT(BC922:$BC$2007,BG922:$BG$2007)</f>
        <v>24336.51792691421</v>
      </c>
      <c r="BJ922" s="77">
        <f t="shared" si="181"/>
        <v>0.11196832700904361</v>
      </c>
      <c r="BL922" s="78">
        <f t="shared" si="188"/>
        <v>457500</v>
      </c>
      <c r="BM922" s="82">
        <f t="shared" si="183"/>
        <v>0.97747317526369148</v>
      </c>
      <c r="BN922" s="82">
        <f t="shared" si="184"/>
        <v>2.2526824736308515E-2</v>
      </c>
      <c r="BO922" s="86">
        <f t="shared" si="189"/>
        <v>9.3576705969655727E-5</v>
      </c>
      <c r="BP922" s="83">
        <f>SUMPRODUCT(BC921:$BC$2006, BN922:$BN$2007)</f>
        <v>2692.5283851748341</v>
      </c>
      <c r="BQ922" s="77">
        <f t="shared" si="185"/>
        <v>2.2323258295454614E-2</v>
      </c>
    </row>
    <row r="923" spans="1:69" x14ac:dyDescent="0.35">
      <c r="A923">
        <v>2023</v>
      </c>
      <c r="B923" t="s">
        <v>3</v>
      </c>
      <c r="C923" t="s">
        <v>67</v>
      </c>
      <c r="D923" t="s">
        <v>17</v>
      </c>
      <c r="E923">
        <v>1</v>
      </c>
      <c r="F923" t="s">
        <v>9</v>
      </c>
      <c r="G923" t="s">
        <v>122</v>
      </c>
      <c r="H923" t="s">
        <v>35</v>
      </c>
      <c r="I923" t="s">
        <v>87</v>
      </c>
      <c r="J923" t="s">
        <v>19</v>
      </c>
      <c r="K923" t="s">
        <v>94</v>
      </c>
      <c r="L923">
        <v>1</v>
      </c>
      <c r="M923" s="6">
        <v>-50000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-20000</v>
      </c>
      <c r="W923" s="66">
        <f t="shared" si="178"/>
        <v>-50000</v>
      </c>
      <c r="X923" s="66" t="str">
        <f t="shared" si="179"/>
        <v>X</v>
      </c>
      <c r="BC923" s="88">
        <v>500</v>
      </c>
      <c r="BE923" s="78">
        <f t="shared" si="186"/>
        <v>458000</v>
      </c>
      <c r="BF923" s="82">
        <f t="shared" si="180"/>
        <v>0.87842000931165587</v>
      </c>
      <c r="BG923" s="82">
        <f t="shared" si="182"/>
        <v>0.12157999068834413</v>
      </c>
      <c r="BH923" s="86">
        <f t="shared" si="187"/>
        <v>2.8000673985040248E-4</v>
      </c>
      <c r="BI923" s="83">
        <f>SUMPRODUCT(BC923:$BC$2007,BG923:$BG$2007)</f>
        <v>24275.587928200108</v>
      </c>
      <c r="BJ923" s="77">
        <f t="shared" si="181"/>
        <v>0.11168799807944203</v>
      </c>
      <c r="BL923" s="78">
        <f t="shared" si="188"/>
        <v>458000</v>
      </c>
      <c r="BM923" s="82">
        <f t="shared" si="183"/>
        <v>0.97756636485894077</v>
      </c>
      <c r="BN923" s="82">
        <f t="shared" si="184"/>
        <v>2.2433635141059227E-2</v>
      </c>
      <c r="BO923" s="86">
        <f t="shared" si="189"/>
        <v>9.3189595249287827E-5</v>
      </c>
      <c r="BP923" s="83">
        <f>SUMPRODUCT(BC922:$BC$2006, BN923:$BN$2007)</f>
        <v>2681.2649728066795</v>
      </c>
      <c r="BQ923" s="77">
        <f t="shared" si="185"/>
        <v>2.2229875412300273E-2</v>
      </c>
    </row>
    <row r="924" spans="1:69" x14ac:dyDescent="0.35">
      <c r="A924">
        <v>2023</v>
      </c>
      <c r="B924" t="s">
        <v>3</v>
      </c>
      <c r="C924" t="s">
        <v>67</v>
      </c>
      <c r="D924" t="s">
        <v>17</v>
      </c>
      <c r="E924">
        <v>1</v>
      </c>
      <c r="F924" t="s">
        <v>9</v>
      </c>
      <c r="G924" t="s">
        <v>128</v>
      </c>
      <c r="H924" t="s">
        <v>35</v>
      </c>
      <c r="I924" t="s">
        <v>87</v>
      </c>
      <c r="J924" t="s">
        <v>19</v>
      </c>
      <c r="K924" t="s">
        <v>91</v>
      </c>
      <c r="L924">
        <v>1</v>
      </c>
      <c r="M924" s="6">
        <v>0</v>
      </c>
      <c r="N924" s="6">
        <v>1100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W924" s="66" t="str">
        <f t="shared" si="178"/>
        <v>X</v>
      </c>
      <c r="X924" s="66" t="str">
        <f t="shared" si="179"/>
        <v>X</v>
      </c>
      <c r="BC924" s="88">
        <v>500</v>
      </c>
      <c r="BE924" s="78">
        <f t="shared" si="186"/>
        <v>458500</v>
      </c>
      <c r="BF924" s="82">
        <f t="shared" si="180"/>
        <v>0.87869937265928555</v>
      </c>
      <c r="BG924" s="82">
        <f t="shared" si="182"/>
        <v>0.12130062734071445</v>
      </c>
      <c r="BH924" s="86">
        <f t="shared" si="187"/>
        <v>2.7936334762967974E-4</v>
      </c>
      <c r="BI924" s="83">
        <f>SUMPRODUCT(BC924:$BC$2007,BG924:$BG$2007)</f>
        <v>24214.797932855941</v>
      </c>
      <c r="BJ924" s="77">
        <f t="shared" si="181"/>
        <v>0.11140831328238048</v>
      </c>
      <c r="BL924" s="78">
        <f t="shared" si="188"/>
        <v>458500</v>
      </c>
      <c r="BM924" s="82">
        <f t="shared" si="183"/>
        <v>0.97765916894487992</v>
      </c>
      <c r="BN924" s="82">
        <f t="shared" si="184"/>
        <v>2.2340831055120081E-2</v>
      </c>
      <c r="BO924" s="86">
        <f t="shared" si="189"/>
        <v>9.2804085939146574E-5</v>
      </c>
      <c r="BP924" s="83">
        <f>SUMPRODUCT(BC923:$BC$2006, BN924:$BN$2007)</f>
        <v>2670.0481552361489</v>
      </c>
      <c r="BQ924" s="77">
        <f t="shared" si="185"/>
        <v>2.2136878838054801E-2</v>
      </c>
    </row>
    <row r="925" spans="1:69" x14ac:dyDescent="0.35">
      <c r="A925">
        <v>2023</v>
      </c>
      <c r="B925" t="s">
        <v>3</v>
      </c>
      <c r="C925" t="s">
        <v>67</v>
      </c>
      <c r="D925" t="s">
        <v>17</v>
      </c>
      <c r="E925">
        <v>1</v>
      </c>
      <c r="F925" t="s">
        <v>9</v>
      </c>
      <c r="G925" t="s">
        <v>129</v>
      </c>
      <c r="H925" t="s">
        <v>35</v>
      </c>
      <c r="I925" t="s">
        <v>86</v>
      </c>
      <c r="J925" t="s">
        <v>19</v>
      </c>
      <c r="K925" t="s">
        <v>110</v>
      </c>
      <c r="L925">
        <v>1</v>
      </c>
      <c r="M925" s="6">
        <v>0</v>
      </c>
      <c r="N925" s="6">
        <v>1800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W925" s="66" t="str">
        <f t="shared" si="178"/>
        <v>X</v>
      </c>
      <c r="X925" s="66" t="str">
        <f t="shared" si="179"/>
        <v>X</v>
      </c>
      <c r="BC925" s="88">
        <v>500</v>
      </c>
      <c r="BE925" s="78">
        <f t="shared" si="186"/>
        <v>459000</v>
      </c>
      <c r="BF925" s="82">
        <f t="shared" si="180"/>
        <v>0.87897809409306438</v>
      </c>
      <c r="BG925" s="82">
        <f t="shared" si="182"/>
        <v>0.12102190590693562</v>
      </c>
      <c r="BH925" s="86">
        <f t="shared" si="187"/>
        <v>2.7872143377882796E-4</v>
      </c>
      <c r="BI925" s="83">
        <f>SUMPRODUCT(BC925:$BC$2007,BG925:$BG$2007)</f>
        <v>24154.147619185584</v>
      </c>
      <c r="BJ925" s="77">
        <f t="shared" si="181"/>
        <v>0.11112927113778782</v>
      </c>
      <c r="BL925" s="78">
        <f t="shared" si="188"/>
        <v>459000</v>
      </c>
      <c r="BM925" s="82">
        <f t="shared" si="183"/>
        <v>0.97775158911629467</v>
      </c>
      <c r="BN925" s="82">
        <f t="shared" si="184"/>
        <v>2.2248410883705327E-2</v>
      </c>
      <c r="BO925" s="86">
        <f t="shared" si="189"/>
        <v>9.2420171414753227E-5</v>
      </c>
      <c r="BP925" s="83">
        <f>SUMPRODUCT(BC924:$BC$2006, BN925:$BN$2007)</f>
        <v>2658.8777397085887</v>
      </c>
      <c r="BQ925" s="77">
        <f t="shared" si="185"/>
        <v>2.2044266974624773E-2</v>
      </c>
    </row>
    <row r="926" spans="1:69" x14ac:dyDescent="0.35">
      <c r="A926">
        <v>2023</v>
      </c>
      <c r="B926" t="s">
        <v>3</v>
      </c>
      <c r="C926" t="s">
        <v>67</v>
      </c>
      <c r="D926" t="s">
        <v>17</v>
      </c>
      <c r="E926">
        <v>1</v>
      </c>
      <c r="F926" t="s">
        <v>9</v>
      </c>
      <c r="G926" t="s">
        <v>129</v>
      </c>
      <c r="H926" t="s">
        <v>35</v>
      </c>
      <c r="I926" t="s">
        <v>86</v>
      </c>
      <c r="J926" t="s">
        <v>19</v>
      </c>
      <c r="K926" t="s">
        <v>94</v>
      </c>
      <c r="L926">
        <v>2</v>
      </c>
      <c r="M926" s="6">
        <v>0</v>
      </c>
      <c r="N926" s="6">
        <v>71622.259999999995</v>
      </c>
      <c r="O926" s="6">
        <v>0</v>
      </c>
      <c r="P926" s="6">
        <v>811867.68</v>
      </c>
      <c r="Q926" s="6">
        <v>0</v>
      </c>
      <c r="R926" s="6">
        <v>0</v>
      </c>
      <c r="S926" s="6">
        <v>0</v>
      </c>
      <c r="T926" s="6">
        <v>0</v>
      </c>
      <c r="W926" s="66" t="str">
        <f t="shared" si="178"/>
        <v>X</v>
      </c>
      <c r="X926" s="66" t="str">
        <f t="shared" si="179"/>
        <v>X</v>
      </c>
      <c r="BC926" s="88">
        <v>500</v>
      </c>
      <c r="BE926" s="78">
        <f t="shared" si="186"/>
        <v>459500</v>
      </c>
      <c r="BF926" s="82">
        <f t="shared" si="180"/>
        <v>0.87925617508796561</v>
      </c>
      <c r="BG926" s="82">
        <f t="shared" si="182"/>
        <v>0.12074382491203439</v>
      </c>
      <c r="BH926" s="86">
        <f t="shared" si="187"/>
        <v>2.7808099490123084E-4</v>
      </c>
      <c r="BI926" s="83">
        <f>SUMPRODUCT(BC926:$BC$2007,BG926:$BG$2007)</f>
        <v>24093.63666623212</v>
      </c>
      <c r="BJ926" s="77">
        <f t="shared" si="181"/>
        <v>0.11085087016899396</v>
      </c>
      <c r="BL926" s="78">
        <f t="shared" si="188"/>
        <v>459500</v>
      </c>
      <c r="BM926" s="82">
        <f t="shared" si="183"/>
        <v>0.97784362696137328</v>
      </c>
      <c r="BN926" s="82">
        <f t="shared" si="184"/>
        <v>2.215637303862672E-2</v>
      </c>
      <c r="BO926" s="86">
        <f t="shared" si="189"/>
        <v>9.2037845078607461E-5</v>
      </c>
      <c r="BP926" s="83">
        <f>SUMPRODUCT(BC925:$BC$2006, BN926:$BN$2007)</f>
        <v>2647.7535342667352</v>
      </c>
      <c r="BQ926" s="77">
        <f t="shared" si="185"/>
        <v>2.1952038230527774E-2</v>
      </c>
    </row>
    <row r="927" spans="1:69" x14ac:dyDescent="0.35">
      <c r="A927">
        <v>2023</v>
      </c>
      <c r="B927" t="s">
        <v>3</v>
      </c>
      <c r="C927" t="s">
        <v>67</v>
      </c>
      <c r="D927" t="s">
        <v>17</v>
      </c>
      <c r="E927">
        <v>1</v>
      </c>
      <c r="F927" t="s">
        <v>9</v>
      </c>
      <c r="G927" t="s">
        <v>129</v>
      </c>
      <c r="H927" t="s">
        <v>35</v>
      </c>
      <c r="I927" t="s">
        <v>86</v>
      </c>
      <c r="J927" t="s">
        <v>19</v>
      </c>
      <c r="K927" t="s">
        <v>101</v>
      </c>
      <c r="L927">
        <v>1</v>
      </c>
      <c r="M927" s="6">
        <v>0</v>
      </c>
      <c r="N927" s="6">
        <v>16359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W927" s="66" t="str">
        <f t="shared" si="178"/>
        <v>X</v>
      </c>
      <c r="X927" s="66" t="str">
        <f t="shared" si="179"/>
        <v>X</v>
      </c>
      <c r="BC927" s="88">
        <v>500</v>
      </c>
      <c r="BE927" s="78">
        <f t="shared" si="186"/>
        <v>460000</v>
      </c>
      <c r="BF927" s="82">
        <f t="shared" si="180"/>
        <v>0.87953361711557276</v>
      </c>
      <c r="BG927" s="82">
        <f t="shared" si="182"/>
        <v>0.12046638288442724</v>
      </c>
      <c r="BH927" s="86">
        <f t="shared" si="187"/>
        <v>2.7744202760715542E-4</v>
      </c>
      <c r="BI927" s="83">
        <f>SUMPRODUCT(BC927:$BC$2007,BG927:$BG$2007)</f>
        <v>24033.2647537761</v>
      </c>
      <c r="BJ927" s="77">
        <f t="shared" si="181"/>
        <v>0.11057310890272171</v>
      </c>
      <c r="BL927" s="78">
        <f t="shared" si="188"/>
        <v>460000</v>
      </c>
      <c r="BM927" s="82">
        <f t="shared" si="183"/>
        <v>0.9779352840617338</v>
      </c>
      <c r="BN927" s="82">
        <f t="shared" si="184"/>
        <v>2.2064715938266199E-2</v>
      </c>
      <c r="BO927" s="86">
        <f t="shared" si="189"/>
        <v>9.1657100360520438E-5</v>
      </c>
      <c r="BP927" s="83">
        <f>SUMPRODUCT(BC926:$BC$2006, BN927:$BN$2007)</f>
        <v>2636.6753477474222</v>
      </c>
      <c r="BQ927" s="77">
        <f t="shared" si="185"/>
        <v>2.1860191020865102E-2</v>
      </c>
    </row>
    <row r="928" spans="1:69" x14ac:dyDescent="0.35">
      <c r="A928">
        <v>2023</v>
      </c>
      <c r="B928" t="s">
        <v>3</v>
      </c>
      <c r="C928" t="s">
        <v>67</v>
      </c>
      <c r="D928" t="s">
        <v>17</v>
      </c>
      <c r="E928">
        <v>1</v>
      </c>
      <c r="F928" t="s">
        <v>9</v>
      </c>
      <c r="G928" t="s">
        <v>129</v>
      </c>
      <c r="H928" t="s">
        <v>35</v>
      </c>
      <c r="I928" t="s">
        <v>87</v>
      </c>
      <c r="J928" t="s">
        <v>19</v>
      </c>
      <c r="K928" t="s">
        <v>94</v>
      </c>
      <c r="L928">
        <v>1</v>
      </c>
      <c r="M928" s="6">
        <v>30000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18000</v>
      </c>
      <c r="W928" s="66">
        <f t="shared" si="178"/>
        <v>30000</v>
      </c>
      <c r="X928" s="66" t="str">
        <f t="shared" si="179"/>
        <v>X</v>
      </c>
      <c r="BC928" s="88">
        <v>500</v>
      </c>
      <c r="BE928" s="78">
        <f t="shared" si="186"/>
        <v>460500</v>
      </c>
      <c r="BF928" s="82">
        <f t="shared" si="180"/>
        <v>0.87981042164408851</v>
      </c>
      <c r="BG928" s="82">
        <f t="shared" si="182"/>
        <v>0.12018957835591149</v>
      </c>
      <c r="BH928" s="86">
        <f t="shared" si="187"/>
        <v>2.7680452851575055E-4</v>
      </c>
      <c r="BI928" s="83">
        <f>SUMPRODUCT(BC928:$BC$2007,BG928:$BG$2007)</f>
        <v>23973.031562333887</v>
      </c>
      <c r="BJ928" s="77">
        <f t="shared" si="181"/>
        <v>0.11029598586907927</v>
      </c>
      <c r="BL928" s="78">
        <f t="shared" si="188"/>
        <v>460500</v>
      </c>
      <c r="BM928" s="82">
        <f t="shared" si="183"/>
        <v>0.97802656199245186</v>
      </c>
      <c r="BN928" s="82">
        <f t="shared" si="184"/>
        <v>2.1973438007548141E-2</v>
      </c>
      <c r="BO928" s="86">
        <f t="shared" si="189"/>
        <v>9.1277930718058897E-5</v>
      </c>
      <c r="BP928" s="83">
        <f>SUMPRODUCT(BC927:$BC$2006, BN928:$BN$2007)</f>
        <v>2625.6429897782896</v>
      </c>
      <c r="BQ928" s="77">
        <f t="shared" si="185"/>
        <v>2.1768723767294489E-2</v>
      </c>
    </row>
    <row r="929" spans="1:69" x14ac:dyDescent="0.35">
      <c r="A929">
        <v>2023</v>
      </c>
      <c r="B929" t="s">
        <v>3</v>
      </c>
      <c r="C929" t="s">
        <v>67</v>
      </c>
      <c r="D929" t="s">
        <v>17</v>
      </c>
      <c r="E929">
        <v>1</v>
      </c>
      <c r="F929" t="s">
        <v>9</v>
      </c>
      <c r="G929" t="s">
        <v>130</v>
      </c>
      <c r="H929" t="s">
        <v>35</v>
      </c>
      <c r="I929" t="s">
        <v>86</v>
      </c>
      <c r="J929" t="s">
        <v>19</v>
      </c>
      <c r="K929" t="s">
        <v>90</v>
      </c>
      <c r="L929">
        <v>1</v>
      </c>
      <c r="M929" s="6">
        <v>0</v>
      </c>
      <c r="N929" s="6">
        <v>3837.33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W929" s="66" t="str">
        <f t="shared" si="178"/>
        <v>X</v>
      </c>
      <c r="X929" s="66" t="str">
        <f t="shared" si="179"/>
        <v>X</v>
      </c>
      <c r="BC929" s="88">
        <v>500</v>
      </c>
      <c r="BE929" s="78">
        <f t="shared" si="186"/>
        <v>461000</v>
      </c>
      <c r="BF929" s="82">
        <f t="shared" si="180"/>
        <v>0.88008659013834156</v>
      </c>
      <c r="BG929" s="82">
        <f t="shared" si="182"/>
        <v>0.11991340986165844</v>
      </c>
      <c r="BH929" s="86">
        <f t="shared" si="187"/>
        <v>2.7616849425304846E-4</v>
      </c>
      <c r="BI929" s="83">
        <f>SUMPRODUCT(BC929:$BC$2007,BG929:$BG$2007)</f>
        <v>23912.936773155932</v>
      </c>
      <c r="BJ929" s="77">
        <f t="shared" si="181"/>
        <v>0.11001949960155226</v>
      </c>
      <c r="BL929" s="78">
        <f t="shared" si="188"/>
        <v>461000</v>
      </c>
      <c r="BM929" s="82">
        <f t="shared" si="183"/>
        <v>0.97811746232208674</v>
      </c>
      <c r="BN929" s="82">
        <f t="shared" si="184"/>
        <v>2.1882537677913261E-2</v>
      </c>
      <c r="BO929" s="86">
        <f t="shared" si="189"/>
        <v>9.0900329634879817E-5</v>
      </c>
      <c r="BP929" s="83">
        <f>SUMPRODUCT(BC928:$BC$2006, BN929:$BN$2007)</f>
        <v>2614.6562707745156</v>
      </c>
      <c r="BQ929" s="77">
        <f t="shared" si="185"/>
        <v>2.1677634898002996E-2</v>
      </c>
    </row>
    <row r="930" spans="1:69" x14ac:dyDescent="0.35">
      <c r="A930">
        <v>2023</v>
      </c>
      <c r="B930" t="s">
        <v>3</v>
      </c>
      <c r="C930" t="s">
        <v>67</v>
      </c>
      <c r="D930" t="s">
        <v>17</v>
      </c>
      <c r="E930">
        <v>1</v>
      </c>
      <c r="F930" t="s">
        <v>9</v>
      </c>
      <c r="G930" t="s">
        <v>131</v>
      </c>
      <c r="H930" t="s">
        <v>35</v>
      </c>
      <c r="I930" t="s">
        <v>87</v>
      </c>
      <c r="J930" t="s">
        <v>19</v>
      </c>
      <c r="K930" t="s">
        <v>89</v>
      </c>
      <c r="L930">
        <v>1</v>
      </c>
      <c r="M930" s="6">
        <v>-100000</v>
      </c>
      <c r="N930" s="6">
        <v>2500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-40000</v>
      </c>
      <c r="W930" s="66">
        <f t="shared" si="178"/>
        <v>-100000</v>
      </c>
      <c r="X930" s="66" t="str">
        <f t="shared" si="179"/>
        <v>X</v>
      </c>
      <c r="BC930" s="88">
        <v>500</v>
      </c>
      <c r="BE930" s="78">
        <f t="shared" si="186"/>
        <v>461500</v>
      </c>
      <c r="BF930" s="82">
        <f t="shared" si="180"/>
        <v>0.88036212405979519</v>
      </c>
      <c r="BG930" s="82">
        <f t="shared" si="182"/>
        <v>0.11963787594020481</v>
      </c>
      <c r="BH930" s="86">
        <f t="shared" si="187"/>
        <v>2.7553392145363009E-4</v>
      </c>
      <c r="BI930" s="83">
        <f>SUMPRODUCT(BC930:$BC$2007,BG930:$BG$2007)</f>
        <v>23852.980068225101</v>
      </c>
      <c r="BJ930" s="77">
        <f t="shared" si="181"/>
        <v>0.109743648636996</v>
      </c>
      <c r="BL930" s="78">
        <f t="shared" si="188"/>
        <v>461500</v>
      </c>
      <c r="BM930" s="82">
        <f t="shared" si="183"/>
        <v>0.97820798661270925</v>
      </c>
      <c r="BN930" s="82">
        <f t="shared" si="184"/>
        <v>2.1792013387290754E-2</v>
      </c>
      <c r="BO930" s="86">
        <f t="shared" si="189"/>
        <v>9.0524290622506776E-5</v>
      </c>
      <c r="BP930" s="83">
        <f>SUMPRODUCT(BC929:$BC$2006, BN930:$BN$2007)</f>
        <v>2603.7150019355586</v>
      </c>
      <c r="BQ930" s="77">
        <f t="shared" si="185"/>
        <v>2.1586922847680011E-2</v>
      </c>
    </row>
    <row r="931" spans="1:69" x14ac:dyDescent="0.35">
      <c r="A931">
        <v>2023</v>
      </c>
      <c r="B931" t="s">
        <v>3</v>
      </c>
      <c r="C931" t="s">
        <v>67</v>
      </c>
      <c r="D931" t="s">
        <v>17</v>
      </c>
      <c r="E931">
        <v>1</v>
      </c>
      <c r="F931" t="s">
        <v>9</v>
      </c>
      <c r="G931" t="s">
        <v>135</v>
      </c>
      <c r="H931" t="s">
        <v>35</v>
      </c>
      <c r="I931" t="s">
        <v>87</v>
      </c>
      <c r="J931" t="s">
        <v>19</v>
      </c>
      <c r="K931" t="s">
        <v>114</v>
      </c>
      <c r="L931">
        <v>1</v>
      </c>
      <c r="M931" s="6">
        <v>176634.54</v>
      </c>
      <c r="N931" s="6">
        <v>15066.06</v>
      </c>
      <c r="O931" s="6">
        <v>100</v>
      </c>
      <c r="P931" s="6">
        <v>176634.54</v>
      </c>
      <c r="Q931" s="6">
        <v>0</v>
      </c>
      <c r="R931" s="6">
        <v>0</v>
      </c>
      <c r="S931" s="6">
        <v>0</v>
      </c>
      <c r="T931" s="6">
        <v>105980.72</v>
      </c>
      <c r="W931" s="66">
        <f t="shared" si="178"/>
        <v>176634.54</v>
      </c>
      <c r="X931" s="66">
        <f t="shared" si="179"/>
        <v>176634.54</v>
      </c>
      <c r="BC931" s="88">
        <v>500</v>
      </c>
      <c r="BE931" s="78">
        <f t="shared" si="186"/>
        <v>462000</v>
      </c>
      <c r="BF931" s="82">
        <f t="shared" si="180"/>
        <v>0.88063702486655404</v>
      </c>
      <c r="BG931" s="82">
        <f t="shared" si="182"/>
        <v>0.11936297513344596</v>
      </c>
      <c r="BH931" s="86">
        <f t="shared" si="187"/>
        <v>2.7490080675884876E-4</v>
      </c>
      <c r="BI931" s="83">
        <f>SUMPRODUCT(BC931:$BC$2007,BG931:$BG$2007)</f>
        <v>23793.161130254997</v>
      </c>
      <c r="BJ931" s="77">
        <f t="shared" si="181"/>
        <v>0.10946843151562782</v>
      </c>
      <c r="BL931" s="78">
        <f t="shared" si="188"/>
        <v>462000</v>
      </c>
      <c r="BM931" s="82">
        <f t="shared" si="183"/>
        <v>0.97829813641992791</v>
      </c>
      <c r="BN931" s="82">
        <f t="shared" si="184"/>
        <v>2.1701863580072089E-2</v>
      </c>
      <c r="BO931" s="86">
        <f t="shared" si="189"/>
        <v>9.0149807218664613E-5</v>
      </c>
      <c r="BP931" s="83">
        <f>SUMPRODUCT(BC930:$BC$2006, BN931:$BN$2007)</f>
        <v>2592.8189952419134</v>
      </c>
      <c r="BQ931" s="77">
        <f t="shared" si="185"/>
        <v>2.1496586057490351E-2</v>
      </c>
    </row>
    <row r="932" spans="1:69" x14ac:dyDescent="0.35">
      <c r="A932">
        <v>2023</v>
      </c>
      <c r="B932" t="s">
        <v>3</v>
      </c>
      <c r="C932" t="s">
        <v>67</v>
      </c>
      <c r="D932" t="s">
        <v>17</v>
      </c>
      <c r="E932">
        <v>1</v>
      </c>
      <c r="F932" t="s">
        <v>9</v>
      </c>
      <c r="G932" t="s">
        <v>139</v>
      </c>
      <c r="H932" t="s">
        <v>35</v>
      </c>
      <c r="I932" t="s">
        <v>86</v>
      </c>
      <c r="J932" t="s">
        <v>19</v>
      </c>
      <c r="K932" t="s">
        <v>90</v>
      </c>
      <c r="L932">
        <v>1</v>
      </c>
      <c r="M932" s="6">
        <v>0</v>
      </c>
      <c r="N932" s="6">
        <v>3930.98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W932" s="66" t="str">
        <f t="shared" si="178"/>
        <v>X</v>
      </c>
      <c r="X932" s="66" t="str">
        <f t="shared" si="179"/>
        <v>X</v>
      </c>
      <c r="BC932" s="88">
        <v>500</v>
      </c>
      <c r="BE932" s="78">
        <f t="shared" si="186"/>
        <v>462500</v>
      </c>
      <c r="BF932" s="82">
        <f t="shared" si="180"/>
        <v>0.88091129401337276</v>
      </c>
      <c r="BG932" s="82">
        <f t="shared" si="182"/>
        <v>0.11908870598662724</v>
      </c>
      <c r="BH932" s="86">
        <f t="shared" si="187"/>
        <v>2.742691468187175E-4</v>
      </c>
      <c r="BI932" s="83">
        <f>SUMPRODUCT(BC932:$BC$2007,BG932:$BG$2007)</f>
        <v>23733.479642688271</v>
      </c>
      <c r="BJ932" s="77">
        <f t="shared" si="181"/>
        <v>0.1091938467810193</v>
      </c>
      <c r="BL932" s="78">
        <f t="shared" si="188"/>
        <v>462500</v>
      </c>
      <c r="BM932" s="82">
        <f t="shared" si="183"/>
        <v>0.9783879132929163</v>
      </c>
      <c r="BN932" s="82">
        <f t="shared" si="184"/>
        <v>2.16120867070837E-2</v>
      </c>
      <c r="BO932" s="86">
        <f t="shared" si="189"/>
        <v>8.9776872988389655E-5</v>
      </c>
      <c r="BP932" s="83">
        <f>SUMPRODUCT(BC931:$BC$2006, BN932:$BN$2007)</f>
        <v>2581.9680634518772</v>
      </c>
      <c r="BQ932" s="77">
        <f t="shared" si="185"/>
        <v>2.1406622975047449E-2</v>
      </c>
    </row>
    <row r="933" spans="1:69" x14ac:dyDescent="0.35">
      <c r="A933">
        <v>2023</v>
      </c>
      <c r="B933" t="s">
        <v>3</v>
      </c>
      <c r="C933" t="s">
        <v>67</v>
      </c>
      <c r="D933" t="s">
        <v>17</v>
      </c>
      <c r="E933">
        <v>1</v>
      </c>
      <c r="F933" t="s">
        <v>9</v>
      </c>
      <c r="G933" t="s">
        <v>139</v>
      </c>
      <c r="H933" t="s">
        <v>35</v>
      </c>
      <c r="I933" t="s">
        <v>86</v>
      </c>
      <c r="J933" t="s">
        <v>19</v>
      </c>
      <c r="K933" t="s">
        <v>113</v>
      </c>
      <c r="L933">
        <v>2</v>
      </c>
      <c r="M933" s="6">
        <v>228751</v>
      </c>
      <c r="N933" s="6">
        <v>7975.92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W933" s="66" t="str">
        <f t="shared" si="178"/>
        <v>X</v>
      </c>
      <c r="X933" s="66" t="str">
        <f t="shared" si="179"/>
        <v>X</v>
      </c>
      <c r="BC933" s="88">
        <v>500</v>
      </c>
      <c r="BE933" s="78">
        <f t="shared" si="186"/>
        <v>463000</v>
      </c>
      <c r="BF933" s="82">
        <f t="shared" si="180"/>
        <v>0.88118493295166311</v>
      </c>
      <c r="BG933" s="82">
        <f t="shared" si="182"/>
        <v>0.11881506704833689</v>
      </c>
      <c r="BH933" s="86">
        <f t="shared" si="187"/>
        <v>2.7363893829035479E-4</v>
      </c>
      <c r="BI933" s="83">
        <f>SUMPRODUCT(BC933:$BC$2007,BG933:$BG$2007)</f>
        <v>23673.935289694953</v>
      </c>
      <c r="BJ933" s="77">
        <f t="shared" si="181"/>
        <v>0.10891989298008854</v>
      </c>
      <c r="BL933" s="78">
        <f t="shared" si="188"/>
        <v>463000</v>
      </c>
      <c r="BM933" s="82">
        <f t="shared" si="183"/>
        <v>0.97847731877443889</v>
      </c>
      <c r="BN933" s="82">
        <f t="shared" si="184"/>
        <v>2.1522681225561113E-2</v>
      </c>
      <c r="BO933" s="86">
        <f t="shared" si="189"/>
        <v>8.9405481522586427E-5</v>
      </c>
      <c r="BP933" s="83">
        <f>SUMPRODUCT(BC932:$BC$2006, BN933:$BN$2007)</f>
        <v>2571.1620200983352</v>
      </c>
      <c r="BQ933" s="77">
        <f t="shared" si="185"/>
        <v>2.1317032054386703E-2</v>
      </c>
    </row>
    <row r="934" spans="1:69" x14ac:dyDescent="0.35">
      <c r="A934">
        <v>2023</v>
      </c>
      <c r="B934" t="s">
        <v>3</v>
      </c>
      <c r="C934" t="s">
        <v>67</v>
      </c>
      <c r="D934" t="s">
        <v>17</v>
      </c>
      <c r="E934">
        <v>1</v>
      </c>
      <c r="F934" t="s">
        <v>9</v>
      </c>
      <c r="G934" t="s">
        <v>139</v>
      </c>
      <c r="H934" t="s">
        <v>35</v>
      </c>
      <c r="I934" t="s">
        <v>87</v>
      </c>
      <c r="J934" t="s">
        <v>19</v>
      </c>
      <c r="K934" t="s">
        <v>90</v>
      </c>
      <c r="L934">
        <v>4</v>
      </c>
      <c r="M934" s="6">
        <v>3025809.68</v>
      </c>
      <c r="N934" s="6">
        <v>18099.64</v>
      </c>
      <c r="O934" s="6">
        <v>0</v>
      </c>
      <c r="P934" s="6">
        <v>25886.68</v>
      </c>
      <c r="Q934" s="6">
        <v>0</v>
      </c>
      <c r="R934" s="6">
        <v>0</v>
      </c>
      <c r="S934" s="6">
        <v>0</v>
      </c>
      <c r="T934" s="6">
        <v>25203.89</v>
      </c>
      <c r="W934" s="66">
        <f t="shared" si="178"/>
        <v>756452.42</v>
      </c>
      <c r="X934" s="66">
        <f t="shared" si="179"/>
        <v>6471.67</v>
      </c>
      <c r="BC934" s="88">
        <v>500</v>
      </c>
      <c r="BE934" s="78">
        <f t="shared" si="186"/>
        <v>463500</v>
      </c>
      <c r="BF934" s="82">
        <f t="shared" si="180"/>
        <v>0.88145794312950188</v>
      </c>
      <c r="BG934" s="82">
        <f t="shared" si="182"/>
        <v>0.11854205687049812</v>
      </c>
      <c r="BH934" s="86">
        <f t="shared" si="187"/>
        <v>2.7301017783876169E-4</v>
      </c>
      <c r="BI934" s="83">
        <f>SUMPRODUCT(BC934:$BC$2007,BG934:$BG$2007)</f>
        <v>23614.527756170788</v>
      </c>
      <c r="BJ934" s="77">
        <f t="shared" si="181"/>
        <v>0.10864656866309255</v>
      </c>
      <c r="BL934" s="78">
        <f t="shared" si="188"/>
        <v>463500</v>
      </c>
      <c r="BM934" s="82">
        <f t="shared" si="183"/>
        <v>0.97856635440087836</v>
      </c>
      <c r="BN934" s="82">
        <f t="shared" si="184"/>
        <v>2.1433645599121642E-2</v>
      </c>
      <c r="BO934" s="86">
        <f t="shared" si="189"/>
        <v>8.9035626439470938E-5</v>
      </c>
      <c r="BP934" s="83">
        <f>SUMPRODUCT(BC933:$BC$2006, BN934:$BN$2007)</f>
        <v>2560.4006794855545</v>
      </c>
      <c r="BQ934" s="77">
        <f t="shared" si="185"/>
        <v>2.1227811755938904E-2</v>
      </c>
    </row>
    <row r="935" spans="1:69" x14ac:dyDescent="0.35">
      <c r="A935">
        <v>2023</v>
      </c>
      <c r="B935" t="s">
        <v>3</v>
      </c>
      <c r="C935" t="s">
        <v>67</v>
      </c>
      <c r="D935" t="s">
        <v>17</v>
      </c>
      <c r="E935">
        <v>1</v>
      </c>
      <c r="F935" t="s">
        <v>9</v>
      </c>
      <c r="G935" t="s">
        <v>139</v>
      </c>
      <c r="H935" t="s">
        <v>35</v>
      </c>
      <c r="I935" t="s">
        <v>87</v>
      </c>
      <c r="J935" t="s">
        <v>19</v>
      </c>
      <c r="K935" t="s">
        <v>113</v>
      </c>
      <c r="L935">
        <v>1</v>
      </c>
      <c r="M935" s="6">
        <v>118150.39999999999</v>
      </c>
      <c r="N935" s="6">
        <v>3970.12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W935" s="66">
        <f t="shared" si="178"/>
        <v>118150.39999999999</v>
      </c>
      <c r="X935" s="66" t="str">
        <f t="shared" si="179"/>
        <v>X</v>
      </c>
      <c r="BC935" s="88">
        <v>500</v>
      </c>
      <c r="BE935" s="78">
        <f t="shared" si="186"/>
        <v>464000</v>
      </c>
      <c r="BF935" s="82">
        <f t="shared" si="180"/>
        <v>0.8817303259916387</v>
      </c>
      <c r="BG935" s="82">
        <f t="shared" si="182"/>
        <v>0.1182696740083613</v>
      </c>
      <c r="BH935" s="86">
        <f t="shared" si="187"/>
        <v>2.7238286213682184E-4</v>
      </c>
      <c r="BI935" s="83">
        <f>SUMPRODUCT(BC935:$BC$2007,BG935:$BG$2007)</f>
        <v>23555.256727735534</v>
      </c>
      <c r="BJ935" s="77">
        <f t="shared" si="181"/>
        <v>0.10837387238361941</v>
      </c>
      <c r="BL935" s="78">
        <f t="shared" si="188"/>
        <v>464000</v>
      </c>
      <c r="BM935" s="82">
        <f t="shared" si="183"/>
        <v>0.97865502170226137</v>
      </c>
      <c r="BN935" s="82">
        <f t="shared" si="184"/>
        <v>2.1344978297738626E-2</v>
      </c>
      <c r="BO935" s="86">
        <f t="shared" si="189"/>
        <v>8.8667301383016373E-5</v>
      </c>
      <c r="BP935" s="83">
        <f>SUMPRODUCT(BC934:$BC$2006, BN935:$BN$2007)</f>
        <v>2549.6838566859942</v>
      </c>
      <c r="BQ935" s="77">
        <f t="shared" si="185"/>
        <v>2.1138960546503775E-2</v>
      </c>
    </row>
    <row r="936" spans="1:69" x14ac:dyDescent="0.35">
      <c r="A936">
        <v>2023</v>
      </c>
      <c r="B936" t="s">
        <v>3</v>
      </c>
      <c r="C936" t="s">
        <v>67</v>
      </c>
      <c r="D936" t="s">
        <v>17</v>
      </c>
      <c r="E936">
        <v>1</v>
      </c>
      <c r="F936" t="s">
        <v>9</v>
      </c>
      <c r="G936" t="s">
        <v>141</v>
      </c>
      <c r="H936" t="s">
        <v>35</v>
      </c>
      <c r="I936" t="s">
        <v>86</v>
      </c>
      <c r="J936" t="s">
        <v>19</v>
      </c>
      <c r="K936" t="s">
        <v>89</v>
      </c>
      <c r="L936">
        <v>2</v>
      </c>
      <c r="M936" s="6">
        <v>80000</v>
      </c>
      <c r="N936" s="6">
        <v>0</v>
      </c>
      <c r="O936" s="6">
        <v>0</v>
      </c>
      <c r="P936" s="6">
        <v>130000</v>
      </c>
      <c r="Q936" s="6">
        <v>0</v>
      </c>
      <c r="R936" s="6">
        <v>0</v>
      </c>
      <c r="S936" s="6">
        <v>0</v>
      </c>
      <c r="T936" s="6">
        <v>48000</v>
      </c>
      <c r="W936" s="66" t="str">
        <f t="shared" si="178"/>
        <v>X</v>
      </c>
      <c r="X936" s="66" t="str">
        <f t="shared" si="179"/>
        <v>X</v>
      </c>
      <c r="BC936" s="88">
        <v>500</v>
      </c>
      <c r="BE936" s="78">
        <f t="shared" si="186"/>
        <v>464500</v>
      </c>
      <c r="BF936" s="82">
        <f t="shared" si="180"/>
        <v>0.88200208297950311</v>
      </c>
      <c r="BG936" s="82">
        <f t="shared" si="182"/>
        <v>0.11799791702049689</v>
      </c>
      <c r="BH936" s="86">
        <f t="shared" si="187"/>
        <v>2.7175698786441327E-4</v>
      </c>
      <c r="BI936" s="83">
        <f>SUMPRODUCT(BC936:$BC$2007,BG936:$BG$2007)</f>
        <v>23496.121890731356</v>
      </c>
      <c r="BJ936" s="77">
        <f t="shared" si="181"/>
        <v>0.10810180269858087</v>
      </c>
      <c r="BL936" s="78">
        <f t="shared" si="188"/>
        <v>464500</v>
      </c>
      <c r="BM936" s="82">
        <f t="shared" si="183"/>
        <v>0.97874332220228544</v>
      </c>
      <c r="BN936" s="82">
        <f t="shared" si="184"/>
        <v>2.1256677797714563E-2</v>
      </c>
      <c r="BO936" s="86">
        <f t="shared" si="189"/>
        <v>8.8300500024063311E-5</v>
      </c>
      <c r="BP936" s="83">
        <f>SUMPRODUCT(BC935:$BC$2006, BN936:$BN$2007)</f>
        <v>2539.0113675371249</v>
      </c>
      <c r="BQ936" s="77">
        <f t="shared" si="185"/>
        <v>2.1050476899223607E-2</v>
      </c>
    </row>
    <row r="937" spans="1:69" x14ac:dyDescent="0.35">
      <c r="A937">
        <v>2023</v>
      </c>
      <c r="B937" t="s">
        <v>3</v>
      </c>
      <c r="C937" t="s">
        <v>67</v>
      </c>
      <c r="D937" t="s">
        <v>17</v>
      </c>
      <c r="E937">
        <v>1</v>
      </c>
      <c r="F937" t="s">
        <v>9</v>
      </c>
      <c r="G937" t="s">
        <v>142</v>
      </c>
      <c r="H937" t="s">
        <v>35</v>
      </c>
      <c r="I937" t="s">
        <v>86</v>
      </c>
      <c r="J937" t="s">
        <v>19</v>
      </c>
      <c r="K937" t="s">
        <v>113</v>
      </c>
      <c r="L937">
        <v>1</v>
      </c>
      <c r="M937" s="6">
        <v>100000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50000</v>
      </c>
      <c r="W937" s="66" t="str">
        <f t="shared" si="178"/>
        <v>X</v>
      </c>
      <c r="X937" s="66" t="str">
        <f t="shared" si="179"/>
        <v>X</v>
      </c>
      <c r="BC937" s="88">
        <v>500</v>
      </c>
      <c r="BE937" s="78">
        <f t="shared" si="186"/>
        <v>465000</v>
      </c>
      <c r="BF937" s="82">
        <f t="shared" si="180"/>
        <v>0.88227321553121274</v>
      </c>
      <c r="BG937" s="82">
        <f t="shared" si="182"/>
        <v>0.11772678446878726</v>
      </c>
      <c r="BH937" s="86">
        <f t="shared" si="187"/>
        <v>2.7113255170962969E-4</v>
      </c>
      <c r="BI937" s="83">
        <f>SUMPRODUCT(BC937:$BC$2007,BG937:$BG$2007)</f>
        <v>23437.122932221104</v>
      </c>
      <c r="BJ937" s="77">
        <f t="shared" si="181"/>
        <v>0.10783035816820444</v>
      </c>
      <c r="BL937" s="78">
        <f t="shared" si="188"/>
        <v>465000</v>
      </c>
      <c r="BM937" s="82">
        <f t="shared" si="183"/>
        <v>0.97883125741834454</v>
      </c>
      <c r="BN937" s="82">
        <f t="shared" si="184"/>
        <v>2.1168742581655464E-2</v>
      </c>
      <c r="BO937" s="86">
        <f t="shared" si="189"/>
        <v>8.7935216059098487E-5</v>
      </c>
      <c r="BP937" s="83">
        <f>SUMPRODUCT(BC936:$BC$2006, BN937:$BN$2007)</f>
        <v>2528.3830286382681</v>
      </c>
      <c r="BQ937" s="77">
        <f t="shared" si="185"/>
        <v>2.0962359293557067E-2</v>
      </c>
    </row>
    <row r="938" spans="1:69" x14ac:dyDescent="0.35">
      <c r="A938">
        <v>2023</v>
      </c>
      <c r="B938" t="s">
        <v>3</v>
      </c>
      <c r="C938" t="s">
        <v>67</v>
      </c>
      <c r="D938" t="s">
        <v>17</v>
      </c>
      <c r="E938">
        <v>1</v>
      </c>
      <c r="F938" t="s">
        <v>9</v>
      </c>
      <c r="G938" t="s">
        <v>142</v>
      </c>
      <c r="H938" t="s">
        <v>35</v>
      </c>
      <c r="I938" t="s">
        <v>87</v>
      </c>
      <c r="J938" t="s">
        <v>19</v>
      </c>
      <c r="K938" t="s">
        <v>113</v>
      </c>
      <c r="L938">
        <v>1</v>
      </c>
      <c r="M938" s="6">
        <v>45000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22500</v>
      </c>
      <c r="W938" s="66">
        <f t="shared" si="178"/>
        <v>45000</v>
      </c>
      <c r="X938" s="66" t="str">
        <f t="shared" si="179"/>
        <v>X</v>
      </c>
      <c r="BC938" s="88">
        <v>500</v>
      </c>
      <c r="BE938" s="78">
        <f t="shared" si="186"/>
        <v>465500</v>
      </c>
      <c r="BF938" s="82">
        <f t="shared" si="180"/>
        <v>0.88254372508158108</v>
      </c>
      <c r="BG938" s="82">
        <f t="shared" si="182"/>
        <v>0.11745627491841892</v>
      </c>
      <c r="BH938" s="86">
        <f t="shared" si="187"/>
        <v>2.7050955036833635E-4</v>
      </c>
      <c r="BI938" s="83">
        <f>SUMPRODUCT(BC938:$BC$2007,BG938:$BG$2007)</f>
        <v>23378.259539986706</v>
      </c>
      <c r="BJ938" s="77">
        <f t="shared" si="181"/>
        <v>0.10755953735602597</v>
      </c>
      <c r="BL938" s="78">
        <f t="shared" si="188"/>
        <v>465500</v>
      </c>
      <c r="BM938" s="82">
        <f t="shared" si="183"/>
        <v>0.97891882886155557</v>
      </c>
      <c r="BN938" s="82">
        <f t="shared" si="184"/>
        <v>2.1081171138444432E-2</v>
      </c>
      <c r="BO938" s="86">
        <f t="shared" si="189"/>
        <v>8.7571443211031941E-5</v>
      </c>
      <c r="BP938" s="83">
        <f>SUMPRODUCT(BC937:$BC$2006, BN938:$BN$2007)</f>
        <v>2517.79865734744</v>
      </c>
      <c r="BQ938" s="77">
        <f t="shared" si="185"/>
        <v>2.0874606215253007E-2</v>
      </c>
    </row>
    <row r="939" spans="1:69" x14ac:dyDescent="0.35">
      <c r="A939">
        <v>2023</v>
      </c>
      <c r="B939" t="s">
        <v>3</v>
      </c>
      <c r="C939" t="s">
        <v>67</v>
      </c>
      <c r="D939" t="s">
        <v>17</v>
      </c>
      <c r="E939">
        <v>1</v>
      </c>
      <c r="F939" t="s">
        <v>9</v>
      </c>
      <c r="G939" t="s">
        <v>143</v>
      </c>
      <c r="H939" t="s">
        <v>35</v>
      </c>
      <c r="I939" t="s">
        <v>87</v>
      </c>
      <c r="J939" t="s">
        <v>19</v>
      </c>
      <c r="K939" t="s">
        <v>113</v>
      </c>
      <c r="L939">
        <v>1</v>
      </c>
      <c r="M939" s="6">
        <v>277000</v>
      </c>
      <c r="N939" s="6">
        <v>4050.89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W939" s="66">
        <f t="shared" si="178"/>
        <v>277000</v>
      </c>
      <c r="X939" s="66" t="str">
        <f t="shared" si="179"/>
        <v>X</v>
      </c>
      <c r="BC939" s="88">
        <v>500</v>
      </c>
      <c r="BE939" s="78">
        <f t="shared" si="186"/>
        <v>466000</v>
      </c>
      <c r="BF939" s="82">
        <f t="shared" si="180"/>
        <v>0.88281361306212414</v>
      </c>
      <c r="BG939" s="82">
        <f t="shared" si="182"/>
        <v>0.11718638693787586</v>
      </c>
      <c r="BH939" s="86">
        <f t="shared" si="187"/>
        <v>2.6988798054305985E-4</v>
      </c>
      <c r="BI939" s="83">
        <f>SUMPRODUCT(BC939:$BC$2007,BG939:$BG$2007)</f>
        <v>23319.531402527497</v>
      </c>
      <c r="BJ939" s="77">
        <f t="shared" si="181"/>
        <v>0.10728933882888202</v>
      </c>
      <c r="BL939" s="78">
        <f t="shared" si="188"/>
        <v>466000</v>
      </c>
      <c r="BM939" s="82">
        <f t="shared" si="183"/>
        <v>0.97900603803678421</v>
      </c>
      <c r="BN939" s="82">
        <f t="shared" si="184"/>
        <v>2.099396196321579E-2</v>
      </c>
      <c r="BO939" s="86">
        <f t="shared" si="189"/>
        <v>8.7209175228641911E-5</v>
      </c>
      <c r="BP939" s="83">
        <f>SUMPRODUCT(BC938:$BC$2006, BN939:$BN$2007)</f>
        <v>2507.2580717782171</v>
      </c>
      <c r="BQ939" s="77">
        <f t="shared" si="185"/>
        <v>2.0787216156324499E-2</v>
      </c>
    </row>
    <row r="940" spans="1:69" x14ac:dyDescent="0.35">
      <c r="A940">
        <v>2023</v>
      </c>
      <c r="B940" t="s">
        <v>3</v>
      </c>
      <c r="C940" t="s">
        <v>67</v>
      </c>
      <c r="D940" t="s">
        <v>17</v>
      </c>
      <c r="E940">
        <v>1</v>
      </c>
      <c r="F940" t="s">
        <v>9</v>
      </c>
      <c r="G940" t="s">
        <v>145</v>
      </c>
      <c r="H940" t="s">
        <v>35</v>
      </c>
      <c r="I940" t="s">
        <v>86</v>
      </c>
      <c r="J940" t="s">
        <v>19</v>
      </c>
      <c r="K940" t="s">
        <v>90</v>
      </c>
      <c r="L940">
        <v>1</v>
      </c>
      <c r="M940" s="6">
        <v>55223.34</v>
      </c>
      <c r="N940" s="6">
        <v>0</v>
      </c>
      <c r="O940" s="6">
        <v>0</v>
      </c>
      <c r="P940" s="6">
        <v>55223.34</v>
      </c>
      <c r="Q940" s="6">
        <v>0</v>
      </c>
      <c r="R940" s="6">
        <v>0</v>
      </c>
      <c r="S940" s="6">
        <v>0</v>
      </c>
      <c r="T940" s="6">
        <v>47169.16</v>
      </c>
      <c r="W940" s="66" t="str">
        <f t="shared" si="178"/>
        <v>X</v>
      </c>
      <c r="X940" s="66" t="str">
        <f t="shared" si="179"/>
        <v>X</v>
      </c>
      <c r="BC940" s="88">
        <v>500</v>
      </c>
      <c r="BE940" s="78">
        <f t="shared" si="186"/>
        <v>466500</v>
      </c>
      <c r="BF940" s="82">
        <f t="shared" si="180"/>
        <v>0.88308288090106901</v>
      </c>
      <c r="BG940" s="82">
        <f t="shared" si="182"/>
        <v>0.11691711909893099</v>
      </c>
      <c r="BH940" s="86">
        <f t="shared" si="187"/>
        <v>2.6926783894487549E-4</v>
      </c>
      <c r="BI940" s="83">
        <f>SUMPRODUCT(BC940:$BC$2007,BG940:$BG$2007)</f>
        <v>23260.938209058557</v>
      </c>
      <c r="BJ940" s="77">
        <f t="shared" si="181"/>
        <v>0.10701976115690212</v>
      </c>
      <c r="BL940" s="78">
        <f t="shared" si="188"/>
        <v>466500</v>
      </c>
      <c r="BM940" s="82">
        <f t="shared" si="183"/>
        <v>0.97909288644267056</v>
      </c>
      <c r="BN940" s="82">
        <f t="shared" si="184"/>
        <v>2.0907113557329438E-2</v>
      </c>
      <c r="BO940" s="86">
        <f t="shared" si="189"/>
        <v>8.6848405886352786E-5</v>
      </c>
      <c r="BP940" s="83">
        <f>SUMPRODUCT(BC939:$BC$2006, BN940:$BN$2007)</f>
        <v>2496.7610907966091</v>
      </c>
      <c r="BQ940" s="77">
        <f t="shared" si="185"/>
        <v>2.0700187615022902E-2</v>
      </c>
    </row>
    <row r="941" spans="1:69" x14ac:dyDescent="0.35">
      <c r="A941">
        <v>2023</v>
      </c>
      <c r="B941" t="s">
        <v>3</v>
      </c>
      <c r="C941" t="s">
        <v>67</v>
      </c>
      <c r="D941" t="s">
        <v>17</v>
      </c>
      <c r="E941">
        <v>1</v>
      </c>
      <c r="F941" t="s">
        <v>9</v>
      </c>
      <c r="G941" t="s">
        <v>145</v>
      </c>
      <c r="H941" t="s">
        <v>35</v>
      </c>
      <c r="I941" t="s">
        <v>86</v>
      </c>
      <c r="J941" t="s">
        <v>19</v>
      </c>
      <c r="K941" t="s">
        <v>113</v>
      </c>
      <c r="L941">
        <v>1</v>
      </c>
      <c r="M941" s="6">
        <v>0</v>
      </c>
      <c r="N941" s="6">
        <v>4032.07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W941" s="66" t="str">
        <f t="shared" si="178"/>
        <v>X</v>
      </c>
      <c r="X941" s="66" t="str">
        <f t="shared" si="179"/>
        <v>X</v>
      </c>
      <c r="BC941" s="88">
        <v>500</v>
      </c>
      <c r="BE941" s="78">
        <f t="shared" si="186"/>
        <v>467000</v>
      </c>
      <c r="BF941" s="82">
        <f t="shared" si="180"/>
        <v>0.88335153002336098</v>
      </c>
      <c r="BG941" s="82">
        <f t="shared" si="182"/>
        <v>0.11664846997663902</v>
      </c>
      <c r="BH941" s="86">
        <f t="shared" si="187"/>
        <v>2.6864912229196403E-4</v>
      </c>
      <c r="BI941" s="83">
        <f>SUMPRODUCT(BC941:$BC$2007,BG941:$BG$2007)</f>
        <v>23202.479649509092</v>
      </c>
      <c r="BJ941" s="77">
        <f t="shared" si="181"/>
        <v>0.10675080291350143</v>
      </c>
      <c r="BL941" s="78">
        <f t="shared" si="188"/>
        <v>467000</v>
      </c>
      <c r="BM941" s="82">
        <f t="shared" si="183"/>
        <v>0.97917937557165546</v>
      </c>
      <c r="BN941" s="82">
        <f t="shared" si="184"/>
        <v>2.0820624428344536E-2</v>
      </c>
      <c r="BO941" s="86">
        <f t="shared" si="189"/>
        <v>8.6489128984901242E-5</v>
      </c>
      <c r="BP941" s="83">
        <f>SUMPRODUCT(BC940:$BC$2006, BN941:$BN$2007)</f>
        <v>2486.3075340179453</v>
      </c>
      <c r="BQ941" s="77">
        <f t="shared" si="185"/>
        <v>2.0613519095812043E-2</v>
      </c>
    </row>
    <row r="942" spans="1:69" x14ac:dyDescent="0.35">
      <c r="A942">
        <v>2023</v>
      </c>
      <c r="B942" t="s">
        <v>3</v>
      </c>
      <c r="C942" t="s">
        <v>67</v>
      </c>
      <c r="D942" t="s">
        <v>17</v>
      </c>
      <c r="E942">
        <v>1</v>
      </c>
      <c r="F942" t="s">
        <v>9</v>
      </c>
      <c r="G942" t="s">
        <v>145</v>
      </c>
      <c r="H942" t="s">
        <v>35</v>
      </c>
      <c r="I942" t="s">
        <v>87</v>
      </c>
      <c r="J942" t="s">
        <v>19</v>
      </c>
      <c r="K942" t="s">
        <v>90</v>
      </c>
      <c r="L942">
        <v>2</v>
      </c>
      <c r="M942" s="6">
        <v>-996656.11</v>
      </c>
      <c r="N942" s="6">
        <v>15901</v>
      </c>
      <c r="O942" s="6">
        <v>0</v>
      </c>
      <c r="P942" s="6">
        <v>403343.89</v>
      </c>
      <c r="Q942" s="6">
        <v>0</v>
      </c>
      <c r="R942" s="6">
        <v>0</v>
      </c>
      <c r="S942" s="6">
        <v>0</v>
      </c>
      <c r="T942" s="6">
        <v>2940914.4</v>
      </c>
      <c r="W942" s="66">
        <f t="shared" si="178"/>
        <v>-498328.05499999999</v>
      </c>
      <c r="X942" s="66">
        <f t="shared" si="179"/>
        <v>201671.94500000001</v>
      </c>
      <c r="BC942" s="88">
        <v>500</v>
      </c>
      <c r="BE942" s="78">
        <f t="shared" si="186"/>
        <v>467500</v>
      </c>
      <c r="BF942" s="82">
        <f t="shared" si="180"/>
        <v>0.88361956185067125</v>
      </c>
      <c r="BG942" s="82">
        <f t="shared" si="182"/>
        <v>0.11638043814932875</v>
      </c>
      <c r="BH942" s="86">
        <f t="shared" si="187"/>
        <v>2.6803182731027775E-4</v>
      </c>
      <c r="BI942" s="83">
        <f>SUMPRODUCT(BC942:$BC$2007,BG942:$BG$2007)</f>
        <v>23144.155414520774</v>
      </c>
      <c r="BJ942" s="77">
        <f t="shared" si="181"/>
        <v>0.10648246267537304</v>
      </c>
      <c r="BL942" s="78">
        <f t="shared" si="188"/>
        <v>467500</v>
      </c>
      <c r="BM942" s="82">
        <f t="shared" si="183"/>
        <v>0.97926550691000547</v>
      </c>
      <c r="BN942" s="82">
        <f t="shared" si="184"/>
        <v>2.0734493089994532E-2</v>
      </c>
      <c r="BO942" s="86">
        <f t="shared" si="189"/>
        <v>8.6131338350003972E-5</v>
      </c>
      <c r="BP942" s="83">
        <f>SUMPRODUCT(BC941:$BC$2006, BN942:$BN$2007)</f>
        <v>2475.8972218037734</v>
      </c>
      <c r="BQ942" s="77">
        <f t="shared" si="185"/>
        <v>2.0527209109342505E-2</v>
      </c>
    </row>
    <row r="943" spans="1:69" x14ac:dyDescent="0.35">
      <c r="A943">
        <v>2023</v>
      </c>
      <c r="B943" t="s">
        <v>3</v>
      </c>
      <c r="C943" t="s">
        <v>67</v>
      </c>
      <c r="D943" t="s">
        <v>17</v>
      </c>
      <c r="E943">
        <v>1</v>
      </c>
      <c r="F943" t="s">
        <v>9</v>
      </c>
      <c r="G943" t="s">
        <v>145</v>
      </c>
      <c r="H943" t="s">
        <v>35</v>
      </c>
      <c r="I943" t="s">
        <v>87</v>
      </c>
      <c r="J943" t="s">
        <v>19</v>
      </c>
      <c r="K943" t="s">
        <v>113</v>
      </c>
      <c r="L943">
        <v>1</v>
      </c>
      <c r="M943" s="6">
        <v>0</v>
      </c>
      <c r="N943" s="6">
        <v>4124.45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W943" s="66" t="str">
        <f t="shared" si="178"/>
        <v>X</v>
      </c>
      <c r="X943" s="66" t="str">
        <f t="shared" si="179"/>
        <v>X</v>
      </c>
      <c r="BC943" s="88">
        <v>500</v>
      </c>
      <c r="BE943" s="78">
        <f t="shared" si="186"/>
        <v>468000</v>
      </c>
      <c r="BF943" s="82">
        <f t="shared" si="180"/>
        <v>0.88388697780140402</v>
      </c>
      <c r="BG943" s="82">
        <f t="shared" si="182"/>
        <v>0.11611302219859598</v>
      </c>
      <c r="BH943" s="86">
        <f t="shared" si="187"/>
        <v>2.6741595073276336E-4</v>
      </c>
      <c r="BI943" s="83">
        <f>SUMPRODUCT(BC943:$BC$2007,BG943:$BG$2007)</f>
        <v>23085.965195446111</v>
      </c>
      <c r="BJ943" s="77">
        <f t="shared" si="181"/>
        <v>0.10621473902248044</v>
      </c>
      <c r="BL943" s="78">
        <f t="shared" si="188"/>
        <v>468000</v>
      </c>
      <c r="BM943" s="82">
        <f t="shared" si="183"/>
        <v>0.97935128193783882</v>
      </c>
      <c r="BN943" s="82">
        <f t="shared" si="184"/>
        <v>2.0648718062161175E-2</v>
      </c>
      <c r="BO943" s="86">
        <f t="shared" si="189"/>
        <v>8.5775027833356887E-5</v>
      </c>
      <c r="BP943" s="83">
        <f>SUMPRODUCT(BC942:$BC$2006, BN943:$BN$2007)</f>
        <v>2465.5299752587762</v>
      </c>
      <c r="BQ943" s="77">
        <f t="shared" si="185"/>
        <v>2.0441256172426075E-2</v>
      </c>
    </row>
    <row r="944" spans="1:69" x14ac:dyDescent="0.35">
      <c r="A944">
        <v>2023</v>
      </c>
      <c r="B944" t="s">
        <v>3</v>
      </c>
      <c r="C944" t="s">
        <v>67</v>
      </c>
      <c r="D944" t="s">
        <v>17</v>
      </c>
      <c r="E944">
        <v>1</v>
      </c>
      <c r="F944" t="s">
        <v>9</v>
      </c>
      <c r="G944" t="s">
        <v>146</v>
      </c>
      <c r="H944" t="s">
        <v>35</v>
      </c>
      <c r="I944" t="s">
        <v>86</v>
      </c>
      <c r="J944" t="s">
        <v>19</v>
      </c>
      <c r="K944" t="s">
        <v>90</v>
      </c>
      <c r="L944">
        <v>2</v>
      </c>
      <c r="M944" s="6">
        <v>0</v>
      </c>
      <c r="N944" s="6">
        <v>8123.16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W944" s="66" t="str">
        <f t="shared" si="178"/>
        <v>X</v>
      </c>
      <c r="X944" s="66" t="str">
        <f t="shared" si="179"/>
        <v>X</v>
      </c>
      <c r="BC944" s="88">
        <v>500</v>
      </c>
      <c r="BE944" s="78">
        <f t="shared" si="186"/>
        <v>468500</v>
      </c>
      <c r="BF944" s="82">
        <f t="shared" si="180"/>
        <v>0.8841537792907046</v>
      </c>
      <c r="BG944" s="82">
        <f t="shared" si="182"/>
        <v>0.1158462207092954</v>
      </c>
      <c r="BH944" s="86">
        <f t="shared" si="187"/>
        <v>2.6680148930058323E-4</v>
      </c>
      <c r="BI944" s="83">
        <f>SUMPRODUCT(BC944:$BC$2007,BG944:$BG$2007)</f>
        <v>23027.90868434681</v>
      </c>
      <c r="BJ944" s="77">
        <f t="shared" si="181"/>
        <v>0.10594763053805006</v>
      </c>
      <c r="BL944" s="78">
        <f t="shared" si="188"/>
        <v>468500</v>
      </c>
      <c r="BM944" s="82">
        <f t="shared" si="183"/>
        <v>0.9794367021291509</v>
      </c>
      <c r="BN944" s="82">
        <f t="shared" si="184"/>
        <v>2.0563297870849095E-2</v>
      </c>
      <c r="BO944" s="86">
        <f t="shared" si="189"/>
        <v>8.5420191312080007E-5</v>
      </c>
      <c r="BP944" s="83">
        <f>SUMPRODUCT(BC943:$BC$2006, BN944:$BN$2007)</f>
        <v>2455.2056162276958</v>
      </c>
      <c r="BQ944" s="77">
        <f t="shared" si="185"/>
        <v>2.035565880801023E-2</v>
      </c>
    </row>
    <row r="945" spans="1:69" x14ac:dyDescent="0.35">
      <c r="A945">
        <v>2023</v>
      </c>
      <c r="B945" t="s">
        <v>3</v>
      </c>
      <c r="C945" t="s">
        <v>67</v>
      </c>
      <c r="D945" t="s">
        <v>17</v>
      </c>
      <c r="E945">
        <v>1</v>
      </c>
      <c r="F945" t="s">
        <v>9</v>
      </c>
      <c r="G945" t="s">
        <v>148</v>
      </c>
      <c r="H945" t="s">
        <v>35</v>
      </c>
      <c r="I945" t="s">
        <v>87</v>
      </c>
      <c r="J945" t="s">
        <v>19</v>
      </c>
      <c r="K945" t="s">
        <v>113</v>
      </c>
      <c r="L945">
        <v>2</v>
      </c>
      <c r="M945" s="6">
        <v>0</v>
      </c>
      <c r="N945" s="6">
        <v>9623.9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W945" s="66" t="str">
        <f t="shared" si="178"/>
        <v>X</v>
      </c>
      <c r="X945" s="66" t="str">
        <f t="shared" si="179"/>
        <v>X</v>
      </c>
      <c r="BC945" s="88">
        <v>500</v>
      </c>
      <c r="BE945" s="78">
        <f t="shared" si="186"/>
        <v>469000</v>
      </c>
      <c r="BF945" s="82">
        <f t="shared" si="180"/>
        <v>0.88441996773046649</v>
      </c>
      <c r="BG945" s="82">
        <f t="shared" si="182"/>
        <v>0.11558003226953351</v>
      </c>
      <c r="BH945" s="86">
        <f t="shared" si="187"/>
        <v>2.661884397618941E-4</v>
      </c>
      <c r="BI945" s="83">
        <f>SUMPRODUCT(BC945:$BC$2007,BG945:$BG$2007)</f>
        <v>22969.985573992166</v>
      </c>
      <c r="BJ945" s="77">
        <f t="shared" si="181"/>
        <v>0.10568113580856384</v>
      </c>
      <c r="BL945" s="78">
        <f t="shared" si="188"/>
        <v>469000</v>
      </c>
      <c r="BM945" s="82">
        <f t="shared" si="183"/>
        <v>0.97952176895183929</v>
      </c>
      <c r="BN945" s="82">
        <f t="shared" si="184"/>
        <v>2.0478231048160711E-2</v>
      </c>
      <c r="BO945" s="86">
        <f t="shared" si="189"/>
        <v>8.5066822688384391E-5</v>
      </c>
      <c r="BP945" s="83">
        <f>SUMPRODUCT(BC944:$BC$2006, BN945:$BN$2007)</f>
        <v>2444.9239672922713</v>
      </c>
      <c r="BQ945" s="77">
        <f t="shared" si="185"/>
        <v>2.0270415545152756E-2</v>
      </c>
    </row>
    <row r="946" spans="1:69" x14ac:dyDescent="0.35">
      <c r="A946">
        <v>2023</v>
      </c>
      <c r="B946" t="s">
        <v>3</v>
      </c>
      <c r="C946" t="s">
        <v>67</v>
      </c>
      <c r="D946" t="s">
        <v>17</v>
      </c>
      <c r="E946">
        <v>1</v>
      </c>
      <c r="F946" t="s">
        <v>9</v>
      </c>
      <c r="G946" t="s">
        <v>151</v>
      </c>
      <c r="H946" t="s">
        <v>35</v>
      </c>
      <c r="I946" t="s">
        <v>86</v>
      </c>
      <c r="J946" t="s">
        <v>19</v>
      </c>
      <c r="K946" t="s">
        <v>90</v>
      </c>
      <c r="L946">
        <v>1</v>
      </c>
      <c r="M946" s="6">
        <v>0</v>
      </c>
      <c r="N946" s="6">
        <v>230674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890989.37</v>
      </c>
      <c r="W946" s="66" t="str">
        <f t="shared" si="178"/>
        <v>X</v>
      </c>
      <c r="X946" s="66" t="str">
        <f t="shared" si="179"/>
        <v>X</v>
      </c>
      <c r="BC946" s="88">
        <v>500</v>
      </c>
      <c r="BE946" s="78">
        <f t="shared" si="186"/>
        <v>469500</v>
      </c>
      <c r="BF946" s="82">
        <f t="shared" si="180"/>
        <v>0.88468554452933901</v>
      </c>
      <c r="BG946" s="82">
        <f t="shared" si="182"/>
        <v>0.11531445547066099</v>
      </c>
      <c r="BH946" s="86">
        <f t="shared" si="187"/>
        <v>2.6557679887251329E-4</v>
      </c>
      <c r="BI946" s="83">
        <f>SUMPRODUCT(BC946:$BC$2007,BG946:$BG$2007)</f>
        <v>22912.195557857398</v>
      </c>
      <c r="BJ946" s="77">
        <f t="shared" si="181"/>
        <v>0.10541525342375152</v>
      </c>
      <c r="BL946" s="78">
        <f t="shared" si="188"/>
        <v>469500</v>
      </c>
      <c r="BM946" s="82">
        <f t="shared" si="183"/>
        <v>0.97960648386772897</v>
      </c>
      <c r="BN946" s="82">
        <f t="shared" si="184"/>
        <v>2.0393516132271028E-2</v>
      </c>
      <c r="BO946" s="86">
        <f t="shared" si="189"/>
        <v>8.4714915889683162E-5</v>
      </c>
      <c r="BP946" s="83">
        <f>SUMPRODUCT(BC945:$BC$2006, BN946:$BN$2007)</f>
        <v>2434.6848517681906</v>
      </c>
      <c r="BQ946" s="77">
        <f t="shared" si="185"/>
        <v>2.0185524918996472E-2</v>
      </c>
    </row>
    <row r="947" spans="1:69" x14ac:dyDescent="0.35">
      <c r="A947">
        <v>2023</v>
      </c>
      <c r="B947" t="s">
        <v>3</v>
      </c>
      <c r="C947" t="s">
        <v>67</v>
      </c>
      <c r="D947" t="s">
        <v>17</v>
      </c>
      <c r="E947">
        <v>1</v>
      </c>
      <c r="F947" t="s">
        <v>9</v>
      </c>
      <c r="G947" t="s">
        <v>151</v>
      </c>
      <c r="H947" t="s">
        <v>35</v>
      </c>
      <c r="I947" t="s">
        <v>86</v>
      </c>
      <c r="J947" t="s">
        <v>19</v>
      </c>
      <c r="K947" t="s">
        <v>113</v>
      </c>
      <c r="L947">
        <v>2</v>
      </c>
      <c r="M947" s="6">
        <v>3000</v>
      </c>
      <c r="N947" s="6">
        <v>7980.7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W947" s="66" t="str">
        <f t="shared" si="178"/>
        <v>X</v>
      </c>
      <c r="X947" s="66" t="str">
        <f t="shared" si="179"/>
        <v>X</v>
      </c>
      <c r="BC947" s="88">
        <v>500</v>
      </c>
      <c r="BE947" s="78">
        <f t="shared" si="186"/>
        <v>470000</v>
      </c>
      <c r="BF947" s="82">
        <f t="shared" si="180"/>
        <v>0.88495051109273482</v>
      </c>
      <c r="BG947" s="82">
        <f t="shared" si="182"/>
        <v>0.11504948890726518</v>
      </c>
      <c r="BH947" s="86">
        <f t="shared" si="187"/>
        <v>2.649665633958076E-4</v>
      </c>
      <c r="BI947" s="83">
        <f>SUMPRODUCT(BC947:$BC$2007,BG947:$BG$2007)</f>
        <v>22854.538330122068</v>
      </c>
      <c r="BJ947" s="77">
        <f t="shared" si="181"/>
        <v>0.10514998197658344</v>
      </c>
      <c r="BL947" s="78">
        <f t="shared" si="188"/>
        <v>470000</v>
      </c>
      <c r="BM947" s="82">
        <f t="shared" si="183"/>
        <v>0.9796908483325979</v>
      </c>
      <c r="BN947" s="82">
        <f t="shared" si="184"/>
        <v>2.0309151667402103E-2</v>
      </c>
      <c r="BO947" s="86">
        <f t="shared" si="189"/>
        <v>8.4364464868924571E-5</v>
      </c>
      <c r="BP947" s="83">
        <f>SUMPRODUCT(BC946:$BC$2006, BN947:$BN$2007)</f>
        <v>2424.4880937020553</v>
      </c>
      <c r="BQ947" s="77">
        <f t="shared" si="185"/>
        <v>2.0100985470744077E-2</v>
      </c>
    </row>
    <row r="948" spans="1:69" x14ac:dyDescent="0.35">
      <c r="A948">
        <v>2023</v>
      </c>
      <c r="B948" t="s">
        <v>3</v>
      </c>
      <c r="C948" t="s">
        <v>67</v>
      </c>
      <c r="D948" t="s">
        <v>17</v>
      </c>
      <c r="E948">
        <v>2</v>
      </c>
      <c r="F948" t="s">
        <v>9</v>
      </c>
      <c r="G948" t="s">
        <v>123</v>
      </c>
      <c r="H948" t="s">
        <v>35</v>
      </c>
      <c r="I948" t="s">
        <v>86</v>
      </c>
      <c r="J948" t="s">
        <v>19</v>
      </c>
      <c r="K948" t="s">
        <v>90</v>
      </c>
      <c r="L948">
        <v>1</v>
      </c>
      <c r="M948" s="6">
        <v>533435.06999999995</v>
      </c>
      <c r="N948" s="6">
        <v>0</v>
      </c>
      <c r="O948" s="6">
        <v>0</v>
      </c>
      <c r="P948" s="6">
        <v>933435.07</v>
      </c>
      <c r="Q948" s="6">
        <v>0</v>
      </c>
      <c r="R948" s="6">
        <v>0</v>
      </c>
      <c r="S948" s="6">
        <v>0</v>
      </c>
      <c r="T948" s="6">
        <v>455634.98</v>
      </c>
      <c r="W948" s="66" t="str">
        <f t="shared" si="178"/>
        <v>X</v>
      </c>
      <c r="X948" s="66" t="str">
        <f t="shared" si="179"/>
        <v>X</v>
      </c>
      <c r="BC948" s="88">
        <v>500</v>
      </c>
      <c r="BE948" s="78">
        <f t="shared" si="186"/>
        <v>470500</v>
      </c>
      <c r="BF948" s="82">
        <f t="shared" si="180"/>
        <v>0.88521486882283695</v>
      </c>
      <c r="BG948" s="82">
        <f t="shared" si="182"/>
        <v>0.11478513117716305</v>
      </c>
      <c r="BH948" s="86">
        <f t="shared" si="187"/>
        <v>2.6435773010213826E-4</v>
      </c>
      <c r="BI948" s="83">
        <f>SUMPRODUCT(BC948:$BC$2007,BG948:$BG$2007)</f>
        <v>22797.013585668439</v>
      </c>
      <c r="BJ948" s="77">
        <f t="shared" si="181"/>
        <v>0.10488532006326295</v>
      </c>
      <c r="BL948" s="78">
        <f t="shared" si="188"/>
        <v>470500</v>
      </c>
      <c r="BM948" s="82">
        <f t="shared" si="183"/>
        <v>0.97977486379620171</v>
      </c>
      <c r="BN948" s="82">
        <f t="shared" si="184"/>
        <v>2.0225136203798288E-2</v>
      </c>
      <c r="BO948" s="86">
        <f t="shared" si="189"/>
        <v>8.4015463603814844E-5</v>
      </c>
      <c r="BP948" s="83">
        <f>SUMPRODUCT(BC947:$BC$2006, BN948:$BN$2007)</f>
        <v>2414.3335178683542</v>
      </c>
      <c r="BQ948" s="77">
        <f t="shared" si="185"/>
        <v>2.0016795747633036E-2</v>
      </c>
    </row>
    <row r="949" spans="1:69" x14ac:dyDescent="0.35">
      <c r="A949">
        <v>2023</v>
      </c>
      <c r="B949" t="s">
        <v>3</v>
      </c>
      <c r="C949" t="s">
        <v>67</v>
      </c>
      <c r="D949" t="s">
        <v>17</v>
      </c>
      <c r="E949">
        <v>2</v>
      </c>
      <c r="F949" t="s">
        <v>9</v>
      </c>
      <c r="G949" t="s">
        <v>128</v>
      </c>
      <c r="H949" t="s">
        <v>35</v>
      </c>
      <c r="I949" t="s">
        <v>86</v>
      </c>
      <c r="J949" t="s">
        <v>19</v>
      </c>
      <c r="K949" t="s">
        <v>90</v>
      </c>
      <c r="L949">
        <v>1</v>
      </c>
      <c r="M949" s="6">
        <v>0</v>
      </c>
      <c r="N949" s="6">
        <v>3854.63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W949" s="66" t="str">
        <f t="shared" si="178"/>
        <v>X</v>
      </c>
      <c r="X949" s="66" t="str">
        <f t="shared" si="179"/>
        <v>X</v>
      </c>
      <c r="BC949" s="88">
        <v>500</v>
      </c>
      <c r="BE949" s="78">
        <f t="shared" si="186"/>
        <v>471000</v>
      </c>
      <c r="BF949" s="82">
        <f t="shared" si="180"/>
        <v>0.88547861911860704</v>
      </c>
      <c r="BG949" s="82">
        <f t="shared" si="182"/>
        <v>0.11452138088139296</v>
      </c>
      <c r="BH949" s="86">
        <f t="shared" si="187"/>
        <v>2.6375029577008213E-4</v>
      </c>
      <c r="BI949" s="83">
        <f>SUMPRODUCT(BC949:$BC$2007,BG949:$BG$2007)</f>
        <v>22739.621020079856</v>
      </c>
      <c r="BJ949" s="77">
        <f t="shared" si="181"/>
        <v>0.10462126628321894</v>
      </c>
      <c r="BL949" s="78">
        <f t="shared" si="188"/>
        <v>471000</v>
      </c>
      <c r="BM949" s="82">
        <f t="shared" si="183"/>
        <v>0.97985853170229831</v>
      </c>
      <c r="BN949" s="82">
        <f t="shared" si="184"/>
        <v>2.0141468297701692E-2</v>
      </c>
      <c r="BO949" s="86">
        <f t="shared" si="189"/>
        <v>8.3667906096596134E-5</v>
      </c>
      <c r="BP949" s="83">
        <f>SUMPRODUCT(BC948:$BC$2006, BN949:$BN$2007)</f>
        <v>2404.2209497664553</v>
      </c>
      <c r="BQ949" s="77">
        <f t="shared" si="185"/>
        <v>1.9932954302910658E-2</v>
      </c>
    </row>
    <row r="950" spans="1:69" x14ac:dyDescent="0.35">
      <c r="A950">
        <v>2023</v>
      </c>
      <c r="B950" t="s">
        <v>3</v>
      </c>
      <c r="C950" t="s">
        <v>67</v>
      </c>
      <c r="D950" t="s">
        <v>17</v>
      </c>
      <c r="E950">
        <v>2</v>
      </c>
      <c r="F950" t="s">
        <v>9</v>
      </c>
      <c r="G950" t="s">
        <v>128</v>
      </c>
      <c r="H950" t="s">
        <v>35</v>
      </c>
      <c r="I950" t="s">
        <v>86</v>
      </c>
      <c r="J950" t="s">
        <v>19</v>
      </c>
      <c r="K950" t="s">
        <v>113</v>
      </c>
      <c r="L950">
        <v>2</v>
      </c>
      <c r="M950" s="6">
        <v>92535.7</v>
      </c>
      <c r="N950" s="6">
        <v>7895.85</v>
      </c>
      <c r="O950" s="6">
        <v>0</v>
      </c>
      <c r="P950" s="6">
        <v>52535.7</v>
      </c>
      <c r="Q950" s="6">
        <v>40000</v>
      </c>
      <c r="R950" s="6">
        <v>0</v>
      </c>
      <c r="S950" s="6">
        <v>0</v>
      </c>
      <c r="T950" s="6">
        <v>89612.14</v>
      </c>
      <c r="W950" s="66" t="str">
        <f t="shared" si="178"/>
        <v>X</v>
      </c>
      <c r="X950" s="66" t="str">
        <f t="shared" si="179"/>
        <v>X</v>
      </c>
      <c r="BC950" s="88">
        <v>500</v>
      </c>
      <c r="BE950" s="78">
        <f t="shared" si="186"/>
        <v>471500</v>
      </c>
      <c r="BF950" s="82">
        <f t="shared" si="180"/>
        <v>0.88574176337579158</v>
      </c>
      <c r="BG950" s="82">
        <f t="shared" si="182"/>
        <v>0.11425823662420842</v>
      </c>
      <c r="BH950" s="86">
        <f t="shared" si="187"/>
        <v>2.6314425718454437E-4</v>
      </c>
      <c r="BI950" s="83">
        <f>SUMPRODUCT(BC950:$BC$2007,BG950:$BG$2007)</f>
        <v>22682.360329639163</v>
      </c>
      <c r="BJ950" s="77">
        <f t="shared" si="181"/>
        <v>0.10435781923909861</v>
      </c>
      <c r="BL950" s="78">
        <f t="shared" si="188"/>
        <v>471500</v>
      </c>
      <c r="BM950" s="82">
        <f t="shared" si="183"/>
        <v>0.97994185348867346</v>
      </c>
      <c r="BN950" s="82">
        <f t="shared" si="184"/>
        <v>2.0058146511326536E-2</v>
      </c>
      <c r="BO950" s="86">
        <f t="shared" si="189"/>
        <v>8.3321786375156748E-5</v>
      </c>
      <c r="BP950" s="83">
        <f>SUMPRODUCT(BC949:$BC$2006, BN950:$BN$2007)</f>
        <v>2394.1502156176048</v>
      </c>
      <c r="BQ950" s="77">
        <f t="shared" si="185"/>
        <v>1.9849459695809219E-2</v>
      </c>
    </row>
    <row r="951" spans="1:69" x14ac:dyDescent="0.35">
      <c r="A951">
        <v>2023</v>
      </c>
      <c r="B951" t="s">
        <v>3</v>
      </c>
      <c r="C951" t="s">
        <v>67</v>
      </c>
      <c r="D951" t="s">
        <v>17</v>
      </c>
      <c r="E951">
        <v>2</v>
      </c>
      <c r="F951" t="s">
        <v>9</v>
      </c>
      <c r="G951" t="s">
        <v>129</v>
      </c>
      <c r="H951" t="s">
        <v>35</v>
      </c>
      <c r="I951" t="s">
        <v>86</v>
      </c>
      <c r="J951" t="s">
        <v>19</v>
      </c>
      <c r="K951" t="s">
        <v>90</v>
      </c>
      <c r="L951">
        <v>1</v>
      </c>
      <c r="M951" s="6">
        <v>0</v>
      </c>
      <c r="N951" s="6">
        <v>60814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W951" s="66" t="str">
        <f t="shared" si="178"/>
        <v>X</v>
      </c>
      <c r="X951" s="66" t="str">
        <f t="shared" si="179"/>
        <v>X</v>
      </c>
      <c r="BC951" s="88">
        <v>500</v>
      </c>
      <c r="BE951" s="78">
        <f t="shared" si="186"/>
        <v>472000</v>
      </c>
      <c r="BF951" s="82">
        <f t="shared" si="180"/>
        <v>0.88600430298693067</v>
      </c>
      <c r="BG951" s="82">
        <f t="shared" si="182"/>
        <v>0.11399569701306933</v>
      </c>
      <c r="BH951" s="86">
        <f t="shared" si="187"/>
        <v>2.6253961113908986E-4</v>
      </c>
      <c r="BI951" s="83">
        <f>SUMPRODUCT(BC951:$BC$2007,BG951:$BG$2007)</f>
        <v>22625.231211327056</v>
      </c>
      <c r="BJ951" s="77">
        <f t="shared" si="181"/>
        <v>0.10409497753675982</v>
      </c>
      <c r="BL951" s="78">
        <f t="shared" si="188"/>
        <v>472000</v>
      </c>
      <c r="BM951" s="82">
        <f t="shared" si="183"/>
        <v>0.98002483058716472</v>
      </c>
      <c r="BN951" s="82">
        <f t="shared" si="184"/>
        <v>1.9975169412835281E-2</v>
      </c>
      <c r="BO951" s="86">
        <f t="shared" si="189"/>
        <v>8.2977098491254786E-5</v>
      </c>
      <c r="BP951" s="83">
        <f>SUMPRODUCT(BC950:$BC$2006, BN951:$BN$2007)</f>
        <v>2384.1211423619411</v>
      </c>
      <c r="BQ951" s="77">
        <f t="shared" si="185"/>
        <v>1.9766310491521191E-2</v>
      </c>
    </row>
    <row r="952" spans="1:69" x14ac:dyDescent="0.35">
      <c r="A952">
        <v>2023</v>
      </c>
      <c r="B952" t="s">
        <v>3</v>
      </c>
      <c r="C952" t="s">
        <v>67</v>
      </c>
      <c r="D952" t="s">
        <v>17</v>
      </c>
      <c r="E952">
        <v>2</v>
      </c>
      <c r="F952" t="s">
        <v>9</v>
      </c>
      <c r="G952" t="s">
        <v>129</v>
      </c>
      <c r="H952" t="s">
        <v>35</v>
      </c>
      <c r="I952" t="s">
        <v>86</v>
      </c>
      <c r="J952" t="s">
        <v>19</v>
      </c>
      <c r="K952" t="s">
        <v>113</v>
      </c>
      <c r="L952">
        <v>2</v>
      </c>
      <c r="M952" s="6">
        <v>0</v>
      </c>
      <c r="N952" s="6">
        <v>7837.07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W952" s="66" t="str">
        <f t="shared" si="178"/>
        <v>X</v>
      </c>
      <c r="X952" s="66" t="str">
        <f t="shared" si="179"/>
        <v>X</v>
      </c>
      <c r="BC952" s="88">
        <v>500</v>
      </c>
      <c r="BE952" s="78">
        <f t="shared" si="186"/>
        <v>472500</v>
      </c>
      <c r="BF952" s="82">
        <f t="shared" si="180"/>
        <v>0.88626623934136406</v>
      </c>
      <c r="BG952" s="82">
        <f t="shared" si="182"/>
        <v>0.11373376065863594</v>
      </c>
      <c r="BH952" s="86">
        <f t="shared" si="187"/>
        <v>2.619363544333897E-4</v>
      </c>
      <c r="BI952" s="83">
        <f>SUMPRODUCT(BC952:$BC$2007,BG952:$BG$2007)</f>
        <v>22568.23336282052</v>
      </c>
      <c r="BJ952" s="77">
        <f t="shared" si="181"/>
        <v>0.103832739785264</v>
      </c>
      <c r="BL952" s="78">
        <f t="shared" si="188"/>
        <v>472500</v>
      </c>
      <c r="BM952" s="82">
        <f t="shared" si="183"/>
        <v>0.98010746442368668</v>
      </c>
      <c r="BN952" s="82">
        <f t="shared" si="184"/>
        <v>1.9892535576313319E-2</v>
      </c>
      <c r="BO952" s="86">
        <f t="shared" si="189"/>
        <v>8.2633836521961435E-5</v>
      </c>
      <c r="BP952" s="83">
        <f>SUMPRODUCT(BC951:$BC$2006, BN952:$BN$2007)</f>
        <v>2374.1335576555239</v>
      </c>
      <c r="BQ952" s="77">
        <f t="shared" si="185"/>
        <v>1.9683505261174621E-2</v>
      </c>
    </row>
    <row r="953" spans="1:69" x14ac:dyDescent="0.35">
      <c r="A953">
        <v>2023</v>
      </c>
      <c r="B953" t="s">
        <v>3</v>
      </c>
      <c r="C953" t="s">
        <v>67</v>
      </c>
      <c r="D953" t="s">
        <v>17</v>
      </c>
      <c r="E953">
        <v>2</v>
      </c>
      <c r="F953" t="s">
        <v>9</v>
      </c>
      <c r="G953" t="s">
        <v>129</v>
      </c>
      <c r="H953" t="s">
        <v>35</v>
      </c>
      <c r="I953" t="s">
        <v>87</v>
      </c>
      <c r="J953" t="s">
        <v>19</v>
      </c>
      <c r="K953" t="s">
        <v>90</v>
      </c>
      <c r="L953">
        <v>1</v>
      </c>
      <c r="M953" s="6">
        <v>-15000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6">
        <v>26312.29</v>
      </c>
      <c r="W953" s="66">
        <f t="shared" si="178"/>
        <v>-15000</v>
      </c>
      <c r="X953" s="66" t="str">
        <f t="shared" si="179"/>
        <v>X</v>
      </c>
      <c r="BC953" s="88">
        <v>500</v>
      </c>
      <c r="BE953" s="78">
        <f t="shared" si="186"/>
        <v>473000</v>
      </c>
      <c r="BF953" s="82">
        <f t="shared" si="180"/>
        <v>0.88652757382523939</v>
      </c>
      <c r="BG953" s="82">
        <f t="shared" si="182"/>
        <v>0.11347242617476061</v>
      </c>
      <c r="BH953" s="86">
        <f t="shared" si="187"/>
        <v>2.6133448387533065E-4</v>
      </c>
      <c r="BI953" s="83">
        <f>SUMPRODUCT(BC953:$BC$2007,BG953:$BG$2007)</f>
        <v>22511.366482491201</v>
      </c>
      <c r="BJ953" s="77">
        <f t="shared" si="181"/>
        <v>0.10357110459686857</v>
      </c>
      <c r="BL953" s="78">
        <f t="shared" si="188"/>
        <v>473000</v>
      </c>
      <c r="BM953" s="82">
        <f t="shared" si="183"/>
        <v>0.98018975641825479</v>
      </c>
      <c r="BN953" s="82">
        <f t="shared" si="184"/>
        <v>1.9810243581745213E-2</v>
      </c>
      <c r="BO953" s="86">
        <f t="shared" si="189"/>
        <v>8.2291994568106652E-5</v>
      </c>
      <c r="BP953" s="83">
        <f>SUMPRODUCT(BC952:$BC$2006, BN953:$BN$2007)</f>
        <v>2364.1872898673669</v>
      </c>
      <c r="BQ953" s="77">
        <f t="shared" si="185"/>
        <v>1.9601042581808524E-2</v>
      </c>
    </row>
    <row r="954" spans="1:69" x14ac:dyDescent="0.35">
      <c r="A954">
        <v>2023</v>
      </c>
      <c r="B954" t="s">
        <v>3</v>
      </c>
      <c r="C954" t="s">
        <v>67</v>
      </c>
      <c r="D954" t="s">
        <v>17</v>
      </c>
      <c r="E954">
        <v>2</v>
      </c>
      <c r="F954" t="s">
        <v>9</v>
      </c>
      <c r="G954" t="s">
        <v>129</v>
      </c>
      <c r="H954" t="s">
        <v>35</v>
      </c>
      <c r="I954" t="s">
        <v>87</v>
      </c>
      <c r="J954" t="s">
        <v>19</v>
      </c>
      <c r="K954" t="s">
        <v>101</v>
      </c>
      <c r="L954">
        <v>1</v>
      </c>
      <c r="M954" s="6">
        <v>358942.73</v>
      </c>
      <c r="N954" s="6">
        <v>25713</v>
      </c>
      <c r="O954" s="6">
        <v>0</v>
      </c>
      <c r="P954" s="6">
        <v>358942.73</v>
      </c>
      <c r="Q954" s="6">
        <v>155580</v>
      </c>
      <c r="R954" s="6">
        <v>0</v>
      </c>
      <c r="S954" s="6">
        <v>0</v>
      </c>
      <c r="T954" s="6">
        <v>215365.64</v>
      </c>
      <c r="W954" s="66">
        <f t="shared" si="178"/>
        <v>358942.73</v>
      </c>
      <c r="X954" s="66">
        <f t="shared" si="179"/>
        <v>358942.73</v>
      </c>
      <c r="BC954" s="88">
        <v>500</v>
      </c>
      <c r="BE954" s="78">
        <f t="shared" si="186"/>
        <v>473500</v>
      </c>
      <c r="BF954" s="82">
        <f t="shared" si="180"/>
        <v>0.88678830782151929</v>
      </c>
      <c r="BG954" s="82">
        <f t="shared" si="182"/>
        <v>0.11321169217848071</v>
      </c>
      <c r="BH954" s="86">
        <f t="shared" si="187"/>
        <v>2.607339962799049E-4</v>
      </c>
      <c r="BI954" s="83">
        <f>SUMPRODUCT(BC954:$BC$2007,BG954:$BG$2007)</f>
        <v>22454.630269403824</v>
      </c>
      <c r="BJ954" s="77">
        <f t="shared" si="181"/>
        <v>0.10331007058701966</v>
      </c>
      <c r="BL954" s="78">
        <f t="shared" si="188"/>
        <v>473500</v>
      </c>
      <c r="BM954" s="82">
        <f t="shared" si="183"/>
        <v>0.98027170798501051</v>
      </c>
      <c r="BN954" s="82">
        <f t="shared" si="184"/>
        <v>1.972829201498949E-2</v>
      </c>
      <c r="BO954" s="86">
        <f t="shared" si="189"/>
        <v>8.195156675572246E-5</v>
      </c>
      <c r="BP954" s="83">
        <f>SUMPRODUCT(BC953:$BC$2006, BN954:$BN$2007)</f>
        <v>2354.2821680764941</v>
      </c>
      <c r="BQ954" s="77">
        <f t="shared" si="185"/>
        <v>1.9518921036348481E-2</v>
      </c>
    </row>
    <row r="955" spans="1:69" x14ac:dyDescent="0.35">
      <c r="A955">
        <v>2023</v>
      </c>
      <c r="B955" t="s">
        <v>3</v>
      </c>
      <c r="C955" t="s">
        <v>67</v>
      </c>
      <c r="D955" t="s">
        <v>17</v>
      </c>
      <c r="E955">
        <v>2</v>
      </c>
      <c r="F955" t="s">
        <v>9</v>
      </c>
      <c r="G955" t="s">
        <v>130</v>
      </c>
      <c r="H955" t="s">
        <v>35</v>
      </c>
      <c r="I955" t="s">
        <v>86</v>
      </c>
      <c r="J955" t="s">
        <v>19</v>
      </c>
      <c r="K955" t="s">
        <v>90</v>
      </c>
      <c r="L955">
        <v>1</v>
      </c>
      <c r="M955" s="6">
        <v>-157763.78</v>
      </c>
      <c r="N955" s="6">
        <v>0</v>
      </c>
      <c r="O955" s="6">
        <v>0</v>
      </c>
      <c r="P955" s="6">
        <v>22236.22</v>
      </c>
      <c r="Q955" s="6">
        <v>0</v>
      </c>
      <c r="R955" s="6">
        <v>0</v>
      </c>
      <c r="S955" s="6">
        <v>0</v>
      </c>
      <c r="T955" s="6">
        <v>276741.75</v>
      </c>
      <c r="W955" s="66" t="str">
        <f t="shared" si="178"/>
        <v>X</v>
      </c>
      <c r="X955" s="66" t="str">
        <f t="shared" si="179"/>
        <v>X</v>
      </c>
      <c r="BC955" s="88">
        <v>500</v>
      </c>
      <c r="BE955" s="78">
        <f t="shared" si="186"/>
        <v>474000</v>
      </c>
      <c r="BF955" s="82">
        <f t="shared" si="180"/>
        <v>0.8870484427099885</v>
      </c>
      <c r="BG955" s="82">
        <f t="shared" si="182"/>
        <v>0.1129515572900115</v>
      </c>
      <c r="BH955" s="86">
        <f t="shared" si="187"/>
        <v>2.6013488846921007E-4</v>
      </c>
      <c r="BI955" s="83">
        <f>SUMPRODUCT(BC955:$BC$2007,BG955:$BG$2007)</f>
        <v>22398.024423314582</v>
      </c>
      <c r="BJ955" s="77">
        <f t="shared" si="181"/>
        <v>0.10304963637434478</v>
      </c>
      <c r="BL955" s="78">
        <f t="shared" si="188"/>
        <v>474000</v>
      </c>
      <c r="BM955" s="82">
        <f t="shared" si="183"/>
        <v>0.98035332053224511</v>
      </c>
      <c r="BN955" s="82">
        <f t="shared" si="184"/>
        <v>1.9646679467754891E-2</v>
      </c>
      <c r="BO955" s="86">
        <f t="shared" si="189"/>
        <v>8.1612547234599653E-5</v>
      </c>
      <c r="BP955" s="83">
        <f>SUMPRODUCT(BC954:$BC$2006, BN955:$BN$2007)</f>
        <v>2344.4180220689991</v>
      </c>
      <c r="BQ955" s="77">
        <f t="shared" si="185"/>
        <v>1.9437139213582259E-2</v>
      </c>
    </row>
    <row r="956" spans="1:69" x14ac:dyDescent="0.35">
      <c r="A956">
        <v>2023</v>
      </c>
      <c r="B956" t="s">
        <v>3</v>
      </c>
      <c r="C956" t="s">
        <v>67</v>
      </c>
      <c r="D956" t="s">
        <v>17</v>
      </c>
      <c r="E956">
        <v>2</v>
      </c>
      <c r="F956" t="s">
        <v>9</v>
      </c>
      <c r="G956" t="s">
        <v>130</v>
      </c>
      <c r="H956" t="s">
        <v>35</v>
      </c>
      <c r="I956" t="s">
        <v>87</v>
      </c>
      <c r="J956" t="s">
        <v>19</v>
      </c>
      <c r="K956" t="s">
        <v>113</v>
      </c>
      <c r="L956">
        <v>1</v>
      </c>
      <c r="M956" s="6">
        <v>18914.099999999999</v>
      </c>
      <c r="N956" s="6">
        <v>4034.26</v>
      </c>
      <c r="O956" s="6">
        <v>0</v>
      </c>
      <c r="P956" s="6">
        <v>18914.099999999999</v>
      </c>
      <c r="Q956" s="6">
        <v>0</v>
      </c>
      <c r="R956" s="6">
        <v>0</v>
      </c>
      <c r="S956" s="6">
        <v>0</v>
      </c>
      <c r="T956" s="6">
        <v>18316.53</v>
      </c>
      <c r="W956" s="66">
        <f t="shared" si="178"/>
        <v>18914.099999999999</v>
      </c>
      <c r="X956" s="66">
        <f t="shared" si="179"/>
        <v>18914.099999999999</v>
      </c>
      <c r="BC956" s="88">
        <v>500</v>
      </c>
      <c r="BE956" s="78">
        <f t="shared" si="186"/>
        <v>474500</v>
      </c>
      <c r="BF956" s="82">
        <f t="shared" si="180"/>
        <v>0.8873079798672614</v>
      </c>
      <c r="BG956" s="82">
        <f t="shared" si="182"/>
        <v>0.1126920201327386</v>
      </c>
      <c r="BH956" s="86">
        <f t="shared" si="187"/>
        <v>2.5953715727289328E-4</v>
      </c>
      <c r="BI956" s="83">
        <f>SUMPRODUCT(BC956:$BC$2007,BG956:$BG$2007)</f>
        <v>22341.54864466958</v>
      </c>
      <c r="BJ956" s="77">
        <f t="shared" si="181"/>
        <v>0.1027898005806456</v>
      </c>
      <c r="BL956" s="78">
        <f t="shared" si="188"/>
        <v>474500</v>
      </c>
      <c r="BM956" s="82">
        <f t="shared" si="183"/>
        <v>0.98043459546242384</v>
      </c>
      <c r="BN956" s="82">
        <f t="shared" si="184"/>
        <v>1.9565404537576159E-2</v>
      </c>
      <c r="BO956" s="86">
        <f t="shared" si="189"/>
        <v>8.1274930178731886E-5</v>
      </c>
      <c r="BP956" s="83">
        <f>SUMPRODUCT(BC955:$BC$2006, BN956:$BN$2007)</f>
        <v>2334.5946823351214</v>
      </c>
      <c r="BQ956" s="77">
        <f t="shared" si="185"/>
        <v>1.935569570813557E-2</v>
      </c>
    </row>
    <row r="957" spans="1:69" x14ac:dyDescent="0.35">
      <c r="A957">
        <v>2023</v>
      </c>
      <c r="B957" t="s">
        <v>3</v>
      </c>
      <c r="C957" t="s">
        <v>67</v>
      </c>
      <c r="D957" t="s">
        <v>17</v>
      </c>
      <c r="E957">
        <v>2</v>
      </c>
      <c r="F957" t="s">
        <v>9</v>
      </c>
      <c r="G957" t="s">
        <v>134</v>
      </c>
      <c r="H957" t="s">
        <v>35</v>
      </c>
      <c r="I957" t="s">
        <v>86</v>
      </c>
      <c r="J957" t="s">
        <v>19</v>
      </c>
      <c r="K957" t="s">
        <v>113</v>
      </c>
      <c r="L957">
        <v>1</v>
      </c>
      <c r="M957" s="6">
        <v>65711.210000000006</v>
      </c>
      <c r="N957" s="6">
        <v>4107.8900000000003</v>
      </c>
      <c r="O957" s="6">
        <v>0</v>
      </c>
      <c r="P957" s="6">
        <v>60711.21</v>
      </c>
      <c r="Q957" s="6">
        <v>5000</v>
      </c>
      <c r="R957" s="6">
        <v>0</v>
      </c>
      <c r="S957" s="6">
        <v>0</v>
      </c>
      <c r="T957" s="6">
        <v>63635.14</v>
      </c>
      <c r="W957" s="66" t="str">
        <f t="shared" si="178"/>
        <v>X</v>
      </c>
      <c r="X957" s="66" t="str">
        <f t="shared" si="179"/>
        <v>X</v>
      </c>
      <c r="BC957" s="88">
        <v>500</v>
      </c>
      <c r="BE957" s="78">
        <f t="shared" si="186"/>
        <v>475000</v>
      </c>
      <c r="BF957" s="82">
        <f t="shared" si="180"/>
        <v>0.88756692066678933</v>
      </c>
      <c r="BG957" s="82">
        <f t="shared" si="182"/>
        <v>0.11243307933321067</v>
      </c>
      <c r="BH957" s="86">
        <f t="shared" si="187"/>
        <v>2.5894079952792914E-4</v>
      </c>
      <c r="BI957" s="83">
        <f>SUMPRODUCT(BC957:$BC$2007,BG957:$BG$2007)</f>
        <v>22285.202634603211</v>
      </c>
      <c r="BJ957" s="77">
        <f t="shared" si="181"/>
        <v>0.10253056183089049</v>
      </c>
      <c r="BL957" s="78">
        <f t="shared" si="188"/>
        <v>475000</v>
      </c>
      <c r="BM957" s="82">
        <f t="shared" si="183"/>
        <v>0.98051553417221038</v>
      </c>
      <c r="BN957" s="82">
        <f t="shared" si="184"/>
        <v>1.9484465827789621E-2</v>
      </c>
      <c r="BO957" s="86">
        <f t="shared" si="189"/>
        <v>8.0938709786537721E-5</v>
      </c>
      <c r="BP957" s="83">
        <f>SUMPRODUCT(BC956:$BC$2006, BN957:$BN$2007)</f>
        <v>2324.8119800663339</v>
      </c>
      <c r="BQ957" s="77">
        <f t="shared" si="185"/>
        <v>1.9274589120447917E-2</v>
      </c>
    </row>
    <row r="958" spans="1:69" x14ac:dyDescent="0.35">
      <c r="A958">
        <v>2023</v>
      </c>
      <c r="B958" t="s">
        <v>3</v>
      </c>
      <c r="C958" t="s">
        <v>67</v>
      </c>
      <c r="D958" t="s">
        <v>17</v>
      </c>
      <c r="E958">
        <v>2</v>
      </c>
      <c r="F958" t="s">
        <v>9</v>
      </c>
      <c r="G958" t="s">
        <v>135</v>
      </c>
      <c r="H958" t="s">
        <v>35</v>
      </c>
      <c r="I958" t="s">
        <v>86</v>
      </c>
      <c r="J958" t="s">
        <v>19</v>
      </c>
      <c r="K958" t="s">
        <v>90</v>
      </c>
      <c r="L958">
        <v>1</v>
      </c>
      <c r="M958" s="6">
        <v>4710</v>
      </c>
      <c r="N958" s="6">
        <v>3847.24</v>
      </c>
      <c r="O958" s="6">
        <v>0</v>
      </c>
      <c r="P958" s="6">
        <v>0</v>
      </c>
      <c r="Q958" s="6">
        <v>0</v>
      </c>
      <c r="R958" s="6">
        <v>0</v>
      </c>
      <c r="S958" s="6">
        <v>0</v>
      </c>
      <c r="T958" s="6">
        <v>0</v>
      </c>
      <c r="W958" s="66" t="str">
        <f t="shared" si="178"/>
        <v>X</v>
      </c>
      <c r="X958" s="66" t="str">
        <f t="shared" si="179"/>
        <v>X</v>
      </c>
      <c r="BC958" s="88">
        <v>500</v>
      </c>
      <c r="BE958" s="78">
        <f t="shared" si="186"/>
        <v>475500</v>
      </c>
      <c r="BF958" s="82">
        <f t="shared" si="180"/>
        <v>0.8878252664788675</v>
      </c>
      <c r="BG958" s="82">
        <f t="shared" si="182"/>
        <v>0.1121747335211325</v>
      </c>
      <c r="BH958" s="86">
        <f t="shared" si="187"/>
        <v>2.5834581207817564E-4</v>
      </c>
      <c r="BI958" s="83">
        <f>SUMPRODUCT(BC958:$BC$2007,BG958:$BG$2007)</f>
        <v>22228.986094936605</v>
      </c>
      <c r="BJ958" s="77">
        <f t="shared" si="181"/>
        <v>0.10227191875320737</v>
      </c>
      <c r="BL958" s="78">
        <f t="shared" si="188"/>
        <v>475500</v>
      </c>
      <c r="BM958" s="82">
        <f t="shared" si="183"/>
        <v>0.98059613805249068</v>
      </c>
      <c r="BN958" s="82">
        <f t="shared" si="184"/>
        <v>1.9403861947509315E-2</v>
      </c>
      <c r="BO958" s="86">
        <f t="shared" si="189"/>
        <v>8.0603880280305518E-5</v>
      </c>
      <c r="BP958" s="83">
        <f>SUMPRODUCT(BC957:$BC$2006, BN958:$BN$2007)</f>
        <v>2315.0697471524377</v>
      </c>
      <c r="BQ958" s="77">
        <f t="shared" si="185"/>
        <v>1.9193818056748524E-2</v>
      </c>
    </row>
    <row r="959" spans="1:69" x14ac:dyDescent="0.35">
      <c r="A959">
        <v>2023</v>
      </c>
      <c r="B959" t="s">
        <v>3</v>
      </c>
      <c r="C959" t="s">
        <v>67</v>
      </c>
      <c r="D959" t="s">
        <v>17</v>
      </c>
      <c r="E959">
        <v>2</v>
      </c>
      <c r="F959" t="s">
        <v>9</v>
      </c>
      <c r="G959" t="s">
        <v>135</v>
      </c>
      <c r="H959" t="s">
        <v>35</v>
      </c>
      <c r="I959" t="s">
        <v>87</v>
      </c>
      <c r="J959" t="s">
        <v>19</v>
      </c>
      <c r="K959" t="s">
        <v>113</v>
      </c>
      <c r="L959">
        <v>1</v>
      </c>
      <c r="M959" s="6">
        <v>0</v>
      </c>
      <c r="N959" s="6">
        <v>4089.06</v>
      </c>
      <c r="O959" s="6">
        <v>0</v>
      </c>
      <c r="P959" s="6">
        <v>0</v>
      </c>
      <c r="Q959" s="6">
        <v>0</v>
      </c>
      <c r="R959" s="6">
        <v>0</v>
      </c>
      <c r="S959" s="6">
        <v>0</v>
      </c>
      <c r="T959" s="6">
        <v>0</v>
      </c>
      <c r="W959" s="66" t="str">
        <f t="shared" si="178"/>
        <v>X</v>
      </c>
      <c r="X959" s="66" t="str">
        <f t="shared" si="179"/>
        <v>X</v>
      </c>
      <c r="BC959" s="88">
        <v>500</v>
      </c>
      <c r="BE959" s="78">
        <f t="shared" si="186"/>
        <v>476000</v>
      </c>
      <c r="BF959" s="82">
        <f t="shared" si="180"/>
        <v>0.88808301867064277</v>
      </c>
      <c r="BG959" s="82">
        <f t="shared" si="182"/>
        <v>0.11191698132935723</v>
      </c>
      <c r="BH959" s="86">
        <f t="shared" si="187"/>
        <v>2.5775219177526232E-4</v>
      </c>
      <c r="BI959" s="83">
        <f>SUMPRODUCT(BC959:$BC$2007,BG959:$BG$2007)</f>
        <v>22172.898728176038</v>
      </c>
      <c r="BJ959" s="77">
        <f t="shared" si="181"/>
        <v>0.10201386997887643</v>
      </c>
      <c r="BL959" s="78">
        <f t="shared" si="188"/>
        <v>476000</v>
      </c>
      <c r="BM959" s="82">
        <f t="shared" si="183"/>
        <v>0.98067640848839666</v>
      </c>
      <c r="BN959" s="82">
        <f t="shared" si="184"/>
        <v>1.9323591511603344E-2</v>
      </c>
      <c r="BO959" s="86">
        <f t="shared" si="189"/>
        <v>8.0270435905971382E-5</v>
      </c>
      <c r="BP959" s="83">
        <f>SUMPRODUCT(BC958:$BC$2006, BN959:$BN$2007)</f>
        <v>2305.3678161786829</v>
      </c>
      <c r="BQ959" s="77">
        <f t="shared" si="185"/>
        <v>1.9113381129032443E-2</v>
      </c>
    </row>
    <row r="960" spans="1:69" x14ac:dyDescent="0.35">
      <c r="A960">
        <v>2023</v>
      </c>
      <c r="B960" t="s">
        <v>3</v>
      </c>
      <c r="C960" t="s">
        <v>67</v>
      </c>
      <c r="D960" t="s">
        <v>17</v>
      </c>
      <c r="E960">
        <v>2</v>
      </c>
      <c r="F960" t="s">
        <v>9</v>
      </c>
      <c r="G960" t="s">
        <v>137</v>
      </c>
      <c r="H960" t="s">
        <v>35</v>
      </c>
      <c r="I960" t="s">
        <v>86</v>
      </c>
      <c r="J960" t="s">
        <v>19</v>
      </c>
      <c r="K960" t="s">
        <v>90</v>
      </c>
      <c r="L960">
        <v>1</v>
      </c>
      <c r="M960" s="6">
        <v>-25000</v>
      </c>
      <c r="N960" s="6">
        <v>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43853.82</v>
      </c>
      <c r="W960" s="66" t="str">
        <f t="shared" si="178"/>
        <v>X</v>
      </c>
      <c r="X960" s="66" t="str">
        <f t="shared" si="179"/>
        <v>X</v>
      </c>
      <c r="BC960" s="88">
        <v>500</v>
      </c>
      <c r="BE960" s="78">
        <f t="shared" si="186"/>
        <v>476500</v>
      </c>
      <c r="BF960" s="82">
        <f t="shared" si="180"/>
        <v>0.88834017860612036</v>
      </c>
      <c r="BG960" s="82">
        <f t="shared" si="182"/>
        <v>0.11165982139387964</v>
      </c>
      <c r="BH960" s="86">
        <f t="shared" si="187"/>
        <v>2.5715993547759108E-4</v>
      </c>
      <c r="BI960" s="83">
        <f>SUMPRODUCT(BC960:$BC$2007,BG960:$BG$2007)</f>
        <v>22116.940237511357</v>
      </c>
      <c r="BJ960" s="77">
        <f t="shared" si="181"/>
        <v>0.10175641414232282</v>
      </c>
      <c r="BL960" s="78">
        <f t="shared" si="188"/>
        <v>476500</v>
      </c>
      <c r="BM960" s="82">
        <f t="shared" si="183"/>
        <v>0.98075634685933033</v>
      </c>
      <c r="BN960" s="82">
        <f t="shared" si="184"/>
        <v>1.924365314066967E-2</v>
      </c>
      <c r="BO960" s="86">
        <f t="shared" si="189"/>
        <v>7.9938370933674285E-5</v>
      </c>
      <c r="BP960" s="83">
        <f>SUMPRODUCT(BC959:$BC$2006, BN960:$BN$2007)</f>
        <v>2295.7060204228815</v>
      </c>
      <c r="BQ960" s="77">
        <f t="shared" si="185"/>
        <v>1.9033276955036642E-2</v>
      </c>
    </row>
    <row r="961" spans="1:69" x14ac:dyDescent="0.35">
      <c r="A961">
        <v>2023</v>
      </c>
      <c r="B961" t="s">
        <v>3</v>
      </c>
      <c r="C961" t="s">
        <v>67</v>
      </c>
      <c r="D961" t="s">
        <v>17</v>
      </c>
      <c r="E961">
        <v>2</v>
      </c>
      <c r="F961" t="s">
        <v>9</v>
      </c>
      <c r="G961" t="s">
        <v>139</v>
      </c>
      <c r="H961" t="s">
        <v>35</v>
      </c>
      <c r="I961" t="s">
        <v>86</v>
      </c>
      <c r="J961" t="s">
        <v>19</v>
      </c>
      <c r="K961" t="s">
        <v>90</v>
      </c>
      <c r="L961">
        <v>7</v>
      </c>
      <c r="M961" s="6">
        <v>-70000</v>
      </c>
      <c r="N961" s="6">
        <v>20045.830000000002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122790.69</v>
      </c>
      <c r="W961" s="66" t="str">
        <f t="shared" si="178"/>
        <v>X</v>
      </c>
      <c r="X961" s="66" t="str">
        <f t="shared" si="179"/>
        <v>X</v>
      </c>
      <c r="BC961" s="88">
        <v>500</v>
      </c>
      <c r="BE961" s="78">
        <f t="shared" si="186"/>
        <v>477000</v>
      </c>
      <c r="BF961" s="82">
        <f t="shared" si="180"/>
        <v>0.88859674764617136</v>
      </c>
      <c r="BG961" s="82">
        <f t="shared" si="182"/>
        <v>0.11140325235382864</v>
      </c>
      <c r="BH961" s="86">
        <f t="shared" si="187"/>
        <v>2.5656904005100234E-4</v>
      </c>
      <c r="BI961" s="83">
        <f>SUMPRODUCT(BC961:$BC$2007,BG961:$BG$2007)</f>
        <v>22061.110326814422</v>
      </c>
      <c r="BJ961" s="77">
        <f t="shared" si="181"/>
        <v>0.10149954988110957</v>
      </c>
      <c r="BL961" s="78">
        <f t="shared" si="188"/>
        <v>477000</v>
      </c>
      <c r="BM961" s="82">
        <f t="shared" si="183"/>
        <v>0.9808359545389872</v>
      </c>
      <c r="BN961" s="82">
        <f t="shared" si="184"/>
        <v>1.9164045461012802E-2</v>
      </c>
      <c r="BO961" s="86">
        <f t="shared" si="189"/>
        <v>7.960767965686788E-5</v>
      </c>
      <c r="BP961" s="83">
        <f>SUMPRODUCT(BC960:$BC$2006, BN961:$BN$2007)</f>
        <v>2286.0841938525464</v>
      </c>
      <c r="BQ961" s="77">
        <f t="shared" si="185"/>
        <v>1.8953504158216262E-2</v>
      </c>
    </row>
    <row r="962" spans="1:69" x14ac:dyDescent="0.35">
      <c r="A962">
        <v>2023</v>
      </c>
      <c r="B962" t="s">
        <v>3</v>
      </c>
      <c r="C962" t="s">
        <v>67</v>
      </c>
      <c r="D962" t="s">
        <v>17</v>
      </c>
      <c r="E962">
        <v>2</v>
      </c>
      <c r="F962" t="s">
        <v>9</v>
      </c>
      <c r="G962" t="s">
        <v>139</v>
      </c>
      <c r="H962" t="s">
        <v>35</v>
      </c>
      <c r="I962" t="s">
        <v>86</v>
      </c>
      <c r="J962" t="s">
        <v>19</v>
      </c>
      <c r="K962" t="s">
        <v>92</v>
      </c>
      <c r="L962">
        <v>1</v>
      </c>
      <c r="M962" s="6">
        <v>48483.9</v>
      </c>
      <c r="N962" s="6">
        <v>3819.28</v>
      </c>
      <c r="O962" s="6">
        <v>0</v>
      </c>
      <c r="P962" s="6">
        <v>48483.9</v>
      </c>
      <c r="Q962" s="6">
        <v>0</v>
      </c>
      <c r="R962" s="6">
        <v>0</v>
      </c>
      <c r="S962" s="6">
        <v>0</v>
      </c>
      <c r="T962" s="6">
        <v>46952.1</v>
      </c>
      <c r="W962" s="66" t="str">
        <f t="shared" ref="W962:W1025" si="190">IF(I962=$AF$2,IF(M962/L962=0,"X",M962/L962),"X")</f>
        <v>X</v>
      </c>
      <c r="X962" s="66" t="str">
        <f t="shared" ref="X962:X1025" si="191">IF(I962=$AF$2,IF(P962/L962=0,"X",P962/L962),"X")</f>
        <v>X</v>
      </c>
      <c r="BC962" s="88">
        <v>500</v>
      </c>
      <c r="BE962" s="78">
        <f t="shared" si="186"/>
        <v>477500</v>
      </c>
      <c r="BF962" s="82">
        <f t="shared" si="180"/>
        <v>0.88885272714854013</v>
      </c>
      <c r="BG962" s="82">
        <f t="shared" si="182"/>
        <v>0.11114727285145987</v>
      </c>
      <c r="BH962" s="86">
        <f t="shared" si="187"/>
        <v>2.5597950236877498E-4</v>
      </c>
      <c r="BI962" s="83">
        <f>SUMPRODUCT(BC962:$BC$2007,BG962:$BG$2007)</f>
        <v>22005.408700637505</v>
      </c>
      <c r="BJ962" s="77">
        <f t="shared" si="181"/>
        <v>0.10124327583593011</v>
      </c>
      <c r="BL962" s="78">
        <f t="shared" si="188"/>
        <v>477500</v>
      </c>
      <c r="BM962" s="82">
        <f t="shared" si="183"/>
        <v>0.9809152328953803</v>
      </c>
      <c r="BN962" s="82">
        <f t="shared" si="184"/>
        <v>1.9084767104619704E-2</v>
      </c>
      <c r="BO962" s="86">
        <f t="shared" si="189"/>
        <v>7.927835639309766E-5</v>
      </c>
      <c r="BP962" s="83">
        <f>SUMPRODUCT(BC961:$BC$2006, BN962:$BN$2007)</f>
        <v>2276.5021711220397</v>
      </c>
      <c r="BQ962" s="77">
        <f t="shared" si="185"/>
        <v>1.887406136772099E-2</v>
      </c>
    </row>
    <row r="963" spans="1:69" x14ac:dyDescent="0.35">
      <c r="A963">
        <v>2023</v>
      </c>
      <c r="B963" t="s">
        <v>3</v>
      </c>
      <c r="C963" t="s">
        <v>67</v>
      </c>
      <c r="D963" t="s">
        <v>17</v>
      </c>
      <c r="E963">
        <v>2</v>
      </c>
      <c r="F963" t="s">
        <v>9</v>
      </c>
      <c r="G963" t="s">
        <v>139</v>
      </c>
      <c r="H963" t="s">
        <v>35</v>
      </c>
      <c r="I963" t="s">
        <v>86</v>
      </c>
      <c r="J963" t="s">
        <v>19</v>
      </c>
      <c r="K963" t="s">
        <v>113</v>
      </c>
      <c r="L963">
        <v>3</v>
      </c>
      <c r="M963" s="6">
        <v>100000</v>
      </c>
      <c r="N963" s="6">
        <v>12479.67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W963" s="66" t="str">
        <f t="shared" si="190"/>
        <v>X</v>
      </c>
      <c r="X963" s="66" t="str">
        <f t="shared" si="191"/>
        <v>X</v>
      </c>
      <c r="BC963" s="88">
        <v>500</v>
      </c>
      <c r="BE963" s="78">
        <f t="shared" si="186"/>
        <v>478000</v>
      </c>
      <c r="BF963" s="82">
        <f t="shared" si="180"/>
        <v>0.88910811846785098</v>
      </c>
      <c r="BG963" s="82">
        <f t="shared" si="182"/>
        <v>0.11089188153214902</v>
      </c>
      <c r="BH963" s="86">
        <f t="shared" si="187"/>
        <v>2.5539131931084924E-4</v>
      </c>
      <c r="BI963" s="83">
        <f>SUMPRODUCT(BC963:$BC$2007,BG963:$BG$2007)</f>
        <v>21949.835064211777</v>
      </c>
      <c r="BJ963" s="77">
        <f t="shared" si="181"/>
        <v>0.10098759065060144</v>
      </c>
      <c r="BL963" s="78">
        <f t="shared" si="188"/>
        <v>478000</v>
      </c>
      <c r="BM963" s="82">
        <f t="shared" si="183"/>
        <v>0.9809941832908633</v>
      </c>
      <c r="BN963" s="82">
        <f t="shared" si="184"/>
        <v>1.9005816709136703E-2</v>
      </c>
      <c r="BO963" s="86">
        <f t="shared" si="189"/>
        <v>7.8950395483001756E-5</v>
      </c>
      <c r="BP963" s="83">
        <f>SUMPRODUCT(BC962:$BC$2006, BN963:$BN$2007)</f>
        <v>2266.9597875697291</v>
      </c>
      <c r="BQ963" s="77">
        <f t="shared" si="185"/>
        <v>1.8794947218371473E-2</v>
      </c>
    </row>
    <row r="964" spans="1:69" x14ac:dyDescent="0.35">
      <c r="A964">
        <v>2023</v>
      </c>
      <c r="B964" t="s">
        <v>3</v>
      </c>
      <c r="C964" t="s">
        <v>67</v>
      </c>
      <c r="D964" t="s">
        <v>17</v>
      </c>
      <c r="E964">
        <v>2</v>
      </c>
      <c r="F964" t="s">
        <v>9</v>
      </c>
      <c r="G964" t="s">
        <v>139</v>
      </c>
      <c r="H964" t="s">
        <v>35</v>
      </c>
      <c r="I964" t="s">
        <v>87</v>
      </c>
      <c r="J964" t="s">
        <v>19</v>
      </c>
      <c r="K964" t="s">
        <v>90</v>
      </c>
      <c r="L964">
        <v>3</v>
      </c>
      <c r="M964" s="6">
        <v>-210454.39999999999</v>
      </c>
      <c r="N964" s="6">
        <v>4082.4</v>
      </c>
      <c r="O964" s="6">
        <v>0</v>
      </c>
      <c r="P964" s="6">
        <v>101545.60000000001</v>
      </c>
      <c r="Q964" s="6">
        <v>0</v>
      </c>
      <c r="R964" s="6">
        <v>0</v>
      </c>
      <c r="S964" s="6">
        <v>0</v>
      </c>
      <c r="T964" s="6">
        <v>398901.22</v>
      </c>
      <c r="W964" s="66">
        <f t="shared" si="190"/>
        <v>-70151.46666666666</v>
      </c>
      <c r="X964" s="66">
        <f t="shared" si="191"/>
        <v>33848.533333333333</v>
      </c>
      <c r="BC964" s="88">
        <v>500</v>
      </c>
      <c r="BE964" s="78">
        <f t="shared" si="186"/>
        <v>478500</v>
      </c>
      <c r="BF964" s="82">
        <f t="shared" si="180"/>
        <v>0.8893629229556157</v>
      </c>
      <c r="BG964" s="82">
        <f t="shared" si="182"/>
        <v>0.1106370770443843</v>
      </c>
      <c r="BH964" s="86">
        <f t="shared" si="187"/>
        <v>2.5480448776471487E-4</v>
      </c>
      <c r="BI964" s="83">
        <f>SUMPRODUCT(BC964:$BC$2007,BG964:$BG$2007)</f>
        <v>21894.389123445704</v>
      </c>
      <c r="BJ964" s="77">
        <f t="shared" si="181"/>
        <v>0.10073249297205664</v>
      </c>
      <c r="BL964" s="78">
        <f t="shared" si="188"/>
        <v>478500</v>
      </c>
      <c r="BM964" s="82">
        <f t="shared" si="183"/>
        <v>0.98107280708215383</v>
      </c>
      <c r="BN964" s="82">
        <f t="shared" si="184"/>
        <v>1.892719291784617E-2</v>
      </c>
      <c r="BO964" s="86">
        <f t="shared" si="189"/>
        <v>7.8623791290532985E-5</v>
      </c>
      <c r="BP964" s="83">
        <f>SUMPRODUCT(BC963:$BC$2006, BN964:$BN$2007)</f>
        <v>2257.4568792151595</v>
      </c>
      <c r="BQ964" s="77">
        <f t="shared" si="185"/>
        <v>1.8716160350635884E-2</v>
      </c>
    </row>
    <row r="965" spans="1:69" x14ac:dyDescent="0.35">
      <c r="A965">
        <v>2023</v>
      </c>
      <c r="B965" t="s">
        <v>3</v>
      </c>
      <c r="C965" t="s">
        <v>67</v>
      </c>
      <c r="D965" t="s">
        <v>17</v>
      </c>
      <c r="E965">
        <v>2</v>
      </c>
      <c r="F965" t="s">
        <v>9</v>
      </c>
      <c r="G965" t="s">
        <v>139</v>
      </c>
      <c r="H965" t="s">
        <v>35</v>
      </c>
      <c r="I965" t="s">
        <v>87</v>
      </c>
      <c r="J965" t="s">
        <v>19</v>
      </c>
      <c r="K965" t="s">
        <v>113</v>
      </c>
      <c r="L965">
        <v>1</v>
      </c>
      <c r="M965" s="6">
        <v>0</v>
      </c>
      <c r="N965" s="6">
        <v>4028.95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W965" s="66" t="str">
        <f t="shared" si="190"/>
        <v>X</v>
      </c>
      <c r="X965" s="66" t="str">
        <f t="shared" si="191"/>
        <v>X</v>
      </c>
      <c r="BC965" s="88">
        <v>500</v>
      </c>
      <c r="BE965" s="78">
        <f t="shared" si="186"/>
        <v>479000</v>
      </c>
      <c r="BF965" s="82">
        <f t="shared" si="180"/>
        <v>0.88961714196024044</v>
      </c>
      <c r="BG965" s="82">
        <f t="shared" si="182"/>
        <v>0.11038285803975956</v>
      </c>
      <c r="BH965" s="86">
        <f t="shared" si="187"/>
        <v>2.54219004624745E-4</v>
      </c>
      <c r="BI965" s="83">
        <f>SUMPRODUCT(BC965:$BC$2007,BG965:$BG$2007)</f>
        <v>21839.070584923513</v>
      </c>
      <c r="BJ965" s="77">
        <f t="shared" si="181"/>
        <v>0.10047798145033787</v>
      </c>
      <c r="BL965" s="78">
        <f t="shared" si="188"/>
        <v>479000</v>
      </c>
      <c r="BM965" s="82">
        <f t="shared" si="183"/>
        <v>0.98115110562035723</v>
      </c>
      <c r="BN965" s="82">
        <f t="shared" si="184"/>
        <v>1.8848894379642767E-2</v>
      </c>
      <c r="BO965" s="86">
        <f t="shared" si="189"/>
        <v>7.8298538203402934E-5</v>
      </c>
      <c r="BP965" s="83">
        <f>SUMPRODUCT(BC964:$BC$2006, BN965:$BN$2007)</f>
        <v>2247.9932827562366</v>
      </c>
      <c r="BQ965" s="77">
        <f t="shared" si="185"/>
        <v>1.8637699410606549E-2</v>
      </c>
    </row>
    <row r="966" spans="1:69" x14ac:dyDescent="0.35">
      <c r="A966">
        <v>2023</v>
      </c>
      <c r="B966" t="s">
        <v>3</v>
      </c>
      <c r="C966" t="s">
        <v>67</v>
      </c>
      <c r="D966" t="s">
        <v>17</v>
      </c>
      <c r="E966">
        <v>2</v>
      </c>
      <c r="F966" t="s">
        <v>9</v>
      </c>
      <c r="G966" t="s">
        <v>141</v>
      </c>
      <c r="H966" t="s">
        <v>35</v>
      </c>
      <c r="I966" t="s">
        <v>87</v>
      </c>
      <c r="J966" t="s">
        <v>19</v>
      </c>
      <c r="K966" t="s">
        <v>113</v>
      </c>
      <c r="L966">
        <v>1</v>
      </c>
      <c r="M966" s="6">
        <v>0</v>
      </c>
      <c r="N966" s="6">
        <v>4117.18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W966" s="66" t="str">
        <f t="shared" si="190"/>
        <v>X</v>
      </c>
      <c r="X966" s="66" t="str">
        <f t="shared" si="191"/>
        <v>X</v>
      </c>
      <c r="BC966" s="88">
        <v>500</v>
      </c>
      <c r="BE966" s="78">
        <f t="shared" si="186"/>
        <v>479500</v>
      </c>
      <c r="BF966" s="82">
        <f t="shared" si="180"/>
        <v>0.88987077682703331</v>
      </c>
      <c r="BG966" s="82">
        <f t="shared" si="182"/>
        <v>0.11012922317296669</v>
      </c>
      <c r="BH966" s="86">
        <f t="shared" si="187"/>
        <v>2.5363486679286229E-4</v>
      </c>
      <c r="BI966" s="83">
        <f>SUMPRODUCT(BC966:$BC$2007,BG966:$BG$2007)</f>
        <v>21783.879155903633</v>
      </c>
      <c r="BJ966" s="77">
        <f t="shared" si="181"/>
        <v>0.10022405473858918</v>
      </c>
      <c r="BL966" s="78">
        <f t="shared" si="188"/>
        <v>479500</v>
      </c>
      <c r="BM966" s="82">
        <f t="shared" si="183"/>
        <v>0.98122908025098976</v>
      </c>
      <c r="BN966" s="82">
        <f t="shared" si="184"/>
        <v>1.877091974901024E-2</v>
      </c>
      <c r="BO966" s="86">
        <f t="shared" si="189"/>
        <v>7.7974630632526853E-5</v>
      </c>
      <c r="BP966" s="83">
        <f>SUMPRODUCT(BC965:$BC$2006, BN966:$BN$2007)</f>
        <v>2238.5688355664147</v>
      </c>
      <c r="BQ966" s="77">
        <f t="shared" si="185"/>
        <v>1.8559563049976649E-2</v>
      </c>
    </row>
    <row r="967" spans="1:69" x14ac:dyDescent="0.35">
      <c r="A967">
        <v>2023</v>
      </c>
      <c r="B967" t="s">
        <v>3</v>
      </c>
      <c r="C967" t="s">
        <v>67</v>
      </c>
      <c r="D967" t="s">
        <v>17</v>
      </c>
      <c r="E967">
        <v>2</v>
      </c>
      <c r="F967" t="s">
        <v>9</v>
      </c>
      <c r="G967" t="s">
        <v>142</v>
      </c>
      <c r="H967" t="s">
        <v>35</v>
      </c>
      <c r="I967" t="s">
        <v>86</v>
      </c>
      <c r="J967" t="s">
        <v>19</v>
      </c>
      <c r="K967" t="s">
        <v>91</v>
      </c>
      <c r="L967">
        <v>1</v>
      </c>
      <c r="M967" s="6">
        <v>0</v>
      </c>
      <c r="N967" s="6">
        <v>1745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W967" s="66" t="str">
        <f t="shared" si="190"/>
        <v>X</v>
      </c>
      <c r="X967" s="66" t="str">
        <f t="shared" si="191"/>
        <v>X</v>
      </c>
      <c r="BC967" s="88">
        <v>500</v>
      </c>
      <c r="BE967" s="78">
        <f t="shared" si="186"/>
        <v>480000</v>
      </c>
      <c r="BF967" s="82">
        <f t="shared" si="180"/>
        <v>0.89012382889821107</v>
      </c>
      <c r="BG967" s="82">
        <f t="shared" si="182"/>
        <v>0.10987617110178893</v>
      </c>
      <c r="BH967" s="86">
        <f t="shared" si="187"/>
        <v>2.5305207117776174E-4</v>
      </c>
      <c r="BI967" s="83">
        <f>SUMPRODUCT(BC967:$BC$2007,BG967:$BG$2007)</f>
        <v>21728.814544317149</v>
      </c>
      <c r="BJ967" s="77">
        <f t="shared" si="181"/>
        <v>9.9970711493049411E-2</v>
      </c>
      <c r="BL967" s="78">
        <f t="shared" si="188"/>
        <v>480000</v>
      </c>
      <c r="BM967" s="82">
        <f t="shared" si="183"/>
        <v>0.9813067323140009</v>
      </c>
      <c r="BN967" s="82">
        <f t="shared" si="184"/>
        <v>1.8693267685999104E-2</v>
      </c>
      <c r="BO967" s="86">
        <f t="shared" si="189"/>
        <v>7.7652063011135475E-5</v>
      </c>
      <c r="BP967" s="83">
        <f>SUMPRODUCT(BC966:$BC$2006, BN967:$BN$2007)</f>
        <v>2229.1833756919104</v>
      </c>
      <c r="BQ967" s="77">
        <f t="shared" si="185"/>
        <v>1.8481749926017112E-2</v>
      </c>
    </row>
    <row r="968" spans="1:69" x14ac:dyDescent="0.35">
      <c r="A968">
        <v>2023</v>
      </c>
      <c r="B968" t="s">
        <v>3</v>
      </c>
      <c r="C968" t="s">
        <v>67</v>
      </c>
      <c r="D968" t="s">
        <v>17</v>
      </c>
      <c r="E968">
        <v>2</v>
      </c>
      <c r="F968" t="s">
        <v>9</v>
      </c>
      <c r="G968" t="s">
        <v>142</v>
      </c>
      <c r="H968" t="s">
        <v>35</v>
      </c>
      <c r="I968" t="s">
        <v>87</v>
      </c>
      <c r="J968" t="s">
        <v>19</v>
      </c>
      <c r="K968" t="s">
        <v>110</v>
      </c>
      <c r="L968">
        <v>1</v>
      </c>
      <c r="M968" s="6">
        <v>578500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202475</v>
      </c>
      <c r="W968" s="66">
        <f t="shared" si="190"/>
        <v>578500</v>
      </c>
      <c r="X968" s="66" t="str">
        <f t="shared" si="191"/>
        <v>X</v>
      </c>
      <c r="BC968" s="88">
        <v>500</v>
      </c>
      <c r="BE968" s="78">
        <f t="shared" si="186"/>
        <v>480500</v>
      </c>
      <c r="BF968" s="82">
        <f t="shared" ref="BF968:BF1031" si="192">_xlfn.EXPON.DIST(BE968, 1/$BJ$4, TRUE)</f>
        <v>0.89037629951290631</v>
      </c>
      <c r="BG968" s="82">
        <f t="shared" si="182"/>
        <v>0.10962370048709369</v>
      </c>
      <c r="BH968" s="86">
        <f t="shared" si="187"/>
        <v>2.5247061469524379E-4</v>
      </c>
      <c r="BI968" s="83">
        <f>SUMPRODUCT(BC968:$BC$2007,BG968:$BG$2007)</f>
        <v>21673.876458766255</v>
      </c>
      <c r="BJ968" s="77">
        <f t="shared" ref="BJ968:BJ1031" si="193">BI968/$BJ$4</f>
        <v>9.9717950373045039E-2</v>
      </c>
      <c r="BL968" s="78">
        <f t="shared" si="188"/>
        <v>480500</v>
      </c>
      <c r="BM968" s="82">
        <f t="shared" si="183"/>
        <v>0.98138406314379767</v>
      </c>
      <c r="BN968" s="82">
        <f t="shared" si="184"/>
        <v>1.8615936856202331E-2</v>
      </c>
      <c r="BO968" s="86">
        <f t="shared" si="189"/>
        <v>7.7330829796773415E-5</v>
      </c>
      <c r="BP968" s="83">
        <f>SUMPRODUCT(BC967:$BC$2006, BN968:$BN$2007)</f>
        <v>2219.8367418489106</v>
      </c>
      <c r="BQ968" s="77">
        <f t="shared" si="185"/>
        <v>1.8404258701553464E-2</v>
      </c>
    </row>
    <row r="969" spans="1:69" x14ac:dyDescent="0.35">
      <c r="A969">
        <v>2023</v>
      </c>
      <c r="B969" t="s">
        <v>3</v>
      </c>
      <c r="C969" t="s">
        <v>67</v>
      </c>
      <c r="D969" t="s">
        <v>17</v>
      </c>
      <c r="E969">
        <v>2</v>
      </c>
      <c r="F969" t="s">
        <v>9</v>
      </c>
      <c r="G969" t="s">
        <v>142</v>
      </c>
      <c r="H969" t="s">
        <v>35</v>
      </c>
      <c r="I969" t="s">
        <v>87</v>
      </c>
      <c r="J969" t="s">
        <v>19</v>
      </c>
      <c r="K969" t="s">
        <v>97</v>
      </c>
      <c r="L969">
        <v>1</v>
      </c>
      <c r="M969" s="6">
        <v>27191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13596</v>
      </c>
      <c r="W969" s="66">
        <f t="shared" si="190"/>
        <v>27191</v>
      </c>
      <c r="X969" s="66" t="str">
        <f t="shared" si="191"/>
        <v>X</v>
      </c>
      <c r="BC969" s="88">
        <v>500</v>
      </c>
      <c r="BE969" s="78">
        <f t="shared" si="186"/>
        <v>481000</v>
      </c>
      <c r="BF969" s="82">
        <f t="shared" si="192"/>
        <v>0.89062819000717464</v>
      </c>
      <c r="BG969" s="82">
        <f t="shared" ref="BG969:BG1032" si="194">1-BF969</f>
        <v>0.10937180999282536</v>
      </c>
      <c r="BH969" s="86">
        <f t="shared" si="187"/>
        <v>2.5189049426832533E-4</v>
      </c>
      <c r="BI969" s="83">
        <f>SUMPRODUCT(BC969:$BC$2007,BG969:$BG$2007)</f>
        <v>21619.064608522709</v>
      </c>
      <c r="BJ969" s="77">
        <f t="shared" si="193"/>
        <v>9.9465770040983115E-2</v>
      </c>
      <c r="BL969" s="78">
        <f t="shared" si="188"/>
        <v>481000</v>
      </c>
      <c r="BM969" s="82">
        <f t="shared" ref="BM969:BM1032" si="195">_xlfn.EXPON.DIST(BL969, 1/$BQ$4, TRUE)</f>
        <v>0.98146107406926641</v>
      </c>
      <c r="BN969" s="82">
        <f t="shared" ref="BN969:BN1032" si="196">1-BM969</f>
        <v>1.8538925930733585E-2</v>
      </c>
      <c r="BO969" s="86">
        <f t="shared" si="189"/>
        <v>7.7010925468745661E-5</v>
      </c>
      <c r="BP969" s="83">
        <f>SUMPRODUCT(BC968:$BC$2006, BN969:$BN$2007)</f>
        <v>2210.5287734208096</v>
      </c>
      <c r="BQ969" s="77">
        <f t="shared" ref="BQ969:BQ1032" si="197">BP969/$BQ$4</f>
        <v>1.8327088044942933E-2</v>
      </c>
    </row>
    <row r="970" spans="1:69" x14ac:dyDescent="0.35">
      <c r="A970">
        <v>2023</v>
      </c>
      <c r="B970" t="s">
        <v>3</v>
      </c>
      <c r="C970" t="s">
        <v>67</v>
      </c>
      <c r="D970" t="s">
        <v>17</v>
      </c>
      <c r="E970">
        <v>2</v>
      </c>
      <c r="F970" t="s">
        <v>9</v>
      </c>
      <c r="G970" t="s">
        <v>144</v>
      </c>
      <c r="H970" t="s">
        <v>35</v>
      </c>
      <c r="I970" t="s">
        <v>86</v>
      </c>
      <c r="J970" t="s">
        <v>19</v>
      </c>
      <c r="K970" t="s">
        <v>90</v>
      </c>
      <c r="L970">
        <v>1</v>
      </c>
      <c r="M970" s="6">
        <v>0</v>
      </c>
      <c r="N970" s="6">
        <v>4015.66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W970" s="66" t="str">
        <f t="shared" si="190"/>
        <v>X</v>
      </c>
      <c r="X970" s="66" t="str">
        <f t="shared" si="191"/>
        <v>X</v>
      </c>
      <c r="BC970" s="88">
        <v>500</v>
      </c>
      <c r="BE970" s="78">
        <f t="shared" ref="BE970:BE1033" si="198">BE969+500</f>
        <v>481500</v>
      </c>
      <c r="BF970" s="82">
        <f t="shared" si="192"/>
        <v>0.89087950171400176</v>
      </c>
      <c r="BG970" s="82">
        <f t="shared" si="194"/>
        <v>0.10912049828599824</v>
      </c>
      <c r="BH970" s="86">
        <f t="shared" ref="BH970:BH1033" si="199">BF970-BF969</f>
        <v>2.5131170682712867E-4</v>
      </c>
      <c r="BI970" s="83">
        <f>SUMPRODUCT(BC970:$BC$2007,BG970:$BG$2007)</f>
        <v>21564.378703526294</v>
      </c>
      <c r="BJ970" s="77">
        <f t="shared" si="193"/>
        <v>9.9214169162344171E-2</v>
      </c>
      <c r="BL970" s="78">
        <f t="shared" ref="BL970:BL1033" si="200">BL969+500</f>
        <v>481500</v>
      </c>
      <c r="BM970" s="82">
        <f t="shared" si="195"/>
        <v>0.98153776641379631</v>
      </c>
      <c r="BN970" s="82">
        <f t="shared" si="196"/>
        <v>1.8462233586203691E-2</v>
      </c>
      <c r="BO970" s="86">
        <f t="shared" ref="BO970:BO1033" si="201">BM970-BM969</f>
        <v>7.669234452989393E-5</v>
      </c>
      <c r="BP970" s="83">
        <f>SUMPRODUCT(BC969:$BC$2006, BN970:$BN$2007)</f>
        <v>2201.2593104554426</v>
      </c>
      <c r="BQ970" s="77">
        <f t="shared" si="197"/>
        <v>1.8250236630051497E-2</v>
      </c>
    </row>
    <row r="971" spans="1:69" x14ac:dyDescent="0.35">
      <c r="A971">
        <v>2023</v>
      </c>
      <c r="B971" t="s">
        <v>3</v>
      </c>
      <c r="C971" t="s">
        <v>67</v>
      </c>
      <c r="D971" t="s">
        <v>17</v>
      </c>
      <c r="E971">
        <v>2</v>
      </c>
      <c r="F971" t="s">
        <v>9</v>
      </c>
      <c r="G971" t="s">
        <v>149</v>
      </c>
      <c r="H971" t="s">
        <v>35</v>
      </c>
      <c r="I971" t="s">
        <v>86</v>
      </c>
      <c r="J971" t="s">
        <v>19</v>
      </c>
      <c r="K971" t="s">
        <v>113</v>
      </c>
      <c r="L971">
        <v>1</v>
      </c>
      <c r="M971" s="6">
        <v>49999</v>
      </c>
      <c r="N971" s="6">
        <v>4075.8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  <c r="W971" s="66" t="str">
        <f t="shared" si="190"/>
        <v>X</v>
      </c>
      <c r="X971" s="66" t="str">
        <f t="shared" si="191"/>
        <v>X</v>
      </c>
      <c r="BC971" s="88">
        <v>500</v>
      </c>
      <c r="BE971" s="78">
        <f t="shared" si="198"/>
        <v>482000</v>
      </c>
      <c r="BF971" s="82">
        <f t="shared" si="192"/>
        <v>0.89113023596331042</v>
      </c>
      <c r="BG971" s="82">
        <f t="shared" si="194"/>
        <v>0.10886976403668958</v>
      </c>
      <c r="BH971" s="86">
        <f t="shared" si="199"/>
        <v>2.5073424930865951E-4</v>
      </c>
      <c r="BI971" s="83">
        <f>SUMPRODUCT(BC971:$BC$2007,BG971:$BG$2007)</f>
        <v>21509.818454383294</v>
      </c>
      <c r="BJ971" s="77">
        <f t="shared" si="193"/>
        <v>9.8963146405675176E-2</v>
      </c>
      <c r="BL971" s="78">
        <f t="shared" si="200"/>
        <v>482000</v>
      </c>
      <c r="BM971" s="82">
        <f t="shared" si="195"/>
        <v>0.9816141414953018</v>
      </c>
      <c r="BN971" s="82">
        <f t="shared" si="196"/>
        <v>1.8385858504698205E-2</v>
      </c>
      <c r="BO971" s="86">
        <f t="shared" si="201"/>
        <v>7.6375081505486442E-5</v>
      </c>
      <c r="BP971" s="83">
        <f>SUMPRODUCT(BC970:$BC$2006, BN971:$BN$2007)</f>
        <v>2192.028193662341</v>
      </c>
      <c r="BQ971" s="77">
        <f t="shared" si="197"/>
        <v>1.817370313623114E-2</v>
      </c>
    </row>
    <row r="972" spans="1:69" x14ac:dyDescent="0.35">
      <c r="A972">
        <v>2023</v>
      </c>
      <c r="B972" t="s">
        <v>3</v>
      </c>
      <c r="C972" t="s">
        <v>67</v>
      </c>
      <c r="D972" t="s">
        <v>17</v>
      </c>
      <c r="E972">
        <v>2</v>
      </c>
      <c r="F972" t="s">
        <v>9</v>
      </c>
      <c r="G972" t="s">
        <v>150</v>
      </c>
      <c r="H972" t="s">
        <v>35</v>
      </c>
      <c r="I972" t="s">
        <v>86</v>
      </c>
      <c r="J972" t="s">
        <v>19</v>
      </c>
      <c r="K972" t="s">
        <v>90</v>
      </c>
      <c r="L972">
        <v>1</v>
      </c>
      <c r="M972" s="6">
        <v>78013.5</v>
      </c>
      <c r="N972" s="6">
        <v>4780</v>
      </c>
      <c r="O972" s="6">
        <v>0</v>
      </c>
      <c r="P972" s="6">
        <v>78013.5</v>
      </c>
      <c r="Q972" s="6">
        <v>0</v>
      </c>
      <c r="R972" s="6">
        <v>0</v>
      </c>
      <c r="S972" s="6">
        <v>0</v>
      </c>
      <c r="T972" s="6">
        <v>75548.75</v>
      </c>
      <c r="W972" s="66" t="str">
        <f t="shared" si="190"/>
        <v>X</v>
      </c>
      <c r="X972" s="66" t="str">
        <f t="shared" si="191"/>
        <v>X</v>
      </c>
      <c r="BC972" s="88">
        <v>500</v>
      </c>
      <c r="BE972" s="78">
        <f t="shared" si="198"/>
        <v>482500</v>
      </c>
      <c r="BF972" s="82">
        <f t="shared" si="192"/>
        <v>0.89138039408196756</v>
      </c>
      <c r="BG972" s="82">
        <f t="shared" si="194"/>
        <v>0.10861960591803244</v>
      </c>
      <c r="BH972" s="86">
        <f t="shared" si="199"/>
        <v>2.5015811865713999E-4</v>
      </c>
      <c r="BI972" s="83">
        <f>SUMPRODUCT(BC972:$BC$2007,BG972:$BG$2007)</f>
        <v>21455.383572364946</v>
      </c>
      <c r="BJ972" s="77">
        <f t="shared" si="193"/>
        <v>9.8712700442582471E-2</v>
      </c>
      <c r="BL972" s="78">
        <f t="shared" si="200"/>
        <v>482500</v>
      </c>
      <c r="BM972" s="82">
        <f t="shared" si="195"/>
        <v>0.98169020062624546</v>
      </c>
      <c r="BN972" s="82">
        <f t="shared" si="196"/>
        <v>1.8309799373754543E-2</v>
      </c>
      <c r="BO972" s="86">
        <f t="shared" si="201"/>
        <v>7.6059130943662012E-5</v>
      </c>
      <c r="BP972" s="83">
        <f>SUMPRODUCT(BC971:$BC$2006, BN972:$BN$2007)</f>
        <v>2182.8352644099914</v>
      </c>
      <c r="BQ972" s="77">
        <f t="shared" si="197"/>
        <v>1.8097486248297118E-2</v>
      </c>
    </row>
    <row r="973" spans="1:69" x14ac:dyDescent="0.35">
      <c r="A973">
        <v>2023</v>
      </c>
      <c r="B973" t="s">
        <v>3</v>
      </c>
      <c r="C973" t="s">
        <v>67</v>
      </c>
      <c r="D973" t="s">
        <v>17</v>
      </c>
      <c r="E973">
        <v>2</v>
      </c>
      <c r="F973" t="s">
        <v>9</v>
      </c>
      <c r="G973" t="s">
        <v>150</v>
      </c>
      <c r="H973" t="s">
        <v>35</v>
      </c>
      <c r="I973" t="s">
        <v>86</v>
      </c>
      <c r="J973" t="s">
        <v>19</v>
      </c>
      <c r="K973" t="s">
        <v>102</v>
      </c>
      <c r="L973">
        <v>1</v>
      </c>
      <c r="M973" s="6">
        <v>74521.47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29808.59</v>
      </c>
      <c r="W973" s="66" t="str">
        <f t="shared" si="190"/>
        <v>X</v>
      </c>
      <c r="X973" s="66" t="str">
        <f t="shared" si="191"/>
        <v>X</v>
      </c>
      <c r="BC973" s="88">
        <v>500</v>
      </c>
      <c r="BE973" s="78">
        <f t="shared" si="198"/>
        <v>483000</v>
      </c>
      <c r="BF973" s="82">
        <f t="shared" si="192"/>
        <v>0.89162997739379113</v>
      </c>
      <c r="BG973" s="82">
        <f t="shared" si="194"/>
        <v>0.10837002260620887</v>
      </c>
      <c r="BH973" s="86">
        <f t="shared" si="199"/>
        <v>2.4958331182356464E-4</v>
      </c>
      <c r="BI973" s="83">
        <f>SUMPRODUCT(BC973:$BC$2007,BG973:$BG$2007)</f>
        <v>21401.073769405924</v>
      </c>
      <c r="BJ973" s="77">
        <f t="shared" si="193"/>
        <v>9.846282994772472E-2</v>
      </c>
      <c r="BL973" s="78">
        <f t="shared" si="200"/>
        <v>483000</v>
      </c>
      <c r="BM973" s="82">
        <f t="shared" si="195"/>
        <v>0.98176594511366022</v>
      </c>
      <c r="BN973" s="82">
        <f t="shared" si="196"/>
        <v>1.8234054886339779E-2</v>
      </c>
      <c r="BO973" s="86">
        <f t="shared" si="201"/>
        <v>7.5744487414763917E-5</v>
      </c>
      <c r="BP973" s="83">
        <f>SUMPRODUCT(BC972:$BC$2006, BN973:$BN$2007)</f>
        <v>2173.6803647231145</v>
      </c>
      <c r="BQ973" s="77">
        <f t="shared" si="197"/>
        <v>1.8021584656505409E-2</v>
      </c>
    </row>
    <row r="974" spans="1:69" x14ac:dyDescent="0.35">
      <c r="A974">
        <v>2023</v>
      </c>
      <c r="B974" t="s">
        <v>3</v>
      </c>
      <c r="C974" t="s">
        <v>67</v>
      </c>
      <c r="D974" t="s">
        <v>17</v>
      </c>
      <c r="E974">
        <v>2</v>
      </c>
      <c r="F974" t="s">
        <v>9</v>
      </c>
      <c r="G974" t="s">
        <v>150</v>
      </c>
      <c r="H974" t="s">
        <v>35</v>
      </c>
      <c r="I974" t="s">
        <v>87</v>
      </c>
      <c r="J974" t="s">
        <v>19</v>
      </c>
      <c r="K974" t="s">
        <v>95</v>
      </c>
      <c r="L974">
        <v>1</v>
      </c>
      <c r="M974" s="6">
        <v>300000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6">
        <v>150000</v>
      </c>
      <c r="W974" s="66">
        <f t="shared" si="190"/>
        <v>300000</v>
      </c>
      <c r="X974" s="66" t="str">
        <f t="shared" si="191"/>
        <v>X</v>
      </c>
      <c r="BC974" s="88">
        <v>500</v>
      </c>
      <c r="BE974" s="78">
        <f t="shared" si="198"/>
        <v>483500</v>
      </c>
      <c r="BF974" s="82">
        <f t="shared" si="192"/>
        <v>0.8918789872195575</v>
      </c>
      <c r="BG974" s="82">
        <f t="shared" si="194"/>
        <v>0.1081210127804425</v>
      </c>
      <c r="BH974" s="86">
        <f t="shared" si="199"/>
        <v>2.4900982576636643E-4</v>
      </c>
      <c r="BI974" s="83">
        <f>SUMPRODUCT(BC974:$BC$2007,BG974:$BG$2007)</f>
        <v>21346.888758102825</v>
      </c>
      <c r="BJ974" s="77">
        <f t="shared" si="193"/>
        <v>9.8213533598806024E-2</v>
      </c>
      <c r="BL974" s="78">
        <f t="shared" si="200"/>
        <v>483500</v>
      </c>
      <c r="BM974" s="82">
        <f t="shared" si="195"/>
        <v>0.98184137625917234</v>
      </c>
      <c r="BN974" s="82">
        <f t="shared" si="196"/>
        <v>1.8158623740827662E-2</v>
      </c>
      <c r="BO974" s="86">
        <f t="shared" si="201"/>
        <v>7.5431145512117048E-5</v>
      </c>
      <c r="BP974" s="83">
        <f>SUMPRODUCT(BC973:$BC$2006, BN974:$BN$2007)</f>
        <v>2164.5633372799439</v>
      </c>
      <c r="BQ974" s="77">
        <f t="shared" si="197"/>
        <v>1.7945997056530143E-2</v>
      </c>
    </row>
    <row r="975" spans="1:69" x14ac:dyDescent="0.35">
      <c r="A975">
        <v>2023</v>
      </c>
      <c r="B975" t="s">
        <v>3</v>
      </c>
      <c r="C975" t="s">
        <v>67</v>
      </c>
      <c r="D975" t="s">
        <v>17</v>
      </c>
      <c r="E975">
        <v>2</v>
      </c>
      <c r="F975" t="s">
        <v>9</v>
      </c>
      <c r="G975" t="s">
        <v>150</v>
      </c>
      <c r="H975" t="s">
        <v>35</v>
      </c>
      <c r="I975" t="s">
        <v>87</v>
      </c>
      <c r="J975" t="s">
        <v>19</v>
      </c>
      <c r="K975" t="s">
        <v>113</v>
      </c>
      <c r="L975">
        <v>1</v>
      </c>
      <c r="M975" s="6">
        <v>69757.2</v>
      </c>
      <c r="N975" s="6">
        <v>4198.67</v>
      </c>
      <c r="O975" s="6">
        <v>0</v>
      </c>
      <c r="P975" s="6">
        <v>69757.2</v>
      </c>
      <c r="Q975" s="6">
        <v>0</v>
      </c>
      <c r="R975" s="6">
        <v>0</v>
      </c>
      <c r="S975" s="6">
        <v>0</v>
      </c>
      <c r="T975" s="6">
        <v>67553.3</v>
      </c>
      <c r="W975" s="66">
        <f t="shared" si="190"/>
        <v>69757.2</v>
      </c>
      <c r="X975" s="66">
        <f t="shared" si="191"/>
        <v>69757.2</v>
      </c>
      <c r="BC975" s="88">
        <v>500</v>
      </c>
      <c r="BE975" s="78">
        <f t="shared" si="198"/>
        <v>484000</v>
      </c>
      <c r="BF975" s="82">
        <f t="shared" si="192"/>
        <v>0.89212742487700791</v>
      </c>
      <c r="BG975" s="82">
        <f t="shared" si="194"/>
        <v>0.10787257512299209</v>
      </c>
      <c r="BH975" s="86">
        <f t="shared" si="199"/>
        <v>2.4843765745041768E-4</v>
      </c>
      <c r="BI975" s="83">
        <f>SUMPRODUCT(BC975:$BC$2007,BG975:$BG$2007)</f>
        <v>21292.82825171261</v>
      </c>
      <c r="BJ975" s="77">
        <f t="shared" si="193"/>
        <v>9.7964810076568681E-2</v>
      </c>
      <c r="BL975" s="78">
        <f t="shared" si="200"/>
        <v>484000</v>
      </c>
      <c r="BM975" s="82">
        <f t="shared" si="195"/>
        <v>0.98191649535902337</v>
      </c>
      <c r="BN975" s="82">
        <f t="shared" si="196"/>
        <v>1.8083504640976633E-2</v>
      </c>
      <c r="BO975" s="86">
        <f t="shared" si="201"/>
        <v>7.5119099851028714E-5</v>
      </c>
      <c r="BP975" s="83">
        <f>SUMPRODUCT(BC974:$BC$2006, BN975:$BN$2007)</f>
        <v>2155.4840254095293</v>
      </c>
      <c r="BQ975" s="77">
        <f t="shared" si="197"/>
        <v>1.7870722149441246E-2</v>
      </c>
    </row>
    <row r="976" spans="1:69" x14ac:dyDescent="0.35">
      <c r="A976">
        <v>2023</v>
      </c>
      <c r="B976" t="s">
        <v>3</v>
      </c>
      <c r="C976" t="s">
        <v>67</v>
      </c>
      <c r="D976" t="s">
        <v>17</v>
      </c>
      <c r="E976">
        <v>3</v>
      </c>
      <c r="F976" t="s">
        <v>9</v>
      </c>
      <c r="G976" t="s">
        <v>125</v>
      </c>
      <c r="H976" t="s">
        <v>35</v>
      </c>
      <c r="I976" t="s">
        <v>86</v>
      </c>
      <c r="J976" t="s">
        <v>19</v>
      </c>
      <c r="K976" t="s">
        <v>90</v>
      </c>
      <c r="L976">
        <v>1</v>
      </c>
      <c r="M976" s="6">
        <v>0</v>
      </c>
      <c r="N976" s="6">
        <v>4078.07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W976" s="66" t="str">
        <f t="shared" si="190"/>
        <v>X</v>
      </c>
      <c r="X976" s="66" t="str">
        <f t="shared" si="191"/>
        <v>X</v>
      </c>
      <c r="BC976" s="88">
        <v>500</v>
      </c>
      <c r="BE976" s="78">
        <f t="shared" si="198"/>
        <v>484500</v>
      </c>
      <c r="BF976" s="82">
        <f t="shared" si="192"/>
        <v>0.89237529168085594</v>
      </c>
      <c r="BG976" s="82">
        <f t="shared" si="194"/>
        <v>0.10762470831914406</v>
      </c>
      <c r="BH976" s="86">
        <f t="shared" si="199"/>
        <v>2.4786680384802917E-4</v>
      </c>
      <c r="BI976" s="83">
        <f>SUMPRODUCT(BC976:$BC$2007,BG976:$BG$2007)</f>
        <v>21238.891964151113</v>
      </c>
      <c r="BJ976" s="77">
        <f t="shared" si="193"/>
        <v>9.7716658064786396E-2</v>
      </c>
      <c r="BL976" s="78">
        <f t="shared" si="200"/>
        <v>484500</v>
      </c>
      <c r="BM976" s="82">
        <f t="shared" si="195"/>
        <v>0.98199130370409227</v>
      </c>
      <c r="BN976" s="82">
        <f t="shared" si="196"/>
        <v>1.8008696295907733E-2</v>
      </c>
      <c r="BO976" s="86">
        <f t="shared" si="201"/>
        <v>7.4808345068899662E-5</v>
      </c>
      <c r="BP976" s="83">
        <f>SUMPRODUCT(BC975:$BC$2006, BN976:$BN$2007)</f>
        <v>2146.442273089041</v>
      </c>
      <c r="BQ976" s="77">
        <f t="shared" si="197"/>
        <v>1.7795758641682098E-2</v>
      </c>
    </row>
    <row r="977" spans="1:69" x14ac:dyDescent="0.35">
      <c r="A977">
        <v>2023</v>
      </c>
      <c r="B977" t="s">
        <v>3</v>
      </c>
      <c r="C977" t="s">
        <v>67</v>
      </c>
      <c r="D977" t="s">
        <v>17</v>
      </c>
      <c r="E977">
        <v>3</v>
      </c>
      <c r="F977" t="s">
        <v>9</v>
      </c>
      <c r="G977" t="s">
        <v>125</v>
      </c>
      <c r="H977" t="s">
        <v>35</v>
      </c>
      <c r="I977" t="s">
        <v>87</v>
      </c>
      <c r="J977" t="s">
        <v>19</v>
      </c>
      <c r="K977" t="s">
        <v>90</v>
      </c>
      <c r="L977">
        <v>1</v>
      </c>
      <c r="M977" s="6">
        <v>35222</v>
      </c>
      <c r="N977" s="6">
        <v>0</v>
      </c>
      <c r="O977" s="6">
        <v>0</v>
      </c>
      <c r="P977" s="6">
        <v>35299</v>
      </c>
      <c r="Q977" s="6">
        <v>0</v>
      </c>
      <c r="R977" s="6">
        <v>0</v>
      </c>
      <c r="S977" s="6">
        <v>0</v>
      </c>
      <c r="T977" s="6">
        <v>30084.959999999999</v>
      </c>
      <c r="W977" s="66">
        <f t="shared" si="190"/>
        <v>35222</v>
      </c>
      <c r="X977" s="66">
        <f t="shared" si="191"/>
        <v>35299</v>
      </c>
      <c r="BC977" s="88">
        <v>500</v>
      </c>
      <c r="BE977" s="78">
        <f t="shared" si="198"/>
        <v>485000</v>
      </c>
      <c r="BF977" s="82">
        <f t="shared" si="192"/>
        <v>0.89262258894279412</v>
      </c>
      <c r="BG977" s="82">
        <f t="shared" si="194"/>
        <v>0.10737741105720588</v>
      </c>
      <c r="BH977" s="86">
        <f t="shared" si="199"/>
        <v>2.4729726193817303E-4</v>
      </c>
      <c r="BI977" s="83">
        <f>SUMPRODUCT(BC977:$BC$2007,BG977:$BG$2007)</f>
        <v>21185.079609991539</v>
      </c>
      <c r="BJ977" s="77">
        <f t="shared" si="193"/>
        <v>9.7469076250257289E-2</v>
      </c>
      <c r="BL977" s="78">
        <f t="shared" si="200"/>
        <v>485000</v>
      </c>
      <c r="BM977" s="82">
        <f t="shared" si="195"/>
        <v>0.98206580257991816</v>
      </c>
      <c r="BN977" s="82">
        <f t="shared" si="196"/>
        <v>1.7934197420081843E-2</v>
      </c>
      <c r="BO977" s="86">
        <f t="shared" si="201"/>
        <v>7.449887582589021E-5</v>
      </c>
      <c r="BP977" s="83">
        <f>SUMPRODUCT(BC976:$BC$2006, BN977:$BN$2007)</f>
        <v>2137.4379249410863</v>
      </c>
      <c r="BQ977" s="77">
        <f t="shared" si="197"/>
        <v>1.7721105245047268E-2</v>
      </c>
    </row>
    <row r="978" spans="1:69" x14ac:dyDescent="0.35">
      <c r="A978">
        <v>2023</v>
      </c>
      <c r="B978" t="s">
        <v>3</v>
      </c>
      <c r="C978" t="s">
        <v>67</v>
      </c>
      <c r="D978" t="s">
        <v>17</v>
      </c>
      <c r="E978">
        <v>3</v>
      </c>
      <c r="F978" t="s">
        <v>9</v>
      </c>
      <c r="G978" t="s">
        <v>127</v>
      </c>
      <c r="H978" t="s">
        <v>35</v>
      </c>
      <c r="I978" t="s">
        <v>87</v>
      </c>
      <c r="J978" t="s">
        <v>19</v>
      </c>
      <c r="K978" t="s">
        <v>94</v>
      </c>
      <c r="L978">
        <v>1</v>
      </c>
      <c r="M978" s="6">
        <v>-60000</v>
      </c>
      <c r="N978" s="6">
        <v>1745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-45399</v>
      </c>
      <c r="W978" s="66">
        <f t="shared" si="190"/>
        <v>-60000</v>
      </c>
      <c r="X978" s="66" t="str">
        <f t="shared" si="191"/>
        <v>X</v>
      </c>
      <c r="BC978" s="88">
        <v>500</v>
      </c>
      <c r="BE978" s="78">
        <f t="shared" si="198"/>
        <v>485500</v>
      </c>
      <c r="BF978" s="82">
        <f t="shared" si="192"/>
        <v>0.89286931797150126</v>
      </c>
      <c r="BG978" s="82">
        <f t="shared" si="194"/>
        <v>0.10713068202849874</v>
      </c>
      <c r="BH978" s="86">
        <f t="shared" si="199"/>
        <v>2.4672902870714886E-4</v>
      </c>
      <c r="BI978" s="83">
        <f>SUMPRODUCT(BC978:$BC$2007,BG978:$BG$2007)</f>
        <v>21131.390904462936</v>
      </c>
      <c r="BJ978" s="77">
        <f t="shared" si="193"/>
        <v>9.7222063322796912E-2</v>
      </c>
      <c r="BL978" s="78">
        <f t="shared" si="200"/>
        <v>485500</v>
      </c>
      <c r="BM978" s="82">
        <f t="shared" si="195"/>
        <v>0.98213999326672208</v>
      </c>
      <c r="BN978" s="82">
        <f t="shared" si="196"/>
        <v>1.7860006733277922E-2</v>
      </c>
      <c r="BO978" s="86">
        <f t="shared" si="201"/>
        <v>7.4190686803921047E-5</v>
      </c>
      <c r="BP978" s="83">
        <f>SUMPRODUCT(BC977:$BC$2006, BN978:$BN$2007)</f>
        <v>2128.4708262310455</v>
      </c>
      <c r="BQ978" s="77">
        <f t="shared" si="197"/>
        <v>1.7646760676660451E-2</v>
      </c>
    </row>
    <row r="979" spans="1:69" x14ac:dyDescent="0.35">
      <c r="A979">
        <v>2023</v>
      </c>
      <c r="B979" t="s">
        <v>3</v>
      </c>
      <c r="C979" t="s">
        <v>67</v>
      </c>
      <c r="D979" t="s">
        <v>17</v>
      </c>
      <c r="E979">
        <v>3</v>
      </c>
      <c r="F979" t="s">
        <v>9</v>
      </c>
      <c r="G979" t="s">
        <v>128</v>
      </c>
      <c r="H979" t="s">
        <v>35</v>
      </c>
      <c r="I979" t="s">
        <v>86</v>
      </c>
      <c r="J979" t="s">
        <v>19</v>
      </c>
      <c r="K979" t="s">
        <v>101</v>
      </c>
      <c r="L979">
        <v>1</v>
      </c>
      <c r="M979" s="6">
        <v>50000</v>
      </c>
      <c r="N979" s="6">
        <v>2200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25000</v>
      </c>
      <c r="W979" s="66" t="str">
        <f t="shared" si="190"/>
        <v>X</v>
      </c>
      <c r="X979" s="66" t="str">
        <f t="shared" si="191"/>
        <v>X</v>
      </c>
      <c r="BC979" s="88">
        <v>500</v>
      </c>
      <c r="BE979" s="78">
        <f t="shared" si="198"/>
        <v>486000</v>
      </c>
      <c r="BF979" s="82">
        <f t="shared" si="192"/>
        <v>0.89311548007264874</v>
      </c>
      <c r="BG979" s="82">
        <f t="shared" si="194"/>
        <v>0.10688451992735126</v>
      </c>
      <c r="BH979" s="86">
        <f t="shared" si="199"/>
        <v>2.461621011474735E-4</v>
      </c>
      <c r="BI979" s="83">
        <f>SUMPRODUCT(BC979:$BC$2007,BG979:$BG$2007)</f>
        <v>21077.825563448689</v>
      </c>
      <c r="BJ979" s="77">
        <f t="shared" si="193"/>
        <v>9.697561797523134E-2</v>
      </c>
      <c r="BL979" s="78">
        <f t="shared" si="200"/>
        <v>486000</v>
      </c>
      <c r="BM979" s="82">
        <f t="shared" si="195"/>
        <v>0.98221387703942886</v>
      </c>
      <c r="BN979" s="82">
        <f t="shared" si="196"/>
        <v>1.7786122960571138E-2</v>
      </c>
      <c r="BO979" s="86">
        <f t="shared" si="201"/>
        <v>7.3883772706784256E-5</v>
      </c>
      <c r="BP979" s="83">
        <f>SUMPRODUCT(BC978:$BC$2006, BN979:$BN$2007)</f>
        <v>2119.5408228644069</v>
      </c>
      <c r="BQ979" s="77">
        <f t="shared" si="197"/>
        <v>1.7572723658952349E-2</v>
      </c>
    </row>
    <row r="980" spans="1:69" x14ac:dyDescent="0.35">
      <c r="A980">
        <v>2023</v>
      </c>
      <c r="B980" t="s">
        <v>3</v>
      </c>
      <c r="C980" t="s">
        <v>67</v>
      </c>
      <c r="D980" t="s">
        <v>17</v>
      </c>
      <c r="E980">
        <v>3</v>
      </c>
      <c r="F980" t="s">
        <v>9</v>
      </c>
      <c r="G980" t="s">
        <v>129</v>
      </c>
      <c r="H980" t="s">
        <v>35</v>
      </c>
      <c r="I980" t="s">
        <v>86</v>
      </c>
      <c r="J980" t="s">
        <v>19</v>
      </c>
      <c r="K980" t="s">
        <v>90</v>
      </c>
      <c r="L980">
        <v>1</v>
      </c>
      <c r="M980" s="6">
        <v>0</v>
      </c>
      <c r="N980" s="6">
        <v>4150.63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W980" s="66" t="str">
        <f t="shared" si="190"/>
        <v>X</v>
      </c>
      <c r="X980" s="66" t="str">
        <f t="shared" si="191"/>
        <v>X</v>
      </c>
      <c r="BC980" s="88">
        <v>500</v>
      </c>
      <c r="BE980" s="78">
        <f t="shared" si="198"/>
        <v>486500</v>
      </c>
      <c r="BF980" s="82">
        <f t="shared" si="192"/>
        <v>0.89336107654890795</v>
      </c>
      <c r="BG980" s="82">
        <f t="shared" si="194"/>
        <v>0.10663892345109205</v>
      </c>
      <c r="BH980" s="86">
        <f t="shared" si="199"/>
        <v>2.4559647625921333E-4</v>
      </c>
      <c r="BI980" s="83">
        <f>SUMPRODUCT(BC980:$BC$2007,BG980:$BG$2007)</f>
        <v>21024.383303485018</v>
      </c>
      <c r="BJ980" s="77">
        <f t="shared" si="193"/>
        <v>9.6729738903390219E-2</v>
      </c>
      <c r="BL980" s="78">
        <f t="shared" si="200"/>
        <v>486500</v>
      </c>
      <c r="BM980" s="82">
        <f t="shared" si="195"/>
        <v>0.98228745516768934</v>
      </c>
      <c r="BN980" s="82">
        <f t="shared" si="196"/>
        <v>1.7712544832310662E-2</v>
      </c>
      <c r="BO980" s="86">
        <f t="shared" si="201"/>
        <v>7.3578128260476383E-5</v>
      </c>
      <c r="BP980" s="83">
        <f>SUMPRODUCT(BC979:$BC$2006, BN980:$BN$2007)</f>
        <v>2110.6477613841203</v>
      </c>
      <c r="BQ980" s="77">
        <f t="shared" si="197"/>
        <v>1.7498992919638749E-2</v>
      </c>
    </row>
    <row r="981" spans="1:69" x14ac:dyDescent="0.35">
      <c r="A981">
        <v>2023</v>
      </c>
      <c r="B981" t="s">
        <v>3</v>
      </c>
      <c r="C981" t="s">
        <v>67</v>
      </c>
      <c r="D981" t="s">
        <v>17</v>
      </c>
      <c r="E981">
        <v>3</v>
      </c>
      <c r="F981" t="s">
        <v>9</v>
      </c>
      <c r="G981" t="s">
        <v>129</v>
      </c>
      <c r="H981" t="s">
        <v>35</v>
      </c>
      <c r="I981" t="s">
        <v>86</v>
      </c>
      <c r="J981" t="s">
        <v>19</v>
      </c>
      <c r="K981" t="s">
        <v>89</v>
      </c>
      <c r="L981">
        <v>1</v>
      </c>
      <c r="M981" s="6">
        <v>0</v>
      </c>
      <c r="N981" s="6">
        <v>1745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W981" s="66" t="str">
        <f t="shared" si="190"/>
        <v>X</v>
      </c>
      <c r="X981" s="66" t="str">
        <f t="shared" si="191"/>
        <v>X</v>
      </c>
      <c r="BC981" s="88">
        <v>500</v>
      </c>
      <c r="BE981" s="78">
        <f t="shared" si="198"/>
        <v>487000</v>
      </c>
      <c r="BF981" s="82">
        <f t="shared" si="192"/>
        <v>0.89360610869995738</v>
      </c>
      <c r="BG981" s="82">
        <f t="shared" si="194"/>
        <v>0.10639389130004262</v>
      </c>
      <c r="BH981" s="86">
        <f t="shared" si="199"/>
        <v>2.450321510494291E-4</v>
      </c>
      <c r="BI981" s="83">
        <f>SUMPRODUCT(BC981:$BC$2007,BG981:$BG$2007)</f>
        <v>20971.063841759475</v>
      </c>
      <c r="BJ981" s="77">
        <f t="shared" si="193"/>
        <v>9.6484424806099853E-2</v>
      </c>
      <c r="BL981" s="78">
        <f t="shared" si="200"/>
        <v>487000</v>
      </c>
      <c r="BM981" s="82">
        <f t="shared" si="195"/>
        <v>0.98236072891590198</v>
      </c>
      <c r="BN981" s="82">
        <f t="shared" si="196"/>
        <v>1.7639271084098018E-2</v>
      </c>
      <c r="BO981" s="86">
        <f t="shared" si="201"/>
        <v>7.3273748212643319E-5</v>
      </c>
      <c r="BP981" s="83">
        <f>SUMPRODUCT(BC980:$BC$2006, BN981:$BN$2007)</f>
        <v>2101.7914889679641</v>
      </c>
      <c r="BQ981" s="77">
        <f t="shared" si="197"/>
        <v>1.7425567191698677E-2</v>
      </c>
    </row>
    <row r="982" spans="1:69" x14ac:dyDescent="0.35">
      <c r="A982">
        <v>2023</v>
      </c>
      <c r="B982" t="s">
        <v>3</v>
      </c>
      <c r="C982" t="s">
        <v>67</v>
      </c>
      <c r="D982" t="s">
        <v>17</v>
      </c>
      <c r="E982">
        <v>3</v>
      </c>
      <c r="F982" t="s">
        <v>9</v>
      </c>
      <c r="G982" t="s">
        <v>129</v>
      </c>
      <c r="H982" t="s">
        <v>35</v>
      </c>
      <c r="I982" t="s">
        <v>86</v>
      </c>
      <c r="J982" t="s">
        <v>19</v>
      </c>
      <c r="K982" t="s">
        <v>101</v>
      </c>
      <c r="L982">
        <v>1</v>
      </c>
      <c r="M982" s="6">
        <v>5000</v>
      </c>
      <c r="N982" s="6">
        <v>44.07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W982" s="66" t="str">
        <f t="shared" si="190"/>
        <v>X</v>
      </c>
      <c r="X982" s="66" t="str">
        <f t="shared" si="191"/>
        <v>X</v>
      </c>
      <c r="BC982" s="88">
        <v>500</v>
      </c>
      <c r="BE982" s="78">
        <f t="shared" si="198"/>
        <v>487500</v>
      </c>
      <c r="BF982" s="82">
        <f t="shared" si="192"/>
        <v>0.89385057782248856</v>
      </c>
      <c r="BG982" s="82">
        <f t="shared" si="194"/>
        <v>0.10614942217751144</v>
      </c>
      <c r="BH982" s="86">
        <f t="shared" si="199"/>
        <v>2.4446912253117681E-4</v>
      </c>
      <c r="BI982" s="83">
        <f>SUMPRODUCT(BC982:$BC$2007,BG982:$BG$2007)</f>
        <v>20917.866896109452</v>
      </c>
      <c r="BJ982" s="77">
        <f t="shared" si="193"/>
        <v>9.6239674385176374E-2</v>
      </c>
      <c r="BL982" s="78">
        <f t="shared" si="200"/>
        <v>487500</v>
      </c>
      <c r="BM982" s="82">
        <f t="shared" si="195"/>
        <v>0.98243369954323445</v>
      </c>
      <c r="BN982" s="82">
        <f t="shared" si="196"/>
        <v>1.7566300456765549E-2</v>
      </c>
      <c r="BO982" s="86">
        <f t="shared" si="201"/>
        <v>7.2970627332469284E-5</v>
      </c>
      <c r="BP982" s="83">
        <f>SUMPRODUCT(BC981:$BC$2006, BN982:$BN$2007)</f>
        <v>2092.9718534259168</v>
      </c>
      <c r="BQ982" s="77">
        <f t="shared" si="197"/>
        <v>1.7352445213352625E-2</v>
      </c>
    </row>
    <row r="983" spans="1:69" x14ac:dyDescent="0.35">
      <c r="A983">
        <v>2023</v>
      </c>
      <c r="B983" t="s">
        <v>3</v>
      </c>
      <c r="C983" t="s">
        <v>67</v>
      </c>
      <c r="D983" t="s">
        <v>17</v>
      </c>
      <c r="E983">
        <v>3</v>
      </c>
      <c r="F983" t="s">
        <v>9</v>
      </c>
      <c r="G983" t="s">
        <v>129</v>
      </c>
      <c r="H983" t="s">
        <v>35</v>
      </c>
      <c r="I983" t="s">
        <v>86</v>
      </c>
      <c r="J983" t="s">
        <v>19</v>
      </c>
      <c r="K983" t="s">
        <v>99</v>
      </c>
      <c r="L983">
        <v>1</v>
      </c>
      <c r="M983" s="6">
        <v>0</v>
      </c>
      <c r="N983" s="6">
        <v>35018.94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W983" s="66" t="str">
        <f t="shared" si="190"/>
        <v>X</v>
      </c>
      <c r="X983" s="66" t="str">
        <f t="shared" si="191"/>
        <v>X</v>
      </c>
      <c r="BC983" s="88">
        <v>500</v>
      </c>
      <c r="BE983" s="78">
        <f t="shared" si="198"/>
        <v>488000</v>
      </c>
      <c r="BF983" s="82">
        <f t="shared" si="192"/>
        <v>0.89409448521021384</v>
      </c>
      <c r="BG983" s="82">
        <f t="shared" si="194"/>
        <v>0.10590551478978616</v>
      </c>
      <c r="BH983" s="86">
        <f t="shared" si="199"/>
        <v>2.4390738772528398E-4</v>
      </c>
      <c r="BI983" s="83">
        <f>SUMPRODUCT(BC983:$BC$2007,BG983:$BG$2007)</f>
        <v>20864.792185020699</v>
      </c>
      <c r="BJ983" s="77">
        <f t="shared" si="193"/>
        <v>9.5995486345418879E-2</v>
      </c>
      <c r="BL983" s="78">
        <f t="shared" si="200"/>
        <v>488000</v>
      </c>
      <c r="BM983" s="82">
        <f t="shared" si="195"/>
        <v>0.98250636830364591</v>
      </c>
      <c r="BN983" s="82">
        <f t="shared" si="196"/>
        <v>1.7493631696354095E-2</v>
      </c>
      <c r="BO983" s="86">
        <f t="shared" si="201"/>
        <v>7.2668760411453981E-5</v>
      </c>
      <c r="BP983" s="83">
        <f>SUMPRODUCT(BC982:$BC$2006, BN983:$BN$2007)</f>
        <v>2084.1887031975334</v>
      </c>
      <c r="BQ983" s="77">
        <f t="shared" si="197"/>
        <v>1.727962572804077E-2</v>
      </c>
    </row>
    <row r="984" spans="1:69" x14ac:dyDescent="0.35">
      <c r="A984">
        <v>2023</v>
      </c>
      <c r="B984" t="s">
        <v>3</v>
      </c>
      <c r="C984" t="s">
        <v>67</v>
      </c>
      <c r="D984" t="s">
        <v>17</v>
      </c>
      <c r="E984">
        <v>3</v>
      </c>
      <c r="F984" t="s">
        <v>9</v>
      </c>
      <c r="G984" t="s">
        <v>129</v>
      </c>
      <c r="H984" t="s">
        <v>35</v>
      </c>
      <c r="I984" t="s">
        <v>87</v>
      </c>
      <c r="J984" t="s">
        <v>19</v>
      </c>
      <c r="K984" t="s">
        <v>90</v>
      </c>
      <c r="L984">
        <v>3</v>
      </c>
      <c r="M984" s="6">
        <v>19923</v>
      </c>
      <c r="N984" s="6">
        <v>8385.32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135.07</v>
      </c>
      <c r="W984" s="66">
        <f t="shared" si="190"/>
        <v>6641</v>
      </c>
      <c r="X984" s="66" t="str">
        <f t="shared" si="191"/>
        <v>X</v>
      </c>
      <c r="BC984" s="88">
        <v>500</v>
      </c>
      <c r="BE984" s="78">
        <f t="shared" si="198"/>
        <v>488500</v>
      </c>
      <c r="BF984" s="82">
        <f t="shared" si="192"/>
        <v>0.89433783215387308</v>
      </c>
      <c r="BG984" s="82">
        <f t="shared" si="194"/>
        <v>0.10566216784612692</v>
      </c>
      <c r="BH984" s="86">
        <f t="shared" si="199"/>
        <v>2.4334694365923948E-4</v>
      </c>
      <c r="BI984" s="83">
        <f>SUMPRODUCT(BC984:$BC$2007,BG984:$BG$2007)</f>
        <v>20811.8394276258</v>
      </c>
      <c r="BJ984" s="77">
        <f t="shared" si="193"/>
        <v>9.5751859394602498E-2</v>
      </c>
      <c r="BL984" s="78">
        <f t="shared" si="200"/>
        <v>488500</v>
      </c>
      <c r="BM984" s="82">
        <f t="shared" si="195"/>
        <v>0.98257873644590765</v>
      </c>
      <c r="BN984" s="82">
        <f t="shared" si="196"/>
        <v>1.7421263554092348E-2</v>
      </c>
      <c r="BO984" s="86">
        <f t="shared" si="201"/>
        <v>7.2368142261747259E-5</v>
      </c>
      <c r="BP984" s="83">
        <f>SUMPRODUCT(BC983:$BC$2006, BN984:$BN$2007)</f>
        <v>2075.4418873493551</v>
      </c>
      <c r="BQ984" s="77">
        <f t="shared" si="197"/>
        <v>1.7207107484401539E-2</v>
      </c>
    </row>
    <row r="985" spans="1:69" x14ac:dyDescent="0.35">
      <c r="A985">
        <v>2023</v>
      </c>
      <c r="B985" t="s">
        <v>3</v>
      </c>
      <c r="C985" t="s">
        <v>67</v>
      </c>
      <c r="D985" t="s">
        <v>17</v>
      </c>
      <c r="E985">
        <v>3</v>
      </c>
      <c r="F985" t="s">
        <v>9</v>
      </c>
      <c r="G985" t="s">
        <v>129</v>
      </c>
      <c r="H985" t="s">
        <v>35</v>
      </c>
      <c r="I985" t="s">
        <v>87</v>
      </c>
      <c r="J985" t="s">
        <v>19</v>
      </c>
      <c r="K985" t="s">
        <v>91</v>
      </c>
      <c r="L985">
        <v>2</v>
      </c>
      <c r="M985" s="6">
        <v>0</v>
      </c>
      <c r="N985" s="6">
        <v>5659.91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W985" s="66" t="str">
        <f t="shared" si="190"/>
        <v>X</v>
      </c>
      <c r="X985" s="66" t="str">
        <f t="shared" si="191"/>
        <v>X</v>
      </c>
      <c r="BC985" s="88">
        <v>500</v>
      </c>
      <c r="BE985" s="78">
        <f t="shared" si="198"/>
        <v>489000</v>
      </c>
      <c r="BF985" s="82">
        <f t="shared" si="192"/>
        <v>0.89458061994123983</v>
      </c>
      <c r="BG985" s="82">
        <f t="shared" si="194"/>
        <v>0.10541938005876017</v>
      </c>
      <c r="BH985" s="86">
        <f t="shared" si="199"/>
        <v>2.4278778736674944E-4</v>
      </c>
      <c r="BI985" s="83">
        <f>SUMPRODUCT(BC985:$BC$2007,BG985:$BG$2007)</f>
        <v>20759.008343702735</v>
      </c>
      <c r="BJ985" s="77">
        <f t="shared" si="193"/>
        <v>9.5508792243471641E-2</v>
      </c>
      <c r="BL985" s="78">
        <f t="shared" si="200"/>
        <v>489000</v>
      </c>
      <c r="BM985" s="82">
        <f t="shared" si="195"/>
        <v>0.98265080521362536</v>
      </c>
      <c r="BN985" s="82">
        <f t="shared" si="196"/>
        <v>1.7349194786374644E-2</v>
      </c>
      <c r="BO985" s="86">
        <f t="shared" si="201"/>
        <v>7.206876771770343E-5</v>
      </c>
      <c r="BP985" s="83">
        <f>SUMPRODUCT(BC984:$BC$2006, BN985:$BN$2007)</f>
        <v>2066.7312555723088</v>
      </c>
      <c r="BQ985" s="77">
        <f t="shared" si="197"/>
        <v>1.7134889236250006E-2</v>
      </c>
    </row>
    <row r="986" spans="1:69" x14ac:dyDescent="0.35">
      <c r="A986">
        <v>2023</v>
      </c>
      <c r="B986" t="s">
        <v>3</v>
      </c>
      <c r="C986" t="s">
        <v>67</v>
      </c>
      <c r="D986" t="s">
        <v>17</v>
      </c>
      <c r="E986">
        <v>3</v>
      </c>
      <c r="F986" t="s">
        <v>9</v>
      </c>
      <c r="G986" t="s">
        <v>132</v>
      </c>
      <c r="H986" t="s">
        <v>35</v>
      </c>
      <c r="I986" t="s">
        <v>86</v>
      </c>
      <c r="J986" t="s">
        <v>19</v>
      </c>
      <c r="K986" t="s">
        <v>90</v>
      </c>
      <c r="L986">
        <v>1</v>
      </c>
      <c r="M986" s="6">
        <v>0</v>
      </c>
      <c r="N986" s="6">
        <v>4162.3500000000004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W986" s="66" t="str">
        <f t="shared" si="190"/>
        <v>X</v>
      </c>
      <c r="X986" s="66" t="str">
        <f t="shared" si="191"/>
        <v>X</v>
      </c>
      <c r="BC986" s="88">
        <v>500</v>
      </c>
      <c r="BE986" s="78">
        <f t="shared" si="198"/>
        <v>489500</v>
      </c>
      <c r="BF986" s="82">
        <f t="shared" si="192"/>
        <v>0.89482284985712923</v>
      </c>
      <c r="BG986" s="82">
        <f t="shared" si="194"/>
        <v>0.10517715014287077</v>
      </c>
      <c r="BH986" s="86">
        <f t="shared" si="199"/>
        <v>2.4222991588940257E-4</v>
      </c>
      <c r="BI986" s="83">
        <f>SUMPRODUCT(BC986:$BC$2007,BG986:$BG$2007)</f>
        <v>20706.298653673355</v>
      </c>
      <c r="BJ986" s="77">
        <f t="shared" si="193"/>
        <v>9.5266283605733124E-2</v>
      </c>
      <c r="BL986" s="78">
        <f t="shared" si="200"/>
        <v>489500</v>
      </c>
      <c r="BM986" s="82">
        <f t="shared" si="195"/>
        <v>0.98272257584525968</v>
      </c>
      <c r="BN986" s="82">
        <f t="shared" si="196"/>
        <v>1.7277424154740317E-2</v>
      </c>
      <c r="BO986" s="86">
        <f t="shared" si="201"/>
        <v>7.1770631634326953E-5</v>
      </c>
      <c r="BP986" s="83">
        <f>SUMPRODUCT(BC985:$BC$2006, BN986:$BN$2007)</f>
        <v>2058.0566581791218</v>
      </c>
      <c r="BQ986" s="77">
        <f t="shared" si="197"/>
        <v>1.7062969742556489E-2</v>
      </c>
    </row>
    <row r="987" spans="1:69" x14ac:dyDescent="0.35">
      <c r="A987">
        <v>2023</v>
      </c>
      <c r="B987" t="s">
        <v>3</v>
      </c>
      <c r="C987" t="s">
        <v>67</v>
      </c>
      <c r="D987" t="s">
        <v>17</v>
      </c>
      <c r="E987">
        <v>3</v>
      </c>
      <c r="F987" t="s">
        <v>9</v>
      </c>
      <c r="G987" t="s">
        <v>132</v>
      </c>
      <c r="H987" t="s">
        <v>35</v>
      </c>
      <c r="I987" t="s">
        <v>86</v>
      </c>
      <c r="J987" t="s">
        <v>19</v>
      </c>
      <c r="K987" t="s">
        <v>113</v>
      </c>
      <c r="L987">
        <v>2</v>
      </c>
      <c r="M987" s="6">
        <v>0</v>
      </c>
      <c r="N987" s="6">
        <v>8152.01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W987" s="66" t="str">
        <f t="shared" si="190"/>
        <v>X</v>
      </c>
      <c r="X987" s="66" t="str">
        <f t="shared" si="191"/>
        <v>X</v>
      </c>
      <c r="BC987" s="88">
        <v>500</v>
      </c>
      <c r="BE987" s="78">
        <f t="shared" si="198"/>
        <v>490000</v>
      </c>
      <c r="BF987" s="82">
        <f t="shared" si="192"/>
        <v>0.89506452318340357</v>
      </c>
      <c r="BG987" s="82">
        <f t="shared" si="194"/>
        <v>0.10493547681659643</v>
      </c>
      <c r="BH987" s="86">
        <f t="shared" si="199"/>
        <v>2.4167332627433868E-4</v>
      </c>
      <c r="BI987" s="83">
        <f>SUMPRODUCT(BC987:$BC$2007,BG987:$BG$2007)</f>
        <v>20653.710078601922</v>
      </c>
      <c r="BJ987" s="77">
        <f t="shared" si="193"/>
        <v>9.5024332198049372E-2</v>
      </c>
      <c r="BL987" s="78">
        <f t="shared" si="200"/>
        <v>490000</v>
      </c>
      <c r="BM987" s="82">
        <f t="shared" si="195"/>
        <v>0.98279404957414862</v>
      </c>
      <c r="BN987" s="82">
        <f t="shared" si="196"/>
        <v>1.720595042585138E-2</v>
      </c>
      <c r="BO987" s="86">
        <f t="shared" si="201"/>
        <v>7.1473728888937771E-5</v>
      </c>
      <c r="BP987" s="83">
        <f>SUMPRODUCT(BC986:$BC$2006, BN987:$BN$2007)</f>
        <v>2049.4179461017493</v>
      </c>
      <c r="BQ987" s="77">
        <f t="shared" si="197"/>
        <v>1.6991347767425214E-2</v>
      </c>
    </row>
    <row r="988" spans="1:69" x14ac:dyDescent="0.35">
      <c r="A988">
        <v>2023</v>
      </c>
      <c r="B988" t="s">
        <v>3</v>
      </c>
      <c r="C988" t="s">
        <v>67</v>
      </c>
      <c r="D988" t="s">
        <v>17</v>
      </c>
      <c r="E988">
        <v>3</v>
      </c>
      <c r="F988" t="s">
        <v>9</v>
      </c>
      <c r="G988" t="s">
        <v>134</v>
      </c>
      <c r="H988" t="s">
        <v>35</v>
      </c>
      <c r="I988" t="s">
        <v>86</v>
      </c>
      <c r="J988" t="s">
        <v>19</v>
      </c>
      <c r="K988" t="s">
        <v>113</v>
      </c>
      <c r="L988">
        <v>2</v>
      </c>
      <c r="M988" s="6">
        <v>15000</v>
      </c>
      <c r="N988" s="6">
        <v>7898.86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W988" s="66" t="str">
        <f t="shared" si="190"/>
        <v>X</v>
      </c>
      <c r="X988" s="66" t="str">
        <f t="shared" si="191"/>
        <v>X</v>
      </c>
      <c r="BC988" s="88">
        <v>500</v>
      </c>
      <c r="BE988" s="78">
        <f t="shared" si="198"/>
        <v>490500</v>
      </c>
      <c r="BF988" s="82">
        <f t="shared" si="192"/>
        <v>0.89530564119898026</v>
      </c>
      <c r="BG988" s="82">
        <f t="shared" si="194"/>
        <v>0.10469435880101974</v>
      </c>
      <c r="BH988" s="86">
        <f t="shared" si="199"/>
        <v>2.4111801557669121E-4</v>
      </c>
      <c r="BI988" s="83">
        <f>SUMPRODUCT(BC988:$BC$2007,BG988:$BG$2007)</f>
        <v>20601.242340193618</v>
      </c>
      <c r="BJ988" s="77">
        <f t="shared" si="193"/>
        <v>9.4782936740031562E-2</v>
      </c>
      <c r="BL988" s="78">
        <f t="shared" si="200"/>
        <v>490500</v>
      </c>
      <c r="BM988" s="82">
        <f t="shared" si="195"/>
        <v>0.98286522762852746</v>
      </c>
      <c r="BN988" s="82">
        <f t="shared" si="196"/>
        <v>1.713477237147254E-2</v>
      </c>
      <c r="BO988" s="86">
        <f t="shared" si="201"/>
        <v>7.1178054378839839E-5</v>
      </c>
      <c r="BP988" s="83">
        <f>SUMPRODUCT(BC987:$BC$2006, BN988:$BN$2007)</f>
        <v>2040.8149708888236</v>
      </c>
      <c r="BQ988" s="77">
        <f t="shared" si="197"/>
        <v>1.6920022080073153E-2</v>
      </c>
    </row>
    <row r="989" spans="1:69" x14ac:dyDescent="0.35">
      <c r="A989">
        <v>2023</v>
      </c>
      <c r="B989" t="s">
        <v>3</v>
      </c>
      <c r="C989" t="s">
        <v>67</v>
      </c>
      <c r="D989" t="s">
        <v>17</v>
      </c>
      <c r="E989">
        <v>3</v>
      </c>
      <c r="F989" t="s">
        <v>9</v>
      </c>
      <c r="G989" t="s">
        <v>135</v>
      </c>
      <c r="H989" t="s">
        <v>35</v>
      </c>
      <c r="I989" t="s">
        <v>86</v>
      </c>
      <c r="J989" t="s">
        <v>19</v>
      </c>
      <c r="K989" t="s">
        <v>90</v>
      </c>
      <c r="L989">
        <v>1</v>
      </c>
      <c r="M989" s="6">
        <v>-318802.62</v>
      </c>
      <c r="N989" s="6">
        <v>0</v>
      </c>
      <c r="O989" s="6">
        <v>0</v>
      </c>
      <c r="P989" s="6">
        <v>31197.38</v>
      </c>
      <c r="Q989" s="6">
        <v>0</v>
      </c>
      <c r="R989" s="6">
        <v>0</v>
      </c>
      <c r="S989" s="6">
        <v>0</v>
      </c>
      <c r="T989" s="6">
        <v>559228.47</v>
      </c>
      <c r="W989" s="66" t="str">
        <f t="shared" si="190"/>
        <v>X</v>
      </c>
      <c r="X989" s="66" t="str">
        <f t="shared" si="191"/>
        <v>X</v>
      </c>
      <c r="BC989" s="88">
        <v>500</v>
      </c>
      <c r="BE989" s="78">
        <f t="shared" si="198"/>
        <v>491000</v>
      </c>
      <c r="BF989" s="82">
        <f t="shared" si="192"/>
        <v>0.89554620517983763</v>
      </c>
      <c r="BG989" s="82">
        <f t="shared" si="194"/>
        <v>0.10445379482016237</v>
      </c>
      <c r="BH989" s="86">
        <f t="shared" si="199"/>
        <v>2.4056398085736674E-4</v>
      </c>
      <c r="BI989" s="83">
        <f>SUMPRODUCT(BC989:$BC$2007,BG989:$BG$2007)</f>
        <v>20548.895160793109</v>
      </c>
      <c r="BJ989" s="77">
        <f t="shared" si="193"/>
        <v>9.454209595423306E-2</v>
      </c>
      <c r="BL989" s="78">
        <f t="shared" si="200"/>
        <v>491000</v>
      </c>
      <c r="BM989" s="82">
        <f t="shared" si="195"/>
        <v>0.98293611123155089</v>
      </c>
      <c r="BN989" s="82">
        <f t="shared" si="196"/>
        <v>1.7063888768449109E-2</v>
      </c>
      <c r="BO989" s="86">
        <f t="shared" si="201"/>
        <v>7.0883603023430553E-5</v>
      </c>
      <c r="BP989" s="83">
        <f>SUMPRODUCT(BC988:$BC$2006, BN989:$BN$2007)</f>
        <v>2032.2475847030878</v>
      </c>
      <c r="BQ989" s="77">
        <f t="shared" si="197"/>
        <v>1.6848991454808761E-2</v>
      </c>
    </row>
    <row r="990" spans="1:69" x14ac:dyDescent="0.35">
      <c r="A990">
        <v>2023</v>
      </c>
      <c r="B990" t="s">
        <v>3</v>
      </c>
      <c r="C990" t="s">
        <v>67</v>
      </c>
      <c r="D990" t="s">
        <v>17</v>
      </c>
      <c r="E990">
        <v>3</v>
      </c>
      <c r="F990" t="s">
        <v>9</v>
      </c>
      <c r="G990" t="s">
        <v>135</v>
      </c>
      <c r="H990" t="s">
        <v>35</v>
      </c>
      <c r="I990" t="s">
        <v>86</v>
      </c>
      <c r="J990" t="s">
        <v>19</v>
      </c>
      <c r="K990" t="s">
        <v>89</v>
      </c>
      <c r="L990">
        <v>1</v>
      </c>
      <c r="M990" s="6">
        <v>0</v>
      </c>
      <c r="N990" s="6">
        <v>2948.96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W990" s="66" t="str">
        <f t="shared" si="190"/>
        <v>X</v>
      </c>
      <c r="X990" s="66" t="str">
        <f t="shared" si="191"/>
        <v>X</v>
      </c>
      <c r="BC990" s="88">
        <v>500</v>
      </c>
      <c r="BE990" s="78">
        <f t="shared" si="198"/>
        <v>491500</v>
      </c>
      <c r="BF990" s="82">
        <f t="shared" si="192"/>
        <v>0.89578621639902245</v>
      </c>
      <c r="BG990" s="82">
        <f t="shared" si="194"/>
        <v>0.10421378360097755</v>
      </c>
      <c r="BH990" s="86">
        <f t="shared" si="199"/>
        <v>2.4001121918482138E-4</v>
      </c>
      <c r="BI990" s="83">
        <f>SUMPRODUCT(BC990:$BC$2007,BG990:$BG$2007)</f>
        <v>20496.668263383028</v>
      </c>
      <c r="BJ990" s="77">
        <f t="shared" si="193"/>
        <v>9.4301808566142412E-2</v>
      </c>
      <c r="BL990" s="78">
        <f t="shared" si="200"/>
        <v>491500</v>
      </c>
      <c r="BM990" s="82">
        <f t="shared" si="195"/>
        <v>0.98300670160131332</v>
      </c>
      <c r="BN990" s="82">
        <f t="shared" si="196"/>
        <v>1.6993298398686685E-2</v>
      </c>
      <c r="BO990" s="86">
        <f t="shared" si="201"/>
        <v>7.0590369762424388E-5</v>
      </c>
      <c r="BP990" s="83">
        <f>SUMPRODUCT(BC989:$BC$2006, BN990:$BN$2007)</f>
        <v>2023.7156403188633</v>
      </c>
      <c r="BQ990" s="77">
        <f t="shared" si="197"/>
        <v>1.6778254671010982E-2</v>
      </c>
    </row>
    <row r="991" spans="1:69" x14ac:dyDescent="0.35">
      <c r="A991">
        <v>2023</v>
      </c>
      <c r="B991" t="s">
        <v>3</v>
      </c>
      <c r="C991" t="s">
        <v>67</v>
      </c>
      <c r="D991" t="s">
        <v>17</v>
      </c>
      <c r="E991">
        <v>3</v>
      </c>
      <c r="F991" t="s">
        <v>9</v>
      </c>
      <c r="G991" t="s">
        <v>135</v>
      </c>
      <c r="H991" t="s">
        <v>35</v>
      </c>
      <c r="I991" t="s">
        <v>86</v>
      </c>
      <c r="J991" t="s">
        <v>19</v>
      </c>
      <c r="K991" t="s">
        <v>113</v>
      </c>
      <c r="L991">
        <v>1</v>
      </c>
      <c r="M991" s="6">
        <v>0</v>
      </c>
      <c r="N991" s="6">
        <v>3954.72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W991" s="66" t="str">
        <f t="shared" si="190"/>
        <v>X</v>
      </c>
      <c r="X991" s="66" t="str">
        <f t="shared" si="191"/>
        <v>X</v>
      </c>
      <c r="BC991" s="88">
        <v>500</v>
      </c>
      <c r="BE991" s="78">
        <f t="shared" si="198"/>
        <v>492000</v>
      </c>
      <c r="BF991" s="82">
        <f t="shared" si="192"/>
        <v>0.89602567612665607</v>
      </c>
      <c r="BG991" s="82">
        <f t="shared" si="194"/>
        <v>0.10397432387334393</v>
      </c>
      <c r="BH991" s="86">
        <f t="shared" si="199"/>
        <v>2.3945972763361745E-4</v>
      </c>
      <c r="BI991" s="83">
        <f>SUMPRODUCT(BC991:$BC$2007,BG991:$BG$2007)</f>
        <v>20444.561371582538</v>
      </c>
      <c r="BJ991" s="77">
        <f t="shared" si="193"/>
        <v>9.4062073304176694E-2</v>
      </c>
      <c r="BL991" s="78">
        <f t="shared" si="200"/>
        <v>492000</v>
      </c>
      <c r="BM991" s="82">
        <f t="shared" si="195"/>
        <v>0.98307699995087039</v>
      </c>
      <c r="BN991" s="82">
        <f t="shared" si="196"/>
        <v>1.6923000049129611E-2</v>
      </c>
      <c r="BO991" s="86">
        <f t="shared" si="201"/>
        <v>7.0298349557074147E-5</v>
      </c>
      <c r="BP991" s="83">
        <f>SUMPRODUCT(BC990:$BC$2006, BN991:$BN$2007)</f>
        <v>2015.2189911195201</v>
      </c>
      <c r="BQ991" s="77">
        <f t="shared" si="197"/>
        <v>1.6707810513108264E-2</v>
      </c>
    </row>
    <row r="992" spans="1:69" x14ac:dyDescent="0.35">
      <c r="A992">
        <v>2023</v>
      </c>
      <c r="B992" t="s">
        <v>3</v>
      </c>
      <c r="C992" t="s">
        <v>67</v>
      </c>
      <c r="D992" t="s">
        <v>17</v>
      </c>
      <c r="E992">
        <v>3</v>
      </c>
      <c r="F992" t="s">
        <v>9</v>
      </c>
      <c r="G992" t="s">
        <v>135</v>
      </c>
      <c r="H992" t="s">
        <v>35</v>
      </c>
      <c r="I992" t="s">
        <v>87</v>
      </c>
      <c r="J992" t="s">
        <v>19</v>
      </c>
      <c r="K992" t="s">
        <v>90</v>
      </c>
      <c r="L992">
        <v>1</v>
      </c>
      <c r="M992" s="6">
        <v>0</v>
      </c>
      <c r="N992" s="6">
        <v>796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679.91</v>
      </c>
      <c r="W992" s="66" t="str">
        <f t="shared" si="190"/>
        <v>X</v>
      </c>
      <c r="X992" s="66" t="str">
        <f t="shared" si="191"/>
        <v>X</v>
      </c>
      <c r="BC992" s="88">
        <v>500</v>
      </c>
      <c r="BE992" s="78">
        <f t="shared" si="198"/>
        <v>492500</v>
      </c>
      <c r="BF992" s="82">
        <f t="shared" si="192"/>
        <v>0.89626458562994138</v>
      </c>
      <c r="BG992" s="82">
        <f t="shared" si="194"/>
        <v>0.10373541437005862</v>
      </c>
      <c r="BH992" s="86">
        <f t="shared" si="199"/>
        <v>2.3890950328531169E-4</v>
      </c>
      <c r="BI992" s="83">
        <f>SUMPRODUCT(BC992:$BC$2007,BG992:$BG$2007)</f>
        <v>20392.57420964586</v>
      </c>
      <c r="BJ992" s="77">
        <f t="shared" si="193"/>
        <v>9.3822888899674828E-2</v>
      </c>
      <c r="BL992" s="78">
        <f t="shared" si="200"/>
        <v>492500</v>
      </c>
      <c r="BM992" s="82">
        <f t="shared" si="195"/>
        <v>0.98314700748825934</v>
      </c>
      <c r="BN992" s="82">
        <f t="shared" si="196"/>
        <v>1.6852992511740661E-2</v>
      </c>
      <c r="BO992" s="86">
        <f t="shared" si="201"/>
        <v>7.0007537388949714E-5</v>
      </c>
      <c r="BP992" s="83">
        <f>SUMPRODUCT(BC991:$BC$2006, BN992:$BN$2007)</f>
        <v>2006.7574910949552</v>
      </c>
      <c r="BQ992" s="77">
        <f t="shared" si="197"/>
        <v>1.6637657770557659E-2</v>
      </c>
    </row>
    <row r="993" spans="1:69" x14ac:dyDescent="0.35">
      <c r="A993">
        <v>2023</v>
      </c>
      <c r="B993" t="s">
        <v>3</v>
      </c>
      <c r="C993" t="s">
        <v>67</v>
      </c>
      <c r="D993" t="s">
        <v>17</v>
      </c>
      <c r="E993">
        <v>3</v>
      </c>
      <c r="F993" t="s">
        <v>9</v>
      </c>
      <c r="G993" t="s">
        <v>135</v>
      </c>
      <c r="H993" t="s">
        <v>35</v>
      </c>
      <c r="I993" t="s">
        <v>87</v>
      </c>
      <c r="J993" t="s">
        <v>19</v>
      </c>
      <c r="K993" t="s">
        <v>113</v>
      </c>
      <c r="L993">
        <v>2</v>
      </c>
      <c r="M993" s="6">
        <v>18732.37</v>
      </c>
      <c r="N993" s="6">
        <v>8001.86</v>
      </c>
      <c r="O993" s="6">
        <v>0</v>
      </c>
      <c r="P993" s="6">
        <v>18732.37</v>
      </c>
      <c r="Q993" s="6">
        <v>0</v>
      </c>
      <c r="R993" s="6">
        <v>0</v>
      </c>
      <c r="S993" s="6">
        <v>0</v>
      </c>
      <c r="T993" s="6">
        <v>18140.54</v>
      </c>
      <c r="W993" s="66">
        <f t="shared" si="190"/>
        <v>9366.1849999999995</v>
      </c>
      <c r="X993" s="66">
        <f t="shared" si="191"/>
        <v>9366.1849999999995</v>
      </c>
      <c r="BC993" s="88">
        <v>500</v>
      </c>
      <c r="BE993" s="78">
        <f t="shared" si="198"/>
        <v>493000</v>
      </c>
      <c r="BF993" s="82">
        <f t="shared" si="192"/>
        <v>0.89650294617316972</v>
      </c>
      <c r="BG993" s="82">
        <f t="shared" si="194"/>
        <v>0.10349705382683028</v>
      </c>
      <c r="BH993" s="86">
        <f t="shared" si="199"/>
        <v>2.3836054322834421E-4</v>
      </c>
      <c r="BI993" s="83">
        <f>SUMPRODUCT(BC993:$BC$2007,BG993:$BG$2007)</f>
        <v>20340.706502460824</v>
      </c>
      <c r="BJ993" s="77">
        <f t="shared" si="193"/>
        <v>9.3584254086890833E-2</v>
      </c>
      <c r="BL993" s="78">
        <f t="shared" si="200"/>
        <v>493000</v>
      </c>
      <c r="BM993" s="82">
        <f t="shared" si="195"/>
        <v>0.98321672541652005</v>
      </c>
      <c r="BN993" s="82">
        <f t="shared" si="196"/>
        <v>1.6783274583479946E-2</v>
      </c>
      <c r="BO993" s="86">
        <f t="shared" si="201"/>
        <v>6.9717928260715212E-5</v>
      </c>
      <c r="BP993" s="83">
        <f>SUMPRODUCT(BC992:$BC$2006, BN993:$BN$2007)</f>
        <v>1998.3309948390847</v>
      </c>
      <c r="BQ993" s="77">
        <f t="shared" si="197"/>
        <v>1.6567795237824041E-2</v>
      </c>
    </row>
    <row r="994" spans="1:69" x14ac:dyDescent="0.35">
      <c r="A994">
        <v>2023</v>
      </c>
      <c r="B994" t="s">
        <v>3</v>
      </c>
      <c r="C994" t="s">
        <v>67</v>
      </c>
      <c r="D994" t="s">
        <v>17</v>
      </c>
      <c r="E994">
        <v>3</v>
      </c>
      <c r="F994" t="s">
        <v>9</v>
      </c>
      <c r="G994" t="s">
        <v>137</v>
      </c>
      <c r="H994" t="s">
        <v>35</v>
      </c>
      <c r="I994" t="s">
        <v>86</v>
      </c>
      <c r="J994" t="s">
        <v>19</v>
      </c>
      <c r="K994" t="s">
        <v>90</v>
      </c>
      <c r="L994">
        <v>1</v>
      </c>
      <c r="M994" s="6">
        <v>0</v>
      </c>
      <c r="N994" s="6">
        <v>1289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W994" s="66" t="str">
        <f t="shared" si="190"/>
        <v>X</v>
      </c>
      <c r="X994" s="66" t="str">
        <f t="shared" si="191"/>
        <v>X</v>
      </c>
      <c r="BC994" s="88">
        <v>500</v>
      </c>
      <c r="BE994" s="78">
        <f t="shared" si="198"/>
        <v>493500</v>
      </c>
      <c r="BF994" s="82">
        <f t="shared" si="192"/>
        <v>0.89674075901772732</v>
      </c>
      <c r="BG994" s="82">
        <f t="shared" si="194"/>
        <v>0.10325924098227268</v>
      </c>
      <c r="BH994" s="86">
        <f t="shared" si="199"/>
        <v>2.3781284455759444E-4</v>
      </c>
      <c r="BI994" s="83">
        <f>SUMPRODUCT(BC994:$BC$2007,BG994:$BG$2007)</f>
        <v>20288.957975547415</v>
      </c>
      <c r="BJ994" s="77">
        <f t="shared" si="193"/>
        <v>9.3346167602987196E-2</v>
      </c>
      <c r="BL994" s="78">
        <f t="shared" si="200"/>
        <v>493500</v>
      </c>
      <c r="BM994" s="82">
        <f t="shared" si="195"/>
        <v>0.98328615493371563</v>
      </c>
      <c r="BN994" s="82">
        <f t="shared" si="196"/>
        <v>1.6713845066284372E-2</v>
      </c>
      <c r="BO994" s="86">
        <f t="shared" si="201"/>
        <v>6.9429517195573887E-5</v>
      </c>
      <c r="BP994" s="83">
        <f>SUMPRODUCT(BC993:$BC$2006, BN994:$BN$2007)</f>
        <v>1989.9393575473446</v>
      </c>
      <c r="BQ994" s="77">
        <f t="shared" si="197"/>
        <v>1.649822171435936E-2</v>
      </c>
    </row>
    <row r="995" spans="1:69" x14ac:dyDescent="0.35">
      <c r="A995">
        <v>2023</v>
      </c>
      <c r="B995" t="s">
        <v>3</v>
      </c>
      <c r="C995" t="s">
        <v>67</v>
      </c>
      <c r="D995" t="s">
        <v>17</v>
      </c>
      <c r="E995">
        <v>3</v>
      </c>
      <c r="F995" t="s">
        <v>9</v>
      </c>
      <c r="G995" t="s">
        <v>139</v>
      </c>
      <c r="H995" t="s">
        <v>35</v>
      </c>
      <c r="I995" t="s">
        <v>86</v>
      </c>
      <c r="J995" t="s">
        <v>19</v>
      </c>
      <c r="K995" t="s">
        <v>90</v>
      </c>
      <c r="L995">
        <v>4</v>
      </c>
      <c r="M995" s="6">
        <v>0</v>
      </c>
      <c r="N995" s="6">
        <v>16051.42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W995" s="66" t="str">
        <f t="shared" si="190"/>
        <v>X</v>
      </c>
      <c r="X995" s="66" t="str">
        <f t="shared" si="191"/>
        <v>X</v>
      </c>
      <c r="BC995" s="88">
        <v>500</v>
      </c>
      <c r="BE995" s="78">
        <f t="shared" si="198"/>
        <v>494000</v>
      </c>
      <c r="BF995" s="82">
        <f t="shared" si="192"/>
        <v>0.89697802542210181</v>
      </c>
      <c r="BG995" s="82">
        <f t="shared" si="194"/>
        <v>0.10302197457789819</v>
      </c>
      <c r="BH995" s="86">
        <f t="shared" si="199"/>
        <v>2.3726640437449209E-4</v>
      </c>
      <c r="BI995" s="83">
        <f>SUMPRODUCT(BC995:$BC$2007,BG995:$BG$2007)</f>
        <v>20237.328355056277</v>
      </c>
      <c r="BJ995" s="77">
        <f t="shared" si="193"/>
        <v>9.3108628188027939E-2</v>
      </c>
      <c r="BL995" s="78">
        <f t="shared" si="200"/>
        <v>494000</v>
      </c>
      <c r="BM995" s="82">
        <f t="shared" si="195"/>
        <v>0.98335529723295301</v>
      </c>
      <c r="BN995" s="82">
        <f t="shared" si="196"/>
        <v>1.6644702767046993E-2</v>
      </c>
      <c r="BO995" s="86">
        <f t="shared" si="201"/>
        <v>6.9142299237379135E-5</v>
      </c>
      <c r="BP995" s="83">
        <f>SUMPRODUCT(BC994:$BC$2006, BN995:$BN$2007)</f>
        <v>1981.5824350142025</v>
      </c>
      <c r="BQ995" s="77">
        <f t="shared" si="197"/>
        <v>1.6428936004582034E-2</v>
      </c>
    </row>
    <row r="996" spans="1:69" x14ac:dyDescent="0.35">
      <c r="A996">
        <v>2023</v>
      </c>
      <c r="B996" t="s">
        <v>3</v>
      </c>
      <c r="C996" t="s">
        <v>67</v>
      </c>
      <c r="D996" t="s">
        <v>17</v>
      </c>
      <c r="E996">
        <v>3</v>
      </c>
      <c r="F996" t="s">
        <v>9</v>
      </c>
      <c r="G996" t="s">
        <v>141</v>
      </c>
      <c r="H996" t="s">
        <v>35</v>
      </c>
      <c r="I996" t="s">
        <v>86</v>
      </c>
      <c r="J996" t="s">
        <v>19</v>
      </c>
      <c r="K996" t="s">
        <v>90</v>
      </c>
      <c r="L996">
        <v>1</v>
      </c>
      <c r="M996" s="6">
        <v>0</v>
      </c>
      <c r="N996" s="6">
        <v>3959.48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W996" s="66" t="str">
        <f t="shared" si="190"/>
        <v>X</v>
      </c>
      <c r="X996" s="66" t="str">
        <f t="shared" si="191"/>
        <v>X</v>
      </c>
      <c r="BC996" s="88">
        <v>500</v>
      </c>
      <c r="BE996" s="78">
        <f t="shared" si="198"/>
        <v>494500</v>
      </c>
      <c r="BF996" s="82">
        <f t="shared" si="192"/>
        <v>0.89721474664188927</v>
      </c>
      <c r="BG996" s="82">
        <f t="shared" si="194"/>
        <v>0.10278525335811073</v>
      </c>
      <c r="BH996" s="86">
        <f t="shared" si="199"/>
        <v>2.367212197874613E-4</v>
      </c>
      <c r="BI996" s="83">
        <f>SUMPRODUCT(BC996:$BC$2007,BG996:$BG$2007)</f>
        <v>20185.817367767329</v>
      </c>
      <c r="BJ996" s="77">
        <f t="shared" si="193"/>
        <v>9.2871634584972301E-2</v>
      </c>
      <c r="BL996" s="78">
        <f t="shared" si="200"/>
        <v>494500</v>
      </c>
      <c r="BM996" s="82">
        <f t="shared" si="195"/>
        <v>0.98342415350240342</v>
      </c>
      <c r="BN996" s="82">
        <f t="shared" si="196"/>
        <v>1.657584649759658E-2</v>
      </c>
      <c r="BO996" s="86">
        <f t="shared" si="201"/>
        <v>6.8856269450412455E-5</v>
      </c>
      <c r="BP996" s="83">
        <f>SUMPRODUCT(BC995:$BC$2006, BN996:$BN$2007)</f>
        <v>1973.2600836306792</v>
      </c>
      <c r="BQ996" s="77">
        <f t="shared" si="197"/>
        <v>1.6359936917856394E-2</v>
      </c>
    </row>
    <row r="997" spans="1:69" x14ac:dyDescent="0.35">
      <c r="A997">
        <v>2023</v>
      </c>
      <c r="B997" t="s">
        <v>3</v>
      </c>
      <c r="C997" t="s">
        <v>67</v>
      </c>
      <c r="D997" t="s">
        <v>17</v>
      </c>
      <c r="E997">
        <v>3</v>
      </c>
      <c r="F997" t="s">
        <v>9</v>
      </c>
      <c r="G997" t="s">
        <v>141</v>
      </c>
      <c r="H997" t="s">
        <v>35</v>
      </c>
      <c r="I997" t="s">
        <v>86</v>
      </c>
      <c r="J997" t="s">
        <v>19</v>
      </c>
      <c r="K997" t="s">
        <v>113</v>
      </c>
      <c r="L997">
        <v>1</v>
      </c>
      <c r="M997" s="6">
        <v>0</v>
      </c>
      <c r="N997" s="6">
        <v>4108.9799999999996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W997" s="66" t="str">
        <f t="shared" si="190"/>
        <v>X</v>
      </c>
      <c r="X997" s="66" t="str">
        <f t="shared" si="191"/>
        <v>X</v>
      </c>
      <c r="BC997" s="88">
        <v>500</v>
      </c>
      <c r="BE997" s="78">
        <f t="shared" si="198"/>
        <v>495000</v>
      </c>
      <c r="BF997" s="82">
        <f t="shared" si="192"/>
        <v>0.89745092392980086</v>
      </c>
      <c r="BG997" s="82">
        <f t="shared" si="194"/>
        <v>0.10254907607019914</v>
      </c>
      <c r="BH997" s="86">
        <f t="shared" si="199"/>
        <v>2.3617728791158754E-4</v>
      </c>
      <c r="BI997" s="83">
        <f>SUMPRODUCT(BC997:$BC$2007,BG997:$BG$2007)</f>
        <v>20134.424741088274</v>
      </c>
      <c r="BJ997" s="77">
        <f t="shared" si="193"/>
        <v>9.2635185539667819E-2</v>
      </c>
      <c r="BL997" s="78">
        <f t="shared" si="200"/>
        <v>495000</v>
      </c>
      <c r="BM997" s="82">
        <f t="shared" si="195"/>
        <v>0.98349272492532291</v>
      </c>
      <c r="BN997" s="82">
        <f t="shared" si="196"/>
        <v>1.6507275074677086E-2</v>
      </c>
      <c r="BO997" s="86">
        <f t="shared" si="201"/>
        <v>6.8571422919494474E-5</v>
      </c>
      <c r="BP997" s="83">
        <f>SUMPRODUCT(BC996:$BC$2006, BN997:$BN$2007)</f>
        <v>1964.9721603818807</v>
      </c>
      <c r="BQ997" s="77">
        <f t="shared" si="197"/>
        <v>1.6291223268472221E-2</v>
      </c>
    </row>
    <row r="998" spans="1:69" x14ac:dyDescent="0.35">
      <c r="A998">
        <v>2023</v>
      </c>
      <c r="B998" t="s">
        <v>3</v>
      </c>
      <c r="C998" t="s">
        <v>67</v>
      </c>
      <c r="D998" t="s">
        <v>17</v>
      </c>
      <c r="E998">
        <v>3</v>
      </c>
      <c r="F998" t="s">
        <v>9</v>
      </c>
      <c r="G998" t="s">
        <v>142</v>
      </c>
      <c r="H998" t="s">
        <v>35</v>
      </c>
      <c r="I998" t="s">
        <v>87</v>
      </c>
      <c r="J998" t="s">
        <v>19</v>
      </c>
      <c r="K998" t="s">
        <v>90</v>
      </c>
      <c r="L998">
        <v>1</v>
      </c>
      <c r="M998" s="6">
        <v>-15000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26312.29</v>
      </c>
      <c r="W998" s="66">
        <f t="shared" si="190"/>
        <v>-15000</v>
      </c>
      <c r="X998" s="66" t="str">
        <f t="shared" si="191"/>
        <v>X</v>
      </c>
      <c r="BC998" s="88">
        <v>500</v>
      </c>
      <c r="BE998" s="78">
        <f t="shared" si="198"/>
        <v>495500</v>
      </c>
      <c r="BF998" s="82">
        <f t="shared" si="192"/>
        <v>0.89768655853566903</v>
      </c>
      <c r="BG998" s="82">
        <f t="shared" si="194"/>
        <v>0.10231344146433097</v>
      </c>
      <c r="BH998" s="86">
        <f t="shared" si="199"/>
        <v>2.3563460586817353E-4</v>
      </c>
      <c r="BI998" s="83">
        <f>SUMPRODUCT(BC998:$BC$2007,BG998:$BG$2007)</f>
        <v>20083.150203053177</v>
      </c>
      <c r="BJ998" s="77">
        <f t="shared" si="193"/>
        <v>9.2399279800843864E-2</v>
      </c>
      <c r="BL998" s="78">
        <f t="shared" si="200"/>
        <v>495500</v>
      </c>
      <c r="BM998" s="82">
        <f t="shared" si="195"/>
        <v>0.98356101268007234</v>
      </c>
      <c r="BN998" s="82">
        <f t="shared" si="196"/>
        <v>1.6438987319927656E-2</v>
      </c>
      <c r="BO998" s="86">
        <f t="shared" si="201"/>
        <v>6.828775474942983E-5</v>
      </c>
      <c r="BP998" s="83">
        <f>SUMPRODUCT(BC997:$BC$2006, BN998:$BN$2007)</f>
        <v>1956.7185228445423</v>
      </c>
      <c r="BQ998" s="77">
        <f t="shared" si="197"/>
        <v>1.6222793875624392E-2</v>
      </c>
    </row>
    <row r="999" spans="1:69" x14ac:dyDescent="0.35">
      <c r="A999">
        <v>2023</v>
      </c>
      <c r="B999" t="s">
        <v>3</v>
      </c>
      <c r="C999" t="s">
        <v>67</v>
      </c>
      <c r="D999" t="s">
        <v>17</v>
      </c>
      <c r="E999">
        <v>3</v>
      </c>
      <c r="F999" t="s">
        <v>9</v>
      </c>
      <c r="G999" t="s">
        <v>146</v>
      </c>
      <c r="H999" t="s">
        <v>35</v>
      </c>
      <c r="I999" t="s">
        <v>87</v>
      </c>
      <c r="J999" t="s">
        <v>19</v>
      </c>
      <c r="K999" t="s">
        <v>113</v>
      </c>
      <c r="L999">
        <v>1</v>
      </c>
      <c r="M999" s="6">
        <v>0</v>
      </c>
      <c r="N999" s="6">
        <v>3888.73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W999" s="66" t="str">
        <f t="shared" si="190"/>
        <v>X</v>
      </c>
      <c r="X999" s="66" t="str">
        <f t="shared" si="191"/>
        <v>X</v>
      </c>
      <c r="BC999" s="88">
        <v>500</v>
      </c>
      <c r="BE999" s="78">
        <f t="shared" si="198"/>
        <v>496000</v>
      </c>
      <c r="BF999" s="82">
        <f t="shared" si="192"/>
        <v>0.89792165170645455</v>
      </c>
      <c r="BG999" s="82">
        <f t="shared" si="194"/>
        <v>0.10207834829354545</v>
      </c>
      <c r="BH999" s="86">
        <f t="shared" si="199"/>
        <v>2.3509317078551639E-4</v>
      </c>
      <c r="BI999" s="83">
        <f>SUMPRODUCT(BC999:$BC$2007,BG999:$BG$2007)</f>
        <v>20031.993482321013</v>
      </c>
      <c r="BJ999" s="77">
        <f t="shared" si="193"/>
        <v>9.2163916120104855E-2</v>
      </c>
      <c r="BL999" s="78">
        <f t="shared" si="200"/>
        <v>496000</v>
      </c>
      <c r="BM999" s="82">
        <f t="shared" si="195"/>
        <v>0.98362901794013824</v>
      </c>
      <c r="BN999" s="82">
        <f t="shared" si="196"/>
        <v>1.6370982059861761E-2</v>
      </c>
      <c r="BO999" s="86">
        <f t="shared" si="201"/>
        <v>6.8005260065895357E-5</v>
      </c>
      <c r="BP999" s="83">
        <f>SUMPRODUCT(BC998:$BC$2006, BN999:$BN$2007)</f>
        <v>1948.4990291845784</v>
      </c>
      <c r="BQ999" s="77">
        <f t="shared" si="197"/>
        <v>1.6154647563392546E-2</v>
      </c>
    </row>
    <row r="1000" spans="1:69" x14ac:dyDescent="0.35">
      <c r="A1000">
        <v>2023</v>
      </c>
      <c r="B1000" t="s">
        <v>3</v>
      </c>
      <c r="C1000" t="s">
        <v>67</v>
      </c>
      <c r="D1000" t="s">
        <v>17</v>
      </c>
      <c r="E1000">
        <v>3</v>
      </c>
      <c r="F1000" t="s">
        <v>9</v>
      </c>
      <c r="G1000" t="s">
        <v>147</v>
      </c>
      <c r="H1000" t="s">
        <v>35</v>
      </c>
      <c r="I1000" t="s">
        <v>86</v>
      </c>
      <c r="J1000" t="s">
        <v>19</v>
      </c>
      <c r="K1000" t="s">
        <v>90</v>
      </c>
      <c r="L1000">
        <v>1</v>
      </c>
      <c r="M1000" s="6">
        <v>0</v>
      </c>
      <c r="N1000" s="6">
        <v>4011.65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W1000" s="66" t="str">
        <f t="shared" si="190"/>
        <v>X</v>
      </c>
      <c r="X1000" s="66" t="str">
        <f t="shared" si="191"/>
        <v>X</v>
      </c>
      <c r="BC1000" s="88">
        <v>500</v>
      </c>
      <c r="BE1000" s="78">
        <f t="shared" si="198"/>
        <v>496500</v>
      </c>
      <c r="BF1000" s="82">
        <f t="shared" si="192"/>
        <v>0.89815620468625279</v>
      </c>
      <c r="BG1000" s="82">
        <f t="shared" si="194"/>
        <v>0.10184379531374721</v>
      </c>
      <c r="BH1000" s="86">
        <f t="shared" si="199"/>
        <v>2.3455297979824152E-4</v>
      </c>
      <c r="BI1000" s="83">
        <f>SUMPRODUCT(BC1000:$BC$2007,BG1000:$BG$2007)</f>
        <v>19980.954308174245</v>
      </c>
      <c r="BJ1000" s="77">
        <f t="shared" si="193"/>
        <v>9.1929093251923832E-2</v>
      </c>
      <c r="BL1000" s="78">
        <f t="shared" si="200"/>
        <v>496500</v>
      </c>
      <c r="BM1000" s="82">
        <f t="shared" si="195"/>
        <v>0.98369674187415246</v>
      </c>
      <c r="BN1000" s="82">
        <f t="shared" si="196"/>
        <v>1.6303258125847542E-2</v>
      </c>
      <c r="BO1000" s="86">
        <f t="shared" si="201"/>
        <v>6.7723934014218834E-5</v>
      </c>
      <c r="BP1000" s="83">
        <f>SUMPRODUCT(BC999:$BC$2006, BN1000:$BN$2007)</f>
        <v>1940.3135381546476</v>
      </c>
      <c r="BQ1000" s="77">
        <f t="shared" si="197"/>
        <v>1.6086783160720926E-2</v>
      </c>
    </row>
    <row r="1001" spans="1:69" x14ac:dyDescent="0.35">
      <c r="A1001">
        <v>2023</v>
      </c>
      <c r="B1001" t="s">
        <v>3</v>
      </c>
      <c r="C1001" t="s">
        <v>67</v>
      </c>
      <c r="D1001" t="s">
        <v>17</v>
      </c>
      <c r="E1001">
        <v>3</v>
      </c>
      <c r="F1001" t="s">
        <v>9</v>
      </c>
      <c r="G1001" t="s">
        <v>150</v>
      </c>
      <c r="H1001" t="s">
        <v>35</v>
      </c>
      <c r="I1001" t="s">
        <v>86</v>
      </c>
      <c r="J1001" t="s">
        <v>19</v>
      </c>
      <c r="K1001" t="s">
        <v>90</v>
      </c>
      <c r="L1001">
        <v>1</v>
      </c>
      <c r="M1001" s="6">
        <v>0</v>
      </c>
      <c r="N1001" s="6">
        <v>4194.16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W1001" s="66" t="str">
        <f t="shared" si="190"/>
        <v>X</v>
      </c>
      <c r="X1001" s="66" t="str">
        <f t="shared" si="191"/>
        <v>X</v>
      </c>
      <c r="BC1001" s="88">
        <v>500</v>
      </c>
      <c r="BE1001" s="78">
        <f t="shared" si="198"/>
        <v>497000</v>
      </c>
      <c r="BF1001" s="82">
        <f t="shared" si="192"/>
        <v>0.89839021871630065</v>
      </c>
      <c r="BG1001" s="82">
        <f t="shared" si="194"/>
        <v>0.10160978128369935</v>
      </c>
      <c r="BH1001" s="86">
        <f t="shared" si="199"/>
        <v>2.340140300478577E-4</v>
      </c>
      <c r="BI1001" s="83">
        <f>SUMPRODUCT(BC1001:$BC$2007,BG1001:$BG$2007)</f>
        <v>19930.032410517368</v>
      </c>
      <c r="BJ1001" s="77">
        <f t="shared" si="193"/>
        <v>9.1694809953635673E-2</v>
      </c>
      <c r="BL1001" s="78">
        <f t="shared" si="200"/>
        <v>497000</v>
      </c>
      <c r="BM1001" s="82">
        <f t="shared" si="195"/>
        <v>0.98376418564591239</v>
      </c>
      <c r="BN1001" s="82">
        <f t="shared" si="196"/>
        <v>1.6235814354087608E-2</v>
      </c>
      <c r="BO1001" s="86">
        <f t="shared" si="201"/>
        <v>6.7443771759934101E-5</v>
      </c>
      <c r="BP1001" s="83">
        <f>SUMPRODUCT(BC1000:$BC$2006, BN1001:$BN$2007)</f>
        <v>1932.1619090917238</v>
      </c>
      <c r="BQ1001" s="77">
        <f t="shared" si="197"/>
        <v>1.6019199501398216E-2</v>
      </c>
    </row>
    <row r="1002" spans="1:69" x14ac:dyDescent="0.35">
      <c r="A1002">
        <v>2023</v>
      </c>
      <c r="B1002" t="s">
        <v>3</v>
      </c>
      <c r="C1002" t="s">
        <v>67</v>
      </c>
      <c r="D1002" t="s">
        <v>17</v>
      </c>
      <c r="E1002">
        <v>4</v>
      </c>
      <c r="F1002" t="s">
        <v>9</v>
      </c>
      <c r="G1002" t="s">
        <v>129</v>
      </c>
      <c r="H1002" t="s">
        <v>35</v>
      </c>
      <c r="I1002" t="s">
        <v>87</v>
      </c>
      <c r="J1002" t="s">
        <v>19</v>
      </c>
      <c r="K1002" t="s">
        <v>91</v>
      </c>
      <c r="L1002">
        <v>1</v>
      </c>
      <c r="M1002" s="6">
        <v>-77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135.07</v>
      </c>
      <c r="W1002" s="66">
        <f t="shared" si="190"/>
        <v>-77</v>
      </c>
      <c r="X1002" s="66" t="str">
        <f t="shared" si="191"/>
        <v>X</v>
      </c>
      <c r="BC1002" s="88">
        <v>500</v>
      </c>
      <c r="BE1002" s="78">
        <f t="shared" si="198"/>
        <v>497500</v>
      </c>
      <c r="BF1002" s="82">
        <f t="shared" si="192"/>
        <v>0.89862369503498285</v>
      </c>
      <c r="BG1002" s="82">
        <f t="shared" si="194"/>
        <v>0.10137630496501715</v>
      </c>
      <c r="BH1002" s="86">
        <f t="shared" si="199"/>
        <v>2.3347631868220198E-4</v>
      </c>
      <c r="BI1002" s="83">
        <f>SUMPRODUCT(BC1002:$BC$2007,BG1002:$BG$2007)</f>
        <v>19879.22751987552</v>
      </c>
      <c r="BJ1002" s="77">
        <f t="shared" si="193"/>
        <v>9.1461064985430746E-2</v>
      </c>
      <c r="BL1002" s="78">
        <f t="shared" si="200"/>
        <v>497500</v>
      </c>
      <c r="BM1002" s="82">
        <f t="shared" si="195"/>
        <v>0.98383135041440106</v>
      </c>
      <c r="BN1002" s="82">
        <f t="shared" si="196"/>
        <v>1.6168649585598938E-2</v>
      </c>
      <c r="BO1002" s="86">
        <f t="shared" si="201"/>
        <v>6.7164768488670035E-5</v>
      </c>
      <c r="BP1002" s="83">
        <f>SUMPRODUCT(BC1001:$BC$2006, BN1002:$BN$2007)</f>
        <v>1924.0440019146799</v>
      </c>
      <c r="BQ1002" s="77">
        <f t="shared" si="197"/>
        <v>1.5951895424037521E-2</v>
      </c>
    </row>
    <row r="1003" spans="1:69" x14ac:dyDescent="0.35">
      <c r="A1003">
        <v>2023</v>
      </c>
      <c r="B1003" t="s">
        <v>3</v>
      </c>
      <c r="C1003" t="s">
        <v>67</v>
      </c>
      <c r="D1003" t="s">
        <v>17</v>
      </c>
      <c r="E1003">
        <v>4</v>
      </c>
      <c r="F1003" t="s">
        <v>9</v>
      </c>
      <c r="G1003" t="s">
        <v>134</v>
      </c>
      <c r="H1003" t="s">
        <v>35</v>
      </c>
      <c r="I1003" t="s">
        <v>86</v>
      </c>
      <c r="J1003" t="s">
        <v>19</v>
      </c>
      <c r="K1003" t="s">
        <v>88</v>
      </c>
      <c r="L1003">
        <v>1</v>
      </c>
      <c r="M1003" s="6">
        <v>0</v>
      </c>
      <c r="N1003" s="6">
        <v>1100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W1003" s="66" t="str">
        <f t="shared" si="190"/>
        <v>X</v>
      </c>
      <c r="X1003" s="66" t="str">
        <f t="shared" si="191"/>
        <v>X</v>
      </c>
      <c r="BC1003" s="88">
        <v>500</v>
      </c>
      <c r="BE1003" s="78">
        <f t="shared" si="198"/>
        <v>498000</v>
      </c>
      <c r="BF1003" s="82">
        <f t="shared" si="192"/>
        <v>0.89885663487783862</v>
      </c>
      <c r="BG1003" s="82">
        <f t="shared" si="194"/>
        <v>0.10114336512216138</v>
      </c>
      <c r="BH1003" s="86">
        <f t="shared" si="199"/>
        <v>2.3293984285577274E-4</v>
      </c>
      <c r="BI1003" s="83">
        <f>SUMPRODUCT(BC1003:$BC$2007,BG1003:$BG$2007)</f>
        <v>19828.539367393012</v>
      </c>
      <c r="BJ1003" s="77">
        <f t="shared" si="193"/>
        <v>9.1227857110348129E-2</v>
      </c>
      <c r="BL1003" s="78">
        <f t="shared" si="200"/>
        <v>498000</v>
      </c>
      <c r="BM1003" s="82">
        <f t="shared" si="195"/>
        <v>0.98389823733380699</v>
      </c>
      <c r="BN1003" s="82">
        <f t="shared" si="196"/>
        <v>1.6101762666193009E-2</v>
      </c>
      <c r="BO1003" s="86">
        <f t="shared" si="201"/>
        <v>6.6886919405928502E-5</v>
      </c>
      <c r="BP1003" s="83">
        <f>SUMPRODUCT(BC1002:$BC$2006, BN1003:$BN$2007)</f>
        <v>1915.9596771218803</v>
      </c>
      <c r="BQ1003" s="77">
        <f t="shared" si="197"/>
        <v>1.5884869772056401E-2</v>
      </c>
    </row>
    <row r="1004" spans="1:69" x14ac:dyDescent="0.35">
      <c r="A1004">
        <v>2023</v>
      </c>
      <c r="B1004" t="s">
        <v>3</v>
      </c>
      <c r="C1004" t="s">
        <v>67</v>
      </c>
      <c r="D1004" t="s">
        <v>17</v>
      </c>
      <c r="E1004">
        <v>5</v>
      </c>
      <c r="F1004" t="s">
        <v>9</v>
      </c>
      <c r="G1004" t="s">
        <v>129</v>
      </c>
      <c r="H1004" t="s">
        <v>35</v>
      </c>
      <c r="I1004" t="s">
        <v>87</v>
      </c>
      <c r="J1004" t="s">
        <v>19</v>
      </c>
      <c r="K1004" t="s">
        <v>103</v>
      </c>
      <c r="L1004">
        <v>1</v>
      </c>
      <c r="M1004" s="6">
        <v>2501</v>
      </c>
      <c r="N1004" s="6">
        <v>22.04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W1004" s="66">
        <f t="shared" si="190"/>
        <v>2501</v>
      </c>
      <c r="X1004" s="66" t="str">
        <f t="shared" si="191"/>
        <v>X</v>
      </c>
      <c r="BC1004" s="88">
        <v>500</v>
      </c>
      <c r="BE1004" s="78">
        <f t="shared" si="198"/>
        <v>498500</v>
      </c>
      <c r="BF1004" s="82">
        <f t="shared" si="192"/>
        <v>0.89908903947756824</v>
      </c>
      <c r="BG1004" s="82">
        <f t="shared" si="194"/>
        <v>0.10091096052243176</v>
      </c>
      <c r="BH1004" s="86">
        <f t="shared" si="199"/>
        <v>2.3240459972961869E-4</v>
      </c>
      <c r="BI1004" s="83">
        <f>SUMPRODUCT(BC1004:$BC$2007,BG1004:$BG$2007)</f>
        <v>19777.967684831932</v>
      </c>
      <c r="BJ1004" s="77">
        <f t="shared" si="193"/>
        <v>9.0995185094269182E-2</v>
      </c>
      <c r="BL1004" s="78">
        <f t="shared" si="200"/>
        <v>498500</v>
      </c>
      <c r="BM1004" s="82">
        <f t="shared" si="195"/>
        <v>0.98396484755354408</v>
      </c>
      <c r="BN1004" s="82">
        <f t="shared" si="196"/>
        <v>1.6035152446455925E-2</v>
      </c>
      <c r="BO1004" s="86">
        <f t="shared" si="201"/>
        <v>6.6610219737084364E-5</v>
      </c>
      <c r="BP1004" s="83">
        <f>SUMPRODUCT(BC1003:$BC$2006, BN1004:$BN$2007)</f>
        <v>1907.9087957887841</v>
      </c>
      <c r="BQ1004" s="77">
        <f t="shared" si="197"/>
        <v>1.5818121393657007E-2</v>
      </c>
    </row>
    <row r="1005" spans="1:69" x14ac:dyDescent="0.35">
      <c r="A1005">
        <v>2023</v>
      </c>
      <c r="B1005" t="s">
        <v>3</v>
      </c>
      <c r="C1005" t="s">
        <v>67</v>
      </c>
      <c r="D1005" t="s">
        <v>17</v>
      </c>
      <c r="E1005">
        <v>6</v>
      </c>
      <c r="F1005" t="s">
        <v>9</v>
      </c>
      <c r="G1005" t="s">
        <v>129</v>
      </c>
      <c r="H1005" t="s">
        <v>35</v>
      </c>
      <c r="I1005" t="s">
        <v>86</v>
      </c>
      <c r="J1005" t="s">
        <v>19</v>
      </c>
      <c r="K1005" t="s">
        <v>94</v>
      </c>
      <c r="L1005">
        <v>1</v>
      </c>
      <c r="M1005" s="6">
        <v>229145.97</v>
      </c>
      <c r="N1005" s="6">
        <v>3887.42</v>
      </c>
      <c r="O1005" s="6">
        <v>0</v>
      </c>
      <c r="P1005" s="6">
        <v>229145.97</v>
      </c>
      <c r="Q1005" s="6">
        <v>0</v>
      </c>
      <c r="R1005" s="6">
        <v>0</v>
      </c>
      <c r="S1005" s="6">
        <v>0</v>
      </c>
      <c r="T1005" s="6">
        <v>221906.35</v>
      </c>
      <c r="W1005" s="66" t="str">
        <f t="shared" si="190"/>
        <v>X</v>
      </c>
      <c r="X1005" s="66" t="str">
        <f t="shared" si="191"/>
        <v>X</v>
      </c>
      <c r="BC1005" s="88">
        <v>500</v>
      </c>
      <c r="BE1005" s="78">
        <f t="shared" si="198"/>
        <v>499000</v>
      </c>
      <c r="BF1005" s="82">
        <f t="shared" si="192"/>
        <v>0.89932091006403958</v>
      </c>
      <c r="BG1005" s="82">
        <f t="shared" si="194"/>
        <v>0.10067908993596042</v>
      </c>
      <c r="BH1005" s="86">
        <f t="shared" si="199"/>
        <v>2.3187058647133885E-4</v>
      </c>
      <c r="BI1005" s="83">
        <f>SUMPRODUCT(BC1005:$BC$2007,BG1005:$BG$2007)</f>
        <v>19727.512204570718</v>
      </c>
      <c r="BJ1005" s="77">
        <f t="shared" si="193"/>
        <v>9.0763047705910996E-2</v>
      </c>
      <c r="BL1005" s="78">
        <f t="shared" si="200"/>
        <v>499000</v>
      </c>
      <c r="BM1005" s="82">
        <f t="shared" si="195"/>
        <v>0.98403118221827102</v>
      </c>
      <c r="BN1005" s="82">
        <f t="shared" si="196"/>
        <v>1.5968817781728983E-2</v>
      </c>
      <c r="BO1005" s="86">
        <f t="shared" si="201"/>
        <v>6.6334664726941384E-5</v>
      </c>
      <c r="BP1005" s="83">
        <f>SUMPRODUCT(BC1004:$BC$2006, BN1005:$BN$2007)</f>
        <v>1899.8912195655562</v>
      </c>
      <c r="BQ1005" s="77">
        <f t="shared" si="197"/>
        <v>1.5751649141806268E-2</v>
      </c>
    </row>
    <row r="1006" spans="1:69" x14ac:dyDescent="0.35">
      <c r="A1006">
        <v>2023</v>
      </c>
      <c r="B1006" t="s">
        <v>3</v>
      </c>
      <c r="C1006" t="s">
        <v>67</v>
      </c>
      <c r="D1006" t="s">
        <v>17</v>
      </c>
      <c r="E1006">
        <v>6</v>
      </c>
      <c r="F1006" t="s">
        <v>9</v>
      </c>
      <c r="G1006" t="s">
        <v>129</v>
      </c>
      <c r="H1006" t="s">
        <v>35</v>
      </c>
      <c r="I1006" t="s">
        <v>87</v>
      </c>
      <c r="J1006" t="s">
        <v>19</v>
      </c>
      <c r="K1006" t="s">
        <v>90</v>
      </c>
      <c r="L1006">
        <v>1</v>
      </c>
      <c r="M1006" s="6">
        <v>175807.67</v>
      </c>
      <c r="N1006" s="6">
        <v>3990.04</v>
      </c>
      <c r="O1006" s="6">
        <v>0</v>
      </c>
      <c r="P1006" s="6">
        <v>175807.67</v>
      </c>
      <c r="Q1006" s="6">
        <v>0</v>
      </c>
      <c r="R1006" s="6">
        <v>0</v>
      </c>
      <c r="S1006" s="6">
        <v>0</v>
      </c>
      <c r="T1006" s="6">
        <v>170253.22</v>
      </c>
      <c r="W1006" s="66">
        <f t="shared" si="190"/>
        <v>175807.67</v>
      </c>
      <c r="X1006" s="66">
        <f t="shared" si="191"/>
        <v>175807.67</v>
      </c>
      <c r="BC1006" s="88">
        <v>500</v>
      </c>
      <c r="BE1006" s="78">
        <f t="shared" si="198"/>
        <v>499500</v>
      </c>
      <c r="BF1006" s="82">
        <f t="shared" si="192"/>
        <v>0.89955224786429411</v>
      </c>
      <c r="BG1006" s="82">
        <f t="shared" si="194"/>
        <v>0.10044775213570589</v>
      </c>
      <c r="BH1006" s="86">
        <f t="shared" si="199"/>
        <v>2.3133780025452744E-4</v>
      </c>
      <c r="BI1006" s="83">
        <f>SUMPRODUCT(BC1006:$BC$2007,BG1006:$BG$2007)</f>
        <v>19677.172659602737</v>
      </c>
      <c r="BJ1006" s="77">
        <f t="shared" si="193"/>
        <v>9.0531443716819857E-2</v>
      </c>
      <c r="BL1006" s="78">
        <f t="shared" si="200"/>
        <v>499500</v>
      </c>
      <c r="BM1006" s="82">
        <f t="shared" si="195"/>
        <v>0.98409724246791153</v>
      </c>
      <c r="BN1006" s="82">
        <f t="shared" si="196"/>
        <v>1.5902757532088474E-2</v>
      </c>
      <c r="BO1006" s="86">
        <f t="shared" si="201"/>
        <v>6.6060249640509383E-5</v>
      </c>
      <c r="BP1006" s="83">
        <f>SUMPRODUCT(BC1005:$BC$2006, BN1006:$BN$2007)</f>
        <v>1891.9068106746918</v>
      </c>
      <c r="BQ1006" s="77">
        <f t="shared" si="197"/>
        <v>1.5685451874216192E-2</v>
      </c>
    </row>
    <row r="1007" spans="1:69" x14ac:dyDescent="0.35">
      <c r="A1007">
        <v>2023</v>
      </c>
      <c r="B1007" t="s">
        <v>3</v>
      </c>
      <c r="C1007" t="s">
        <v>67</v>
      </c>
      <c r="D1007" t="s">
        <v>17</v>
      </c>
      <c r="E1007">
        <v>7</v>
      </c>
      <c r="F1007" t="s">
        <v>9</v>
      </c>
      <c r="G1007" t="s">
        <v>129</v>
      </c>
      <c r="H1007" t="s">
        <v>35</v>
      </c>
      <c r="I1007" t="s">
        <v>87</v>
      </c>
      <c r="J1007" t="s">
        <v>19</v>
      </c>
      <c r="K1007" t="s">
        <v>90</v>
      </c>
      <c r="L1007">
        <v>1</v>
      </c>
      <c r="M1007" s="6">
        <v>15000</v>
      </c>
      <c r="N1007" s="6">
        <v>4154.83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W1007" s="66">
        <f t="shared" si="190"/>
        <v>15000</v>
      </c>
      <c r="X1007" s="66" t="str">
        <f t="shared" si="191"/>
        <v>X</v>
      </c>
      <c r="BC1007" s="88">
        <v>500</v>
      </c>
      <c r="BE1007" s="78">
        <f t="shared" si="198"/>
        <v>500000</v>
      </c>
      <c r="BF1007" s="82">
        <f t="shared" si="192"/>
        <v>0.89978305410255455</v>
      </c>
      <c r="BG1007" s="82">
        <f t="shared" si="194"/>
        <v>0.10021694589744545</v>
      </c>
      <c r="BH1007" s="86">
        <f t="shared" si="199"/>
        <v>2.3080623826043922E-4</v>
      </c>
      <c r="BI1007" s="83">
        <f>SUMPRODUCT(BC1007:$BC$2007,BG1007:$BG$2007)</f>
        <v>19626.948783534885</v>
      </c>
      <c r="BJ1007" s="77">
        <f t="shared" si="193"/>
        <v>9.0300371901364793E-2</v>
      </c>
      <c r="BL1007" s="78">
        <f t="shared" si="200"/>
        <v>500000</v>
      </c>
      <c r="BM1007" s="82">
        <f t="shared" si="195"/>
        <v>0.98416302943767353</v>
      </c>
      <c r="BN1007" s="82">
        <f t="shared" si="196"/>
        <v>1.5836970562326469E-2</v>
      </c>
      <c r="BO1007" s="86">
        <f t="shared" si="201"/>
        <v>6.5786969762005043E-5</v>
      </c>
      <c r="BP1007" s="83">
        <f>SUMPRODUCT(BC1006:$BC$2006, BN1007:$BN$2007)</f>
        <v>1883.9554319086478</v>
      </c>
      <c r="BQ1007" s="77">
        <f t="shared" si="197"/>
        <v>1.5619528453324245E-2</v>
      </c>
    </row>
    <row r="1008" spans="1:69" x14ac:dyDescent="0.35">
      <c r="A1008">
        <v>2023</v>
      </c>
      <c r="B1008" t="s">
        <v>3</v>
      </c>
      <c r="C1008" t="s">
        <v>67</v>
      </c>
      <c r="D1008" t="s">
        <v>17</v>
      </c>
      <c r="E1008">
        <v>7</v>
      </c>
      <c r="F1008" t="s">
        <v>9</v>
      </c>
      <c r="G1008" t="s">
        <v>139</v>
      </c>
      <c r="H1008" t="s">
        <v>35</v>
      </c>
      <c r="I1008" t="s">
        <v>87</v>
      </c>
      <c r="J1008" t="s">
        <v>19</v>
      </c>
      <c r="K1008" t="s">
        <v>90</v>
      </c>
      <c r="L1008">
        <v>1</v>
      </c>
      <c r="M1008" s="6">
        <v>0</v>
      </c>
      <c r="N1008" s="6">
        <v>1745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W1008" s="66" t="str">
        <f t="shared" si="190"/>
        <v>X</v>
      </c>
      <c r="X1008" s="66" t="str">
        <f t="shared" si="191"/>
        <v>X</v>
      </c>
      <c r="BC1008" s="88">
        <v>500</v>
      </c>
      <c r="BE1008" s="78">
        <f t="shared" si="198"/>
        <v>500500</v>
      </c>
      <c r="BF1008" s="82">
        <f t="shared" si="192"/>
        <v>0.90001333000022998</v>
      </c>
      <c r="BG1008" s="82">
        <f t="shared" si="194"/>
        <v>9.9986669999770017E-2</v>
      </c>
      <c r="BH1008" s="86">
        <f t="shared" si="199"/>
        <v>2.3027589767543599E-4</v>
      </c>
      <c r="BI1008" s="83">
        <f>SUMPRODUCT(BC1008:$BC$2007,BG1008:$BG$2007)</f>
        <v>19576.840310586162</v>
      </c>
      <c r="BJ1008" s="77">
        <f t="shared" si="193"/>
        <v>9.006983103673101E-2</v>
      </c>
      <c r="BL1008" s="78">
        <f t="shared" si="200"/>
        <v>500500</v>
      </c>
      <c r="BM1008" s="82">
        <f t="shared" si="195"/>
        <v>0.98422854425806894</v>
      </c>
      <c r="BN1008" s="82">
        <f t="shared" si="196"/>
        <v>1.5771455741931062E-2</v>
      </c>
      <c r="BO1008" s="86">
        <f t="shared" si="201"/>
        <v>6.5514820395407014E-5</v>
      </c>
      <c r="BP1008" s="83">
        <f>SUMPRODUCT(BC1007:$BC$2006, BN1008:$BN$2007)</f>
        <v>1876.0369466274842</v>
      </c>
      <c r="BQ1008" s="77">
        <f t="shared" si="197"/>
        <v>1.5553877746273781E-2</v>
      </c>
    </row>
    <row r="1009" spans="1:69" x14ac:dyDescent="0.35">
      <c r="A1009">
        <v>2023</v>
      </c>
      <c r="B1009" t="s">
        <v>3</v>
      </c>
      <c r="C1009" t="s">
        <v>67</v>
      </c>
      <c r="D1009" t="s">
        <v>17</v>
      </c>
      <c r="E1009">
        <v>7</v>
      </c>
      <c r="F1009" t="s">
        <v>9</v>
      </c>
      <c r="G1009" t="s">
        <v>145</v>
      </c>
      <c r="H1009" t="s">
        <v>35</v>
      </c>
      <c r="I1009" t="s">
        <v>87</v>
      </c>
      <c r="J1009" t="s">
        <v>19</v>
      </c>
      <c r="K1009" t="s">
        <v>90</v>
      </c>
      <c r="L1009">
        <v>1</v>
      </c>
      <c r="M1009" s="6">
        <v>0</v>
      </c>
      <c r="N1009" s="6">
        <v>3991.49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W1009" s="66" t="str">
        <f t="shared" si="190"/>
        <v>X</v>
      </c>
      <c r="X1009" s="66" t="str">
        <f t="shared" si="191"/>
        <v>X</v>
      </c>
      <c r="BC1009" s="88">
        <v>500</v>
      </c>
      <c r="BE1009" s="78">
        <f t="shared" si="198"/>
        <v>501000</v>
      </c>
      <c r="BF1009" s="82">
        <f t="shared" si="192"/>
        <v>0.90024307677592341</v>
      </c>
      <c r="BG1009" s="82">
        <f t="shared" si="194"/>
        <v>9.9756923224076588E-2</v>
      </c>
      <c r="BH1009" s="86">
        <f t="shared" si="199"/>
        <v>2.2974677569342905E-4</v>
      </c>
      <c r="BI1009" s="83">
        <f>SUMPRODUCT(BC1009:$BC$2007,BG1009:$BG$2007)</f>
        <v>19526.846975586275</v>
      </c>
      <c r="BJ1009" s="77">
        <f t="shared" si="193"/>
        <v>8.9839819902913481E-2</v>
      </c>
      <c r="BL1009" s="78">
        <f t="shared" si="200"/>
        <v>501000</v>
      </c>
      <c r="BM1009" s="82">
        <f t="shared" si="195"/>
        <v>0.98429378805493273</v>
      </c>
      <c r="BN1009" s="82">
        <f t="shared" si="196"/>
        <v>1.5706211945067272E-2</v>
      </c>
      <c r="BO1009" s="86">
        <f t="shared" si="201"/>
        <v>6.5243796863789782E-5</v>
      </c>
      <c r="BP1009" s="83">
        <f>SUMPRODUCT(BC1008:$BC$2006, BN1009:$BN$2007)</f>
        <v>1868.1512187565186</v>
      </c>
      <c r="BQ1009" s="77">
        <f t="shared" si="197"/>
        <v>1.5488498624894603E-2</v>
      </c>
    </row>
    <row r="1010" spans="1:69" x14ac:dyDescent="0.35">
      <c r="A1010">
        <v>2023</v>
      </c>
      <c r="B1010" t="s">
        <v>3</v>
      </c>
      <c r="C1010" t="s">
        <v>67</v>
      </c>
      <c r="D1010" t="s">
        <v>17</v>
      </c>
      <c r="E1010">
        <v>8</v>
      </c>
      <c r="F1010" t="s">
        <v>9</v>
      </c>
      <c r="G1010" t="s">
        <v>122</v>
      </c>
      <c r="H1010" t="s">
        <v>35</v>
      </c>
      <c r="I1010" t="s">
        <v>86</v>
      </c>
      <c r="J1010" t="s">
        <v>19</v>
      </c>
      <c r="K1010" t="s">
        <v>90</v>
      </c>
      <c r="L1010">
        <v>1</v>
      </c>
      <c r="M1010" s="6">
        <v>0</v>
      </c>
      <c r="N1010" s="6">
        <v>3995.57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W1010" s="66" t="str">
        <f t="shared" si="190"/>
        <v>X</v>
      </c>
      <c r="X1010" s="66" t="str">
        <f t="shared" si="191"/>
        <v>X</v>
      </c>
      <c r="BC1010" s="88">
        <v>500</v>
      </c>
      <c r="BE1010" s="78">
        <f t="shared" si="198"/>
        <v>501500</v>
      </c>
      <c r="BF1010" s="82">
        <f t="shared" si="192"/>
        <v>0.90047229564543751</v>
      </c>
      <c r="BG1010" s="82">
        <f t="shared" si="194"/>
        <v>9.9527704354562485E-2</v>
      </c>
      <c r="BH1010" s="86">
        <f t="shared" si="199"/>
        <v>2.2921886951410286E-4</v>
      </c>
      <c r="BI1010" s="83">
        <f>SUMPRODUCT(BC1010:$BC$2007,BG1010:$BG$2007)</f>
        <v>19476.968513974236</v>
      </c>
      <c r="BJ1010" s="77">
        <f t="shared" si="193"/>
        <v>8.961033728271052E-2</v>
      </c>
      <c r="BL1010" s="78">
        <f t="shared" si="200"/>
        <v>501500</v>
      </c>
      <c r="BM1010" s="82">
        <f t="shared" si="195"/>
        <v>0.98435876194944261</v>
      </c>
      <c r="BN1010" s="82">
        <f t="shared" si="196"/>
        <v>1.5641238050557393E-2</v>
      </c>
      <c r="BO1010" s="86">
        <f t="shared" si="201"/>
        <v>6.4973894509878782E-5</v>
      </c>
      <c r="BP1010" s="83">
        <f>SUMPRODUCT(BC1009:$BC$2006, BN1010:$BN$2007)</f>
        <v>1860.2981127839848</v>
      </c>
      <c r="BQ1010" s="77">
        <f t="shared" si="197"/>
        <v>1.5423389965683544E-2</v>
      </c>
    </row>
    <row r="1011" spans="1:69" x14ac:dyDescent="0.35">
      <c r="A1011">
        <v>2023</v>
      </c>
      <c r="B1011" t="s">
        <v>3</v>
      </c>
      <c r="C1011" t="s">
        <v>67</v>
      </c>
      <c r="D1011" t="s">
        <v>17</v>
      </c>
      <c r="E1011">
        <v>10</v>
      </c>
      <c r="F1011" t="s">
        <v>9</v>
      </c>
      <c r="G1011" t="s">
        <v>139</v>
      </c>
      <c r="H1011" t="s">
        <v>35</v>
      </c>
      <c r="I1011" t="s">
        <v>87</v>
      </c>
      <c r="J1011" t="s">
        <v>19</v>
      </c>
      <c r="K1011" t="s">
        <v>90</v>
      </c>
      <c r="L1011">
        <v>1</v>
      </c>
      <c r="M1011" s="6">
        <v>65909.789999999994</v>
      </c>
      <c r="N1011" s="6">
        <v>3909.5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  <c r="W1011" s="66">
        <f t="shared" si="190"/>
        <v>65909.789999999994</v>
      </c>
      <c r="X1011" s="66" t="str">
        <f t="shared" si="191"/>
        <v>X</v>
      </c>
      <c r="BC1011" s="88">
        <v>500</v>
      </c>
      <c r="BE1011" s="78">
        <f t="shared" si="198"/>
        <v>502000</v>
      </c>
      <c r="BF1011" s="82">
        <f t="shared" si="192"/>
        <v>0.90070098782178132</v>
      </c>
      <c r="BG1011" s="82">
        <f t="shared" si="194"/>
        <v>9.9299012178218682E-2</v>
      </c>
      <c r="BH1011" s="86">
        <f t="shared" si="199"/>
        <v>2.2869217634380323E-4</v>
      </c>
      <c r="BI1011" s="83">
        <f>SUMPRODUCT(BC1011:$BC$2007,BG1011:$BG$2007)</f>
        <v>19427.204661796954</v>
      </c>
      <c r="BJ1011" s="77">
        <f t="shared" si="193"/>
        <v>8.9381381961717229E-2</v>
      </c>
      <c r="BL1011" s="78">
        <f t="shared" si="200"/>
        <v>502000</v>
      </c>
      <c r="BM1011" s="82">
        <f t="shared" si="195"/>
        <v>0.98442346705813821</v>
      </c>
      <c r="BN1011" s="82">
        <f t="shared" si="196"/>
        <v>1.5576532941861787E-2</v>
      </c>
      <c r="BO1011" s="86">
        <f t="shared" si="201"/>
        <v>6.4705108695606306E-5</v>
      </c>
      <c r="BP1011" s="83">
        <f>SUMPRODUCT(BC1010:$BC$2006, BN1011:$BN$2007)</f>
        <v>1852.4774937587063</v>
      </c>
      <c r="BQ1011" s="77">
        <f t="shared" si="197"/>
        <v>1.535855064978519E-2</v>
      </c>
    </row>
    <row r="1012" spans="1:69" x14ac:dyDescent="0.35">
      <c r="A1012">
        <v>2023</v>
      </c>
      <c r="B1012" t="s">
        <v>3</v>
      </c>
      <c r="C1012" t="s">
        <v>69</v>
      </c>
      <c r="D1012" t="s">
        <v>17</v>
      </c>
      <c r="E1012">
        <v>1</v>
      </c>
      <c r="F1012" t="s">
        <v>9</v>
      </c>
      <c r="G1012" t="s">
        <v>121</v>
      </c>
      <c r="H1012" t="s">
        <v>35</v>
      </c>
      <c r="I1012" t="s">
        <v>86</v>
      </c>
      <c r="J1012" t="s">
        <v>19</v>
      </c>
      <c r="K1012" t="s">
        <v>102</v>
      </c>
      <c r="L1012">
        <v>1</v>
      </c>
      <c r="M1012" s="6">
        <v>-72000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-64882.42</v>
      </c>
      <c r="W1012" s="66" t="str">
        <f t="shared" si="190"/>
        <v>X</v>
      </c>
      <c r="X1012" s="66" t="str">
        <f t="shared" si="191"/>
        <v>X</v>
      </c>
      <c r="BC1012" s="88">
        <v>500</v>
      </c>
      <c r="BE1012" s="78">
        <f t="shared" si="198"/>
        <v>502500</v>
      </c>
      <c r="BF1012" s="82">
        <f t="shared" si="192"/>
        <v>0.90092915451517697</v>
      </c>
      <c r="BG1012" s="82">
        <f t="shared" si="194"/>
        <v>9.9070845484823034E-2</v>
      </c>
      <c r="BH1012" s="86">
        <f t="shared" si="199"/>
        <v>2.2816669339564832E-4</v>
      </c>
      <c r="BI1012" s="83">
        <f>SUMPRODUCT(BC1012:$BC$2007,BG1012:$BG$2007)</f>
        <v>19377.555155707843</v>
      </c>
      <c r="BJ1012" s="77">
        <f t="shared" si="193"/>
        <v>8.9152952728319176E-2</v>
      </c>
      <c r="BL1012" s="78">
        <f t="shared" si="200"/>
        <v>502500</v>
      </c>
      <c r="BM1012" s="82">
        <f t="shared" si="195"/>
        <v>0.9844879044929401</v>
      </c>
      <c r="BN1012" s="82">
        <f t="shared" si="196"/>
        <v>1.5512095507059898E-2</v>
      </c>
      <c r="BO1012" s="86">
        <f t="shared" si="201"/>
        <v>6.4437434801889459E-5</v>
      </c>
      <c r="BP1012" s="83">
        <f>SUMPRODUCT(BC1011:$BC$2006, BN1012:$BN$2007)</f>
        <v>1844.6892272877753</v>
      </c>
      <c r="BQ1012" s="77">
        <f t="shared" si="197"/>
        <v>1.5293979562972624E-2</v>
      </c>
    </row>
    <row r="1013" spans="1:69" x14ac:dyDescent="0.35">
      <c r="A1013">
        <v>2023</v>
      </c>
      <c r="B1013" t="s">
        <v>3</v>
      </c>
      <c r="C1013" t="s">
        <v>69</v>
      </c>
      <c r="D1013" t="s">
        <v>17</v>
      </c>
      <c r="E1013">
        <v>1</v>
      </c>
      <c r="F1013" t="s">
        <v>9</v>
      </c>
      <c r="G1013" t="s">
        <v>121</v>
      </c>
      <c r="H1013" t="s">
        <v>35</v>
      </c>
      <c r="I1013" t="s">
        <v>87</v>
      </c>
      <c r="J1013" t="s">
        <v>19</v>
      </c>
      <c r="K1013" t="s">
        <v>102</v>
      </c>
      <c r="L1013">
        <v>1</v>
      </c>
      <c r="M1013" s="6">
        <v>-120000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-108137.37</v>
      </c>
      <c r="W1013" s="66">
        <f t="shared" si="190"/>
        <v>-120000</v>
      </c>
      <c r="X1013" s="66" t="str">
        <f t="shared" si="191"/>
        <v>X</v>
      </c>
      <c r="BC1013" s="88">
        <v>500</v>
      </c>
      <c r="BE1013" s="78">
        <f t="shared" si="198"/>
        <v>503000</v>
      </c>
      <c r="BF1013" s="82">
        <f t="shared" si="192"/>
        <v>0.90115679693306538</v>
      </c>
      <c r="BG1013" s="82">
        <f t="shared" si="194"/>
        <v>9.8843203066934615E-2</v>
      </c>
      <c r="BH1013" s="86">
        <f t="shared" si="199"/>
        <v>2.2764241788841844E-4</v>
      </c>
      <c r="BI1013" s="83">
        <f>SUMPRODUCT(BC1013:$BC$2007,BG1013:$BG$2007)</f>
        <v>19328.019732965429</v>
      </c>
      <c r="BJ1013" s="77">
        <f t="shared" si="193"/>
        <v>8.8925048373685922E-2</v>
      </c>
      <c r="BL1013" s="78">
        <f t="shared" si="200"/>
        <v>503000</v>
      </c>
      <c r="BM1013" s="82">
        <f t="shared" si="195"/>
        <v>0.98455207536116907</v>
      </c>
      <c r="BN1013" s="82">
        <f t="shared" si="196"/>
        <v>1.5447924638830934E-2</v>
      </c>
      <c r="BO1013" s="86">
        <f t="shared" si="201"/>
        <v>6.4170868228963229E-5</v>
      </c>
      <c r="BP1013" s="83">
        <f>SUMPRODUCT(BC1012:$BC$2006, BN1013:$BN$2007)</f>
        <v>1836.9331795342455</v>
      </c>
      <c r="BQ1013" s="77">
        <f t="shared" si="197"/>
        <v>1.5229675595628309E-2</v>
      </c>
    </row>
    <row r="1014" spans="1:69" x14ac:dyDescent="0.35">
      <c r="A1014">
        <v>2023</v>
      </c>
      <c r="B1014" t="s">
        <v>3</v>
      </c>
      <c r="C1014" t="s">
        <v>69</v>
      </c>
      <c r="D1014" t="s">
        <v>17</v>
      </c>
      <c r="E1014">
        <v>1</v>
      </c>
      <c r="F1014" t="s">
        <v>9</v>
      </c>
      <c r="G1014" t="s">
        <v>122</v>
      </c>
      <c r="H1014" t="s">
        <v>35</v>
      </c>
      <c r="I1014" t="s">
        <v>86</v>
      </c>
      <c r="J1014" t="s">
        <v>19</v>
      </c>
      <c r="K1014" t="s">
        <v>95</v>
      </c>
      <c r="L1014">
        <v>1</v>
      </c>
      <c r="M1014" s="6">
        <v>8000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8000</v>
      </c>
      <c r="W1014" s="66" t="str">
        <f t="shared" si="190"/>
        <v>X</v>
      </c>
      <c r="X1014" s="66" t="str">
        <f t="shared" si="191"/>
        <v>X</v>
      </c>
      <c r="BC1014" s="88">
        <v>500</v>
      </c>
      <c r="BE1014" s="78">
        <f t="shared" si="198"/>
        <v>503500</v>
      </c>
      <c r="BF1014" s="82">
        <f t="shared" si="192"/>
        <v>0.90138391628011316</v>
      </c>
      <c r="BG1014" s="82">
        <f t="shared" si="194"/>
        <v>9.8616083719886838E-2</v>
      </c>
      <c r="BH1014" s="86">
        <f t="shared" si="199"/>
        <v>2.2711934704777725E-4</v>
      </c>
      <c r="BI1014" s="83">
        <f>SUMPRODUCT(BC1014:$BC$2007,BG1014:$BG$2007)</f>
        <v>19278.598131431962</v>
      </c>
      <c r="BJ1014" s="77">
        <f t="shared" si="193"/>
        <v>8.8697667691764695E-2</v>
      </c>
      <c r="BL1014" s="78">
        <f t="shared" si="200"/>
        <v>503500</v>
      </c>
      <c r="BM1014" s="82">
        <f t="shared" si="195"/>
        <v>0.98461598076556511</v>
      </c>
      <c r="BN1014" s="82">
        <f t="shared" si="196"/>
        <v>1.5384019234434887E-2</v>
      </c>
      <c r="BO1014" s="86">
        <f t="shared" si="201"/>
        <v>6.3905404396047416E-5</v>
      </c>
      <c r="BP1014" s="83">
        <f>SUMPRODUCT(BC1013:$BC$2006, BN1014:$BN$2007)</f>
        <v>1829.20921721483</v>
      </c>
      <c r="BQ1014" s="77">
        <f t="shared" si="197"/>
        <v>1.516563764272499E-2</v>
      </c>
    </row>
    <row r="1015" spans="1:69" x14ac:dyDescent="0.35">
      <c r="A1015">
        <v>2023</v>
      </c>
      <c r="B1015" t="s">
        <v>3</v>
      </c>
      <c r="C1015" t="s">
        <v>69</v>
      </c>
      <c r="D1015" t="s">
        <v>17</v>
      </c>
      <c r="E1015">
        <v>1</v>
      </c>
      <c r="F1015" t="s">
        <v>9</v>
      </c>
      <c r="G1015" t="s">
        <v>122</v>
      </c>
      <c r="H1015" t="s">
        <v>35</v>
      </c>
      <c r="I1015" t="s">
        <v>86</v>
      </c>
      <c r="J1015" t="s">
        <v>19</v>
      </c>
      <c r="K1015" t="s">
        <v>99</v>
      </c>
      <c r="L1015">
        <v>1</v>
      </c>
      <c r="M1015" s="6">
        <v>0</v>
      </c>
      <c r="N1015" s="6">
        <v>9083.9500000000007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W1015" s="66" t="str">
        <f t="shared" si="190"/>
        <v>X</v>
      </c>
      <c r="X1015" s="66" t="str">
        <f t="shared" si="191"/>
        <v>X</v>
      </c>
      <c r="BC1015" s="88">
        <v>500</v>
      </c>
      <c r="BE1015" s="78">
        <f t="shared" si="198"/>
        <v>504000</v>
      </c>
      <c r="BF1015" s="82">
        <f t="shared" si="192"/>
        <v>0.9016105137582191</v>
      </c>
      <c r="BG1015" s="82">
        <f t="shared" si="194"/>
        <v>9.8389486241780899E-2</v>
      </c>
      <c r="BH1015" s="86">
        <f t="shared" si="199"/>
        <v>2.2659747810593878E-4</v>
      </c>
      <c r="BI1015" s="83">
        <f>SUMPRODUCT(BC1015:$BC$2007,BG1015:$BG$2007)</f>
        <v>19229.290089572019</v>
      </c>
      <c r="BJ1015" s="77">
        <f t="shared" si="193"/>
        <v>8.847080947927391E-2</v>
      </c>
      <c r="BL1015" s="78">
        <f t="shared" si="200"/>
        <v>504000</v>
      </c>
      <c r="BM1015" s="82">
        <f t="shared" si="195"/>
        <v>0.98467962180430657</v>
      </c>
      <c r="BN1015" s="82">
        <f t="shared" si="196"/>
        <v>1.5320378195693429E-2</v>
      </c>
      <c r="BO1015" s="86">
        <f t="shared" si="201"/>
        <v>6.3641038741457656E-5</v>
      </c>
      <c r="BP1015" s="83">
        <f>SUMPRODUCT(BC1014:$BC$2006, BN1015:$BN$2007)</f>
        <v>1821.5172075976125</v>
      </c>
      <c r="BQ1015" s="77">
        <f t="shared" si="197"/>
        <v>1.5101864603806733E-2</v>
      </c>
    </row>
    <row r="1016" spans="1:69" x14ac:dyDescent="0.35">
      <c r="A1016">
        <v>2023</v>
      </c>
      <c r="B1016" t="s">
        <v>3</v>
      </c>
      <c r="C1016" t="s">
        <v>69</v>
      </c>
      <c r="D1016" t="s">
        <v>17</v>
      </c>
      <c r="E1016">
        <v>1</v>
      </c>
      <c r="F1016" t="s">
        <v>9</v>
      </c>
      <c r="G1016" t="s">
        <v>123</v>
      </c>
      <c r="H1016" t="s">
        <v>35</v>
      </c>
      <c r="I1016" t="s">
        <v>86</v>
      </c>
      <c r="J1016" t="s">
        <v>19</v>
      </c>
      <c r="K1016" t="s">
        <v>94</v>
      </c>
      <c r="L1016">
        <v>1</v>
      </c>
      <c r="M1016" s="6">
        <v>0</v>
      </c>
      <c r="N1016" s="6">
        <v>4762.46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W1016" s="66" t="str">
        <f t="shared" si="190"/>
        <v>X</v>
      </c>
      <c r="X1016" s="66" t="str">
        <f t="shared" si="191"/>
        <v>X</v>
      </c>
      <c r="BC1016" s="88">
        <v>500</v>
      </c>
      <c r="BE1016" s="78">
        <f t="shared" si="198"/>
        <v>504500</v>
      </c>
      <c r="BF1016" s="82">
        <f t="shared" si="192"/>
        <v>0.90183659056651999</v>
      </c>
      <c r="BG1016" s="82">
        <f t="shared" si="194"/>
        <v>9.8163409433480009E-2</v>
      </c>
      <c r="BH1016" s="86">
        <f t="shared" si="199"/>
        <v>2.2607680830089016E-4</v>
      </c>
      <c r="BI1016" s="83">
        <f>SUMPRODUCT(BC1016:$BC$2007,BG1016:$BG$2007)</f>
        <v>19180.095346451126</v>
      </c>
      <c r="BJ1016" s="77">
        <f t="shared" si="193"/>
        <v>8.8244472535696852E-2</v>
      </c>
      <c r="BL1016" s="78">
        <f t="shared" si="200"/>
        <v>504500</v>
      </c>
      <c r="BM1016" s="82">
        <f t="shared" si="195"/>
        <v>0.9847429995710284</v>
      </c>
      <c r="BN1016" s="82">
        <f t="shared" si="196"/>
        <v>1.5257000428971601E-2</v>
      </c>
      <c r="BO1016" s="86">
        <f t="shared" si="201"/>
        <v>6.3377766721828266E-5</v>
      </c>
      <c r="BP1016" s="83">
        <f>SUMPRODUCT(BC1015:$BC$2006, BN1016:$BN$2007)</f>
        <v>1813.8570184997657</v>
      </c>
      <c r="BQ1016" s="77">
        <f t="shared" si="197"/>
        <v>1.5038355382969992E-2</v>
      </c>
    </row>
    <row r="1017" spans="1:69" x14ac:dyDescent="0.35">
      <c r="A1017">
        <v>2023</v>
      </c>
      <c r="B1017" t="s">
        <v>3</v>
      </c>
      <c r="C1017" t="s">
        <v>69</v>
      </c>
      <c r="D1017" t="s">
        <v>17</v>
      </c>
      <c r="E1017">
        <v>1</v>
      </c>
      <c r="F1017" t="s">
        <v>9</v>
      </c>
      <c r="G1017" t="s">
        <v>124</v>
      </c>
      <c r="H1017" t="s">
        <v>35</v>
      </c>
      <c r="I1017" t="s">
        <v>87</v>
      </c>
      <c r="J1017" t="s">
        <v>19</v>
      </c>
      <c r="K1017" t="s">
        <v>91</v>
      </c>
      <c r="L1017">
        <v>1</v>
      </c>
      <c r="M1017" s="6">
        <v>20000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20000</v>
      </c>
      <c r="W1017" s="66">
        <f t="shared" si="190"/>
        <v>20000</v>
      </c>
      <c r="X1017" s="66" t="str">
        <f t="shared" si="191"/>
        <v>X</v>
      </c>
      <c r="BC1017" s="88">
        <v>500</v>
      </c>
      <c r="BE1017" s="78">
        <f t="shared" si="198"/>
        <v>505000</v>
      </c>
      <c r="BF1017" s="82">
        <f t="shared" si="192"/>
        <v>0.90206214790139738</v>
      </c>
      <c r="BG1017" s="82">
        <f t="shared" si="194"/>
        <v>9.7937852098602618E-2</v>
      </c>
      <c r="BH1017" s="86">
        <f t="shared" si="199"/>
        <v>2.2555733487739094E-4</v>
      </c>
      <c r="BI1017" s="83">
        <f>SUMPRODUCT(BC1017:$BC$2007,BG1017:$BG$2007)</f>
        <v>19131.013641734389</v>
      </c>
      <c r="BJ1017" s="77">
        <f t="shared" si="193"/>
        <v>8.801865566327538E-2</v>
      </c>
      <c r="BL1017" s="78">
        <f t="shared" si="200"/>
        <v>505000</v>
      </c>
      <c r="BM1017" s="82">
        <f t="shared" si="195"/>
        <v>0.98480611515484173</v>
      </c>
      <c r="BN1017" s="82">
        <f t="shared" si="196"/>
        <v>1.5193884845158268E-2</v>
      </c>
      <c r="BO1017" s="86">
        <f t="shared" si="201"/>
        <v>6.3115583813333487E-5</v>
      </c>
      <c r="BP1017" s="83">
        <f>SUMPRODUCT(BC1016:$BC$2006, BN1017:$BN$2007)</f>
        <v>1806.2285182852802</v>
      </c>
      <c r="BQ1017" s="77">
        <f t="shared" si="197"/>
        <v>1.4975108888844794E-2</v>
      </c>
    </row>
    <row r="1018" spans="1:69" x14ac:dyDescent="0.35">
      <c r="A1018">
        <v>2023</v>
      </c>
      <c r="B1018" t="s">
        <v>3</v>
      </c>
      <c r="C1018" t="s">
        <v>69</v>
      </c>
      <c r="D1018" t="s">
        <v>17</v>
      </c>
      <c r="E1018">
        <v>1</v>
      </c>
      <c r="F1018" t="s">
        <v>9</v>
      </c>
      <c r="G1018" t="s">
        <v>125</v>
      </c>
      <c r="H1018" t="s">
        <v>35</v>
      </c>
      <c r="I1018" t="s">
        <v>86</v>
      </c>
      <c r="J1018" t="s">
        <v>19</v>
      </c>
      <c r="K1018" t="s">
        <v>94</v>
      </c>
      <c r="L1018">
        <v>2</v>
      </c>
      <c r="M1018" s="6">
        <v>0</v>
      </c>
      <c r="N1018" s="6">
        <v>17059.95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W1018" s="66" t="str">
        <f t="shared" si="190"/>
        <v>X</v>
      </c>
      <c r="X1018" s="66" t="str">
        <f t="shared" si="191"/>
        <v>X</v>
      </c>
      <c r="BC1018" s="88">
        <v>500</v>
      </c>
      <c r="BE1018" s="78">
        <f t="shared" si="198"/>
        <v>505500</v>
      </c>
      <c r="BF1018" s="82">
        <f t="shared" si="192"/>
        <v>0.9022871869564838</v>
      </c>
      <c r="BG1018" s="82">
        <f t="shared" si="194"/>
        <v>9.77128130435162E-2</v>
      </c>
      <c r="BH1018" s="86">
        <f t="shared" si="199"/>
        <v>2.2503905508641786E-4</v>
      </c>
      <c r="BI1018" s="83">
        <f>SUMPRODUCT(BC1018:$BC$2007,BG1018:$BG$2007)</f>
        <v>19082.044715685086</v>
      </c>
      <c r="BJ1018" s="77">
        <f t="shared" si="193"/>
        <v>8.7793357667003427E-2</v>
      </c>
      <c r="BL1018" s="78">
        <f t="shared" si="200"/>
        <v>505500</v>
      </c>
      <c r="BM1018" s="82">
        <f t="shared" si="195"/>
        <v>0.9848689696403522</v>
      </c>
      <c r="BN1018" s="82">
        <f t="shared" si="196"/>
        <v>1.5131030359647801E-2</v>
      </c>
      <c r="BO1018" s="86">
        <f t="shared" si="201"/>
        <v>6.285448551046624E-5</v>
      </c>
      <c r="BP1018" s="83">
        <f>SUMPRODUCT(BC1017:$BC$2006, BN1018:$BN$2007)</f>
        <v>1798.6315758627006</v>
      </c>
      <c r="BQ1018" s="77">
        <f t="shared" si="197"/>
        <v>1.4912124034575959E-2</v>
      </c>
    </row>
    <row r="1019" spans="1:69" x14ac:dyDescent="0.35">
      <c r="A1019">
        <v>2023</v>
      </c>
      <c r="B1019" t="s">
        <v>3</v>
      </c>
      <c r="C1019" t="s">
        <v>69</v>
      </c>
      <c r="D1019" t="s">
        <v>17</v>
      </c>
      <c r="E1019">
        <v>1</v>
      </c>
      <c r="F1019" t="s">
        <v>9</v>
      </c>
      <c r="G1019" t="s">
        <v>126</v>
      </c>
      <c r="H1019" t="s">
        <v>35</v>
      </c>
      <c r="I1019" t="s">
        <v>86</v>
      </c>
      <c r="J1019" t="s">
        <v>19</v>
      </c>
      <c r="K1019" t="s">
        <v>89</v>
      </c>
      <c r="L1019">
        <v>2</v>
      </c>
      <c r="M1019" s="6">
        <v>11480.34</v>
      </c>
      <c r="N1019" s="6">
        <v>0</v>
      </c>
      <c r="O1019" s="6">
        <v>0</v>
      </c>
      <c r="P1019" s="6">
        <v>1480.34</v>
      </c>
      <c r="Q1019" s="6">
        <v>0</v>
      </c>
      <c r="R1019" s="6">
        <v>0</v>
      </c>
      <c r="S1019" s="6">
        <v>0</v>
      </c>
      <c r="T1019" s="6">
        <v>11480.34</v>
      </c>
      <c r="W1019" s="66" t="str">
        <f t="shared" si="190"/>
        <v>X</v>
      </c>
      <c r="X1019" s="66" t="str">
        <f t="shared" si="191"/>
        <v>X</v>
      </c>
      <c r="BC1019" s="88">
        <v>500</v>
      </c>
      <c r="BE1019" s="78">
        <f t="shared" si="198"/>
        <v>506000</v>
      </c>
      <c r="BF1019" s="82">
        <f t="shared" si="192"/>
        <v>0.90251170892266919</v>
      </c>
      <c r="BG1019" s="82">
        <f t="shared" si="194"/>
        <v>9.7488291077330813E-2</v>
      </c>
      <c r="BH1019" s="86">
        <f t="shared" si="199"/>
        <v>2.24521966185387E-4</v>
      </c>
      <c r="BI1019" s="83">
        <f>SUMPRODUCT(BC1019:$BC$2007,BG1019:$BG$2007)</f>
        <v>19033.188309163332</v>
      </c>
      <c r="BJ1019" s="77">
        <f t="shared" si="193"/>
        <v>8.7568577354620911E-2</v>
      </c>
      <c r="BL1019" s="78">
        <f t="shared" si="200"/>
        <v>506000</v>
      </c>
      <c r="BM1019" s="82">
        <f t="shared" si="195"/>
        <v>0.98493156410767835</v>
      </c>
      <c r="BN1019" s="82">
        <f t="shared" si="196"/>
        <v>1.5068435892321652E-2</v>
      </c>
      <c r="BO1019" s="86">
        <f t="shared" si="201"/>
        <v>6.259446732614915E-5</v>
      </c>
      <c r="BP1019" s="83">
        <f>SUMPRODUCT(BC1018:$BC$2006, BN1019:$BN$2007)</f>
        <v>1791.0660606828769</v>
      </c>
      <c r="BQ1019" s="77">
        <f t="shared" si="197"/>
        <v>1.4849399737804461E-2</v>
      </c>
    </row>
    <row r="1020" spans="1:69" x14ac:dyDescent="0.35">
      <c r="A1020">
        <v>2023</v>
      </c>
      <c r="B1020" t="s">
        <v>3</v>
      </c>
      <c r="C1020" t="s">
        <v>69</v>
      </c>
      <c r="D1020" t="s">
        <v>17</v>
      </c>
      <c r="E1020">
        <v>1</v>
      </c>
      <c r="F1020" t="s">
        <v>9</v>
      </c>
      <c r="G1020" t="s">
        <v>127</v>
      </c>
      <c r="H1020" t="s">
        <v>35</v>
      </c>
      <c r="I1020" t="s">
        <v>86</v>
      </c>
      <c r="J1020" t="s">
        <v>19</v>
      </c>
      <c r="K1020" t="s">
        <v>94</v>
      </c>
      <c r="L1020">
        <v>4</v>
      </c>
      <c r="M1020" s="6">
        <v>30000</v>
      </c>
      <c r="N1020" s="6">
        <v>86833.59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30000</v>
      </c>
      <c r="W1020" s="66" t="str">
        <f t="shared" si="190"/>
        <v>X</v>
      </c>
      <c r="X1020" s="66" t="str">
        <f t="shared" si="191"/>
        <v>X</v>
      </c>
      <c r="BC1020" s="88">
        <v>500</v>
      </c>
      <c r="BE1020" s="78">
        <f t="shared" si="198"/>
        <v>506500</v>
      </c>
      <c r="BF1020" s="82">
        <f t="shared" si="192"/>
        <v>0.90273571498810701</v>
      </c>
      <c r="BG1020" s="82">
        <f t="shared" si="194"/>
        <v>9.7264285011892992E-2</v>
      </c>
      <c r="BH1020" s="86">
        <f t="shared" si="199"/>
        <v>2.2400606543782065E-4</v>
      </c>
      <c r="BI1020" s="83">
        <f>SUMPRODUCT(BC1020:$BC$2007,BG1020:$BG$2007)</f>
        <v>18984.444163624667</v>
      </c>
      <c r="BJ1020" s="77">
        <f t="shared" si="193"/>
        <v>8.7344313536607168E-2</v>
      </c>
      <c r="BL1020" s="78">
        <f t="shared" si="200"/>
        <v>506500</v>
      </c>
      <c r="BM1020" s="82">
        <f t="shared" si="195"/>
        <v>0.98499389963247086</v>
      </c>
      <c r="BN1020" s="82">
        <f t="shared" si="196"/>
        <v>1.500610036752914E-2</v>
      </c>
      <c r="BO1020" s="86">
        <f t="shared" si="201"/>
        <v>6.2335524792511698E-5</v>
      </c>
      <c r="BP1020" s="83">
        <f>SUMPRODUCT(BC1019:$BC$2006, BN1020:$BN$2007)</f>
        <v>1783.531842736716</v>
      </c>
      <c r="BQ1020" s="77">
        <f t="shared" si="197"/>
        <v>1.4786934920648791E-2</v>
      </c>
    </row>
    <row r="1021" spans="1:69" x14ac:dyDescent="0.35">
      <c r="A1021">
        <v>2023</v>
      </c>
      <c r="B1021" t="s">
        <v>3</v>
      </c>
      <c r="C1021" t="s">
        <v>69</v>
      </c>
      <c r="D1021" t="s">
        <v>17</v>
      </c>
      <c r="E1021">
        <v>1</v>
      </c>
      <c r="F1021" t="s">
        <v>9</v>
      </c>
      <c r="G1021" t="s">
        <v>127</v>
      </c>
      <c r="H1021" t="s">
        <v>35</v>
      </c>
      <c r="I1021" t="s">
        <v>86</v>
      </c>
      <c r="J1021" t="s">
        <v>19</v>
      </c>
      <c r="K1021" t="s">
        <v>89</v>
      </c>
      <c r="L1021">
        <v>1</v>
      </c>
      <c r="M1021" s="6">
        <v>10000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10000</v>
      </c>
      <c r="W1021" s="66" t="str">
        <f t="shared" si="190"/>
        <v>X</v>
      </c>
      <c r="X1021" s="66" t="str">
        <f t="shared" si="191"/>
        <v>X</v>
      </c>
      <c r="BC1021" s="88">
        <v>500</v>
      </c>
      <c r="BE1021" s="78">
        <f t="shared" si="198"/>
        <v>507000</v>
      </c>
      <c r="BF1021" s="82">
        <f t="shared" si="192"/>
        <v>0.90295920633822058</v>
      </c>
      <c r="BG1021" s="82">
        <f t="shared" si="194"/>
        <v>9.7040793661779423E-2</v>
      </c>
      <c r="BH1021" s="86">
        <f t="shared" si="199"/>
        <v>2.2349135011356935E-4</v>
      </c>
      <c r="BI1021" s="83">
        <f>SUMPRODUCT(BC1021:$BC$2007,BG1021:$BG$2007)</f>
        <v>18935.81202111872</v>
      </c>
      <c r="BJ1021" s="77">
        <f t="shared" si="193"/>
        <v>8.7120565026174865E-2</v>
      </c>
      <c r="BL1021" s="78">
        <f t="shared" si="200"/>
        <v>507000</v>
      </c>
      <c r="BM1021" s="82">
        <f t="shared" si="195"/>
        <v>0.9850559772859302</v>
      </c>
      <c r="BN1021" s="82">
        <f t="shared" si="196"/>
        <v>1.4944022714069805E-2</v>
      </c>
      <c r="BO1021" s="86">
        <f t="shared" si="201"/>
        <v>6.2077653459335913E-5</v>
      </c>
      <c r="BP1021" s="83">
        <f>SUMPRODUCT(BC1020:$BC$2006, BN1021:$BN$2007)</f>
        <v>1776.0287925529515</v>
      </c>
      <c r="BQ1021" s="77">
        <f t="shared" si="197"/>
        <v>1.4724728509686457E-2</v>
      </c>
    </row>
    <row r="1022" spans="1:69" x14ac:dyDescent="0.35">
      <c r="A1022">
        <v>2023</v>
      </c>
      <c r="B1022" t="s">
        <v>3</v>
      </c>
      <c r="C1022" t="s">
        <v>69</v>
      </c>
      <c r="D1022" t="s">
        <v>17</v>
      </c>
      <c r="E1022">
        <v>1</v>
      </c>
      <c r="F1022" t="s">
        <v>9</v>
      </c>
      <c r="G1022" t="s">
        <v>127</v>
      </c>
      <c r="H1022" t="s">
        <v>35</v>
      </c>
      <c r="I1022" t="s">
        <v>86</v>
      </c>
      <c r="J1022" t="s">
        <v>19</v>
      </c>
      <c r="K1022" t="s">
        <v>95</v>
      </c>
      <c r="L1022">
        <v>1</v>
      </c>
      <c r="M1022" s="6">
        <v>-15844.84</v>
      </c>
      <c r="N1022" s="6">
        <v>0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-15844.84</v>
      </c>
      <c r="W1022" s="66" t="str">
        <f t="shared" si="190"/>
        <v>X</v>
      </c>
      <c r="X1022" s="66" t="str">
        <f t="shared" si="191"/>
        <v>X</v>
      </c>
      <c r="BC1022" s="88">
        <v>500</v>
      </c>
      <c r="BE1022" s="78">
        <f t="shared" si="198"/>
        <v>507500</v>
      </c>
      <c r="BF1022" s="82">
        <f t="shared" si="192"/>
        <v>0.90318218415570939</v>
      </c>
      <c r="BG1022" s="82">
        <f t="shared" si="194"/>
        <v>9.6817815844290611E-2</v>
      </c>
      <c r="BH1022" s="86">
        <f t="shared" si="199"/>
        <v>2.2297781748881196E-4</v>
      </c>
      <c r="BI1022" s="83">
        <f>SUMPRODUCT(BC1022:$BC$2007,BG1022:$BG$2007)</f>
        <v>18887.291624287827</v>
      </c>
      <c r="BJ1022" s="77">
        <f t="shared" si="193"/>
        <v>8.6897330639263581E-2</v>
      </c>
      <c r="BL1022" s="78">
        <f t="shared" si="200"/>
        <v>507500</v>
      </c>
      <c r="BM1022" s="82">
        <f t="shared" si="195"/>
        <v>0.9851177981348257</v>
      </c>
      <c r="BN1022" s="82">
        <f t="shared" si="196"/>
        <v>1.4882201865174305E-2</v>
      </c>
      <c r="BO1022" s="86">
        <f t="shared" si="201"/>
        <v>6.1820848895499658E-5</v>
      </c>
      <c r="BP1022" s="83">
        <f>SUMPRODUCT(BC1021:$BC$2006, BN1022:$BN$2007)</f>
        <v>1768.5567811959168</v>
      </c>
      <c r="BQ1022" s="77">
        <f t="shared" si="197"/>
        <v>1.4662779435935532E-2</v>
      </c>
    </row>
    <row r="1023" spans="1:69" x14ac:dyDescent="0.35">
      <c r="A1023">
        <v>2023</v>
      </c>
      <c r="B1023" t="s">
        <v>3</v>
      </c>
      <c r="C1023" t="s">
        <v>69</v>
      </c>
      <c r="D1023" t="s">
        <v>17</v>
      </c>
      <c r="E1023">
        <v>1</v>
      </c>
      <c r="F1023" t="s">
        <v>9</v>
      </c>
      <c r="G1023" t="s">
        <v>128</v>
      </c>
      <c r="H1023" t="s">
        <v>35</v>
      </c>
      <c r="I1023" t="s">
        <v>86</v>
      </c>
      <c r="J1023" t="s">
        <v>19</v>
      </c>
      <c r="K1023" t="s">
        <v>94</v>
      </c>
      <c r="L1023">
        <v>3</v>
      </c>
      <c r="M1023" s="6">
        <v>0</v>
      </c>
      <c r="N1023" s="6">
        <v>48545.08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0</v>
      </c>
      <c r="W1023" s="66" t="str">
        <f t="shared" si="190"/>
        <v>X</v>
      </c>
      <c r="X1023" s="66" t="str">
        <f t="shared" si="191"/>
        <v>X</v>
      </c>
      <c r="BC1023" s="88">
        <v>500</v>
      </c>
      <c r="BE1023" s="78">
        <f t="shared" si="198"/>
        <v>508000</v>
      </c>
      <c r="BF1023" s="82">
        <f t="shared" si="192"/>
        <v>0.90340464962055533</v>
      </c>
      <c r="BG1023" s="82">
        <f t="shared" si="194"/>
        <v>9.6595350379444667E-2</v>
      </c>
      <c r="BH1023" s="86">
        <f t="shared" si="199"/>
        <v>2.2246546484594454E-4</v>
      </c>
      <c r="BI1023" s="83">
        <f>SUMPRODUCT(BC1023:$BC$2007,BG1023:$BG$2007)</f>
        <v>18838.882716365682</v>
      </c>
      <c r="BJ1023" s="77">
        <f t="shared" si="193"/>
        <v>8.6674609194533694E-2</v>
      </c>
      <c r="BL1023" s="78">
        <f t="shared" si="200"/>
        <v>508000</v>
      </c>
      <c r="BM1023" s="82">
        <f t="shared" si="195"/>
        <v>0.98517936324151378</v>
      </c>
      <c r="BN1023" s="82">
        <f t="shared" si="196"/>
        <v>1.4820636758486216E-2</v>
      </c>
      <c r="BO1023" s="86">
        <f t="shared" si="201"/>
        <v>6.1565106688088456E-5</v>
      </c>
      <c r="BP1023" s="83">
        <f>SUMPRODUCT(BC1022:$BC$2006, BN1023:$BN$2007)</f>
        <v>1761.11568026333</v>
      </c>
      <c r="BQ1023" s="77">
        <f t="shared" si="197"/>
        <v>1.4601086634836278E-2</v>
      </c>
    </row>
    <row r="1024" spans="1:69" x14ac:dyDescent="0.35">
      <c r="A1024">
        <v>2023</v>
      </c>
      <c r="B1024" t="s">
        <v>3</v>
      </c>
      <c r="C1024" t="s">
        <v>69</v>
      </c>
      <c r="D1024" t="s">
        <v>17</v>
      </c>
      <c r="E1024">
        <v>1</v>
      </c>
      <c r="F1024" t="s">
        <v>9</v>
      </c>
      <c r="G1024" t="s">
        <v>128</v>
      </c>
      <c r="H1024" t="s">
        <v>35</v>
      </c>
      <c r="I1024" t="s">
        <v>86</v>
      </c>
      <c r="J1024" t="s">
        <v>19</v>
      </c>
      <c r="K1024" t="s">
        <v>95</v>
      </c>
      <c r="L1024">
        <v>1</v>
      </c>
      <c r="M1024" s="6">
        <v>50000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50000</v>
      </c>
      <c r="W1024" s="66" t="str">
        <f t="shared" si="190"/>
        <v>X</v>
      </c>
      <c r="X1024" s="66" t="str">
        <f t="shared" si="191"/>
        <v>X</v>
      </c>
      <c r="BC1024" s="88">
        <v>500</v>
      </c>
      <c r="BE1024" s="78">
        <f t="shared" si="198"/>
        <v>508500</v>
      </c>
      <c r="BF1024" s="82">
        <f t="shared" si="192"/>
        <v>0.90362660391002914</v>
      </c>
      <c r="BG1024" s="82">
        <f t="shared" si="194"/>
        <v>9.6373396089970864E-2</v>
      </c>
      <c r="BH1024" s="86">
        <f t="shared" si="199"/>
        <v>2.2195428947380247E-4</v>
      </c>
      <c r="BI1024" s="83">
        <f>SUMPRODUCT(BC1024:$BC$2007,BG1024:$BG$2007)</f>
        <v>18790.585041175957</v>
      </c>
      <c r="BJ1024" s="77">
        <f t="shared" si="193"/>
        <v>8.6452399513359895E-2</v>
      </c>
      <c r="BL1024" s="78">
        <f t="shared" si="200"/>
        <v>508500</v>
      </c>
      <c r="BM1024" s="82">
        <f t="shared" si="195"/>
        <v>0.98524067366395573</v>
      </c>
      <c r="BN1024" s="82">
        <f t="shared" si="196"/>
        <v>1.4759326336044265E-2</v>
      </c>
      <c r="BO1024" s="86">
        <f t="shared" si="201"/>
        <v>6.1310422441951395E-5</v>
      </c>
      <c r="BP1024" s="83">
        <f>SUMPRODUCT(BC1023:$BC$2006, BN1024:$BN$2007)</f>
        <v>1753.7053618840864</v>
      </c>
      <c r="BQ1024" s="77">
        <f t="shared" si="197"/>
        <v>1.4539649046232856E-2</v>
      </c>
    </row>
    <row r="1025" spans="1:69" x14ac:dyDescent="0.35">
      <c r="A1025">
        <v>2023</v>
      </c>
      <c r="B1025" t="s">
        <v>3</v>
      </c>
      <c r="C1025" t="s">
        <v>69</v>
      </c>
      <c r="D1025" t="s">
        <v>17</v>
      </c>
      <c r="E1025">
        <v>1</v>
      </c>
      <c r="F1025" t="s">
        <v>9</v>
      </c>
      <c r="G1025" t="s">
        <v>128</v>
      </c>
      <c r="H1025" t="s">
        <v>35</v>
      </c>
      <c r="I1025" t="s">
        <v>86</v>
      </c>
      <c r="J1025" t="s">
        <v>19</v>
      </c>
      <c r="K1025" t="s">
        <v>108</v>
      </c>
      <c r="L1025">
        <v>1</v>
      </c>
      <c r="M1025" s="6">
        <v>0</v>
      </c>
      <c r="N1025" s="6">
        <v>4762.46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W1025" s="66" t="str">
        <f t="shared" si="190"/>
        <v>X</v>
      </c>
      <c r="X1025" s="66" t="str">
        <f t="shared" si="191"/>
        <v>X</v>
      </c>
      <c r="BC1025" s="88">
        <v>500</v>
      </c>
      <c r="BE1025" s="78">
        <f t="shared" si="198"/>
        <v>509000</v>
      </c>
      <c r="BF1025" s="82">
        <f t="shared" si="192"/>
        <v>0.90384804819869635</v>
      </c>
      <c r="BG1025" s="82">
        <f t="shared" si="194"/>
        <v>9.6151951801303648E-2</v>
      </c>
      <c r="BH1025" s="86">
        <f t="shared" si="199"/>
        <v>2.2144428866721633E-4</v>
      </c>
      <c r="BI1025" s="83">
        <f>SUMPRODUCT(BC1025:$BC$2007,BG1025:$BG$2007)</f>
        <v>18742.398343130975</v>
      </c>
      <c r="BJ1025" s="77">
        <f t="shared" si="193"/>
        <v>8.6230700419825251E-2</v>
      </c>
      <c r="BL1025" s="78">
        <f t="shared" si="200"/>
        <v>509000</v>
      </c>
      <c r="BM1025" s="82">
        <f t="shared" si="195"/>
        <v>0.98530173045573655</v>
      </c>
      <c r="BN1025" s="82">
        <f t="shared" si="196"/>
        <v>1.4698269544263454E-2</v>
      </c>
      <c r="BO1025" s="86">
        <f t="shared" si="201"/>
        <v>6.1056791780811359E-5</v>
      </c>
      <c r="BP1025" s="83">
        <f>SUMPRODUCT(BC1024:$BC$2006, BN1025:$BN$2007)</f>
        <v>1746.3256987160644</v>
      </c>
      <c r="BQ1025" s="77">
        <f t="shared" si="197"/>
        <v>1.4478465614355123E-2</v>
      </c>
    </row>
    <row r="1026" spans="1:69" x14ac:dyDescent="0.35">
      <c r="A1026">
        <v>2023</v>
      </c>
      <c r="B1026" t="s">
        <v>3</v>
      </c>
      <c r="C1026" t="s">
        <v>69</v>
      </c>
      <c r="D1026" t="s">
        <v>17</v>
      </c>
      <c r="E1026">
        <v>1</v>
      </c>
      <c r="F1026" t="s">
        <v>9</v>
      </c>
      <c r="G1026" t="s">
        <v>129</v>
      </c>
      <c r="H1026" t="s">
        <v>35</v>
      </c>
      <c r="I1026" t="s">
        <v>86</v>
      </c>
      <c r="J1026" t="s">
        <v>19</v>
      </c>
      <c r="K1026" t="s">
        <v>90</v>
      </c>
      <c r="L1026">
        <v>1</v>
      </c>
      <c r="M1026" s="6">
        <v>0</v>
      </c>
      <c r="N1026" s="6">
        <v>4541.9799999999996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W1026" s="66" t="str">
        <f t="shared" ref="W1026:W1089" si="202">IF(I1026=$AF$2,IF(M1026/L1026=0,"X",M1026/L1026),"X")</f>
        <v>X</v>
      </c>
      <c r="X1026" s="66" t="str">
        <f t="shared" ref="X1026:X1089" si="203">IF(I1026=$AF$2,IF(P1026/L1026=0,"X",P1026/L1026),"X")</f>
        <v>X</v>
      </c>
      <c r="BC1026" s="88">
        <v>500</v>
      </c>
      <c r="BE1026" s="78">
        <f t="shared" si="198"/>
        <v>509500</v>
      </c>
      <c r="BF1026" s="82">
        <f t="shared" si="192"/>
        <v>0.90406898365842336</v>
      </c>
      <c r="BG1026" s="82">
        <f t="shared" si="194"/>
        <v>9.5931016341576636E-2</v>
      </c>
      <c r="BH1026" s="86">
        <f t="shared" si="199"/>
        <v>2.209354597270119E-4</v>
      </c>
      <c r="BI1026" s="83">
        <f>SUMPRODUCT(BC1026:$BC$2007,BG1026:$BG$2007)</f>
        <v>18694.322367230321</v>
      </c>
      <c r="BJ1026" s="77">
        <f t="shared" si="193"/>
        <v>8.6009510740714668E-2</v>
      </c>
      <c r="BL1026" s="78">
        <f t="shared" si="200"/>
        <v>509500</v>
      </c>
      <c r="BM1026" s="82">
        <f t="shared" si="195"/>
        <v>0.98536253466608259</v>
      </c>
      <c r="BN1026" s="82">
        <f t="shared" si="196"/>
        <v>1.463746533391741E-2</v>
      </c>
      <c r="BO1026" s="86">
        <f t="shared" si="201"/>
        <v>6.0804210346043774E-5</v>
      </c>
      <c r="BP1026" s="83">
        <f>SUMPRODUCT(BC1025:$BC$2006, BN1026:$BN$2007)</f>
        <v>1738.9765639439324</v>
      </c>
      <c r="BQ1026" s="77">
        <f t="shared" si="197"/>
        <v>1.4417535287800457E-2</v>
      </c>
    </row>
    <row r="1027" spans="1:69" x14ac:dyDescent="0.35">
      <c r="A1027">
        <v>2023</v>
      </c>
      <c r="B1027" t="s">
        <v>3</v>
      </c>
      <c r="C1027" t="s">
        <v>69</v>
      </c>
      <c r="D1027" t="s">
        <v>17</v>
      </c>
      <c r="E1027">
        <v>1</v>
      </c>
      <c r="F1027" t="s">
        <v>9</v>
      </c>
      <c r="G1027" t="s">
        <v>129</v>
      </c>
      <c r="H1027" t="s">
        <v>35</v>
      </c>
      <c r="I1027" t="s">
        <v>86</v>
      </c>
      <c r="J1027" t="s">
        <v>19</v>
      </c>
      <c r="K1027" t="s">
        <v>91</v>
      </c>
      <c r="L1027">
        <v>2</v>
      </c>
      <c r="M1027" s="6">
        <v>110000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110000</v>
      </c>
      <c r="W1027" s="66" t="str">
        <f t="shared" si="202"/>
        <v>X</v>
      </c>
      <c r="X1027" s="66" t="str">
        <f t="shared" si="203"/>
        <v>X</v>
      </c>
      <c r="BC1027" s="88">
        <v>500</v>
      </c>
      <c r="BE1027" s="78">
        <f t="shared" si="198"/>
        <v>510000</v>
      </c>
      <c r="BF1027" s="82">
        <f t="shared" si="192"/>
        <v>0.90428941145838426</v>
      </c>
      <c r="BG1027" s="82">
        <f t="shared" si="194"/>
        <v>9.5710588541615738E-2</v>
      </c>
      <c r="BH1027" s="86">
        <f t="shared" si="199"/>
        <v>2.2042779996089834E-4</v>
      </c>
      <c r="BI1027" s="83">
        <f>SUMPRODUCT(BC1027:$BC$2007,BG1027:$BG$2007)</f>
        <v>18646.356859059528</v>
      </c>
      <c r="BJ1027" s="77">
        <f t="shared" si="193"/>
        <v>8.5788829305508893E-2</v>
      </c>
      <c r="BL1027" s="78">
        <f t="shared" si="200"/>
        <v>510000</v>
      </c>
      <c r="BM1027" s="82">
        <f t="shared" si="195"/>
        <v>0.98542308733987971</v>
      </c>
      <c r="BN1027" s="82">
        <f t="shared" si="196"/>
        <v>1.4576912660120289E-2</v>
      </c>
      <c r="BO1027" s="86">
        <f t="shared" si="201"/>
        <v>6.0552673797120704E-5</v>
      </c>
      <c r="BP1027" s="83">
        <f>SUMPRODUCT(BC1026:$BC$2006, BN1027:$BN$2007)</f>
        <v>1731.6578312769739</v>
      </c>
      <c r="BQ1027" s="77">
        <f t="shared" si="197"/>
        <v>1.4356857019515725E-2</v>
      </c>
    </row>
    <row r="1028" spans="1:69" x14ac:dyDescent="0.35">
      <c r="A1028">
        <v>2023</v>
      </c>
      <c r="B1028" t="s">
        <v>3</v>
      </c>
      <c r="C1028" t="s">
        <v>69</v>
      </c>
      <c r="D1028" t="s">
        <v>17</v>
      </c>
      <c r="E1028">
        <v>1</v>
      </c>
      <c r="F1028" t="s">
        <v>9</v>
      </c>
      <c r="G1028" t="s">
        <v>129</v>
      </c>
      <c r="H1028" t="s">
        <v>35</v>
      </c>
      <c r="I1028" t="s">
        <v>86</v>
      </c>
      <c r="J1028" t="s">
        <v>19</v>
      </c>
      <c r="K1028" t="s">
        <v>93</v>
      </c>
      <c r="L1028">
        <v>1</v>
      </c>
      <c r="M1028" s="6">
        <v>8500</v>
      </c>
      <c r="N1028" s="6">
        <v>0</v>
      </c>
      <c r="O1028" s="6">
        <v>0</v>
      </c>
      <c r="P1028" s="6">
        <v>8500</v>
      </c>
      <c r="Q1028" s="6">
        <v>0</v>
      </c>
      <c r="R1028" s="6">
        <v>0</v>
      </c>
      <c r="S1028" s="6">
        <v>0</v>
      </c>
      <c r="T1028" s="6">
        <v>8500</v>
      </c>
      <c r="W1028" s="66" t="str">
        <f t="shared" si="202"/>
        <v>X</v>
      </c>
      <c r="X1028" s="66" t="str">
        <f t="shared" si="203"/>
        <v>X</v>
      </c>
      <c r="BC1028" s="88">
        <v>500</v>
      </c>
      <c r="BE1028" s="78">
        <f t="shared" si="198"/>
        <v>510500</v>
      </c>
      <c r="BF1028" s="82">
        <f t="shared" si="192"/>
        <v>0.90450933276506651</v>
      </c>
      <c r="BG1028" s="82">
        <f t="shared" si="194"/>
        <v>9.5490667234933491E-2</v>
      </c>
      <c r="BH1028" s="86">
        <f t="shared" si="199"/>
        <v>2.1992130668224696E-4</v>
      </c>
      <c r="BI1028" s="83">
        <f>SUMPRODUCT(BC1028:$BC$2007,BG1028:$BG$2007)</f>
        <v>18598.501564788723</v>
      </c>
      <c r="BJ1028" s="77">
        <f t="shared" si="193"/>
        <v>8.5568654946378345E-2</v>
      </c>
      <c r="BL1028" s="78">
        <f t="shared" si="200"/>
        <v>510500</v>
      </c>
      <c r="BM1028" s="82">
        <f t="shared" si="195"/>
        <v>0.98548338951769132</v>
      </c>
      <c r="BN1028" s="82">
        <f t="shared" si="196"/>
        <v>1.4516610482308678E-2</v>
      </c>
      <c r="BO1028" s="86">
        <f t="shared" si="201"/>
        <v>6.0302177811610846E-5</v>
      </c>
      <c r="BP1028" s="83">
        <f>SUMPRODUCT(BC1027:$BC$2006, BN1028:$BN$2007)</f>
        <v>1724.3693749469135</v>
      </c>
      <c r="BQ1028" s="77">
        <f t="shared" si="197"/>
        <v>1.4296429766779254E-2</v>
      </c>
    </row>
    <row r="1029" spans="1:69" x14ac:dyDescent="0.35">
      <c r="A1029">
        <v>2023</v>
      </c>
      <c r="B1029" t="s">
        <v>3</v>
      </c>
      <c r="C1029" t="s">
        <v>69</v>
      </c>
      <c r="D1029" t="s">
        <v>17</v>
      </c>
      <c r="E1029">
        <v>1</v>
      </c>
      <c r="F1029" t="s">
        <v>9</v>
      </c>
      <c r="G1029" t="s">
        <v>129</v>
      </c>
      <c r="H1029" t="s">
        <v>35</v>
      </c>
      <c r="I1029" t="s">
        <v>86</v>
      </c>
      <c r="J1029" t="s">
        <v>19</v>
      </c>
      <c r="K1029" t="s">
        <v>94</v>
      </c>
      <c r="L1029">
        <v>11</v>
      </c>
      <c r="M1029" s="6">
        <v>0</v>
      </c>
      <c r="N1029" s="6">
        <v>85125.25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W1029" s="66" t="str">
        <f t="shared" si="202"/>
        <v>X</v>
      </c>
      <c r="X1029" s="66" t="str">
        <f t="shared" si="203"/>
        <v>X</v>
      </c>
      <c r="BC1029" s="88">
        <v>500</v>
      </c>
      <c r="BE1029" s="78">
        <f t="shared" si="198"/>
        <v>511000</v>
      </c>
      <c r="BF1029" s="82">
        <f t="shared" si="192"/>
        <v>0.90472874874227716</v>
      </c>
      <c r="BG1029" s="82">
        <f t="shared" si="194"/>
        <v>9.5271251257722844E-2</v>
      </c>
      <c r="BH1029" s="86">
        <f t="shared" si="199"/>
        <v>2.1941597721064632E-4</v>
      </c>
      <c r="BI1029" s="83">
        <f>SUMPRODUCT(BC1029:$BC$2007,BG1029:$BG$2007)</f>
        <v>18550.75623117125</v>
      </c>
      <c r="BJ1029" s="77">
        <f t="shared" si="193"/>
        <v>8.5348986498176682E-2</v>
      </c>
      <c r="BL1029" s="78">
        <f t="shared" si="200"/>
        <v>511000</v>
      </c>
      <c r="BM1029" s="82">
        <f t="shared" si="195"/>
        <v>0.98554344223577628</v>
      </c>
      <c r="BN1029" s="82">
        <f t="shared" si="196"/>
        <v>1.4456557764223721E-2</v>
      </c>
      <c r="BO1029" s="86">
        <f t="shared" si="201"/>
        <v>6.005271808495749E-5</v>
      </c>
      <c r="BP1029" s="83">
        <f>SUMPRODUCT(BC1028:$BC$2006, BN1029:$BN$2007)</f>
        <v>1717.1110697057593</v>
      </c>
      <c r="BQ1029" s="77">
        <f t="shared" si="197"/>
        <v>1.423625249118295E-2</v>
      </c>
    </row>
    <row r="1030" spans="1:69" x14ac:dyDescent="0.35">
      <c r="A1030">
        <v>2023</v>
      </c>
      <c r="B1030" t="s">
        <v>3</v>
      </c>
      <c r="C1030" t="s">
        <v>69</v>
      </c>
      <c r="D1030" t="s">
        <v>17</v>
      </c>
      <c r="E1030">
        <v>1</v>
      </c>
      <c r="F1030" t="s">
        <v>9</v>
      </c>
      <c r="G1030" t="s">
        <v>129</v>
      </c>
      <c r="H1030" t="s">
        <v>35</v>
      </c>
      <c r="I1030" t="s">
        <v>86</v>
      </c>
      <c r="J1030" t="s">
        <v>19</v>
      </c>
      <c r="K1030" t="s">
        <v>89</v>
      </c>
      <c r="L1030">
        <v>9</v>
      </c>
      <c r="M1030" s="6">
        <v>107000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107000</v>
      </c>
      <c r="W1030" s="66" t="str">
        <f t="shared" si="202"/>
        <v>X</v>
      </c>
      <c r="X1030" s="66" t="str">
        <f t="shared" si="203"/>
        <v>X</v>
      </c>
      <c r="BC1030" s="88">
        <v>500</v>
      </c>
      <c r="BE1030" s="78">
        <f t="shared" si="198"/>
        <v>511500</v>
      </c>
      <c r="BF1030" s="82">
        <f t="shared" si="192"/>
        <v>0.90494766055114917</v>
      </c>
      <c r="BG1030" s="82">
        <f t="shared" si="194"/>
        <v>9.5052339448850831E-2</v>
      </c>
      <c r="BH1030" s="86">
        <f t="shared" si="199"/>
        <v>2.1891180887201322E-4</v>
      </c>
      <c r="BI1030" s="83">
        <f>SUMPRODUCT(BC1030:$BC$2007,BG1030:$BG$2007)</f>
        <v>18503.120605542394</v>
      </c>
      <c r="BJ1030" s="77">
        <f t="shared" si="193"/>
        <v>8.5129822798435006E-2</v>
      </c>
      <c r="BL1030" s="78">
        <f t="shared" si="200"/>
        <v>511500</v>
      </c>
      <c r="BM1030" s="82">
        <f t="shared" si="195"/>
        <v>0.98560324652610642</v>
      </c>
      <c r="BN1030" s="82">
        <f t="shared" si="196"/>
        <v>1.4396753473893575E-2</v>
      </c>
      <c r="BO1030" s="86">
        <f t="shared" si="201"/>
        <v>5.9804290330145449E-5</v>
      </c>
      <c r="BP1030" s="83">
        <f>SUMPRODUCT(BC1029:$BC$2006, BN1030:$BN$2007)</f>
        <v>1709.8827908236472</v>
      </c>
      <c r="BQ1030" s="77">
        <f t="shared" si="197"/>
        <v>1.4176324158614419E-2</v>
      </c>
    </row>
    <row r="1031" spans="1:69" x14ac:dyDescent="0.35">
      <c r="A1031">
        <v>2023</v>
      </c>
      <c r="B1031" t="s">
        <v>3</v>
      </c>
      <c r="C1031" t="s">
        <v>69</v>
      </c>
      <c r="D1031" t="s">
        <v>17</v>
      </c>
      <c r="E1031">
        <v>1</v>
      </c>
      <c r="F1031" t="s">
        <v>9</v>
      </c>
      <c r="G1031" t="s">
        <v>129</v>
      </c>
      <c r="H1031" t="s">
        <v>35</v>
      </c>
      <c r="I1031" t="s">
        <v>86</v>
      </c>
      <c r="J1031" t="s">
        <v>19</v>
      </c>
      <c r="K1031" t="s">
        <v>88</v>
      </c>
      <c r="L1031">
        <v>1</v>
      </c>
      <c r="M1031" s="6">
        <v>1371122.34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1371122.34</v>
      </c>
      <c r="W1031" s="66" t="str">
        <f t="shared" si="202"/>
        <v>X</v>
      </c>
      <c r="X1031" s="66" t="str">
        <f t="shared" si="203"/>
        <v>X</v>
      </c>
      <c r="BC1031" s="88">
        <v>500</v>
      </c>
      <c r="BE1031" s="78">
        <f t="shared" si="198"/>
        <v>512000</v>
      </c>
      <c r="BF1031" s="82">
        <f t="shared" si="192"/>
        <v>0.90516606935014743</v>
      </c>
      <c r="BG1031" s="82">
        <f t="shared" si="194"/>
        <v>9.4833930649852571E-2</v>
      </c>
      <c r="BH1031" s="86">
        <f t="shared" si="199"/>
        <v>2.1840879899825971E-4</v>
      </c>
      <c r="BI1031" s="83">
        <f>SUMPRODUCT(BC1031:$BC$2007,BG1031:$BG$2007)</f>
        <v>18455.594435817973</v>
      </c>
      <c r="BJ1031" s="77">
        <f t="shared" si="193"/>
        <v>8.4911162687355352E-2</v>
      </c>
      <c r="BL1031" s="78">
        <f t="shared" si="200"/>
        <v>512000</v>
      </c>
      <c r="BM1031" s="82">
        <f t="shared" si="195"/>
        <v>0.98566280341638457</v>
      </c>
      <c r="BN1031" s="82">
        <f t="shared" si="196"/>
        <v>1.433719658361543E-2</v>
      </c>
      <c r="BO1031" s="86">
        <f t="shared" si="201"/>
        <v>5.9556890278145147E-5</v>
      </c>
      <c r="BP1031" s="83">
        <f>SUMPRODUCT(BC1030:$BC$2006, BN1031:$BN$2007)</f>
        <v>1702.6844140867006</v>
      </c>
      <c r="BQ1031" s="77">
        <f t="shared" si="197"/>
        <v>1.4116643739239224E-2</v>
      </c>
    </row>
    <row r="1032" spans="1:69" x14ac:dyDescent="0.35">
      <c r="A1032">
        <v>2023</v>
      </c>
      <c r="B1032" t="s">
        <v>3</v>
      </c>
      <c r="C1032" t="s">
        <v>69</v>
      </c>
      <c r="D1032" t="s">
        <v>17</v>
      </c>
      <c r="E1032">
        <v>1</v>
      </c>
      <c r="F1032" t="s">
        <v>9</v>
      </c>
      <c r="G1032" t="s">
        <v>129</v>
      </c>
      <c r="H1032" t="s">
        <v>35</v>
      </c>
      <c r="I1032" t="s">
        <v>86</v>
      </c>
      <c r="J1032" t="s">
        <v>19</v>
      </c>
      <c r="K1032" t="s">
        <v>108</v>
      </c>
      <c r="L1032">
        <v>4</v>
      </c>
      <c r="M1032" s="6">
        <v>0</v>
      </c>
      <c r="N1032" s="6">
        <v>94808.17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W1032" s="66" t="str">
        <f t="shared" si="202"/>
        <v>X</v>
      </c>
      <c r="X1032" s="66" t="str">
        <f t="shared" si="203"/>
        <v>X</v>
      </c>
      <c r="BC1032" s="88">
        <v>500</v>
      </c>
      <c r="BE1032" s="78">
        <f t="shared" si="198"/>
        <v>512500</v>
      </c>
      <c r="BF1032" s="82">
        <f t="shared" ref="BF1032:BF1095" si="204">_xlfn.EXPON.DIST(BE1032, 1/$BJ$4, TRUE)</f>
        <v>0.90538397629507505</v>
      </c>
      <c r="BG1032" s="82">
        <f t="shared" si="194"/>
        <v>9.4616023704924945E-2</v>
      </c>
      <c r="BH1032" s="86">
        <f t="shared" si="199"/>
        <v>2.1790694492762608E-4</v>
      </c>
      <c r="BI1032" s="83">
        <f>SUMPRODUCT(BC1032:$BC$2007,BG1032:$BG$2007)</f>
        <v>18408.177470493047</v>
      </c>
      <c r="BJ1032" s="77">
        <f t="shared" ref="BJ1032:BJ1095" si="205">BI1032/$BJ$4</f>
        <v>8.4693005007804717E-2</v>
      </c>
      <c r="BL1032" s="78">
        <f t="shared" si="200"/>
        <v>512500</v>
      </c>
      <c r="BM1032" s="82">
        <f t="shared" si="195"/>
        <v>0.98572211393006215</v>
      </c>
      <c r="BN1032" s="82">
        <f t="shared" si="196"/>
        <v>1.4277886069937851E-2</v>
      </c>
      <c r="BO1032" s="86">
        <f t="shared" si="201"/>
        <v>5.9310513677579557E-5</v>
      </c>
      <c r="BP1032" s="83">
        <f>SUMPRODUCT(BC1031:$BC$2006, BN1032:$BN$2007)</f>
        <v>1695.5158157948927</v>
      </c>
      <c r="BQ1032" s="77">
        <f t="shared" si="197"/>
        <v>1.4057210207483163E-2</v>
      </c>
    </row>
    <row r="1033" spans="1:69" x14ac:dyDescent="0.35">
      <c r="A1033">
        <v>2023</v>
      </c>
      <c r="B1033" t="s">
        <v>3</v>
      </c>
      <c r="C1033" t="s">
        <v>69</v>
      </c>
      <c r="D1033" t="s">
        <v>17</v>
      </c>
      <c r="E1033">
        <v>1</v>
      </c>
      <c r="F1033" t="s">
        <v>9</v>
      </c>
      <c r="G1033" t="s">
        <v>129</v>
      </c>
      <c r="H1033" t="s">
        <v>35</v>
      </c>
      <c r="I1033" t="s">
        <v>87</v>
      </c>
      <c r="J1033" t="s">
        <v>19</v>
      </c>
      <c r="K1033" t="s">
        <v>91</v>
      </c>
      <c r="L1033">
        <v>1</v>
      </c>
      <c r="M1033" s="6">
        <v>10000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10000</v>
      </c>
      <c r="W1033" s="66">
        <f t="shared" si="202"/>
        <v>10000</v>
      </c>
      <c r="X1033" s="66" t="str">
        <f t="shared" si="203"/>
        <v>X</v>
      </c>
      <c r="BC1033" s="88">
        <v>500</v>
      </c>
      <c r="BE1033" s="78">
        <f t="shared" si="198"/>
        <v>513000</v>
      </c>
      <c r="BF1033" s="82">
        <f t="shared" si="204"/>
        <v>0.90560138253907918</v>
      </c>
      <c r="BG1033" s="82">
        <f t="shared" ref="BG1033:BG1096" si="206">1-BF1033</f>
        <v>9.439861746092082E-2</v>
      </c>
      <c r="BH1033" s="86">
        <f t="shared" si="199"/>
        <v>2.1740624400412578E-4</v>
      </c>
      <c r="BI1033" s="83">
        <f>SUMPRODUCT(BC1033:$BC$2007,BG1033:$BG$2007)</f>
        <v>18360.869458640584</v>
      </c>
      <c r="BJ1033" s="77">
        <f t="shared" si="205"/>
        <v>8.4475348605309017E-2</v>
      </c>
      <c r="BL1033" s="78">
        <f t="shared" si="200"/>
        <v>513000</v>
      </c>
      <c r="BM1033" s="82">
        <f t="shared" ref="BM1033:BM1096" si="207">_xlfn.EXPON.DIST(BL1033, 1/$BQ$4, TRUE)</f>
        <v>0.98578117908635687</v>
      </c>
      <c r="BN1033" s="82">
        <f t="shared" ref="BN1033:BN1096" si="208">1-BM1033</f>
        <v>1.4218820913643127E-2</v>
      </c>
      <c r="BO1033" s="86">
        <f t="shared" si="201"/>
        <v>5.9065156294724197E-5</v>
      </c>
      <c r="BP1033" s="83">
        <f>SUMPRODUCT(BC1032:$BC$2006, BN1033:$BN$2007)</f>
        <v>1688.3768727599236</v>
      </c>
      <c r="BQ1033" s="77">
        <f t="shared" ref="BQ1033:BQ1096" si="209">BP1033/$BQ$4</f>
        <v>1.399802254201467E-2</v>
      </c>
    </row>
    <row r="1034" spans="1:69" x14ac:dyDescent="0.35">
      <c r="A1034">
        <v>2023</v>
      </c>
      <c r="B1034" t="s">
        <v>3</v>
      </c>
      <c r="C1034" t="s">
        <v>69</v>
      </c>
      <c r="D1034" t="s">
        <v>17</v>
      </c>
      <c r="E1034">
        <v>1</v>
      </c>
      <c r="F1034" t="s">
        <v>9</v>
      </c>
      <c r="G1034" t="s">
        <v>129</v>
      </c>
      <c r="H1034" t="s">
        <v>35</v>
      </c>
      <c r="I1034" t="s">
        <v>87</v>
      </c>
      <c r="J1034" t="s">
        <v>19</v>
      </c>
      <c r="K1034" t="s">
        <v>99</v>
      </c>
      <c r="L1034">
        <v>1</v>
      </c>
      <c r="M1034" s="6">
        <v>41985.15</v>
      </c>
      <c r="N1034" s="6">
        <v>0</v>
      </c>
      <c r="O1034" s="6">
        <v>0</v>
      </c>
      <c r="P1034" s="6">
        <v>41985.15</v>
      </c>
      <c r="Q1034" s="6">
        <v>424.09</v>
      </c>
      <c r="R1034" s="6">
        <v>0</v>
      </c>
      <c r="S1034" s="6">
        <v>0</v>
      </c>
      <c r="T1034" s="6">
        <v>41985.15</v>
      </c>
      <c r="W1034" s="66">
        <f t="shared" si="202"/>
        <v>41985.15</v>
      </c>
      <c r="X1034" s="66">
        <f t="shared" si="203"/>
        <v>41985.15</v>
      </c>
      <c r="BC1034" s="88">
        <v>500</v>
      </c>
      <c r="BE1034" s="78">
        <f t="shared" ref="BE1034:BE1097" si="210">BE1033+500</f>
        <v>513500</v>
      </c>
      <c r="BF1034" s="82">
        <f t="shared" si="204"/>
        <v>0.90581828923265761</v>
      </c>
      <c r="BG1034" s="82">
        <f t="shared" si="206"/>
        <v>9.4181710767342386E-2</v>
      </c>
      <c r="BH1034" s="86">
        <f t="shared" ref="BH1034:BH1097" si="211">BF1034-BF1033</f>
        <v>2.1690669357843362E-4</v>
      </c>
      <c r="BI1034" s="83">
        <f>SUMPRODUCT(BC1034:$BC$2007,BG1034:$BG$2007)</f>
        <v>18313.670149910122</v>
      </c>
      <c r="BJ1034" s="77">
        <f t="shared" si="205"/>
        <v>8.4258192328046835E-2</v>
      </c>
      <c r="BL1034" s="78">
        <f t="shared" ref="BL1034:BL1097" si="212">BL1033+500</f>
        <v>513500</v>
      </c>
      <c r="BM1034" s="82">
        <f t="shared" si="207"/>
        <v>0.98583999990026983</v>
      </c>
      <c r="BN1034" s="82">
        <f t="shared" si="208"/>
        <v>1.4160000099730174E-2</v>
      </c>
      <c r="BO1034" s="86">
        <f t="shared" ref="BO1034:BO1097" si="213">BM1034-BM1033</f>
        <v>5.8820813912952019E-5</v>
      </c>
      <c r="BP1034" s="83">
        <f>SUMPRODUCT(BC1033:$BC$2006, BN1034:$BN$2007)</f>
        <v>1681.2674623031021</v>
      </c>
      <c r="BQ1034" s="77">
        <f t="shared" si="209"/>
        <v>1.3939079725727247E-2</v>
      </c>
    </row>
    <row r="1035" spans="1:69" x14ac:dyDescent="0.35">
      <c r="A1035">
        <v>2023</v>
      </c>
      <c r="B1035" t="s">
        <v>3</v>
      </c>
      <c r="C1035" t="s">
        <v>69</v>
      </c>
      <c r="D1035" t="s">
        <v>17</v>
      </c>
      <c r="E1035">
        <v>1</v>
      </c>
      <c r="F1035" t="s">
        <v>9</v>
      </c>
      <c r="G1035" t="s">
        <v>130</v>
      </c>
      <c r="H1035" t="s">
        <v>35</v>
      </c>
      <c r="I1035" t="s">
        <v>86</v>
      </c>
      <c r="J1035" t="s">
        <v>19</v>
      </c>
      <c r="K1035" t="s">
        <v>91</v>
      </c>
      <c r="L1035">
        <v>1</v>
      </c>
      <c r="M1035" s="6">
        <v>10000</v>
      </c>
      <c r="N1035" s="6">
        <v>0</v>
      </c>
      <c r="O1035" s="6">
        <v>0</v>
      </c>
      <c r="P1035" s="6">
        <v>0</v>
      </c>
      <c r="Q1035" s="6">
        <v>0</v>
      </c>
      <c r="R1035" s="6">
        <v>0</v>
      </c>
      <c r="S1035" s="6">
        <v>0</v>
      </c>
      <c r="T1035" s="6">
        <v>10000</v>
      </c>
      <c r="W1035" s="66" t="str">
        <f t="shared" si="202"/>
        <v>X</v>
      </c>
      <c r="X1035" s="66" t="str">
        <f t="shared" si="203"/>
        <v>X</v>
      </c>
      <c r="BC1035" s="88">
        <v>500</v>
      </c>
      <c r="BE1035" s="78">
        <f t="shared" si="210"/>
        <v>514000</v>
      </c>
      <c r="BF1035" s="82">
        <f t="shared" si="204"/>
        <v>0.90603469752366417</v>
      </c>
      <c r="BG1035" s="82">
        <f t="shared" si="206"/>
        <v>9.3965302476335832E-2</v>
      </c>
      <c r="BH1035" s="86">
        <f t="shared" si="211"/>
        <v>2.1640829100655345E-4</v>
      </c>
      <c r="BI1035" s="83">
        <f>SUMPRODUCT(BC1035:$BC$2007,BG1035:$BG$2007)</f>
        <v>18266.579294526444</v>
      </c>
      <c r="BJ1035" s="77">
        <f t="shared" si="205"/>
        <v>8.4041535026843361E-2</v>
      </c>
      <c r="BL1035" s="78">
        <f t="shared" si="212"/>
        <v>514000</v>
      </c>
      <c r="BM1035" s="82">
        <f t="shared" si="207"/>
        <v>0.98589857738260334</v>
      </c>
      <c r="BN1035" s="82">
        <f t="shared" si="208"/>
        <v>1.4101422617396664E-2</v>
      </c>
      <c r="BO1035" s="86">
        <f t="shared" si="213"/>
        <v>5.8577482333510567E-5</v>
      </c>
      <c r="BP1035" s="83">
        <f>SUMPRODUCT(BC1034:$BC$2006, BN1035:$BN$2007)</f>
        <v>1674.1874622532373</v>
      </c>
      <c r="BQ1035" s="77">
        <f t="shared" si="209"/>
        <v>1.3880380745721991E-2</v>
      </c>
    </row>
    <row r="1036" spans="1:69" x14ac:dyDescent="0.35">
      <c r="A1036">
        <v>2023</v>
      </c>
      <c r="B1036" t="s">
        <v>3</v>
      </c>
      <c r="C1036" t="s">
        <v>69</v>
      </c>
      <c r="D1036" t="s">
        <v>17</v>
      </c>
      <c r="E1036">
        <v>1</v>
      </c>
      <c r="F1036" t="s">
        <v>9</v>
      </c>
      <c r="G1036" t="s">
        <v>130</v>
      </c>
      <c r="H1036" t="s">
        <v>35</v>
      </c>
      <c r="I1036" t="s">
        <v>86</v>
      </c>
      <c r="J1036" t="s">
        <v>19</v>
      </c>
      <c r="K1036" t="s">
        <v>94</v>
      </c>
      <c r="L1036">
        <v>1</v>
      </c>
      <c r="M1036" s="6">
        <v>0</v>
      </c>
      <c r="N1036" s="6">
        <v>4762.46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W1036" s="66" t="str">
        <f t="shared" si="202"/>
        <v>X</v>
      </c>
      <c r="X1036" s="66" t="str">
        <f t="shared" si="203"/>
        <v>X</v>
      </c>
      <c r="BC1036" s="88">
        <v>500</v>
      </c>
      <c r="BE1036" s="78">
        <f t="shared" si="210"/>
        <v>514500</v>
      </c>
      <c r="BF1036" s="82">
        <f t="shared" si="204"/>
        <v>0.90625060855731532</v>
      </c>
      <c r="BG1036" s="82">
        <f t="shared" si="206"/>
        <v>9.3749391442684682E-2</v>
      </c>
      <c r="BH1036" s="86">
        <f t="shared" si="211"/>
        <v>2.159110336511505E-4</v>
      </c>
      <c r="BI1036" s="83">
        <f>SUMPRODUCT(BC1036:$BC$2007,BG1036:$BG$2007)</f>
        <v>18219.596643288274</v>
      </c>
      <c r="BJ1036" s="77">
        <f t="shared" si="205"/>
        <v>8.3825375555164394E-2</v>
      </c>
      <c r="BL1036" s="78">
        <f t="shared" si="212"/>
        <v>514500</v>
      </c>
      <c r="BM1036" s="82">
        <f t="shared" si="207"/>
        <v>0.98595691253997852</v>
      </c>
      <c r="BN1036" s="82">
        <f t="shared" si="208"/>
        <v>1.4043087460021475E-2</v>
      </c>
      <c r="BO1036" s="86">
        <f t="shared" si="213"/>
        <v>5.8335157375188906E-5</v>
      </c>
      <c r="BP1036" s="83">
        <f>SUMPRODUCT(BC1035:$BC$2006, BN1036:$BN$2007)</f>
        <v>1667.1367509445386</v>
      </c>
      <c r="BQ1036" s="77">
        <f t="shared" si="209"/>
        <v>1.3821924593290177E-2</v>
      </c>
    </row>
    <row r="1037" spans="1:69" x14ac:dyDescent="0.35">
      <c r="A1037">
        <v>2023</v>
      </c>
      <c r="B1037" t="s">
        <v>3</v>
      </c>
      <c r="C1037" t="s">
        <v>69</v>
      </c>
      <c r="D1037" t="s">
        <v>17</v>
      </c>
      <c r="E1037">
        <v>1</v>
      </c>
      <c r="F1037" t="s">
        <v>9</v>
      </c>
      <c r="G1037" t="s">
        <v>131</v>
      </c>
      <c r="H1037" t="s">
        <v>35</v>
      </c>
      <c r="I1037" t="s">
        <v>86</v>
      </c>
      <c r="J1037" t="s">
        <v>19</v>
      </c>
      <c r="K1037" t="s">
        <v>94</v>
      </c>
      <c r="L1037">
        <v>2</v>
      </c>
      <c r="M1037" s="6">
        <v>300000</v>
      </c>
      <c r="N1037" s="6">
        <v>26871.119999999999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120000</v>
      </c>
      <c r="W1037" s="66" t="str">
        <f t="shared" si="202"/>
        <v>X</v>
      </c>
      <c r="X1037" s="66" t="str">
        <f t="shared" si="203"/>
        <v>X</v>
      </c>
      <c r="BC1037" s="88">
        <v>500</v>
      </c>
      <c r="BE1037" s="78">
        <f t="shared" si="210"/>
        <v>515000</v>
      </c>
      <c r="BF1037" s="82">
        <f t="shared" si="204"/>
        <v>0.90646602347619631</v>
      </c>
      <c r="BG1037" s="82">
        <f t="shared" si="206"/>
        <v>9.3533976523803686E-2</v>
      </c>
      <c r="BH1037" s="86">
        <f t="shared" si="211"/>
        <v>2.1541491888099618E-4</v>
      </c>
      <c r="BI1037" s="83">
        <f>SUMPRODUCT(BC1037:$BC$2007,BG1037:$BG$2007)</f>
        <v>18172.721947566934</v>
      </c>
      <c r="BJ1037" s="77">
        <f t="shared" si="205"/>
        <v>8.3609712769110195E-2</v>
      </c>
      <c r="BL1037" s="78">
        <f t="shared" si="212"/>
        <v>515000</v>
      </c>
      <c r="BM1037" s="82">
        <f t="shared" si="207"/>
        <v>0.98601500637485173</v>
      </c>
      <c r="BN1037" s="82">
        <f t="shared" si="208"/>
        <v>1.3984993625148268E-2</v>
      </c>
      <c r="BO1037" s="86">
        <f t="shared" si="213"/>
        <v>5.8093834873207406E-5</v>
      </c>
      <c r="BP1037" s="83">
        <f>SUMPRODUCT(BC1036:$BC$2006, BN1037:$BN$2007)</f>
        <v>1660.1152072145278</v>
      </c>
      <c r="BQ1037" s="77">
        <f t="shared" si="209"/>
        <v>1.3763710263895956E-2</v>
      </c>
    </row>
    <row r="1038" spans="1:69" x14ac:dyDescent="0.35">
      <c r="A1038">
        <v>2023</v>
      </c>
      <c r="B1038" t="s">
        <v>3</v>
      </c>
      <c r="C1038" t="s">
        <v>69</v>
      </c>
      <c r="D1038" t="s">
        <v>17</v>
      </c>
      <c r="E1038">
        <v>1</v>
      </c>
      <c r="F1038" t="s">
        <v>9</v>
      </c>
      <c r="G1038" t="s">
        <v>131</v>
      </c>
      <c r="H1038" t="s">
        <v>35</v>
      </c>
      <c r="I1038" t="s">
        <v>86</v>
      </c>
      <c r="J1038" t="s">
        <v>19</v>
      </c>
      <c r="K1038" t="s">
        <v>89</v>
      </c>
      <c r="L1038">
        <v>2</v>
      </c>
      <c r="M1038" s="6">
        <v>5419</v>
      </c>
      <c r="N1038" s="6">
        <v>0</v>
      </c>
      <c r="O1038" s="6">
        <v>0</v>
      </c>
      <c r="P1038" s="6">
        <v>5419</v>
      </c>
      <c r="Q1038" s="6">
        <v>0</v>
      </c>
      <c r="R1038" s="6">
        <v>0</v>
      </c>
      <c r="S1038" s="6">
        <v>0</v>
      </c>
      <c r="T1038" s="6">
        <v>5419</v>
      </c>
      <c r="W1038" s="66" t="str">
        <f t="shared" si="202"/>
        <v>X</v>
      </c>
      <c r="X1038" s="66" t="str">
        <f t="shared" si="203"/>
        <v>X</v>
      </c>
      <c r="BC1038" s="88">
        <v>500</v>
      </c>
      <c r="BE1038" s="78">
        <f t="shared" si="210"/>
        <v>515500</v>
      </c>
      <c r="BF1038" s="82">
        <f t="shared" si="204"/>
        <v>0.90668094342026662</v>
      </c>
      <c r="BG1038" s="82">
        <f t="shared" si="206"/>
        <v>9.3319056579733384E-2</v>
      </c>
      <c r="BH1038" s="86">
        <f t="shared" si="211"/>
        <v>2.1491994407030202E-4</v>
      </c>
      <c r="BI1038" s="83">
        <f>SUMPRODUCT(BC1038:$BC$2007,BG1038:$BG$2007)</f>
        <v>18125.954959305029</v>
      </c>
      <c r="BJ1038" s="77">
        <f t="shared" si="205"/>
        <v>8.3394545527409353E-2</v>
      </c>
      <c r="BL1038" s="78">
        <f t="shared" si="212"/>
        <v>515500</v>
      </c>
      <c r="BM1038" s="82">
        <f t="shared" si="207"/>
        <v>0.98607285988553273</v>
      </c>
      <c r="BN1038" s="82">
        <f t="shared" si="208"/>
        <v>1.3927140114467274E-2</v>
      </c>
      <c r="BO1038" s="86">
        <f t="shared" si="213"/>
        <v>5.7853510680994091E-5</v>
      </c>
      <c r="BP1038" s="83">
        <f>SUMPRODUCT(BC1037:$BC$2006, BN1038:$BN$2007)</f>
        <v>1653.122710401954</v>
      </c>
      <c r="BQ1038" s="77">
        <f t="shared" si="209"/>
        <v>1.3705736757159056E-2</v>
      </c>
    </row>
    <row r="1039" spans="1:69" x14ac:dyDescent="0.35">
      <c r="A1039">
        <v>2023</v>
      </c>
      <c r="B1039" t="s">
        <v>3</v>
      </c>
      <c r="C1039" t="s">
        <v>69</v>
      </c>
      <c r="D1039" t="s">
        <v>17</v>
      </c>
      <c r="E1039">
        <v>1</v>
      </c>
      <c r="F1039" t="s">
        <v>9</v>
      </c>
      <c r="G1039" t="s">
        <v>131</v>
      </c>
      <c r="H1039" t="s">
        <v>35</v>
      </c>
      <c r="I1039" t="s">
        <v>87</v>
      </c>
      <c r="J1039" t="s">
        <v>19</v>
      </c>
      <c r="K1039" t="s">
        <v>94</v>
      </c>
      <c r="L1039">
        <v>1</v>
      </c>
      <c r="M1039" s="6">
        <v>0</v>
      </c>
      <c r="N1039" s="6">
        <v>2500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  <c r="W1039" s="66" t="str">
        <f t="shared" si="202"/>
        <v>X</v>
      </c>
      <c r="X1039" s="66" t="str">
        <f t="shared" si="203"/>
        <v>X</v>
      </c>
      <c r="BC1039" s="88">
        <v>500</v>
      </c>
      <c r="BE1039" s="78">
        <f t="shared" si="210"/>
        <v>516000</v>
      </c>
      <c r="BF1039" s="82">
        <f t="shared" si="204"/>
        <v>0.90689536952686656</v>
      </c>
      <c r="BG1039" s="82">
        <f t="shared" si="206"/>
        <v>9.3104630473133443E-2</v>
      </c>
      <c r="BH1039" s="86">
        <f t="shared" si="211"/>
        <v>2.1442610659994088E-4</v>
      </c>
      <c r="BI1039" s="83">
        <f>SUMPRODUCT(BC1039:$BC$2007,BG1039:$BG$2007)</f>
        <v>18079.295431015169</v>
      </c>
      <c r="BJ1039" s="77">
        <f t="shared" si="205"/>
        <v>8.3179872691413012E-2</v>
      </c>
      <c r="BL1039" s="78">
        <f t="shared" si="212"/>
        <v>516000</v>
      </c>
      <c r="BM1039" s="82">
        <f t="shared" si="207"/>
        <v>0.98613047406620136</v>
      </c>
      <c r="BN1039" s="82">
        <f t="shared" si="208"/>
        <v>1.3869525933798643E-2</v>
      </c>
      <c r="BO1039" s="86">
        <f t="shared" si="213"/>
        <v>5.7614180668630333E-5</v>
      </c>
      <c r="BP1039" s="83">
        <f>SUMPRODUCT(BC1038:$BC$2006, BN1039:$BN$2007)</f>
        <v>1646.1591403447205</v>
      </c>
      <c r="BQ1039" s="77">
        <f t="shared" si="209"/>
        <v>1.3648003076837605E-2</v>
      </c>
    </row>
    <row r="1040" spans="1:69" x14ac:dyDescent="0.35">
      <c r="A1040">
        <v>2023</v>
      </c>
      <c r="B1040" t="s">
        <v>3</v>
      </c>
      <c r="C1040" t="s">
        <v>69</v>
      </c>
      <c r="D1040" t="s">
        <v>17</v>
      </c>
      <c r="E1040">
        <v>1</v>
      </c>
      <c r="F1040" t="s">
        <v>9</v>
      </c>
      <c r="G1040" t="s">
        <v>132</v>
      </c>
      <c r="H1040" t="s">
        <v>35</v>
      </c>
      <c r="I1040" t="s">
        <v>86</v>
      </c>
      <c r="J1040" t="s">
        <v>19</v>
      </c>
      <c r="K1040" t="s">
        <v>94</v>
      </c>
      <c r="L1040">
        <v>5</v>
      </c>
      <c r="M1040" s="6">
        <v>0</v>
      </c>
      <c r="N1040" s="6">
        <v>75473.039999999994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W1040" s="66" t="str">
        <f t="shared" si="202"/>
        <v>X</v>
      </c>
      <c r="X1040" s="66" t="str">
        <f t="shared" si="203"/>
        <v>X</v>
      </c>
      <c r="BC1040" s="88">
        <v>500</v>
      </c>
      <c r="BE1040" s="78">
        <f t="shared" si="210"/>
        <v>516500</v>
      </c>
      <c r="BF1040" s="82">
        <f t="shared" si="204"/>
        <v>0.907109302930723</v>
      </c>
      <c r="BG1040" s="82">
        <f t="shared" si="206"/>
        <v>9.2890697069276995E-2</v>
      </c>
      <c r="BH1040" s="86">
        <f t="shared" si="211"/>
        <v>2.1393340385644777E-4</v>
      </c>
      <c r="BI1040" s="83">
        <f>SUMPRODUCT(BC1040:$BC$2007,BG1040:$BG$2007)</f>
        <v>18032.743115778601</v>
      </c>
      <c r="BJ1040" s="77">
        <f t="shared" si="205"/>
        <v>8.2965693125088461E-2</v>
      </c>
      <c r="BL1040" s="78">
        <f t="shared" si="212"/>
        <v>516500</v>
      </c>
      <c r="BM1040" s="82">
        <f t="shared" si="207"/>
        <v>0.98618784990692454</v>
      </c>
      <c r="BN1040" s="82">
        <f t="shared" si="208"/>
        <v>1.3812150093075459E-2</v>
      </c>
      <c r="BO1040" s="86">
        <f t="shared" si="213"/>
        <v>5.7375840723183913E-5</v>
      </c>
      <c r="BP1040" s="83">
        <f>SUMPRODUCT(BC1039:$BC$2006, BN1040:$BN$2007)</f>
        <v>1639.2243773778209</v>
      </c>
      <c r="BQ1040" s="77">
        <f t="shared" si="209"/>
        <v>1.3590508230811012E-2</v>
      </c>
    </row>
    <row r="1041" spans="1:69" x14ac:dyDescent="0.35">
      <c r="A1041">
        <v>2023</v>
      </c>
      <c r="B1041" t="s">
        <v>3</v>
      </c>
      <c r="C1041" t="s">
        <v>69</v>
      </c>
      <c r="D1041" t="s">
        <v>17</v>
      </c>
      <c r="E1041">
        <v>1</v>
      </c>
      <c r="F1041" t="s">
        <v>9</v>
      </c>
      <c r="G1041" t="s">
        <v>132</v>
      </c>
      <c r="H1041" t="s">
        <v>35</v>
      </c>
      <c r="I1041" t="s">
        <v>86</v>
      </c>
      <c r="J1041" t="s">
        <v>19</v>
      </c>
      <c r="K1041" t="s">
        <v>108</v>
      </c>
      <c r="L1041">
        <v>2</v>
      </c>
      <c r="M1041" s="6">
        <v>0</v>
      </c>
      <c r="N1041" s="6">
        <v>51975.519999999997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W1041" s="66" t="str">
        <f t="shared" si="202"/>
        <v>X</v>
      </c>
      <c r="X1041" s="66" t="str">
        <f t="shared" si="203"/>
        <v>X</v>
      </c>
      <c r="BC1041" s="88">
        <v>500</v>
      </c>
      <c r="BE1041" s="78">
        <f t="shared" si="210"/>
        <v>517000</v>
      </c>
      <c r="BF1041" s="82">
        <f t="shared" si="204"/>
        <v>0.90732274476395569</v>
      </c>
      <c r="BG1041" s="82">
        <f t="shared" si="206"/>
        <v>9.2677255236044309E-2</v>
      </c>
      <c r="BH1041" s="86">
        <f t="shared" si="211"/>
        <v>2.1344183323268595E-4</v>
      </c>
      <c r="BI1041" s="83">
        <f>SUMPRODUCT(BC1041:$BC$2007,BG1041:$BG$2007)</f>
        <v>17986.297767243963</v>
      </c>
      <c r="BJ1041" s="77">
        <f t="shared" si="205"/>
        <v>8.2752005695013495E-2</v>
      </c>
      <c r="BL1041" s="78">
        <f t="shared" si="212"/>
        <v>517000</v>
      </c>
      <c r="BM1041" s="82">
        <f t="shared" si="207"/>
        <v>0.98624498839367369</v>
      </c>
      <c r="BN1041" s="82">
        <f t="shared" si="208"/>
        <v>1.3755011606326306E-2</v>
      </c>
      <c r="BO1041" s="86">
        <f t="shared" si="213"/>
        <v>5.7138486749153117E-5</v>
      </c>
      <c r="BP1041" s="83">
        <f>SUMPRODUCT(BC1040:$BC$2006, BN1041:$BN$2007)</f>
        <v>1632.3183023312836</v>
      </c>
      <c r="BQ1041" s="77">
        <f t="shared" si="209"/>
        <v>1.3533251231062936E-2</v>
      </c>
    </row>
    <row r="1042" spans="1:69" x14ac:dyDescent="0.35">
      <c r="A1042">
        <v>2023</v>
      </c>
      <c r="B1042" t="s">
        <v>3</v>
      </c>
      <c r="C1042" t="s">
        <v>69</v>
      </c>
      <c r="D1042" t="s">
        <v>17</v>
      </c>
      <c r="E1042">
        <v>1</v>
      </c>
      <c r="F1042" t="s">
        <v>9</v>
      </c>
      <c r="G1042" t="s">
        <v>133</v>
      </c>
      <c r="H1042" t="s">
        <v>35</v>
      </c>
      <c r="I1042" t="s">
        <v>86</v>
      </c>
      <c r="J1042" t="s">
        <v>19</v>
      </c>
      <c r="K1042" t="s">
        <v>91</v>
      </c>
      <c r="L1042">
        <v>2</v>
      </c>
      <c r="M1042" s="6">
        <v>20000</v>
      </c>
      <c r="N1042" s="6">
        <v>9083.9500000000007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20000</v>
      </c>
      <c r="W1042" s="66" t="str">
        <f t="shared" si="202"/>
        <v>X</v>
      </c>
      <c r="X1042" s="66" t="str">
        <f t="shared" si="203"/>
        <v>X</v>
      </c>
      <c r="BC1042" s="88">
        <v>500</v>
      </c>
      <c r="BE1042" s="78">
        <f t="shared" si="210"/>
        <v>517500</v>
      </c>
      <c r="BF1042" s="82">
        <f t="shared" si="204"/>
        <v>0.90753569615608265</v>
      </c>
      <c r="BG1042" s="82">
        <f t="shared" si="206"/>
        <v>9.246430384391735E-2</v>
      </c>
      <c r="BH1042" s="86">
        <f t="shared" si="211"/>
        <v>2.1295139212695879E-4</v>
      </c>
      <c r="BI1042" s="83">
        <f>SUMPRODUCT(BC1042:$BC$2007,BG1042:$BG$2007)</f>
        <v>17939.959139625942</v>
      </c>
      <c r="BJ1042" s="77">
        <f t="shared" si="205"/>
        <v>8.2538809270370231E-2</v>
      </c>
      <c r="BL1042" s="78">
        <f t="shared" si="212"/>
        <v>517500</v>
      </c>
      <c r="BM1042" s="82">
        <f t="shared" si="207"/>
        <v>0.98630189050834127</v>
      </c>
      <c r="BN1042" s="82">
        <f t="shared" si="208"/>
        <v>1.3698109491658728E-2</v>
      </c>
      <c r="BO1042" s="86">
        <f t="shared" si="213"/>
        <v>5.6902114667578552E-5</v>
      </c>
      <c r="BP1042" s="83">
        <f>SUMPRODUCT(BC1041:$BC$2006, BN1042:$BN$2007)</f>
        <v>1625.4407965281207</v>
      </c>
      <c r="BQ1042" s="77">
        <f t="shared" si="209"/>
        <v>1.3476231093664264E-2</v>
      </c>
    </row>
    <row r="1043" spans="1:69" x14ac:dyDescent="0.35">
      <c r="A1043">
        <v>2023</v>
      </c>
      <c r="B1043" t="s">
        <v>3</v>
      </c>
      <c r="C1043" t="s">
        <v>69</v>
      </c>
      <c r="D1043" t="s">
        <v>17</v>
      </c>
      <c r="E1043">
        <v>1</v>
      </c>
      <c r="F1043" t="s">
        <v>9</v>
      </c>
      <c r="G1043" t="s">
        <v>133</v>
      </c>
      <c r="H1043" t="s">
        <v>35</v>
      </c>
      <c r="I1043" t="s">
        <v>86</v>
      </c>
      <c r="J1043" t="s">
        <v>19</v>
      </c>
      <c r="K1043" t="s">
        <v>94</v>
      </c>
      <c r="L1043">
        <v>2</v>
      </c>
      <c r="M1043" s="6">
        <v>0</v>
      </c>
      <c r="N1043" s="6">
        <v>4762.46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  <c r="W1043" s="66" t="str">
        <f t="shared" si="202"/>
        <v>X</v>
      </c>
      <c r="X1043" s="66" t="str">
        <f t="shared" si="203"/>
        <v>X</v>
      </c>
      <c r="BC1043" s="88">
        <v>500</v>
      </c>
      <c r="BE1043" s="78">
        <f t="shared" si="210"/>
        <v>518000</v>
      </c>
      <c r="BF1043" s="82">
        <f t="shared" si="204"/>
        <v>0.90774815823402688</v>
      </c>
      <c r="BG1043" s="82">
        <f t="shared" si="206"/>
        <v>9.2251841765973119E-2</v>
      </c>
      <c r="BH1043" s="86">
        <f t="shared" si="211"/>
        <v>2.12462077944231E-4</v>
      </c>
      <c r="BI1043" s="83">
        <f>SUMPRODUCT(BC1043:$BC$2007,BG1043:$BG$2007)</f>
        <v>17893.726987703987</v>
      </c>
      <c r="BJ1043" s="77">
        <f t="shared" si="205"/>
        <v>8.2326102722939123E-2</v>
      </c>
      <c r="BL1043" s="78">
        <f t="shared" si="212"/>
        <v>518000</v>
      </c>
      <c r="BM1043" s="82">
        <f t="shared" si="207"/>
        <v>0.98635855722875798</v>
      </c>
      <c r="BN1043" s="82">
        <f t="shared" si="208"/>
        <v>1.3641442771242018E-2</v>
      </c>
      <c r="BO1043" s="86">
        <f t="shared" si="213"/>
        <v>5.6666720416709282E-5</v>
      </c>
      <c r="BP1043" s="83">
        <f>SUMPRODUCT(BC1042:$BC$2006, BN1043:$BN$2007)</f>
        <v>1618.5917417822911</v>
      </c>
      <c r="BQ1043" s="77">
        <f t="shared" si="209"/>
        <v>1.3419446838756238E-2</v>
      </c>
    </row>
    <row r="1044" spans="1:69" x14ac:dyDescent="0.35">
      <c r="A1044">
        <v>2023</v>
      </c>
      <c r="B1044" t="s">
        <v>3</v>
      </c>
      <c r="C1044" t="s">
        <v>69</v>
      </c>
      <c r="D1044" t="s">
        <v>17</v>
      </c>
      <c r="E1044">
        <v>1</v>
      </c>
      <c r="F1044" t="s">
        <v>9</v>
      </c>
      <c r="G1044" t="s">
        <v>133</v>
      </c>
      <c r="H1044" t="s">
        <v>35</v>
      </c>
      <c r="I1044" t="s">
        <v>86</v>
      </c>
      <c r="J1044" t="s">
        <v>19</v>
      </c>
      <c r="K1044" t="s">
        <v>89</v>
      </c>
      <c r="L1044">
        <v>1</v>
      </c>
      <c r="M1044" s="6">
        <v>15000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15000</v>
      </c>
      <c r="W1044" s="66" t="str">
        <f t="shared" si="202"/>
        <v>X</v>
      </c>
      <c r="X1044" s="66" t="str">
        <f t="shared" si="203"/>
        <v>X</v>
      </c>
      <c r="BC1044" s="88">
        <v>500</v>
      </c>
      <c r="BE1044" s="78">
        <f t="shared" si="210"/>
        <v>518500</v>
      </c>
      <c r="BF1044" s="82">
        <f t="shared" si="204"/>
        <v>0.90796013212212179</v>
      </c>
      <c r="BG1044" s="82">
        <f t="shared" si="206"/>
        <v>9.2039867877878212E-2</v>
      </c>
      <c r="BH1044" s="86">
        <f t="shared" si="211"/>
        <v>2.1197388809490736E-4</v>
      </c>
      <c r="BI1044" s="83">
        <f>SUMPRODUCT(BC1044:$BC$2007,BG1044:$BG$2007)</f>
        <v>17847.601066821</v>
      </c>
      <c r="BJ1044" s="77">
        <f t="shared" si="205"/>
        <v>8.2113884927092998E-2</v>
      </c>
      <c r="BL1044" s="78">
        <f t="shared" si="212"/>
        <v>518500</v>
      </c>
      <c r="BM1044" s="82">
        <f t="shared" si="207"/>
        <v>0.98641498952870921</v>
      </c>
      <c r="BN1044" s="82">
        <f t="shared" si="208"/>
        <v>1.3585010471290793E-2</v>
      </c>
      <c r="BO1044" s="86">
        <f t="shared" si="213"/>
        <v>5.6432299951225673E-5</v>
      </c>
      <c r="BP1044" s="83">
        <f>SUMPRODUCT(BC1043:$BC$2006, BN1044:$BN$2007)</f>
        <v>1611.7710203966703</v>
      </c>
      <c r="BQ1044" s="77">
        <f t="shared" si="209"/>
        <v>1.3362897490533616E-2</v>
      </c>
    </row>
    <row r="1045" spans="1:69" x14ac:dyDescent="0.35">
      <c r="A1045">
        <v>2023</v>
      </c>
      <c r="B1045" t="s">
        <v>3</v>
      </c>
      <c r="C1045" t="s">
        <v>69</v>
      </c>
      <c r="D1045" t="s">
        <v>17</v>
      </c>
      <c r="E1045">
        <v>1</v>
      </c>
      <c r="F1045" t="s">
        <v>9</v>
      </c>
      <c r="G1045" t="s">
        <v>133</v>
      </c>
      <c r="H1045" t="s">
        <v>35</v>
      </c>
      <c r="I1045" t="s">
        <v>86</v>
      </c>
      <c r="J1045" t="s">
        <v>19</v>
      </c>
      <c r="K1045" t="s">
        <v>108</v>
      </c>
      <c r="L1045">
        <v>1</v>
      </c>
      <c r="M1045" s="6">
        <v>120120</v>
      </c>
      <c r="N1045" s="6">
        <v>0</v>
      </c>
      <c r="O1045" s="6">
        <v>0</v>
      </c>
      <c r="P1045" s="6">
        <v>0</v>
      </c>
      <c r="Q1045" s="6">
        <v>0</v>
      </c>
      <c r="R1045" s="6">
        <v>0</v>
      </c>
      <c r="S1045" s="6">
        <v>0</v>
      </c>
      <c r="T1045" s="6">
        <v>120120</v>
      </c>
      <c r="W1045" s="66" t="str">
        <f t="shared" si="202"/>
        <v>X</v>
      </c>
      <c r="X1045" s="66" t="str">
        <f t="shared" si="203"/>
        <v>X</v>
      </c>
      <c r="BC1045" s="88">
        <v>500</v>
      </c>
      <c r="BE1045" s="78">
        <f t="shared" si="210"/>
        <v>519000</v>
      </c>
      <c r="BF1045" s="82">
        <f t="shared" si="204"/>
        <v>0.90817161894211729</v>
      </c>
      <c r="BG1045" s="82">
        <f t="shared" si="206"/>
        <v>9.1828381057882713E-2</v>
      </c>
      <c r="BH1045" s="86">
        <f t="shared" si="211"/>
        <v>2.114868199954989E-4</v>
      </c>
      <c r="BI1045" s="83">
        <f>SUMPRODUCT(BC1045:$BC$2007,BG1045:$BG$2007)</f>
        <v>17801.581132882071</v>
      </c>
      <c r="BJ1045" s="77">
        <f t="shared" si="205"/>
        <v>8.1902154759791207E-2</v>
      </c>
      <c r="BL1045" s="78">
        <f t="shared" si="212"/>
        <v>519000</v>
      </c>
      <c r="BM1045" s="82">
        <f t="shared" si="207"/>
        <v>0.986471188377952</v>
      </c>
      <c r="BN1045" s="82">
        <f t="shared" si="208"/>
        <v>1.3528811622047998E-2</v>
      </c>
      <c r="BO1045" s="86">
        <f t="shared" si="213"/>
        <v>5.6198849242794502E-5</v>
      </c>
      <c r="BP1045" s="83">
        <f>SUMPRODUCT(BC1044:$BC$2006, BN1045:$BN$2007)</f>
        <v>1604.9785151610249</v>
      </c>
      <c r="BQ1045" s="77">
        <f t="shared" si="209"/>
        <v>1.3306582077227883E-2</v>
      </c>
    </row>
    <row r="1046" spans="1:69" x14ac:dyDescent="0.35">
      <c r="A1046">
        <v>2023</v>
      </c>
      <c r="B1046" t="s">
        <v>3</v>
      </c>
      <c r="C1046" t="s">
        <v>69</v>
      </c>
      <c r="D1046" t="s">
        <v>17</v>
      </c>
      <c r="E1046">
        <v>1</v>
      </c>
      <c r="F1046" t="s">
        <v>9</v>
      </c>
      <c r="G1046" t="s">
        <v>134</v>
      </c>
      <c r="H1046" t="s">
        <v>35</v>
      </c>
      <c r="I1046" t="s">
        <v>86</v>
      </c>
      <c r="J1046" t="s">
        <v>19</v>
      </c>
      <c r="K1046" t="s">
        <v>90</v>
      </c>
      <c r="L1046">
        <v>1</v>
      </c>
      <c r="M1046" s="6">
        <v>196183</v>
      </c>
      <c r="N1046" s="6">
        <v>450</v>
      </c>
      <c r="O1046" s="6">
        <v>0</v>
      </c>
      <c r="P1046" s="6">
        <v>196183</v>
      </c>
      <c r="Q1046" s="6">
        <v>0</v>
      </c>
      <c r="R1046" s="6">
        <v>0</v>
      </c>
      <c r="S1046" s="6">
        <v>0</v>
      </c>
      <c r="T1046" s="6">
        <v>189984.81</v>
      </c>
      <c r="W1046" s="66" t="str">
        <f t="shared" si="202"/>
        <v>X</v>
      </c>
      <c r="X1046" s="66" t="str">
        <f t="shared" si="203"/>
        <v>X</v>
      </c>
      <c r="BC1046" s="88">
        <v>500</v>
      </c>
      <c r="BE1046" s="78">
        <f t="shared" si="210"/>
        <v>519500</v>
      </c>
      <c r="BF1046" s="82">
        <f t="shared" si="204"/>
        <v>0.9083826198131858</v>
      </c>
      <c r="BG1046" s="82">
        <f t="shared" si="206"/>
        <v>9.1617380186814201E-2</v>
      </c>
      <c r="BH1046" s="86">
        <f t="shared" si="211"/>
        <v>2.1100087106851184E-4</v>
      </c>
      <c r="BI1046" s="83">
        <f>SUMPRODUCT(BC1046:$BC$2007,BG1046:$BG$2007)</f>
        <v>17755.666942353128</v>
      </c>
      <c r="BJ1046" s="77">
        <f t="shared" si="205"/>
        <v>8.169091110057343E-2</v>
      </c>
      <c r="BL1046" s="78">
        <f t="shared" si="212"/>
        <v>519500</v>
      </c>
      <c r="BM1046" s="82">
        <f t="shared" si="207"/>
        <v>0.98652715474223196</v>
      </c>
      <c r="BN1046" s="82">
        <f t="shared" si="208"/>
        <v>1.347284525776804E-2</v>
      </c>
      <c r="BO1046" s="86">
        <f t="shared" si="213"/>
        <v>5.5966364279957936E-5</v>
      </c>
      <c r="BP1046" s="83">
        <f>SUMPRODUCT(BC1045:$BC$2006, BN1046:$BN$2007)</f>
        <v>1598.2141093500009</v>
      </c>
      <c r="BQ1046" s="77">
        <f t="shared" si="209"/>
        <v>1.3250499631090566E-2</v>
      </c>
    </row>
    <row r="1047" spans="1:69" x14ac:dyDescent="0.35">
      <c r="A1047">
        <v>2023</v>
      </c>
      <c r="B1047" t="s">
        <v>3</v>
      </c>
      <c r="C1047" t="s">
        <v>69</v>
      </c>
      <c r="D1047" t="s">
        <v>17</v>
      </c>
      <c r="E1047">
        <v>1</v>
      </c>
      <c r="F1047" t="s">
        <v>9</v>
      </c>
      <c r="G1047" t="s">
        <v>134</v>
      </c>
      <c r="H1047" t="s">
        <v>35</v>
      </c>
      <c r="I1047" t="s">
        <v>86</v>
      </c>
      <c r="J1047" t="s">
        <v>19</v>
      </c>
      <c r="K1047" t="s">
        <v>91</v>
      </c>
      <c r="L1047">
        <v>3</v>
      </c>
      <c r="M1047" s="6">
        <v>63697</v>
      </c>
      <c r="N1047" s="6">
        <v>4791.91</v>
      </c>
      <c r="O1047" s="6">
        <v>0</v>
      </c>
      <c r="P1047" s="6">
        <v>3696</v>
      </c>
      <c r="Q1047" s="6">
        <v>0</v>
      </c>
      <c r="R1047" s="6">
        <v>0</v>
      </c>
      <c r="S1047" s="6">
        <v>0</v>
      </c>
      <c r="T1047" s="6">
        <v>65088.27</v>
      </c>
      <c r="W1047" s="66" t="str">
        <f t="shared" si="202"/>
        <v>X</v>
      </c>
      <c r="X1047" s="66" t="str">
        <f t="shared" si="203"/>
        <v>X</v>
      </c>
      <c r="BC1047" s="88">
        <v>500</v>
      </c>
      <c r="BE1047" s="78">
        <f t="shared" si="210"/>
        <v>520000</v>
      </c>
      <c r="BF1047" s="82">
        <f t="shared" si="204"/>
        <v>0.90859313585192814</v>
      </c>
      <c r="BG1047" s="82">
        <f t="shared" si="206"/>
        <v>9.1406864148071865E-2</v>
      </c>
      <c r="BH1047" s="86">
        <f t="shared" si="211"/>
        <v>2.105160387423366E-4</v>
      </c>
      <c r="BI1047" s="83">
        <f>SUMPRODUCT(BC1047:$BC$2007,BG1047:$BG$2007)</f>
        <v>17709.858252259724</v>
      </c>
      <c r="BJ1047" s="77">
        <f t="shared" si="205"/>
        <v>8.1480152831554103E-2</v>
      </c>
      <c r="BL1047" s="78">
        <f t="shared" si="212"/>
        <v>520000</v>
      </c>
      <c r="BM1047" s="82">
        <f t="shared" si="207"/>
        <v>0.98658288958329921</v>
      </c>
      <c r="BN1047" s="82">
        <f t="shared" si="208"/>
        <v>1.3417110416700795E-2</v>
      </c>
      <c r="BO1047" s="86">
        <f t="shared" si="213"/>
        <v>5.5734841067245355E-5</v>
      </c>
      <c r="BP1047" s="83">
        <f>SUMPRODUCT(BC1046:$BC$2006, BN1047:$BN$2007)</f>
        <v>1591.4776867211172</v>
      </c>
      <c r="BQ1047" s="77">
        <f t="shared" si="209"/>
        <v>1.3194649188376607E-2</v>
      </c>
    </row>
    <row r="1048" spans="1:69" x14ac:dyDescent="0.35">
      <c r="A1048">
        <v>2023</v>
      </c>
      <c r="B1048" t="s">
        <v>3</v>
      </c>
      <c r="C1048" t="s">
        <v>69</v>
      </c>
      <c r="D1048" t="s">
        <v>17</v>
      </c>
      <c r="E1048">
        <v>1</v>
      </c>
      <c r="F1048" t="s">
        <v>9</v>
      </c>
      <c r="G1048" t="s">
        <v>134</v>
      </c>
      <c r="H1048" t="s">
        <v>35</v>
      </c>
      <c r="I1048" t="s">
        <v>86</v>
      </c>
      <c r="J1048" t="s">
        <v>19</v>
      </c>
      <c r="K1048" t="s">
        <v>94</v>
      </c>
      <c r="L1048">
        <v>4</v>
      </c>
      <c r="M1048" s="6">
        <v>3659</v>
      </c>
      <c r="N1048" s="6">
        <v>58856.77</v>
      </c>
      <c r="O1048" s="6">
        <v>0</v>
      </c>
      <c r="P1048" s="6">
        <v>3659</v>
      </c>
      <c r="Q1048" s="6">
        <v>0</v>
      </c>
      <c r="R1048" s="6">
        <v>0</v>
      </c>
      <c r="S1048" s="6">
        <v>0</v>
      </c>
      <c r="T1048" s="6">
        <v>4603.87</v>
      </c>
      <c r="W1048" s="66" t="str">
        <f t="shared" si="202"/>
        <v>X</v>
      </c>
      <c r="X1048" s="66" t="str">
        <f t="shared" si="203"/>
        <v>X</v>
      </c>
      <c r="BC1048" s="88">
        <v>500</v>
      </c>
      <c r="BE1048" s="78">
        <f t="shared" si="210"/>
        <v>520500</v>
      </c>
      <c r="BF1048" s="82">
        <f t="shared" si="204"/>
        <v>0.90880316817237961</v>
      </c>
      <c r="BG1048" s="82">
        <f t="shared" si="206"/>
        <v>9.1196831827620395E-2</v>
      </c>
      <c r="BH1048" s="86">
        <f t="shared" si="211"/>
        <v>2.100323204514698E-4</v>
      </c>
      <c r="BI1048" s="83">
        <f>SUMPRODUCT(BC1048:$BC$2007,BG1048:$BG$2007)</f>
        <v>17664.154820185686</v>
      </c>
      <c r="BJ1048" s="77">
        <f t="shared" si="205"/>
        <v>8.1269878837416182E-2</v>
      </c>
      <c r="BL1048" s="78">
        <f t="shared" si="212"/>
        <v>520500</v>
      </c>
      <c r="BM1048" s="82">
        <f t="shared" si="207"/>
        <v>0.98663839385892538</v>
      </c>
      <c r="BN1048" s="82">
        <f t="shared" si="208"/>
        <v>1.3361606141074622E-2</v>
      </c>
      <c r="BO1048" s="86">
        <f t="shared" si="213"/>
        <v>5.550427562617255E-5</v>
      </c>
      <c r="BP1048" s="83">
        <f>SUMPRODUCT(BC1047:$BC$2006, BN1048:$BN$2007)</f>
        <v>1584.7691315127668</v>
      </c>
      <c r="BQ1048" s="77">
        <f t="shared" si="209"/>
        <v>1.3139029789327784E-2</v>
      </c>
    </row>
    <row r="1049" spans="1:69" x14ac:dyDescent="0.35">
      <c r="A1049">
        <v>2023</v>
      </c>
      <c r="B1049" t="s">
        <v>3</v>
      </c>
      <c r="C1049" t="s">
        <v>69</v>
      </c>
      <c r="D1049" t="s">
        <v>17</v>
      </c>
      <c r="E1049">
        <v>1</v>
      </c>
      <c r="F1049" t="s">
        <v>9</v>
      </c>
      <c r="G1049" t="s">
        <v>134</v>
      </c>
      <c r="H1049" t="s">
        <v>35</v>
      </c>
      <c r="I1049" t="s">
        <v>86</v>
      </c>
      <c r="J1049" t="s">
        <v>19</v>
      </c>
      <c r="K1049" t="s">
        <v>95</v>
      </c>
      <c r="L1049">
        <v>1</v>
      </c>
      <c r="M1049" s="6">
        <v>10000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10000</v>
      </c>
      <c r="W1049" s="66" t="str">
        <f t="shared" si="202"/>
        <v>X</v>
      </c>
      <c r="X1049" s="66" t="str">
        <f t="shared" si="203"/>
        <v>X</v>
      </c>
      <c r="BC1049" s="88">
        <v>500</v>
      </c>
      <c r="BE1049" s="78">
        <f t="shared" si="210"/>
        <v>521000</v>
      </c>
      <c r="BF1049" s="82">
        <f t="shared" si="204"/>
        <v>0.90901271788601545</v>
      </c>
      <c r="BG1049" s="82">
        <f t="shared" si="206"/>
        <v>9.0987282113984547E-2</v>
      </c>
      <c r="BH1049" s="86">
        <f t="shared" si="211"/>
        <v>2.0954971363584818E-4</v>
      </c>
      <c r="BI1049" s="83">
        <f>SUMPRODUCT(BC1049:$BC$2007,BG1049:$BG$2007)</f>
        <v>17618.556404271876</v>
      </c>
      <c r="BJ1049" s="77">
        <f t="shared" si="205"/>
        <v>8.1060088005405428E-2</v>
      </c>
      <c r="BL1049" s="78">
        <f t="shared" si="212"/>
        <v>521000</v>
      </c>
      <c r="BM1049" s="82">
        <f t="shared" si="207"/>
        <v>0.98669366852292006</v>
      </c>
      <c r="BN1049" s="82">
        <f t="shared" si="208"/>
        <v>1.3306331477079936E-2</v>
      </c>
      <c r="BO1049" s="86">
        <f t="shared" si="213"/>
        <v>5.5274663994686613E-5</v>
      </c>
      <c r="BP1049" s="83">
        <f>SUMPRODUCT(BC1048:$BC$2006, BN1049:$BN$2007)</f>
        <v>1578.0883284422293</v>
      </c>
      <c r="BQ1049" s="77">
        <f t="shared" si="209"/>
        <v>1.3083640478156236E-2</v>
      </c>
    </row>
    <row r="1050" spans="1:69" x14ac:dyDescent="0.35">
      <c r="A1050">
        <v>2023</v>
      </c>
      <c r="B1050" t="s">
        <v>3</v>
      </c>
      <c r="C1050" t="s">
        <v>69</v>
      </c>
      <c r="D1050" t="s">
        <v>17</v>
      </c>
      <c r="E1050">
        <v>1</v>
      </c>
      <c r="F1050" t="s">
        <v>9</v>
      </c>
      <c r="G1050" t="s">
        <v>134</v>
      </c>
      <c r="H1050" t="s">
        <v>35</v>
      </c>
      <c r="I1050" t="s">
        <v>86</v>
      </c>
      <c r="J1050" t="s">
        <v>19</v>
      </c>
      <c r="K1050" t="s">
        <v>108</v>
      </c>
      <c r="L1050">
        <v>1</v>
      </c>
      <c r="M1050" s="6">
        <v>0</v>
      </c>
      <c r="N1050" s="6">
        <v>9083.9500000000007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W1050" s="66" t="str">
        <f t="shared" si="202"/>
        <v>X</v>
      </c>
      <c r="X1050" s="66" t="str">
        <f t="shared" si="203"/>
        <v>X</v>
      </c>
      <c r="BC1050" s="88">
        <v>500</v>
      </c>
      <c r="BE1050" s="78">
        <f t="shared" si="210"/>
        <v>521500</v>
      </c>
      <c r="BF1050" s="82">
        <f t="shared" si="204"/>
        <v>0.90922178610175697</v>
      </c>
      <c r="BG1050" s="82">
        <f t="shared" si="206"/>
        <v>9.0778213898243032E-2</v>
      </c>
      <c r="BH1050" s="86">
        <f t="shared" si="211"/>
        <v>2.0906821574151468E-4</v>
      </c>
      <c r="BI1050" s="83">
        <f>SUMPRODUCT(BC1050:$BC$2007,BG1050:$BG$2007)</f>
        <v>17573.062763214886</v>
      </c>
      <c r="BJ1050" s="77">
        <f t="shared" si="205"/>
        <v>8.0850779225324465E-2</v>
      </c>
      <c r="BL1050" s="78">
        <f t="shared" si="212"/>
        <v>521500</v>
      </c>
      <c r="BM1050" s="82">
        <f t="shared" si="207"/>
        <v>0.98674871452514701</v>
      </c>
      <c r="BN1050" s="82">
        <f t="shared" si="208"/>
        <v>1.3251285474852992E-2</v>
      </c>
      <c r="BO1050" s="86">
        <f t="shared" si="213"/>
        <v>5.5046002226943891E-5</v>
      </c>
      <c r="BP1050" s="83">
        <f>SUMPRODUCT(BC1049:$BC$2006, BN1050:$BN$2007)</f>
        <v>1571.435162703689</v>
      </c>
      <c r="BQ1050" s="77">
        <f t="shared" si="209"/>
        <v>1.3028480303028032E-2</v>
      </c>
    </row>
    <row r="1051" spans="1:69" x14ac:dyDescent="0.35">
      <c r="A1051">
        <v>2023</v>
      </c>
      <c r="B1051" t="s">
        <v>3</v>
      </c>
      <c r="C1051" t="s">
        <v>69</v>
      </c>
      <c r="D1051" t="s">
        <v>17</v>
      </c>
      <c r="E1051">
        <v>1</v>
      </c>
      <c r="F1051" t="s">
        <v>9</v>
      </c>
      <c r="G1051" t="s">
        <v>134</v>
      </c>
      <c r="H1051" t="s">
        <v>35</v>
      </c>
      <c r="I1051" t="s">
        <v>86</v>
      </c>
      <c r="J1051" t="s">
        <v>19</v>
      </c>
      <c r="K1051" t="s">
        <v>98</v>
      </c>
      <c r="L1051">
        <v>1</v>
      </c>
      <c r="M1051" s="6">
        <v>150192.15</v>
      </c>
      <c r="N1051" s="6">
        <v>3960.94</v>
      </c>
      <c r="O1051" s="6">
        <v>0</v>
      </c>
      <c r="P1051" s="6">
        <v>150192.14000000001</v>
      </c>
      <c r="Q1051" s="6">
        <v>0</v>
      </c>
      <c r="R1051" s="6">
        <v>0</v>
      </c>
      <c r="S1051" s="6">
        <v>0</v>
      </c>
      <c r="T1051" s="6">
        <v>145446.99</v>
      </c>
      <c r="W1051" s="66" t="str">
        <f t="shared" si="202"/>
        <v>X</v>
      </c>
      <c r="X1051" s="66" t="str">
        <f t="shared" si="203"/>
        <v>X</v>
      </c>
      <c r="BC1051" s="88">
        <v>500</v>
      </c>
      <c r="BE1051" s="78">
        <f t="shared" si="210"/>
        <v>522000</v>
      </c>
      <c r="BF1051" s="82">
        <f t="shared" si="204"/>
        <v>0.9094303739259777</v>
      </c>
      <c r="BG1051" s="82">
        <f t="shared" si="206"/>
        <v>9.0569626074022302E-2</v>
      </c>
      <c r="BH1051" s="86">
        <f t="shared" si="211"/>
        <v>2.0858782422072952E-4</v>
      </c>
      <c r="BI1051" s="83">
        <f>SUMPRODUCT(BC1051:$BC$2007,BG1051:$BG$2007)</f>
        <v>17527.673656265764</v>
      </c>
      <c r="BJ1051" s="77">
        <f t="shared" si="205"/>
        <v>8.0641951389526831E-2</v>
      </c>
      <c r="BL1051" s="78">
        <f t="shared" si="212"/>
        <v>522000</v>
      </c>
      <c r="BM1051" s="82">
        <f t="shared" si="207"/>
        <v>0.98680353281154065</v>
      </c>
      <c r="BN1051" s="82">
        <f t="shared" si="208"/>
        <v>1.3196467188459349E-2</v>
      </c>
      <c r="BO1051" s="86">
        <f t="shared" si="213"/>
        <v>5.4818286393643056E-5</v>
      </c>
      <c r="BP1051" s="83">
        <f>SUMPRODUCT(BC1050:$BC$2006, BN1051:$BN$2007)</f>
        <v>1564.8095199662625</v>
      </c>
      <c r="BQ1051" s="77">
        <f t="shared" si="209"/>
        <v>1.2973548316046817E-2</v>
      </c>
    </row>
    <row r="1052" spans="1:69" x14ac:dyDescent="0.35">
      <c r="A1052">
        <v>2023</v>
      </c>
      <c r="B1052" t="s">
        <v>3</v>
      </c>
      <c r="C1052" t="s">
        <v>69</v>
      </c>
      <c r="D1052" t="s">
        <v>17</v>
      </c>
      <c r="E1052">
        <v>1</v>
      </c>
      <c r="F1052" t="s">
        <v>9</v>
      </c>
      <c r="G1052" t="s">
        <v>135</v>
      </c>
      <c r="H1052" t="s">
        <v>35</v>
      </c>
      <c r="I1052" t="s">
        <v>86</v>
      </c>
      <c r="J1052" t="s">
        <v>19</v>
      </c>
      <c r="K1052" t="s">
        <v>91</v>
      </c>
      <c r="L1052">
        <v>1</v>
      </c>
      <c r="M1052" s="6">
        <v>10000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10000</v>
      </c>
      <c r="W1052" s="66" t="str">
        <f t="shared" si="202"/>
        <v>X</v>
      </c>
      <c r="X1052" s="66" t="str">
        <f t="shared" si="203"/>
        <v>X</v>
      </c>
      <c r="BC1052" s="88">
        <v>500</v>
      </c>
      <c r="BE1052" s="78">
        <f t="shared" si="210"/>
        <v>522500</v>
      </c>
      <c r="BF1052" s="82">
        <f t="shared" si="204"/>
        <v>0.90963848246250878</v>
      </c>
      <c r="BG1052" s="82">
        <f t="shared" si="206"/>
        <v>9.0361517537491221E-2</v>
      </c>
      <c r="BH1052" s="86">
        <f t="shared" si="211"/>
        <v>2.0810853653108197E-4</v>
      </c>
      <c r="BI1052" s="83">
        <f>SUMPRODUCT(BC1052:$BC$2007,BG1052:$BG$2007)</f>
        <v>17482.388843228757</v>
      </c>
      <c r="BJ1052" s="77">
        <f t="shared" si="205"/>
        <v>8.0433603392911279E-2</v>
      </c>
      <c r="BL1052" s="78">
        <f t="shared" si="212"/>
        <v>522500</v>
      </c>
      <c r="BM1052" s="82">
        <f t="shared" si="207"/>
        <v>0.98685812432412212</v>
      </c>
      <c r="BN1052" s="82">
        <f t="shared" si="208"/>
        <v>1.3141875675877879E-2</v>
      </c>
      <c r="BO1052" s="86">
        <f t="shared" si="213"/>
        <v>5.4591512581469992E-5</v>
      </c>
      <c r="BP1052" s="83">
        <f>SUMPRODUCT(BC1051:$BC$2006, BN1052:$BN$2007)</f>
        <v>1558.2112863720326</v>
      </c>
      <c r="BQ1052" s="77">
        <f t="shared" si="209"/>
        <v>1.2918843573237512E-2</v>
      </c>
    </row>
    <row r="1053" spans="1:69" x14ac:dyDescent="0.35">
      <c r="A1053">
        <v>2023</v>
      </c>
      <c r="B1053" t="s">
        <v>3</v>
      </c>
      <c r="C1053" t="s">
        <v>69</v>
      </c>
      <c r="D1053" t="s">
        <v>17</v>
      </c>
      <c r="E1053">
        <v>1</v>
      </c>
      <c r="F1053" t="s">
        <v>9</v>
      </c>
      <c r="G1053" t="s">
        <v>135</v>
      </c>
      <c r="H1053" t="s">
        <v>35</v>
      </c>
      <c r="I1053" t="s">
        <v>86</v>
      </c>
      <c r="J1053" t="s">
        <v>19</v>
      </c>
      <c r="K1053" t="s">
        <v>94</v>
      </c>
      <c r="L1053">
        <v>2</v>
      </c>
      <c r="M1053" s="6">
        <v>0</v>
      </c>
      <c r="N1053" s="6">
        <v>34434.089999999997</v>
      </c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W1053" s="66" t="str">
        <f t="shared" si="202"/>
        <v>X</v>
      </c>
      <c r="X1053" s="66" t="str">
        <f t="shared" si="203"/>
        <v>X</v>
      </c>
      <c r="BC1053" s="88">
        <v>500</v>
      </c>
      <c r="BE1053" s="78">
        <f t="shared" si="210"/>
        <v>523000</v>
      </c>
      <c r="BF1053" s="82">
        <f t="shared" si="204"/>
        <v>0.90984611281264494</v>
      </c>
      <c r="BG1053" s="82">
        <f t="shared" si="206"/>
        <v>9.0153887187355064E-2</v>
      </c>
      <c r="BH1053" s="86">
        <f t="shared" si="211"/>
        <v>2.0763035013615649E-4</v>
      </c>
      <c r="BI1053" s="83">
        <f>SUMPRODUCT(BC1053:$BC$2007,BG1053:$BG$2007)</f>
        <v>17437.20808446001</v>
      </c>
      <c r="BJ1053" s="77">
        <f t="shared" si="205"/>
        <v>8.0225734132915741E-2</v>
      </c>
      <c r="BL1053" s="78">
        <f t="shared" si="212"/>
        <v>523000</v>
      </c>
      <c r="BM1053" s="82">
        <f t="shared" si="207"/>
        <v>0.98691249000101566</v>
      </c>
      <c r="BN1053" s="82">
        <f t="shared" si="208"/>
        <v>1.3087509998984337E-2</v>
      </c>
      <c r="BO1053" s="86">
        <f t="shared" si="213"/>
        <v>5.4365676893541881E-5</v>
      </c>
      <c r="BP1053" s="83">
        <f>SUMPRODUCT(BC1052:$BC$2006, BN1053:$BN$2007)</f>
        <v>1551.6403485340938</v>
      </c>
      <c r="BQ1053" s="77">
        <f t="shared" si="209"/>
        <v>1.2864365134530112E-2</v>
      </c>
    </row>
    <row r="1054" spans="1:69" x14ac:dyDescent="0.35">
      <c r="A1054">
        <v>2023</v>
      </c>
      <c r="B1054" t="s">
        <v>3</v>
      </c>
      <c r="C1054" t="s">
        <v>69</v>
      </c>
      <c r="D1054" t="s">
        <v>17</v>
      </c>
      <c r="E1054">
        <v>1</v>
      </c>
      <c r="F1054" t="s">
        <v>9</v>
      </c>
      <c r="G1054" t="s">
        <v>135</v>
      </c>
      <c r="H1054" t="s">
        <v>35</v>
      </c>
      <c r="I1054" t="s">
        <v>86</v>
      </c>
      <c r="J1054" t="s">
        <v>19</v>
      </c>
      <c r="K1054" t="s">
        <v>89</v>
      </c>
      <c r="L1054">
        <v>1</v>
      </c>
      <c r="M1054" s="6">
        <v>3000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3000</v>
      </c>
      <c r="W1054" s="66" t="str">
        <f t="shared" si="202"/>
        <v>X</v>
      </c>
      <c r="X1054" s="66" t="str">
        <f t="shared" si="203"/>
        <v>X</v>
      </c>
      <c r="BC1054" s="88">
        <v>500</v>
      </c>
      <c r="BE1054" s="78">
        <f t="shared" si="210"/>
        <v>523500</v>
      </c>
      <c r="BF1054" s="82">
        <f t="shared" si="204"/>
        <v>0.91005326607515047</v>
      </c>
      <c r="BG1054" s="82">
        <f t="shared" si="206"/>
        <v>8.9946733924849531E-2</v>
      </c>
      <c r="BH1054" s="86">
        <f t="shared" si="211"/>
        <v>2.0715326250553279E-4</v>
      </c>
      <c r="BI1054" s="83">
        <f>SUMPRODUCT(BC1054:$BC$2007,BG1054:$BG$2007)</f>
        <v>17392.131140866324</v>
      </c>
      <c r="BJ1054" s="77">
        <f t="shared" si="205"/>
        <v>8.0018342509511634E-2</v>
      </c>
      <c r="BL1054" s="78">
        <f t="shared" si="212"/>
        <v>523500</v>
      </c>
      <c r="BM1054" s="82">
        <f t="shared" si="207"/>
        <v>0.98696663077646463</v>
      </c>
      <c r="BN1054" s="82">
        <f t="shared" si="208"/>
        <v>1.3033369223535374E-2</v>
      </c>
      <c r="BO1054" s="86">
        <f t="shared" si="213"/>
        <v>5.4140775448963119E-5</v>
      </c>
      <c r="BP1054" s="83">
        <f>SUMPRODUCT(BC1053:$BC$2006, BN1054:$BN$2007)</f>
        <v>1545.0965935346017</v>
      </c>
      <c r="BQ1054" s="77">
        <f t="shared" si="209"/>
        <v>1.2810112063743506E-2</v>
      </c>
    </row>
    <row r="1055" spans="1:69" x14ac:dyDescent="0.35">
      <c r="A1055">
        <v>2023</v>
      </c>
      <c r="B1055" t="s">
        <v>3</v>
      </c>
      <c r="C1055" t="s">
        <v>69</v>
      </c>
      <c r="D1055" t="s">
        <v>17</v>
      </c>
      <c r="E1055">
        <v>1</v>
      </c>
      <c r="F1055" t="s">
        <v>9</v>
      </c>
      <c r="G1055" t="s">
        <v>135</v>
      </c>
      <c r="H1055" t="s">
        <v>35</v>
      </c>
      <c r="I1055" t="s">
        <v>86</v>
      </c>
      <c r="J1055" t="s">
        <v>19</v>
      </c>
      <c r="K1055" t="s">
        <v>92</v>
      </c>
      <c r="L1055">
        <v>1</v>
      </c>
      <c r="M1055" s="6">
        <v>-15900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-15900</v>
      </c>
      <c r="W1055" s="66" t="str">
        <f t="shared" si="202"/>
        <v>X</v>
      </c>
      <c r="X1055" s="66" t="str">
        <f t="shared" si="203"/>
        <v>X</v>
      </c>
      <c r="BC1055" s="88">
        <v>500</v>
      </c>
      <c r="BE1055" s="78">
        <f t="shared" si="210"/>
        <v>524000</v>
      </c>
      <c r="BF1055" s="82">
        <f t="shared" si="204"/>
        <v>0.91025994334626503</v>
      </c>
      <c r="BG1055" s="82">
        <f t="shared" si="206"/>
        <v>8.9740056653734968E-2</v>
      </c>
      <c r="BH1055" s="86">
        <f t="shared" si="211"/>
        <v>2.0667727111456369E-4</v>
      </c>
      <c r="BI1055" s="83">
        <f>SUMPRODUCT(BC1055:$BC$2007,BG1055:$BG$2007)</f>
        <v>17347.157773903902</v>
      </c>
      <c r="BJ1055" s="77">
        <f t="shared" si="205"/>
        <v>7.9811427425198062E-2</v>
      </c>
      <c r="BL1055" s="78">
        <f t="shared" si="212"/>
        <v>524000</v>
      </c>
      <c r="BM1055" s="82">
        <f t="shared" si="207"/>
        <v>0.98702054758084745</v>
      </c>
      <c r="BN1055" s="82">
        <f t="shared" si="208"/>
        <v>1.2979452419152548E-2</v>
      </c>
      <c r="BO1055" s="86">
        <f t="shared" si="213"/>
        <v>5.3916804382825312E-5</v>
      </c>
      <c r="BP1055" s="83">
        <f>SUMPRODUCT(BC1054:$BC$2006, BN1055:$BN$2007)</f>
        <v>1538.579908922834</v>
      </c>
      <c r="BQ1055" s="77">
        <f t="shared" si="209"/>
        <v>1.2756083428569412E-2</v>
      </c>
    </row>
    <row r="1056" spans="1:69" x14ac:dyDescent="0.35">
      <c r="A1056">
        <v>2023</v>
      </c>
      <c r="B1056" t="s">
        <v>3</v>
      </c>
      <c r="C1056" t="s">
        <v>69</v>
      </c>
      <c r="D1056" t="s">
        <v>17</v>
      </c>
      <c r="E1056">
        <v>1</v>
      </c>
      <c r="F1056" t="s">
        <v>9</v>
      </c>
      <c r="G1056" t="s">
        <v>136</v>
      </c>
      <c r="H1056" t="s">
        <v>35</v>
      </c>
      <c r="I1056" t="s">
        <v>86</v>
      </c>
      <c r="J1056" t="s">
        <v>19</v>
      </c>
      <c r="K1056" t="s">
        <v>94</v>
      </c>
      <c r="L1056">
        <v>1</v>
      </c>
      <c r="M1056" s="6">
        <v>0</v>
      </c>
      <c r="N1056" s="6">
        <v>2948.96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W1056" s="66" t="str">
        <f t="shared" si="202"/>
        <v>X</v>
      </c>
      <c r="X1056" s="66" t="str">
        <f t="shared" si="203"/>
        <v>X</v>
      </c>
      <c r="BC1056" s="88">
        <v>500</v>
      </c>
      <c r="BE1056" s="78">
        <f t="shared" si="210"/>
        <v>524500</v>
      </c>
      <c r="BF1056" s="82">
        <f t="shared" si="204"/>
        <v>0.9104661457197093</v>
      </c>
      <c r="BG1056" s="82">
        <f t="shared" si="206"/>
        <v>8.9533854280290703E-2</v>
      </c>
      <c r="BH1056" s="86">
        <f t="shared" si="211"/>
        <v>2.0620237344426418E-4</v>
      </c>
      <c r="BI1056" s="83">
        <f>SUMPRODUCT(BC1056:$BC$2007,BG1056:$BG$2007)</f>
        <v>17302.287745577032</v>
      </c>
      <c r="BJ1056" s="77">
        <f t="shared" si="205"/>
        <v>7.9604987784995793E-2</v>
      </c>
      <c r="BL1056" s="78">
        <f t="shared" si="212"/>
        <v>524500</v>
      </c>
      <c r="BM1056" s="82">
        <f t="shared" si="207"/>
        <v>0.9870742413406941</v>
      </c>
      <c r="BN1056" s="82">
        <f t="shared" si="208"/>
        <v>1.2925758659305897E-2</v>
      </c>
      <c r="BO1056" s="86">
        <f t="shared" si="213"/>
        <v>5.3693759846651368E-5</v>
      </c>
      <c r="BP1056" s="83">
        <f>SUMPRODUCT(BC1055:$BC$2006, BN1056:$BN$2007)</f>
        <v>1532.0901827132579</v>
      </c>
      <c r="BQ1056" s="77">
        <f t="shared" si="209"/>
        <v>1.2702278300556345E-2</v>
      </c>
    </row>
    <row r="1057" spans="1:69" x14ac:dyDescent="0.35">
      <c r="A1057">
        <v>2023</v>
      </c>
      <c r="B1057" t="s">
        <v>3</v>
      </c>
      <c r="C1057" t="s">
        <v>69</v>
      </c>
      <c r="D1057" t="s">
        <v>17</v>
      </c>
      <c r="E1057">
        <v>1</v>
      </c>
      <c r="F1057" t="s">
        <v>9</v>
      </c>
      <c r="G1057" t="s">
        <v>136</v>
      </c>
      <c r="H1057" t="s">
        <v>35</v>
      </c>
      <c r="I1057" t="s">
        <v>86</v>
      </c>
      <c r="J1057" t="s">
        <v>19</v>
      </c>
      <c r="K1057" t="s">
        <v>108</v>
      </c>
      <c r="L1057">
        <v>1</v>
      </c>
      <c r="M1057" s="6">
        <v>0</v>
      </c>
      <c r="N1057" s="6">
        <v>14110.99</v>
      </c>
      <c r="O1057" s="6">
        <v>0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  <c r="W1057" s="66" t="str">
        <f t="shared" si="202"/>
        <v>X</v>
      </c>
      <c r="X1057" s="66" t="str">
        <f t="shared" si="203"/>
        <v>X</v>
      </c>
      <c r="BC1057" s="88">
        <v>500</v>
      </c>
      <c r="BE1057" s="78">
        <f t="shared" si="210"/>
        <v>525000</v>
      </c>
      <c r="BF1057" s="82">
        <f t="shared" si="204"/>
        <v>0.91067187428669072</v>
      </c>
      <c r="BG1057" s="82">
        <f t="shared" si="206"/>
        <v>8.9328125713309281E-2</v>
      </c>
      <c r="BH1057" s="86">
        <f t="shared" si="211"/>
        <v>2.0572856698142239E-4</v>
      </c>
      <c r="BI1057" s="83">
        <f>SUMPRODUCT(BC1057:$BC$2007,BG1057:$BG$2007)</f>
        <v>17257.520818436882</v>
      </c>
      <c r="BJ1057" s="77">
        <f t="shared" si="205"/>
        <v>7.9399022496441721E-2</v>
      </c>
      <c r="BL1057" s="78">
        <f t="shared" si="212"/>
        <v>525000</v>
      </c>
      <c r="BM1057" s="82">
        <f t="shared" si="207"/>
        <v>0.98712771297870128</v>
      </c>
      <c r="BN1057" s="82">
        <f t="shared" si="208"/>
        <v>1.2872287021298723E-2</v>
      </c>
      <c r="BO1057" s="86">
        <f t="shared" si="213"/>
        <v>5.3471638007174249E-5</v>
      </c>
      <c r="BP1057" s="83">
        <f>SUMPRODUCT(BC1056:$BC$2006, BN1057:$BN$2007)</f>
        <v>1525.6273033836051</v>
      </c>
      <c r="BQ1057" s="77">
        <f t="shared" si="209"/>
        <v>1.2648695755093663E-2</v>
      </c>
    </row>
    <row r="1058" spans="1:69" x14ac:dyDescent="0.35">
      <c r="A1058">
        <v>2023</v>
      </c>
      <c r="B1058" t="s">
        <v>3</v>
      </c>
      <c r="C1058" t="s">
        <v>69</v>
      </c>
      <c r="D1058" t="s">
        <v>17</v>
      </c>
      <c r="E1058">
        <v>1</v>
      </c>
      <c r="F1058" t="s">
        <v>9</v>
      </c>
      <c r="G1058" t="s">
        <v>137</v>
      </c>
      <c r="H1058" t="s">
        <v>35</v>
      </c>
      <c r="I1058" t="s">
        <v>86</v>
      </c>
      <c r="J1058" t="s">
        <v>19</v>
      </c>
      <c r="K1058" t="s">
        <v>94</v>
      </c>
      <c r="L1058">
        <v>2</v>
      </c>
      <c r="M1058" s="6">
        <v>0</v>
      </c>
      <c r="N1058" s="6">
        <v>34914.82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W1058" s="66" t="str">
        <f t="shared" si="202"/>
        <v>X</v>
      </c>
      <c r="X1058" s="66" t="str">
        <f t="shared" si="203"/>
        <v>X</v>
      </c>
      <c r="BC1058" s="88">
        <v>500</v>
      </c>
      <c r="BE1058" s="78">
        <f t="shared" si="210"/>
        <v>525500</v>
      </c>
      <c r="BF1058" s="82">
        <f t="shared" si="204"/>
        <v>0.91087713013590954</v>
      </c>
      <c r="BG1058" s="82">
        <f t="shared" si="206"/>
        <v>8.9122869864090459E-2</v>
      </c>
      <c r="BH1058" s="86">
        <f t="shared" si="211"/>
        <v>2.0525584921882167E-4</v>
      </c>
      <c r="BI1058" s="83">
        <f>SUMPRODUCT(BC1058:$BC$2007,BG1058:$BG$2007)</f>
        <v>17212.856755580233</v>
      </c>
      <c r="BJ1058" s="77">
        <f t="shared" si="205"/>
        <v>7.9193530469582982E-2</v>
      </c>
      <c r="BL1058" s="78">
        <f t="shared" si="212"/>
        <v>525500</v>
      </c>
      <c r="BM1058" s="82">
        <f t="shared" si="207"/>
        <v>0.98718096341374872</v>
      </c>
      <c r="BN1058" s="82">
        <f t="shared" si="208"/>
        <v>1.2819036586251276E-2</v>
      </c>
      <c r="BO1058" s="86">
        <f t="shared" si="213"/>
        <v>5.3250435047447198E-5</v>
      </c>
      <c r="BP1058" s="83">
        <f>SUMPRODUCT(BC1057:$BC$2006, BN1058:$BN$2007)</f>
        <v>1519.1911598729553</v>
      </c>
      <c r="BQ1058" s="77">
        <f t="shared" si="209"/>
        <v>1.2595334871395672E-2</v>
      </c>
    </row>
    <row r="1059" spans="1:69" x14ac:dyDescent="0.35">
      <c r="A1059">
        <v>2023</v>
      </c>
      <c r="B1059" t="s">
        <v>3</v>
      </c>
      <c r="C1059" t="s">
        <v>69</v>
      </c>
      <c r="D1059" t="s">
        <v>17</v>
      </c>
      <c r="E1059">
        <v>1</v>
      </c>
      <c r="F1059" t="s">
        <v>9</v>
      </c>
      <c r="G1059" t="s">
        <v>138</v>
      </c>
      <c r="H1059" t="s">
        <v>35</v>
      </c>
      <c r="I1059" t="s">
        <v>86</v>
      </c>
      <c r="J1059" t="s">
        <v>19</v>
      </c>
      <c r="K1059" t="s">
        <v>94</v>
      </c>
      <c r="L1059">
        <v>1</v>
      </c>
      <c r="M1059" s="6">
        <v>0</v>
      </c>
      <c r="N1059" s="6">
        <v>4762.46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W1059" s="66" t="str">
        <f t="shared" si="202"/>
        <v>X</v>
      </c>
      <c r="X1059" s="66" t="str">
        <f t="shared" si="203"/>
        <v>X</v>
      </c>
      <c r="BC1059" s="88">
        <v>500</v>
      </c>
      <c r="BE1059" s="78">
        <f t="shared" si="210"/>
        <v>526000</v>
      </c>
      <c r="BF1059" s="82">
        <f t="shared" si="204"/>
        <v>0.91108191435356445</v>
      </c>
      <c r="BG1059" s="82">
        <f t="shared" si="206"/>
        <v>8.8918085646435552E-2</v>
      </c>
      <c r="BH1059" s="86">
        <f t="shared" si="211"/>
        <v>2.0478421765490751E-4</v>
      </c>
      <c r="BI1059" s="83">
        <f>SUMPRODUCT(BC1059:$BC$2007,BG1059:$BG$2007)</f>
        <v>17168.295320648183</v>
      </c>
      <c r="BJ1059" s="77">
        <f t="shared" si="205"/>
        <v>7.8988510616971028E-2</v>
      </c>
      <c r="BL1059" s="78">
        <f t="shared" si="212"/>
        <v>526000</v>
      </c>
      <c r="BM1059" s="82">
        <f t="shared" si="207"/>
        <v>0.98723399356091512</v>
      </c>
      <c r="BN1059" s="82">
        <f t="shared" si="208"/>
        <v>1.2766006439084876E-2</v>
      </c>
      <c r="BO1059" s="86">
        <f t="shared" si="213"/>
        <v>5.3030147166399644E-5</v>
      </c>
      <c r="BP1059" s="83">
        <f>SUMPRODUCT(BC1058:$BC$2006, BN1059:$BN$2007)</f>
        <v>1512.7816415798297</v>
      </c>
      <c r="BQ1059" s="77">
        <f t="shared" si="209"/>
        <v>1.254219473248583E-2</v>
      </c>
    </row>
    <row r="1060" spans="1:69" x14ac:dyDescent="0.35">
      <c r="A1060">
        <v>2023</v>
      </c>
      <c r="B1060" t="s">
        <v>3</v>
      </c>
      <c r="C1060" t="s">
        <v>69</v>
      </c>
      <c r="D1060" t="s">
        <v>17</v>
      </c>
      <c r="E1060">
        <v>1</v>
      </c>
      <c r="F1060" t="s">
        <v>9</v>
      </c>
      <c r="G1060" t="s">
        <v>138</v>
      </c>
      <c r="H1060" t="s">
        <v>35</v>
      </c>
      <c r="I1060" t="s">
        <v>86</v>
      </c>
      <c r="J1060" t="s">
        <v>19</v>
      </c>
      <c r="K1060" t="s">
        <v>89</v>
      </c>
      <c r="L1060">
        <v>1</v>
      </c>
      <c r="M1060" s="6">
        <v>5364.81</v>
      </c>
      <c r="N1060" s="6">
        <v>3686.2</v>
      </c>
      <c r="O1060" s="6">
        <v>0</v>
      </c>
      <c r="P1060" s="6">
        <v>5364.81</v>
      </c>
      <c r="Q1060" s="6">
        <v>54.19</v>
      </c>
      <c r="R1060" s="6">
        <v>0</v>
      </c>
      <c r="S1060" s="6">
        <v>0</v>
      </c>
      <c r="T1060" s="6">
        <v>5364.81</v>
      </c>
      <c r="W1060" s="66" t="str">
        <f t="shared" si="202"/>
        <v>X</v>
      </c>
      <c r="X1060" s="66" t="str">
        <f t="shared" si="203"/>
        <v>X</v>
      </c>
      <c r="BC1060" s="88">
        <v>500</v>
      </c>
      <c r="BE1060" s="78">
        <f t="shared" si="210"/>
        <v>526500</v>
      </c>
      <c r="BF1060" s="82">
        <f t="shared" si="204"/>
        <v>0.91128622802335812</v>
      </c>
      <c r="BG1060" s="82">
        <f t="shared" si="206"/>
        <v>8.8713771976641875E-2</v>
      </c>
      <c r="BH1060" s="86">
        <f t="shared" si="211"/>
        <v>2.0431366979367649E-4</v>
      </c>
      <c r="BI1060" s="83">
        <f>SUMPRODUCT(BC1060:$BC$2007,BG1060:$BG$2007)</f>
        <v>17123.836277824961</v>
      </c>
      <c r="BJ1060" s="77">
        <f t="shared" si="205"/>
        <v>7.8783961853656201E-2</v>
      </c>
      <c r="BL1060" s="78">
        <f t="shared" si="212"/>
        <v>526500</v>
      </c>
      <c r="BM1060" s="82">
        <f t="shared" si="207"/>
        <v>0.98728680433149352</v>
      </c>
      <c r="BN1060" s="82">
        <f t="shared" si="208"/>
        <v>1.2713195668506483E-2</v>
      </c>
      <c r="BO1060" s="86">
        <f t="shared" si="213"/>
        <v>5.2810770578393118E-5</v>
      </c>
      <c r="BP1060" s="83">
        <f>SUMPRODUCT(BC1059:$BC$2006, BN1060:$BN$2007)</f>
        <v>1506.3986383602874</v>
      </c>
      <c r="BQ1060" s="77">
        <f t="shared" si="209"/>
        <v>1.2489274425180951E-2</v>
      </c>
    </row>
    <row r="1061" spans="1:69" x14ac:dyDescent="0.35">
      <c r="A1061">
        <v>2023</v>
      </c>
      <c r="B1061" t="s">
        <v>3</v>
      </c>
      <c r="C1061" t="s">
        <v>69</v>
      </c>
      <c r="D1061" t="s">
        <v>17</v>
      </c>
      <c r="E1061">
        <v>1</v>
      </c>
      <c r="F1061" t="s">
        <v>9</v>
      </c>
      <c r="G1061" t="s">
        <v>139</v>
      </c>
      <c r="H1061" t="s">
        <v>35</v>
      </c>
      <c r="I1061" t="s">
        <v>86</v>
      </c>
      <c r="J1061" t="s">
        <v>19</v>
      </c>
      <c r="K1061" t="s">
        <v>90</v>
      </c>
      <c r="L1061">
        <v>5</v>
      </c>
      <c r="M1061" s="6">
        <v>2059261.54</v>
      </c>
      <c r="N1061" s="6">
        <v>12030.06</v>
      </c>
      <c r="O1061" s="6">
        <v>0</v>
      </c>
      <c r="P1061" s="6">
        <v>2389261.54</v>
      </c>
      <c r="Q1061" s="6">
        <v>0</v>
      </c>
      <c r="R1061" s="6">
        <v>0</v>
      </c>
      <c r="S1061" s="6">
        <v>0</v>
      </c>
      <c r="T1061" s="6">
        <v>2268715.61</v>
      </c>
      <c r="W1061" s="66" t="str">
        <f t="shared" si="202"/>
        <v>X</v>
      </c>
      <c r="X1061" s="66" t="str">
        <f t="shared" si="203"/>
        <v>X</v>
      </c>
      <c r="BC1061" s="88">
        <v>500</v>
      </c>
      <c r="BE1061" s="78">
        <f t="shared" si="210"/>
        <v>527000</v>
      </c>
      <c r="BF1061" s="82">
        <f t="shared" si="204"/>
        <v>0.91149007222650313</v>
      </c>
      <c r="BG1061" s="82">
        <f t="shared" si="206"/>
        <v>8.8509927773496866E-2</v>
      </c>
      <c r="BH1061" s="86">
        <f t="shared" si="211"/>
        <v>2.0384420314500939E-4</v>
      </c>
      <c r="BI1061" s="83">
        <f>SUMPRODUCT(BC1061:$BC$2007,BG1061:$BG$2007)</f>
        <v>17079.479391836649</v>
      </c>
      <c r="BJ1061" s="77">
        <f t="shared" si="205"/>
        <v>7.8579883097181766E-2</v>
      </c>
      <c r="BL1061" s="78">
        <f t="shared" si="212"/>
        <v>527000</v>
      </c>
      <c r="BM1061" s="82">
        <f t="shared" si="207"/>
        <v>0.98733939663300696</v>
      </c>
      <c r="BN1061" s="82">
        <f t="shared" si="208"/>
        <v>1.266060336699304E-2</v>
      </c>
      <c r="BO1061" s="86">
        <f t="shared" si="213"/>
        <v>5.2592301513443296E-5</v>
      </c>
      <c r="BP1061" s="83">
        <f>SUMPRODUCT(BC1060:$BC$2006, BN1061:$BN$2007)</f>
        <v>1500.0420405260343</v>
      </c>
      <c r="BQ1061" s="77">
        <f t="shared" si="209"/>
        <v>1.2436573040075536E-2</v>
      </c>
    </row>
    <row r="1062" spans="1:69" x14ac:dyDescent="0.35">
      <c r="A1062">
        <v>2023</v>
      </c>
      <c r="B1062" t="s">
        <v>3</v>
      </c>
      <c r="C1062" t="s">
        <v>69</v>
      </c>
      <c r="D1062" t="s">
        <v>17</v>
      </c>
      <c r="E1062">
        <v>1</v>
      </c>
      <c r="F1062" t="s">
        <v>9</v>
      </c>
      <c r="G1062" t="s">
        <v>139</v>
      </c>
      <c r="H1062" t="s">
        <v>35</v>
      </c>
      <c r="I1062" t="s">
        <v>86</v>
      </c>
      <c r="J1062" t="s">
        <v>19</v>
      </c>
      <c r="K1062" t="s">
        <v>94</v>
      </c>
      <c r="L1062">
        <v>4</v>
      </c>
      <c r="M1062" s="6">
        <v>98500</v>
      </c>
      <c r="N1062" s="6">
        <v>25208.11</v>
      </c>
      <c r="O1062" s="6">
        <v>0</v>
      </c>
      <c r="P1062" s="6">
        <v>148500</v>
      </c>
      <c r="Q1062" s="6">
        <v>1500</v>
      </c>
      <c r="R1062" s="6">
        <v>0</v>
      </c>
      <c r="S1062" s="6">
        <v>0</v>
      </c>
      <c r="T1062" s="6">
        <v>92590</v>
      </c>
      <c r="W1062" s="66" t="str">
        <f t="shared" si="202"/>
        <v>X</v>
      </c>
      <c r="X1062" s="66" t="str">
        <f t="shared" si="203"/>
        <v>X</v>
      </c>
      <c r="BC1062" s="88">
        <v>500</v>
      </c>
      <c r="BE1062" s="78">
        <f t="shared" si="210"/>
        <v>527500</v>
      </c>
      <c r="BF1062" s="82">
        <f t="shared" si="204"/>
        <v>0.91169344804172792</v>
      </c>
      <c r="BG1062" s="82">
        <f t="shared" si="206"/>
        <v>8.8306551958272084E-2</v>
      </c>
      <c r="BH1062" s="86">
        <f t="shared" si="211"/>
        <v>2.0337581522478221E-4</v>
      </c>
      <c r="BI1062" s="83">
        <f>SUMPRODUCT(BC1062:$BC$2007,BG1062:$BG$2007)</f>
        <v>17035.224427949899</v>
      </c>
      <c r="BJ1062" s="77">
        <f t="shared" si="205"/>
        <v>7.8376273267578123E-2</v>
      </c>
      <c r="BL1062" s="78">
        <f t="shared" si="212"/>
        <v>527500</v>
      </c>
      <c r="BM1062" s="82">
        <f t="shared" si="207"/>
        <v>0.9873917713692244</v>
      </c>
      <c r="BN1062" s="82">
        <f t="shared" si="208"/>
        <v>1.2608228630775598E-2</v>
      </c>
      <c r="BO1062" s="86">
        <f t="shared" si="213"/>
        <v>5.2374736217442042E-5</v>
      </c>
      <c r="BP1062" s="83">
        <f>SUMPRODUCT(BC1061:$BC$2006, BN1062:$BN$2007)</f>
        <v>1493.7117388425372</v>
      </c>
      <c r="BQ1062" s="77">
        <f t="shared" si="209"/>
        <v>1.2384089671526136E-2</v>
      </c>
    </row>
    <row r="1063" spans="1:69" x14ac:dyDescent="0.35">
      <c r="A1063">
        <v>2023</v>
      </c>
      <c r="B1063" t="s">
        <v>3</v>
      </c>
      <c r="C1063" t="s">
        <v>69</v>
      </c>
      <c r="D1063" t="s">
        <v>17</v>
      </c>
      <c r="E1063">
        <v>1</v>
      </c>
      <c r="F1063" t="s">
        <v>9</v>
      </c>
      <c r="G1063" t="s">
        <v>139</v>
      </c>
      <c r="H1063" t="s">
        <v>35</v>
      </c>
      <c r="I1063" t="s">
        <v>86</v>
      </c>
      <c r="J1063" t="s">
        <v>19</v>
      </c>
      <c r="K1063" t="s">
        <v>158</v>
      </c>
      <c r="L1063">
        <v>1</v>
      </c>
      <c r="M1063" s="6">
        <v>-799760.29</v>
      </c>
      <c r="N1063" s="6">
        <v>49149.38</v>
      </c>
      <c r="O1063" s="6">
        <v>0</v>
      </c>
      <c r="P1063" s="6">
        <v>1700239.71</v>
      </c>
      <c r="Q1063" s="6">
        <v>200000</v>
      </c>
      <c r="R1063" s="6">
        <v>0</v>
      </c>
      <c r="S1063" s="6">
        <v>0</v>
      </c>
      <c r="T1063" s="6">
        <v>-751865.37</v>
      </c>
      <c r="W1063" s="66" t="str">
        <f t="shared" si="202"/>
        <v>X</v>
      </c>
      <c r="X1063" s="66" t="str">
        <f t="shared" si="203"/>
        <v>X</v>
      </c>
      <c r="BC1063" s="88">
        <v>500</v>
      </c>
      <c r="BE1063" s="78">
        <f t="shared" si="210"/>
        <v>528000</v>
      </c>
      <c r="BF1063" s="82">
        <f t="shared" si="204"/>
        <v>0.91189635654528212</v>
      </c>
      <c r="BG1063" s="82">
        <f t="shared" si="206"/>
        <v>8.8103643454717884E-2</v>
      </c>
      <c r="BH1063" s="86">
        <f t="shared" si="211"/>
        <v>2.0290850355419998E-4</v>
      </c>
      <c r="BI1063" s="83">
        <f>SUMPRODUCT(BC1063:$BC$2007,BG1063:$BG$2007)</f>
        <v>16991.071151970762</v>
      </c>
      <c r="BJ1063" s="77">
        <f t="shared" si="205"/>
        <v>7.8173131287357311E-2</v>
      </c>
      <c r="BL1063" s="78">
        <f t="shared" si="212"/>
        <v>528000</v>
      </c>
      <c r="BM1063" s="82">
        <f t="shared" si="207"/>
        <v>0.98744392944017612</v>
      </c>
      <c r="BN1063" s="82">
        <f t="shared" si="208"/>
        <v>1.2556070559823884E-2</v>
      </c>
      <c r="BO1063" s="86">
        <f t="shared" si="213"/>
        <v>5.215807095171332E-5</v>
      </c>
      <c r="BP1063" s="83">
        <f>SUMPRODUCT(BC1062:$BC$2006, BN1063:$BN$2007)</f>
        <v>1487.4076245271494</v>
      </c>
      <c r="BQ1063" s="77">
        <f t="shared" si="209"/>
        <v>1.2331823417635803E-2</v>
      </c>
    </row>
    <row r="1064" spans="1:69" x14ac:dyDescent="0.35">
      <c r="A1064">
        <v>2023</v>
      </c>
      <c r="B1064" t="s">
        <v>3</v>
      </c>
      <c r="C1064" t="s">
        <v>69</v>
      </c>
      <c r="D1064" t="s">
        <v>17</v>
      </c>
      <c r="E1064">
        <v>1</v>
      </c>
      <c r="F1064" t="s">
        <v>9</v>
      </c>
      <c r="G1064" t="s">
        <v>139</v>
      </c>
      <c r="H1064" t="s">
        <v>35</v>
      </c>
      <c r="I1064" t="s">
        <v>86</v>
      </c>
      <c r="J1064" t="s">
        <v>19</v>
      </c>
      <c r="K1064" t="s">
        <v>95</v>
      </c>
      <c r="L1064">
        <v>1</v>
      </c>
      <c r="M1064" s="6">
        <v>-23000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-21622.61</v>
      </c>
      <c r="W1064" s="66" t="str">
        <f t="shared" si="202"/>
        <v>X</v>
      </c>
      <c r="X1064" s="66" t="str">
        <f t="shared" si="203"/>
        <v>X</v>
      </c>
      <c r="BC1064" s="88">
        <v>500</v>
      </c>
      <c r="BE1064" s="78">
        <f t="shared" si="210"/>
        <v>528500</v>
      </c>
      <c r="BF1064" s="82">
        <f t="shared" si="204"/>
        <v>0.91209879881094214</v>
      </c>
      <c r="BG1064" s="82">
        <f t="shared" si="206"/>
        <v>8.7901201189057865E-2</v>
      </c>
      <c r="BH1064" s="86">
        <f t="shared" si="211"/>
        <v>2.0244226566001888E-4</v>
      </c>
      <c r="BI1064" s="83">
        <f>SUMPRODUCT(BC1064:$BC$2007,BG1064:$BG$2007)</f>
        <v>16947.019330243402</v>
      </c>
      <c r="BJ1064" s="77">
        <f t="shared" si="205"/>
        <v>7.797045608150717E-2</v>
      </c>
      <c r="BL1064" s="78">
        <f t="shared" si="212"/>
        <v>528500</v>
      </c>
      <c r="BM1064" s="82">
        <f t="shared" si="207"/>
        <v>0.98749587174216891</v>
      </c>
      <c r="BN1064" s="82">
        <f t="shared" si="208"/>
        <v>1.2504128257831093E-2</v>
      </c>
      <c r="BO1064" s="86">
        <f t="shared" si="213"/>
        <v>5.1942301992791151E-5</v>
      </c>
      <c r="BP1064" s="83">
        <f>SUMPRODUCT(BC1063:$BC$2006, BN1064:$BN$2007)</f>
        <v>1481.1295892472376</v>
      </c>
      <c r="BQ1064" s="77">
        <f t="shared" si="209"/>
        <v>1.2279773380238574E-2</v>
      </c>
    </row>
    <row r="1065" spans="1:69" x14ac:dyDescent="0.35">
      <c r="A1065">
        <v>2023</v>
      </c>
      <c r="B1065" t="s">
        <v>3</v>
      </c>
      <c r="C1065" t="s">
        <v>69</v>
      </c>
      <c r="D1065" t="s">
        <v>17</v>
      </c>
      <c r="E1065">
        <v>1</v>
      </c>
      <c r="F1065" t="s">
        <v>9</v>
      </c>
      <c r="G1065" t="s">
        <v>139</v>
      </c>
      <c r="H1065" t="s">
        <v>35</v>
      </c>
      <c r="I1065" t="s">
        <v>87</v>
      </c>
      <c r="J1065" t="s">
        <v>19</v>
      </c>
      <c r="K1065" t="s">
        <v>94</v>
      </c>
      <c r="L1065">
        <v>2</v>
      </c>
      <c r="M1065" s="6">
        <v>-500</v>
      </c>
      <c r="N1065" s="6">
        <v>3890.99</v>
      </c>
      <c r="O1065" s="6">
        <v>0</v>
      </c>
      <c r="P1065" s="6">
        <v>49500</v>
      </c>
      <c r="Q1065" s="6">
        <v>500</v>
      </c>
      <c r="R1065" s="6">
        <v>0</v>
      </c>
      <c r="S1065" s="6">
        <v>0</v>
      </c>
      <c r="T1065" s="6">
        <v>-470</v>
      </c>
      <c r="W1065" s="66">
        <f t="shared" si="202"/>
        <v>-250</v>
      </c>
      <c r="X1065" s="66">
        <f t="shared" si="203"/>
        <v>24750</v>
      </c>
      <c r="BC1065" s="88">
        <v>500</v>
      </c>
      <c r="BE1065" s="78">
        <f t="shared" si="210"/>
        <v>529000</v>
      </c>
      <c r="BF1065" s="82">
        <f t="shared" si="204"/>
        <v>0.91230077591001757</v>
      </c>
      <c r="BG1065" s="82">
        <f t="shared" si="206"/>
        <v>8.769922408998243E-2</v>
      </c>
      <c r="BH1065" s="86">
        <f t="shared" si="211"/>
        <v>2.0197709907543437E-4</v>
      </c>
      <c r="BI1065" s="83">
        <f>SUMPRODUCT(BC1065:$BC$2007,BG1065:$BG$2007)</f>
        <v>16903.068729648876</v>
      </c>
      <c r="BJ1065" s="77">
        <f t="shared" si="205"/>
        <v>7.776824657748567E-2</v>
      </c>
      <c r="BL1065" s="78">
        <f t="shared" si="212"/>
        <v>529000</v>
      </c>
      <c r="BM1065" s="82">
        <f t="shared" si="207"/>
        <v>0.98754759916780177</v>
      </c>
      <c r="BN1065" s="82">
        <f t="shared" si="208"/>
        <v>1.2452400832198229E-2</v>
      </c>
      <c r="BO1065" s="86">
        <f t="shared" si="213"/>
        <v>5.1727425632863699E-5</v>
      </c>
      <c r="BP1065" s="83">
        <f>SUMPRODUCT(BC1064:$BC$2006, BN1065:$BN$2007)</f>
        <v>1474.8775251183224</v>
      </c>
      <c r="BQ1065" s="77">
        <f t="shared" si="209"/>
        <v>1.2227938664884048E-2</v>
      </c>
    </row>
    <row r="1066" spans="1:69" x14ac:dyDescent="0.35">
      <c r="A1066">
        <v>2023</v>
      </c>
      <c r="B1066" t="s">
        <v>3</v>
      </c>
      <c r="C1066" t="s">
        <v>69</v>
      </c>
      <c r="D1066" t="s">
        <v>17</v>
      </c>
      <c r="E1066">
        <v>1</v>
      </c>
      <c r="F1066" t="s">
        <v>9</v>
      </c>
      <c r="G1066" t="s">
        <v>139</v>
      </c>
      <c r="H1066" t="s">
        <v>35</v>
      </c>
      <c r="I1066" t="s">
        <v>87</v>
      </c>
      <c r="J1066" t="s">
        <v>19</v>
      </c>
      <c r="K1066" t="s">
        <v>92</v>
      </c>
      <c r="L1066">
        <v>1</v>
      </c>
      <c r="M1066" s="6">
        <v>0</v>
      </c>
      <c r="N1066" s="6">
        <v>2948.96</v>
      </c>
      <c r="O1066" s="6">
        <v>0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  <c r="W1066" s="66" t="str">
        <f t="shared" si="202"/>
        <v>X</v>
      </c>
      <c r="X1066" s="66" t="str">
        <f t="shared" si="203"/>
        <v>X</v>
      </c>
      <c r="BC1066" s="88">
        <v>500</v>
      </c>
      <c r="BE1066" s="78">
        <f t="shared" si="210"/>
        <v>529500</v>
      </c>
      <c r="BF1066" s="82">
        <f t="shared" si="204"/>
        <v>0.91250228891135599</v>
      </c>
      <c r="BG1066" s="82">
        <f t="shared" si="206"/>
        <v>8.7497711088644015E-2</v>
      </c>
      <c r="BH1066" s="86">
        <f t="shared" si="211"/>
        <v>2.0151300133841588E-4</v>
      </c>
      <c r="BI1066" s="83">
        <f>SUMPRODUCT(BC1066:$BC$2007,BG1066:$BG$2007)</f>
        <v>16859.219117603887</v>
      </c>
      <c r="BJ1066" s="77">
        <f t="shared" si="205"/>
        <v>7.7566501705215202E-2</v>
      </c>
      <c r="BL1066" s="78">
        <f t="shared" si="212"/>
        <v>529500</v>
      </c>
      <c r="BM1066" s="82">
        <f t="shared" si="207"/>
        <v>0.98759911260598121</v>
      </c>
      <c r="BN1066" s="82">
        <f t="shared" si="208"/>
        <v>1.2400887394018789E-2</v>
      </c>
      <c r="BO1066" s="86">
        <f t="shared" si="213"/>
        <v>5.1513438179440207E-5</v>
      </c>
      <c r="BP1066" s="83">
        <f>SUMPRODUCT(BC1065:$BC$2006, BN1066:$BN$2007)</f>
        <v>1468.6513247022231</v>
      </c>
      <c r="BQ1066" s="77">
        <f t="shared" si="209"/>
        <v>1.2176318380822001E-2</v>
      </c>
    </row>
    <row r="1067" spans="1:69" x14ac:dyDescent="0.35">
      <c r="A1067">
        <v>2023</v>
      </c>
      <c r="B1067" t="s">
        <v>3</v>
      </c>
      <c r="C1067" t="s">
        <v>69</v>
      </c>
      <c r="D1067" t="s">
        <v>17</v>
      </c>
      <c r="E1067">
        <v>1</v>
      </c>
      <c r="F1067" t="s">
        <v>9</v>
      </c>
      <c r="G1067" t="s">
        <v>140</v>
      </c>
      <c r="H1067" t="s">
        <v>35</v>
      </c>
      <c r="I1067" t="s">
        <v>86</v>
      </c>
      <c r="J1067" t="s">
        <v>19</v>
      </c>
      <c r="K1067" t="s">
        <v>91</v>
      </c>
      <c r="L1067">
        <v>4</v>
      </c>
      <c r="M1067" s="6">
        <v>78584.600000000006</v>
      </c>
      <c r="N1067" s="6">
        <v>0</v>
      </c>
      <c r="O1067" s="6">
        <v>0</v>
      </c>
      <c r="P1067" s="6">
        <v>58584.6</v>
      </c>
      <c r="Q1067" s="6">
        <v>2570.4</v>
      </c>
      <c r="R1067" s="6">
        <v>0</v>
      </c>
      <c r="S1067" s="6">
        <v>0</v>
      </c>
      <c r="T1067" s="6">
        <v>78584.600000000006</v>
      </c>
      <c r="W1067" s="66" t="str">
        <f t="shared" si="202"/>
        <v>X</v>
      </c>
      <c r="X1067" s="66" t="str">
        <f t="shared" si="203"/>
        <v>X</v>
      </c>
      <c r="BC1067" s="88">
        <v>500</v>
      </c>
      <c r="BE1067" s="78">
        <f t="shared" si="210"/>
        <v>530000</v>
      </c>
      <c r="BF1067" s="82">
        <f t="shared" si="204"/>
        <v>0.91270333888134914</v>
      </c>
      <c r="BG1067" s="82">
        <f t="shared" si="206"/>
        <v>8.7296661118650865E-2</v>
      </c>
      <c r="BH1067" s="86">
        <f t="shared" si="211"/>
        <v>2.0104996999315006E-4</v>
      </c>
      <c r="BI1067" s="83">
        <f>SUMPRODUCT(BC1067:$BC$2007,BG1067:$BG$2007)</f>
        <v>16815.47026205956</v>
      </c>
      <c r="BJ1067" s="77">
        <f t="shared" si="205"/>
        <v>7.7365220397076981E-2</v>
      </c>
      <c r="BL1067" s="78">
        <f t="shared" si="212"/>
        <v>530000</v>
      </c>
      <c r="BM1067" s="82">
        <f t="shared" si="207"/>
        <v>0.98765041294193656</v>
      </c>
      <c r="BN1067" s="82">
        <f t="shared" si="208"/>
        <v>1.2349587058063438E-2</v>
      </c>
      <c r="BO1067" s="86">
        <f t="shared" si="213"/>
        <v>5.1300335955350995E-5</v>
      </c>
      <c r="BP1067" s="83">
        <f>SUMPRODUCT(BC1066:$BC$2006, BN1067:$BN$2007)</f>
        <v>1462.4508810052134</v>
      </c>
      <c r="BQ1067" s="77">
        <f t="shared" si="209"/>
        <v>1.2124911640987099E-2</v>
      </c>
    </row>
    <row r="1068" spans="1:69" x14ac:dyDescent="0.35">
      <c r="A1068">
        <v>2023</v>
      </c>
      <c r="B1068" t="s">
        <v>3</v>
      </c>
      <c r="C1068" t="s">
        <v>69</v>
      </c>
      <c r="D1068" t="s">
        <v>17</v>
      </c>
      <c r="E1068">
        <v>1</v>
      </c>
      <c r="F1068" t="s">
        <v>9</v>
      </c>
      <c r="G1068" t="s">
        <v>140</v>
      </c>
      <c r="H1068" t="s">
        <v>35</v>
      </c>
      <c r="I1068" t="s">
        <v>86</v>
      </c>
      <c r="J1068" t="s">
        <v>19</v>
      </c>
      <c r="K1068" t="s">
        <v>93</v>
      </c>
      <c r="L1068">
        <v>1</v>
      </c>
      <c r="M1068" s="6">
        <v>10000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10000</v>
      </c>
      <c r="W1068" s="66" t="str">
        <f t="shared" si="202"/>
        <v>X</v>
      </c>
      <c r="X1068" s="66" t="str">
        <f t="shared" si="203"/>
        <v>X</v>
      </c>
      <c r="BC1068" s="88">
        <v>500</v>
      </c>
      <c r="BE1068" s="78">
        <f t="shared" si="210"/>
        <v>530500</v>
      </c>
      <c r="BF1068" s="82">
        <f t="shared" si="204"/>
        <v>0.9129039268839384</v>
      </c>
      <c r="BG1068" s="82">
        <f t="shared" si="206"/>
        <v>8.7096073116061601E-2</v>
      </c>
      <c r="BH1068" s="86">
        <f t="shared" si="211"/>
        <v>2.0058800258926368E-4</v>
      </c>
      <c r="BI1068" s="83">
        <f>SUMPRODUCT(BC1068:$BC$2007,BG1068:$BG$2007)</f>
        <v>16771.821931500242</v>
      </c>
      <c r="BJ1068" s="77">
        <f t="shared" si="205"/>
        <v>7.7164401587905454E-2</v>
      </c>
      <c r="BL1068" s="78">
        <f t="shared" si="212"/>
        <v>530500</v>
      </c>
      <c r="BM1068" s="82">
        <f t="shared" si="207"/>
        <v>0.98770150105723509</v>
      </c>
      <c r="BN1068" s="82">
        <f t="shared" si="208"/>
        <v>1.2298498942764913E-2</v>
      </c>
      <c r="BO1068" s="86">
        <f t="shared" si="213"/>
        <v>5.1088115298525416E-5</v>
      </c>
      <c r="BP1068" s="83">
        <f>SUMPRODUCT(BC1067:$BC$2006, BN1068:$BN$2007)</f>
        <v>1456.2760874761821</v>
      </c>
      <c r="BQ1068" s="77">
        <f t="shared" si="209"/>
        <v>1.207371756198365E-2</v>
      </c>
    </row>
    <row r="1069" spans="1:69" x14ac:dyDescent="0.35">
      <c r="A1069">
        <v>2023</v>
      </c>
      <c r="B1069" t="s">
        <v>3</v>
      </c>
      <c r="C1069" t="s">
        <v>69</v>
      </c>
      <c r="D1069" t="s">
        <v>17</v>
      </c>
      <c r="E1069">
        <v>1</v>
      </c>
      <c r="F1069" t="s">
        <v>9</v>
      </c>
      <c r="G1069" t="s">
        <v>140</v>
      </c>
      <c r="H1069" t="s">
        <v>35</v>
      </c>
      <c r="I1069" t="s">
        <v>86</v>
      </c>
      <c r="J1069" t="s">
        <v>19</v>
      </c>
      <c r="K1069" t="s">
        <v>94</v>
      </c>
      <c r="L1069">
        <v>3</v>
      </c>
      <c r="M1069" s="6">
        <v>4761.8999999999996</v>
      </c>
      <c r="N1069" s="6">
        <v>18858.96</v>
      </c>
      <c r="O1069" s="6">
        <v>0</v>
      </c>
      <c r="P1069" s="6">
        <v>4761.8999999999996</v>
      </c>
      <c r="Q1069" s="6">
        <v>48.1</v>
      </c>
      <c r="R1069" s="6">
        <v>0</v>
      </c>
      <c r="S1069" s="6">
        <v>0</v>
      </c>
      <c r="T1069" s="6">
        <v>4761.8999999999996</v>
      </c>
      <c r="W1069" s="66" t="str">
        <f t="shared" si="202"/>
        <v>X</v>
      </c>
      <c r="X1069" s="66" t="str">
        <f t="shared" si="203"/>
        <v>X</v>
      </c>
      <c r="BC1069" s="88">
        <v>500</v>
      </c>
      <c r="BE1069" s="78">
        <f t="shared" si="210"/>
        <v>531000</v>
      </c>
      <c r="BF1069" s="82">
        <f t="shared" si="204"/>
        <v>0.91310405398062056</v>
      </c>
      <c r="BG1069" s="82">
        <f t="shared" si="206"/>
        <v>8.6895946019379444E-2</v>
      </c>
      <c r="BH1069" s="86">
        <f t="shared" si="211"/>
        <v>2.0012709668215667E-4</v>
      </c>
      <c r="BI1069" s="83">
        <f>SUMPRODUCT(BC1069:$BC$2007,BG1069:$BG$2007)</f>
        <v>16728.273894942209</v>
      </c>
      <c r="BJ1069" s="77">
        <f t="shared" si="205"/>
        <v>7.6964044214982388E-2</v>
      </c>
      <c r="BL1069" s="78">
        <f t="shared" si="212"/>
        <v>531000</v>
      </c>
      <c r="BM1069" s="82">
        <f t="shared" si="207"/>
        <v>0.98775237782979686</v>
      </c>
      <c r="BN1069" s="82">
        <f t="shared" si="208"/>
        <v>1.2247622170203143E-2</v>
      </c>
      <c r="BO1069" s="86">
        <f t="shared" si="213"/>
        <v>5.0876772561769812E-5</v>
      </c>
      <c r="BP1069" s="83">
        <f>SUMPRODUCT(BC1068:$BC$2006, BN1069:$BN$2007)</f>
        <v>1450.1268380047995</v>
      </c>
      <c r="BQ1069" s="77">
        <f t="shared" si="209"/>
        <v>1.2022735264070402E-2</v>
      </c>
    </row>
    <row r="1070" spans="1:69" x14ac:dyDescent="0.35">
      <c r="A1070">
        <v>2023</v>
      </c>
      <c r="B1070" t="s">
        <v>3</v>
      </c>
      <c r="C1070" t="s">
        <v>69</v>
      </c>
      <c r="D1070" t="s">
        <v>17</v>
      </c>
      <c r="E1070">
        <v>1</v>
      </c>
      <c r="F1070" t="s">
        <v>9</v>
      </c>
      <c r="G1070" t="s">
        <v>141</v>
      </c>
      <c r="H1070" t="s">
        <v>35</v>
      </c>
      <c r="I1070" t="s">
        <v>86</v>
      </c>
      <c r="J1070" t="s">
        <v>19</v>
      </c>
      <c r="K1070" t="s">
        <v>91</v>
      </c>
      <c r="L1070">
        <v>1</v>
      </c>
      <c r="M1070" s="6">
        <v>10000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10000</v>
      </c>
      <c r="W1070" s="66" t="str">
        <f t="shared" si="202"/>
        <v>X</v>
      </c>
      <c r="X1070" s="66" t="str">
        <f t="shared" si="203"/>
        <v>X</v>
      </c>
      <c r="BC1070" s="88">
        <v>500</v>
      </c>
      <c r="BE1070" s="78">
        <f t="shared" si="210"/>
        <v>531500</v>
      </c>
      <c r="BF1070" s="82">
        <f t="shared" si="204"/>
        <v>0.91330372123045322</v>
      </c>
      <c r="BG1070" s="82">
        <f t="shared" si="206"/>
        <v>8.6696278769546775E-2</v>
      </c>
      <c r="BH1070" s="86">
        <f t="shared" si="211"/>
        <v>1.9966724983266904E-4</v>
      </c>
      <c r="BI1070" s="83">
        <f>SUMPRODUCT(BC1070:$BC$2007,BG1070:$BG$2007)</f>
        <v>16684.825921932523</v>
      </c>
      <c r="BJ1070" s="77">
        <f t="shared" si="205"/>
        <v>7.6764147218031625E-2</v>
      </c>
      <c r="BL1070" s="78">
        <f t="shared" si="212"/>
        <v>531500</v>
      </c>
      <c r="BM1070" s="82">
        <f t="shared" si="207"/>
        <v>0.98780304413391062</v>
      </c>
      <c r="BN1070" s="82">
        <f t="shared" si="208"/>
        <v>1.2196955866089376E-2</v>
      </c>
      <c r="BO1070" s="86">
        <f t="shared" si="213"/>
        <v>5.0666304113766714E-5</v>
      </c>
      <c r="BP1070" s="83">
        <f>SUMPRODUCT(BC1069:$BC$2006, BN1070:$BN$2007)</f>
        <v>1444.0030269196977</v>
      </c>
      <c r="BQ1070" s="77">
        <f t="shared" si="209"/>
        <v>1.1971963871145451E-2</v>
      </c>
    </row>
    <row r="1071" spans="1:69" x14ac:dyDescent="0.35">
      <c r="A1071">
        <v>2023</v>
      </c>
      <c r="B1071" t="s">
        <v>3</v>
      </c>
      <c r="C1071" t="s">
        <v>69</v>
      </c>
      <c r="D1071" t="s">
        <v>17</v>
      </c>
      <c r="E1071">
        <v>1</v>
      </c>
      <c r="F1071" t="s">
        <v>9</v>
      </c>
      <c r="G1071" t="s">
        <v>141</v>
      </c>
      <c r="H1071" t="s">
        <v>35</v>
      </c>
      <c r="I1071" t="s">
        <v>86</v>
      </c>
      <c r="J1071" t="s">
        <v>19</v>
      </c>
      <c r="K1071" t="s">
        <v>94</v>
      </c>
      <c r="L1071">
        <v>2</v>
      </c>
      <c r="M1071" s="6">
        <v>0</v>
      </c>
      <c r="N1071" s="6">
        <v>9524.92</v>
      </c>
      <c r="O1071" s="6">
        <v>0</v>
      </c>
      <c r="P1071" s="6">
        <v>0</v>
      </c>
      <c r="Q1071" s="6">
        <v>0</v>
      </c>
      <c r="R1071" s="6">
        <v>0</v>
      </c>
      <c r="S1071" s="6">
        <v>0</v>
      </c>
      <c r="T1071" s="6">
        <v>0</v>
      </c>
      <c r="W1071" s="66" t="str">
        <f t="shared" si="202"/>
        <v>X</v>
      </c>
      <c r="X1071" s="66" t="str">
        <f t="shared" si="203"/>
        <v>X</v>
      </c>
      <c r="BC1071" s="88">
        <v>500</v>
      </c>
      <c r="BE1071" s="78">
        <f t="shared" si="210"/>
        <v>532000</v>
      </c>
      <c r="BF1071" s="82">
        <f t="shared" si="204"/>
        <v>0.91350292969006053</v>
      </c>
      <c r="BG1071" s="82">
        <f t="shared" si="206"/>
        <v>8.6497070309939472E-2</v>
      </c>
      <c r="BH1071" s="86">
        <f t="shared" si="211"/>
        <v>1.9920845960730293E-4</v>
      </c>
      <c r="BI1071" s="83">
        <f>SUMPRODUCT(BC1071:$BC$2007,BG1071:$BG$2007)</f>
        <v>16641.477782547754</v>
      </c>
      <c r="BJ1071" s="77">
        <f t="shared" si="205"/>
        <v>7.6564709539213169E-2</v>
      </c>
      <c r="BL1071" s="78">
        <f t="shared" si="212"/>
        <v>532000</v>
      </c>
      <c r="BM1071" s="82">
        <f t="shared" si="207"/>
        <v>0.98785350084024803</v>
      </c>
      <c r="BN1071" s="82">
        <f t="shared" si="208"/>
        <v>1.2146499159751967E-2</v>
      </c>
      <c r="BO1071" s="86">
        <f t="shared" si="213"/>
        <v>5.0456706337409507E-5</v>
      </c>
      <c r="BP1071" s="83">
        <f>SUMPRODUCT(BC1070:$BC$2006, BN1071:$BN$2007)</f>
        <v>1437.904548986653</v>
      </c>
      <c r="BQ1071" s="77">
        <f t="shared" si="209"/>
        <v>1.1921402510731177E-2</v>
      </c>
    </row>
    <row r="1072" spans="1:69" x14ac:dyDescent="0.35">
      <c r="A1072">
        <v>2023</v>
      </c>
      <c r="B1072" t="s">
        <v>3</v>
      </c>
      <c r="C1072" t="s">
        <v>69</v>
      </c>
      <c r="D1072" t="s">
        <v>17</v>
      </c>
      <c r="E1072">
        <v>1</v>
      </c>
      <c r="F1072" t="s">
        <v>9</v>
      </c>
      <c r="G1072" t="s">
        <v>141</v>
      </c>
      <c r="H1072" t="s">
        <v>35</v>
      </c>
      <c r="I1072" t="s">
        <v>86</v>
      </c>
      <c r="J1072" t="s">
        <v>19</v>
      </c>
      <c r="K1072" t="s">
        <v>95</v>
      </c>
      <c r="L1072">
        <v>1</v>
      </c>
      <c r="M1072" s="6">
        <v>1953539.49</v>
      </c>
      <c r="N1072" s="6">
        <v>0</v>
      </c>
      <c r="O1072" s="6">
        <v>0</v>
      </c>
      <c r="P1072" s="6">
        <v>1953539.49</v>
      </c>
      <c r="Q1072" s="6">
        <v>215726.61</v>
      </c>
      <c r="R1072" s="6">
        <v>0</v>
      </c>
      <c r="S1072" s="6">
        <v>0</v>
      </c>
      <c r="T1072" s="6">
        <v>1855862.52</v>
      </c>
      <c r="W1072" s="66" t="str">
        <f t="shared" si="202"/>
        <v>X</v>
      </c>
      <c r="X1072" s="66" t="str">
        <f t="shared" si="203"/>
        <v>X</v>
      </c>
      <c r="BC1072" s="88">
        <v>500</v>
      </c>
      <c r="BE1072" s="78">
        <f t="shared" si="210"/>
        <v>532500</v>
      </c>
      <c r="BF1072" s="82">
        <f t="shared" si="204"/>
        <v>0.91370168041363875</v>
      </c>
      <c r="BG1072" s="82">
        <f t="shared" si="206"/>
        <v>8.629831958636125E-2</v>
      </c>
      <c r="BH1072" s="86">
        <f t="shared" si="211"/>
        <v>1.9875072357822265E-4</v>
      </c>
      <c r="BI1072" s="83">
        <f>SUMPRODUCT(BC1072:$BC$2007,BG1072:$BG$2007)</f>
        <v>16598.229247392788</v>
      </c>
      <c r="BJ1072" s="77">
        <f t="shared" si="205"/>
        <v>7.6365730123117745E-2</v>
      </c>
      <c r="BL1072" s="78">
        <f t="shared" si="212"/>
        <v>532500</v>
      </c>
      <c r="BM1072" s="82">
        <f t="shared" si="207"/>
        <v>0.98790374881587906</v>
      </c>
      <c r="BN1072" s="82">
        <f t="shared" si="208"/>
        <v>1.2096251184120943E-2</v>
      </c>
      <c r="BO1072" s="86">
        <f t="shared" si="213"/>
        <v>5.0247975631023678E-5</v>
      </c>
      <c r="BP1072" s="83">
        <f>SUMPRODUCT(BC1071:$BC$2006, BN1072:$BN$2007)</f>
        <v>1431.8312994067769</v>
      </c>
      <c r="BQ1072" s="77">
        <f t="shared" si="209"/>
        <v>1.1871050313959245E-2</v>
      </c>
    </row>
    <row r="1073" spans="1:69" x14ac:dyDescent="0.35">
      <c r="A1073">
        <v>2023</v>
      </c>
      <c r="B1073" t="s">
        <v>3</v>
      </c>
      <c r="C1073" t="s">
        <v>69</v>
      </c>
      <c r="D1073" t="s">
        <v>17</v>
      </c>
      <c r="E1073">
        <v>1</v>
      </c>
      <c r="F1073" t="s">
        <v>9</v>
      </c>
      <c r="G1073" t="s">
        <v>141</v>
      </c>
      <c r="H1073" t="s">
        <v>35</v>
      </c>
      <c r="I1073" t="s">
        <v>86</v>
      </c>
      <c r="J1073" t="s">
        <v>19</v>
      </c>
      <c r="K1073" t="s">
        <v>99</v>
      </c>
      <c r="L1073">
        <v>1</v>
      </c>
      <c r="M1073" s="6">
        <v>1214834.97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1214834.97</v>
      </c>
      <c r="W1073" s="66" t="str">
        <f t="shared" si="202"/>
        <v>X</v>
      </c>
      <c r="X1073" s="66" t="str">
        <f t="shared" si="203"/>
        <v>X</v>
      </c>
      <c r="BC1073" s="88">
        <v>500</v>
      </c>
      <c r="BE1073" s="78">
        <f t="shared" si="210"/>
        <v>533000</v>
      </c>
      <c r="BF1073" s="82">
        <f t="shared" si="204"/>
        <v>0.91389997445296189</v>
      </c>
      <c r="BG1073" s="82">
        <f t="shared" si="206"/>
        <v>8.6100025547038106E-2</v>
      </c>
      <c r="BH1073" s="86">
        <f t="shared" si="211"/>
        <v>1.982940393231436E-4</v>
      </c>
      <c r="BI1073" s="83">
        <f>SUMPRODUCT(BC1073:$BC$2007,BG1073:$BG$2007)</f>
        <v>16555.080087599606</v>
      </c>
      <c r="BJ1073" s="77">
        <f t="shared" si="205"/>
        <v>7.6167207916761126E-2</v>
      </c>
      <c r="BL1073" s="78">
        <f t="shared" si="212"/>
        <v>533000</v>
      </c>
      <c r="BM1073" s="82">
        <f t="shared" si="207"/>
        <v>0.98795378892428654</v>
      </c>
      <c r="BN1073" s="82">
        <f t="shared" si="208"/>
        <v>1.2046211075713464E-2</v>
      </c>
      <c r="BO1073" s="86">
        <f t="shared" si="213"/>
        <v>5.0040108407478634E-5</v>
      </c>
      <c r="BP1073" s="83">
        <f>SUMPRODUCT(BC1072:$BC$2006, BN1073:$BN$2007)</f>
        <v>1425.7831738147165</v>
      </c>
      <c r="BQ1073" s="77">
        <f t="shared" si="209"/>
        <v>1.1820906415555683E-2</v>
      </c>
    </row>
    <row r="1074" spans="1:69" x14ac:dyDescent="0.35">
      <c r="A1074">
        <v>2023</v>
      </c>
      <c r="B1074" t="s">
        <v>3</v>
      </c>
      <c r="C1074" t="s">
        <v>69</v>
      </c>
      <c r="D1074" t="s">
        <v>17</v>
      </c>
      <c r="E1074">
        <v>1</v>
      </c>
      <c r="F1074" t="s">
        <v>9</v>
      </c>
      <c r="G1074" t="s">
        <v>142</v>
      </c>
      <c r="H1074" t="s">
        <v>35</v>
      </c>
      <c r="I1074" t="s">
        <v>86</v>
      </c>
      <c r="J1074" t="s">
        <v>19</v>
      </c>
      <c r="K1074" t="s">
        <v>94</v>
      </c>
      <c r="L1074">
        <v>2</v>
      </c>
      <c r="M1074" s="6">
        <v>0</v>
      </c>
      <c r="N1074" s="6">
        <v>25135.19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W1074" s="66" t="str">
        <f t="shared" si="202"/>
        <v>X</v>
      </c>
      <c r="X1074" s="66" t="str">
        <f t="shared" si="203"/>
        <v>X</v>
      </c>
      <c r="BC1074" s="88">
        <v>500</v>
      </c>
      <c r="BE1074" s="78">
        <f t="shared" si="210"/>
        <v>533500</v>
      </c>
      <c r="BF1074" s="82">
        <f t="shared" si="204"/>
        <v>0.91409781285738723</v>
      </c>
      <c r="BG1074" s="82">
        <f t="shared" si="206"/>
        <v>8.5902187142612774E-2</v>
      </c>
      <c r="BH1074" s="86">
        <f t="shared" si="211"/>
        <v>1.9783840442533229E-4</v>
      </c>
      <c r="BI1074" s="83">
        <f>SUMPRODUCT(BC1074:$BC$2007,BG1074:$BG$2007)</f>
        <v>16512.030074826092</v>
      </c>
      <c r="BJ1074" s="77">
        <f t="shared" si="205"/>
        <v>7.5969141869578691E-2</v>
      </c>
      <c r="BL1074" s="78">
        <f t="shared" si="212"/>
        <v>533500</v>
      </c>
      <c r="BM1074" s="82">
        <f t="shared" si="207"/>
        <v>0.9880036220253815</v>
      </c>
      <c r="BN1074" s="82">
        <f t="shared" si="208"/>
        <v>1.19963779746185E-2</v>
      </c>
      <c r="BO1074" s="86">
        <f t="shared" si="213"/>
        <v>4.983310109496486E-5</v>
      </c>
      <c r="BP1074" s="83">
        <f>SUMPRODUCT(BC1073:$BC$2006, BN1074:$BN$2007)</f>
        <v>1419.7600682768598</v>
      </c>
      <c r="BQ1074" s="77">
        <f t="shared" si="209"/>
        <v>1.1770969953826003E-2</v>
      </c>
    </row>
    <row r="1075" spans="1:69" x14ac:dyDescent="0.35">
      <c r="A1075">
        <v>2023</v>
      </c>
      <c r="B1075" t="s">
        <v>3</v>
      </c>
      <c r="C1075" t="s">
        <v>69</v>
      </c>
      <c r="D1075" t="s">
        <v>17</v>
      </c>
      <c r="E1075">
        <v>1</v>
      </c>
      <c r="F1075" t="s">
        <v>9</v>
      </c>
      <c r="G1075" t="s">
        <v>142</v>
      </c>
      <c r="H1075" t="s">
        <v>35</v>
      </c>
      <c r="I1075" t="s">
        <v>86</v>
      </c>
      <c r="J1075" t="s">
        <v>19</v>
      </c>
      <c r="K1075" t="s">
        <v>108</v>
      </c>
      <c r="L1075">
        <v>1</v>
      </c>
      <c r="M1075" s="6">
        <v>0</v>
      </c>
      <c r="N1075" s="6">
        <v>20372.73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W1075" s="66" t="str">
        <f t="shared" si="202"/>
        <v>X</v>
      </c>
      <c r="X1075" s="66" t="str">
        <f t="shared" si="203"/>
        <v>X</v>
      </c>
      <c r="BC1075" s="88">
        <v>500</v>
      </c>
      <c r="BE1075" s="78">
        <f t="shared" si="210"/>
        <v>534000</v>
      </c>
      <c r="BF1075" s="82">
        <f t="shared" si="204"/>
        <v>0.91429519667386061</v>
      </c>
      <c r="BG1075" s="82">
        <f t="shared" si="206"/>
        <v>8.5704803326139389E-2</v>
      </c>
      <c r="BH1075" s="86">
        <f t="shared" si="211"/>
        <v>1.9738381647338432E-4</v>
      </c>
      <c r="BI1075" s="83">
        <f>SUMPRODUCT(BC1075:$BC$2007,BG1075:$BG$2007)</f>
        <v>16469.078981254785</v>
      </c>
      <c r="BJ1075" s="77">
        <f t="shared" si="205"/>
        <v>7.5771530933419665E-2</v>
      </c>
      <c r="BL1075" s="78">
        <f t="shared" si="212"/>
        <v>534000</v>
      </c>
      <c r="BM1075" s="82">
        <f t="shared" si="207"/>
        <v>0.9880532489755175</v>
      </c>
      <c r="BN1075" s="82">
        <f t="shared" si="208"/>
        <v>1.1946751024482505E-2</v>
      </c>
      <c r="BO1075" s="86">
        <f t="shared" si="213"/>
        <v>4.9626950135994718E-5</v>
      </c>
      <c r="BP1075" s="83">
        <f>SUMPRODUCT(BC1074:$BC$2006, BN1075:$BN$2007)</f>
        <v>1413.7618792895505</v>
      </c>
      <c r="BQ1075" s="77">
        <f t="shared" si="209"/>
        <v>1.1721240070640404E-2</v>
      </c>
    </row>
    <row r="1076" spans="1:69" x14ac:dyDescent="0.35">
      <c r="A1076">
        <v>2023</v>
      </c>
      <c r="B1076" t="s">
        <v>3</v>
      </c>
      <c r="C1076" t="s">
        <v>69</v>
      </c>
      <c r="D1076" t="s">
        <v>17</v>
      </c>
      <c r="E1076">
        <v>1</v>
      </c>
      <c r="F1076" t="s">
        <v>9</v>
      </c>
      <c r="G1076" t="s">
        <v>143</v>
      </c>
      <c r="H1076" t="s">
        <v>35</v>
      </c>
      <c r="I1076" t="s">
        <v>86</v>
      </c>
      <c r="J1076" t="s">
        <v>19</v>
      </c>
      <c r="K1076" t="s">
        <v>94</v>
      </c>
      <c r="L1076">
        <v>3</v>
      </c>
      <c r="M1076" s="6">
        <v>-50000</v>
      </c>
      <c r="N1076" s="6">
        <v>44890.57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-50000</v>
      </c>
      <c r="W1076" s="66" t="str">
        <f t="shared" si="202"/>
        <v>X</v>
      </c>
      <c r="X1076" s="66" t="str">
        <f t="shared" si="203"/>
        <v>X</v>
      </c>
      <c r="BC1076" s="88">
        <v>500</v>
      </c>
      <c r="BE1076" s="78">
        <f t="shared" si="210"/>
        <v>534500</v>
      </c>
      <c r="BF1076" s="82">
        <f t="shared" si="204"/>
        <v>0.91449212694692272</v>
      </c>
      <c r="BG1076" s="82">
        <f t="shared" si="206"/>
        <v>8.5507873053077277E-2</v>
      </c>
      <c r="BH1076" s="86">
        <f t="shared" si="211"/>
        <v>1.9693027306211253E-4</v>
      </c>
      <c r="BI1076" s="83">
        <f>SUMPRODUCT(BC1076:$BC$2007,BG1076:$BG$2007)</f>
        <v>16426.226579591719</v>
      </c>
      <c r="BJ1076" s="77">
        <f t="shared" si="205"/>
        <v>7.5574374062541819E-2</v>
      </c>
      <c r="BL1076" s="78">
        <f t="shared" si="212"/>
        <v>534500</v>
      </c>
      <c r="BM1076" s="82">
        <f t="shared" si="207"/>
        <v>0.98810267062750567</v>
      </c>
      <c r="BN1076" s="82">
        <f t="shared" si="208"/>
        <v>1.1897329372494325E-2</v>
      </c>
      <c r="BO1076" s="86">
        <f t="shared" si="213"/>
        <v>4.9421651988179605E-5</v>
      </c>
      <c r="BP1076" s="83">
        <f>SUMPRODUCT(BC1075:$BC$2006, BN1076:$BN$2007)</f>
        <v>1407.7885037773094</v>
      </c>
      <c r="BQ1076" s="77">
        <f t="shared" si="209"/>
        <v>1.1671715911419018E-2</v>
      </c>
    </row>
    <row r="1077" spans="1:69" x14ac:dyDescent="0.35">
      <c r="A1077">
        <v>2023</v>
      </c>
      <c r="B1077" t="s">
        <v>3</v>
      </c>
      <c r="C1077" t="s">
        <v>69</v>
      </c>
      <c r="D1077" t="s">
        <v>17</v>
      </c>
      <c r="E1077">
        <v>1</v>
      </c>
      <c r="F1077" t="s">
        <v>9</v>
      </c>
      <c r="G1077" t="s">
        <v>144</v>
      </c>
      <c r="H1077" t="s">
        <v>35</v>
      </c>
      <c r="I1077" t="s">
        <v>86</v>
      </c>
      <c r="J1077" t="s">
        <v>19</v>
      </c>
      <c r="K1077" t="s">
        <v>94</v>
      </c>
      <c r="L1077">
        <v>2</v>
      </c>
      <c r="M1077" s="6">
        <v>0</v>
      </c>
      <c r="N1077" s="6">
        <v>5897.92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W1077" s="66" t="str">
        <f t="shared" si="202"/>
        <v>X</v>
      </c>
      <c r="X1077" s="66" t="str">
        <f t="shared" si="203"/>
        <v>X</v>
      </c>
      <c r="BC1077" s="88">
        <v>500</v>
      </c>
      <c r="BE1077" s="78">
        <f t="shared" si="210"/>
        <v>535000</v>
      </c>
      <c r="BF1077" s="82">
        <f t="shared" si="204"/>
        <v>0.9146886047187136</v>
      </c>
      <c r="BG1077" s="82">
        <f t="shared" si="206"/>
        <v>8.5311395281286395E-2</v>
      </c>
      <c r="BH1077" s="86">
        <f t="shared" si="211"/>
        <v>1.9647777179088166E-4</v>
      </c>
      <c r="BI1077" s="83">
        <f>SUMPRODUCT(BC1077:$BC$2007,BG1077:$BG$2007)</f>
        <v>16383.472643065179</v>
      </c>
      <c r="BJ1077" s="77">
        <f t="shared" si="205"/>
        <v>7.5377670213605683E-2</v>
      </c>
      <c r="BL1077" s="78">
        <f t="shared" si="212"/>
        <v>535000</v>
      </c>
      <c r="BM1077" s="82">
        <f t="shared" si="207"/>
        <v>0.98815188783062891</v>
      </c>
      <c r="BN1077" s="82">
        <f t="shared" si="208"/>
        <v>1.1848112169371094E-2</v>
      </c>
      <c r="BO1077" s="86">
        <f t="shared" si="213"/>
        <v>4.9217203123230746E-5</v>
      </c>
      <c r="BP1077" s="83">
        <f>SUMPRODUCT(BC1076:$BC$2006, BN1077:$BN$2007)</f>
        <v>1401.8398390910625</v>
      </c>
      <c r="BQ1077" s="77">
        <f t="shared" si="209"/>
        <v>1.1622396625117225E-2</v>
      </c>
    </row>
    <row r="1078" spans="1:69" x14ac:dyDescent="0.35">
      <c r="A1078">
        <v>2023</v>
      </c>
      <c r="B1078" t="s">
        <v>3</v>
      </c>
      <c r="C1078" t="s">
        <v>69</v>
      </c>
      <c r="D1078" t="s">
        <v>17</v>
      </c>
      <c r="E1078">
        <v>1</v>
      </c>
      <c r="F1078" t="s">
        <v>9</v>
      </c>
      <c r="G1078" t="s">
        <v>145</v>
      </c>
      <c r="H1078" t="s">
        <v>35</v>
      </c>
      <c r="I1078" t="s">
        <v>86</v>
      </c>
      <c r="J1078" t="s">
        <v>19</v>
      </c>
      <c r="K1078" t="s">
        <v>93</v>
      </c>
      <c r="L1078">
        <v>1</v>
      </c>
      <c r="M1078" s="6">
        <v>16492</v>
      </c>
      <c r="N1078" s="6">
        <v>0</v>
      </c>
      <c r="O1078" s="6">
        <v>0</v>
      </c>
      <c r="P1078" s="6">
        <v>16492</v>
      </c>
      <c r="Q1078" s="6">
        <v>0</v>
      </c>
      <c r="R1078" s="6">
        <v>0</v>
      </c>
      <c r="S1078" s="6">
        <v>0</v>
      </c>
      <c r="T1078" s="6">
        <v>16492</v>
      </c>
      <c r="W1078" s="66" t="str">
        <f t="shared" si="202"/>
        <v>X</v>
      </c>
      <c r="X1078" s="66" t="str">
        <f t="shared" si="203"/>
        <v>X</v>
      </c>
      <c r="BC1078" s="88">
        <v>500</v>
      </c>
      <c r="BE1078" s="78">
        <f t="shared" si="210"/>
        <v>535500</v>
      </c>
      <c r="BF1078" s="82">
        <f t="shared" si="204"/>
        <v>0.91488463102897899</v>
      </c>
      <c r="BG1078" s="82">
        <f t="shared" si="206"/>
        <v>8.511536897102101E-2</v>
      </c>
      <c r="BH1078" s="86">
        <f t="shared" si="211"/>
        <v>1.9602631026538475E-4</v>
      </c>
      <c r="BI1078" s="83">
        <f>SUMPRODUCT(BC1078:$BC$2007,BG1078:$BG$2007)</f>
        <v>16340.816945424536</v>
      </c>
      <c r="BJ1078" s="77">
        <f t="shared" si="205"/>
        <v>7.5181418345669201E-2</v>
      </c>
      <c r="BL1078" s="78">
        <f t="shared" si="212"/>
        <v>535500</v>
      </c>
      <c r="BM1078" s="82">
        <f t="shared" si="207"/>
        <v>0.9882009014306572</v>
      </c>
      <c r="BN1078" s="82">
        <f t="shared" si="208"/>
        <v>1.1799098569342803E-2</v>
      </c>
      <c r="BO1078" s="86">
        <f t="shared" si="213"/>
        <v>4.9013600028291471E-5</v>
      </c>
      <c r="BP1078" s="83">
        <f>SUMPRODUCT(BC1077:$BC$2006, BN1078:$BN$2007)</f>
        <v>1395.9157830063768</v>
      </c>
      <c r="BQ1078" s="77">
        <f t="shared" si="209"/>
        <v>1.1573281364211031E-2</v>
      </c>
    </row>
    <row r="1079" spans="1:69" x14ac:dyDescent="0.35">
      <c r="A1079">
        <v>2023</v>
      </c>
      <c r="B1079" t="s">
        <v>3</v>
      </c>
      <c r="C1079" t="s">
        <v>69</v>
      </c>
      <c r="D1079" t="s">
        <v>17</v>
      </c>
      <c r="E1079">
        <v>1</v>
      </c>
      <c r="F1079" t="s">
        <v>9</v>
      </c>
      <c r="G1079" t="s">
        <v>145</v>
      </c>
      <c r="H1079" t="s">
        <v>35</v>
      </c>
      <c r="I1079" t="s">
        <v>86</v>
      </c>
      <c r="J1079" t="s">
        <v>19</v>
      </c>
      <c r="K1079" t="s">
        <v>94</v>
      </c>
      <c r="L1079">
        <v>1</v>
      </c>
      <c r="M1079" s="6">
        <v>90020.83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90020.83</v>
      </c>
      <c r="W1079" s="66" t="str">
        <f t="shared" si="202"/>
        <v>X</v>
      </c>
      <c r="X1079" s="66" t="str">
        <f t="shared" si="203"/>
        <v>X</v>
      </c>
      <c r="BC1079" s="88">
        <v>500</v>
      </c>
      <c r="BE1079" s="78">
        <f t="shared" si="210"/>
        <v>536000</v>
      </c>
      <c r="BF1079" s="82">
        <f t="shared" si="204"/>
        <v>0.91508020691507552</v>
      </c>
      <c r="BG1079" s="82">
        <f t="shared" si="206"/>
        <v>8.4919793084924478E-2</v>
      </c>
      <c r="BH1079" s="86">
        <f t="shared" si="211"/>
        <v>1.9557588609653287E-4</v>
      </c>
      <c r="BI1079" s="83">
        <f>SUMPRODUCT(BC1079:$BC$2007,BG1079:$BG$2007)</f>
        <v>16298.259260939027</v>
      </c>
      <c r="BJ1079" s="77">
        <f t="shared" si="205"/>
        <v>7.4985617420182185E-2</v>
      </c>
      <c r="BL1079" s="78">
        <f t="shared" si="212"/>
        <v>536000</v>
      </c>
      <c r="BM1079" s="82">
        <f t="shared" si="207"/>
        <v>0.98824971226986125</v>
      </c>
      <c r="BN1079" s="82">
        <f t="shared" si="208"/>
        <v>1.1750287730138753E-2</v>
      </c>
      <c r="BO1079" s="86">
        <f t="shared" si="213"/>
        <v>4.8810839204049827E-5</v>
      </c>
      <c r="BP1079" s="83">
        <f>SUMPRODUCT(BC1078:$BC$2006, BN1079:$BN$2007)</f>
        <v>1390.0162337217052</v>
      </c>
      <c r="BQ1079" s="77">
        <f t="shared" si="209"/>
        <v>1.1524369284682503E-2</v>
      </c>
    </row>
    <row r="1080" spans="1:69" x14ac:dyDescent="0.35">
      <c r="A1080">
        <v>2023</v>
      </c>
      <c r="B1080" t="s">
        <v>3</v>
      </c>
      <c r="C1080" t="s">
        <v>69</v>
      </c>
      <c r="D1080" t="s">
        <v>17</v>
      </c>
      <c r="E1080">
        <v>1</v>
      </c>
      <c r="F1080" t="s">
        <v>9</v>
      </c>
      <c r="G1080" t="s">
        <v>145</v>
      </c>
      <c r="H1080" t="s">
        <v>35</v>
      </c>
      <c r="I1080" t="s">
        <v>86</v>
      </c>
      <c r="J1080" t="s">
        <v>19</v>
      </c>
      <c r="K1080" t="s">
        <v>95</v>
      </c>
      <c r="L1080">
        <v>2</v>
      </c>
      <c r="M1080" s="6">
        <v>20000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20000</v>
      </c>
      <c r="W1080" s="66" t="str">
        <f t="shared" si="202"/>
        <v>X</v>
      </c>
      <c r="X1080" s="66" t="str">
        <f t="shared" si="203"/>
        <v>X</v>
      </c>
      <c r="BC1080" s="88">
        <v>500</v>
      </c>
      <c r="BE1080" s="78">
        <f t="shared" si="210"/>
        <v>536500</v>
      </c>
      <c r="BF1080" s="82">
        <f t="shared" si="204"/>
        <v>0.91527533341197609</v>
      </c>
      <c r="BG1080" s="82">
        <f t="shared" si="206"/>
        <v>8.4724666588023911E-2</v>
      </c>
      <c r="BH1080" s="86">
        <f t="shared" si="211"/>
        <v>1.9512649690056616E-4</v>
      </c>
      <c r="BI1080" s="83">
        <f>SUMPRODUCT(BC1080:$BC$2007,BG1080:$BG$2007)</f>
        <v>16255.79936439656</v>
      </c>
      <c r="BJ1080" s="77">
        <f t="shared" si="205"/>
        <v>7.4790266400980729E-2</v>
      </c>
      <c r="BL1080" s="78">
        <f t="shared" si="212"/>
        <v>536500</v>
      </c>
      <c r="BM1080" s="82">
        <f t="shared" si="207"/>
        <v>0.98829832118702787</v>
      </c>
      <c r="BN1080" s="82">
        <f t="shared" si="208"/>
        <v>1.1701678812972127E-2</v>
      </c>
      <c r="BO1080" s="86">
        <f t="shared" si="213"/>
        <v>4.8608917166625965E-5</v>
      </c>
      <c r="BP1080" s="83">
        <f>SUMPRODUCT(BC1079:$BC$2006, BN1080:$BN$2007)</f>
        <v>1384.141089856636</v>
      </c>
      <c r="BQ1080" s="77">
        <f t="shared" si="209"/>
        <v>1.147565954600527E-2</v>
      </c>
    </row>
    <row r="1081" spans="1:69" x14ac:dyDescent="0.35">
      <c r="A1081">
        <v>2023</v>
      </c>
      <c r="B1081" t="s">
        <v>3</v>
      </c>
      <c r="C1081" t="s">
        <v>69</v>
      </c>
      <c r="D1081" t="s">
        <v>17</v>
      </c>
      <c r="E1081">
        <v>1</v>
      </c>
      <c r="F1081" t="s">
        <v>9</v>
      </c>
      <c r="G1081" t="s">
        <v>146</v>
      </c>
      <c r="H1081" t="s">
        <v>35</v>
      </c>
      <c r="I1081" t="s">
        <v>86</v>
      </c>
      <c r="J1081" t="s">
        <v>19</v>
      </c>
      <c r="K1081" t="s">
        <v>89</v>
      </c>
      <c r="L1081">
        <v>1</v>
      </c>
      <c r="M1081" s="6">
        <v>10000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10000</v>
      </c>
      <c r="W1081" s="66" t="str">
        <f t="shared" si="202"/>
        <v>X</v>
      </c>
      <c r="X1081" s="66" t="str">
        <f t="shared" si="203"/>
        <v>X</v>
      </c>
      <c r="BC1081" s="88">
        <v>500</v>
      </c>
      <c r="BE1081" s="78">
        <f t="shared" si="210"/>
        <v>537000</v>
      </c>
      <c r="BF1081" s="82">
        <f t="shared" si="204"/>
        <v>0.91547001155227559</v>
      </c>
      <c r="BG1081" s="82">
        <f t="shared" si="206"/>
        <v>8.4529988447724413E-2</v>
      </c>
      <c r="BH1081" s="86">
        <f t="shared" si="211"/>
        <v>1.9467814029949793E-4</v>
      </c>
      <c r="BI1081" s="83">
        <f>SUMPRODUCT(BC1081:$BC$2007,BG1081:$BG$2007)</f>
        <v>16213.437031102549</v>
      </c>
      <c r="BJ1081" s="77">
        <f t="shared" si="205"/>
        <v>7.4595364254281912E-2</v>
      </c>
      <c r="BL1081" s="78">
        <f t="shared" si="212"/>
        <v>537000</v>
      </c>
      <c r="BM1081" s="82">
        <f t="shared" si="207"/>
        <v>0.98834672901747367</v>
      </c>
      <c r="BN1081" s="82">
        <f t="shared" si="208"/>
        <v>1.1653270982526331E-2</v>
      </c>
      <c r="BO1081" s="86">
        <f t="shared" si="213"/>
        <v>4.8407830445795774E-5</v>
      </c>
      <c r="BP1081" s="83">
        <f>SUMPRODUCT(BC1080:$BC$2006, BN1081:$BN$2007)</f>
        <v>1378.2902504501494</v>
      </c>
      <c r="BQ1081" s="77">
        <f t="shared" si="209"/>
        <v>1.1427151311130063E-2</v>
      </c>
    </row>
    <row r="1082" spans="1:69" x14ac:dyDescent="0.35">
      <c r="A1082">
        <v>2023</v>
      </c>
      <c r="B1082" t="s">
        <v>3</v>
      </c>
      <c r="C1082" t="s">
        <v>69</v>
      </c>
      <c r="D1082" t="s">
        <v>17</v>
      </c>
      <c r="E1082">
        <v>1</v>
      </c>
      <c r="F1082" t="s">
        <v>9</v>
      </c>
      <c r="G1082" t="s">
        <v>147</v>
      </c>
      <c r="H1082" t="s">
        <v>35</v>
      </c>
      <c r="I1082" t="s">
        <v>86</v>
      </c>
      <c r="J1082" t="s">
        <v>19</v>
      </c>
      <c r="K1082" t="s">
        <v>94</v>
      </c>
      <c r="L1082">
        <v>2</v>
      </c>
      <c r="M1082" s="6">
        <v>0</v>
      </c>
      <c r="N1082" s="6">
        <v>7711.42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W1082" s="66" t="str">
        <f t="shared" si="202"/>
        <v>X</v>
      </c>
      <c r="X1082" s="66" t="str">
        <f t="shared" si="203"/>
        <v>X</v>
      </c>
      <c r="BC1082" s="88">
        <v>500</v>
      </c>
      <c r="BE1082" s="78">
        <f t="shared" si="210"/>
        <v>537500</v>
      </c>
      <c r="BF1082" s="82">
        <f t="shared" si="204"/>
        <v>0.91566424236619626</v>
      </c>
      <c r="BG1082" s="82">
        <f t="shared" si="206"/>
        <v>8.4335757633803743E-2</v>
      </c>
      <c r="BH1082" s="86">
        <f t="shared" si="211"/>
        <v>1.9423081392067054E-4</v>
      </c>
      <c r="BI1082" s="83">
        <f>SUMPRODUCT(BC1082:$BC$2007,BG1082:$BG$2007)</f>
        <v>16171.172036878688</v>
      </c>
      <c r="BJ1082" s="77">
        <f t="shared" si="205"/>
        <v>7.4400909948678109E-2</v>
      </c>
      <c r="BL1082" s="78">
        <f t="shared" si="212"/>
        <v>537500</v>
      </c>
      <c r="BM1082" s="82">
        <f t="shared" si="207"/>
        <v>0.98839493659305988</v>
      </c>
      <c r="BN1082" s="82">
        <f t="shared" si="208"/>
        <v>1.1605063406940119E-2</v>
      </c>
      <c r="BO1082" s="86">
        <f t="shared" si="213"/>
        <v>4.8207575586212137E-5</v>
      </c>
      <c r="BP1082" s="83">
        <f>SUMPRODUCT(BC1081:$BC$2006, BN1082:$BN$2007)</f>
        <v>1372.4636149588864</v>
      </c>
      <c r="BQ1082" s="77">
        <f t="shared" si="209"/>
        <v>1.1378843746470357E-2</v>
      </c>
    </row>
    <row r="1083" spans="1:69" x14ac:dyDescent="0.35">
      <c r="A1083">
        <v>2023</v>
      </c>
      <c r="B1083" t="s">
        <v>3</v>
      </c>
      <c r="C1083" t="s">
        <v>69</v>
      </c>
      <c r="D1083" t="s">
        <v>17</v>
      </c>
      <c r="E1083">
        <v>1</v>
      </c>
      <c r="F1083" t="s">
        <v>9</v>
      </c>
      <c r="G1083" t="s">
        <v>147</v>
      </c>
      <c r="H1083" t="s">
        <v>35</v>
      </c>
      <c r="I1083" t="s">
        <v>86</v>
      </c>
      <c r="J1083" t="s">
        <v>19</v>
      </c>
      <c r="K1083" t="s">
        <v>108</v>
      </c>
      <c r="L1083">
        <v>1</v>
      </c>
      <c r="M1083" s="6">
        <v>0</v>
      </c>
      <c r="N1083" s="6">
        <v>30648.46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W1083" s="66" t="str">
        <f t="shared" si="202"/>
        <v>X</v>
      </c>
      <c r="X1083" s="66" t="str">
        <f t="shared" si="203"/>
        <v>X</v>
      </c>
      <c r="BC1083" s="88">
        <v>500</v>
      </c>
      <c r="BE1083" s="78">
        <f t="shared" si="210"/>
        <v>538000</v>
      </c>
      <c r="BF1083" s="82">
        <f t="shared" si="204"/>
        <v>0.91585802688159279</v>
      </c>
      <c r="BG1083" s="82">
        <f t="shared" si="206"/>
        <v>8.4141973118407209E-2</v>
      </c>
      <c r="BH1083" s="86">
        <f t="shared" si="211"/>
        <v>1.9378451539653341E-4</v>
      </c>
      <c r="BI1083" s="83">
        <f>SUMPRODUCT(BC1083:$BC$2007,BG1083:$BG$2007)</f>
        <v>16129.004158061787</v>
      </c>
      <c r="BJ1083" s="77">
        <f t="shared" si="205"/>
        <v>7.4206902455131674E-2</v>
      </c>
      <c r="BL1083" s="78">
        <f t="shared" si="212"/>
        <v>538000</v>
      </c>
      <c r="BM1083" s="82">
        <f t="shared" si="207"/>
        <v>0.98844294474220629</v>
      </c>
      <c r="BN1083" s="82">
        <f t="shared" si="208"/>
        <v>1.1557055257793714E-2</v>
      </c>
      <c r="BO1083" s="86">
        <f t="shared" si="213"/>
        <v>4.8008149146405721E-5</v>
      </c>
      <c r="BP1083" s="83">
        <f>SUMPRODUCT(BC1082:$BC$2006, BN1083:$BN$2007)</f>
        <v>1366.6610832554165</v>
      </c>
      <c r="BQ1083" s="77">
        <f t="shared" si="209"/>
        <v>1.1330736021888018E-2</v>
      </c>
    </row>
    <row r="1084" spans="1:69" x14ac:dyDescent="0.35">
      <c r="A1084">
        <v>2023</v>
      </c>
      <c r="B1084" t="s">
        <v>3</v>
      </c>
      <c r="C1084" t="s">
        <v>69</v>
      </c>
      <c r="D1084" t="s">
        <v>17</v>
      </c>
      <c r="E1084">
        <v>1</v>
      </c>
      <c r="F1084" t="s">
        <v>9</v>
      </c>
      <c r="G1084" t="s">
        <v>148</v>
      </c>
      <c r="H1084" t="s">
        <v>35</v>
      </c>
      <c r="I1084" t="s">
        <v>86</v>
      </c>
      <c r="J1084" t="s">
        <v>19</v>
      </c>
      <c r="K1084" t="s">
        <v>91</v>
      </c>
      <c r="L1084">
        <v>1</v>
      </c>
      <c r="M1084" s="6">
        <v>0</v>
      </c>
      <c r="N1084" s="6">
        <v>14110.99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W1084" s="66" t="str">
        <f t="shared" si="202"/>
        <v>X</v>
      </c>
      <c r="X1084" s="66" t="str">
        <f t="shared" si="203"/>
        <v>X</v>
      </c>
      <c r="BC1084" s="88">
        <v>500</v>
      </c>
      <c r="BE1084" s="78">
        <f t="shared" si="210"/>
        <v>538500</v>
      </c>
      <c r="BF1084" s="82">
        <f t="shared" si="204"/>
        <v>0.91605136612395865</v>
      </c>
      <c r="BG1084" s="82">
        <f t="shared" si="206"/>
        <v>8.3948633876041345E-2</v>
      </c>
      <c r="BH1084" s="86">
        <f t="shared" si="211"/>
        <v>1.9333924236586419E-4</v>
      </c>
      <c r="BI1084" s="83">
        <f>SUMPRODUCT(BC1084:$BC$2007,BG1084:$BG$2007)</f>
        <v>16086.93317150258</v>
      </c>
      <c r="BJ1084" s="77">
        <f t="shared" si="205"/>
        <v>7.4013340746969442E-2</v>
      </c>
      <c r="BL1084" s="78">
        <f t="shared" si="212"/>
        <v>538500</v>
      </c>
      <c r="BM1084" s="82">
        <f t="shared" si="207"/>
        <v>0.98849075428990563</v>
      </c>
      <c r="BN1084" s="82">
        <f t="shared" si="208"/>
        <v>1.1509245710094373E-2</v>
      </c>
      <c r="BO1084" s="86">
        <f t="shared" si="213"/>
        <v>4.7809547699340094E-5</v>
      </c>
      <c r="BP1084" s="83">
        <f>SUMPRODUCT(BC1083:$BC$2006, BN1084:$BN$2007)</f>
        <v>1360.8825556265197</v>
      </c>
      <c r="BQ1084" s="77">
        <f t="shared" si="209"/>
        <v>1.1282827310679051E-2</v>
      </c>
    </row>
    <row r="1085" spans="1:69" x14ac:dyDescent="0.35">
      <c r="A1085">
        <v>2023</v>
      </c>
      <c r="B1085" t="s">
        <v>3</v>
      </c>
      <c r="C1085" t="s">
        <v>69</v>
      </c>
      <c r="D1085" t="s">
        <v>17</v>
      </c>
      <c r="E1085">
        <v>1</v>
      </c>
      <c r="F1085" t="s">
        <v>9</v>
      </c>
      <c r="G1085" t="s">
        <v>149</v>
      </c>
      <c r="H1085" t="s">
        <v>35</v>
      </c>
      <c r="I1085" t="s">
        <v>86</v>
      </c>
      <c r="J1085" t="s">
        <v>19</v>
      </c>
      <c r="K1085" t="s">
        <v>91</v>
      </c>
      <c r="L1085">
        <v>3</v>
      </c>
      <c r="M1085" s="6">
        <v>0</v>
      </c>
      <c r="N1085" s="6">
        <v>41539.21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W1085" s="66" t="str">
        <f t="shared" si="202"/>
        <v>X</v>
      </c>
      <c r="X1085" s="66" t="str">
        <f t="shared" si="203"/>
        <v>X</v>
      </c>
      <c r="BC1085" s="88">
        <v>500</v>
      </c>
      <c r="BE1085" s="78">
        <f t="shared" si="210"/>
        <v>539000</v>
      </c>
      <c r="BF1085" s="82">
        <f t="shared" si="204"/>
        <v>0.91624426111643043</v>
      </c>
      <c r="BG1085" s="82">
        <f t="shared" si="206"/>
        <v>8.3755738883569575E-2</v>
      </c>
      <c r="BH1085" s="86">
        <f t="shared" si="211"/>
        <v>1.9289499247177044E-4</v>
      </c>
      <c r="BI1085" s="83">
        <f>SUMPRODUCT(BC1085:$BC$2007,BG1085:$BG$2007)</f>
        <v>16044.95885456456</v>
      </c>
      <c r="BJ1085" s="77">
        <f t="shared" si="205"/>
        <v>7.3820223799877363E-2</v>
      </c>
      <c r="BL1085" s="78">
        <f t="shared" si="212"/>
        <v>539000</v>
      </c>
      <c r="BM1085" s="82">
        <f t="shared" si="207"/>
        <v>0.98853836605773815</v>
      </c>
      <c r="BN1085" s="82">
        <f t="shared" si="208"/>
        <v>1.1461633942261851E-2</v>
      </c>
      <c r="BO1085" s="86">
        <f t="shared" si="213"/>
        <v>4.7611767832522744E-5</v>
      </c>
      <c r="BP1085" s="83">
        <f>SUMPRODUCT(BC1084:$BC$2006, BN1085:$BN$2007)</f>
        <v>1355.1279327714719</v>
      </c>
      <c r="BQ1085" s="77">
        <f t="shared" si="209"/>
        <v>1.1235116789559395E-2</v>
      </c>
    </row>
    <row r="1086" spans="1:69" x14ac:dyDescent="0.35">
      <c r="A1086">
        <v>2023</v>
      </c>
      <c r="B1086" t="s">
        <v>3</v>
      </c>
      <c r="C1086" t="s">
        <v>69</v>
      </c>
      <c r="D1086" t="s">
        <v>17</v>
      </c>
      <c r="E1086">
        <v>1</v>
      </c>
      <c r="F1086" t="s">
        <v>9</v>
      </c>
      <c r="G1086" t="s">
        <v>149</v>
      </c>
      <c r="H1086" t="s">
        <v>35</v>
      </c>
      <c r="I1086" t="s">
        <v>86</v>
      </c>
      <c r="J1086" t="s">
        <v>19</v>
      </c>
      <c r="K1086" t="s">
        <v>94</v>
      </c>
      <c r="L1086">
        <v>1</v>
      </c>
      <c r="M1086" s="6">
        <v>0</v>
      </c>
      <c r="N1086" s="6">
        <v>7044.37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W1086" s="66" t="str">
        <f t="shared" si="202"/>
        <v>X</v>
      </c>
      <c r="X1086" s="66" t="str">
        <f t="shared" si="203"/>
        <v>X</v>
      </c>
      <c r="BC1086" s="88">
        <v>500</v>
      </c>
      <c r="BE1086" s="78">
        <f t="shared" si="210"/>
        <v>539500</v>
      </c>
      <c r="BF1086" s="82">
        <f t="shared" si="204"/>
        <v>0.91643671287979411</v>
      </c>
      <c r="BG1086" s="82">
        <f t="shared" si="206"/>
        <v>8.3563287120205887E-2</v>
      </c>
      <c r="BH1086" s="86">
        <f t="shared" si="211"/>
        <v>1.9245176336368797E-4</v>
      </c>
      <c r="BI1086" s="83">
        <f>SUMPRODUCT(BC1086:$BC$2007,BG1086:$BG$2007)</f>
        <v>16003.080985122775</v>
      </c>
      <c r="BJ1086" s="77">
        <f t="shared" si="205"/>
        <v>7.362755059189495E-2</v>
      </c>
      <c r="BL1086" s="78">
        <f t="shared" si="212"/>
        <v>539500</v>
      </c>
      <c r="BM1086" s="82">
        <f t="shared" si="207"/>
        <v>0.98858578086388493</v>
      </c>
      <c r="BN1086" s="82">
        <f t="shared" si="208"/>
        <v>1.1414219136115067E-2</v>
      </c>
      <c r="BO1086" s="86">
        <f t="shared" si="213"/>
        <v>4.7414806146783839E-5</v>
      </c>
      <c r="BP1086" s="83">
        <f>SUMPRODUCT(BC1085:$BC$2006, BN1086:$BN$2007)</f>
        <v>1349.397115800341</v>
      </c>
      <c r="BQ1086" s="77">
        <f t="shared" si="209"/>
        <v>1.1187603638650784E-2</v>
      </c>
    </row>
    <row r="1087" spans="1:69" x14ac:dyDescent="0.35">
      <c r="A1087">
        <v>2023</v>
      </c>
      <c r="B1087" t="s">
        <v>3</v>
      </c>
      <c r="C1087" t="s">
        <v>69</v>
      </c>
      <c r="D1087" t="s">
        <v>17</v>
      </c>
      <c r="E1087">
        <v>1</v>
      </c>
      <c r="F1087" t="s">
        <v>9</v>
      </c>
      <c r="G1087" t="s">
        <v>149</v>
      </c>
      <c r="H1087" t="s">
        <v>35</v>
      </c>
      <c r="I1087" t="s">
        <v>86</v>
      </c>
      <c r="J1087" t="s">
        <v>19</v>
      </c>
      <c r="K1087" t="s">
        <v>102</v>
      </c>
      <c r="L1087">
        <v>1</v>
      </c>
      <c r="M1087" s="6">
        <v>100000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100000</v>
      </c>
      <c r="W1087" s="66" t="str">
        <f t="shared" si="202"/>
        <v>X</v>
      </c>
      <c r="X1087" s="66" t="str">
        <f t="shared" si="203"/>
        <v>X</v>
      </c>
      <c r="BC1087" s="88">
        <v>500</v>
      </c>
      <c r="BE1087" s="78">
        <f t="shared" si="210"/>
        <v>540000</v>
      </c>
      <c r="BF1087" s="82">
        <f t="shared" si="204"/>
        <v>0.91662872243249005</v>
      </c>
      <c r="BG1087" s="82">
        <f t="shared" si="206"/>
        <v>8.3371277567509949E-2</v>
      </c>
      <c r="BH1087" s="86">
        <f t="shared" si="211"/>
        <v>1.9200955269593756E-4</v>
      </c>
      <c r="BI1087" s="83">
        <f>SUMPRODUCT(BC1087:$BC$2007,BG1087:$BG$2007)</f>
        <v>15961.299341562673</v>
      </c>
      <c r="BJ1087" s="77">
        <f t="shared" si="205"/>
        <v>7.3435320103410029E-2</v>
      </c>
      <c r="BL1087" s="78">
        <f t="shared" si="212"/>
        <v>540000</v>
      </c>
      <c r="BM1087" s="82">
        <f t="shared" si="207"/>
        <v>0.98863299952314254</v>
      </c>
      <c r="BN1087" s="82">
        <f t="shared" si="208"/>
        <v>1.1367000476857458E-2</v>
      </c>
      <c r="BO1087" s="86">
        <f t="shared" si="213"/>
        <v>4.7218659257608486E-5</v>
      </c>
      <c r="BP1087" s="83">
        <f>SUMPRODUCT(BC1086:$BC$2006, BN1087:$BN$2007)</f>
        <v>1343.6900062322834</v>
      </c>
      <c r="BQ1087" s="77">
        <f t="shared" si="209"/>
        <v>1.1140287041466633E-2</v>
      </c>
    </row>
    <row r="1088" spans="1:69" x14ac:dyDescent="0.35">
      <c r="A1088">
        <v>2023</v>
      </c>
      <c r="B1088" t="s">
        <v>3</v>
      </c>
      <c r="C1088" t="s">
        <v>69</v>
      </c>
      <c r="D1088" t="s">
        <v>17</v>
      </c>
      <c r="E1088">
        <v>1</v>
      </c>
      <c r="F1088" t="s">
        <v>9</v>
      </c>
      <c r="G1088" t="s">
        <v>150</v>
      </c>
      <c r="H1088" t="s">
        <v>35</v>
      </c>
      <c r="I1088" t="s">
        <v>86</v>
      </c>
      <c r="J1088" t="s">
        <v>19</v>
      </c>
      <c r="K1088" t="s">
        <v>91</v>
      </c>
      <c r="L1088">
        <v>1</v>
      </c>
      <c r="M1088" s="6">
        <v>0</v>
      </c>
      <c r="N1088" s="6">
        <v>149942.16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W1088" s="66" t="str">
        <f t="shared" si="202"/>
        <v>X</v>
      </c>
      <c r="X1088" s="66" t="str">
        <f t="shared" si="203"/>
        <v>X</v>
      </c>
      <c r="BC1088" s="88">
        <v>500</v>
      </c>
      <c r="BE1088" s="78">
        <f t="shared" si="210"/>
        <v>540500</v>
      </c>
      <c r="BF1088" s="82">
        <f t="shared" si="204"/>
        <v>0.91682029079061833</v>
      </c>
      <c r="BG1088" s="82">
        <f t="shared" si="206"/>
        <v>8.3179709209381669E-2</v>
      </c>
      <c r="BH1088" s="86">
        <f t="shared" si="211"/>
        <v>1.915683581282801E-4</v>
      </c>
      <c r="BI1088" s="83">
        <f>SUMPRODUCT(BC1088:$BC$2007,BG1088:$BG$2007)</f>
        <v>15919.613702778915</v>
      </c>
      <c r="BJ1088" s="77">
        <f t="shared" si="205"/>
        <v>7.3243531317153193E-2</v>
      </c>
      <c r="BL1088" s="78">
        <f t="shared" si="212"/>
        <v>540500</v>
      </c>
      <c r="BM1088" s="82">
        <f t="shared" si="207"/>
        <v>0.98868002284693701</v>
      </c>
      <c r="BN1088" s="82">
        <f t="shared" si="208"/>
        <v>1.1319977153062988E-2</v>
      </c>
      <c r="BO1088" s="86">
        <f t="shared" si="213"/>
        <v>4.7023323794470606E-5</v>
      </c>
      <c r="BP1088" s="83">
        <f>SUMPRODUCT(BC1087:$BC$2006, BN1088:$BN$2007)</f>
        <v>1338.0065059938547</v>
      </c>
      <c r="BQ1088" s="77">
        <f t="shared" si="209"/>
        <v>1.1093166184898027E-2</v>
      </c>
    </row>
    <row r="1089" spans="1:69" x14ac:dyDescent="0.35">
      <c r="A1089">
        <v>2023</v>
      </c>
      <c r="B1089" t="s">
        <v>3</v>
      </c>
      <c r="C1089" t="s">
        <v>69</v>
      </c>
      <c r="D1089" t="s">
        <v>17</v>
      </c>
      <c r="E1089">
        <v>1</v>
      </c>
      <c r="F1089" t="s">
        <v>9</v>
      </c>
      <c r="G1089" t="s">
        <v>150</v>
      </c>
      <c r="H1089" t="s">
        <v>35</v>
      </c>
      <c r="I1089" t="s">
        <v>86</v>
      </c>
      <c r="J1089" t="s">
        <v>19</v>
      </c>
      <c r="K1089" t="s">
        <v>93</v>
      </c>
      <c r="L1089">
        <v>1</v>
      </c>
      <c r="M1089" s="6">
        <v>15000</v>
      </c>
      <c r="N1089" s="6">
        <v>0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15000</v>
      </c>
      <c r="W1089" s="66" t="str">
        <f t="shared" si="202"/>
        <v>X</v>
      </c>
      <c r="X1089" s="66" t="str">
        <f t="shared" si="203"/>
        <v>X</v>
      </c>
      <c r="BC1089" s="88">
        <v>500</v>
      </c>
      <c r="BE1089" s="78">
        <f t="shared" si="210"/>
        <v>541000</v>
      </c>
      <c r="BF1089" s="82">
        <f t="shared" si="204"/>
        <v>0.91701141896794447</v>
      </c>
      <c r="BG1089" s="82">
        <f t="shared" si="206"/>
        <v>8.2988581032055531E-2</v>
      </c>
      <c r="BH1089" s="86">
        <f t="shared" si="211"/>
        <v>1.9112817732613863E-4</v>
      </c>
      <c r="BI1089" s="83">
        <f>SUMPRODUCT(BC1089:$BC$2007,BG1089:$BG$2007)</f>
        <v>15878.023848174224</v>
      </c>
      <c r="BJ1089" s="77">
        <f t="shared" si="205"/>
        <v>7.3052183218192554E-2</v>
      </c>
      <c r="BL1089" s="78">
        <f t="shared" si="212"/>
        <v>541000</v>
      </c>
      <c r="BM1089" s="82">
        <f t="shared" si="207"/>
        <v>0.98872685164333751</v>
      </c>
      <c r="BN1089" s="82">
        <f t="shared" si="208"/>
        <v>1.1273148356662488E-2</v>
      </c>
      <c r="BO1089" s="86">
        <f t="shared" si="213"/>
        <v>4.6828796400499861E-5</v>
      </c>
      <c r="BP1089" s="83">
        <f>SUMPRODUCT(BC1088:$BC$2006, BN1089:$BN$2007)</f>
        <v>1332.3465174173234</v>
      </c>
      <c r="BQ1089" s="77">
        <f t="shared" si="209"/>
        <v>1.1046240259199746E-2</v>
      </c>
    </row>
    <row r="1090" spans="1:69" x14ac:dyDescent="0.35">
      <c r="A1090">
        <v>2023</v>
      </c>
      <c r="B1090" t="s">
        <v>3</v>
      </c>
      <c r="C1090" t="s">
        <v>69</v>
      </c>
      <c r="D1090" t="s">
        <v>17</v>
      </c>
      <c r="E1090">
        <v>1</v>
      </c>
      <c r="F1090" t="s">
        <v>9</v>
      </c>
      <c r="G1090" t="s">
        <v>150</v>
      </c>
      <c r="H1090" t="s">
        <v>35</v>
      </c>
      <c r="I1090" t="s">
        <v>86</v>
      </c>
      <c r="J1090" t="s">
        <v>19</v>
      </c>
      <c r="K1090" t="s">
        <v>94</v>
      </c>
      <c r="L1090">
        <v>3</v>
      </c>
      <c r="M1090" s="6">
        <v>0</v>
      </c>
      <c r="N1090" s="6">
        <v>43518.04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W1090" s="66" t="str">
        <f t="shared" ref="W1090:W1097" si="214">IF(I1090=$AF$2,IF(M1090/L1090=0,"X",M1090/L1090),"X")</f>
        <v>X</v>
      </c>
      <c r="X1090" s="66" t="str">
        <f t="shared" ref="X1090:X1097" si="215">IF(I1090=$AF$2,IF(P1090/L1090=0,"X",P1090/L1090),"X")</f>
        <v>X</v>
      </c>
      <c r="BC1090" s="88">
        <v>500</v>
      </c>
      <c r="BE1090" s="78">
        <f t="shared" si="210"/>
        <v>541500</v>
      </c>
      <c r="BF1090" s="82">
        <f t="shared" si="204"/>
        <v>0.91720210797590451</v>
      </c>
      <c r="BG1090" s="82">
        <f t="shared" si="206"/>
        <v>8.2797892024095487E-2</v>
      </c>
      <c r="BH1090" s="86">
        <f t="shared" si="211"/>
        <v>1.9068900796004318E-4</v>
      </c>
      <c r="BI1090" s="83">
        <f>SUMPRODUCT(BC1090:$BC$2007,BG1090:$BG$2007)</f>
        <v>15836.529557658196</v>
      </c>
      <c r="BJ1090" s="77">
        <f t="shared" si="205"/>
        <v>7.286127479392826E-2</v>
      </c>
      <c r="BL1090" s="78">
        <f t="shared" si="212"/>
        <v>541500</v>
      </c>
      <c r="BM1090" s="82">
        <f t="shared" si="207"/>
        <v>0.98877348671707022</v>
      </c>
      <c r="BN1090" s="82">
        <f t="shared" si="208"/>
        <v>1.1226513282929784E-2</v>
      </c>
      <c r="BO1090" s="86">
        <f t="shared" si="213"/>
        <v>4.6635073732703702E-5</v>
      </c>
      <c r="BP1090" s="83">
        <f>SUMPRODUCT(BC1089:$BC$2006, BN1090:$BN$2007)</f>
        <v>1326.7099432389919</v>
      </c>
      <c r="BQ1090" s="77">
        <f t="shared" si="209"/>
        <v>1.0999508457976334E-2</v>
      </c>
    </row>
    <row r="1091" spans="1:69" x14ac:dyDescent="0.35">
      <c r="A1091">
        <v>2023</v>
      </c>
      <c r="B1091" t="s">
        <v>3</v>
      </c>
      <c r="C1091" t="s">
        <v>69</v>
      </c>
      <c r="D1091" t="s">
        <v>17</v>
      </c>
      <c r="E1091">
        <v>1</v>
      </c>
      <c r="F1091" t="s">
        <v>9</v>
      </c>
      <c r="G1091" t="s">
        <v>150</v>
      </c>
      <c r="H1091" t="s">
        <v>35</v>
      </c>
      <c r="I1091" t="s">
        <v>86</v>
      </c>
      <c r="J1091" t="s">
        <v>19</v>
      </c>
      <c r="K1091" t="s">
        <v>99</v>
      </c>
      <c r="L1091">
        <v>3</v>
      </c>
      <c r="M1091" s="6">
        <v>275066.32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275066.32</v>
      </c>
      <c r="W1091" s="66" t="str">
        <f t="shared" si="214"/>
        <v>X</v>
      </c>
      <c r="X1091" s="66" t="str">
        <f t="shared" si="215"/>
        <v>X</v>
      </c>
      <c r="BC1091" s="88">
        <v>500</v>
      </c>
      <c r="BE1091" s="78">
        <f t="shared" si="210"/>
        <v>542000</v>
      </c>
      <c r="BF1091" s="82">
        <f t="shared" si="204"/>
        <v>0.91739235882361048</v>
      </c>
      <c r="BG1091" s="82">
        <f t="shared" si="206"/>
        <v>8.2607641176389524E-2</v>
      </c>
      <c r="BH1091" s="86">
        <f t="shared" si="211"/>
        <v>1.902508477059639E-4</v>
      </c>
      <c r="BI1091" s="83">
        <f>SUMPRODUCT(BC1091:$BC$2007,BG1091:$BG$2007)</f>
        <v>15795.130611646149</v>
      </c>
      <c r="BJ1091" s="77">
        <f t="shared" si="205"/>
        <v>7.267080503408721E-2</v>
      </c>
      <c r="BL1091" s="78">
        <f t="shared" si="212"/>
        <v>542000</v>
      </c>
      <c r="BM1091" s="82">
        <f t="shared" si="207"/>
        <v>0.98881992886953263</v>
      </c>
      <c r="BN1091" s="82">
        <f t="shared" si="208"/>
        <v>1.1180071130467373E-2</v>
      </c>
      <c r="BO1091" s="86">
        <f t="shared" si="213"/>
        <v>4.6442152462411457E-5</v>
      </c>
      <c r="BP1091" s="83">
        <f>SUMPRODUCT(BC1090:$BC$2006, BN1091:$BN$2007)</f>
        <v>1321.096686597527</v>
      </c>
      <c r="BQ1091" s="77">
        <f t="shared" si="209"/>
        <v>1.095296997816827E-2</v>
      </c>
    </row>
    <row r="1092" spans="1:69" x14ac:dyDescent="0.35">
      <c r="A1092">
        <v>2023</v>
      </c>
      <c r="B1092" t="s">
        <v>3</v>
      </c>
      <c r="C1092" t="s">
        <v>69</v>
      </c>
      <c r="D1092" t="s">
        <v>17</v>
      </c>
      <c r="E1092">
        <v>1</v>
      </c>
      <c r="F1092" t="s">
        <v>9</v>
      </c>
      <c r="G1092" t="s">
        <v>151</v>
      </c>
      <c r="H1092" t="s">
        <v>35</v>
      </c>
      <c r="I1092" t="s">
        <v>86</v>
      </c>
      <c r="J1092" t="s">
        <v>19</v>
      </c>
      <c r="K1092" t="s">
        <v>91</v>
      </c>
      <c r="L1092">
        <v>2</v>
      </c>
      <c r="M1092" s="6">
        <v>0</v>
      </c>
      <c r="N1092" s="6">
        <v>36587.550000000003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W1092" s="66" t="str">
        <f t="shared" si="214"/>
        <v>X</v>
      </c>
      <c r="X1092" s="66" t="str">
        <f t="shared" si="215"/>
        <v>X</v>
      </c>
      <c r="BC1092" s="88">
        <v>500</v>
      </c>
      <c r="BE1092" s="78">
        <f t="shared" si="210"/>
        <v>542500</v>
      </c>
      <c r="BF1092" s="82">
        <f t="shared" si="204"/>
        <v>0.91758217251785545</v>
      </c>
      <c r="BG1092" s="82">
        <f t="shared" si="206"/>
        <v>8.2417827482144546E-2</v>
      </c>
      <c r="BH1092" s="86">
        <f t="shared" si="211"/>
        <v>1.8981369424497796E-4</v>
      </c>
      <c r="BI1092" s="83">
        <f>SUMPRODUCT(BC1092:$BC$2007,BG1092:$BG$2007)</f>
        <v>15753.826791057953</v>
      </c>
      <c r="BJ1092" s="77">
        <f t="shared" si="205"/>
        <v>7.2480772930717668E-2</v>
      </c>
      <c r="BL1092" s="78">
        <f t="shared" si="212"/>
        <v>542500</v>
      </c>
      <c r="BM1092" s="82">
        <f t="shared" si="207"/>
        <v>0.98886617889880668</v>
      </c>
      <c r="BN1092" s="82">
        <f t="shared" si="208"/>
        <v>1.113382110119332E-2</v>
      </c>
      <c r="BO1092" s="86">
        <f t="shared" si="213"/>
        <v>4.6250029274053084E-5</v>
      </c>
      <c r="BP1092" s="83">
        <f>SUMPRODUCT(BC1091:$BC$2006, BN1092:$BN$2007)</f>
        <v>1315.5066510322936</v>
      </c>
      <c r="BQ1092" s="77">
        <f t="shared" si="209"/>
        <v>1.0906624020038147E-2</v>
      </c>
    </row>
    <row r="1093" spans="1:69" x14ac:dyDescent="0.35">
      <c r="A1093">
        <v>2023</v>
      </c>
      <c r="B1093" t="s">
        <v>3</v>
      </c>
      <c r="C1093" t="s">
        <v>69</v>
      </c>
      <c r="D1093" t="s">
        <v>17</v>
      </c>
      <c r="E1093">
        <v>1</v>
      </c>
      <c r="F1093" t="s">
        <v>9</v>
      </c>
      <c r="G1093" t="s">
        <v>151</v>
      </c>
      <c r="H1093" t="s">
        <v>35</v>
      </c>
      <c r="I1093" t="s">
        <v>86</v>
      </c>
      <c r="J1093" t="s">
        <v>19</v>
      </c>
      <c r="K1093" t="s">
        <v>94</v>
      </c>
      <c r="L1093">
        <v>1</v>
      </c>
      <c r="M1093" s="6">
        <v>0</v>
      </c>
      <c r="N1093" s="6">
        <v>4762.46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W1093" s="66" t="str">
        <f t="shared" si="214"/>
        <v>X</v>
      </c>
      <c r="X1093" s="66" t="str">
        <f t="shared" si="215"/>
        <v>X</v>
      </c>
      <c r="BC1093" s="88">
        <v>500</v>
      </c>
      <c r="BE1093" s="78">
        <f t="shared" si="210"/>
        <v>543000</v>
      </c>
      <c r="BF1093" s="82">
        <f t="shared" si="204"/>
        <v>0.9177715500631195</v>
      </c>
      <c r="BG1093" s="82">
        <f t="shared" si="206"/>
        <v>8.2228449936880499E-2</v>
      </c>
      <c r="BH1093" s="86">
        <f t="shared" si="211"/>
        <v>1.8937754526404671E-4</v>
      </c>
      <c r="BI1093" s="83">
        <f>SUMPRODUCT(BC1093:$BC$2007,BG1093:$BG$2007)</f>
        <v>15712.617877316879</v>
      </c>
      <c r="BJ1093" s="77">
        <f t="shared" si="205"/>
        <v>7.2291177478183963E-2</v>
      </c>
      <c r="BL1093" s="78">
        <f t="shared" si="212"/>
        <v>543000</v>
      </c>
      <c r="BM1093" s="82">
        <f t="shared" si="207"/>
        <v>0.98891223759967306</v>
      </c>
      <c r="BN1093" s="82">
        <f t="shared" si="208"/>
        <v>1.1087762400326939E-2</v>
      </c>
      <c r="BO1093" s="86">
        <f t="shared" si="213"/>
        <v>4.605870086638042E-5</v>
      </c>
      <c r="BP1093" s="83">
        <f>SUMPRODUCT(BC1092:$BC$2006, BN1093:$BN$2007)</f>
        <v>1309.9397404816968</v>
      </c>
      <c r="BQ1093" s="77">
        <f t="shared" si="209"/>
        <v>1.0860469787156924E-2</v>
      </c>
    </row>
    <row r="1094" spans="1:69" x14ac:dyDescent="0.35">
      <c r="A1094">
        <v>2023</v>
      </c>
      <c r="B1094" t="s">
        <v>3</v>
      </c>
      <c r="C1094" t="s">
        <v>69</v>
      </c>
      <c r="D1094" t="s">
        <v>17</v>
      </c>
      <c r="E1094">
        <v>2</v>
      </c>
      <c r="F1094" t="s">
        <v>9</v>
      </c>
      <c r="G1094" t="s">
        <v>134</v>
      </c>
      <c r="H1094" t="s">
        <v>35</v>
      </c>
      <c r="I1094" t="s">
        <v>86</v>
      </c>
      <c r="J1094" t="s">
        <v>19</v>
      </c>
      <c r="K1094" t="s">
        <v>91</v>
      </c>
      <c r="L1094">
        <v>2</v>
      </c>
      <c r="M1094" s="6">
        <v>-7904.7</v>
      </c>
      <c r="N1094" s="6">
        <v>4356.32</v>
      </c>
      <c r="O1094" s="6">
        <v>0</v>
      </c>
      <c r="P1094" s="6">
        <v>8142.3</v>
      </c>
      <c r="Q1094" s="6">
        <v>0</v>
      </c>
      <c r="R1094" s="6">
        <v>0</v>
      </c>
      <c r="S1094" s="6">
        <v>0</v>
      </c>
      <c r="T1094" s="6">
        <v>9700.0300000000007</v>
      </c>
      <c r="W1094" s="66" t="str">
        <f t="shared" si="214"/>
        <v>X</v>
      </c>
      <c r="X1094" s="66" t="str">
        <f t="shared" si="215"/>
        <v>X</v>
      </c>
      <c r="BC1094" s="88">
        <v>500</v>
      </c>
      <c r="BE1094" s="78">
        <f t="shared" si="210"/>
        <v>543500</v>
      </c>
      <c r="BF1094" s="82">
        <f t="shared" si="204"/>
        <v>0.9179604924615743</v>
      </c>
      <c r="BG1094" s="82">
        <f t="shared" si="206"/>
        <v>8.2039507538425704E-2</v>
      </c>
      <c r="BH1094" s="86">
        <f t="shared" si="211"/>
        <v>1.8894239845479444E-4</v>
      </c>
      <c r="BI1094" s="83">
        <f>SUMPRODUCT(BC1094:$BC$2007,BG1094:$BG$2007)</f>
        <v>15671.503652348441</v>
      </c>
      <c r="BJ1094" s="77">
        <f t="shared" si="205"/>
        <v>7.2102017673161142E-2</v>
      </c>
      <c r="BL1094" s="78">
        <f t="shared" si="212"/>
        <v>543500</v>
      </c>
      <c r="BM1094" s="82">
        <f t="shared" si="207"/>
        <v>0.98895810576362431</v>
      </c>
      <c r="BN1094" s="82">
        <f t="shared" si="208"/>
        <v>1.1041894236375693E-2</v>
      </c>
      <c r="BO1094" s="86">
        <f t="shared" si="213"/>
        <v>4.5868163951245933E-5</v>
      </c>
      <c r="BP1094" s="83">
        <f>SUMPRODUCT(BC1093:$BC$2006, BN1094:$BN$2007)</f>
        <v>1304.3958592815334</v>
      </c>
      <c r="BQ1094" s="77">
        <f t="shared" si="209"/>
        <v>1.0814506486390261E-2</v>
      </c>
    </row>
    <row r="1095" spans="1:69" x14ac:dyDescent="0.35">
      <c r="A1095">
        <v>2023</v>
      </c>
      <c r="B1095" t="s">
        <v>3</v>
      </c>
      <c r="C1095" t="s">
        <v>69</v>
      </c>
      <c r="D1095" t="s">
        <v>17</v>
      </c>
      <c r="E1095">
        <v>2</v>
      </c>
      <c r="F1095" t="s">
        <v>9</v>
      </c>
      <c r="G1095" t="s">
        <v>134</v>
      </c>
      <c r="H1095" t="s">
        <v>35</v>
      </c>
      <c r="I1095" t="s">
        <v>86</v>
      </c>
      <c r="J1095" t="s">
        <v>19</v>
      </c>
      <c r="K1095" t="s">
        <v>94</v>
      </c>
      <c r="L1095">
        <v>3</v>
      </c>
      <c r="M1095" s="6">
        <v>-3280.2</v>
      </c>
      <c r="N1095" s="6">
        <v>13068.95</v>
      </c>
      <c r="O1095" s="6">
        <v>0</v>
      </c>
      <c r="P1095" s="6">
        <v>7239.79</v>
      </c>
      <c r="Q1095" s="6">
        <v>0</v>
      </c>
      <c r="R1095" s="6">
        <v>0</v>
      </c>
      <c r="S1095" s="6">
        <v>0</v>
      </c>
      <c r="T1095" s="6">
        <v>13420.98</v>
      </c>
      <c r="W1095" s="66" t="str">
        <f t="shared" si="214"/>
        <v>X</v>
      </c>
      <c r="X1095" s="66" t="str">
        <f t="shared" si="215"/>
        <v>X</v>
      </c>
      <c r="BC1095" s="88">
        <v>500</v>
      </c>
      <c r="BE1095" s="78">
        <f t="shared" si="210"/>
        <v>544000</v>
      </c>
      <c r="BF1095" s="82">
        <f t="shared" si="204"/>
        <v>0.91814900071308891</v>
      </c>
      <c r="BG1095" s="82">
        <f t="shared" si="206"/>
        <v>8.1850999286911086E-2</v>
      </c>
      <c r="BH1095" s="86">
        <f t="shared" si="211"/>
        <v>1.8850825151461859E-4</v>
      </c>
      <c r="BI1095" s="83">
        <f>SUMPRODUCT(BC1095:$BC$2007,BG1095:$BG$2007)</f>
        <v>15630.483898579227</v>
      </c>
      <c r="BJ1095" s="77">
        <f t="shared" si="205"/>
        <v>7.1913292514629634E-2</v>
      </c>
      <c r="BL1095" s="78">
        <f t="shared" si="212"/>
        <v>544000</v>
      </c>
      <c r="BM1095" s="82">
        <f t="shared" si="207"/>
        <v>0.98900378417887891</v>
      </c>
      <c r="BN1095" s="82">
        <f t="shared" si="208"/>
        <v>1.0996215821121091E-2</v>
      </c>
      <c r="BO1095" s="86">
        <f t="shared" si="213"/>
        <v>4.5678415254601923E-5</v>
      </c>
      <c r="BP1095" s="83">
        <f>SUMPRODUCT(BC1094:$BC$2006, BN1095:$BN$2007)</f>
        <v>1298.8749121633455</v>
      </c>
      <c r="BQ1095" s="77">
        <f t="shared" si="209"/>
        <v>1.0768733327884878E-2</v>
      </c>
    </row>
    <row r="1096" spans="1:69" x14ac:dyDescent="0.35">
      <c r="A1096">
        <v>2023</v>
      </c>
      <c r="B1096" t="s">
        <v>3</v>
      </c>
      <c r="C1096" t="s">
        <v>69</v>
      </c>
      <c r="D1096" t="s">
        <v>17</v>
      </c>
      <c r="E1096">
        <v>2</v>
      </c>
      <c r="F1096" t="s">
        <v>9</v>
      </c>
      <c r="G1096" t="s">
        <v>139</v>
      </c>
      <c r="H1096" t="s">
        <v>35</v>
      </c>
      <c r="I1096" t="s">
        <v>86</v>
      </c>
      <c r="J1096" t="s">
        <v>19</v>
      </c>
      <c r="K1096" t="s">
        <v>101</v>
      </c>
      <c r="L1096">
        <v>1</v>
      </c>
      <c r="M1096" s="6">
        <v>-1200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-480</v>
      </c>
      <c r="W1096" s="66" t="str">
        <f t="shared" si="214"/>
        <v>X</v>
      </c>
      <c r="X1096" s="66" t="str">
        <f t="shared" si="215"/>
        <v>X</v>
      </c>
      <c r="BC1096" s="88">
        <v>500</v>
      </c>
      <c r="BE1096" s="78">
        <f t="shared" si="210"/>
        <v>544500</v>
      </c>
      <c r="BF1096" s="82">
        <f t="shared" ref="BF1096:BF1159" si="216">_xlfn.EXPON.DIST(BE1096, 1/$BJ$4, TRUE)</f>
        <v>0.91833707581523494</v>
      </c>
      <c r="BG1096" s="82">
        <f t="shared" si="206"/>
        <v>8.1662924184765062E-2</v>
      </c>
      <c r="BH1096" s="86">
        <f t="shared" si="211"/>
        <v>1.8807510214602363E-4</v>
      </c>
      <c r="BI1096" s="83">
        <f>SUMPRODUCT(BC1096:$BC$2007,BG1096:$BG$2007)</f>
        <v>15589.558398935773</v>
      </c>
      <c r="BJ1096" s="77">
        <f t="shared" ref="BJ1096:BJ1159" si="217">BI1096/$BJ$4</f>
        <v>7.172500100387004E-2</v>
      </c>
      <c r="BL1096" s="78">
        <f t="shared" si="212"/>
        <v>544500</v>
      </c>
      <c r="BM1096" s="82">
        <f t="shared" si="207"/>
        <v>0.98904927363039452</v>
      </c>
      <c r="BN1096" s="82">
        <f t="shared" si="208"/>
        <v>1.0950726369605479E-2</v>
      </c>
      <c r="BO1096" s="86">
        <f t="shared" si="213"/>
        <v>4.5489451515612345E-5</v>
      </c>
      <c r="BP1096" s="83">
        <f>SUMPRODUCT(BC1095:$BC$2006, BN1096:$BN$2007)</f>
        <v>1293.376804252785</v>
      </c>
      <c r="BQ1096" s="77">
        <f t="shared" si="209"/>
        <v>1.0723149525054975E-2</v>
      </c>
    </row>
    <row r="1097" spans="1:69" x14ac:dyDescent="0.35">
      <c r="A1097">
        <v>2023</v>
      </c>
      <c r="B1097" t="s">
        <v>3</v>
      </c>
      <c r="C1097" t="s">
        <v>70</v>
      </c>
      <c r="D1097" t="s">
        <v>17</v>
      </c>
      <c r="E1097">
        <v>1</v>
      </c>
      <c r="F1097" t="s">
        <v>9</v>
      </c>
      <c r="G1097" t="s">
        <v>127</v>
      </c>
      <c r="H1097" t="s">
        <v>35</v>
      </c>
      <c r="I1097" t="s">
        <v>86</v>
      </c>
      <c r="J1097" t="s">
        <v>19</v>
      </c>
      <c r="K1097" t="s">
        <v>113</v>
      </c>
      <c r="L1097">
        <v>1</v>
      </c>
      <c r="M1097" s="6">
        <v>500000</v>
      </c>
      <c r="N1097" s="6">
        <v>2528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W1097" s="66" t="str">
        <f t="shared" si="214"/>
        <v>X</v>
      </c>
      <c r="X1097" s="66" t="str">
        <f t="shared" si="215"/>
        <v>X</v>
      </c>
      <c r="BC1097" s="88">
        <v>500</v>
      </c>
      <c r="BE1097" s="78">
        <f t="shared" si="210"/>
        <v>545000</v>
      </c>
      <c r="BF1097" s="82">
        <f t="shared" si="216"/>
        <v>0.91852471876329178</v>
      </c>
      <c r="BG1097" s="82">
        <f t="shared" ref="BG1097:BG1160" si="218">1-BF1097</f>
        <v>8.1475281236708219E-2</v>
      </c>
      <c r="BH1097" s="86">
        <f t="shared" si="211"/>
        <v>1.8764294805684312E-4</v>
      </c>
      <c r="BI1097" s="83">
        <f>SUMPRODUCT(BC1097:$BC$2007,BG1097:$BG$2007)</f>
        <v>15548.726936843392</v>
      </c>
      <c r="BJ1097" s="77">
        <f t="shared" si="217"/>
        <v>7.1537142144457735E-2</v>
      </c>
      <c r="BL1097" s="78">
        <f t="shared" si="212"/>
        <v>545000</v>
      </c>
      <c r="BM1097" s="82">
        <f t="shared" ref="BM1097:BM1160" si="219">_xlfn.EXPON.DIST(BL1097, 1/$BQ$4, TRUE)</f>
        <v>0.98909457489988162</v>
      </c>
      <c r="BN1097" s="82">
        <f t="shared" ref="BN1097:BN1160" si="220">1-BM1097</f>
        <v>1.0905425100118382E-2</v>
      </c>
      <c r="BO1097" s="86">
        <f t="shared" si="213"/>
        <v>4.5301269487096896E-5</v>
      </c>
      <c r="BP1097" s="83">
        <f>SUMPRODUCT(BC1096:$BC$2006, BN1097:$BN$2007)</f>
        <v>1287.9014410679824</v>
      </c>
      <c r="BQ1097" s="77">
        <f t="shared" ref="BQ1097:BQ1160" si="221">BP1097/$BQ$4</f>
        <v>1.067775429456873E-2</v>
      </c>
    </row>
    <row r="1098" spans="1:69" x14ac:dyDescent="0.35">
      <c r="BC1098" s="88">
        <v>500</v>
      </c>
      <c r="BE1098" s="78">
        <f t="shared" ref="BE1098:BE1161" si="222">BE1097+500</f>
        <v>545500</v>
      </c>
      <c r="BF1098" s="82">
        <f t="shared" si="216"/>
        <v>0.91871193055025191</v>
      </c>
      <c r="BG1098" s="82">
        <f t="shared" si="218"/>
        <v>8.128806944974809E-2</v>
      </c>
      <c r="BH1098" s="86">
        <f t="shared" ref="BH1098:BH1161" si="223">BF1098-BF1097</f>
        <v>1.8721178696012863E-4</v>
      </c>
      <c r="BI1098" s="83">
        <f>SUMPRODUCT(BC1098:$BC$2007,BG1098:$BG$2007)</f>
        <v>15507.989296225034</v>
      </c>
      <c r="BJ1098" s="77">
        <f t="shared" si="217"/>
        <v>7.1349714942257669E-2</v>
      </c>
      <c r="BL1098" s="78">
        <f t="shared" ref="BL1098:BL1161" si="224">BL1097+500</f>
        <v>545500</v>
      </c>
      <c r="BM1098" s="82">
        <f t="shared" si="219"/>
        <v>0.98913968876581693</v>
      </c>
      <c r="BN1098" s="82">
        <f t="shared" si="220"/>
        <v>1.0860311234183073E-2</v>
      </c>
      <c r="BO1098" s="86">
        <f t="shared" ref="BO1098:BO1161" si="225">BM1098-BM1097</f>
        <v>4.5113865935308972E-5</v>
      </c>
      <c r="BP1098" s="83">
        <f>SUMPRODUCT(BC1097:$BC$2006, BN1098:$BN$2007)</f>
        <v>1282.448728517923</v>
      </c>
      <c r="BQ1098" s="77">
        <f t="shared" si="221"/>
        <v>1.0632546856334819E-2</v>
      </c>
    </row>
    <row r="1099" spans="1:69" x14ac:dyDescent="0.35">
      <c r="BC1099" s="88">
        <v>500</v>
      </c>
      <c r="BE1099" s="78">
        <f t="shared" si="222"/>
        <v>546000</v>
      </c>
      <c r="BF1099" s="82">
        <f t="shared" si="216"/>
        <v>0.91889871216682595</v>
      </c>
      <c r="BG1099" s="82">
        <f t="shared" si="218"/>
        <v>8.1101287833174052E-2</v>
      </c>
      <c r="BH1099" s="86">
        <f t="shared" si="223"/>
        <v>1.867816165740388E-4</v>
      </c>
      <c r="BI1099" s="83">
        <f>SUMPRODUCT(BC1099:$BC$2007,BG1099:$BG$2007)</f>
        <v>15467.345261500162</v>
      </c>
      <c r="BJ1099" s="77">
        <f t="shared" si="217"/>
        <v>7.1162718405419156E-2</v>
      </c>
      <c r="BL1099" s="78">
        <f t="shared" si="224"/>
        <v>546000</v>
      </c>
      <c r="BM1099" s="82">
        <f t="shared" si="219"/>
        <v>0.98918461600345653</v>
      </c>
      <c r="BN1099" s="82">
        <f t="shared" si="220"/>
        <v>1.0815383996543471E-2</v>
      </c>
      <c r="BO1099" s="86">
        <f t="shared" si="225"/>
        <v>4.4927237639602602E-5</v>
      </c>
      <c r="BP1099" s="83">
        <f>SUMPRODUCT(BC1098:$BC$2006, BN1099:$BN$2007)</f>
        <v>1277.0185729008317</v>
      </c>
      <c r="BQ1099" s="77">
        <f t="shared" si="221"/>
        <v>1.0587526433489036E-2</v>
      </c>
    </row>
    <row r="1100" spans="1:69" x14ac:dyDescent="0.35">
      <c r="BC1100" s="88">
        <v>500</v>
      </c>
      <c r="BE1100" s="78">
        <f t="shared" si="222"/>
        <v>546500</v>
      </c>
      <c r="BF1100" s="82">
        <f t="shared" si="216"/>
        <v>0.91908506460144856</v>
      </c>
      <c r="BG1100" s="82">
        <f t="shared" si="218"/>
        <v>8.0914935398551435E-2</v>
      </c>
      <c r="BH1100" s="86">
        <f t="shared" si="223"/>
        <v>1.8635243462261641E-4</v>
      </c>
      <c r="BI1100" s="83">
        <f>SUMPRODUCT(BC1100:$BC$2007,BG1100:$BG$2007)</f>
        <v>15426.794617583575</v>
      </c>
      <c r="BJ1100" s="77">
        <f t="shared" si="217"/>
        <v>7.0976151544370467E-2</v>
      </c>
      <c r="BL1100" s="78">
        <f t="shared" si="224"/>
        <v>546500</v>
      </c>
      <c r="BM1100" s="82">
        <f t="shared" si="219"/>
        <v>0.98922935738484974</v>
      </c>
      <c r="BN1100" s="82">
        <f t="shared" si="220"/>
        <v>1.0770642615150261E-2</v>
      </c>
      <c r="BO1100" s="86">
        <f t="shared" si="225"/>
        <v>4.4741381393209601E-5</v>
      </c>
      <c r="BP1100" s="83">
        <f>SUMPRODUCT(BC1099:$BC$2006, BN1100:$BN$2007)</f>
        <v>1271.61088090256</v>
      </c>
      <c r="BQ1100" s="77">
        <f t="shared" si="221"/>
        <v>1.0542692252380916E-2</v>
      </c>
    </row>
    <row r="1101" spans="1:69" x14ac:dyDescent="0.35">
      <c r="BC1101" s="88">
        <v>500</v>
      </c>
      <c r="BE1101" s="78">
        <f t="shared" si="222"/>
        <v>547000</v>
      </c>
      <c r="BF1101" s="82">
        <f t="shared" si="216"/>
        <v>0.91927098884028258</v>
      </c>
      <c r="BG1101" s="82">
        <f t="shared" si="218"/>
        <v>8.0729011159717423E-2</v>
      </c>
      <c r="BH1101" s="86">
        <f t="shared" si="223"/>
        <v>1.859242388340121E-4</v>
      </c>
      <c r="BI1101" s="83">
        <f>SUMPRODUCT(BC1101:$BC$2007,BG1101:$BG$2007)</f>
        <v>15386.337149884301</v>
      </c>
      <c r="BJ1101" s="77">
        <f t="shared" si="217"/>
        <v>7.0790013371813718E-2</v>
      </c>
      <c r="BL1101" s="78">
        <f t="shared" si="224"/>
        <v>547000</v>
      </c>
      <c r="BM1101" s="82">
        <f t="shared" si="219"/>
        <v>0.98927391367885165</v>
      </c>
      <c r="BN1101" s="82">
        <f t="shared" si="220"/>
        <v>1.0726086321148354E-2</v>
      </c>
      <c r="BO1101" s="86">
        <f t="shared" si="225"/>
        <v>4.4556294001907304E-5</v>
      </c>
      <c r="BP1101" s="83">
        <f>SUMPRODUCT(BC1100:$BC$2006, BN1101:$BN$2007)</f>
        <v>1266.225559594985</v>
      </c>
      <c r="BQ1101" s="77">
        <f t="shared" si="221"/>
        <v>1.049804354256046E-2</v>
      </c>
    </row>
    <row r="1102" spans="1:69" x14ac:dyDescent="0.35">
      <c r="BC1102" s="88">
        <v>500</v>
      </c>
      <c r="BE1102" s="78">
        <f t="shared" si="222"/>
        <v>547500</v>
      </c>
      <c r="BF1102" s="82">
        <f t="shared" si="216"/>
        <v>0.91945648586722528</v>
      </c>
      <c r="BG1102" s="82">
        <f t="shared" si="218"/>
        <v>8.0543514132774718E-2</v>
      </c>
      <c r="BH1102" s="86">
        <f t="shared" si="223"/>
        <v>1.8549702694270476E-4</v>
      </c>
      <c r="BI1102" s="83">
        <f>SUMPRODUCT(BC1102:$BC$2007,BG1102:$BG$2007)</f>
        <v>15345.972644304442</v>
      </c>
      <c r="BJ1102" s="77">
        <f t="shared" si="217"/>
        <v>7.0604302902719629E-2</v>
      </c>
      <c r="BL1102" s="78">
        <f t="shared" si="224"/>
        <v>547500</v>
      </c>
      <c r="BM1102" s="82">
        <f t="shared" si="219"/>
        <v>0.989318285651137</v>
      </c>
      <c r="BN1102" s="82">
        <f t="shared" si="220"/>
        <v>1.0681714348863003E-2</v>
      </c>
      <c r="BO1102" s="86">
        <f t="shared" si="225"/>
        <v>4.4371972285350836E-5</v>
      </c>
      <c r="BP1102" s="83">
        <f>SUMPRODUCT(BC1101:$BC$2006, BN1102:$BN$2007)</f>
        <v>1260.8625164344103</v>
      </c>
      <c r="BQ1102" s="77">
        <f t="shared" si="221"/>
        <v>1.0453579536764878E-2</v>
      </c>
    </row>
    <row r="1103" spans="1:69" x14ac:dyDescent="0.35">
      <c r="BC1103" s="88">
        <v>500</v>
      </c>
      <c r="BE1103" s="78">
        <f t="shared" si="222"/>
        <v>548000</v>
      </c>
      <c r="BF1103" s="82">
        <f t="shared" si="216"/>
        <v>0.91964155666391312</v>
      </c>
      <c r="BG1103" s="82">
        <f t="shared" si="218"/>
        <v>8.0358443336086882E-2</v>
      </c>
      <c r="BH1103" s="86">
        <f t="shared" si="223"/>
        <v>1.8507079668783621E-4</v>
      </c>
      <c r="BI1103" s="83">
        <f>SUMPRODUCT(BC1103:$BC$2007,BG1103:$BG$2007)</f>
        <v>15305.70088723805</v>
      </c>
      <c r="BJ1103" s="77">
        <f t="shared" si="217"/>
        <v>7.0419019154322263E-2</v>
      </c>
      <c r="BL1103" s="78">
        <f t="shared" si="224"/>
        <v>548000</v>
      </c>
      <c r="BM1103" s="82">
        <f t="shared" si="219"/>
        <v>0.98936247406421296</v>
      </c>
      <c r="BN1103" s="82">
        <f t="shared" si="220"/>
        <v>1.063752593578704E-2</v>
      </c>
      <c r="BO1103" s="86">
        <f t="shared" si="225"/>
        <v>4.4188413075962885E-5</v>
      </c>
      <c r="BP1103" s="83">
        <f>SUMPRODUCT(BC1102:$BC$2006, BN1103:$BN$2007)</f>
        <v>1255.5216592599791</v>
      </c>
      <c r="BQ1103" s="77">
        <f t="shared" si="221"/>
        <v>1.0409299470905437E-2</v>
      </c>
    </row>
    <row r="1104" spans="1:69" x14ac:dyDescent="0.35">
      <c r="BC1104" s="88">
        <v>500</v>
      </c>
      <c r="BE1104" s="78">
        <f t="shared" si="222"/>
        <v>548500</v>
      </c>
      <c r="BF1104" s="82">
        <f t="shared" si="216"/>
        <v>0.91982620220972688</v>
      </c>
      <c r="BG1104" s="82">
        <f t="shared" si="218"/>
        <v>8.0173797790273116E-2</v>
      </c>
      <c r="BH1104" s="86">
        <f t="shared" si="223"/>
        <v>1.8464554581376635E-4</v>
      </c>
      <c r="BI1104" s="83">
        <f>SUMPRODUCT(BC1104:$BC$2007,BG1104:$BG$2007)</f>
        <v>15265.52166557001</v>
      </c>
      <c r="BJ1104" s="77">
        <f t="shared" si="217"/>
        <v>7.0234161146113916E-2</v>
      </c>
      <c r="BL1104" s="78">
        <f t="shared" si="224"/>
        <v>548500</v>
      </c>
      <c r="BM1104" s="82">
        <f t="shared" si="219"/>
        <v>0.98940647967743245</v>
      </c>
      <c r="BN1104" s="82">
        <f t="shared" si="220"/>
        <v>1.0593520322567551E-2</v>
      </c>
      <c r="BO1104" s="86">
        <f t="shared" si="225"/>
        <v>4.4005613219488815E-5</v>
      </c>
      <c r="BP1104" s="83">
        <f>SUMPRODUCT(BC1103:$BC$2006, BN1104:$BN$2007)</f>
        <v>1250.2028962920858</v>
      </c>
      <c r="BQ1104" s="77">
        <f t="shared" si="221"/>
        <v>1.0365202584054281E-2</v>
      </c>
    </row>
    <row r="1105" spans="55:69" x14ac:dyDescent="0.35">
      <c r="BC1105" s="88">
        <v>500</v>
      </c>
      <c r="BE1105" s="78">
        <f t="shared" si="222"/>
        <v>549000</v>
      </c>
      <c r="BF1105" s="82">
        <f t="shared" si="216"/>
        <v>0.92001042348179696</v>
      </c>
      <c r="BG1105" s="82">
        <f t="shared" si="218"/>
        <v>7.9989576518203043E-2</v>
      </c>
      <c r="BH1105" s="86">
        <f t="shared" si="223"/>
        <v>1.8422127207007311E-4</v>
      </c>
      <c r="BI1105" s="83">
        <f>SUMPRODUCT(BC1105:$BC$2007,BG1105:$BG$2007)</f>
        <v>15225.434766674873</v>
      </c>
      <c r="BJ1105" s="77">
        <f t="shared" si="217"/>
        <v>7.0049727899839792E-2</v>
      </c>
      <c r="BL1105" s="78">
        <f t="shared" si="224"/>
        <v>549000</v>
      </c>
      <c r="BM1105" s="82">
        <f t="shared" si="219"/>
        <v>0.989450303247007</v>
      </c>
      <c r="BN1105" s="82">
        <f t="shared" si="220"/>
        <v>1.0549696752992999E-2</v>
      </c>
      <c r="BO1105" s="86">
        <f t="shared" si="225"/>
        <v>4.3823569574552579E-5</v>
      </c>
      <c r="BP1105" s="83">
        <f>SUMPRODUCT(BC1104:$BC$2006, BN1105:$BN$2007)</f>
        <v>1244.906136130802</v>
      </c>
      <c r="BQ1105" s="77">
        <f t="shared" si="221"/>
        <v>1.0321288118431393E-2</v>
      </c>
    </row>
    <row r="1106" spans="55:69" x14ac:dyDescent="0.35">
      <c r="BC1106" s="88">
        <v>500</v>
      </c>
      <c r="BE1106" s="78">
        <f t="shared" si="222"/>
        <v>549500</v>
      </c>
      <c r="BF1106" s="82">
        <f t="shared" si="216"/>
        <v>0.92019422145500851</v>
      </c>
      <c r="BG1106" s="82">
        <f t="shared" si="218"/>
        <v>7.980577854499149E-2</v>
      </c>
      <c r="BH1106" s="86">
        <f t="shared" si="223"/>
        <v>1.8379797321155245E-4</v>
      </c>
      <c r="BI1106" s="83">
        <f>SUMPRODUCT(BC1106:$BC$2007,BG1106:$BG$2007)</f>
        <v>15185.439978415772</v>
      </c>
      <c r="BJ1106" s="77">
        <f t="shared" si="217"/>
        <v>6.9865718439492963E-2</v>
      </c>
      <c r="BL1106" s="78">
        <f t="shared" si="224"/>
        <v>549500</v>
      </c>
      <c r="BM1106" s="82">
        <f t="shared" si="219"/>
        <v>0.98949394552601977</v>
      </c>
      <c r="BN1106" s="82">
        <f t="shared" si="220"/>
        <v>1.0506054473980231E-2</v>
      </c>
      <c r="BO1106" s="86">
        <f t="shared" si="225"/>
        <v>4.3642279012767737E-5</v>
      </c>
      <c r="BP1106" s="83">
        <f>SUMPRODUCT(BC1105:$BC$2006, BN1106:$BN$2007)</f>
        <v>1239.6312877543057</v>
      </c>
      <c r="BQ1106" s="77">
        <f t="shared" si="221"/>
        <v>1.0277555319391563E-2</v>
      </c>
    </row>
    <row r="1107" spans="55:69" x14ac:dyDescent="0.35">
      <c r="BC1107" s="88">
        <v>500</v>
      </c>
      <c r="BE1107" s="78">
        <f t="shared" si="222"/>
        <v>550000</v>
      </c>
      <c r="BF1107" s="82">
        <f t="shared" si="216"/>
        <v>0.92037759710200684</v>
      </c>
      <c r="BG1107" s="82">
        <f t="shared" si="218"/>
        <v>7.9622402897993161E-2</v>
      </c>
      <c r="BH1107" s="86">
        <f t="shared" si="223"/>
        <v>1.8337564699832942E-4</v>
      </c>
      <c r="BI1107" s="83">
        <f>SUMPRODUCT(BC1107:$BC$2007,BG1107:$BG$2007)</f>
        <v>15145.537089143276</v>
      </c>
      <c r="BJ1107" s="77">
        <f t="shared" si="217"/>
        <v>6.968213179130911E-2</v>
      </c>
      <c r="BL1107" s="78">
        <f t="shared" si="224"/>
        <v>550000</v>
      </c>
      <c r="BM1107" s="82">
        <f t="shared" si="219"/>
        <v>0.98953740726443862</v>
      </c>
      <c r="BN1107" s="82">
        <f t="shared" si="220"/>
        <v>1.0462592735561382E-2</v>
      </c>
      <c r="BO1107" s="86">
        <f t="shared" si="225"/>
        <v>4.3461738418848483E-5</v>
      </c>
      <c r="BP1107" s="83">
        <f>SUMPRODUCT(BC1106:$BC$2006, BN1107:$BN$2007)</f>
        <v>1234.3782605173158</v>
      </c>
      <c r="BQ1107" s="77">
        <f t="shared" si="221"/>
        <v>1.0234003435411417E-2</v>
      </c>
    </row>
    <row r="1108" spans="55:69" x14ac:dyDescent="0.35">
      <c r="BC1108" s="88">
        <v>500</v>
      </c>
      <c r="BE1108" s="78">
        <f t="shared" si="222"/>
        <v>550500</v>
      </c>
      <c r="BF1108" s="82">
        <f t="shared" si="216"/>
        <v>0.92056055139320203</v>
      </c>
      <c r="BG1108" s="82">
        <f t="shared" si="218"/>
        <v>7.9439448606797969E-2</v>
      </c>
      <c r="BH1108" s="86">
        <f t="shared" si="223"/>
        <v>1.8295429119519202E-4</v>
      </c>
      <c r="BI1108" s="83">
        <f>SUMPRODUCT(BC1108:$BC$2007,BG1108:$BG$2007)</f>
        <v>15105.725887694276</v>
      </c>
      <c r="BJ1108" s="77">
        <f t="shared" si="217"/>
        <v>6.9498966983761401E-2</v>
      </c>
      <c r="BL1108" s="78">
        <f t="shared" si="224"/>
        <v>550500</v>
      </c>
      <c r="BM1108" s="82">
        <f t="shared" si="219"/>
        <v>0.98958068920912889</v>
      </c>
      <c r="BN1108" s="82">
        <f t="shared" si="220"/>
        <v>1.0419310790871106E-2</v>
      </c>
      <c r="BO1108" s="86">
        <f t="shared" si="225"/>
        <v>4.3281944690276575E-5</v>
      </c>
      <c r="BP1108" s="83">
        <f>SUMPRODUCT(BC1107:$BC$2006, BN1108:$BN$2007)</f>
        <v>1229.1469641495351</v>
      </c>
      <c r="BQ1108" s="77">
        <f t="shared" si="221"/>
        <v>1.01906317180765E-2</v>
      </c>
    </row>
    <row r="1109" spans="55:69" x14ac:dyDescent="0.35">
      <c r="BC1109" s="88">
        <v>500</v>
      </c>
      <c r="BE1109" s="78">
        <f t="shared" si="222"/>
        <v>551000</v>
      </c>
      <c r="BF1109" s="82">
        <f t="shared" si="216"/>
        <v>0.92074308529677451</v>
      </c>
      <c r="BG1109" s="82">
        <f t="shared" si="218"/>
        <v>7.9256914703225489E-2</v>
      </c>
      <c r="BH1109" s="86">
        <f t="shared" si="223"/>
        <v>1.8253390357247934E-4</v>
      </c>
      <c r="BI1109" s="83">
        <f>SUMPRODUCT(BC1109:$BC$2007,BG1109:$BG$2007)</f>
        <v>15066.006163390877</v>
      </c>
      <c r="BJ1109" s="77">
        <f t="shared" si="217"/>
        <v>6.9316223047555414E-2</v>
      </c>
      <c r="BL1109" s="78">
        <f t="shared" si="224"/>
        <v>551000</v>
      </c>
      <c r="BM1109" s="82">
        <f t="shared" si="219"/>
        <v>0.98962379210386642</v>
      </c>
      <c r="BN1109" s="82">
        <f t="shared" si="220"/>
        <v>1.0376207896133582E-2</v>
      </c>
      <c r="BO1109" s="86">
        <f t="shared" si="225"/>
        <v>4.3102894737523378E-5</v>
      </c>
      <c r="BP1109" s="83">
        <f>SUMPRODUCT(BC1108:$BC$2006, BN1109:$BN$2007)</f>
        <v>1223.9373087540998</v>
      </c>
      <c r="BQ1109" s="77">
        <f t="shared" si="221"/>
        <v>1.0147439422068428E-2</v>
      </c>
    </row>
    <row r="1110" spans="55:69" x14ac:dyDescent="0.35">
      <c r="BC1110" s="88">
        <v>500</v>
      </c>
      <c r="BE1110" s="78">
        <f t="shared" si="222"/>
        <v>551500</v>
      </c>
      <c r="BF1110" s="82">
        <f t="shared" si="216"/>
        <v>0.92092519977868015</v>
      </c>
      <c r="BG1110" s="82">
        <f t="shared" si="218"/>
        <v>7.9074800221319852E-2</v>
      </c>
      <c r="BH1110" s="86">
        <f t="shared" si="223"/>
        <v>1.821144819056375E-4</v>
      </c>
      <c r="BI1110" s="83">
        <f>SUMPRODUCT(BC1110:$BC$2007,BG1110:$BG$2007)</f>
        <v>15026.377706039264</v>
      </c>
      <c r="BJ1110" s="77">
        <f t="shared" si="217"/>
        <v>6.9133899015623862E-2</v>
      </c>
      <c r="BL1110" s="78">
        <f t="shared" si="224"/>
        <v>551500</v>
      </c>
      <c r="BM1110" s="82">
        <f t="shared" si="219"/>
        <v>0.9896667166893498</v>
      </c>
      <c r="BN1110" s="82">
        <f t="shared" si="220"/>
        <v>1.0333283310650199E-2</v>
      </c>
      <c r="BO1110" s="86">
        <f t="shared" si="225"/>
        <v>4.2924585483383737E-5</v>
      </c>
      <c r="BP1110" s="83">
        <f>SUMPRODUCT(BC1109:$BC$2006, BN1110:$BN$2007)</f>
        <v>1218.749204806033</v>
      </c>
      <c r="BQ1110" s="77">
        <f t="shared" si="221"/>
        <v>1.0104425805152058E-2</v>
      </c>
    </row>
    <row r="1111" spans="55:69" x14ac:dyDescent="0.35">
      <c r="BC1111" s="88">
        <v>500</v>
      </c>
      <c r="BE1111" s="78">
        <f t="shared" si="222"/>
        <v>552000</v>
      </c>
      <c r="BF1111" s="82">
        <f t="shared" si="216"/>
        <v>0.92110689580265503</v>
      </c>
      <c r="BG1111" s="82">
        <f t="shared" si="218"/>
        <v>7.8893104197344965E-2</v>
      </c>
      <c r="BH1111" s="86">
        <f t="shared" si="223"/>
        <v>1.816960239748866E-4</v>
      </c>
      <c r="BI1111" s="83">
        <f>SUMPRODUCT(BC1111:$BC$2007,BG1111:$BG$2007)</f>
        <v>14986.840305928603</v>
      </c>
      <c r="BJ1111" s="77">
        <f t="shared" si="217"/>
        <v>6.895199392312161E-2</v>
      </c>
      <c r="BL1111" s="78">
        <f t="shared" si="224"/>
        <v>552000</v>
      </c>
      <c r="BM1111" s="82">
        <f t="shared" si="219"/>
        <v>0.98970946370321378</v>
      </c>
      <c r="BN1111" s="82">
        <f t="shared" si="220"/>
        <v>1.0290536296786224E-2</v>
      </c>
      <c r="BO1111" s="86">
        <f t="shared" si="225"/>
        <v>4.274701386397517E-5</v>
      </c>
      <c r="BP1111" s="83">
        <f>SUMPRODUCT(BC1110:$BC$2006, BN1111:$BN$2007)</f>
        <v>1213.5825631507078</v>
      </c>
      <c r="BQ1111" s="77">
        <f t="shared" si="221"/>
        <v>1.0061590128162753E-2</v>
      </c>
    </row>
    <row r="1112" spans="55:69" x14ac:dyDescent="0.35">
      <c r="BC1112" s="88">
        <v>500</v>
      </c>
      <c r="BE1112" s="78">
        <f t="shared" si="222"/>
        <v>552500</v>
      </c>
      <c r="BF1112" s="82">
        <f t="shared" si="216"/>
        <v>0.92128817433022103</v>
      </c>
      <c r="BG1112" s="82">
        <f t="shared" si="218"/>
        <v>7.8711825669778968E-2</v>
      </c>
      <c r="BH1112" s="86">
        <f t="shared" si="223"/>
        <v>1.8127852756599783E-4</v>
      </c>
      <c r="BI1112" s="83">
        <f>SUMPRODUCT(BC1112:$BC$2007,BG1112:$BG$2007)</f>
        <v>14947.393753829929</v>
      </c>
      <c r="BJ1112" s="77">
        <f t="shared" si="217"/>
        <v>6.8770506807420528E-2</v>
      </c>
      <c r="BL1112" s="78">
        <f t="shared" si="224"/>
        <v>552500</v>
      </c>
      <c r="BM1112" s="82">
        <f t="shared" si="219"/>
        <v>0.98975203388004163</v>
      </c>
      <c r="BN1112" s="82">
        <f t="shared" si="220"/>
        <v>1.0247966119958374E-2</v>
      </c>
      <c r="BO1112" s="86">
        <f t="shared" si="225"/>
        <v>4.2570176827849693E-5</v>
      </c>
      <c r="BP1112" s="83">
        <f>SUMPRODUCT(BC1111:$BC$2006, BN1112:$BN$2007)</f>
        <v>1208.4372950023148</v>
      </c>
      <c r="BQ1112" s="77">
        <f t="shared" si="221"/>
        <v>1.0018931654993679E-2</v>
      </c>
    </row>
    <row r="1113" spans="55:69" x14ac:dyDescent="0.35">
      <c r="BC1113" s="88">
        <v>500</v>
      </c>
      <c r="BE1113" s="78">
        <f t="shared" si="222"/>
        <v>553000</v>
      </c>
      <c r="BF1113" s="82">
        <f t="shared" si="216"/>
        <v>0.92146903632069044</v>
      </c>
      <c r="BG1113" s="82">
        <f t="shared" si="218"/>
        <v>7.8530963679309562E-2</v>
      </c>
      <c r="BH1113" s="86">
        <f t="shared" si="223"/>
        <v>1.8086199046940532E-4</v>
      </c>
      <c r="BI1113" s="83">
        <f>SUMPRODUCT(BC1113:$BC$2007,BG1113:$BG$2007)</f>
        <v>14908.037840995039</v>
      </c>
      <c r="BJ1113" s="77">
        <f t="shared" si="217"/>
        <v>6.8589436708104343E-2</v>
      </c>
      <c r="BL1113" s="78">
        <f t="shared" si="224"/>
        <v>553000</v>
      </c>
      <c r="BM1113" s="82">
        <f t="shared" si="219"/>
        <v>0.98979442795137773</v>
      </c>
      <c r="BN1113" s="82">
        <f t="shared" si="220"/>
        <v>1.0205572048622269E-2</v>
      </c>
      <c r="BO1113" s="86">
        <f t="shared" si="225"/>
        <v>4.2394071336104844E-5</v>
      </c>
      <c r="BP1113" s="83">
        <f>SUMPRODUCT(BC1112:$BC$2006, BN1113:$BN$2007)</f>
        <v>1203.3133119423355</v>
      </c>
      <c r="BQ1113" s="77">
        <f t="shared" si="221"/>
        <v>9.9764496525831369E-3</v>
      </c>
    </row>
    <row r="1114" spans="55:69" x14ac:dyDescent="0.35">
      <c r="BC1114" s="88">
        <v>500</v>
      </c>
      <c r="BE1114" s="78">
        <f t="shared" si="222"/>
        <v>553500</v>
      </c>
      <c r="BF1114" s="82">
        <f t="shared" si="216"/>
        <v>0.92164948273117153</v>
      </c>
      <c r="BG1114" s="82">
        <f t="shared" si="218"/>
        <v>7.8350517268828468E-2</v>
      </c>
      <c r="BH1114" s="86">
        <f t="shared" si="223"/>
        <v>1.8044641048109433E-4</v>
      </c>
      <c r="BI1114" s="83">
        <f>SUMPRODUCT(BC1114:$BC$2007,BG1114:$BG$2007)</f>
        <v>14868.772359155388</v>
      </c>
      <c r="BJ1114" s="77">
        <f t="shared" si="217"/>
        <v>6.8408782666963652E-2</v>
      </c>
      <c r="BL1114" s="78">
        <f t="shared" si="224"/>
        <v>553500</v>
      </c>
      <c r="BM1114" s="82">
        <f t="shared" si="219"/>
        <v>0.98983664664574023</v>
      </c>
      <c r="BN1114" s="82">
        <f t="shared" si="220"/>
        <v>1.0163353354259774E-2</v>
      </c>
      <c r="BO1114" s="86">
        <f t="shared" si="225"/>
        <v>4.2218694362494702E-5</v>
      </c>
      <c r="BP1114" s="83">
        <f>SUMPRODUCT(BC1113:$BC$2006, BN1114:$BN$2007)</f>
        <v>1198.2105259180244</v>
      </c>
      <c r="BQ1114" s="77">
        <f t="shared" si="221"/>
        <v>9.9341433909019856E-3</v>
      </c>
    </row>
    <row r="1115" spans="55:69" x14ac:dyDescent="0.35">
      <c r="BC1115" s="88">
        <v>500</v>
      </c>
      <c r="BE1115" s="78">
        <f t="shared" si="222"/>
        <v>554000</v>
      </c>
      <c r="BF1115" s="82">
        <f t="shared" si="216"/>
        <v>0.92182951451657313</v>
      </c>
      <c r="BG1115" s="82">
        <f t="shared" si="218"/>
        <v>7.8170485483426866E-2</v>
      </c>
      <c r="BH1115" s="86">
        <f t="shared" si="223"/>
        <v>1.8003178540160203E-4</v>
      </c>
      <c r="BI1115" s="83">
        <f>SUMPRODUCT(BC1115:$BC$2007,BG1115:$BG$2007)</f>
        <v>14829.597100520972</v>
      </c>
      <c r="BJ1115" s="77">
        <f t="shared" si="217"/>
        <v>6.8228543727990754E-2</v>
      </c>
      <c r="BL1115" s="78">
        <f t="shared" si="224"/>
        <v>554000</v>
      </c>
      <c r="BM1115" s="82">
        <f t="shared" si="219"/>
        <v>0.98987869068863332</v>
      </c>
      <c r="BN1115" s="82">
        <f t="shared" si="220"/>
        <v>1.0121309311366677E-2</v>
      </c>
      <c r="BO1115" s="86">
        <f t="shared" si="225"/>
        <v>4.2044042893096822E-5</v>
      </c>
      <c r="BP1115" s="83">
        <f>SUMPRODUCT(BC1114:$BC$2006, BN1115:$BN$2007)</f>
        <v>1193.1288492408944</v>
      </c>
      <c r="BQ1115" s="77">
        <f t="shared" si="221"/>
        <v>9.8920121429410864E-3</v>
      </c>
    </row>
    <row r="1116" spans="55:69" x14ac:dyDescent="0.35">
      <c r="BC1116" s="88">
        <v>500</v>
      </c>
      <c r="BE1116" s="78">
        <f t="shared" si="222"/>
        <v>554500</v>
      </c>
      <c r="BF1116" s="82">
        <f t="shared" si="216"/>
        <v>0.92200913262961015</v>
      </c>
      <c r="BG1116" s="82">
        <f t="shared" si="218"/>
        <v>7.7990867370389849E-2</v>
      </c>
      <c r="BH1116" s="86">
        <f t="shared" si="223"/>
        <v>1.7961811303701669E-4</v>
      </c>
      <c r="BI1116" s="83">
        <f>SUMPRODUCT(BC1116:$BC$2007,BG1116:$BG$2007)</f>
        <v>14790.511857779256</v>
      </c>
      <c r="BJ1116" s="77">
        <f t="shared" si="217"/>
        <v>6.8048718937374658E-2</v>
      </c>
      <c r="BL1116" s="78">
        <f t="shared" si="224"/>
        <v>554500</v>
      </c>
      <c r="BM1116" s="82">
        <f t="shared" si="219"/>
        <v>0.98992056080256008</v>
      </c>
      <c r="BN1116" s="82">
        <f t="shared" si="220"/>
        <v>1.0079439197439921E-2</v>
      </c>
      <c r="BO1116" s="86">
        <f t="shared" si="225"/>
        <v>4.1870113926756325E-5</v>
      </c>
      <c r="BP1116" s="83">
        <f>SUMPRODUCT(BC1115:$BC$2006, BN1116:$BN$2007)</f>
        <v>1188.0681945852114</v>
      </c>
      <c r="BQ1116" s="77">
        <f t="shared" si="221"/>
        <v>9.8500551846988169E-3</v>
      </c>
    </row>
    <row r="1117" spans="55:69" x14ac:dyDescent="0.35">
      <c r="BC1117" s="88">
        <v>500</v>
      </c>
      <c r="BE1117" s="78">
        <f t="shared" si="222"/>
        <v>555000</v>
      </c>
      <c r="BF1117" s="82">
        <f t="shared" si="216"/>
        <v>0.92218833802080802</v>
      </c>
      <c r="BG1117" s="82">
        <f t="shared" si="218"/>
        <v>7.7811661979191982E-2</v>
      </c>
      <c r="BH1117" s="86">
        <f t="shared" si="223"/>
        <v>1.7920539119786749E-4</v>
      </c>
      <c r="BI1117" s="83">
        <f>SUMPRODUCT(BC1117:$BC$2007,BG1117:$BG$2007)</f>
        <v>14751.516424094061</v>
      </c>
      <c r="BJ1117" s="77">
        <f t="shared" si="217"/>
        <v>6.7869307343496027E-2</v>
      </c>
      <c r="BL1117" s="78">
        <f t="shared" si="224"/>
        <v>555000</v>
      </c>
      <c r="BM1117" s="82">
        <f t="shared" si="219"/>
        <v>0.98996225770703483</v>
      </c>
      <c r="BN1117" s="82">
        <f t="shared" si="220"/>
        <v>1.0037742292965168E-2</v>
      </c>
      <c r="BO1117" s="86">
        <f t="shared" si="225"/>
        <v>4.1696904474752827E-5</v>
      </c>
      <c r="BP1117" s="83">
        <f>SUMPRODUCT(BC1116:$BC$2006, BN1117:$BN$2007)</f>
        <v>1183.0284749864909</v>
      </c>
      <c r="BQ1117" s="77">
        <f t="shared" si="221"/>
        <v>9.8082717951686084E-3</v>
      </c>
    </row>
    <row r="1118" spans="55:69" x14ac:dyDescent="0.35">
      <c r="BC1118" s="88">
        <v>500</v>
      </c>
      <c r="BE1118" s="78">
        <f t="shared" si="222"/>
        <v>555500</v>
      </c>
      <c r="BF1118" s="82">
        <f t="shared" si="216"/>
        <v>0.92236713163850825</v>
      </c>
      <c r="BG1118" s="82">
        <f t="shared" si="218"/>
        <v>7.7632868361491747E-2</v>
      </c>
      <c r="BH1118" s="86">
        <f t="shared" si="223"/>
        <v>1.7879361770023472E-4</v>
      </c>
      <c r="BI1118" s="83">
        <f>SUMPRODUCT(BC1118:$BC$2007,BG1118:$BG$2007)</f>
        <v>14712.610593104466</v>
      </c>
      <c r="BJ1118" s="77">
        <f t="shared" si="217"/>
        <v>6.7690307996922133E-2</v>
      </c>
      <c r="BL1118" s="78">
        <f t="shared" si="224"/>
        <v>555500</v>
      </c>
      <c r="BM1118" s="82">
        <f t="shared" si="219"/>
        <v>0.99000378211859519</v>
      </c>
      <c r="BN1118" s="82">
        <f t="shared" si="220"/>
        <v>9.9962178814048119E-3</v>
      </c>
      <c r="BO1118" s="86">
        <f t="shared" si="225"/>
        <v>4.1524411560356356E-5</v>
      </c>
      <c r="BP1118" s="83">
        <f>SUMPRODUCT(BC1117:$BC$2006, BN1118:$BN$2007)</f>
        <v>1178.0096038400086</v>
      </c>
      <c r="BQ1118" s="77">
        <f t="shared" si="221"/>
        <v>9.7666612563266E-3</v>
      </c>
    </row>
    <row r="1119" spans="55:69" x14ac:dyDescent="0.35">
      <c r="BC1119" s="88">
        <v>500</v>
      </c>
      <c r="BE1119" s="78">
        <f t="shared" si="222"/>
        <v>556000</v>
      </c>
      <c r="BF1119" s="82">
        <f t="shared" si="216"/>
        <v>0.92254551442887345</v>
      </c>
      <c r="BG1119" s="82">
        <f t="shared" si="218"/>
        <v>7.7454485571126552E-2</v>
      </c>
      <c r="BH1119" s="86">
        <f t="shared" si="223"/>
        <v>1.7838279036519467E-4</v>
      </c>
      <c r="BI1119" s="83">
        <f>SUMPRODUCT(BC1119:$BC$2007,BG1119:$BG$2007)</f>
        <v>14673.79415892372</v>
      </c>
      <c r="BJ1119" s="77">
        <f t="shared" si="217"/>
        <v>6.7511719950401797E-2</v>
      </c>
      <c r="BL1119" s="78">
        <f t="shared" si="224"/>
        <v>556000</v>
      </c>
      <c r="BM1119" s="82">
        <f t="shared" si="219"/>
        <v>0.99004513475081457</v>
      </c>
      <c r="BN1119" s="82">
        <f t="shared" si="220"/>
        <v>9.9548652491854295E-3</v>
      </c>
      <c r="BO1119" s="86">
        <f t="shared" si="225"/>
        <v>4.1352632219382457E-5</v>
      </c>
      <c r="BP1119" s="83">
        <f>SUMPRODUCT(BC1118:$BC$2006, BN1119:$BN$2007)</f>
        <v>1173.0114948993059</v>
      </c>
      <c r="BQ1119" s="77">
        <f t="shared" si="221"/>
        <v>9.725222853119244E-3</v>
      </c>
    </row>
    <row r="1120" spans="55:69" x14ac:dyDescent="0.35">
      <c r="BC1120" s="88">
        <v>500</v>
      </c>
      <c r="BE1120" s="78">
        <f t="shared" si="222"/>
        <v>556500</v>
      </c>
      <c r="BF1120" s="82">
        <f t="shared" si="216"/>
        <v>0.92272348733589193</v>
      </c>
      <c r="BG1120" s="82">
        <f t="shared" si="218"/>
        <v>7.7276512664108066E-2</v>
      </c>
      <c r="BH1120" s="86">
        <f t="shared" si="223"/>
        <v>1.7797290701848656E-4</v>
      </c>
      <c r="BI1120" s="83">
        <f>SUMPRODUCT(BC1120:$BC$2007,BG1120:$BG$2007)</f>
        <v>14635.066916138156</v>
      </c>
      <c r="BJ1120" s="77">
        <f t="shared" si="217"/>
        <v>6.7333542258860429E-2</v>
      </c>
      <c r="BL1120" s="78">
        <f t="shared" si="224"/>
        <v>556500</v>
      </c>
      <c r="BM1120" s="82">
        <f t="shared" si="219"/>
        <v>0.99008631631431465</v>
      </c>
      <c r="BN1120" s="82">
        <f t="shared" si="220"/>
        <v>9.9136836856853483E-3</v>
      </c>
      <c r="BO1120" s="86">
        <f t="shared" si="225"/>
        <v>4.1181563500081175E-5</v>
      </c>
      <c r="BP1120" s="83">
        <f>SUMPRODUCT(BC1119:$BC$2006, BN1120:$BN$2007)</f>
        <v>1168.0340622747131</v>
      </c>
      <c r="BQ1120" s="77">
        <f t="shared" si="221"/>
        <v>9.6839558734510625E-3</v>
      </c>
    </row>
    <row r="1121" spans="55:69" x14ac:dyDescent="0.35">
      <c r="BC1121" s="88">
        <v>500</v>
      </c>
      <c r="BE1121" s="78">
        <f t="shared" si="222"/>
        <v>557000</v>
      </c>
      <c r="BF1121" s="82">
        <f t="shared" si="216"/>
        <v>0.922901051301383</v>
      </c>
      <c r="BG1121" s="82">
        <f t="shared" si="218"/>
        <v>7.7098948698616998E-2</v>
      </c>
      <c r="BH1121" s="86">
        <f t="shared" si="223"/>
        <v>1.7756396549106768E-4</v>
      </c>
      <c r="BI1121" s="83">
        <f>SUMPRODUCT(BC1121:$BC$2007,BG1121:$BG$2007)</f>
        <v>14596.428659806101</v>
      </c>
      <c r="BJ1121" s="77">
        <f t="shared" si="217"/>
        <v>6.7155773979395011E-2</v>
      </c>
      <c r="BL1121" s="78">
        <f t="shared" si="224"/>
        <v>557000</v>
      </c>
      <c r="BM1121" s="82">
        <f t="shared" si="219"/>
        <v>0.99012732751677712</v>
      </c>
      <c r="BN1121" s="82">
        <f t="shared" si="220"/>
        <v>9.8726724832228774E-3</v>
      </c>
      <c r="BO1121" s="86">
        <f t="shared" si="225"/>
        <v>4.1011202462470919E-5</v>
      </c>
      <c r="BP1121" s="83">
        <f>SUMPRODUCT(BC1120:$BC$2006, BN1121:$BN$2007)</f>
        <v>1163.0772204318707</v>
      </c>
      <c r="BQ1121" s="77">
        <f t="shared" si="221"/>
        <v>9.6428596081723963E-3</v>
      </c>
    </row>
    <row r="1122" spans="55:69" x14ac:dyDescent="0.35">
      <c r="BC1122" s="88">
        <v>500</v>
      </c>
      <c r="BE1122" s="78">
        <f t="shared" si="222"/>
        <v>557500</v>
      </c>
      <c r="BF1122" s="82">
        <f t="shared" si="216"/>
        <v>0.923078207265002</v>
      </c>
      <c r="BG1122" s="82">
        <f t="shared" si="218"/>
        <v>7.6921792734997996E-2</v>
      </c>
      <c r="BH1122" s="86">
        <f t="shared" si="223"/>
        <v>1.7715596361900232E-4</v>
      </c>
      <c r="BI1122" s="83">
        <f>SUMPRODUCT(BC1122:$BC$2007,BG1122:$BG$2007)</f>
        <v>14557.879185456793</v>
      </c>
      <c r="BJ1122" s="77">
        <f t="shared" si="217"/>
        <v>6.697841417126911E-2</v>
      </c>
      <c r="BL1122" s="78">
        <f t="shared" si="224"/>
        <v>557500</v>
      </c>
      <c r="BM1122" s="82">
        <f t="shared" si="219"/>
        <v>0.99016816906295635</v>
      </c>
      <c r="BN1122" s="82">
        <f t="shared" si="220"/>
        <v>9.8318309370436507E-3</v>
      </c>
      <c r="BO1122" s="86">
        <f t="shared" si="225"/>
        <v>4.084154617922664E-5</v>
      </c>
      <c r="BP1122" s="83">
        <f>SUMPRODUCT(BC1121:$BC$2006, BN1122:$BN$2007)</f>
        <v>1158.1408841902592</v>
      </c>
      <c r="BQ1122" s="77">
        <f t="shared" si="221"/>
        <v>9.6019333510671979E-3</v>
      </c>
    </row>
    <row r="1123" spans="55:69" x14ac:dyDescent="0.35">
      <c r="BC1123" s="88">
        <v>500</v>
      </c>
      <c r="BE1123" s="78">
        <f t="shared" si="222"/>
        <v>558000</v>
      </c>
      <c r="BF1123" s="82">
        <f t="shared" si="216"/>
        <v>0.92325495616424491</v>
      </c>
      <c r="BG1123" s="82">
        <f t="shared" si="218"/>
        <v>7.6745043835755089E-2</v>
      </c>
      <c r="BH1123" s="86">
        <f t="shared" si="223"/>
        <v>1.7674889924290671E-4</v>
      </c>
      <c r="BI1123" s="83">
        <f>SUMPRODUCT(BC1123:$BC$2007,BG1123:$BG$2007)</f>
        <v>14519.418289089295</v>
      </c>
      <c r="BJ1123" s="77">
        <f t="shared" si="217"/>
        <v>6.6801461895907882E-2</v>
      </c>
      <c r="BL1123" s="78">
        <f t="shared" si="224"/>
        <v>558000</v>
      </c>
      <c r="BM1123" s="82">
        <f t="shared" si="219"/>
        <v>0.99020884165469125</v>
      </c>
      <c r="BN1123" s="82">
        <f t="shared" si="220"/>
        <v>9.7911583453087481E-3</v>
      </c>
      <c r="BO1123" s="86">
        <f t="shared" si="225"/>
        <v>4.0672591734902674E-5</v>
      </c>
      <c r="BP1123" s="83">
        <f>SUMPRODUCT(BC1122:$BC$2006, BN1123:$BN$2007)</f>
        <v>1153.2249687217375</v>
      </c>
      <c r="BQ1123" s="77">
        <f t="shared" si="221"/>
        <v>9.5611763988409336E-3</v>
      </c>
    </row>
    <row r="1124" spans="55:69" x14ac:dyDescent="0.35">
      <c r="BC1124" s="88">
        <v>500</v>
      </c>
      <c r="BE1124" s="78">
        <f t="shared" si="222"/>
        <v>558500</v>
      </c>
      <c r="BF1124" s="82">
        <f t="shared" si="216"/>
        <v>0.92343129893445364</v>
      </c>
      <c r="BG1124" s="82">
        <f t="shared" si="218"/>
        <v>7.6568701065546363E-2</v>
      </c>
      <c r="BH1124" s="86">
        <f t="shared" si="223"/>
        <v>1.7634277020872613E-4</v>
      </c>
      <c r="BI1124" s="83">
        <f>SUMPRODUCT(BC1124:$BC$2007,BG1124:$BG$2007)</f>
        <v>14481.045767171418</v>
      </c>
      <c r="BJ1124" s="77">
        <f t="shared" si="217"/>
        <v>6.6624916216893093E-2</v>
      </c>
      <c r="BL1124" s="78">
        <f t="shared" si="224"/>
        <v>558500</v>
      </c>
      <c r="BM1124" s="82">
        <f t="shared" si="219"/>
        <v>0.99024934599091707</v>
      </c>
      <c r="BN1124" s="82">
        <f t="shared" si="220"/>
        <v>9.7506540090829263E-3</v>
      </c>
      <c r="BO1124" s="86">
        <f t="shared" si="225"/>
        <v>4.0504336225821724E-5</v>
      </c>
      <c r="BP1124" s="83">
        <f>SUMPRODUCT(BC1123:$BC$2006, BN1124:$BN$2007)</f>
        <v>1148.3293895490838</v>
      </c>
      <c r="BQ1124" s="77">
        <f t="shared" si="221"/>
        <v>9.5205880511084733E-3</v>
      </c>
    </row>
    <row r="1125" spans="55:69" x14ac:dyDescent="0.35">
      <c r="BC1125" s="88">
        <v>500</v>
      </c>
      <c r="BE1125" s="78">
        <f t="shared" si="222"/>
        <v>559000</v>
      </c>
      <c r="BF1125" s="82">
        <f t="shared" si="216"/>
        <v>0.92360723650882115</v>
      </c>
      <c r="BG1125" s="82">
        <f t="shared" si="218"/>
        <v>7.639276349117885E-2</v>
      </c>
      <c r="BH1125" s="86">
        <f t="shared" si="223"/>
        <v>1.7593757436751289E-4</v>
      </c>
      <c r="BI1125" s="83">
        <f>SUMPRODUCT(BC1125:$BC$2007,BG1125:$BG$2007)</f>
        <v>14442.761416638645</v>
      </c>
      <c r="BJ1125" s="77">
        <f t="shared" si="217"/>
        <v>6.6448776199958218E-2</v>
      </c>
      <c r="BL1125" s="78">
        <f t="shared" si="224"/>
        <v>559000</v>
      </c>
      <c r="BM1125" s="82">
        <f t="shared" si="219"/>
        <v>0.99028968276767815</v>
      </c>
      <c r="BN1125" s="82">
        <f t="shared" si="220"/>
        <v>9.7103172323218523E-3</v>
      </c>
      <c r="BO1125" s="86">
        <f t="shared" si="225"/>
        <v>4.0336776761074056E-5</v>
      </c>
      <c r="BP1125" s="83">
        <f>SUMPRODUCT(BC1124:$BC$2006, BN1125:$BN$2007)</f>
        <v>1143.4540625445427</v>
      </c>
      <c r="BQ1125" s="77">
        <f t="shared" si="221"/>
        <v>9.4801676103820481E-3</v>
      </c>
    </row>
    <row r="1126" spans="55:69" x14ac:dyDescent="0.35">
      <c r="BC1126" s="88">
        <v>500</v>
      </c>
      <c r="BE1126" s="78">
        <f t="shared" si="222"/>
        <v>559500</v>
      </c>
      <c r="BF1126" s="82">
        <f t="shared" si="216"/>
        <v>0.9237827698183958</v>
      </c>
      <c r="BG1126" s="82">
        <f t="shared" si="218"/>
        <v>7.6217230181604201E-2</v>
      </c>
      <c r="BH1126" s="86">
        <f t="shared" si="223"/>
        <v>1.7553330957464919E-4</v>
      </c>
      <c r="BI1126" s="83">
        <f>SUMPRODUCT(BC1126:$BC$2007,BG1126:$BG$2007)</f>
        <v>14404.565034893054</v>
      </c>
      <c r="BJ1126" s="77">
        <f t="shared" si="217"/>
        <v>6.6273040912983472E-2</v>
      </c>
      <c r="BL1126" s="78">
        <f t="shared" si="224"/>
        <v>559500</v>
      </c>
      <c r="BM1126" s="82">
        <f t="shared" si="219"/>
        <v>0.99032985267813878</v>
      </c>
      <c r="BN1126" s="82">
        <f t="shared" si="220"/>
        <v>9.6701473218612222E-3</v>
      </c>
      <c r="BO1126" s="86">
        <f t="shared" si="225"/>
        <v>4.016991046063012E-5</v>
      </c>
      <c r="BP1126" s="83">
        <f>SUMPRODUCT(BC1125:$BC$2006, BN1126:$BN$2007)</f>
        <v>1138.5989039283816</v>
      </c>
      <c r="BQ1126" s="77">
        <f t="shared" si="221"/>
        <v>9.4399143820592842E-3</v>
      </c>
    </row>
    <row r="1127" spans="55:69" x14ac:dyDescent="0.35">
      <c r="BC1127" s="88">
        <v>500</v>
      </c>
      <c r="BE1127" s="78">
        <f t="shared" si="222"/>
        <v>560000</v>
      </c>
      <c r="BF1127" s="82">
        <f t="shared" si="216"/>
        <v>0.92395789979208676</v>
      </c>
      <c r="BG1127" s="82">
        <f t="shared" si="218"/>
        <v>7.6042100207913244E-2</v>
      </c>
      <c r="BH1127" s="86">
        <f t="shared" si="223"/>
        <v>1.7512997369095729E-4</v>
      </c>
      <c r="BI1127" s="83">
        <f>SUMPRODUCT(BC1127:$BC$2007,BG1127:$BG$2007)</f>
        <v>14366.456419802253</v>
      </c>
      <c r="BJ1127" s="77">
        <f t="shared" si="217"/>
        <v>6.6097709425990844E-2</v>
      </c>
      <c r="BL1127" s="78">
        <f t="shared" si="224"/>
        <v>560000</v>
      </c>
      <c r="BM1127" s="82">
        <f t="shared" si="219"/>
        <v>0.99036985641259645</v>
      </c>
      <c r="BN1127" s="82">
        <f t="shared" si="220"/>
        <v>9.6301435874035501E-3</v>
      </c>
      <c r="BO1127" s="86">
        <f t="shared" si="225"/>
        <v>4.0003734457672024E-5</v>
      </c>
      <c r="BP1127" s="83">
        <f>SUMPRODUCT(BC1126:$BC$2006, BN1127:$BN$2007)</f>
        <v>1133.7638302674509</v>
      </c>
      <c r="BQ1127" s="77">
        <f t="shared" si="221"/>
        <v>9.3998276744112624E-3</v>
      </c>
    </row>
    <row r="1128" spans="55:69" x14ac:dyDescent="0.35">
      <c r="BC1128" s="88">
        <v>500</v>
      </c>
      <c r="BE1128" s="78">
        <f t="shared" si="222"/>
        <v>560500</v>
      </c>
      <c r="BF1128" s="82">
        <f t="shared" si="216"/>
        <v>0.92413262735666868</v>
      </c>
      <c r="BG1128" s="82">
        <f t="shared" si="218"/>
        <v>7.5867372643331321E-2</v>
      </c>
      <c r="BH1128" s="86">
        <f t="shared" si="223"/>
        <v>1.747275645819224E-4</v>
      </c>
      <c r="BI1128" s="83">
        <f>SUMPRODUCT(BC1128:$BC$2007,BG1128:$BG$2007)</f>
        <v>14328.435369698298</v>
      </c>
      <c r="BJ1128" s="77">
        <f t="shared" si="217"/>
        <v>6.5922780811139212E-2</v>
      </c>
      <c r="BL1128" s="78">
        <f t="shared" si="224"/>
        <v>560500</v>
      </c>
      <c r="BM1128" s="82">
        <f t="shared" si="219"/>
        <v>0.99040969465849249</v>
      </c>
      <c r="BN1128" s="82">
        <f t="shared" si="220"/>
        <v>9.5903053415075101E-3</v>
      </c>
      <c r="BO1128" s="86">
        <f t="shared" si="225"/>
        <v>3.9838245896040014E-5</v>
      </c>
      <c r="BP1128" s="83">
        <f>SUMPRODUCT(BC1127:$BC$2006, BN1128:$BN$2007)</f>
        <v>1128.948758473749</v>
      </c>
      <c r="BQ1128" s="77">
        <f t="shared" si="221"/>
        <v>9.3599067985706205E-3</v>
      </c>
    </row>
    <row r="1129" spans="55:69" x14ac:dyDescent="0.35">
      <c r="BC1129" s="88">
        <v>500</v>
      </c>
      <c r="BE1129" s="78">
        <f t="shared" si="222"/>
        <v>561000</v>
      </c>
      <c r="BF1129" s="82">
        <f t="shared" si="216"/>
        <v>0.92430695343678693</v>
      </c>
      <c r="BG1129" s="82">
        <f t="shared" si="218"/>
        <v>7.5693046563213073E-2</v>
      </c>
      <c r="BH1129" s="86">
        <f t="shared" si="223"/>
        <v>1.7432608011824779E-4</v>
      </c>
      <c r="BI1129" s="83">
        <f>SUMPRODUCT(BC1129:$BC$2007,BG1129:$BG$2007)</f>
        <v>14290.501683376631</v>
      </c>
      <c r="BJ1129" s="77">
        <f t="shared" si="217"/>
        <v>6.5748254142719426E-2</v>
      </c>
      <c r="BL1129" s="78">
        <f t="shared" si="224"/>
        <v>561000</v>
      </c>
      <c r="BM1129" s="82">
        <f t="shared" si="219"/>
        <v>0.99044936810042472</v>
      </c>
      <c r="BN1129" s="82">
        <f t="shared" si="220"/>
        <v>9.5506318995752792E-3</v>
      </c>
      <c r="BO1129" s="86">
        <f t="shared" si="225"/>
        <v>3.967344193223088E-5</v>
      </c>
      <c r="BP1129" s="83">
        <f>SUMPRODUCT(BC1128:$BC$2006, BN1129:$BN$2007)</f>
        <v>1124.1536058029947</v>
      </c>
      <c r="BQ1129" s="77">
        <f t="shared" si="221"/>
        <v>9.3201510685197251E-3</v>
      </c>
    </row>
    <row r="1130" spans="55:69" x14ac:dyDescent="0.35">
      <c r="BC1130" s="88">
        <v>500</v>
      </c>
      <c r="BE1130" s="78">
        <f t="shared" si="222"/>
        <v>561500</v>
      </c>
      <c r="BF1130" s="82">
        <f t="shared" si="216"/>
        <v>0.924480878954962</v>
      </c>
      <c r="BG1130" s="82">
        <f t="shared" si="218"/>
        <v>7.5519121045037996E-2</v>
      </c>
      <c r="BH1130" s="86">
        <f t="shared" si="223"/>
        <v>1.7392551817507762E-4</v>
      </c>
      <c r="BI1130" s="83">
        <f>SUMPRODUCT(BC1130:$BC$2007,BG1130:$BG$2007)</f>
        <v>14252.655160095022</v>
      </c>
      <c r="BJ1130" s="77">
        <f t="shared" si="217"/>
        <v>6.5574128497149387E-2</v>
      </c>
      <c r="BL1130" s="78">
        <f t="shared" si="224"/>
        <v>561500</v>
      </c>
      <c r="BM1130" s="82">
        <f t="shared" si="219"/>
        <v>0.99048887742015856</v>
      </c>
      <c r="BN1130" s="82">
        <f t="shared" si="220"/>
        <v>9.5111225798414356E-3</v>
      </c>
      <c r="BO1130" s="86">
        <f t="shared" si="225"/>
        <v>3.950931973384364E-5</v>
      </c>
      <c r="BP1130" s="83">
        <f>SUMPRODUCT(BC1129:$BC$2006, BN1130:$BN$2007)</f>
        <v>1119.3782898532068</v>
      </c>
      <c r="BQ1130" s="77">
        <f t="shared" si="221"/>
        <v>9.280559801078881E-3</v>
      </c>
    </row>
    <row r="1131" spans="55:69" x14ac:dyDescent="0.35">
      <c r="BC1131" s="88">
        <v>500</v>
      </c>
      <c r="BE1131" s="78">
        <f t="shared" si="222"/>
        <v>562000</v>
      </c>
      <c r="BF1131" s="82">
        <f t="shared" si="216"/>
        <v>0.92465440483159467</v>
      </c>
      <c r="BG1131" s="82">
        <f t="shared" si="218"/>
        <v>7.5345595168405333E-2</v>
      </c>
      <c r="BH1131" s="86">
        <f t="shared" si="223"/>
        <v>1.7352587663266306E-4</v>
      </c>
      <c r="BI1131" s="83">
        <f>SUMPRODUCT(BC1131:$BC$2007,BG1131:$BG$2007)</f>
        <v>14214.895599572508</v>
      </c>
      <c r="BJ1131" s="77">
        <f t="shared" si="217"/>
        <v>6.5400402952969269E-2</v>
      </c>
      <c r="BL1131" s="78">
        <f t="shared" si="224"/>
        <v>562000</v>
      </c>
      <c r="BM1131" s="82">
        <f t="shared" si="219"/>
        <v>0.99052822329663948</v>
      </c>
      <c r="BN1131" s="82">
        <f t="shared" si="220"/>
        <v>9.4717767033605238E-3</v>
      </c>
      <c r="BO1131" s="86">
        <f t="shared" si="225"/>
        <v>3.9345876480911812E-5</v>
      </c>
      <c r="BP1131" s="83">
        <f>SUMPRODUCT(BC1130:$BC$2006, BN1131:$BN$2007)</f>
        <v>1114.6227285632867</v>
      </c>
      <c r="BQ1131" s="77">
        <f t="shared" si="221"/>
        <v>9.2411323158945943E-3</v>
      </c>
    </row>
    <row r="1132" spans="55:69" x14ac:dyDescent="0.35">
      <c r="BC1132" s="88">
        <v>500</v>
      </c>
      <c r="BE1132" s="78">
        <f t="shared" si="222"/>
        <v>562500</v>
      </c>
      <c r="BF1132" s="82">
        <f t="shared" si="216"/>
        <v>0.92482753198497103</v>
      </c>
      <c r="BG1132" s="82">
        <f t="shared" si="218"/>
        <v>7.517246801502897E-2</v>
      </c>
      <c r="BH1132" s="86">
        <f t="shared" si="223"/>
        <v>1.7312715337636231E-4</v>
      </c>
      <c r="BI1132" s="83">
        <f>SUMPRODUCT(BC1132:$BC$2007,BG1132:$BG$2007)</f>
        <v>14177.222801988304</v>
      </c>
      <c r="BJ1132" s="77">
        <f t="shared" si="217"/>
        <v>6.5227076590836389E-2</v>
      </c>
      <c r="BL1132" s="78">
        <f t="shared" si="224"/>
        <v>562500</v>
      </c>
      <c r="BM1132" s="82">
        <f t="shared" si="219"/>
        <v>0.99056740640600394</v>
      </c>
      <c r="BN1132" s="82">
        <f t="shared" si="220"/>
        <v>9.4325935939960637E-3</v>
      </c>
      <c r="BO1132" s="86">
        <f t="shared" si="225"/>
        <v>3.9183109364460122E-5</v>
      </c>
      <c r="BP1132" s="83">
        <f>SUMPRODUCT(BC1131:$BC$2006, BN1132:$BN$2007)</f>
        <v>1109.8868402116063</v>
      </c>
      <c r="BQ1132" s="77">
        <f t="shared" si="221"/>
        <v>9.2018679354278574E-3</v>
      </c>
    </row>
    <row r="1133" spans="55:69" x14ac:dyDescent="0.35">
      <c r="BC1133" s="88">
        <v>500</v>
      </c>
      <c r="BE1133" s="78">
        <f t="shared" si="222"/>
        <v>563000</v>
      </c>
      <c r="BF1133" s="82">
        <f t="shared" si="216"/>
        <v>0.925000261331267</v>
      </c>
      <c r="BG1133" s="82">
        <f t="shared" si="218"/>
        <v>7.4999738668732996E-2</v>
      </c>
      <c r="BH1133" s="86">
        <f t="shared" si="223"/>
        <v>1.7272934629597447E-4</v>
      </c>
      <c r="BI1133" s="83">
        <f>SUMPRODUCT(BC1133:$BC$2007,BG1133:$BG$2007)</f>
        <v>14139.63656798079</v>
      </c>
      <c r="BJ1133" s="77">
        <f t="shared" si="217"/>
        <v>6.5054148493520633E-2</v>
      </c>
      <c r="BL1133" s="78">
        <f t="shared" si="224"/>
        <v>563000</v>
      </c>
      <c r="BM1133" s="82">
        <f t="shared" si="219"/>
        <v>0.99060642742159155</v>
      </c>
      <c r="BN1133" s="82">
        <f t="shared" si="220"/>
        <v>9.3935725784084489E-3</v>
      </c>
      <c r="BO1133" s="86">
        <f t="shared" si="225"/>
        <v>3.9021015587614727E-5</v>
      </c>
      <c r="BP1133" s="83">
        <f>SUMPRODUCT(BC1132:$BC$2006, BN1133:$BN$2007)</f>
        <v>1105.1705434146079</v>
      </c>
      <c r="BQ1133" s="77">
        <f t="shared" si="221"/>
        <v>9.1627659849425388E-3</v>
      </c>
    </row>
    <row r="1134" spans="55:69" x14ac:dyDescent="0.35">
      <c r="BC1134" s="88">
        <v>500</v>
      </c>
      <c r="BE1134" s="78">
        <f t="shared" si="222"/>
        <v>563500</v>
      </c>
      <c r="BF1134" s="82">
        <f t="shared" si="216"/>
        <v>0.9251725937845533</v>
      </c>
      <c r="BG1134" s="82">
        <f t="shared" si="218"/>
        <v>7.4827406215446701E-2</v>
      </c>
      <c r="BH1134" s="86">
        <f t="shared" si="223"/>
        <v>1.7233245328629465E-4</v>
      </c>
      <c r="BI1134" s="83">
        <f>SUMPRODUCT(BC1134:$BC$2007,BG1134:$BG$2007)</f>
        <v>14102.136698646424</v>
      </c>
      <c r="BJ1134" s="77">
        <f t="shared" si="217"/>
        <v>6.4881617745899456E-2</v>
      </c>
      <c r="BL1134" s="78">
        <f t="shared" si="224"/>
        <v>563500</v>
      </c>
      <c r="BM1134" s="82">
        <f t="shared" si="219"/>
        <v>0.99064528701395638</v>
      </c>
      <c r="BN1134" s="82">
        <f t="shared" si="220"/>
        <v>9.3547129860436229E-3</v>
      </c>
      <c r="BO1134" s="86">
        <f t="shared" si="225"/>
        <v>3.8859592364826057E-5</v>
      </c>
      <c r="BP1134" s="83">
        <f>SUMPRODUCT(BC1133:$BC$2006, BN1134:$BN$2007)</f>
        <v>1100.4737571254038</v>
      </c>
      <c r="BQ1134" s="77">
        <f t="shared" si="221"/>
        <v>9.1238257924937793E-3</v>
      </c>
    </row>
    <row r="1135" spans="55:69" x14ac:dyDescent="0.35">
      <c r="BC1135" s="88">
        <v>500</v>
      </c>
      <c r="BE1135" s="78">
        <f t="shared" si="222"/>
        <v>564000</v>
      </c>
      <c r="BF1135" s="82">
        <f t="shared" si="216"/>
        <v>0.92534453025680041</v>
      </c>
      <c r="BG1135" s="82">
        <f t="shared" si="218"/>
        <v>7.4655469743199587E-2</v>
      </c>
      <c r="BH1135" s="86">
        <f t="shared" si="223"/>
        <v>1.7193647224711395E-4</v>
      </c>
      <c r="BI1135" s="83">
        <f>SUMPRODUCT(BC1135:$BC$2007,BG1135:$BG$2007)</f>
        <v>14064.722995538697</v>
      </c>
      <c r="BJ1135" s="77">
        <f t="shared" si="217"/>
        <v>6.4709483434953016E-2</v>
      </c>
      <c r="BL1135" s="78">
        <f t="shared" si="224"/>
        <v>564000</v>
      </c>
      <c r="BM1135" s="82">
        <f t="shared" si="219"/>
        <v>0.99068398585087847</v>
      </c>
      <c r="BN1135" s="82">
        <f t="shared" si="220"/>
        <v>9.316014149121532E-3</v>
      </c>
      <c r="BO1135" s="86">
        <f t="shared" si="225"/>
        <v>3.8698836922090862E-5</v>
      </c>
      <c r="BP1135" s="83">
        <f>SUMPRODUCT(BC1134:$BC$2006, BN1135:$BN$2007)</f>
        <v>1095.7964006323814</v>
      </c>
      <c r="BQ1135" s="77">
        <f t="shared" si="221"/>
        <v>9.085046688916425E-3</v>
      </c>
    </row>
    <row r="1136" spans="55:69" x14ac:dyDescent="0.35">
      <c r="BC1136" s="88">
        <v>500</v>
      </c>
      <c r="BE1136" s="78">
        <f t="shared" si="222"/>
        <v>564500</v>
      </c>
      <c r="BF1136" s="82">
        <f t="shared" si="216"/>
        <v>0.92551607165788341</v>
      </c>
      <c r="BG1136" s="82">
        <f t="shared" si="218"/>
        <v>7.448392834211659E-2</v>
      </c>
      <c r="BH1136" s="86">
        <f t="shared" si="223"/>
        <v>1.7154140108299742E-4</v>
      </c>
      <c r="BI1136" s="83">
        <f>SUMPRODUCT(BC1136:$BC$2007,BG1136:$BG$2007)</f>
        <v>14027.395260667097</v>
      </c>
      <c r="BJ1136" s="77">
        <f t="shared" si="217"/>
        <v>6.4537744649759435E-2</v>
      </c>
      <c r="BL1136" s="78">
        <f t="shared" si="224"/>
        <v>564500</v>
      </c>
      <c r="BM1136" s="82">
        <f t="shared" si="219"/>
        <v>0.99072252459737542</v>
      </c>
      <c r="BN1136" s="82">
        <f t="shared" si="220"/>
        <v>9.2774754026245798E-3</v>
      </c>
      <c r="BO1136" s="86">
        <f t="shared" si="225"/>
        <v>3.8538746496952214E-5</v>
      </c>
      <c r="BP1136" s="83">
        <f>SUMPRODUCT(BC1135:$BC$2006, BN1136:$BN$2007)</f>
        <v>1091.1383935578203</v>
      </c>
      <c r="BQ1136" s="77">
        <f t="shared" si="221"/>
        <v>9.0464280078135593E-3</v>
      </c>
    </row>
    <row r="1137" spans="55:69" x14ac:dyDescent="0.35">
      <c r="BC1137" s="88">
        <v>500</v>
      </c>
      <c r="BE1137" s="78">
        <f t="shared" si="222"/>
        <v>565000</v>
      </c>
      <c r="BF1137" s="82">
        <f t="shared" si="216"/>
        <v>0.92568721889558636</v>
      </c>
      <c r="BG1137" s="82">
        <f t="shared" si="218"/>
        <v>7.4312781104413639E-2</v>
      </c>
      <c r="BH1137" s="86">
        <f t="shared" si="223"/>
        <v>1.7114723770295104E-4</v>
      </c>
      <c r="BI1137" s="83">
        <f>SUMPRODUCT(BC1137:$BC$2007,BG1137:$BG$2007)</f>
        <v>13990.153296496039</v>
      </c>
      <c r="BJ1137" s="77">
        <f t="shared" si="217"/>
        <v>6.436640048148988E-2</v>
      </c>
      <c r="BL1137" s="78">
        <f t="shared" si="224"/>
        <v>565000</v>
      </c>
      <c r="BM1137" s="82">
        <f t="shared" si="219"/>
        <v>0.9907609039157137</v>
      </c>
      <c r="BN1137" s="82">
        <f t="shared" si="220"/>
        <v>9.2390960842863024E-3</v>
      </c>
      <c r="BO1137" s="86">
        <f t="shared" si="225"/>
        <v>3.8379318338277457E-5</v>
      </c>
      <c r="BP1137" s="83">
        <f>SUMPRODUCT(BC1136:$BC$2006, BN1137:$BN$2007)</f>
        <v>1086.4996558565078</v>
      </c>
      <c r="BQ1137" s="77">
        <f t="shared" si="221"/>
        <v>9.0079690855450253E-3</v>
      </c>
    </row>
    <row r="1138" spans="55:69" x14ac:dyDescent="0.35">
      <c r="BC1138" s="88">
        <v>500</v>
      </c>
      <c r="BE1138" s="78">
        <f t="shared" si="222"/>
        <v>565500</v>
      </c>
      <c r="BF1138" s="82">
        <f t="shared" si="216"/>
        <v>0.92585797287560778</v>
      </c>
      <c r="BG1138" s="82">
        <f t="shared" si="218"/>
        <v>7.4142027124392218E-2</v>
      </c>
      <c r="BH1138" s="86">
        <f t="shared" si="223"/>
        <v>1.7075398002142084E-4</v>
      </c>
      <c r="BI1138" s="83">
        <f>SUMPRODUCT(BC1138:$BC$2007,BG1138:$BG$2007)</f>
        <v>13952.996905943834</v>
      </c>
      <c r="BJ1138" s="77">
        <f t="shared" si="217"/>
        <v>6.4195450023403836E-2</v>
      </c>
      <c r="BL1138" s="78">
        <f t="shared" si="224"/>
        <v>565500</v>
      </c>
      <c r="BM1138" s="82">
        <f t="shared" si="219"/>
        <v>0.99079912446542018</v>
      </c>
      <c r="BN1138" s="82">
        <f t="shared" si="220"/>
        <v>9.2008755345798221E-3</v>
      </c>
      <c r="BO1138" s="86">
        <f t="shared" si="225"/>
        <v>3.8220549706480256E-5</v>
      </c>
      <c r="BP1138" s="83">
        <f>SUMPRODUCT(BC1137:$BC$2006, BN1138:$BN$2007)</f>
        <v>1081.8801078143654</v>
      </c>
      <c r="BQ1138" s="77">
        <f t="shared" si="221"/>
        <v>8.9696692612160379E-3</v>
      </c>
    </row>
    <row r="1139" spans="55:69" x14ac:dyDescent="0.35">
      <c r="BC1139" s="88">
        <v>500</v>
      </c>
      <c r="BE1139" s="78">
        <f t="shared" si="222"/>
        <v>566000</v>
      </c>
      <c r="BF1139" s="82">
        <f t="shared" si="216"/>
        <v>0.92602833450156485</v>
      </c>
      <c r="BG1139" s="82">
        <f t="shared" si="218"/>
        <v>7.3971665498435146E-2</v>
      </c>
      <c r="BH1139" s="86">
        <f t="shared" si="223"/>
        <v>1.7036162595707172E-4</v>
      </c>
      <c r="BI1139" s="83">
        <f>SUMPRODUCT(BC1139:$BC$2007,BG1139:$BG$2007)</f>
        <v>13915.925892381638</v>
      </c>
      <c r="BJ1139" s="77">
        <f t="shared" si="217"/>
        <v>6.4024892370844258E-2</v>
      </c>
      <c r="BL1139" s="78">
        <f t="shared" si="224"/>
        <v>566000</v>
      </c>
      <c r="BM1139" s="82">
        <f t="shared" si="219"/>
        <v>0.99083718690329337</v>
      </c>
      <c r="BN1139" s="82">
        <f t="shared" si="220"/>
        <v>9.1628130967066346E-3</v>
      </c>
      <c r="BO1139" s="86">
        <f t="shared" si="225"/>
        <v>3.8062437873187527E-5</v>
      </c>
      <c r="BP1139" s="83">
        <f>SUMPRODUCT(BC1138:$BC$2006, BN1139:$BN$2007)</f>
        <v>1077.2796700470753</v>
      </c>
      <c r="BQ1139" s="77">
        <f t="shared" si="221"/>
        <v>8.9315278766658023E-3</v>
      </c>
    </row>
    <row r="1140" spans="55:69" x14ac:dyDescent="0.35">
      <c r="BC1140" s="88">
        <v>500</v>
      </c>
      <c r="BE1140" s="78">
        <f t="shared" si="222"/>
        <v>566500</v>
      </c>
      <c r="BF1140" s="82">
        <f t="shared" si="216"/>
        <v>0.92619830467499875</v>
      </c>
      <c r="BG1140" s="82">
        <f t="shared" si="218"/>
        <v>7.3801695325001249E-2</v>
      </c>
      <c r="BH1140" s="86">
        <f t="shared" si="223"/>
        <v>1.6997017343389764E-4</v>
      </c>
      <c r="BI1140" s="83">
        <f>SUMPRODUCT(BC1140:$BC$2007,BG1140:$BG$2007)</f>
        <v>13878.940059632416</v>
      </c>
      <c r="BJ1140" s="77">
        <f t="shared" si="217"/>
        <v>6.3854726621232774E-2</v>
      </c>
      <c r="BL1140" s="78">
        <f t="shared" si="224"/>
        <v>566500</v>
      </c>
      <c r="BM1140" s="82">
        <f t="shared" si="219"/>
        <v>0.99087509188341472</v>
      </c>
      <c r="BN1140" s="82">
        <f t="shared" si="220"/>
        <v>9.1249081165852841E-3</v>
      </c>
      <c r="BO1140" s="86">
        <f t="shared" si="225"/>
        <v>3.7904980121350462E-5</v>
      </c>
      <c r="BP1140" s="83">
        <f>SUMPRODUCT(BC1139:$BC$2006, BN1140:$BN$2007)</f>
        <v>1072.6982634987223</v>
      </c>
      <c r="BQ1140" s="77">
        <f t="shared" si="221"/>
        <v>8.8935442764562413E-3</v>
      </c>
    </row>
    <row r="1141" spans="55:69" x14ac:dyDescent="0.35">
      <c r="BC1141" s="88">
        <v>500</v>
      </c>
      <c r="BE1141" s="78">
        <f t="shared" si="222"/>
        <v>567000</v>
      </c>
      <c r="BF1141" s="82">
        <f t="shared" si="216"/>
        <v>0.92636788429537886</v>
      </c>
      <c r="BG1141" s="82">
        <f t="shared" si="218"/>
        <v>7.3632115704621137E-2</v>
      </c>
      <c r="BH1141" s="86">
        <f t="shared" si="223"/>
        <v>1.6957962038011143E-4</v>
      </c>
      <c r="BI1141" s="83">
        <f>SUMPRODUCT(BC1141:$BC$2007,BG1141:$BG$2007)</f>
        <v>13842.039211969917</v>
      </c>
      <c r="BJ1141" s="77">
        <f t="shared" si="217"/>
        <v>6.3684951874065018E-2</v>
      </c>
      <c r="BL1141" s="78">
        <f t="shared" si="224"/>
        <v>567000</v>
      </c>
      <c r="BM1141" s="82">
        <f t="shared" si="219"/>
        <v>0.99091284005715985</v>
      </c>
      <c r="BN1141" s="82">
        <f t="shared" si="220"/>
        <v>9.0871599428401506E-3</v>
      </c>
      <c r="BO1141" s="86">
        <f t="shared" si="225"/>
        <v>3.7748173745133506E-5</v>
      </c>
      <c r="BP1141" s="83">
        <f>SUMPRODUCT(BC1140:$BC$2006, BN1141:$BN$2007)</f>
        <v>1068.1358094404293</v>
      </c>
      <c r="BQ1141" s="77">
        <f t="shared" si="221"/>
        <v>8.855717807860701E-3</v>
      </c>
    </row>
    <row r="1142" spans="55:69" x14ac:dyDescent="0.35">
      <c r="BC1142" s="88">
        <v>500</v>
      </c>
      <c r="BE1142" s="78">
        <f t="shared" si="222"/>
        <v>567500</v>
      </c>
      <c r="BF1142" s="82">
        <f t="shared" si="216"/>
        <v>0.92653707426010767</v>
      </c>
      <c r="BG1142" s="82">
        <f t="shared" si="218"/>
        <v>7.3462925739892326E-2</v>
      </c>
      <c r="BH1142" s="86">
        <f t="shared" si="223"/>
        <v>1.6918996472881087E-4</v>
      </c>
      <c r="BI1142" s="83">
        <f>SUMPRODUCT(BC1142:$BC$2007,BG1142:$BG$2007)</f>
        <v>13805.223154117604</v>
      </c>
      <c r="BJ1142" s="77">
        <f t="shared" si="217"/>
        <v>6.3515567230905651E-2</v>
      </c>
      <c r="BL1142" s="78">
        <f t="shared" si="224"/>
        <v>567500</v>
      </c>
      <c r="BM1142" s="82">
        <f t="shared" si="219"/>
        <v>0.99095043207320965</v>
      </c>
      <c r="BN1142" s="82">
        <f t="shared" si="220"/>
        <v>9.0495679267903473E-3</v>
      </c>
      <c r="BO1142" s="86">
        <f t="shared" si="225"/>
        <v>3.7592016049803334E-5</v>
      </c>
      <c r="BP1142" s="83">
        <f>SUMPRODUCT(BC1141:$BC$2006, BN1142:$BN$2007)</f>
        <v>1063.5922294690095</v>
      </c>
      <c r="BQ1142" s="77">
        <f t="shared" si="221"/>
        <v>8.8180478208527546E-3</v>
      </c>
    </row>
    <row r="1143" spans="55:69" x14ac:dyDescent="0.35">
      <c r="BC1143" s="88">
        <v>500</v>
      </c>
      <c r="BE1143" s="78">
        <f t="shared" si="222"/>
        <v>568000</v>
      </c>
      <c r="BF1143" s="82">
        <f t="shared" si="216"/>
        <v>0.9267058754645261</v>
      </c>
      <c r="BG1143" s="82">
        <f t="shared" si="218"/>
        <v>7.3294124535473903E-2</v>
      </c>
      <c r="BH1143" s="86">
        <f t="shared" si="223"/>
        <v>1.6880120441842283E-4</v>
      </c>
      <c r="BI1143" s="83">
        <f>SUMPRODUCT(BC1143:$BC$2007,BG1143:$BG$2007)</f>
        <v>13768.491691247658</v>
      </c>
      <c r="BJ1143" s="77">
        <f t="shared" si="217"/>
        <v>6.3346571795383874E-2</v>
      </c>
      <c r="BL1143" s="78">
        <f t="shared" si="224"/>
        <v>568000</v>
      </c>
      <c r="BM1143" s="82">
        <f t="shared" si="219"/>
        <v>0.99098786857756171</v>
      </c>
      <c r="BN1143" s="82">
        <f t="shared" si="220"/>
        <v>9.0121314224382854E-3</v>
      </c>
      <c r="BO1143" s="86">
        <f t="shared" si="225"/>
        <v>3.7436504352061917E-5</v>
      </c>
      <c r="BP1143" s="83">
        <f>SUMPRODUCT(BC1142:$BC$2006, BN1143:$BN$2007)</f>
        <v>1059.0674455056153</v>
      </c>
      <c r="BQ1143" s="77">
        <f t="shared" si="221"/>
        <v>8.7805336680950238E-3</v>
      </c>
    </row>
    <row r="1144" spans="55:69" x14ac:dyDescent="0.35">
      <c r="BC1144" s="88">
        <v>500</v>
      </c>
      <c r="BE1144" s="78">
        <f t="shared" si="222"/>
        <v>568500</v>
      </c>
      <c r="BF1144" s="82">
        <f t="shared" si="216"/>
        <v>0.92687428880191725</v>
      </c>
      <c r="BG1144" s="82">
        <f t="shared" si="218"/>
        <v>7.3125711198082755E-2</v>
      </c>
      <c r="BH1144" s="86">
        <f t="shared" si="223"/>
        <v>1.6841333739114894E-4</v>
      </c>
      <c r="BI1144" s="83">
        <f>SUMPRODUCT(BC1144:$BC$2007,BG1144:$BG$2007)</f>
        <v>13731.844628979921</v>
      </c>
      <c r="BJ1144" s="77">
        <f t="shared" si="217"/>
        <v>6.3177964673188425E-2</v>
      </c>
      <c r="BL1144" s="78">
        <f t="shared" si="224"/>
        <v>568500</v>
      </c>
      <c r="BM1144" s="82">
        <f t="shared" si="219"/>
        <v>0.99102515021354098</v>
      </c>
      <c r="BN1144" s="82">
        <f t="shared" si="220"/>
        <v>8.974849786459016E-3</v>
      </c>
      <c r="BO1144" s="86">
        <f t="shared" si="225"/>
        <v>3.7281635979269367E-5</v>
      </c>
      <c r="BP1144" s="83">
        <f>SUMPRODUCT(BC1143:$BC$2006, BN1144:$BN$2007)</f>
        <v>1054.5613797943959</v>
      </c>
      <c r="BQ1144" s="77">
        <f t="shared" si="221"/>
        <v>8.7431747049280251E-3</v>
      </c>
    </row>
    <row r="1145" spans="55:69" x14ac:dyDescent="0.35">
      <c r="BC1145" s="88">
        <v>500</v>
      </c>
      <c r="BE1145" s="78">
        <f t="shared" si="222"/>
        <v>569000</v>
      </c>
      <c r="BF1145" s="82">
        <f t="shared" si="216"/>
        <v>0.9270423151635121</v>
      </c>
      <c r="BG1145" s="82">
        <f t="shared" si="218"/>
        <v>7.2957684836487902E-2</v>
      </c>
      <c r="BH1145" s="86">
        <f t="shared" si="223"/>
        <v>1.6802636159485296E-4</v>
      </c>
      <c r="BI1145" s="83">
        <f>SUMPRODUCT(BC1145:$BC$2007,BG1145:$BG$2007)</f>
        <v>13695.281773380877</v>
      </c>
      <c r="BJ1145" s="77">
        <f t="shared" si="217"/>
        <v>6.3009744972063034E-2</v>
      </c>
      <c r="BL1145" s="78">
        <f t="shared" si="224"/>
        <v>569000</v>
      </c>
      <c r="BM1145" s="82">
        <f t="shared" si="219"/>
        <v>0.99106227762181154</v>
      </c>
      <c r="BN1145" s="82">
        <f t="shared" si="220"/>
        <v>8.9377223781884618E-3</v>
      </c>
      <c r="BO1145" s="86">
        <f t="shared" si="225"/>
        <v>3.7127408270554163E-5</v>
      </c>
      <c r="BP1145" s="83">
        <f>SUMPRODUCT(BC1144:$BC$2006, BN1145:$BN$2007)</f>
        <v>1050.0739549011669</v>
      </c>
      <c r="BQ1145" s="77">
        <f t="shared" si="221"/>
        <v>8.705970289359162E-3</v>
      </c>
    </row>
    <row r="1146" spans="55:69" x14ac:dyDescent="0.35">
      <c r="BC1146" s="88">
        <v>500</v>
      </c>
      <c r="BE1146" s="78">
        <f t="shared" si="222"/>
        <v>569500</v>
      </c>
      <c r="BF1146" s="82">
        <f t="shared" si="216"/>
        <v>0.9272099554384936</v>
      </c>
      <c r="BG1146" s="82">
        <f t="shared" si="218"/>
        <v>7.2790044561506395E-2</v>
      </c>
      <c r="BH1146" s="86">
        <f t="shared" si="223"/>
        <v>1.6764027498150647E-4</v>
      </c>
      <c r="BI1146" s="83">
        <f>SUMPRODUCT(BC1146:$BC$2007,BG1146:$BG$2007)</f>
        <v>13658.802930962633</v>
      </c>
      <c r="BJ1146" s="77">
        <f t="shared" si="217"/>
        <v>6.2841911801801639E-2</v>
      </c>
      <c r="BL1146" s="78">
        <f t="shared" si="224"/>
        <v>569500</v>
      </c>
      <c r="BM1146" s="82">
        <f t="shared" si="219"/>
        <v>0.99109925144038669</v>
      </c>
      <c r="BN1146" s="82">
        <f t="shared" si="220"/>
        <v>8.900748559613314E-3</v>
      </c>
      <c r="BO1146" s="86">
        <f t="shared" si="225"/>
        <v>3.697381857514781E-5</v>
      </c>
      <c r="BP1146" s="83">
        <f>SUMPRODUCT(BC1145:$BC$2006, BN1146:$BN$2007)</f>
        <v>1045.6050937120731</v>
      </c>
      <c r="BQ1146" s="77">
        <f t="shared" si="221"/>
        <v>8.6689197820516255E-3</v>
      </c>
    </row>
    <row r="1147" spans="55:69" x14ac:dyDescent="0.35">
      <c r="BC1147" s="88">
        <v>500</v>
      </c>
      <c r="BE1147" s="78">
        <f t="shared" si="222"/>
        <v>570000</v>
      </c>
      <c r="BF1147" s="82">
        <f t="shared" si="216"/>
        <v>0.92737721051400135</v>
      </c>
      <c r="BG1147" s="82">
        <f t="shared" si="218"/>
        <v>7.2622789485998651E-2</v>
      </c>
      <c r="BH1147" s="86">
        <f t="shared" si="223"/>
        <v>1.6725507550774399E-4</v>
      </c>
      <c r="BI1147" s="83">
        <f>SUMPRODUCT(BC1147:$BC$2007,BG1147:$BG$2007)</f>
        <v>13622.407908681882</v>
      </c>
      <c r="BJ1147" s="77">
        <f t="shared" si="217"/>
        <v>6.2674464274243655E-2</v>
      </c>
      <c r="BL1147" s="78">
        <f t="shared" si="224"/>
        <v>570000</v>
      </c>
      <c r="BM1147" s="82">
        <f t="shared" si="219"/>
        <v>0.99113607230464051</v>
      </c>
      <c r="BN1147" s="82">
        <f t="shared" si="220"/>
        <v>8.8639276953594859E-3</v>
      </c>
      <c r="BO1147" s="86">
        <f t="shared" si="225"/>
        <v>3.6820864253828134E-5</v>
      </c>
      <c r="BP1147" s="83">
        <f>SUMPRODUCT(BC1146:$BC$2006, BN1147:$BN$2007)</f>
        <v>1041.1547194322659</v>
      </c>
      <c r="BQ1147" s="77">
        <f t="shared" si="221"/>
        <v>8.6320225463134281E-3</v>
      </c>
    </row>
    <row r="1148" spans="55:69" x14ac:dyDescent="0.35">
      <c r="BC1148" s="88">
        <v>500</v>
      </c>
      <c r="BE1148" s="78">
        <f t="shared" si="222"/>
        <v>570500</v>
      </c>
      <c r="BF1148" s="82">
        <f t="shared" si="216"/>
        <v>0.92754408127513688</v>
      </c>
      <c r="BG1148" s="82">
        <f t="shared" si="218"/>
        <v>7.2455918724863122E-2</v>
      </c>
      <c r="BH1148" s="86">
        <f t="shared" si="223"/>
        <v>1.6687076113552912E-4</v>
      </c>
      <c r="BI1148" s="83">
        <f>SUMPRODUCT(BC1148:$BC$2007,BG1148:$BG$2007)</f>
        <v>13586.096513938883</v>
      </c>
      <c r="BJ1148" s="77">
        <f t="shared" si="217"/>
        <v>6.2507401503269236E-2</v>
      </c>
      <c r="BL1148" s="78">
        <f t="shared" si="224"/>
        <v>570500</v>
      </c>
      <c r="BM1148" s="82">
        <f t="shared" si="219"/>
        <v>0.99117274084731877</v>
      </c>
      <c r="BN1148" s="82">
        <f t="shared" si="220"/>
        <v>8.8272591526812327E-3</v>
      </c>
      <c r="BO1148" s="86">
        <f t="shared" si="225"/>
        <v>3.6668542678253147E-5</v>
      </c>
      <c r="BP1148" s="83">
        <f>SUMPRODUCT(BC1147:$BC$2006, BN1148:$BN$2007)</f>
        <v>1036.7227555845868</v>
      </c>
      <c r="BQ1148" s="77">
        <f t="shared" si="221"/>
        <v>8.5952779480864966E-3</v>
      </c>
    </row>
    <row r="1149" spans="55:69" x14ac:dyDescent="0.35">
      <c r="BC1149" s="88">
        <v>500</v>
      </c>
      <c r="BE1149" s="78">
        <f t="shared" si="222"/>
        <v>571000</v>
      </c>
      <c r="BF1149" s="82">
        <f t="shared" si="216"/>
        <v>0.9277105686049677</v>
      </c>
      <c r="BG1149" s="82">
        <f t="shared" si="218"/>
        <v>7.22894313950323E-2</v>
      </c>
      <c r="BH1149" s="86">
        <f t="shared" si="223"/>
        <v>1.6648732983082226E-4</v>
      </c>
      <c r="BI1149" s="83">
        <f>SUMPRODUCT(BC1149:$BC$2007,BG1149:$BG$2007)</f>
        <v>13549.868554576449</v>
      </c>
      <c r="BJ1149" s="77">
        <f t="shared" si="217"/>
        <v>6.2340722604794729E-2</v>
      </c>
      <c r="BL1149" s="78">
        <f t="shared" si="224"/>
        <v>571000</v>
      </c>
      <c r="BM1149" s="82">
        <f t="shared" si="219"/>
        <v>0.99120925769854962</v>
      </c>
      <c r="BN1149" s="82">
        <f t="shared" si="220"/>
        <v>8.7907423014503827E-3</v>
      </c>
      <c r="BO1149" s="86">
        <f t="shared" si="225"/>
        <v>3.6516851230850023E-5</v>
      </c>
      <c r="BP1149" s="83">
        <f>SUMPRODUCT(BC1148:$BC$2006, BN1149:$BN$2007)</f>
        <v>1032.3091260082454</v>
      </c>
      <c r="BQ1149" s="77">
        <f t="shared" si="221"/>
        <v>8.5586853559357062E-3</v>
      </c>
    </row>
    <row r="1150" spans="55:69" x14ac:dyDescent="0.35">
      <c r="BC1150" s="88">
        <v>500</v>
      </c>
      <c r="BE1150" s="78">
        <f t="shared" si="222"/>
        <v>571500</v>
      </c>
      <c r="BF1150" s="82">
        <f t="shared" si="216"/>
        <v>0.92787667338453239</v>
      </c>
      <c r="BG1150" s="82">
        <f t="shared" si="218"/>
        <v>7.2123326615467609E-2</v>
      </c>
      <c r="BH1150" s="86">
        <f t="shared" si="223"/>
        <v>1.6610477956469083E-4</v>
      </c>
      <c r="BI1150" s="83">
        <f>SUMPRODUCT(BC1150:$BC$2007,BG1150:$BG$2007)</f>
        <v>13513.723838878934</v>
      </c>
      <c r="BJ1150" s="77">
        <f t="shared" si="217"/>
        <v>6.2174426696767864E-2</v>
      </c>
      <c r="BL1150" s="78">
        <f t="shared" si="224"/>
        <v>571500</v>
      </c>
      <c r="BM1150" s="82">
        <f t="shared" si="219"/>
        <v>0.99124562348585443</v>
      </c>
      <c r="BN1150" s="82">
        <f t="shared" si="220"/>
        <v>8.7543765141455676E-3</v>
      </c>
      <c r="BO1150" s="86">
        <f t="shared" si="225"/>
        <v>3.63657873048151E-5</v>
      </c>
      <c r="BP1150" s="83">
        <f>SUMPRODUCT(BC1149:$BC$2006, BN1150:$BN$2007)</f>
        <v>1027.9137548575209</v>
      </c>
      <c r="BQ1150" s="77">
        <f t="shared" si="221"/>
        <v>8.5222441410381169E-3</v>
      </c>
    </row>
    <row r="1151" spans="55:69" x14ac:dyDescent="0.35">
      <c r="BC1151" s="88">
        <v>500</v>
      </c>
      <c r="BE1151" s="78">
        <f t="shared" si="222"/>
        <v>572000</v>
      </c>
      <c r="BF1151" s="82">
        <f t="shared" si="216"/>
        <v>0.92804239649284503</v>
      </c>
      <c r="BG1151" s="82">
        <f t="shared" si="218"/>
        <v>7.1957603507154966E-2</v>
      </c>
      <c r="BH1151" s="86">
        <f t="shared" si="223"/>
        <v>1.6572310831264314E-4</v>
      </c>
      <c r="BI1151" s="83">
        <f>SUMPRODUCT(BC1151:$BC$2007,BG1151:$BG$2007)</f>
        <v>13477.6621755712</v>
      </c>
      <c r="BJ1151" s="77">
        <f t="shared" si="217"/>
        <v>6.2008512899163114E-2</v>
      </c>
      <c r="BL1151" s="78">
        <f t="shared" si="224"/>
        <v>572000</v>
      </c>
      <c r="BM1151" s="82">
        <f t="shared" si="219"/>
        <v>0.99128183883415855</v>
      </c>
      <c r="BN1151" s="82">
        <f t="shared" si="220"/>
        <v>8.7181611658414537E-3</v>
      </c>
      <c r="BO1151" s="86">
        <f t="shared" si="225"/>
        <v>3.6215348304113881E-5</v>
      </c>
      <c r="BP1151" s="83">
        <f>SUMPRODUCT(BC1150:$BC$2006, BN1151:$BN$2007)</f>
        <v>1023.5365666004478</v>
      </c>
      <c r="BQ1151" s="77">
        <f t="shared" si="221"/>
        <v>8.485953677172078E-3</v>
      </c>
    </row>
    <row r="1152" spans="55:69" x14ac:dyDescent="0.35">
      <c r="BC1152" s="88">
        <v>500</v>
      </c>
      <c r="BE1152" s="78">
        <f t="shared" si="222"/>
        <v>572500</v>
      </c>
      <c r="BF1152" s="82">
        <f t="shared" si="216"/>
        <v>0.92820773880689977</v>
      </c>
      <c r="BG1152" s="82">
        <f t="shared" si="218"/>
        <v>7.1792261193100226E-2</v>
      </c>
      <c r="BH1152" s="86">
        <f t="shared" si="223"/>
        <v>1.6534231405473943E-4</v>
      </c>
      <c r="BI1152" s="83">
        <f>SUMPRODUCT(BC1152:$BC$2007,BG1152:$BG$2007)</f>
        <v>13441.683373817625</v>
      </c>
      <c r="BJ1152" s="77">
        <f t="shared" si="217"/>
        <v>6.1842980333977088E-2</v>
      </c>
      <c r="BL1152" s="78">
        <f t="shared" si="224"/>
        <v>572500</v>
      </c>
      <c r="BM1152" s="82">
        <f t="shared" si="219"/>
        <v>0.99131790436580247</v>
      </c>
      <c r="BN1152" s="82">
        <f t="shared" si="220"/>
        <v>8.6820956341975286E-3</v>
      </c>
      <c r="BO1152" s="86">
        <f t="shared" si="225"/>
        <v>3.6065531643925119E-5</v>
      </c>
      <c r="BP1152" s="83">
        <f>SUMPRODUCT(BC1151:$BC$2006, BN1152:$BN$2007)</f>
        <v>1019.1774860175273</v>
      </c>
      <c r="BQ1152" s="77">
        <f t="shared" si="221"/>
        <v>8.4498133407065381E-3</v>
      </c>
    </row>
    <row r="1153" spans="55:69" x14ac:dyDescent="0.35">
      <c r="BC1153" s="88">
        <v>500</v>
      </c>
      <c r="BE1153" s="78">
        <f t="shared" si="222"/>
        <v>573000</v>
      </c>
      <c r="BF1153" s="82">
        <f t="shared" si="216"/>
        <v>0.92837270120167592</v>
      </c>
      <c r="BG1153" s="82">
        <f t="shared" si="218"/>
        <v>7.1627298798324079E-2</v>
      </c>
      <c r="BH1153" s="86">
        <f t="shared" si="223"/>
        <v>1.6496239477614694E-4</v>
      </c>
      <c r="BI1153" s="83">
        <f>SUMPRODUCT(BC1153:$BC$2007,BG1153:$BG$2007)</f>
        <v>13405.787243221075</v>
      </c>
      <c r="BJ1153" s="77">
        <f t="shared" si="217"/>
        <v>6.1677828125223801E-2</v>
      </c>
      <c r="BL1153" s="78">
        <f t="shared" si="224"/>
        <v>573000</v>
      </c>
      <c r="BM1153" s="82">
        <f t="shared" si="219"/>
        <v>0.99135382070055167</v>
      </c>
      <c r="BN1153" s="82">
        <f t="shared" si="220"/>
        <v>8.6461792994483311E-3</v>
      </c>
      <c r="BO1153" s="86">
        <f t="shared" si="225"/>
        <v>3.5916334749197532E-5</v>
      </c>
      <c r="BP1153" s="83">
        <f>SUMPRODUCT(BC1152:$BC$2006, BN1153:$BN$2007)</f>
        <v>1014.8364382004285</v>
      </c>
      <c r="BQ1153" s="77">
        <f t="shared" si="221"/>
        <v>8.413822510590285E-3</v>
      </c>
    </row>
    <row r="1154" spans="55:69" x14ac:dyDescent="0.35">
      <c r="BC1154" s="88">
        <v>500</v>
      </c>
      <c r="BE1154" s="78">
        <f t="shared" si="222"/>
        <v>573500</v>
      </c>
      <c r="BF1154" s="82">
        <f t="shared" si="216"/>
        <v>0.92853728455014206</v>
      </c>
      <c r="BG1154" s="82">
        <f t="shared" si="218"/>
        <v>7.1462715449857939E-2</v>
      </c>
      <c r="BH1154" s="86">
        <f t="shared" si="223"/>
        <v>1.6458334846614076E-4</v>
      </c>
      <c r="BI1154" s="83">
        <f>SUMPRODUCT(BC1154:$BC$2007,BG1154:$BG$2007)</f>
        <v>13369.973593821913</v>
      </c>
      <c r="BJ1154" s="77">
        <f t="shared" si="217"/>
        <v>6.1513055398930122E-2</v>
      </c>
      <c r="BL1154" s="78">
        <f t="shared" si="224"/>
        <v>573500</v>
      </c>
      <c r="BM1154" s="82">
        <f t="shared" si="219"/>
        <v>0.9913895884556081</v>
      </c>
      <c r="BN1154" s="82">
        <f t="shared" si="220"/>
        <v>8.6104115443919049E-3</v>
      </c>
      <c r="BO1154" s="86">
        <f t="shared" si="225"/>
        <v>3.5767755056426154E-5</v>
      </c>
      <c r="BP1154" s="83">
        <f>SUMPRODUCT(BC1153:$BC$2006, BN1154:$BN$2007)</f>
        <v>1010.5133485507043</v>
      </c>
      <c r="BQ1154" s="77">
        <f t="shared" si="221"/>
        <v>8.3779805683412978E-3</v>
      </c>
    </row>
    <row r="1155" spans="55:69" x14ac:dyDescent="0.35">
      <c r="BC1155" s="88">
        <v>500</v>
      </c>
      <c r="BE1155" s="78">
        <f t="shared" si="222"/>
        <v>574000</v>
      </c>
      <c r="BF1155" s="82">
        <f t="shared" si="216"/>
        <v>0.92870148972326105</v>
      </c>
      <c r="BG1155" s="82">
        <f t="shared" si="218"/>
        <v>7.1298510276738947E-2</v>
      </c>
      <c r="BH1155" s="86">
        <f t="shared" si="223"/>
        <v>1.6420517311899196E-4</v>
      </c>
      <c r="BI1155" s="83">
        <f>SUMPRODUCT(BC1155:$BC$2007,BG1155:$BG$2007)</f>
        <v>13334.242236096983</v>
      </c>
      <c r="BJ1155" s="77">
        <f t="shared" si="217"/>
        <v>6.1348661283131101E-2</v>
      </c>
      <c r="BL1155" s="78">
        <f t="shared" si="224"/>
        <v>574000</v>
      </c>
      <c r="BM1155" s="82">
        <f t="shared" si="219"/>
        <v>0.99142520824562042</v>
      </c>
      <c r="BN1155" s="82">
        <f t="shared" si="220"/>
        <v>8.5747917543795849E-3</v>
      </c>
      <c r="BO1155" s="86">
        <f t="shared" si="225"/>
        <v>3.5619790012320074E-5</v>
      </c>
      <c r="BP1155" s="83">
        <f>SUMPRODUCT(BC1154:$BC$2006, BN1155:$BN$2007)</f>
        <v>1006.2081427785084</v>
      </c>
      <c r="BQ1155" s="77">
        <f t="shared" si="221"/>
        <v>8.3422868980361012E-3</v>
      </c>
    </row>
    <row r="1156" spans="55:69" x14ac:dyDescent="0.35">
      <c r="BC1156" s="88">
        <v>500</v>
      </c>
      <c r="BE1156" s="78">
        <f t="shared" si="222"/>
        <v>574500</v>
      </c>
      <c r="BF1156" s="82">
        <f t="shared" si="216"/>
        <v>0.92886531758999424</v>
      </c>
      <c r="BG1156" s="82">
        <f t="shared" si="218"/>
        <v>7.1134682410005756E-2</v>
      </c>
      <c r="BH1156" s="86">
        <f t="shared" si="223"/>
        <v>1.638278667331905E-4</v>
      </c>
      <c r="BI1156" s="83">
        <f>SUMPRODUCT(BC1156:$BC$2007,BG1156:$BG$2007)</f>
        <v>13298.592980958616</v>
      </c>
      <c r="BJ1156" s="77">
        <f t="shared" si="217"/>
        <v>6.118464490786539E-2</v>
      </c>
      <c r="BL1156" s="78">
        <f t="shared" si="224"/>
        <v>574500</v>
      </c>
      <c r="BM1156" s="82">
        <f t="shared" si="219"/>
        <v>0.99146068068269444</v>
      </c>
      <c r="BN1156" s="82">
        <f t="shared" si="220"/>
        <v>8.5393193173055604E-3</v>
      </c>
      <c r="BO1156" s="86">
        <f t="shared" si="225"/>
        <v>3.5472437074024477E-5</v>
      </c>
      <c r="BP1156" s="83">
        <f>SUMPRODUCT(BC1155:$BC$2006, BN1156:$BN$2007)</f>
        <v>1001.9207469013185</v>
      </c>
      <c r="BQ1156" s="77">
        <f t="shared" si="221"/>
        <v>8.3067408862991955E-3</v>
      </c>
    </row>
    <row r="1157" spans="55:69" x14ac:dyDescent="0.35">
      <c r="BC1157" s="88">
        <v>500</v>
      </c>
      <c r="BE1157" s="78">
        <f t="shared" si="222"/>
        <v>575000</v>
      </c>
      <c r="BF1157" s="82">
        <f t="shared" si="216"/>
        <v>0.92902876901730658</v>
      </c>
      <c r="BG1157" s="82">
        <f t="shared" si="218"/>
        <v>7.0971230982693423E-2</v>
      </c>
      <c r="BH1157" s="86">
        <f t="shared" si="223"/>
        <v>1.6345142731233331E-4</v>
      </c>
      <c r="BI1157" s="83">
        <f>SUMPRODUCT(BC1157:$BC$2007,BG1157:$BG$2007)</f>
        <v>13263.025639753614</v>
      </c>
      <c r="BJ1157" s="77">
        <f t="shared" si="217"/>
        <v>6.1021005405170567E-2</v>
      </c>
      <c r="BL1157" s="78">
        <f t="shared" si="224"/>
        <v>575000</v>
      </c>
      <c r="BM1157" s="82">
        <f t="shared" si="219"/>
        <v>0.991496006376404</v>
      </c>
      <c r="BN1157" s="82">
        <f t="shared" si="220"/>
        <v>8.5039936235959956E-3</v>
      </c>
      <c r="BO1157" s="86">
        <f t="shared" si="225"/>
        <v>3.5325693709564732E-5</v>
      </c>
      <c r="BP1157" s="83">
        <f>SUMPRODUCT(BC1156:$BC$2006, BN1157:$BN$2007)</f>
        <v>997.65108724266577</v>
      </c>
      <c r="BQ1157" s="77">
        <f t="shared" si="221"/>
        <v>8.2713419222925078E-3</v>
      </c>
    </row>
    <row r="1158" spans="55:69" x14ac:dyDescent="0.35">
      <c r="BC1158" s="88">
        <v>500</v>
      </c>
      <c r="BE1158" s="78">
        <f t="shared" si="222"/>
        <v>575500</v>
      </c>
      <c r="BF1158" s="82">
        <f t="shared" si="216"/>
        <v>0.92919184487017081</v>
      </c>
      <c r="BG1158" s="82">
        <f t="shared" si="218"/>
        <v>7.0808155129829187E-2</v>
      </c>
      <c r="BH1158" s="86">
        <f t="shared" si="223"/>
        <v>1.630758528642362E-4</v>
      </c>
      <c r="BI1158" s="83">
        <f>SUMPRODUCT(BC1158:$BC$2007,BG1158:$BG$2007)</f>
        <v>13227.540024262267</v>
      </c>
      <c r="BJ1158" s="77">
        <f t="shared" si="217"/>
        <v>6.0857741909078618E-2</v>
      </c>
      <c r="BL1158" s="78">
        <f t="shared" si="224"/>
        <v>575500</v>
      </c>
      <c r="BM1158" s="82">
        <f t="shared" si="219"/>
        <v>0.99153118593380118</v>
      </c>
      <c r="BN1158" s="82">
        <f t="shared" si="220"/>
        <v>8.4688140661988154E-3</v>
      </c>
      <c r="BO1158" s="86">
        <f t="shared" si="225"/>
        <v>3.5179557397180261E-5</v>
      </c>
      <c r="BP1158" s="83">
        <f>SUMPRODUCT(BC1157:$BC$2006, BN1158:$BN$2007)</f>
        <v>993.39909043086766</v>
      </c>
      <c r="BQ1158" s="77">
        <f t="shared" si="221"/>
        <v>8.2360893977048953E-3</v>
      </c>
    </row>
    <row r="1159" spans="55:69" x14ac:dyDescent="0.35">
      <c r="BC1159" s="88">
        <v>500</v>
      </c>
      <c r="BE1159" s="78">
        <f t="shared" si="222"/>
        <v>576000</v>
      </c>
      <c r="BF1159" s="82">
        <f t="shared" si="216"/>
        <v>0.92935454601157208</v>
      </c>
      <c r="BG1159" s="82">
        <f t="shared" si="218"/>
        <v>7.064545398842792E-2</v>
      </c>
      <c r="BH1159" s="86">
        <f t="shared" si="223"/>
        <v>1.627011414012669E-4</v>
      </c>
      <c r="BI1159" s="83">
        <f>SUMPRODUCT(BC1159:$BC$2007,BG1159:$BG$2007)</f>
        <v>13192.135946697352</v>
      </c>
      <c r="BJ1159" s="77">
        <f t="shared" si="217"/>
        <v>6.0694853555611342E-2</v>
      </c>
      <c r="BL1159" s="78">
        <f t="shared" si="224"/>
        <v>576000</v>
      </c>
      <c r="BM1159" s="82">
        <f t="shared" si="219"/>
        <v>0.99156621995942651</v>
      </c>
      <c r="BN1159" s="82">
        <f t="shared" si="220"/>
        <v>8.4337800405734908E-3</v>
      </c>
      <c r="BO1159" s="86">
        <f t="shared" si="225"/>
        <v>3.5034025625324539E-5</v>
      </c>
      <c r="BP1159" s="83">
        <f>SUMPRODUCT(BC1158:$BC$2006, BN1159:$BN$2007)</f>
        <v>989.16468339776827</v>
      </c>
      <c r="BQ1159" s="77">
        <f t="shared" si="221"/>
        <v>8.2009827067416989E-3</v>
      </c>
    </row>
    <row r="1160" spans="55:69" x14ac:dyDescent="0.35">
      <c r="BC1160" s="88">
        <v>500</v>
      </c>
      <c r="BE1160" s="78">
        <f t="shared" si="222"/>
        <v>576500</v>
      </c>
      <c r="BF1160" s="82">
        <f t="shared" ref="BF1160:BF1223" si="226">_xlfn.EXPON.DIST(BE1160, 1/$BJ$4, TRUE)</f>
        <v>0.92951687330251276</v>
      </c>
      <c r="BG1160" s="82">
        <f t="shared" si="218"/>
        <v>7.0483126697487242E-2</v>
      </c>
      <c r="BH1160" s="86">
        <f t="shared" si="223"/>
        <v>1.623272909406781E-4</v>
      </c>
      <c r="BI1160" s="83">
        <f>SUMPRODUCT(BC1160:$BC$2007,BG1160:$BG$2007)</f>
        <v>13156.813219703137</v>
      </c>
      <c r="BJ1160" s="77">
        <f t="shared" ref="BJ1160:BJ1223" si="227">BI1160/$BJ$4</f>
        <v>6.0532339482775741E-2</v>
      </c>
      <c r="BL1160" s="78">
        <f t="shared" si="224"/>
        <v>576500</v>
      </c>
      <c r="BM1160" s="82">
        <f t="shared" si="219"/>
        <v>0.99160110905532006</v>
      </c>
      <c r="BN1160" s="82">
        <f t="shared" si="220"/>
        <v>8.3988909446799376E-3</v>
      </c>
      <c r="BO1160" s="86">
        <f t="shared" si="225"/>
        <v>3.4889095893553268E-5</v>
      </c>
      <c r="BP1160" s="83">
        <f>SUMPRODUCT(BC1159:$BC$2006, BN1160:$BN$2007)</f>
        <v>984.94779337748139</v>
      </c>
      <c r="BQ1160" s="77">
        <f t="shared" si="221"/>
        <v>8.1660212461143206E-3</v>
      </c>
    </row>
    <row r="1161" spans="55:69" x14ac:dyDescent="0.35">
      <c r="BC1161" s="88">
        <v>500</v>
      </c>
      <c r="BE1161" s="78">
        <f t="shared" si="222"/>
        <v>577000</v>
      </c>
      <c r="BF1161" s="82">
        <f t="shared" si="226"/>
        <v>0.92967882760201659</v>
      </c>
      <c r="BG1161" s="82">
        <f t="shared" ref="BG1161:BG1224" si="228">1-BF1161</f>
        <v>7.0321172397983411E-2</v>
      </c>
      <c r="BH1161" s="86">
        <f t="shared" si="223"/>
        <v>1.6195429950383033E-4</v>
      </c>
      <c r="BI1161" s="83">
        <f>SUMPRODUCT(BC1161:$BC$2007,BG1161:$BG$2007)</f>
        <v>13121.57165635439</v>
      </c>
      <c r="BJ1161" s="77">
        <f t="shared" si="227"/>
        <v>6.0370198830559489E-2</v>
      </c>
      <c r="BL1161" s="78">
        <f t="shared" si="224"/>
        <v>577000</v>
      </c>
      <c r="BM1161" s="82">
        <f t="shared" ref="BM1161:BM1224" si="229">_xlfn.EXPON.DIST(BL1161, 1/$BQ$4, TRUE)</f>
        <v>0.99163585382103114</v>
      </c>
      <c r="BN1161" s="82">
        <f t="shared" ref="BN1161:BN1224" si="230">1-BM1161</f>
        <v>8.3641461789688565E-3</v>
      </c>
      <c r="BO1161" s="86">
        <f t="shared" si="225"/>
        <v>3.4744765711081094E-5</v>
      </c>
      <c r="BP1161" s="83">
        <f>SUMPRODUCT(BC1160:$BC$2006, BN1161:$BN$2007)</f>
        <v>980.74834790514149</v>
      </c>
      <c r="BQ1161" s="77">
        <f t="shared" ref="BQ1161:BQ1224" si="231">BP1161/$BQ$4</f>
        <v>8.1312044150298711E-3</v>
      </c>
    </row>
    <row r="1162" spans="55:69" x14ac:dyDescent="0.35">
      <c r="BC1162" s="88">
        <v>500</v>
      </c>
      <c r="BE1162" s="78">
        <f t="shared" ref="BE1162:BE1225" si="232">BE1161+500</f>
        <v>577500</v>
      </c>
      <c r="BF1162" s="82">
        <f t="shared" si="226"/>
        <v>0.92984040976713378</v>
      </c>
      <c r="BG1162" s="82">
        <f t="shared" si="228"/>
        <v>7.015959023286622E-2</v>
      </c>
      <c r="BH1162" s="86">
        <f t="shared" ref="BH1162:BH1225" si="233">BF1162-BF1161</f>
        <v>1.6158216511719115E-4</v>
      </c>
      <c r="BI1162" s="83">
        <f>SUMPRODUCT(BC1162:$BC$2007,BG1162:$BG$2007)</f>
        <v>13086.411070155398</v>
      </c>
      <c r="BJ1162" s="77">
        <f t="shared" si="227"/>
        <v>6.0208430740926397E-2</v>
      </c>
      <c r="BL1162" s="78">
        <f t="shared" ref="BL1162:BL1225" si="234">BL1161+500</f>
        <v>577500</v>
      </c>
      <c r="BM1162" s="82">
        <f t="shared" si="229"/>
        <v>0.99167045485362881</v>
      </c>
      <c r="BN1162" s="82">
        <f t="shared" si="230"/>
        <v>8.3295451463711867E-3</v>
      </c>
      <c r="BO1162" s="86">
        <f t="shared" ref="BO1162:BO1225" si="235">BM1162-BM1161</f>
        <v>3.4601032597669779E-5</v>
      </c>
      <c r="BP1162" s="83">
        <f>SUMPRODUCT(BC1161:$BC$2006, BN1162:$BN$2007)</f>
        <v>976.56627481565704</v>
      </c>
      <c r="BQ1162" s="77">
        <f t="shared" si="231"/>
        <v>8.0965316151808287E-3</v>
      </c>
    </row>
    <row r="1163" spans="55:69" x14ac:dyDescent="0.35">
      <c r="BC1163" s="88">
        <v>500</v>
      </c>
      <c r="BE1163" s="78">
        <f t="shared" si="232"/>
        <v>578000</v>
      </c>
      <c r="BF1163" s="82">
        <f t="shared" si="226"/>
        <v>0.93000162065294489</v>
      </c>
      <c r="BG1163" s="82">
        <f t="shared" si="228"/>
        <v>6.9998379347055106E-2</v>
      </c>
      <c r="BH1163" s="86">
        <f t="shared" si="233"/>
        <v>1.6121088581111387E-4</v>
      </c>
      <c r="BI1163" s="83">
        <f>SUMPRODUCT(BC1163:$BC$2007,BG1163:$BG$2007)</f>
        <v>13051.331275038967</v>
      </c>
      <c r="BJ1163" s="77">
        <f t="shared" si="227"/>
        <v>6.0047034357811828E-2</v>
      </c>
      <c r="BL1163" s="78">
        <f t="shared" si="234"/>
        <v>578000</v>
      </c>
      <c r="BM1163" s="82">
        <f t="shared" si="229"/>
        <v>0.99170491274771233</v>
      </c>
      <c r="BN1163" s="82">
        <f t="shared" si="230"/>
        <v>8.2950872522876695E-3</v>
      </c>
      <c r="BO1163" s="86">
        <f t="shared" si="235"/>
        <v>3.4457894083517182E-5</v>
      </c>
      <c r="BP1163" s="83">
        <f>SUMPRODUCT(BC1162:$BC$2006, BN1163:$BN$2007)</f>
        <v>972.40150224247134</v>
      </c>
      <c r="BQ1163" s="77">
        <f t="shared" si="231"/>
        <v>8.0620022507347736E-3</v>
      </c>
    </row>
    <row r="1164" spans="55:69" x14ac:dyDescent="0.35">
      <c r="BC1164" s="88">
        <v>500</v>
      </c>
      <c r="BE1164" s="78">
        <f t="shared" si="232"/>
        <v>578500</v>
      </c>
      <c r="BF1164" s="82">
        <f t="shared" si="226"/>
        <v>0.93016246111256606</v>
      </c>
      <c r="BG1164" s="82">
        <f t="shared" si="228"/>
        <v>6.9837538887433936E-2</v>
      </c>
      <c r="BH1164" s="86">
        <f t="shared" si="233"/>
        <v>1.6084045962116988E-4</v>
      </c>
      <c r="BI1164" s="83">
        <f>SUMPRODUCT(BC1164:$BC$2007,BG1164:$BG$2007)</f>
        <v>13016.33208536544</v>
      </c>
      <c r="BJ1164" s="77">
        <f t="shared" si="227"/>
        <v>5.9886008827118177E-2</v>
      </c>
      <c r="BL1164" s="78">
        <f t="shared" si="234"/>
        <v>578500</v>
      </c>
      <c r="BM1164" s="82">
        <f t="shared" si="229"/>
        <v>0.99173922809542103</v>
      </c>
      <c r="BN1164" s="82">
        <f t="shared" si="230"/>
        <v>8.2607719045789674E-3</v>
      </c>
      <c r="BO1164" s="86">
        <f t="shared" si="235"/>
        <v>3.4315347708702149E-5</v>
      </c>
      <c r="BP1164" s="83">
        <f>SUMPRODUCT(BC1163:$BC$2006, BN1164:$BN$2007)</f>
        <v>968.2539586163274</v>
      </c>
      <c r="BQ1164" s="77">
        <f t="shared" si="231"/>
        <v>8.0276157283241407E-3</v>
      </c>
    </row>
    <row r="1165" spans="55:69" x14ac:dyDescent="0.35">
      <c r="BC1165" s="88">
        <v>500</v>
      </c>
      <c r="BE1165" s="78">
        <f t="shared" si="232"/>
        <v>579000</v>
      </c>
      <c r="BF1165" s="82">
        <f t="shared" si="226"/>
        <v>0.93032293199715277</v>
      </c>
      <c r="BG1165" s="82">
        <f t="shared" si="228"/>
        <v>6.9677068002847231E-2</v>
      </c>
      <c r="BH1165" s="86">
        <f t="shared" si="233"/>
        <v>1.6047088458670533E-4</v>
      </c>
      <c r="BI1165" s="83">
        <f>SUMPRODUCT(BC1165:$BC$2007,BG1165:$BG$2007)</f>
        <v>12981.413315921724</v>
      </c>
      <c r="BJ1165" s="77">
        <f t="shared" si="227"/>
        <v>5.9725353296710366E-2</v>
      </c>
      <c r="BL1165" s="78">
        <f t="shared" si="234"/>
        <v>579000</v>
      </c>
      <c r="BM1165" s="82">
        <f t="shared" si="229"/>
        <v>0.99177340148644455</v>
      </c>
      <c r="BN1165" s="82">
        <f t="shared" si="230"/>
        <v>8.2265985135554498E-3</v>
      </c>
      <c r="BO1165" s="86">
        <f t="shared" si="235"/>
        <v>3.4173391023517574E-5</v>
      </c>
      <c r="BP1165" s="83">
        <f>SUMPRODUCT(BC1164:$BC$2006, BN1165:$BN$2007)</f>
        <v>964.12357266403785</v>
      </c>
      <c r="BQ1165" s="77">
        <f t="shared" si="231"/>
        <v>7.9933714570360262E-3</v>
      </c>
    </row>
    <row r="1166" spans="55:69" x14ac:dyDescent="0.35">
      <c r="BC1166" s="88">
        <v>500</v>
      </c>
      <c r="BE1166" s="78">
        <f t="shared" si="232"/>
        <v>579500</v>
      </c>
      <c r="BF1166" s="82">
        <f t="shared" si="226"/>
        <v>0.93048303415590516</v>
      </c>
      <c r="BG1166" s="82">
        <f t="shared" si="228"/>
        <v>6.9516965844094836E-2</v>
      </c>
      <c r="BH1166" s="86">
        <f t="shared" si="233"/>
        <v>1.6010215875239542E-4</v>
      </c>
      <c r="BI1166" s="83">
        <f>SUMPRODUCT(BC1166:$BC$2007,BG1166:$BG$2007)</f>
        <v>12946.574781920299</v>
      </c>
      <c r="BJ1166" s="77">
        <f t="shared" si="227"/>
        <v>5.9565066916411349E-2</v>
      </c>
      <c r="BL1166" s="78">
        <f t="shared" si="234"/>
        <v>579500</v>
      </c>
      <c r="BM1166" s="82">
        <f t="shared" si="229"/>
        <v>0.99180743350803358</v>
      </c>
      <c r="BN1166" s="82">
        <f t="shared" si="230"/>
        <v>8.1925664919664243E-3</v>
      </c>
      <c r="BO1166" s="86">
        <f t="shared" si="235"/>
        <v>3.4032021589025518E-5</v>
      </c>
      <c r="BP1166" s="83">
        <f>SUMPRODUCT(BC1165:$BC$2006, BN1166:$BN$2007)</f>
        <v>960.01027340726012</v>
      </c>
      <c r="BQ1166" s="77">
        <f t="shared" si="231"/>
        <v>7.9592688484020277E-3</v>
      </c>
    </row>
    <row r="1167" spans="55:69" x14ac:dyDescent="0.35">
      <c r="BC1167" s="88">
        <v>500</v>
      </c>
      <c r="BE1167" s="78">
        <f t="shared" si="232"/>
        <v>580000</v>
      </c>
      <c r="BF1167" s="82">
        <f t="shared" si="226"/>
        <v>0.93064276843607174</v>
      </c>
      <c r="BG1167" s="82">
        <f t="shared" si="228"/>
        <v>6.9357231563928257E-2</v>
      </c>
      <c r="BH1167" s="86">
        <f t="shared" si="233"/>
        <v>1.5973428016657909E-4</v>
      </c>
      <c r="BI1167" s="83">
        <f>SUMPRODUCT(BC1167:$BC$2007,BG1167:$BG$2007)</f>
        <v>12911.816298998252</v>
      </c>
      <c r="BJ1167" s="77">
        <f t="shared" si="227"/>
        <v>5.94051488379976E-2</v>
      </c>
      <c r="BL1167" s="78">
        <f t="shared" si="234"/>
        <v>580000</v>
      </c>
      <c r="BM1167" s="82">
        <f t="shared" si="229"/>
        <v>0.99184132474500886</v>
      </c>
      <c r="BN1167" s="82">
        <f t="shared" si="230"/>
        <v>8.1586752549911434E-3</v>
      </c>
      <c r="BO1167" s="86">
        <f t="shared" si="235"/>
        <v>3.3891236975280847E-5</v>
      </c>
      <c r="BP1167" s="83">
        <f>SUMPRODUCT(BC1166:$BC$2006, BN1167:$BN$2007)</f>
        <v>955.91399016127696</v>
      </c>
      <c r="BQ1167" s="77">
        <f t="shared" si="231"/>
        <v>7.9253073163881357E-3</v>
      </c>
    </row>
    <row r="1168" spans="55:69" x14ac:dyDescent="0.35">
      <c r="BC1168" s="88">
        <v>500</v>
      </c>
      <c r="BE1168" s="78">
        <f t="shared" si="232"/>
        <v>580500</v>
      </c>
      <c r="BF1168" s="82">
        <f t="shared" si="226"/>
        <v>0.93080213568295445</v>
      </c>
      <c r="BG1168" s="82">
        <f t="shared" si="228"/>
        <v>6.9197864317045554E-2</v>
      </c>
      <c r="BH1168" s="86">
        <f t="shared" si="233"/>
        <v>1.5936724688270232E-4</v>
      </c>
      <c r="BI1168" s="83">
        <f>SUMPRODUCT(BC1168:$BC$2007,BG1168:$BG$2007)</f>
        <v>12877.137683216286</v>
      </c>
      <c r="BJ1168" s="77">
        <f t="shared" si="227"/>
        <v>5.9245598215194574E-2</v>
      </c>
      <c r="BL1168" s="78">
        <f t="shared" si="234"/>
        <v>580500</v>
      </c>
      <c r="BM1168" s="82">
        <f t="shared" si="229"/>
        <v>0.99187507577977219</v>
      </c>
      <c r="BN1168" s="82">
        <f t="shared" si="230"/>
        <v>8.1249242202278138E-3</v>
      </c>
      <c r="BO1168" s="86">
        <f t="shared" si="235"/>
        <v>3.3751034763329635E-5</v>
      </c>
      <c r="BP1168" s="83">
        <f>SUMPRODUCT(BC1167:$BC$2006, BN1168:$BN$2007)</f>
        <v>951.8346525337812</v>
      </c>
      <c r="BQ1168" s="77">
        <f t="shared" si="231"/>
        <v>7.8914862773846635E-3</v>
      </c>
    </row>
    <row r="1169" spans="55:69" x14ac:dyDescent="0.35">
      <c r="BC1169" s="88">
        <v>500</v>
      </c>
      <c r="BE1169" s="78">
        <f t="shared" si="232"/>
        <v>581000</v>
      </c>
      <c r="BF1169" s="82">
        <f t="shared" si="226"/>
        <v>0.93096113673991288</v>
      </c>
      <c r="BG1169" s="82">
        <f t="shared" si="228"/>
        <v>6.9038863260087124E-2</v>
      </c>
      <c r="BH1169" s="86">
        <f t="shared" si="233"/>
        <v>1.5900105695842992E-4</v>
      </c>
      <c r="BI1169" s="83">
        <f>SUMPRODUCT(BC1169:$BC$2007,BG1169:$BG$2007)</f>
        <v>12842.538751057764</v>
      </c>
      <c r="BJ1169" s="77">
        <f t="shared" si="227"/>
        <v>5.9086414203672333E-2</v>
      </c>
      <c r="BL1169" s="78">
        <f t="shared" si="234"/>
        <v>581000</v>
      </c>
      <c r="BM1169" s="82">
        <f t="shared" si="229"/>
        <v>0.99190868719231595</v>
      </c>
      <c r="BN1169" s="82">
        <f t="shared" si="230"/>
        <v>8.0913128076840479E-3</v>
      </c>
      <c r="BO1169" s="86">
        <f t="shared" si="235"/>
        <v>3.3611412543765873E-5</v>
      </c>
      <c r="BP1169" s="83">
        <f>SUMPRODUCT(BC1168:$BC$2006, BN1169:$BN$2007)</f>
        <v>947.77219042366721</v>
      </c>
      <c r="BQ1169" s="77">
        <f t="shared" si="231"/>
        <v>7.857805150196219E-3</v>
      </c>
    </row>
    <row r="1170" spans="55:69" x14ac:dyDescent="0.35">
      <c r="BC1170" s="88">
        <v>500</v>
      </c>
      <c r="BE1170" s="78">
        <f t="shared" si="232"/>
        <v>581500</v>
      </c>
      <c r="BF1170" s="82">
        <f t="shared" si="226"/>
        <v>0.93111977244836863</v>
      </c>
      <c r="BG1170" s="82">
        <f t="shared" si="228"/>
        <v>6.8880227551631368E-2</v>
      </c>
      <c r="BH1170" s="86">
        <f t="shared" si="233"/>
        <v>1.5863570845575659E-4</v>
      </c>
      <c r="BI1170" s="83">
        <f>SUMPRODUCT(BC1170:$BC$2007,BG1170:$BG$2007)</f>
        <v>12808.01931942772</v>
      </c>
      <c r="BJ1170" s="77">
        <f t="shared" si="227"/>
        <v>5.8927595961040975E-2</v>
      </c>
      <c r="BL1170" s="78">
        <f t="shared" si="234"/>
        <v>581500</v>
      </c>
      <c r="BM1170" s="82">
        <f t="shared" si="229"/>
        <v>0.99194215956023335</v>
      </c>
      <c r="BN1170" s="82">
        <f t="shared" si="230"/>
        <v>8.0578404397666503E-3</v>
      </c>
      <c r="BO1170" s="86">
        <f t="shared" si="235"/>
        <v>3.3472367917397605E-5</v>
      </c>
      <c r="BP1170" s="83">
        <f>SUMPRODUCT(BC1169:$BC$2006, BN1170:$BN$2007)</f>
        <v>943.72653401982518</v>
      </c>
      <c r="BQ1170" s="77">
        <f t="shared" si="231"/>
        <v>7.8242633560317125E-3</v>
      </c>
    </row>
    <row r="1171" spans="55:69" x14ac:dyDescent="0.35">
      <c r="BC1171" s="88">
        <v>500</v>
      </c>
      <c r="BE1171" s="78">
        <f t="shared" si="232"/>
        <v>582000</v>
      </c>
      <c r="BF1171" s="82">
        <f t="shared" si="226"/>
        <v>0.93127804364780997</v>
      </c>
      <c r="BG1171" s="82">
        <f t="shared" si="228"/>
        <v>6.8721956352190028E-2</v>
      </c>
      <c r="BH1171" s="86">
        <f t="shared" si="233"/>
        <v>1.5827119944133994E-4</v>
      </c>
      <c r="BI1171" s="83">
        <f>SUMPRODUCT(BC1171:$BC$2007,BG1171:$BG$2007)</f>
        <v>12773.579205651902</v>
      </c>
      <c r="BJ1171" s="77">
        <f t="shared" si="227"/>
        <v>5.8769142646846226E-2</v>
      </c>
      <c r="BL1171" s="78">
        <f t="shared" si="234"/>
        <v>582000</v>
      </c>
      <c r="BM1171" s="82">
        <f t="shared" si="229"/>
        <v>0.99197549345872793</v>
      </c>
      <c r="BN1171" s="82">
        <f t="shared" si="230"/>
        <v>8.0245065412720695E-3</v>
      </c>
      <c r="BO1171" s="86">
        <f t="shared" si="235"/>
        <v>3.3333898494580794E-5</v>
      </c>
      <c r="BP1171" s="83">
        <f>SUMPRODUCT(BC1170:$BC$2006, BN1171:$BN$2007)</f>
        <v>939.69761379994191</v>
      </c>
      <c r="BQ1171" s="77">
        <f t="shared" si="231"/>
        <v>7.790860318494415E-3</v>
      </c>
    </row>
    <row r="1172" spans="55:69" x14ac:dyDescent="0.35">
      <c r="BC1172" s="88">
        <v>500</v>
      </c>
      <c r="BE1172" s="78">
        <f t="shared" si="232"/>
        <v>582500</v>
      </c>
      <c r="BF1172" s="82">
        <f t="shared" si="226"/>
        <v>0.93143595117579636</v>
      </c>
      <c r="BG1172" s="82">
        <f t="shared" si="228"/>
        <v>6.8564048824203638E-2</v>
      </c>
      <c r="BH1172" s="86">
        <f t="shared" si="233"/>
        <v>1.5790752798638952E-4</v>
      </c>
      <c r="BI1172" s="83">
        <f>SUMPRODUCT(BC1172:$BC$2007,BG1172:$BG$2007)</f>
        <v>12739.218227475809</v>
      </c>
      <c r="BJ1172" s="77">
        <f t="shared" si="227"/>
        <v>5.8611053422565021E-2</v>
      </c>
      <c r="BL1172" s="78">
        <f t="shared" si="234"/>
        <v>582500</v>
      </c>
      <c r="BM1172" s="82">
        <f t="shared" si="229"/>
        <v>0.99200868946062382</v>
      </c>
      <c r="BN1172" s="82">
        <f t="shared" si="230"/>
        <v>7.9913105393761841E-3</v>
      </c>
      <c r="BO1172" s="86">
        <f t="shared" si="235"/>
        <v>3.3196001895885452E-5</v>
      </c>
      <c r="BP1172" s="83">
        <f>SUMPRODUCT(BC1171:$BC$2006, BN1172:$BN$2007)</f>
        <v>935.68536052930597</v>
      </c>
      <c r="BQ1172" s="77">
        <f t="shared" si="231"/>
        <v>7.7575954635720505E-3</v>
      </c>
    </row>
    <row r="1173" spans="55:69" x14ac:dyDescent="0.35">
      <c r="BC1173" s="88">
        <v>500</v>
      </c>
      <c r="BE1173" s="78">
        <f t="shared" si="232"/>
        <v>583000</v>
      </c>
      <c r="BF1173" s="82">
        <f t="shared" si="226"/>
        <v>0.9315934958679627</v>
      </c>
      <c r="BG1173" s="82">
        <f t="shared" si="228"/>
        <v>6.8406504132037305E-2</v>
      </c>
      <c r="BH1173" s="86">
        <f t="shared" si="233"/>
        <v>1.5754469216633371E-4</v>
      </c>
      <c r="BI1173" s="83">
        <f>SUMPRODUCT(BC1173:$BC$2007,BG1173:$BG$2007)</f>
        <v>12704.936203063706</v>
      </c>
      <c r="BJ1173" s="77">
        <f t="shared" si="227"/>
        <v>5.8453327451600978E-2</v>
      </c>
      <c r="BL1173" s="78">
        <f t="shared" si="234"/>
        <v>583000</v>
      </c>
      <c r="BM1173" s="82">
        <f t="shared" si="229"/>
        <v>0.99204174813637569</v>
      </c>
      <c r="BN1173" s="82">
        <f t="shared" si="230"/>
        <v>7.9582518636243105E-3</v>
      </c>
      <c r="BO1173" s="86">
        <f t="shared" si="235"/>
        <v>3.3058675751873601E-5</v>
      </c>
      <c r="BP1173" s="83">
        <f>SUMPRODUCT(BC1172:$BC$2006, BN1173:$BN$2007)</f>
        <v>931.68970525961765</v>
      </c>
      <c r="BQ1173" s="77">
        <f t="shared" si="231"/>
        <v>7.7244682196269303E-3</v>
      </c>
    </row>
    <row r="1174" spans="55:69" x14ac:dyDescent="0.35">
      <c r="BC1174" s="88">
        <v>500</v>
      </c>
      <c r="BE1174" s="78">
        <f t="shared" si="232"/>
        <v>583500</v>
      </c>
      <c r="BF1174" s="82">
        <f t="shared" si="226"/>
        <v>0.93175067855802352</v>
      </c>
      <c r="BG1174" s="82">
        <f t="shared" si="228"/>
        <v>6.8249321441976485E-2</v>
      </c>
      <c r="BH1174" s="86">
        <f t="shared" si="233"/>
        <v>1.5718269006081975E-4</v>
      </c>
      <c r="BI1174" s="83">
        <f>SUMPRODUCT(BC1174:$BC$2007,BG1174:$BG$2007)</f>
        <v>12670.732950997688</v>
      </c>
      <c r="BJ1174" s="77">
        <f t="shared" si="227"/>
        <v>5.8295963899280073E-2</v>
      </c>
      <c r="BL1174" s="78">
        <f t="shared" si="234"/>
        <v>583500</v>
      </c>
      <c r="BM1174" s="82">
        <f t="shared" si="229"/>
        <v>0.9920746700540779</v>
      </c>
      <c r="BN1174" s="82">
        <f t="shared" si="230"/>
        <v>7.9253299459220994E-3</v>
      </c>
      <c r="BO1174" s="86">
        <f t="shared" si="235"/>
        <v>3.292191770221109E-5</v>
      </c>
      <c r="BP1174" s="83">
        <f>SUMPRODUCT(BC1173:$BC$2006, BN1174:$BN$2007)</f>
        <v>927.7105793278057</v>
      </c>
      <c r="BQ1174" s="77">
        <f t="shared" si="231"/>
        <v>7.6914780173861427E-3</v>
      </c>
    </row>
    <row r="1175" spans="55:69" x14ac:dyDescent="0.35">
      <c r="BC1175" s="88">
        <v>500</v>
      </c>
      <c r="BE1175" s="78">
        <f t="shared" si="232"/>
        <v>584000</v>
      </c>
      <c r="BF1175" s="82">
        <f t="shared" si="226"/>
        <v>0.93190750007777812</v>
      </c>
      <c r="BG1175" s="82">
        <f t="shared" si="228"/>
        <v>6.8092499922221883E-2</v>
      </c>
      <c r="BH1175" s="86">
        <f t="shared" si="233"/>
        <v>1.568215197546019E-4</v>
      </c>
      <c r="BI1175" s="83">
        <f>SUMPRODUCT(BC1175:$BC$2007,BG1175:$BG$2007)</f>
        <v>12636.608290276701</v>
      </c>
      <c r="BJ1175" s="77">
        <f t="shared" si="227"/>
        <v>5.8138961932846143E-2</v>
      </c>
      <c r="BL1175" s="78">
        <f t="shared" si="234"/>
        <v>584000</v>
      </c>
      <c r="BM1175" s="82">
        <f t="shared" si="229"/>
        <v>0.99210745577947523</v>
      </c>
      <c r="BN1175" s="82">
        <f t="shared" si="230"/>
        <v>7.8925442205247665E-3</v>
      </c>
      <c r="BO1175" s="86">
        <f t="shared" si="235"/>
        <v>3.2785725397332932E-5</v>
      </c>
      <c r="BP1175" s="83">
        <f>SUMPRODUCT(BC1174:$BC$2006, BN1175:$BN$2007)</f>
        <v>923.74791435484474</v>
      </c>
      <c r="BQ1175" s="77">
        <f t="shared" si="231"/>
        <v>7.6586242899317472E-3</v>
      </c>
    </row>
    <row r="1176" spans="55:69" x14ac:dyDescent="0.35">
      <c r="BC1176" s="88">
        <v>500</v>
      </c>
      <c r="BE1176" s="78">
        <f t="shared" si="232"/>
        <v>584500</v>
      </c>
      <c r="BF1176" s="82">
        <f t="shared" si="226"/>
        <v>0.93206396125711399</v>
      </c>
      <c r="BG1176" s="82">
        <f t="shared" si="228"/>
        <v>6.7936038742886007E-2</v>
      </c>
      <c r="BH1176" s="86">
        <f t="shared" si="233"/>
        <v>1.5646117933587611E-4</v>
      </c>
      <c r="BI1176" s="83">
        <f>SUMPRODUCT(BC1176:$BC$2007,BG1176:$BG$2007)</f>
        <v>12602.562040315592</v>
      </c>
      <c r="BJ1176" s="77">
        <f t="shared" si="227"/>
        <v>5.7982320721456523E-2</v>
      </c>
      <c r="BL1176" s="78">
        <f t="shared" si="234"/>
        <v>584500</v>
      </c>
      <c r="BM1176" s="82">
        <f t="shared" si="229"/>
        <v>0.99214010587597157</v>
      </c>
      <c r="BN1176" s="82">
        <f t="shared" si="230"/>
        <v>7.8598941240284326E-3</v>
      </c>
      <c r="BO1176" s="86">
        <f t="shared" si="235"/>
        <v>3.265009649633388E-5</v>
      </c>
      <c r="BP1176" s="83">
        <f>SUMPRODUCT(BC1175:$BC$2006, BN1176:$BN$2007)</f>
        <v>919.80164224458247</v>
      </c>
      <c r="BQ1176" s="77">
        <f t="shared" si="231"/>
        <v>7.6259064726910521E-3</v>
      </c>
    </row>
    <row r="1177" spans="55:69" x14ac:dyDescent="0.35">
      <c r="BC1177" s="88">
        <v>500</v>
      </c>
      <c r="BE1177" s="78">
        <f t="shared" si="232"/>
        <v>585000</v>
      </c>
      <c r="BF1177" s="82">
        <f t="shared" si="226"/>
        <v>0.93222006292401216</v>
      </c>
      <c r="BG1177" s="82">
        <f t="shared" si="228"/>
        <v>6.7779937075987839E-2</v>
      </c>
      <c r="BH1177" s="86">
        <f t="shared" si="233"/>
        <v>1.561016668981674E-4</v>
      </c>
      <c r="BI1177" s="83">
        <f>SUMPRODUCT(BC1177:$BC$2007,BG1177:$BG$2007)</f>
        <v>12568.594020944151</v>
      </c>
      <c r="BJ1177" s="77">
        <f t="shared" si="227"/>
        <v>5.7826039436177624E-2</v>
      </c>
      <c r="BL1177" s="78">
        <f t="shared" si="234"/>
        <v>585000</v>
      </c>
      <c r="BM1177" s="82">
        <f t="shared" si="229"/>
        <v>0.99217262090464053</v>
      </c>
      <c r="BN1177" s="82">
        <f t="shared" si="230"/>
        <v>7.8273790953594657E-3</v>
      </c>
      <c r="BO1177" s="86">
        <f t="shared" si="235"/>
        <v>3.2515028668966828E-5</v>
      </c>
      <c r="BP1177" s="83">
        <f>SUMPRODUCT(BC1176:$BC$2006, BN1177:$BN$2007)</f>
        <v>915.87169518256803</v>
      </c>
      <c r="BQ1177" s="77">
        <f t="shared" si="231"/>
        <v>7.5933240034269022E-3</v>
      </c>
    </row>
    <row r="1178" spans="55:69" x14ac:dyDescent="0.35">
      <c r="BC1178" s="88">
        <v>500</v>
      </c>
      <c r="BE1178" s="78">
        <f t="shared" si="232"/>
        <v>585500</v>
      </c>
      <c r="BF1178" s="82">
        <f t="shared" si="226"/>
        <v>0.93237580590455083</v>
      </c>
      <c r="BG1178" s="82">
        <f t="shared" si="228"/>
        <v>6.7624194095449175E-2</v>
      </c>
      <c r="BH1178" s="86">
        <f t="shared" si="233"/>
        <v>1.5574298053866453E-4</v>
      </c>
      <c r="BI1178" s="83">
        <f>SUMPRODUCT(BC1178:$BC$2007,BG1178:$BG$2007)</f>
        <v>12534.704052406156</v>
      </c>
      <c r="BJ1178" s="77">
        <f t="shared" si="227"/>
        <v>5.7670117249980564E-2</v>
      </c>
      <c r="BL1178" s="78">
        <f t="shared" si="234"/>
        <v>585500</v>
      </c>
      <c r="BM1178" s="82">
        <f t="shared" si="229"/>
        <v>0.99220500142423429</v>
      </c>
      <c r="BN1178" s="82">
        <f t="shared" si="230"/>
        <v>7.7949985757657103E-3</v>
      </c>
      <c r="BO1178" s="86">
        <f t="shared" si="235"/>
        <v>3.238051959375543E-5</v>
      </c>
      <c r="BP1178" s="83">
        <f>SUMPRODUCT(BC1177:$BC$2006, BN1178:$BN$2007)</f>
        <v>911.95800563488854</v>
      </c>
      <c r="BQ1178" s="77">
        <f t="shared" si="231"/>
        <v>7.5608763222280283E-3</v>
      </c>
    </row>
    <row r="1179" spans="55:69" x14ac:dyDescent="0.35">
      <c r="BC1179" s="88">
        <v>500</v>
      </c>
      <c r="BE1179" s="78">
        <f t="shared" si="232"/>
        <v>586000</v>
      </c>
      <c r="BF1179" s="82">
        <f t="shared" si="226"/>
        <v>0.93253119102291049</v>
      </c>
      <c r="BG1179" s="82">
        <f t="shared" si="228"/>
        <v>6.7468808977089512E-2</v>
      </c>
      <c r="BH1179" s="86">
        <f t="shared" si="233"/>
        <v>1.5538511835966329E-4</v>
      </c>
      <c r="BI1179" s="83">
        <f>SUMPRODUCT(BC1179:$BC$2007,BG1179:$BG$2007)</f>
        <v>12500.891955358431</v>
      </c>
      <c r="BJ1179" s="77">
        <f t="shared" si="227"/>
        <v>5.7514553337736807E-2</v>
      </c>
      <c r="BL1179" s="78">
        <f t="shared" si="234"/>
        <v>586000</v>
      </c>
      <c r="BM1179" s="82">
        <f t="shared" si="229"/>
        <v>0.99223724799119373</v>
      </c>
      <c r="BN1179" s="82">
        <f t="shared" si="230"/>
        <v>7.7627520088062729E-3</v>
      </c>
      <c r="BO1179" s="86">
        <f t="shared" si="235"/>
        <v>3.2246566959437395E-5</v>
      </c>
      <c r="BP1179" s="83">
        <f>SUMPRODUCT(BC1178:$BC$2006, BN1179:$BN$2007)</f>
        <v>908.06050634700557</v>
      </c>
      <c r="BQ1179" s="77">
        <f t="shared" si="231"/>
        <v>7.5285628714994073E-3</v>
      </c>
    </row>
    <row r="1180" spans="55:69" x14ac:dyDescent="0.35">
      <c r="BC1180" s="88">
        <v>500</v>
      </c>
      <c r="BE1180" s="78">
        <f t="shared" si="232"/>
        <v>586500</v>
      </c>
      <c r="BF1180" s="82">
        <f t="shared" si="226"/>
        <v>0.93268621910137728</v>
      </c>
      <c r="BG1180" s="82">
        <f t="shared" si="228"/>
        <v>6.7313780898622722E-2</v>
      </c>
      <c r="BH1180" s="86">
        <f t="shared" si="233"/>
        <v>1.5502807846679012E-4</v>
      </c>
      <c r="BI1180" s="83">
        <f>SUMPRODUCT(BC1180:$BC$2007,BG1180:$BG$2007)</f>
        <v>12467.157550869888</v>
      </c>
      <c r="BJ1180" s="77">
        <f t="shared" si="227"/>
        <v>5.735934687621376E-2</v>
      </c>
      <c r="BL1180" s="78">
        <f t="shared" si="234"/>
        <v>586500</v>
      </c>
      <c r="BM1180" s="82">
        <f t="shared" si="229"/>
        <v>0.99226936115965803</v>
      </c>
      <c r="BN1180" s="82">
        <f t="shared" si="230"/>
        <v>7.7306388403419746E-3</v>
      </c>
      <c r="BO1180" s="86">
        <f t="shared" si="235"/>
        <v>3.2113168464298347E-5</v>
      </c>
      <c r="BP1180" s="83">
        <f>SUMPRODUCT(BC1179:$BC$2006, BN1180:$BN$2007)</f>
        <v>904.17913034260243</v>
      </c>
      <c r="BQ1180" s="77">
        <f t="shared" si="231"/>
        <v>7.4963830959526969E-3</v>
      </c>
    </row>
    <row r="1181" spans="55:69" x14ac:dyDescent="0.35">
      <c r="BC1181" s="88">
        <v>500</v>
      </c>
      <c r="BE1181" s="78">
        <f t="shared" si="232"/>
        <v>587000</v>
      </c>
      <c r="BF1181" s="82">
        <f t="shared" si="226"/>
        <v>0.93284089096034828</v>
      </c>
      <c r="BG1181" s="82">
        <f t="shared" si="228"/>
        <v>6.7159109039651721E-2</v>
      </c>
      <c r="BH1181" s="86">
        <f t="shared" si="233"/>
        <v>1.5467185897100055E-4</v>
      </c>
      <c r="BI1181" s="83">
        <f>SUMPRODUCT(BC1181:$BC$2007,BG1181:$BG$2007)</f>
        <v>12433.500660420577</v>
      </c>
      <c r="BJ1181" s="77">
        <f t="shared" si="227"/>
        <v>5.7204497044070421E-2</v>
      </c>
      <c r="BL1181" s="78">
        <f t="shared" si="234"/>
        <v>587000</v>
      </c>
      <c r="BM1181" s="82">
        <f t="shared" si="229"/>
        <v>0.99230134148147353</v>
      </c>
      <c r="BN1181" s="82">
        <f t="shared" si="230"/>
        <v>7.6986585185264689E-3</v>
      </c>
      <c r="BO1181" s="86">
        <f t="shared" si="235"/>
        <v>3.1980321815505697E-5</v>
      </c>
      <c r="BP1181" s="83">
        <f>SUMPRODUCT(BC1180:$BC$2006, BN1181:$BN$2007)</f>
        <v>900.31381092243134</v>
      </c>
      <c r="BQ1181" s="77">
        <f t="shared" si="231"/>
        <v>7.464336442596687E-3</v>
      </c>
    </row>
    <row r="1182" spans="55:69" x14ac:dyDescent="0.35">
      <c r="BC1182" s="88">
        <v>500</v>
      </c>
      <c r="BE1182" s="78">
        <f t="shared" si="232"/>
        <v>587500</v>
      </c>
      <c r="BF1182" s="82">
        <f t="shared" si="226"/>
        <v>0.93299520741833553</v>
      </c>
      <c r="BG1182" s="82">
        <f t="shared" si="228"/>
        <v>6.7004792581664474E-2</v>
      </c>
      <c r="BH1182" s="86">
        <f t="shared" si="233"/>
        <v>1.5431645798724691E-4</v>
      </c>
      <c r="BI1182" s="83">
        <f>SUMPRODUCT(BC1182:$BC$2007,BG1182:$BG$2007)</f>
        <v>12399.92110590075</v>
      </c>
      <c r="BJ1182" s="77">
        <f t="shared" si="227"/>
        <v>5.7050003021853056E-2</v>
      </c>
      <c r="BL1182" s="78">
        <f t="shared" si="234"/>
        <v>587500</v>
      </c>
      <c r="BM1182" s="82">
        <f t="shared" si="229"/>
        <v>0.99233318950620408</v>
      </c>
      <c r="BN1182" s="82">
        <f t="shared" si="230"/>
        <v>7.6668104937959169E-3</v>
      </c>
      <c r="BO1182" s="86">
        <f t="shared" si="235"/>
        <v>3.1848024730551927E-5</v>
      </c>
      <c r="BP1182" s="83">
        <f>SUMPRODUCT(BC1181:$BC$2006, BN1182:$BN$2007)</f>
        <v>896.46448166316816</v>
      </c>
      <c r="BQ1182" s="77">
        <f t="shared" si="231"/>
        <v>7.4324223607277959E-3</v>
      </c>
    </row>
    <row r="1183" spans="55:69" x14ac:dyDescent="0.35">
      <c r="BC1183" s="88">
        <v>500</v>
      </c>
      <c r="BE1183" s="78">
        <f t="shared" si="232"/>
        <v>588000</v>
      </c>
      <c r="BF1183" s="82">
        <f t="shared" si="226"/>
        <v>0.93314916929197012</v>
      </c>
      <c r="BG1183" s="82">
        <f t="shared" si="228"/>
        <v>6.6850830708029885E-2</v>
      </c>
      <c r="BH1183" s="86">
        <f t="shared" si="233"/>
        <v>1.5396187363458935E-4</v>
      </c>
      <c r="BI1183" s="83">
        <f>SUMPRODUCT(BC1183:$BC$2007,BG1183:$BG$2007)</f>
        <v>12366.418709609919</v>
      </c>
      <c r="BJ1183" s="77">
        <f t="shared" si="227"/>
        <v>5.6895863991990869E-2</v>
      </c>
      <c r="BL1183" s="78">
        <f t="shared" si="234"/>
        <v>588000</v>
      </c>
      <c r="BM1183" s="82">
        <f t="shared" si="229"/>
        <v>0.99236490578114001</v>
      </c>
      <c r="BN1183" s="82">
        <f t="shared" si="230"/>
        <v>7.6350942188599946E-3</v>
      </c>
      <c r="BO1183" s="86">
        <f t="shared" si="235"/>
        <v>3.1716274935922328E-5</v>
      </c>
      <c r="BP1183" s="83">
        <f>SUMPRODUCT(BC1182:$BC$2006, BN1183:$BN$2007)</f>
        <v>892.63107641627005</v>
      </c>
      <c r="BQ1183" s="77">
        <f t="shared" si="231"/>
        <v>7.4006403019206048E-3</v>
      </c>
    </row>
    <row r="1184" spans="55:69" x14ac:dyDescent="0.35">
      <c r="BC1184" s="88">
        <v>500</v>
      </c>
      <c r="BE1184" s="78">
        <f t="shared" si="232"/>
        <v>588500</v>
      </c>
      <c r="BF1184" s="82">
        <f t="shared" si="226"/>
        <v>0.93330277739600664</v>
      </c>
      <c r="BG1184" s="82">
        <f t="shared" si="228"/>
        <v>6.6697222603993356E-2</v>
      </c>
      <c r="BH1184" s="86">
        <f t="shared" si="233"/>
        <v>1.5360810403652891E-4</v>
      </c>
      <c r="BI1184" s="83">
        <f>SUMPRODUCT(BC1184:$BC$2007,BG1184:$BG$2007)</f>
        <v>12332.993294255906</v>
      </c>
      <c r="BJ1184" s="77">
        <f t="shared" si="227"/>
        <v>5.6742079138791625E-2</v>
      </c>
      <c r="BL1184" s="78">
        <f t="shared" si="234"/>
        <v>588500</v>
      </c>
      <c r="BM1184" s="82">
        <f t="shared" si="229"/>
        <v>0.99239649085130743</v>
      </c>
      <c r="BN1184" s="82">
        <f t="shared" si="230"/>
        <v>7.6035091486925666E-3</v>
      </c>
      <c r="BO1184" s="86">
        <f t="shared" si="235"/>
        <v>3.1585070167428064E-5</v>
      </c>
      <c r="BP1184" s="83">
        <f>SUMPRODUCT(BC1183:$BC$2006, BN1184:$BN$2007)</f>
        <v>888.81352930684</v>
      </c>
      <c r="BQ1184" s="77">
        <f t="shared" si="231"/>
        <v>7.3689897200184427E-3</v>
      </c>
    </row>
    <row r="1185" spans="55:69" x14ac:dyDescent="0.35">
      <c r="BC1185" s="88">
        <v>500</v>
      </c>
      <c r="BE1185" s="78">
        <f t="shared" si="232"/>
        <v>589000</v>
      </c>
      <c r="BF1185" s="82">
        <f t="shared" si="226"/>
        <v>0.93345603254332787</v>
      </c>
      <c r="BG1185" s="82">
        <f t="shared" si="228"/>
        <v>6.6543967456672126E-2</v>
      </c>
      <c r="BH1185" s="86">
        <f t="shared" si="233"/>
        <v>1.5325514732122958E-4</v>
      </c>
      <c r="BI1185" s="83">
        <f>SUMPRODUCT(BC1185:$BC$2007,BG1185:$BG$2007)</f>
        <v>12299.644682953909</v>
      </c>
      <c r="BJ1185" s="77">
        <f t="shared" si="227"/>
        <v>5.6588647648437372E-2</v>
      </c>
      <c r="BL1185" s="78">
        <f t="shared" si="234"/>
        <v>589000</v>
      </c>
      <c r="BM1185" s="82">
        <f t="shared" si="229"/>
        <v>0.99242794525947797</v>
      </c>
      <c r="BN1185" s="82">
        <f t="shared" si="230"/>
        <v>7.5720547405220273E-3</v>
      </c>
      <c r="BO1185" s="86">
        <f t="shared" si="235"/>
        <v>3.1454408170539239E-5</v>
      </c>
      <c r="BP1185" s="83">
        <f>SUMPRODUCT(BC1184:$BC$2006, BN1185:$BN$2007)</f>
        <v>885.01177473249379</v>
      </c>
      <c r="BQ1185" s="77">
        <f t="shared" si="231"/>
        <v>7.3374700711239908E-3</v>
      </c>
    </row>
    <row r="1186" spans="55:69" x14ac:dyDescent="0.35">
      <c r="BC1186" s="88">
        <v>500</v>
      </c>
      <c r="BE1186" s="78">
        <f t="shared" si="232"/>
        <v>589500</v>
      </c>
      <c r="BF1186" s="82">
        <f t="shared" si="226"/>
        <v>0.9336089355449485</v>
      </c>
      <c r="BG1186" s="82">
        <f t="shared" si="228"/>
        <v>6.6391064455051496E-2</v>
      </c>
      <c r="BH1186" s="86">
        <f t="shared" si="233"/>
        <v>1.5290300162063009E-4</v>
      </c>
      <c r="BI1186" s="83">
        <f>SUMPRODUCT(BC1186:$BC$2007,BG1186:$BG$2007)</f>
        <v>12266.372699225576</v>
      </c>
      <c r="BJ1186" s="77">
        <f t="shared" si="227"/>
        <v>5.6435568708980151E-2</v>
      </c>
      <c r="BL1186" s="78">
        <f t="shared" si="234"/>
        <v>589500</v>
      </c>
      <c r="BM1186" s="82">
        <f t="shared" si="229"/>
        <v>0.99245926954617769</v>
      </c>
      <c r="BN1186" s="82">
        <f t="shared" si="230"/>
        <v>7.5407304538223086E-3</v>
      </c>
      <c r="BO1186" s="86">
        <f t="shared" si="235"/>
        <v>3.1324286699718762E-5</v>
      </c>
      <c r="BP1186" s="83">
        <f>SUMPRODUCT(BC1185:$BC$2006, BN1186:$BN$2007)</f>
        <v>881.22574736223294</v>
      </c>
      <c r="BQ1186" s="77">
        <f t="shared" si="231"/>
        <v>7.3060808135899397E-3</v>
      </c>
    </row>
    <row r="1187" spans="55:69" x14ac:dyDescent="0.35">
      <c r="BC1187" s="88">
        <v>500</v>
      </c>
      <c r="BE1187" s="78">
        <f t="shared" si="232"/>
        <v>590000</v>
      </c>
      <c r="BF1187" s="82">
        <f t="shared" si="226"/>
        <v>0.93376148721001984</v>
      </c>
      <c r="BG1187" s="82">
        <f t="shared" si="228"/>
        <v>6.6238512789980164E-2</v>
      </c>
      <c r="BH1187" s="86">
        <f t="shared" si="233"/>
        <v>1.5255166507133211E-4</v>
      </c>
      <c r="BI1187" s="83">
        <f>SUMPRODUCT(BC1187:$BC$2007,BG1187:$BG$2007)</f>
        <v>12233.177166998052</v>
      </c>
      <c r="BJ1187" s="77">
        <f t="shared" si="227"/>
        <v>5.6282841510337647E-2</v>
      </c>
      <c r="BL1187" s="78">
        <f t="shared" si="234"/>
        <v>590000</v>
      </c>
      <c r="BM1187" s="82">
        <f t="shared" si="229"/>
        <v>0.99249046424969678</v>
      </c>
      <c r="BN1187" s="82">
        <f t="shared" si="230"/>
        <v>7.5095357503032201E-3</v>
      </c>
      <c r="BO1187" s="86">
        <f t="shared" si="235"/>
        <v>3.1194703519088485E-5</v>
      </c>
      <c r="BP1187" s="83">
        <f>SUMPRODUCT(BC1186:$BC$2006, BN1187:$BN$2007)</f>
        <v>877.45538213532166</v>
      </c>
      <c r="BQ1187" s="77">
        <f t="shared" si="231"/>
        <v>7.2748214080096806E-3</v>
      </c>
    </row>
    <row r="1188" spans="55:69" x14ac:dyDescent="0.35">
      <c r="BC1188" s="88">
        <v>500</v>
      </c>
      <c r="BE1188" s="78">
        <f t="shared" si="232"/>
        <v>590500</v>
      </c>
      <c r="BF1188" s="82">
        <f t="shared" si="226"/>
        <v>0.93391368834583377</v>
      </c>
      <c r="BG1188" s="82">
        <f t="shared" si="228"/>
        <v>6.608631165416623E-2</v>
      </c>
      <c r="BH1188" s="86">
        <f t="shared" si="233"/>
        <v>1.5220113581393413E-4</v>
      </c>
      <c r="BI1188" s="83">
        <f>SUMPRODUCT(BC1188:$BC$2007,BG1188:$BG$2007)</f>
        <v>12200.057910603064</v>
      </c>
      <c r="BJ1188" s="77">
        <f t="shared" si="227"/>
        <v>5.6130465244288955E-2</v>
      </c>
      <c r="BL1188" s="78">
        <f t="shared" si="234"/>
        <v>590500</v>
      </c>
      <c r="BM1188" s="82">
        <f t="shared" si="229"/>
        <v>0.99252152990609854</v>
      </c>
      <c r="BN1188" s="82">
        <f t="shared" si="230"/>
        <v>7.478470093901457E-3</v>
      </c>
      <c r="BO1188" s="86">
        <f t="shared" si="235"/>
        <v>3.1065656401763064E-5</v>
      </c>
      <c r="BP1188" s="83">
        <f>SUMPRODUCT(BC1187:$BC$2006, BN1188:$BN$2007)</f>
        <v>873.70061426017025</v>
      </c>
      <c r="BQ1188" s="77">
        <f t="shared" si="231"/>
        <v>7.2436913172080428E-3</v>
      </c>
    </row>
    <row r="1189" spans="55:69" x14ac:dyDescent="0.35">
      <c r="BC1189" s="88">
        <v>500</v>
      </c>
      <c r="BE1189" s="78">
        <f t="shared" si="232"/>
        <v>591000</v>
      </c>
      <c r="BF1189" s="82">
        <f t="shared" si="226"/>
        <v>0.93406553975782747</v>
      </c>
      <c r="BG1189" s="82">
        <f t="shared" si="228"/>
        <v>6.5934460242172532E-2</v>
      </c>
      <c r="BH1189" s="86">
        <f t="shared" si="233"/>
        <v>1.5185141199369756E-4</v>
      </c>
      <c r="BI1189" s="83">
        <f>SUMPRODUCT(BC1189:$BC$2007,BG1189:$BG$2007)</f>
        <v>12167.014754775984</v>
      </c>
      <c r="BJ1189" s="77">
        <f t="shared" si="227"/>
        <v>5.5978439104470257E-2</v>
      </c>
      <c r="BL1189" s="78">
        <f t="shared" si="234"/>
        <v>591000</v>
      </c>
      <c r="BM1189" s="82">
        <f t="shared" si="229"/>
        <v>0.99255246704922862</v>
      </c>
      <c r="BN1189" s="82">
        <f t="shared" si="230"/>
        <v>7.447532950771385E-3</v>
      </c>
      <c r="BO1189" s="86">
        <f t="shared" si="235"/>
        <v>3.0937143130072009E-5</v>
      </c>
      <c r="BP1189" s="83">
        <f>SUMPRODUCT(BC1188:$BC$2006, BN1189:$BN$2007)</f>
        <v>869.9613792132194</v>
      </c>
      <c r="BQ1189" s="77">
        <f t="shared" si="231"/>
        <v>7.2126900062320469E-3</v>
      </c>
    </row>
    <row r="1190" spans="55:69" x14ac:dyDescent="0.35">
      <c r="BC1190" s="88">
        <v>500</v>
      </c>
      <c r="BE1190" s="78">
        <f t="shared" si="232"/>
        <v>591500</v>
      </c>
      <c r="BF1190" s="82">
        <f t="shared" si="226"/>
        <v>0.93421704224958724</v>
      </c>
      <c r="BG1190" s="82">
        <f t="shared" si="228"/>
        <v>6.5782957750412763E-2</v>
      </c>
      <c r="BH1190" s="86">
        <f t="shared" si="233"/>
        <v>1.515024917597696E-4</v>
      </c>
      <c r="BI1190" s="83">
        <f>SUMPRODUCT(BC1190:$BC$2007,BG1190:$BG$2007)</f>
        <v>12134.047524654896</v>
      </c>
      <c r="BJ1190" s="77">
        <f t="shared" si="227"/>
        <v>5.5826762286370568E-2</v>
      </c>
      <c r="BL1190" s="78">
        <f t="shared" si="234"/>
        <v>591500</v>
      </c>
      <c r="BM1190" s="82">
        <f t="shared" si="229"/>
        <v>0.9925832762107244</v>
      </c>
      <c r="BN1190" s="82">
        <f t="shared" si="230"/>
        <v>7.4167237892756033E-3</v>
      </c>
      <c r="BO1190" s="86">
        <f t="shared" si="235"/>
        <v>3.0809161495781723E-5</v>
      </c>
      <c r="BP1190" s="83">
        <f>SUMPRODUCT(BC1189:$BC$2006, BN1190:$BN$2007)</f>
        <v>866.2376127378335</v>
      </c>
      <c r="BQ1190" s="77">
        <f t="shared" si="231"/>
        <v>7.1818169423417304E-3</v>
      </c>
    </row>
    <row r="1191" spans="55:69" x14ac:dyDescent="0.35">
      <c r="BC1191" s="88">
        <v>500</v>
      </c>
      <c r="BE1191" s="78">
        <f t="shared" si="232"/>
        <v>592000</v>
      </c>
      <c r="BF1191" s="82">
        <f t="shared" si="226"/>
        <v>0.93436819662285286</v>
      </c>
      <c r="BG1191" s="82">
        <f t="shared" si="228"/>
        <v>6.5631803377147135E-2</v>
      </c>
      <c r="BH1191" s="86">
        <f t="shared" si="233"/>
        <v>1.5115437326562731E-4</v>
      </c>
      <c r="BI1191" s="83">
        <f>SUMPRODUCT(BC1191:$BC$2007,BG1191:$BG$2007)</f>
        <v>12101.156045779691</v>
      </c>
      <c r="BJ1191" s="77">
        <f t="shared" si="227"/>
        <v>5.5675433987327543E-2</v>
      </c>
      <c r="BL1191" s="78">
        <f t="shared" si="234"/>
        <v>592000</v>
      </c>
      <c r="BM1191" s="82">
        <f t="shared" si="229"/>
        <v>0.99261395792002383</v>
      </c>
      <c r="BN1191" s="82">
        <f t="shared" si="230"/>
        <v>7.3860420799761739E-3</v>
      </c>
      <c r="BO1191" s="86">
        <f t="shared" si="235"/>
        <v>3.0681709299429372E-5</v>
      </c>
      <c r="BP1191" s="83">
        <f>SUMPRODUCT(BC1190:$BC$2006, BN1191:$BN$2007)</f>
        <v>862.52925084319565</v>
      </c>
      <c r="BQ1191" s="77">
        <f t="shared" si="231"/>
        <v>7.1510715950009827E-3</v>
      </c>
    </row>
    <row r="1192" spans="55:69" x14ac:dyDescent="0.35">
      <c r="BC1192" s="88">
        <v>500</v>
      </c>
      <c r="BE1192" s="78">
        <f t="shared" si="232"/>
        <v>592500</v>
      </c>
      <c r="BF1192" s="82">
        <f t="shared" si="226"/>
        <v>0.93451900367752205</v>
      </c>
      <c r="BG1192" s="82">
        <f t="shared" si="228"/>
        <v>6.5480996322477947E-2</v>
      </c>
      <c r="BH1192" s="86">
        <f t="shared" si="233"/>
        <v>1.5080705466918864E-4</v>
      </c>
      <c r="BI1192" s="83">
        <f>SUMPRODUCT(BC1192:$BC$2007,BG1192:$BG$2007)</f>
        <v>12068.340144091118</v>
      </c>
      <c r="BJ1192" s="77">
        <f t="shared" si="227"/>
        <v>5.5524453406523122E-2</v>
      </c>
      <c r="BL1192" s="78">
        <f t="shared" si="234"/>
        <v>592500</v>
      </c>
      <c r="BM1192" s="82">
        <f t="shared" si="229"/>
        <v>0.99264451270437459</v>
      </c>
      <c r="BN1192" s="82">
        <f t="shared" si="230"/>
        <v>7.3554872956254069E-3</v>
      </c>
      <c r="BO1192" s="86">
        <f t="shared" si="235"/>
        <v>3.0554784350766973E-5</v>
      </c>
      <c r="BP1192" s="83">
        <f>SUMPRODUCT(BC1191:$BC$2006, BN1192:$BN$2007)</f>
        <v>858.83622980320763</v>
      </c>
      <c r="BQ1192" s="77">
        <f t="shared" si="231"/>
        <v>7.1204534358684296E-3</v>
      </c>
    </row>
    <row r="1193" spans="55:69" x14ac:dyDescent="0.35">
      <c r="BC1193" s="88">
        <v>500</v>
      </c>
      <c r="BE1193" s="78">
        <f t="shared" si="232"/>
        <v>593000</v>
      </c>
      <c r="BF1193" s="82">
        <f t="shared" si="226"/>
        <v>0.93466946421165442</v>
      </c>
      <c r="BG1193" s="82">
        <f t="shared" si="228"/>
        <v>6.5330535788345578E-2</v>
      </c>
      <c r="BH1193" s="86">
        <f t="shared" si="233"/>
        <v>1.5046053413236837E-4</v>
      </c>
      <c r="BI1193" s="83">
        <f>SUMPRODUCT(BC1193:$BC$2007,BG1193:$BG$2007)</f>
        <v>12035.599645929877</v>
      </c>
      <c r="BJ1193" s="77">
        <f t="shared" si="227"/>
        <v>5.537381974497934E-2</v>
      </c>
      <c r="BL1193" s="78">
        <f t="shared" si="234"/>
        <v>593000</v>
      </c>
      <c r="BM1193" s="82">
        <f t="shared" si="229"/>
        <v>0.99267494108884358</v>
      </c>
      <c r="BN1193" s="82">
        <f t="shared" si="230"/>
        <v>7.3250589111564235E-3</v>
      </c>
      <c r="BO1193" s="86">
        <f t="shared" si="235"/>
        <v>3.0428384468983438E-5</v>
      </c>
      <c r="BP1193" s="83">
        <f>SUMPRODUCT(BC1192:$BC$2006, BN1193:$BN$2007)</f>
        <v>855.15848615539483</v>
      </c>
      <c r="BQ1193" s="77">
        <f t="shared" si="231"/>
        <v>7.0899619387883488E-3</v>
      </c>
    </row>
    <row r="1194" spans="55:69" x14ac:dyDescent="0.35">
      <c r="BC1194" s="88">
        <v>500</v>
      </c>
      <c r="BE1194" s="78">
        <f t="shared" si="232"/>
        <v>593500</v>
      </c>
      <c r="BF1194" s="82">
        <f t="shared" si="226"/>
        <v>0.93481957902147583</v>
      </c>
      <c r="BG1194" s="82">
        <f t="shared" si="228"/>
        <v>6.5180420978524167E-2</v>
      </c>
      <c r="BH1194" s="86">
        <f t="shared" si="233"/>
        <v>1.5011480982141112E-4</v>
      </c>
      <c r="BI1194" s="83">
        <f>SUMPRODUCT(BC1194:$BC$2007,BG1194:$BG$2007)</f>
        <v>12002.934378035705</v>
      </c>
      <c r="BJ1194" s="77">
        <f t="shared" si="227"/>
        <v>5.5223532205554163E-2</v>
      </c>
      <c r="BL1194" s="78">
        <f t="shared" si="234"/>
        <v>593500</v>
      </c>
      <c r="BM1194" s="82">
        <f t="shared" si="229"/>
        <v>0.99270524359632517</v>
      </c>
      <c r="BN1194" s="82">
        <f t="shared" si="230"/>
        <v>7.2947564036748291E-3</v>
      </c>
      <c r="BO1194" s="86">
        <f t="shared" si="235"/>
        <v>3.0302507481594354E-5</v>
      </c>
      <c r="BP1194" s="83">
        <f>SUMPRODUCT(BC1193:$BC$2006, BN1194:$BN$2007)</f>
        <v>851.49595669981647</v>
      </c>
      <c r="BQ1194" s="77">
        <f t="shared" si="231"/>
        <v>7.0595965797816407E-3</v>
      </c>
    </row>
    <row r="1195" spans="55:69" x14ac:dyDescent="0.35">
      <c r="BC1195" s="88">
        <v>500</v>
      </c>
      <c r="BE1195" s="78">
        <f t="shared" si="232"/>
        <v>594000</v>
      </c>
      <c r="BF1195" s="82">
        <f t="shared" si="226"/>
        <v>0.93496934890138272</v>
      </c>
      <c r="BG1195" s="82">
        <f t="shared" si="228"/>
        <v>6.5030651098617276E-2</v>
      </c>
      <c r="BH1195" s="86">
        <f t="shared" si="233"/>
        <v>1.4976987990689139E-4</v>
      </c>
      <c r="BI1195" s="83">
        <f>SUMPRODUCT(BC1195:$BC$2007,BG1195:$BG$2007)</f>
        <v>11970.344167546446</v>
      </c>
      <c r="BJ1195" s="77">
        <f t="shared" si="227"/>
        <v>5.5073589992937162E-2</v>
      </c>
      <c r="BL1195" s="78">
        <f t="shared" si="234"/>
        <v>594000</v>
      </c>
      <c r="BM1195" s="82">
        <f t="shared" si="229"/>
        <v>0.99273542074755072</v>
      </c>
      <c r="BN1195" s="82">
        <f t="shared" si="230"/>
        <v>7.2645792524492769E-3</v>
      </c>
      <c r="BO1195" s="86">
        <f t="shared" si="235"/>
        <v>3.0177151225552201E-5</v>
      </c>
      <c r="BP1195" s="83">
        <f>SUMPRODUCT(BC1194:$BC$2006, BN1195:$BN$2007)</f>
        <v>847.84857849797925</v>
      </c>
      <c r="BQ1195" s="77">
        <f t="shared" si="231"/>
        <v>7.0293568370368162E-3</v>
      </c>
    </row>
    <row r="1196" spans="55:69" x14ac:dyDescent="0.35">
      <c r="BC1196" s="88">
        <v>500</v>
      </c>
      <c r="BE1196" s="78">
        <f t="shared" si="232"/>
        <v>594500</v>
      </c>
      <c r="BF1196" s="82">
        <f t="shared" si="226"/>
        <v>0.93511877464394599</v>
      </c>
      <c r="BG1196" s="82">
        <f t="shared" si="228"/>
        <v>6.4881225356054006E-2</v>
      </c>
      <c r="BH1196" s="86">
        <f t="shared" si="233"/>
        <v>1.4942574256326946E-4</v>
      </c>
      <c r="BI1196" s="83">
        <f>SUMPRODUCT(BC1196:$BC$2007,BG1196:$BG$2007)</f>
        <v>11937.828841997132</v>
      </c>
      <c r="BJ1196" s="77">
        <f t="shared" si="227"/>
        <v>5.4923992313645302E-2</v>
      </c>
      <c r="BL1196" s="78">
        <f t="shared" si="234"/>
        <v>594500</v>
      </c>
      <c r="BM1196" s="82">
        <f t="shared" si="229"/>
        <v>0.99276547306109764</v>
      </c>
      <c r="BN1196" s="82">
        <f t="shared" si="230"/>
        <v>7.2345269389023636E-3</v>
      </c>
      <c r="BO1196" s="86">
        <f t="shared" si="235"/>
        <v>3.005231354691329E-5</v>
      </c>
      <c r="BP1196" s="83">
        <f>SUMPRODUCT(BC1195:$BC$2006, BN1196:$BN$2007)</f>
        <v>844.21628887175473</v>
      </c>
      <c r="BQ1196" s="77">
        <f t="shared" si="231"/>
        <v>6.999242190901026E-3</v>
      </c>
    </row>
    <row r="1197" spans="55:69" x14ac:dyDescent="0.35">
      <c r="BC1197" s="88">
        <v>500</v>
      </c>
      <c r="BE1197" s="78">
        <f t="shared" si="232"/>
        <v>595000</v>
      </c>
      <c r="BF1197" s="82">
        <f t="shared" si="226"/>
        <v>0.93526785703991566</v>
      </c>
      <c r="BG1197" s="82">
        <f t="shared" si="228"/>
        <v>6.4732142960084338E-2</v>
      </c>
      <c r="BH1197" s="86">
        <f t="shared" si="233"/>
        <v>1.4908239596966855E-4</v>
      </c>
      <c r="BI1197" s="83">
        <f>SUMPRODUCT(BC1197:$BC$2007,BG1197:$BG$2007)</f>
        <v>11905.388229319105</v>
      </c>
      <c r="BJ1197" s="77">
        <f t="shared" si="227"/>
        <v>5.4774738376018921E-2</v>
      </c>
      <c r="BL1197" s="78">
        <f t="shared" si="234"/>
        <v>595000</v>
      </c>
      <c r="BM1197" s="82">
        <f t="shared" si="229"/>
        <v>0.99279540105339781</v>
      </c>
      <c r="BN1197" s="82">
        <f t="shared" si="230"/>
        <v>7.204598946602192E-3</v>
      </c>
      <c r="BO1197" s="86">
        <f t="shared" si="235"/>
        <v>2.9927992300171624E-5</v>
      </c>
      <c r="BP1197" s="83">
        <f>SUMPRODUCT(BC1196:$BC$2006, BN1197:$BN$2007)</f>
        <v>840.59902540230348</v>
      </c>
      <c r="BQ1197" s="77">
        <f t="shared" si="231"/>
        <v>6.9692521238711369E-3</v>
      </c>
    </row>
    <row r="1198" spans="55:69" x14ac:dyDescent="0.35">
      <c r="BC1198" s="88">
        <v>500</v>
      </c>
      <c r="BE1198" s="78">
        <f t="shared" si="232"/>
        <v>595500</v>
      </c>
      <c r="BF1198" s="82">
        <f t="shared" si="226"/>
        <v>0.93541659687822443</v>
      </c>
      <c r="BG1198" s="82">
        <f t="shared" si="228"/>
        <v>6.4583403121775573E-2</v>
      </c>
      <c r="BH1198" s="86">
        <f t="shared" si="233"/>
        <v>1.4873983830876458E-4</v>
      </c>
      <c r="BI1198" s="83">
        <f>SUMPRODUCT(BC1198:$BC$2007,BG1198:$BG$2007)</f>
        <v>11873.022157839063</v>
      </c>
      <c r="BJ1198" s="77">
        <f t="shared" si="227"/>
        <v>5.4625827390217305E-2</v>
      </c>
      <c r="BL1198" s="78">
        <f t="shared" si="234"/>
        <v>595500</v>
      </c>
      <c r="BM1198" s="82">
        <f t="shared" si="229"/>
        <v>0.99282520523874696</v>
      </c>
      <c r="BN1198" s="82">
        <f t="shared" si="230"/>
        <v>7.1747947612530449E-3</v>
      </c>
      <c r="BO1198" s="86">
        <f t="shared" si="235"/>
        <v>2.9804185349147083E-5</v>
      </c>
      <c r="BP1198" s="83">
        <f>SUMPRODUCT(BC1197:$BC$2006, BN1198:$BN$2007)</f>
        <v>836.99672592900231</v>
      </c>
      <c r="BQ1198" s="77">
        <f t="shared" si="231"/>
        <v>6.9393861205848395E-3</v>
      </c>
    </row>
    <row r="1199" spans="55:69" x14ac:dyDescent="0.35">
      <c r="BC1199" s="88">
        <v>500</v>
      </c>
      <c r="BE1199" s="78">
        <f t="shared" si="232"/>
        <v>596000</v>
      </c>
      <c r="BF1199" s="82">
        <f t="shared" si="226"/>
        <v>0.93556499494599255</v>
      </c>
      <c r="BG1199" s="82">
        <f t="shared" si="228"/>
        <v>6.4435005054007455E-2</v>
      </c>
      <c r="BH1199" s="86">
        <f t="shared" si="233"/>
        <v>1.4839806776811848E-4</v>
      </c>
      <c r="BI1199" s="83">
        <f>SUMPRODUCT(BC1199:$BC$2007,BG1199:$BG$2007)</f>
        <v>11840.730456278176</v>
      </c>
      <c r="BJ1199" s="77">
        <f t="shared" si="227"/>
        <v>5.4477258568214663E-2</v>
      </c>
      <c r="BL1199" s="78">
        <f t="shared" si="234"/>
        <v>596000</v>
      </c>
      <c r="BM1199" s="82">
        <f t="shared" si="229"/>
        <v>0.99285488612931294</v>
      </c>
      <c r="BN1199" s="82">
        <f t="shared" si="230"/>
        <v>7.1451138706870587E-3</v>
      </c>
      <c r="BO1199" s="86">
        <f t="shared" si="235"/>
        <v>2.9680890565986218E-5</v>
      </c>
      <c r="BP1199" s="83">
        <f>SUMPRODUCT(BC1198:$BC$2006, BN1199:$BN$2007)</f>
        <v>833.40932854837581</v>
      </c>
      <c r="BQ1199" s="77">
        <f t="shared" si="231"/>
        <v>6.9096436678117877E-3</v>
      </c>
    </row>
    <row r="1200" spans="55:69" x14ac:dyDescent="0.35">
      <c r="BC1200" s="88">
        <v>500</v>
      </c>
      <c r="BE1200" s="78">
        <f t="shared" si="232"/>
        <v>596500</v>
      </c>
      <c r="BF1200" s="82">
        <f t="shared" si="226"/>
        <v>0.9357130520285315</v>
      </c>
      <c r="BG1200" s="82">
        <f t="shared" si="228"/>
        <v>6.42869479714685E-2</v>
      </c>
      <c r="BH1200" s="86">
        <f t="shared" si="233"/>
        <v>1.4805708253895489E-4</v>
      </c>
      <c r="BI1200" s="83">
        <f>SUMPRODUCT(BC1200:$BC$2007,BG1200:$BG$2007)</f>
        <v>11808.512953751171</v>
      </c>
      <c r="BJ1200" s="77">
        <f t="shared" si="227"/>
        <v>5.4329031123795883E-2</v>
      </c>
      <c r="BL1200" s="78">
        <f t="shared" si="234"/>
        <v>596500</v>
      </c>
      <c r="BM1200" s="82">
        <f t="shared" si="229"/>
        <v>0.9928844442351451</v>
      </c>
      <c r="BN1200" s="82">
        <f t="shared" si="230"/>
        <v>7.1155557648548973E-3</v>
      </c>
      <c r="BO1200" s="86">
        <f t="shared" si="235"/>
        <v>2.9558105832161452E-5</v>
      </c>
      <c r="BP1200" s="83">
        <f>SUMPRODUCT(BC1199:$BC$2006, BN1200:$BN$2007)</f>
        <v>829.83677161303228</v>
      </c>
      <c r="BQ1200" s="77">
        <f t="shared" si="231"/>
        <v>6.8800242544447814E-3</v>
      </c>
    </row>
    <row r="1201" spans="55:69" x14ac:dyDescent="0.35">
      <c r="BC1201" s="88">
        <v>500</v>
      </c>
      <c r="BE1201" s="78">
        <f t="shared" si="232"/>
        <v>597000</v>
      </c>
      <c r="BF1201" s="82">
        <f t="shared" si="226"/>
        <v>0.93586076890934822</v>
      </c>
      <c r="BG1201" s="82">
        <f t="shared" si="228"/>
        <v>6.4139231090651783E-2</v>
      </c>
      <c r="BH1201" s="86">
        <f t="shared" si="233"/>
        <v>1.477168808167173E-4</v>
      </c>
      <c r="BI1201" s="83">
        <f>SUMPRODUCT(BC1201:$BC$2007,BG1201:$BG$2007)</f>
        <v>11776.369479765435</v>
      </c>
      <c r="BJ1201" s="77">
        <f t="shared" si="227"/>
        <v>5.4181144272552412E-2</v>
      </c>
      <c r="BL1201" s="78">
        <f t="shared" si="234"/>
        <v>597000</v>
      </c>
      <c r="BM1201" s="82">
        <f t="shared" si="229"/>
        <v>0.9929138800641828</v>
      </c>
      <c r="BN1201" s="82">
        <f t="shared" si="230"/>
        <v>7.0861199358172033E-3</v>
      </c>
      <c r="BO1201" s="86">
        <f t="shared" si="235"/>
        <v>2.9435829037693928E-5</v>
      </c>
      <c r="BP1201" s="83">
        <f>SUMPRODUCT(BC1200:$BC$2006, BN1201:$BN$2007)</f>
        <v>826.27899373060484</v>
      </c>
      <c r="BQ1201" s="77">
        <f t="shared" si="231"/>
        <v>6.8505273714909824E-3</v>
      </c>
    </row>
    <row r="1202" spans="55:69" x14ac:dyDescent="0.35">
      <c r="BC1202" s="88">
        <v>500</v>
      </c>
      <c r="BE1202" s="78">
        <f t="shared" si="232"/>
        <v>597500</v>
      </c>
      <c r="BF1202" s="82">
        <f t="shared" si="226"/>
        <v>0.9360081463701494</v>
      </c>
      <c r="BG1202" s="82">
        <f t="shared" si="228"/>
        <v>6.3991853629850604E-2</v>
      </c>
      <c r="BH1202" s="86">
        <f t="shared" si="233"/>
        <v>1.4737746080117908E-4</v>
      </c>
      <c r="BI1202" s="83">
        <f>SUMPRODUCT(BC1202:$BC$2007,BG1202:$BG$2007)</f>
        <v>11744.299864220113</v>
      </c>
      <c r="BJ1202" s="77">
        <f t="shared" si="227"/>
        <v>5.4033597231878124E-2</v>
      </c>
      <c r="BL1202" s="78">
        <f t="shared" si="234"/>
        <v>597500</v>
      </c>
      <c r="BM1202" s="82">
        <f t="shared" si="229"/>
        <v>0.99294319412226406</v>
      </c>
      <c r="BN1202" s="82">
        <f t="shared" si="230"/>
        <v>7.0568058777359388E-3</v>
      </c>
      <c r="BO1202" s="86">
        <f t="shared" si="235"/>
        <v>2.9314058081264527E-5</v>
      </c>
      <c r="BP1202" s="83">
        <f>SUMPRODUCT(BC1201:$BC$2006, BN1202:$BN$2007)</f>
        <v>822.73593376269639</v>
      </c>
      <c r="BQ1202" s="77">
        <f t="shared" si="231"/>
        <v>6.8211525120631701E-3</v>
      </c>
    </row>
    <row r="1203" spans="55:69" x14ac:dyDescent="0.35">
      <c r="BC1203" s="88">
        <v>500</v>
      </c>
      <c r="BE1203" s="78">
        <f t="shared" si="232"/>
        <v>598000</v>
      </c>
      <c r="BF1203" s="82">
        <f t="shared" si="226"/>
        <v>0.93615518519084551</v>
      </c>
      <c r="BG1203" s="82">
        <f t="shared" si="228"/>
        <v>6.3844814809154493E-2</v>
      </c>
      <c r="BH1203" s="86">
        <f t="shared" si="233"/>
        <v>1.4703882069611041E-4</v>
      </c>
      <c r="BI1203" s="83">
        <f>SUMPRODUCT(BC1203:$BC$2007,BG1203:$BG$2007)</f>
        <v>11712.303937405188</v>
      </c>
      <c r="BJ1203" s="77">
        <f t="shared" si="227"/>
        <v>5.3886389220965066E-2</v>
      </c>
      <c r="BL1203" s="78">
        <f t="shared" si="234"/>
        <v>598000</v>
      </c>
      <c r="BM1203" s="82">
        <f t="shared" si="229"/>
        <v>0.99297238691313439</v>
      </c>
      <c r="BN1203" s="82">
        <f t="shared" si="230"/>
        <v>7.0276130868656139E-3</v>
      </c>
      <c r="BO1203" s="86">
        <f t="shared" si="235"/>
        <v>2.9192790870324892E-5</v>
      </c>
      <c r="BP1203" s="83">
        <f>SUMPRODUCT(BC1202:$BC$2006, BN1203:$BN$2007)</f>
        <v>819.20753082382851</v>
      </c>
      <c r="BQ1203" s="77">
        <f t="shared" si="231"/>
        <v>6.7918991713710256E-3</v>
      </c>
    </row>
    <row r="1204" spans="55:69" x14ac:dyDescent="0.35">
      <c r="BC1204" s="88">
        <v>500</v>
      </c>
      <c r="BE1204" s="78">
        <f t="shared" si="232"/>
        <v>598500</v>
      </c>
      <c r="BF1204" s="82">
        <f t="shared" si="226"/>
        <v>0.93630188614955512</v>
      </c>
      <c r="BG1204" s="82">
        <f t="shared" si="228"/>
        <v>6.3698113850444882E-2</v>
      </c>
      <c r="BH1204" s="86">
        <f t="shared" si="233"/>
        <v>1.4670095870961131E-4</v>
      </c>
      <c r="BI1204" s="83">
        <f>SUMPRODUCT(BC1204:$BC$2007,BG1204:$BG$2007)</f>
        <v>11680.38153000061</v>
      </c>
      <c r="BJ1204" s="77">
        <f t="shared" si="227"/>
        <v>5.3739519460799468E-2</v>
      </c>
      <c r="BL1204" s="78">
        <f t="shared" si="234"/>
        <v>598500</v>
      </c>
      <c r="BM1204" s="82">
        <f t="shared" si="229"/>
        <v>0.99300145893845526</v>
      </c>
      <c r="BN1204" s="82">
        <f t="shared" si="230"/>
        <v>6.9985410615447385E-3</v>
      </c>
      <c r="BO1204" s="86">
        <f t="shared" si="235"/>
        <v>2.9072025320875383E-5</v>
      </c>
      <c r="BP1204" s="83">
        <f>SUMPRODUCT(BC1203:$BC$2006, BN1204:$BN$2007)</f>
        <v>815.69372428039549</v>
      </c>
      <c r="BQ1204" s="77">
        <f t="shared" si="231"/>
        <v>6.7627668467124613E-3</v>
      </c>
    </row>
    <row r="1205" spans="55:69" x14ac:dyDescent="0.35">
      <c r="BC1205" s="88">
        <v>500</v>
      </c>
      <c r="BE1205" s="78">
        <f t="shared" si="232"/>
        <v>599000</v>
      </c>
      <c r="BF1205" s="82">
        <f t="shared" si="226"/>
        <v>0.93644825002260856</v>
      </c>
      <c r="BG1205" s="82">
        <f t="shared" si="228"/>
        <v>6.3551749977391436E-2</v>
      </c>
      <c r="BH1205" s="86">
        <f t="shared" si="233"/>
        <v>1.4636387305344556E-4</v>
      </c>
      <c r="BI1205" s="83">
        <f>SUMPRODUCT(BC1205:$BC$2007,BG1205:$BG$2007)</f>
        <v>11648.532473075385</v>
      </c>
      <c r="BJ1205" s="77">
        <f t="shared" si="227"/>
        <v>5.3592987174157537E-2</v>
      </c>
      <c r="BL1205" s="78">
        <f t="shared" si="234"/>
        <v>599000</v>
      </c>
      <c r="BM1205" s="82">
        <f t="shared" si="229"/>
        <v>0.99303041069781306</v>
      </c>
      <c r="BN1205" s="82">
        <f t="shared" si="230"/>
        <v>6.9695893021869404E-3</v>
      </c>
      <c r="BO1205" s="86">
        <f t="shared" si="235"/>
        <v>2.8951759357798146E-5</v>
      </c>
      <c r="BP1205" s="83">
        <f>SUMPRODUCT(BC1204:$BC$2006, BN1205:$BN$2007)</f>
        <v>812.19445374962345</v>
      </c>
      <c r="BQ1205" s="77">
        <f t="shared" si="231"/>
        <v>6.7337550374649887E-3</v>
      </c>
    </row>
    <row r="1206" spans="55:69" x14ac:dyDescent="0.35">
      <c r="BC1206" s="88">
        <v>500</v>
      </c>
      <c r="BE1206" s="78">
        <f t="shared" si="232"/>
        <v>599500</v>
      </c>
      <c r="BF1206" s="82">
        <f t="shared" si="226"/>
        <v>0.93659427758455271</v>
      </c>
      <c r="BG1206" s="82">
        <f t="shared" si="228"/>
        <v>6.3405722415447285E-2</v>
      </c>
      <c r="BH1206" s="86">
        <f t="shared" si="233"/>
        <v>1.460275619441509E-4</v>
      </c>
      <c r="BI1206" s="83">
        <f>SUMPRODUCT(BC1206:$BC$2007,BG1206:$BG$2007)</f>
        <v>11616.756598086689</v>
      </c>
      <c r="BJ1206" s="77">
        <f t="shared" si="227"/>
        <v>5.3446791585601373E-2</v>
      </c>
      <c r="BL1206" s="78">
        <f t="shared" si="234"/>
        <v>599500</v>
      </c>
      <c r="BM1206" s="82">
        <f t="shared" si="229"/>
        <v>0.99305924268872736</v>
      </c>
      <c r="BN1206" s="82">
        <f t="shared" si="230"/>
        <v>6.9407573112726384E-3</v>
      </c>
      <c r="BO1206" s="86">
        <f t="shared" si="235"/>
        <v>2.8831990914301997E-5</v>
      </c>
      <c r="BP1206" s="83">
        <f>SUMPRODUCT(BC1205:$BC$2006, BN1206:$BN$2007)</f>
        <v>808.70965909852987</v>
      </c>
      <c r="BQ1206" s="77">
        <f t="shared" si="231"/>
        <v>6.7048632450770959E-3</v>
      </c>
    </row>
    <row r="1207" spans="55:69" x14ac:dyDescent="0.35">
      <c r="BC1207" s="88">
        <v>500</v>
      </c>
      <c r="BE1207" s="78">
        <f t="shared" si="232"/>
        <v>600000</v>
      </c>
      <c r="BF1207" s="82">
        <f t="shared" si="226"/>
        <v>0.93673996960815442</v>
      </c>
      <c r="BG1207" s="82">
        <f t="shared" si="228"/>
        <v>6.3260030391845579E-2</v>
      </c>
      <c r="BH1207" s="86">
        <f t="shared" si="233"/>
        <v>1.4569202360170674E-4</v>
      </c>
      <c r="BI1207" s="83">
        <f>SUMPRODUCT(BC1207:$BC$2007,BG1207:$BG$2007)</f>
        <v>11585.053736878966</v>
      </c>
      <c r="BJ1207" s="77">
        <f t="shared" si="227"/>
        <v>5.3300931921474858E-2</v>
      </c>
      <c r="BL1207" s="78">
        <f t="shared" si="234"/>
        <v>600000</v>
      </c>
      <c r="BM1207" s="82">
        <f t="shared" si="229"/>
        <v>0.99308795540665951</v>
      </c>
      <c r="BN1207" s="82">
        <f t="shared" si="230"/>
        <v>6.9120445933404939E-3</v>
      </c>
      <c r="BO1207" s="86">
        <f t="shared" si="235"/>
        <v>2.8712717932144471E-5</v>
      </c>
      <c r="BP1207" s="83">
        <f>SUMPRODUCT(BC1206:$BC$2006, BN1207:$BN$2007)</f>
        <v>805.23928044289357</v>
      </c>
      <c r="BQ1207" s="77">
        <f t="shared" si="231"/>
        <v>6.6760909730597031E-3</v>
      </c>
    </row>
    <row r="1208" spans="55:69" x14ac:dyDescent="0.35">
      <c r="BC1208" s="88">
        <v>500</v>
      </c>
      <c r="BE1208" s="78">
        <f t="shared" si="232"/>
        <v>600500</v>
      </c>
      <c r="BF1208" s="82">
        <f t="shared" si="226"/>
        <v>0.93688532686440495</v>
      </c>
      <c r="BG1208" s="82">
        <f t="shared" si="228"/>
        <v>6.3114673135595045E-2</v>
      </c>
      <c r="BH1208" s="86">
        <f t="shared" si="233"/>
        <v>1.4535725625053342E-4</v>
      </c>
      <c r="BI1208" s="83">
        <f>SUMPRODUCT(BC1208:$BC$2007,BG1208:$BG$2007)</f>
        <v>11553.423721683044</v>
      </c>
      <c r="BJ1208" s="77">
        <f t="shared" si="227"/>
        <v>5.315540740989954E-2</v>
      </c>
      <c r="BL1208" s="78">
        <f t="shared" si="234"/>
        <v>600500</v>
      </c>
      <c r="BM1208" s="82">
        <f t="shared" si="229"/>
        <v>0.99311654934502136</v>
      </c>
      <c r="BN1208" s="82">
        <f t="shared" si="230"/>
        <v>6.8834506549786401E-3</v>
      </c>
      <c r="BO1208" s="86">
        <f t="shared" si="235"/>
        <v>2.8593938361853866E-5</v>
      </c>
      <c r="BP1208" s="83">
        <f>SUMPRODUCT(BC1207:$BC$2006, BN1208:$BN$2007)</f>
        <v>801.78325814622315</v>
      </c>
      <c r="BQ1208" s="77">
        <f t="shared" si="231"/>
        <v>6.6474377269776144E-3</v>
      </c>
    </row>
    <row r="1209" spans="55:69" x14ac:dyDescent="0.35">
      <c r="BC1209" s="88">
        <v>500</v>
      </c>
      <c r="BE1209" s="78">
        <f t="shared" si="232"/>
        <v>601000</v>
      </c>
      <c r="BF1209" s="82">
        <f t="shared" si="226"/>
        <v>0.937030350122524</v>
      </c>
      <c r="BG1209" s="82">
        <f t="shared" si="228"/>
        <v>6.2969649877475997E-2</v>
      </c>
      <c r="BH1209" s="86">
        <f t="shared" si="233"/>
        <v>1.4502325811904804E-4</v>
      </c>
      <c r="BI1209" s="83">
        <f>SUMPRODUCT(BC1209:$BC$2007,BG1209:$BG$2007)</f>
        <v>11521.866385115245</v>
      </c>
      <c r="BJ1209" s="77">
        <f t="shared" si="227"/>
        <v>5.3010217280770586E-2</v>
      </c>
      <c r="BL1209" s="78">
        <f t="shared" si="234"/>
        <v>601000</v>
      </c>
      <c r="BM1209" s="82">
        <f t="shared" si="229"/>
        <v>0.99314502499518353</v>
      </c>
      <c r="BN1209" s="82">
        <f t="shared" si="230"/>
        <v>6.8549750048164659E-3</v>
      </c>
      <c r="BO1209" s="86">
        <f t="shared" si="235"/>
        <v>2.8475650162174126E-5</v>
      </c>
      <c r="BP1209" s="83">
        <f>SUMPRODUCT(BC1208:$BC$2006, BN1209:$BN$2007)</f>
        <v>798.34153281873398</v>
      </c>
      <c r="BQ1209" s="77">
        <f t="shared" si="231"/>
        <v>6.6189030144410332E-3</v>
      </c>
    </row>
    <row r="1210" spans="55:69" x14ac:dyDescent="0.35">
      <c r="BC1210" s="88">
        <v>500</v>
      </c>
      <c r="BE1210" s="78">
        <f t="shared" si="232"/>
        <v>601500</v>
      </c>
      <c r="BF1210" s="82">
        <f t="shared" si="226"/>
        <v>0.937175040149964</v>
      </c>
      <c r="BG1210" s="82">
        <f t="shared" si="228"/>
        <v>6.2824959850036E-2</v>
      </c>
      <c r="BH1210" s="86">
        <f t="shared" si="233"/>
        <v>1.4469002743999759E-4</v>
      </c>
      <c r="BI1210" s="83">
        <f>SUMPRODUCT(BC1210:$BC$2007,BG1210:$BG$2007)</f>
        <v>11490.381560176509</v>
      </c>
      <c r="BJ1210" s="77">
        <f t="shared" si="227"/>
        <v>5.2865360765752711E-2</v>
      </c>
      <c r="BL1210" s="78">
        <f t="shared" si="234"/>
        <v>601500</v>
      </c>
      <c r="BM1210" s="82">
        <f t="shared" si="229"/>
        <v>0.99317338284648393</v>
      </c>
      <c r="BN1210" s="82">
        <f t="shared" si="230"/>
        <v>6.826617153516068E-3</v>
      </c>
      <c r="BO1210" s="86">
        <f t="shared" si="235"/>
        <v>2.8357851300397918E-5</v>
      </c>
      <c r="BP1210" s="83">
        <f>SUMPRODUCT(BC1209:$BC$2006, BN1210:$BN$2007)</f>
        <v>794.91404531632577</v>
      </c>
      <c r="BQ1210" s="77">
        <f t="shared" si="231"/>
        <v>6.5904863450970876E-3</v>
      </c>
    </row>
    <row r="1211" spans="55:69" x14ac:dyDescent="0.35">
      <c r="BC1211" s="88">
        <v>500</v>
      </c>
      <c r="BE1211" s="78">
        <f t="shared" si="232"/>
        <v>602000</v>
      </c>
      <c r="BF1211" s="82">
        <f t="shared" si="226"/>
        <v>0.93731939771241346</v>
      </c>
      <c r="BG1211" s="82">
        <f t="shared" si="228"/>
        <v>6.268060228758654E-2</v>
      </c>
      <c r="BH1211" s="86">
        <f t="shared" si="233"/>
        <v>1.4435756244945974E-4</v>
      </c>
      <c r="BI1211" s="83">
        <f>SUMPRODUCT(BC1211:$BC$2007,BG1211:$BG$2007)</f>
        <v>11458.969080251492</v>
      </c>
      <c r="BJ1211" s="77">
        <f t="shared" si="227"/>
        <v>5.2720837098276047E-2</v>
      </c>
      <c r="BL1211" s="78">
        <f t="shared" si="234"/>
        <v>602000</v>
      </c>
      <c r="BM1211" s="82">
        <f t="shared" si="229"/>
        <v>0.99320162338623619</v>
      </c>
      <c r="BN1211" s="82">
        <f t="shared" si="230"/>
        <v>6.7983766137638124E-3</v>
      </c>
      <c r="BO1211" s="86">
        <f t="shared" si="235"/>
        <v>2.82405397522556E-5</v>
      </c>
      <c r="BP1211" s="83">
        <f>SUMPRODUCT(BC1210:$BC$2006, BN1211:$BN$2007)</f>
        <v>791.50073673956774</v>
      </c>
      <c r="BQ1211" s="77">
        <f t="shared" si="231"/>
        <v>6.5621872306214149E-3</v>
      </c>
    </row>
    <row r="1212" spans="55:69" x14ac:dyDescent="0.35">
      <c r="BC1212" s="88">
        <v>500</v>
      </c>
      <c r="BE1212" s="78">
        <f t="shared" si="232"/>
        <v>602500</v>
      </c>
      <c r="BF1212" s="82">
        <f t="shared" si="226"/>
        <v>0.93746342357380208</v>
      </c>
      <c r="BG1212" s="82">
        <f t="shared" si="228"/>
        <v>6.2536576426197921E-2</v>
      </c>
      <c r="BH1212" s="86">
        <f t="shared" si="233"/>
        <v>1.4402586138861917E-4</v>
      </c>
      <c r="BI1212" s="83">
        <f>SUMPRODUCT(BC1212:$BC$2007,BG1212:$BG$2007)</f>
        <v>11427.628779107697</v>
      </c>
      <c r="BJ1212" s="77">
        <f t="shared" si="227"/>
        <v>5.2576645513532132E-2</v>
      </c>
      <c r="BL1212" s="78">
        <f t="shared" si="234"/>
        <v>602500</v>
      </c>
      <c r="BM1212" s="82">
        <f t="shared" si="229"/>
        <v>0.99322974709973799</v>
      </c>
      <c r="BN1212" s="82">
        <f t="shared" si="230"/>
        <v>6.7702529002620082E-3</v>
      </c>
      <c r="BO1212" s="86">
        <f t="shared" si="235"/>
        <v>2.8123713501804204E-5</v>
      </c>
      <c r="BP1212" s="83">
        <f>SUMPRODUCT(BC1211:$BC$2006, BN1212:$BN$2007)</f>
        <v>788.10154843268595</v>
      </c>
      <c r="BQ1212" s="77">
        <f t="shared" si="231"/>
        <v>6.5340051847097673E-3</v>
      </c>
    </row>
    <row r="1213" spans="55:69" x14ac:dyDescent="0.35">
      <c r="BC1213" s="88">
        <v>500</v>
      </c>
      <c r="BE1213" s="78">
        <f t="shared" si="232"/>
        <v>603000</v>
      </c>
      <c r="BF1213" s="82">
        <f t="shared" si="226"/>
        <v>0.93760711849630385</v>
      </c>
      <c r="BG1213" s="82">
        <f t="shared" si="228"/>
        <v>6.2392881503696151E-2</v>
      </c>
      <c r="BH1213" s="86">
        <f t="shared" si="233"/>
        <v>1.4369492250176918E-4</v>
      </c>
      <c r="BI1213" s="83">
        <f>SUMPRODUCT(BC1213:$BC$2007,BG1213:$BG$2007)</f>
        <v>11396.360490894596</v>
      </c>
      <c r="BJ1213" s="77">
        <f t="shared" si="227"/>
        <v>5.2432785248469907E-2</v>
      </c>
      <c r="BL1213" s="78">
        <f t="shared" si="234"/>
        <v>603000</v>
      </c>
      <c r="BM1213" s="82">
        <f t="shared" si="229"/>
        <v>0.99325775447027931</v>
      </c>
      <c r="BN1213" s="82">
        <f t="shared" si="230"/>
        <v>6.7422455297206918E-3</v>
      </c>
      <c r="BO1213" s="86">
        <f t="shared" si="235"/>
        <v>2.8007370541316412E-5</v>
      </c>
      <c r="BP1213" s="83">
        <f>SUMPRODUCT(BC1212:$BC$2006, BN1213:$BN$2007)</f>
        <v>784.71642198255483</v>
      </c>
      <c r="BQ1213" s="77">
        <f t="shared" si="231"/>
        <v>6.5059397230696498E-3</v>
      </c>
    </row>
    <row r="1214" spans="55:69" x14ac:dyDescent="0.35">
      <c r="BC1214" s="88">
        <v>500</v>
      </c>
      <c r="BE1214" s="78">
        <f t="shared" si="232"/>
        <v>603500</v>
      </c>
      <c r="BF1214" s="82">
        <f t="shared" si="226"/>
        <v>0.93775048324034149</v>
      </c>
      <c r="BG1214" s="82">
        <f t="shared" si="228"/>
        <v>6.2249516759658508E-2</v>
      </c>
      <c r="BH1214" s="86">
        <f t="shared" si="233"/>
        <v>1.4336474403764399E-4</v>
      </c>
      <c r="BI1214" s="83">
        <f>SUMPRODUCT(BC1214:$BC$2007,BG1214:$BG$2007)</f>
        <v>11365.16405014275</v>
      </c>
      <c r="BJ1214" s="77">
        <f t="shared" si="227"/>
        <v>5.2289255541791618E-2</v>
      </c>
      <c r="BL1214" s="78">
        <f t="shared" si="234"/>
        <v>603500</v>
      </c>
      <c r="BM1214" s="82">
        <f t="shared" si="229"/>
        <v>0.99328564597915114</v>
      </c>
      <c r="BN1214" s="82">
        <f t="shared" si="230"/>
        <v>6.7143540208488561E-3</v>
      </c>
      <c r="BO1214" s="86">
        <f t="shared" si="235"/>
        <v>2.7891508871835669E-5</v>
      </c>
      <c r="BP1214" s="83">
        <f>SUMPRODUCT(BC1213:$BC$2006, BN1214:$BN$2007)</f>
        <v>781.34529921769456</v>
      </c>
      <c r="BQ1214" s="77">
        <f t="shared" si="231"/>
        <v>6.4779903634120074E-3</v>
      </c>
    </row>
    <row r="1215" spans="55:69" x14ac:dyDescent="0.35">
      <c r="BC1215" s="88">
        <v>500</v>
      </c>
      <c r="BE1215" s="78">
        <f t="shared" si="232"/>
        <v>604000</v>
      </c>
      <c r="BF1215" s="82">
        <f t="shared" si="226"/>
        <v>0.93789351856459058</v>
      </c>
      <c r="BG1215" s="82">
        <f t="shared" si="228"/>
        <v>6.2106481435409422E-2</v>
      </c>
      <c r="BH1215" s="86">
        <f t="shared" si="233"/>
        <v>1.430353242490856E-4</v>
      </c>
      <c r="BI1215" s="83">
        <f>SUMPRODUCT(BC1215:$BC$2007,BG1215:$BG$2007)</f>
        <v>11334.039291762921</v>
      </c>
      <c r="BJ1215" s="77">
        <f t="shared" si="227"/>
        <v>5.2146055633948758E-2</v>
      </c>
      <c r="BL1215" s="78">
        <f t="shared" si="234"/>
        <v>604000</v>
      </c>
      <c r="BM1215" s="82">
        <f t="shared" si="229"/>
        <v>0.9933134221056531</v>
      </c>
      <c r="BN1215" s="82">
        <f t="shared" si="230"/>
        <v>6.6865778943469012E-3</v>
      </c>
      <c r="BO1215" s="86">
        <f t="shared" si="235"/>
        <v>2.7776126501954934E-5</v>
      </c>
      <c r="BP1215" s="83">
        <f>SUMPRODUCT(BC1214:$BC$2006, BN1215:$BN$2007)</f>
        <v>777.98812220727029</v>
      </c>
      <c r="BQ1215" s="77">
        <f t="shared" si="231"/>
        <v>6.4501566254429286E-3</v>
      </c>
    </row>
    <row r="1216" spans="55:69" x14ac:dyDescent="0.35">
      <c r="BC1216" s="88">
        <v>500</v>
      </c>
      <c r="BE1216" s="78">
        <f t="shared" si="232"/>
        <v>604500</v>
      </c>
      <c r="BF1216" s="82">
        <f t="shared" si="226"/>
        <v>0.93803622522598329</v>
      </c>
      <c r="BG1216" s="82">
        <f t="shared" si="228"/>
        <v>6.1963774774016711E-2</v>
      </c>
      <c r="BH1216" s="86">
        <f t="shared" si="233"/>
        <v>1.4270666139271082E-4</v>
      </c>
      <c r="BI1216" s="83">
        <f>SUMPRODUCT(BC1216:$BC$2007,BG1216:$BG$2007)</f>
        <v>11302.986051045216</v>
      </c>
      <c r="BJ1216" s="77">
        <f t="shared" si="227"/>
        <v>5.2003184767138132E-2</v>
      </c>
      <c r="BL1216" s="78">
        <f t="shared" si="234"/>
        <v>604500</v>
      </c>
      <c r="BM1216" s="82">
        <f t="shared" si="229"/>
        <v>0.99334108332710225</v>
      </c>
      <c r="BN1216" s="82">
        <f t="shared" si="230"/>
        <v>6.6589166728977522E-3</v>
      </c>
      <c r="BO1216" s="86">
        <f t="shared" si="235"/>
        <v>2.7661221449148954E-5</v>
      </c>
      <c r="BP1216" s="83">
        <f>SUMPRODUCT(BC1215:$BC$2006, BN1216:$BN$2007)</f>
        <v>774.64483326009679</v>
      </c>
      <c r="BQ1216" s="77">
        <f t="shared" si="231"/>
        <v>6.4224380308553928E-3</v>
      </c>
    </row>
    <row r="1217" spans="55:69" x14ac:dyDescent="0.35">
      <c r="BC1217" s="88">
        <v>500</v>
      </c>
      <c r="BE1217" s="78">
        <f t="shared" si="232"/>
        <v>605000</v>
      </c>
      <c r="BF1217" s="82">
        <f t="shared" si="226"/>
        <v>0.93817860397971276</v>
      </c>
      <c r="BG1217" s="82">
        <f t="shared" si="228"/>
        <v>6.1821396020287245E-2</v>
      </c>
      <c r="BH1217" s="86">
        <f t="shared" si="233"/>
        <v>1.4237875372946629E-4</v>
      </c>
      <c r="BI1217" s="83">
        <f>SUMPRODUCT(BC1217:$BC$2007,BG1217:$BG$2007)</f>
        <v>11272.004163658206</v>
      </c>
      <c r="BJ1217" s="77">
        <f t="shared" si="227"/>
        <v>5.1860642185297796E-2</v>
      </c>
      <c r="BL1217" s="78">
        <f t="shared" si="234"/>
        <v>605000</v>
      </c>
      <c r="BM1217" s="82">
        <f t="shared" si="229"/>
        <v>0.99336863011884091</v>
      </c>
      <c r="BN1217" s="82">
        <f t="shared" si="230"/>
        <v>6.6313698811590882E-3</v>
      </c>
      <c r="BO1217" s="86">
        <f t="shared" si="235"/>
        <v>2.7546791738664034E-5</v>
      </c>
      <c r="BP1217" s="83">
        <f>SUMPRODUCT(BC1216:$BC$2006, BN1217:$BN$2007)</f>
        <v>771.31537492364794</v>
      </c>
      <c r="BQ1217" s="77">
        <f t="shared" si="231"/>
        <v>6.3948341033210595E-3</v>
      </c>
    </row>
    <row r="1218" spans="55:69" x14ac:dyDescent="0.35">
      <c r="BC1218" s="88">
        <v>500</v>
      </c>
      <c r="BE1218" s="78">
        <f t="shared" si="232"/>
        <v>605500</v>
      </c>
      <c r="BF1218" s="82">
        <f t="shared" si="226"/>
        <v>0.9383206555792365</v>
      </c>
      <c r="BG1218" s="82">
        <f t="shared" si="228"/>
        <v>6.1679344420763504E-2</v>
      </c>
      <c r="BH1218" s="86">
        <f t="shared" si="233"/>
        <v>1.4205159952374036E-4</v>
      </c>
      <c r="BI1218" s="83">
        <f>SUMPRODUCT(BC1218:$BC$2007,BG1218:$BG$2007)</f>
        <v>11241.093465648064</v>
      </c>
      <c r="BJ1218" s="77">
        <f t="shared" si="227"/>
        <v>5.1718427134103073E-2</v>
      </c>
      <c r="BL1218" s="78">
        <f t="shared" si="234"/>
        <v>605500</v>
      </c>
      <c r="BM1218" s="82">
        <f t="shared" si="229"/>
        <v>0.99339606295424532</v>
      </c>
      <c r="BN1218" s="82">
        <f t="shared" si="230"/>
        <v>6.603937045754682E-3</v>
      </c>
      <c r="BO1218" s="86">
        <f t="shared" si="235"/>
        <v>2.7432835404406219E-5</v>
      </c>
      <c r="BP1218" s="83">
        <f>SUMPRODUCT(BC1217:$BC$2006, BN1218:$BN$2007)</f>
        <v>767.99968998306838</v>
      </c>
      <c r="BQ1218" s="77">
        <f t="shared" si="231"/>
        <v>6.3673443684820709E-3</v>
      </c>
    </row>
    <row r="1219" spans="55:69" x14ac:dyDescent="0.35">
      <c r="BC1219" s="88">
        <v>500</v>
      </c>
      <c r="BE1219" s="78">
        <f t="shared" si="232"/>
        <v>606000</v>
      </c>
      <c r="BF1219" s="82">
        <f t="shared" si="226"/>
        <v>0.93846238077628119</v>
      </c>
      <c r="BG1219" s="82">
        <f t="shared" si="228"/>
        <v>6.1537619223718809E-2</v>
      </c>
      <c r="BH1219" s="86">
        <f t="shared" si="233"/>
        <v>1.4172519704469533E-4</v>
      </c>
      <c r="BI1219" s="83">
        <f>SUMPRODUCT(BC1219:$BC$2007,BG1219:$BG$2007)</f>
        <v>11210.253793437685</v>
      </c>
      <c r="BJ1219" s="77">
        <f t="shared" si="227"/>
        <v>5.1576538860962542E-2</v>
      </c>
      <c r="BL1219" s="78">
        <f t="shared" si="234"/>
        <v>606000</v>
      </c>
      <c r="BM1219" s="82">
        <f t="shared" si="229"/>
        <v>0.99342338230473293</v>
      </c>
      <c r="BN1219" s="82">
        <f t="shared" si="230"/>
        <v>6.576617695267073E-3</v>
      </c>
      <c r="BO1219" s="86">
        <f t="shared" si="235"/>
        <v>2.7319350487609029E-5</v>
      </c>
      <c r="BP1219" s="83">
        <f>SUMPRODUCT(BC1218:$BC$2006, BN1219:$BN$2007)</f>
        <v>764.69772146019102</v>
      </c>
      <c r="BQ1219" s="77">
        <f t="shared" si="231"/>
        <v>6.3399683539429093E-3</v>
      </c>
    </row>
    <row r="1220" spans="55:69" x14ac:dyDescent="0.35">
      <c r="BC1220" s="88">
        <v>500</v>
      </c>
      <c r="BE1220" s="78">
        <f t="shared" si="232"/>
        <v>606500</v>
      </c>
      <c r="BF1220" s="82">
        <f t="shared" si="226"/>
        <v>0.93860378032084579</v>
      </c>
      <c r="BG1220" s="82">
        <f t="shared" si="228"/>
        <v>6.1396219679154207E-2</v>
      </c>
      <c r="BH1220" s="86">
        <f t="shared" si="233"/>
        <v>1.4139954456460213E-4</v>
      </c>
      <c r="BI1220" s="83">
        <f>SUMPRODUCT(BC1220:$BC$2007,BG1220:$BG$2007)</f>
        <v>11179.484983825827</v>
      </c>
      <c r="BJ1220" s="77">
        <f t="shared" si="227"/>
        <v>5.1434976615014054E-2</v>
      </c>
      <c r="BL1220" s="78">
        <f t="shared" si="234"/>
        <v>606500</v>
      </c>
      <c r="BM1220" s="82">
        <f t="shared" si="229"/>
        <v>0.99345058863977154</v>
      </c>
      <c r="BN1220" s="82">
        <f t="shared" si="230"/>
        <v>6.5494113602284632E-3</v>
      </c>
      <c r="BO1220" s="86">
        <f t="shared" si="235"/>
        <v>2.7206335038609808E-5</v>
      </c>
      <c r="BP1220" s="83">
        <f>SUMPRODUCT(BC1219:$BC$2006, BN1220:$BN$2007)</f>
        <v>761.4094126125575</v>
      </c>
      <c r="BQ1220" s="77">
        <f t="shared" si="231"/>
        <v>6.3127055892622736E-3</v>
      </c>
    </row>
    <row r="1221" spans="55:69" x14ac:dyDescent="0.35">
      <c r="BC1221" s="88">
        <v>500</v>
      </c>
      <c r="BE1221" s="78">
        <f t="shared" si="232"/>
        <v>607000</v>
      </c>
      <c r="BF1221" s="82">
        <f t="shared" si="226"/>
        <v>0.93874485496120608</v>
      </c>
      <c r="BG1221" s="82">
        <f t="shared" si="228"/>
        <v>6.1255145038793923E-2</v>
      </c>
      <c r="BH1221" s="86">
        <f t="shared" si="233"/>
        <v>1.4107464036028361E-4</v>
      </c>
      <c r="BI1221" s="83">
        <f>SUMPRODUCT(BC1221:$BC$2007,BG1221:$BG$2007)</f>
        <v>11148.78687398625</v>
      </c>
      <c r="BJ1221" s="77">
        <f t="shared" si="227"/>
        <v>5.1293739647120792E-2</v>
      </c>
      <c r="BL1221" s="78">
        <f t="shared" si="234"/>
        <v>607000</v>
      </c>
      <c r="BM1221" s="82">
        <f t="shared" si="229"/>
        <v>0.99347768242688639</v>
      </c>
      <c r="BN1221" s="82">
        <f t="shared" si="230"/>
        <v>6.5223175731136118E-3</v>
      </c>
      <c r="BO1221" s="86">
        <f t="shared" si="235"/>
        <v>2.7093787114851331E-5</v>
      </c>
      <c r="BP1221" s="83">
        <f>SUMPRODUCT(BC1220:$BC$2006, BN1221:$BN$2007)</f>
        <v>758.13470693244301</v>
      </c>
      <c r="BQ1221" s="77">
        <f t="shared" si="231"/>
        <v>6.2855556059449981E-3</v>
      </c>
    </row>
    <row r="1222" spans="55:69" x14ac:dyDescent="0.35">
      <c r="BC1222" s="88">
        <v>500</v>
      </c>
      <c r="BE1222" s="78">
        <f t="shared" si="232"/>
        <v>607500</v>
      </c>
      <c r="BF1222" s="82">
        <f t="shared" si="226"/>
        <v>0.93888560544391875</v>
      </c>
      <c r="BG1222" s="82">
        <f t="shared" si="228"/>
        <v>6.1114394556081253E-2</v>
      </c>
      <c r="BH1222" s="86">
        <f t="shared" si="233"/>
        <v>1.4075048271267043E-4</v>
      </c>
      <c r="BI1222" s="83">
        <f>SUMPRODUCT(BC1222:$BC$2007,BG1222:$BG$2007)</f>
        <v>11118.159301466851</v>
      </c>
      <c r="BJ1222" s="77">
        <f t="shared" si="227"/>
        <v>5.1152827209867281E-2</v>
      </c>
      <c r="BL1222" s="78">
        <f t="shared" si="234"/>
        <v>607500</v>
      </c>
      <c r="BM1222" s="82">
        <f t="shared" si="229"/>
        <v>0.99350466413166905</v>
      </c>
      <c r="BN1222" s="82">
        <f t="shared" si="230"/>
        <v>6.4953358683309537E-3</v>
      </c>
      <c r="BO1222" s="86">
        <f t="shared" si="235"/>
        <v>2.6981704782658156E-5</v>
      </c>
      <c r="BP1222" s="83">
        <f>SUMPRODUCT(BC1221:$BC$2006, BN1222:$BN$2007)</f>
        <v>754.8735481458865</v>
      </c>
      <c r="BQ1222" s="77">
        <f t="shared" si="231"/>
        <v>6.2585179374340071E-3</v>
      </c>
    </row>
    <row r="1223" spans="55:69" x14ac:dyDescent="0.35">
      <c r="BC1223" s="88">
        <v>500</v>
      </c>
      <c r="BE1223" s="78">
        <f t="shared" si="232"/>
        <v>608000</v>
      </c>
      <c r="BF1223" s="82">
        <f t="shared" si="226"/>
        <v>0.93902603251382466</v>
      </c>
      <c r="BG1223" s="82">
        <f t="shared" si="228"/>
        <v>6.097396748617534E-2</v>
      </c>
      <c r="BH1223" s="86">
        <f t="shared" si="233"/>
        <v>1.4042706990591292E-4</v>
      </c>
      <c r="BI1223" s="83">
        <f>SUMPRODUCT(BC1223:$BC$2007,BG1223:$BG$2007)</f>
        <v>11087.602104188809</v>
      </c>
      <c r="BJ1223" s="77">
        <f t="shared" si="227"/>
        <v>5.1012238557555448E-2</v>
      </c>
      <c r="BL1223" s="78">
        <f t="shared" si="234"/>
        <v>608000</v>
      </c>
      <c r="BM1223" s="82">
        <f t="shared" si="229"/>
        <v>0.99353153421778484</v>
      </c>
      <c r="BN1223" s="82">
        <f t="shared" si="230"/>
        <v>6.4684657822151603E-3</v>
      </c>
      <c r="BO1223" s="86">
        <f t="shared" si="235"/>
        <v>2.6870086115793335E-5</v>
      </c>
      <c r="BP1223" s="83">
        <f>SUMPRODUCT(BC1222:$BC$2006, BN1223:$BN$2007)</f>
        <v>751.62588021172098</v>
      </c>
      <c r="BQ1223" s="77">
        <f t="shared" si="231"/>
        <v>6.2315921191022777E-3</v>
      </c>
    </row>
    <row r="1224" spans="55:69" x14ac:dyDescent="0.35">
      <c r="BC1224" s="88">
        <v>500</v>
      </c>
      <c r="BE1224" s="78">
        <f t="shared" si="232"/>
        <v>608500</v>
      </c>
      <c r="BF1224" s="82">
        <f t="shared" ref="BF1224:BF1287" si="236">_xlfn.EXPON.DIST(BE1224, 1/$BJ$4, TRUE)</f>
        <v>0.93916613691405326</v>
      </c>
      <c r="BG1224" s="82">
        <f t="shared" si="228"/>
        <v>6.0833863085946738E-2</v>
      </c>
      <c r="BH1224" s="86">
        <f t="shared" si="233"/>
        <v>1.4010440022860227E-4</v>
      </c>
      <c r="BI1224" s="83">
        <f>SUMPRODUCT(BC1224:$BC$2007,BG1224:$BG$2007)</f>
        <v>11057.115120445724</v>
      </c>
      <c r="BJ1224" s="77">
        <f t="shared" ref="BJ1224:BJ1287" si="237">BI1224/$BJ$4</f>
        <v>5.0871972946200668E-2</v>
      </c>
      <c r="BL1224" s="78">
        <f t="shared" si="234"/>
        <v>608500</v>
      </c>
      <c r="BM1224" s="82">
        <f t="shared" si="229"/>
        <v>0.99355829314698074</v>
      </c>
      <c r="BN1224" s="82">
        <f t="shared" si="230"/>
        <v>6.4417068530192578E-3</v>
      </c>
      <c r="BO1224" s="86">
        <f t="shared" si="235"/>
        <v>2.6758929195902503E-5</v>
      </c>
      <c r="BP1224" s="83">
        <f>SUMPRODUCT(BC1223:$BC$2006, BN1224:$BN$2007)</f>
        <v>748.39164732061329</v>
      </c>
      <c r="BQ1224" s="77">
        <f t="shared" si="231"/>
        <v>6.2047776882448794E-3</v>
      </c>
    </row>
    <row r="1225" spans="55:69" x14ac:dyDescent="0.35">
      <c r="BC1225" s="88">
        <v>500</v>
      </c>
      <c r="BE1225" s="78">
        <f t="shared" si="232"/>
        <v>609000</v>
      </c>
      <c r="BF1225" s="82">
        <f t="shared" si="236"/>
        <v>0.93930591938602681</v>
      </c>
      <c r="BG1225" s="82">
        <f t="shared" ref="BG1225:BG1288" si="238">1-BF1225</f>
        <v>6.0694080613973189E-2</v>
      </c>
      <c r="BH1225" s="86">
        <f t="shared" si="233"/>
        <v>1.3978247197354854E-4</v>
      </c>
      <c r="BI1225" s="83">
        <f>SUMPRODUCT(BC1225:$BC$2007,BG1225:$BG$2007)</f>
        <v>11026.698188902748</v>
      </c>
      <c r="BJ1225" s="77">
        <f t="shared" si="237"/>
        <v>5.0732029633527784E-2</v>
      </c>
      <c r="BL1225" s="78">
        <f t="shared" si="234"/>
        <v>609000</v>
      </c>
      <c r="BM1225" s="82">
        <f t="shared" ref="BM1225:BM1288" si="239">_xlfn.EXPON.DIST(BL1225, 1/$BQ$4, TRUE)</f>
        <v>0.99358494137909392</v>
      </c>
      <c r="BN1225" s="82">
        <f t="shared" ref="BN1225:BN1288" si="240">1-BM1225</f>
        <v>6.4150586209060778E-3</v>
      </c>
      <c r="BO1225" s="86">
        <f t="shared" si="235"/>
        <v>2.6648232113180015E-5</v>
      </c>
      <c r="BP1225" s="83">
        <f>SUMPRODUCT(BC1224:$BC$2006, BN1225:$BN$2007)</f>
        <v>745.17079389410367</v>
      </c>
      <c r="BQ1225" s="77">
        <f t="shared" ref="BQ1225:BQ1288" si="241">BP1225/$BQ$4</f>
        <v>6.1780741840710115E-3</v>
      </c>
    </row>
    <row r="1226" spans="55:69" x14ac:dyDescent="0.35">
      <c r="BC1226" s="88">
        <v>500</v>
      </c>
      <c r="BE1226" s="78">
        <f t="shared" ref="BE1226:BE1289" si="242">BE1225+500</f>
        <v>609500</v>
      </c>
      <c r="BF1226" s="82">
        <f t="shared" si="236"/>
        <v>0.93944538066946359</v>
      </c>
      <c r="BG1226" s="82">
        <f t="shared" si="238"/>
        <v>6.0554619330536408E-2</v>
      </c>
      <c r="BH1226" s="86">
        <f t="shared" ref="BH1226:BH1289" si="243">BF1226-BF1225</f>
        <v>1.3946128343678144E-4</v>
      </c>
      <c r="BI1226" s="83">
        <f>SUMPRODUCT(BC1226:$BC$2007,BG1226:$BG$2007)</f>
        <v>10996.351148595764</v>
      </c>
      <c r="BJ1226" s="77">
        <f t="shared" si="237"/>
        <v>5.0592407878967273E-2</v>
      </c>
      <c r="BL1226" s="78">
        <f t="shared" ref="BL1226:BL1289" si="244">BL1225+500</f>
        <v>609500</v>
      </c>
      <c r="BM1226" s="82">
        <f t="shared" si="239"/>
        <v>0.99361147937205929</v>
      </c>
      <c r="BN1226" s="82">
        <f t="shared" si="240"/>
        <v>6.3885206279407081E-3</v>
      </c>
      <c r="BO1226" s="86">
        <f t="shared" ref="BO1226:BO1289" si="245">BM1226-BM1225</f>
        <v>2.6537992965369739E-5</v>
      </c>
      <c r="BP1226" s="83">
        <f>SUMPRODUCT(BC1225:$BC$2006, BN1226:$BN$2007)</f>
        <v>741.96326458365081</v>
      </c>
      <c r="BQ1226" s="77">
        <f t="shared" si="241"/>
        <v>6.1514811476960831E-3</v>
      </c>
    </row>
    <row r="1227" spans="55:69" x14ac:dyDescent="0.35">
      <c r="BC1227" s="88">
        <v>500</v>
      </c>
      <c r="BE1227" s="78">
        <f t="shared" si="242"/>
        <v>610000</v>
      </c>
      <c r="BF1227" s="82">
        <f t="shared" si="236"/>
        <v>0.93958452150238225</v>
      </c>
      <c r="BG1227" s="82">
        <f t="shared" si="238"/>
        <v>6.0415478497617747E-2</v>
      </c>
      <c r="BH1227" s="86">
        <f t="shared" si="243"/>
        <v>1.3914083291866053E-4</v>
      </c>
      <c r="BI1227" s="83">
        <f>SUMPRODUCT(BC1227:$BC$2007,BG1227:$BG$2007)</f>
        <v>10966.073838930497</v>
      </c>
      <c r="BJ1227" s="77">
        <f t="shared" si="237"/>
        <v>5.0453106943651231E-2</v>
      </c>
      <c r="BL1227" s="78">
        <f t="shared" si="244"/>
        <v>610000</v>
      </c>
      <c r="BM1227" s="82">
        <f t="shared" si="239"/>
        <v>0.99363790758191695</v>
      </c>
      <c r="BN1227" s="82">
        <f t="shared" si="240"/>
        <v>6.362092418083054E-3</v>
      </c>
      <c r="BO1227" s="86">
        <f t="shared" si="245"/>
        <v>2.6428209857654039E-5</v>
      </c>
      <c r="BP1227" s="83">
        <f>SUMPRODUCT(BC1226:$BC$2006, BN1227:$BN$2007)</f>
        <v>738.76900426968052</v>
      </c>
      <c r="BQ1227" s="77">
        <f t="shared" si="241"/>
        <v>6.1249981221338295E-3</v>
      </c>
    </row>
    <row r="1228" spans="55:69" x14ac:dyDescent="0.35">
      <c r="BC1228" s="88">
        <v>500</v>
      </c>
      <c r="BE1228" s="78">
        <f t="shared" si="242"/>
        <v>610500</v>
      </c>
      <c r="BF1228" s="82">
        <f t="shared" si="236"/>
        <v>0.93972334262110568</v>
      </c>
      <c r="BG1228" s="82">
        <f t="shared" si="238"/>
        <v>6.0276657378894316E-2</v>
      </c>
      <c r="BH1228" s="86">
        <f t="shared" si="243"/>
        <v>1.3882111872343117E-4</v>
      </c>
      <c r="BI1228" s="83">
        <f>SUMPRODUCT(BC1228:$BC$2007,BG1228:$BG$2007)</f>
        <v>10935.866099681687</v>
      </c>
      <c r="BJ1228" s="77">
        <f t="shared" si="237"/>
        <v>5.0314126090409521E-2</v>
      </c>
      <c r="BL1228" s="78">
        <f t="shared" si="244"/>
        <v>610500</v>
      </c>
      <c r="BM1228" s="82">
        <f t="shared" si="239"/>
        <v>0.99366422646282093</v>
      </c>
      <c r="BN1228" s="82">
        <f t="shared" si="240"/>
        <v>6.335773537179068E-3</v>
      </c>
      <c r="BO1228" s="86">
        <f t="shared" si="245"/>
        <v>2.6318880903986042E-5</v>
      </c>
      <c r="BP1228" s="83">
        <f>SUMPRODUCT(BC1227:$BC$2006, BN1228:$BN$2007)</f>
        <v>735.58795806063893</v>
      </c>
      <c r="BQ1228" s="77">
        <f t="shared" si="241"/>
        <v>6.0986246522884589E-3</v>
      </c>
    </row>
    <row r="1229" spans="55:69" x14ac:dyDescent="0.35">
      <c r="BC1229" s="88">
        <v>500</v>
      </c>
      <c r="BE1229" s="78">
        <f t="shared" si="242"/>
        <v>611000</v>
      </c>
      <c r="BF1229" s="82">
        <f t="shared" si="236"/>
        <v>0.93986184476026491</v>
      </c>
      <c r="BG1229" s="82">
        <f t="shared" si="238"/>
        <v>6.0138155239735092E-2</v>
      </c>
      <c r="BH1229" s="86">
        <f t="shared" si="243"/>
        <v>1.3850213915922449E-4</v>
      </c>
      <c r="BI1229" s="83">
        <f>SUMPRODUCT(BC1229:$BC$2007,BG1229:$BG$2007)</f>
        <v>10905.727770992242</v>
      </c>
      <c r="BJ1229" s="77">
        <f t="shared" si="237"/>
        <v>5.0175464583765886E-2</v>
      </c>
      <c r="BL1229" s="78">
        <f t="shared" si="244"/>
        <v>611000</v>
      </c>
      <c r="BM1229" s="82">
        <f t="shared" si="239"/>
        <v>0.99369043646704625</v>
      </c>
      <c r="BN1229" s="82">
        <f t="shared" si="240"/>
        <v>6.3095635329537547E-3</v>
      </c>
      <c r="BO1229" s="86">
        <f t="shared" si="245"/>
        <v>2.6210004225313277E-5</v>
      </c>
      <c r="BP1229" s="83">
        <f>SUMPRODUCT(BC1228:$BC$2006, BN1229:$BN$2007)</f>
        <v>732.42007129204956</v>
      </c>
      <c r="BQ1229" s="77">
        <f t="shared" si="241"/>
        <v>6.0723602849468384E-3</v>
      </c>
    </row>
    <row r="1230" spans="55:69" x14ac:dyDescent="0.35">
      <c r="BC1230" s="88">
        <v>500</v>
      </c>
      <c r="BE1230" s="78">
        <f t="shared" si="242"/>
        <v>611500</v>
      </c>
      <c r="BF1230" s="82">
        <f t="shared" si="236"/>
        <v>0.94000002865280297</v>
      </c>
      <c r="BG1230" s="82">
        <f t="shared" si="238"/>
        <v>5.9999971347197034E-2</v>
      </c>
      <c r="BH1230" s="86">
        <f t="shared" si="243"/>
        <v>1.3818389253805741E-4</v>
      </c>
      <c r="BI1230" s="83">
        <f>SUMPRODUCT(BC1230:$BC$2007,BG1230:$BG$2007)</f>
        <v>10875.658693372374</v>
      </c>
      <c r="BJ1230" s="77">
        <f t="shared" si="237"/>
        <v>5.0037121689933968E-2</v>
      </c>
      <c r="BL1230" s="78">
        <f t="shared" si="244"/>
        <v>611500</v>
      </c>
      <c r="BM1230" s="82">
        <f t="shared" si="239"/>
        <v>0.99371653804499693</v>
      </c>
      <c r="BN1230" s="82">
        <f t="shared" si="240"/>
        <v>6.2834619550030668E-3</v>
      </c>
      <c r="BO1230" s="86">
        <f t="shared" si="245"/>
        <v>2.6101577950687904E-5</v>
      </c>
      <c r="BP1230" s="83">
        <f>SUMPRODUCT(BC1229:$BC$2006, BN1230:$BN$2007)</f>
        <v>729.26528952557248</v>
      </c>
      <c r="BQ1230" s="77">
        <f t="shared" si="241"/>
        <v>6.0462045687706889E-3</v>
      </c>
    </row>
    <row r="1231" spans="55:69" x14ac:dyDescent="0.35">
      <c r="BC1231" s="88">
        <v>500</v>
      </c>
      <c r="BE1231" s="78">
        <f t="shared" si="242"/>
        <v>612000</v>
      </c>
      <c r="BF1231" s="82">
        <f t="shared" si="236"/>
        <v>0.94013789502997847</v>
      </c>
      <c r="BG1231" s="82">
        <f t="shared" si="238"/>
        <v>5.9862104970021535E-2</v>
      </c>
      <c r="BH1231" s="86">
        <f t="shared" si="243"/>
        <v>1.3786637717549954E-4</v>
      </c>
      <c r="BI1231" s="83">
        <f>SUMPRODUCT(BC1231:$BC$2007,BG1231:$BG$2007)</f>
        <v>10845.658707698774</v>
      </c>
      <c r="BJ1231" s="77">
        <f t="shared" si="237"/>
        <v>4.9899096676813526E-2</v>
      </c>
      <c r="BL1231" s="78">
        <f t="shared" si="244"/>
        <v>612000</v>
      </c>
      <c r="BM1231" s="82">
        <f t="shared" si="239"/>
        <v>0.99374253164521376</v>
      </c>
      <c r="BN1231" s="82">
        <f t="shared" si="240"/>
        <v>6.2574683547862442E-3</v>
      </c>
      <c r="BO1231" s="86">
        <f t="shared" si="245"/>
        <v>2.5993600216822621E-5</v>
      </c>
      <c r="BP1231" s="83">
        <f>SUMPRODUCT(BC1230:$BC$2006, BN1231:$BN$2007)</f>
        <v>726.12355854807095</v>
      </c>
      <c r="BQ1231" s="77">
        <f t="shared" si="241"/>
        <v>6.020157054288852E-3</v>
      </c>
    </row>
    <row r="1232" spans="55:69" x14ac:dyDescent="0.35">
      <c r="BC1232" s="88">
        <v>500</v>
      </c>
      <c r="BE1232" s="78">
        <f t="shared" si="242"/>
        <v>612500</v>
      </c>
      <c r="BF1232" s="82">
        <f t="shared" si="236"/>
        <v>0.94027544462137014</v>
      </c>
      <c r="BG1232" s="82">
        <f t="shared" si="238"/>
        <v>5.9724555378629862E-2</v>
      </c>
      <c r="BH1232" s="86">
        <f t="shared" si="243"/>
        <v>1.3754959139167244E-4</v>
      </c>
      <c r="BI1232" s="83">
        <f>SUMPRODUCT(BC1232:$BC$2007,BG1232:$BG$2007)</f>
        <v>10815.727655213763</v>
      </c>
      <c r="BJ1232" s="77">
        <f t="shared" si="237"/>
        <v>4.9761388813986514E-2</v>
      </c>
      <c r="BL1232" s="78">
        <f t="shared" si="244"/>
        <v>612500</v>
      </c>
      <c r="BM1232" s="82">
        <f t="shared" si="239"/>
        <v>0.99376841771438207</v>
      </c>
      <c r="BN1232" s="82">
        <f t="shared" si="240"/>
        <v>6.2315822856179315E-3</v>
      </c>
      <c r="BO1232" s="86">
        <f t="shared" si="245"/>
        <v>2.5886069168312709E-5</v>
      </c>
      <c r="BP1232" s="83">
        <f>SUMPRODUCT(BC1231:$BC$2006, BN1232:$BN$2007)</f>
        <v>722.99482437067797</v>
      </c>
      <c r="BQ1232" s="77">
        <f t="shared" si="241"/>
        <v>5.9942172938895486E-3</v>
      </c>
    </row>
    <row r="1233" spans="55:69" x14ac:dyDescent="0.35">
      <c r="BC1233" s="88">
        <v>500</v>
      </c>
      <c r="BE1233" s="78">
        <f t="shared" si="242"/>
        <v>613000</v>
      </c>
      <c r="BF1233" s="82">
        <f t="shared" si="236"/>
        <v>0.94041267815488006</v>
      </c>
      <c r="BG1233" s="82">
        <f t="shared" si="238"/>
        <v>5.9587321845119945E-2</v>
      </c>
      <c r="BH1233" s="86">
        <f t="shared" si="243"/>
        <v>1.3723353350991729E-4</v>
      </c>
      <c r="BI1233" s="83">
        <f>SUMPRODUCT(BC1233:$BC$2007,BG1233:$BG$2007)</f>
        <v>10785.865377524449</v>
      </c>
      <c r="BJ1233" s="77">
        <f t="shared" si="237"/>
        <v>4.9623997372713224E-2</v>
      </c>
      <c r="BL1233" s="78">
        <f t="shared" si="244"/>
        <v>613000</v>
      </c>
      <c r="BM1233" s="82">
        <f t="shared" si="239"/>
        <v>0.99379419669733937</v>
      </c>
      <c r="BN1233" s="82">
        <f t="shared" si="240"/>
        <v>6.2058033026606285E-3</v>
      </c>
      <c r="BO1233" s="86">
        <f t="shared" si="245"/>
        <v>2.5778982957302965E-5</v>
      </c>
      <c r="BP1233" s="83">
        <f>SUMPRODUCT(BC1232:$BC$2006, BN1233:$BN$2007)</f>
        <v>719.87903322786872</v>
      </c>
      <c r="BQ1233" s="77">
        <f t="shared" si="241"/>
        <v>5.9683848418126857E-3</v>
      </c>
    </row>
    <row r="1234" spans="55:69" x14ac:dyDescent="0.35">
      <c r="BC1234" s="88">
        <v>500</v>
      </c>
      <c r="BE1234" s="78">
        <f t="shared" si="242"/>
        <v>613500</v>
      </c>
      <c r="BF1234" s="82">
        <f t="shared" si="236"/>
        <v>0.94054959635673796</v>
      </c>
      <c r="BG1234" s="82">
        <f t="shared" si="238"/>
        <v>5.945040364326204E-2</v>
      </c>
      <c r="BH1234" s="86">
        <f t="shared" si="243"/>
        <v>1.3691820185790515E-4</v>
      </c>
      <c r="BI1234" s="83">
        <f>SUMPRODUCT(BC1234:$BC$2007,BG1234:$BG$2007)</f>
        <v>10756.071716601888</v>
      </c>
      <c r="BJ1234" s="77">
        <f t="shared" si="237"/>
        <v>4.9486921625928403E-2</v>
      </c>
      <c r="BL1234" s="78">
        <f t="shared" si="244"/>
        <v>613500</v>
      </c>
      <c r="BM1234" s="82">
        <f t="shared" si="239"/>
        <v>0.99381986903708286</v>
      </c>
      <c r="BN1234" s="82">
        <f t="shared" si="240"/>
        <v>6.1801309629171408E-3</v>
      </c>
      <c r="BO1234" s="86">
        <f t="shared" si="245"/>
        <v>2.5672339743487704E-5</v>
      </c>
      <c r="BP1234" s="83">
        <f>SUMPRODUCT(BC1233:$BC$2006, BN1234:$BN$2007)</f>
        <v>716.77613157653866</v>
      </c>
      <c r="BQ1234" s="77">
        <f t="shared" si="241"/>
        <v>5.9426592541422197E-3</v>
      </c>
    </row>
    <row r="1235" spans="55:69" x14ac:dyDescent="0.35">
      <c r="BC1235" s="88">
        <v>500</v>
      </c>
      <c r="BE1235" s="78">
        <f t="shared" si="242"/>
        <v>614000</v>
      </c>
      <c r="BF1235" s="82">
        <f t="shared" si="236"/>
        <v>0.94068619995150449</v>
      </c>
      <c r="BG1235" s="82">
        <f t="shared" si="238"/>
        <v>5.9313800048495513E-2</v>
      </c>
      <c r="BH1235" s="86">
        <f t="shared" si="243"/>
        <v>1.3660359476652673E-4</v>
      </c>
      <c r="BI1235" s="83">
        <f>SUMPRODUCT(BC1235:$BC$2007,BG1235:$BG$2007)</f>
        <v>10726.346514780256</v>
      </c>
      <c r="BJ1235" s="77">
        <f t="shared" si="237"/>
        <v>4.9350160848237463E-2</v>
      </c>
      <c r="BL1235" s="78">
        <f t="shared" si="244"/>
        <v>614000</v>
      </c>
      <c r="BM1235" s="82">
        <f t="shared" si="239"/>
        <v>0.99384543517477708</v>
      </c>
      <c r="BN1235" s="82">
        <f t="shared" si="240"/>
        <v>6.154564825222919E-3</v>
      </c>
      <c r="BO1235" s="86">
        <f t="shared" si="245"/>
        <v>2.556613769422178E-5</v>
      </c>
      <c r="BP1235" s="83">
        <f>SUMPRODUCT(BC1234:$BC$2006, BN1235:$BN$2007)</f>
        <v>713.68606609508004</v>
      </c>
      <c r="BQ1235" s="77">
        <f t="shared" si="241"/>
        <v>5.9170400887984939E-3</v>
      </c>
    </row>
    <row r="1236" spans="55:69" x14ac:dyDescent="0.35">
      <c r="BC1236" s="88">
        <v>500</v>
      </c>
      <c r="BE1236" s="78">
        <f t="shared" si="242"/>
        <v>614500</v>
      </c>
      <c r="BF1236" s="82">
        <f t="shared" si="236"/>
        <v>0.94082248966207593</v>
      </c>
      <c r="BG1236" s="82">
        <f t="shared" si="238"/>
        <v>5.9177510337924066E-2</v>
      </c>
      <c r="BH1236" s="86">
        <f t="shared" si="243"/>
        <v>1.3628971057144668E-4</v>
      </c>
      <c r="BI1236" s="83">
        <f>SUMPRODUCT(BC1236:$BC$2007,BG1236:$BG$2007)</f>
        <v>10696.689614756007</v>
      </c>
      <c r="BJ1236" s="77">
        <f t="shared" si="237"/>
        <v>4.9213714315912593E-2</v>
      </c>
      <c r="BL1236" s="78">
        <f t="shared" si="244"/>
        <v>614500</v>
      </c>
      <c r="BM1236" s="82">
        <f t="shared" si="239"/>
        <v>0.9938708955497616</v>
      </c>
      <c r="BN1236" s="82">
        <f t="shared" si="240"/>
        <v>6.1291044502383984E-3</v>
      </c>
      <c r="BO1236" s="86">
        <f t="shared" si="245"/>
        <v>2.5460374984520584E-5</v>
      </c>
      <c r="BP1236" s="83">
        <f>SUMPRODUCT(BC1235:$BC$2006, BN1236:$BN$2007)</f>
        <v>710.6087836824687</v>
      </c>
      <c r="BQ1236" s="77">
        <f t="shared" si="241"/>
        <v>5.8915269055306706E-3</v>
      </c>
    </row>
    <row r="1237" spans="55:69" x14ac:dyDescent="0.35">
      <c r="BC1237" s="88">
        <v>500</v>
      </c>
      <c r="BE1237" s="78">
        <f t="shared" si="242"/>
        <v>615000</v>
      </c>
      <c r="BF1237" s="82">
        <f t="shared" si="236"/>
        <v>0.94095846620968704</v>
      </c>
      <c r="BG1237" s="82">
        <f t="shared" si="238"/>
        <v>5.9041533790312961E-2</v>
      </c>
      <c r="BH1237" s="86">
        <f t="shared" si="243"/>
        <v>1.3597654761110523E-4</v>
      </c>
      <c r="BI1237" s="83">
        <f>SUMPRODUCT(BC1237:$BC$2007,BG1237:$BG$2007)</f>
        <v>10667.100859587048</v>
      </c>
      <c r="BJ1237" s="77">
        <f t="shared" si="237"/>
        <v>4.9077581306888954E-2</v>
      </c>
      <c r="BL1237" s="78">
        <f t="shared" si="244"/>
        <v>615000</v>
      </c>
      <c r="BM1237" s="82">
        <f t="shared" si="239"/>
        <v>0.99389625059955866</v>
      </c>
      <c r="BN1237" s="82">
        <f t="shared" si="240"/>
        <v>6.1037494004413384E-3</v>
      </c>
      <c r="BO1237" s="86">
        <f t="shared" si="245"/>
        <v>2.5355049797060047E-5</v>
      </c>
      <c r="BP1237" s="83">
        <f>SUMPRODUCT(BC1236:$BC$2006, BN1237:$BN$2007)</f>
        <v>707.54423145734938</v>
      </c>
      <c r="BQ1237" s="77">
        <f t="shared" si="241"/>
        <v>5.8661192659091458E-3</v>
      </c>
    </row>
    <row r="1238" spans="55:69" x14ac:dyDescent="0.35">
      <c r="BC1238" s="88">
        <v>500</v>
      </c>
      <c r="BE1238" s="78">
        <f t="shared" si="242"/>
        <v>615500</v>
      </c>
      <c r="BF1238" s="82">
        <f t="shared" si="236"/>
        <v>0.94109413031391564</v>
      </c>
      <c r="BG1238" s="82">
        <f t="shared" si="238"/>
        <v>5.8905869686084356E-2</v>
      </c>
      <c r="BH1238" s="86">
        <f t="shared" si="243"/>
        <v>1.3566410422860553E-4</v>
      </c>
      <c r="BI1238" s="83">
        <f>SUMPRODUCT(BC1238:$BC$2007,BG1238:$BG$2007)</f>
        <v>10637.580092691891</v>
      </c>
      <c r="BJ1238" s="77">
        <f t="shared" si="237"/>
        <v>4.894176110076081E-2</v>
      </c>
      <c r="BL1238" s="78">
        <f t="shared" si="244"/>
        <v>615500</v>
      </c>
      <c r="BM1238" s="82">
        <f t="shared" si="239"/>
        <v>0.99392150075988028</v>
      </c>
      <c r="BN1238" s="82">
        <f t="shared" si="240"/>
        <v>6.0784992401197169E-3</v>
      </c>
      <c r="BO1238" s="86">
        <f t="shared" si="245"/>
        <v>2.5250160321621529E-5</v>
      </c>
      <c r="BP1238" s="83">
        <f>SUMPRODUCT(BC1237:$BC$2006, BN1238:$BN$2007)</f>
        <v>704.49235675712873</v>
      </c>
      <c r="BQ1238" s="77">
        <f t="shared" si="241"/>
        <v>5.8408167333180308E-3</v>
      </c>
    </row>
    <row r="1239" spans="55:69" x14ac:dyDescent="0.35">
      <c r="BC1239" s="88">
        <v>500</v>
      </c>
      <c r="BE1239" s="78">
        <f t="shared" si="242"/>
        <v>616000</v>
      </c>
      <c r="BF1239" s="82">
        <f t="shared" si="236"/>
        <v>0.94122948269268591</v>
      </c>
      <c r="BG1239" s="82">
        <f t="shared" si="238"/>
        <v>5.8770517307314085E-2</v>
      </c>
      <c r="BH1239" s="86">
        <f t="shared" si="243"/>
        <v>1.353523787702704E-4</v>
      </c>
      <c r="BI1239" s="83">
        <f>SUMPRODUCT(BC1239:$BC$2007,BG1239:$BG$2007)</f>
        <v>10608.12715784885</v>
      </c>
      <c r="BJ1239" s="77">
        <f t="shared" si="237"/>
        <v>4.8806252978777817E-2</v>
      </c>
      <c r="BL1239" s="78">
        <f t="shared" si="244"/>
        <v>616000</v>
      </c>
      <c r="BM1239" s="82">
        <f t="shared" si="239"/>
        <v>0.99394664646463637</v>
      </c>
      <c r="BN1239" s="82">
        <f t="shared" si="240"/>
        <v>6.0533535353636259E-3</v>
      </c>
      <c r="BO1239" s="86">
        <f t="shared" si="245"/>
        <v>2.5145704756091014E-5</v>
      </c>
      <c r="BP1239" s="83">
        <f>SUMPRODUCT(BC1238:$BC$2006, BN1239:$BN$2007)</f>
        <v>701.4531071370692</v>
      </c>
      <c r="BQ1239" s="77">
        <f t="shared" si="241"/>
        <v>5.8156188729476385E-3</v>
      </c>
    </row>
    <row r="1240" spans="55:69" x14ac:dyDescent="0.35">
      <c r="BC1240" s="88">
        <v>500</v>
      </c>
      <c r="BE1240" s="78">
        <f t="shared" si="242"/>
        <v>616500</v>
      </c>
      <c r="BF1240" s="82">
        <f t="shared" si="236"/>
        <v>0.94136452406227267</v>
      </c>
      <c r="BG1240" s="82">
        <f t="shared" si="238"/>
        <v>5.8635475937727333E-2</v>
      </c>
      <c r="BH1240" s="86">
        <f t="shared" si="243"/>
        <v>1.350413695867525E-4</v>
      </c>
      <c r="BI1240" s="83">
        <f>SUMPRODUCT(BC1240:$BC$2007,BG1240:$BG$2007)</f>
        <v>10578.741899195196</v>
      </c>
      <c r="BJ1240" s="77">
        <f t="shared" si="237"/>
        <v>4.8671056223841117E-2</v>
      </c>
      <c r="BL1240" s="78">
        <f t="shared" si="244"/>
        <v>616500</v>
      </c>
      <c r="BM1240" s="82">
        <f t="shared" si="239"/>
        <v>0.99397168814594139</v>
      </c>
      <c r="BN1240" s="82">
        <f t="shared" si="240"/>
        <v>6.02831185405861E-3</v>
      </c>
      <c r="BO1240" s="86">
        <f t="shared" si="245"/>
        <v>2.5041681305015828E-5</v>
      </c>
      <c r="BP1240" s="83">
        <f>SUMPRODUCT(BC1239:$BC$2006, BN1240:$BN$2007)</f>
        <v>698.42643036938705</v>
      </c>
      <c r="BQ1240" s="77">
        <f t="shared" si="241"/>
        <v>5.7905252517870091E-3</v>
      </c>
    </row>
    <row r="1241" spans="55:69" x14ac:dyDescent="0.35">
      <c r="BC1241" s="88">
        <v>500</v>
      </c>
      <c r="BE1241" s="78">
        <f t="shared" si="242"/>
        <v>617000</v>
      </c>
      <c r="BF1241" s="82">
        <f t="shared" si="236"/>
        <v>0.9414992551373047</v>
      </c>
      <c r="BG1241" s="82">
        <f t="shared" si="238"/>
        <v>5.8500744862695297E-2</v>
      </c>
      <c r="BH1241" s="86">
        <f t="shared" si="243"/>
        <v>1.3473107503203519E-4</v>
      </c>
      <c r="BI1241" s="83">
        <f>SUMPRODUCT(BC1241:$BC$2007,BG1241:$BG$2007)</f>
        <v>10549.424161226329</v>
      </c>
      <c r="BJ1241" s="77">
        <f t="shared" si="237"/>
        <v>4.8536170120499544E-2</v>
      </c>
      <c r="BL1241" s="78">
        <f t="shared" si="244"/>
        <v>617000</v>
      </c>
      <c r="BM1241" s="82">
        <f t="shared" si="239"/>
        <v>0.99399662623412255</v>
      </c>
      <c r="BN1241" s="82">
        <f t="shared" si="240"/>
        <v>6.0033737658774511E-3</v>
      </c>
      <c r="BO1241" s="86">
        <f t="shared" si="245"/>
        <v>2.4938088181158946E-5</v>
      </c>
      <c r="BP1241" s="83">
        <f>SUMPRODUCT(BC1240:$BC$2006, BN1241:$BN$2007)</f>
        <v>695.4122744423579</v>
      </c>
      <c r="BQ1241" s="77">
        <f t="shared" si="241"/>
        <v>5.7655354386164865E-3</v>
      </c>
    </row>
    <row r="1242" spans="55:69" x14ac:dyDescent="0.35">
      <c r="BC1242" s="88">
        <v>500</v>
      </c>
      <c r="BE1242" s="78">
        <f t="shared" si="242"/>
        <v>617500</v>
      </c>
      <c r="BF1242" s="82">
        <f t="shared" si="236"/>
        <v>0.9416336766307688</v>
      </c>
      <c r="BG1242" s="82">
        <f t="shared" si="238"/>
        <v>5.8366323369231199E-2</v>
      </c>
      <c r="BH1242" s="86">
        <f t="shared" si="243"/>
        <v>1.344214934640986E-4</v>
      </c>
      <c r="BI1242" s="83">
        <f>SUMPRODUCT(BC1242:$BC$2007,BG1242:$BG$2007)</f>
        <v>10520.173788794978</v>
      </c>
      <c r="BJ1242" s="77">
        <f t="shared" si="237"/>
        <v>4.8401593954945983E-2</v>
      </c>
      <c r="BL1242" s="78">
        <f t="shared" si="244"/>
        <v>617500</v>
      </c>
      <c r="BM1242" s="82">
        <f t="shared" si="239"/>
        <v>0.99402146115772683</v>
      </c>
      <c r="BN1242" s="82">
        <f t="shared" si="240"/>
        <v>5.9785388422731733E-3</v>
      </c>
      <c r="BO1242" s="86">
        <f t="shared" si="245"/>
        <v>2.4834923604277748E-5</v>
      </c>
      <c r="BP1242" s="83">
        <f>SUMPRODUCT(BC1241:$BC$2006, BN1242:$BN$2007)</f>
        <v>692.41058755941924</v>
      </c>
      <c r="BQ1242" s="77">
        <f t="shared" si="241"/>
        <v>5.7406490040002858E-3</v>
      </c>
    </row>
    <row r="1243" spans="55:69" x14ac:dyDescent="0.35">
      <c r="BC1243" s="88">
        <v>500</v>
      </c>
      <c r="BE1243" s="78">
        <f t="shared" si="242"/>
        <v>618000</v>
      </c>
      <c r="BF1243" s="82">
        <f t="shared" si="236"/>
        <v>0.94176778925401339</v>
      </c>
      <c r="BG1243" s="82">
        <f t="shared" si="238"/>
        <v>5.8232210745986612E-2</v>
      </c>
      <c r="BH1243" s="86">
        <f t="shared" si="243"/>
        <v>1.3411262324458662E-4</v>
      </c>
      <c r="BI1243" s="83">
        <f>SUMPRODUCT(BC1243:$BC$2007,BG1243:$BG$2007)</f>
        <v>10490.990627110363</v>
      </c>
      <c r="BJ1243" s="77">
        <f t="shared" si="237"/>
        <v>4.8267327015013413E-2</v>
      </c>
      <c r="BL1243" s="78">
        <f t="shared" si="244"/>
        <v>618000</v>
      </c>
      <c r="BM1243" s="82">
        <f t="shared" si="239"/>
        <v>0.99404619334352817</v>
      </c>
      <c r="BN1243" s="82">
        <f t="shared" si="240"/>
        <v>5.9538066564718273E-3</v>
      </c>
      <c r="BO1243" s="86">
        <f t="shared" si="245"/>
        <v>2.4732185801346063E-5</v>
      </c>
      <c r="BP1243" s="83">
        <f>SUMPRODUCT(BC1242:$BC$2006, BN1243:$BN$2007)</f>
        <v>689.4213181382828</v>
      </c>
      <c r="BQ1243" s="77">
        <f t="shared" si="241"/>
        <v>5.7158655202791293E-3</v>
      </c>
    </row>
    <row r="1244" spans="55:69" x14ac:dyDescent="0.35">
      <c r="BC1244" s="88">
        <v>500</v>
      </c>
      <c r="BE1244" s="78">
        <f t="shared" si="242"/>
        <v>618500</v>
      </c>
      <c r="BF1244" s="82">
        <f t="shared" si="236"/>
        <v>0.94190159371675242</v>
      </c>
      <c r="BG1244" s="82">
        <f t="shared" si="238"/>
        <v>5.8098406283247583E-2</v>
      </c>
      <c r="BH1244" s="86">
        <f t="shared" si="243"/>
        <v>1.3380446273902891E-4</v>
      </c>
      <c r="BI1244" s="83">
        <f>SUMPRODUCT(BC1244:$BC$2007,BG1244:$BG$2007)</f>
        <v>10461.874521737369</v>
      </c>
      <c r="BJ1244" s="77">
        <f t="shared" si="237"/>
        <v>4.8133368590171227E-2</v>
      </c>
      <c r="BL1244" s="78">
        <f t="shared" si="244"/>
        <v>618500</v>
      </c>
      <c r="BM1244" s="82">
        <f t="shared" si="239"/>
        <v>0.99407082321653528</v>
      </c>
      <c r="BN1244" s="82">
        <f t="shared" si="240"/>
        <v>5.929176783464718E-3</v>
      </c>
      <c r="BO1244" s="86">
        <f t="shared" si="245"/>
        <v>2.4629873007109282E-5</v>
      </c>
      <c r="BP1244" s="83">
        <f>SUMPRODUCT(BC1243:$BC$2006, BN1244:$BN$2007)</f>
        <v>686.44441481004685</v>
      </c>
      <c r="BQ1244" s="77">
        <f t="shared" si="241"/>
        <v>5.6911845615628875E-3</v>
      </c>
    </row>
    <row r="1245" spans="55:69" x14ac:dyDescent="0.35">
      <c r="BC1245" s="88">
        <v>500</v>
      </c>
      <c r="BE1245" s="78">
        <f t="shared" si="242"/>
        <v>619000</v>
      </c>
      <c r="BF1245" s="82">
        <f t="shared" si="236"/>
        <v>0.94203509072706926</v>
      </c>
      <c r="BG1245" s="82">
        <f t="shared" si="238"/>
        <v>5.7964909272930742E-2</v>
      </c>
      <c r="BH1245" s="86">
        <f t="shared" si="243"/>
        <v>1.3349701031684091E-4</v>
      </c>
      <c r="BI1245" s="83">
        <f>SUMPRODUCT(BC1245:$BC$2007,BG1245:$BG$2007)</f>
        <v>10432.825318595746</v>
      </c>
      <c r="BJ1245" s="77">
        <f t="shared" si="237"/>
        <v>4.7999717971521451E-2</v>
      </c>
      <c r="BL1245" s="78">
        <f t="shared" si="244"/>
        <v>619000</v>
      </c>
      <c r="BM1245" s="82">
        <f t="shared" si="239"/>
        <v>0.99409535119999859</v>
      </c>
      <c r="BN1245" s="82">
        <f t="shared" si="240"/>
        <v>5.9046488000014108E-3</v>
      </c>
      <c r="BO1245" s="86">
        <f t="shared" si="245"/>
        <v>2.4527983463307201E-5</v>
      </c>
      <c r="BP1245" s="83">
        <f>SUMPRODUCT(BC1244:$BC$2006, BN1245:$BN$2007)</f>
        <v>683.47982641831447</v>
      </c>
      <c r="BQ1245" s="77">
        <f t="shared" si="241"/>
        <v>5.6666057037232697E-3</v>
      </c>
    </row>
    <row r="1246" spans="55:69" x14ac:dyDescent="0.35">
      <c r="BC1246" s="88">
        <v>500</v>
      </c>
      <c r="BE1246" s="78">
        <f t="shared" si="242"/>
        <v>619500</v>
      </c>
      <c r="BF1246" s="82">
        <f t="shared" si="236"/>
        <v>0.94216828099141992</v>
      </c>
      <c r="BG1246" s="82">
        <f t="shared" si="238"/>
        <v>5.7831719008580085E-2</v>
      </c>
      <c r="BH1246" s="86">
        <f t="shared" si="243"/>
        <v>1.3319026435065773E-4</v>
      </c>
      <c r="BI1246" s="83">
        <f>SUMPRODUCT(BC1246:$BC$2007,BG1246:$BG$2007)</f>
        <v>10403.84286395928</v>
      </c>
      <c r="BJ1246" s="77">
        <f t="shared" si="237"/>
        <v>4.7866374451795E-2</v>
      </c>
      <c r="BL1246" s="78">
        <f t="shared" si="244"/>
        <v>619500</v>
      </c>
      <c r="BM1246" s="82">
        <f t="shared" si="239"/>
        <v>0.99411977771541749</v>
      </c>
      <c r="BN1246" s="82">
        <f t="shared" si="240"/>
        <v>5.8802222845825147E-3</v>
      </c>
      <c r="BO1246" s="86">
        <f t="shared" si="245"/>
        <v>2.4426515418896066E-5</v>
      </c>
      <c r="BP1246" s="83">
        <f>SUMPRODUCT(BC1245:$BC$2006, BN1246:$BN$2007)</f>
        <v>680.52750201831384</v>
      </c>
      <c r="BQ1246" s="77">
        <f t="shared" si="241"/>
        <v>5.6421285243865296E-3</v>
      </c>
    </row>
    <row r="1247" spans="55:69" x14ac:dyDescent="0.35">
      <c r="BC1247" s="88">
        <v>500</v>
      </c>
      <c r="BE1247" s="78">
        <f t="shared" si="242"/>
        <v>620000</v>
      </c>
      <c r="BF1247" s="82">
        <f t="shared" si="236"/>
        <v>0.94230116521463747</v>
      </c>
      <c r="BG1247" s="82">
        <f t="shared" si="238"/>
        <v>5.7698834785362529E-2</v>
      </c>
      <c r="BH1247" s="86">
        <f t="shared" si="243"/>
        <v>1.3288422321755533E-4</v>
      </c>
      <c r="BI1247" s="83">
        <f>SUMPRODUCT(BC1247:$BC$2007,BG1247:$BG$2007)</f>
        <v>10374.92700445499</v>
      </c>
      <c r="BJ1247" s="77">
        <f t="shared" si="237"/>
        <v>4.7733337325347951E-2</v>
      </c>
      <c r="BL1247" s="78">
        <f t="shared" si="244"/>
        <v>620000</v>
      </c>
      <c r="BM1247" s="82">
        <f t="shared" si="239"/>
        <v>0.99414410318254798</v>
      </c>
      <c r="BN1247" s="82">
        <f t="shared" si="240"/>
        <v>5.8558968174520221E-3</v>
      </c>
      <c r="BO1247" s="86">
        <f t="shared" si="245"/>
        <v>2.4325467130492662E-5</v>
      </c>
      <c r="BP1247" s="83">
        <f>SUMPRODUCT(BC1246:$BC$2006, BN1247:$BN$2007)</f>
        <v>677.5873908760226</v>
      </c>
      <c r="BQ1247" s="77">
        <f t="shared" si="241"/>
        <v>5.6177526029262065E-3</v>
      </c>
    </row>
    <row r="1248" spans="55:69" x14ac:dyDescent="0.35">
      <c r="BC1248" s="88">
        <v>500</v>
      </c>
      <c r="BE1248" s="78">
        <f t="shared" si="242"/>
        <v>620500</v>
      </c>
      <c r="BF1248" s="82">
        <f t="shared" si="236"/>
        <v>0.94243374409993519</v>
      </c>
      <c r="BG1248" s="82">
        <f t="shared" si="238"/>
        <v>5.7566255900064811E-2</v>
      </c>
      <c r="BH1248" s="86">
        <f t="shared" si="243"/>
        <v>1.3257888529771833E-4</v>
      </c>
      <c r="BI1248" s="83">
        <f>SUMPRODUCT(BC1248:$BC$2007,BG1248:$BG$2007)</f>
        <v>10346.077587062311</v>
      </c>
      <c r="BJ1248" s="77">
        <f t="shared" si="237"/>
        <v>4.7600605888157767E-2</v>
      </c>
      <c r="BL1248" s="78">
        <f t="shared" si="244"/>
        <v>620500</v>
      </c>
      <c r="BM1248" s="82">
        <f t="shared" si="239"/>
        <v>0.99416832801940924</v>
      </c>
      <c r="BN1248" s="82">
        <f t="shared" si="240"/>
        <v>5.831671980590758E-3</v>
      </c>
      <c r="BO1248" s="86">
        <f t="shared" si="245"/>
        <v>2.4224836861264087E-5</v>
      </c>
      <c r="BP1248" s="83">
        <f>SUMPRODUCT(BC1247:$BC$2006, BN1248:$BN$2007)</f>
        <v>674.65944246729657</v>
      </c>
      <c r="BQ1248" s="77">
        <f t="shared" si="241"/>
        <v>5.5934775204559018E-3</v>
      </c>
    </row>
    <row r="1249" spans="55:69" x14ac:dyDescent="0.35">
      <c r="BC1249" s="88">
        <v>500</v>
      </c>
      <c r="BE1249" s="78">
        <f t="shared" si="242"/>
        <v>621000</v>
      </c>
      <c r="BF1249" s="82">
        <f t="shared" si="236"/>
        <v>0.94256601834891074</v>
      </c>
      <c r="BG1249" s="82">
        <f t="shared" si="238"/>
        <v>5.7433981651089261E-2</v>
      </c>
      <c r="BH1249" s="86">
        <f t="shared" si="243"/>
        <v>1.3227424897555018E-4</v>
      </c>
      <c r="BI1249" s="83">
        <f>SUMPRODUCT(BC1249:$BC$2007,BG1249:$BG$2007)</f>
        <v>10317.294459112278</v>
      </c>
      <c r="BJ1249" s="77">
        <f t="shared" si="237"/>
        <v>4.7468179437819599E-2</v>
      </c>
      <c r="BL1249" s="78">
        <f t="shared" si="244"/>
        <v>621000</v>
      </c>
      <c r="BM1249" s="82">
        <f t="shared" si="239"/>
        <v>0.9941924526422915</v>
      </c>
      <c r="BN1249" s="82">
        <f t="shared" si="240"/>
        <v>5.8075473577084979E-3</v>
      </c>
      <c r="BO1249" s="86">
        <f t="shared" si="245"/>
        <v>2.4124622882260027E-5</v>
      </c>
      <c r="BP1249" s="83">
        <f>SUMPRODUCT(BC1248:$BC$2006, BN1249:$BN$2007)</f>
        <v>671.74360647700121</v>
      </c>
      <c r="BQ1249" s="77">
        <f t="shared" si="241"/>
        <v>5.5693028598220755E-3</v>
      </c>
    </row>
    <row r="1250" spans="55:69" x14ac:dyDescent="0.35">
      <c r="BC1250" s="88">
        <v>500</v>
      </c>
      <c r="BE1250" s="78">
        <f t="shared" si="242"/>
        <v>621500</v>
      </c>
      <c r="BF1250" s="82">
        <f t="shared" si="236"/>
        <v>0.94269798866154941</v>
      </c>
      <c r="BG1250" s="82">
        <f t="shared" si="238"/>
        <v>5.7302011338450587E-2</v>
      </c>
      <c r="BH1250" s="86">
        <f t="shared" si="243"/>
        <v>1.3197031263867398E-4</v>
      </c>
      <c r="BI1250" s="83">
        <f>SUMPRODUCT(BC1250:$BC$2007,BG1250:$BG$2007)</f>
        <v>10288.577468286732</v>
      </c>
      <c r="BJ1250" s="77">
        <f t="shared" si="237"/>
        <v>4.7336057273542578E-2</v>
      </c>
      <c r="BL1250" s="78">
        <f t="shared" si="244"/>
        <v>621500</v>
      </c>
      <c r="BM1250" s="82">
        <f t="shared" si="239"/>
        <v>0.99421647746576258</v>
      </c>
      <c r="BN1250" s="82">
        <f t="shared" si="240"/>
        <v>5.7835225342374175E-3</v>
      </c>
      <c r="BO1250" s="86">
        <f t="shared" si="245"/>
        <v>2.4024823471080481E-5</v>
      </c>
      <c r="BP1250" s="83">
        <f>SUMPRODUCT(BC1249:$BC$2006, BN1250:$BN$2007)</f>
        <v>668.83983279814686</v>
      </c>
      <c r="BQ1250" s="77">
        <f t="shared" si="241"/>
        <v>5.5452282055968799E-3</v>
      </c>
    </row>
    <row r="1251" spans="55:69" x14ac:dyDescent="0.35">
      <c r="BC1251" s="88">
        <v>500</v>
      </c>
      <c r="BE1251" s="78">
        <f t="shared" si="242"/>
        <v>622000</v>
      </c>
      <c r="BF1251" s="82">
        <f t="shared" si="236"/>
        <v>0.94282965573622834</v>
      </c>
      <c r="BG1251" s="82">
        <f t="shared" si="238"/>
        <v>5.7170344263771655E-2</v>
      </c>
      <c r="BH1251" s="86">
        <f t="shared" si="243"/>
        <v>1.3166707467893168E-4</v>
      </c>
      <c r="BI1251" s="83">
        <f>SUMPRODUCT(BC1251:$BC$2007,BG1251:$BG$2007)</f>
        <v>10259.926462617506</v>
      </c>
      <c r="BJ1251" s="77">
        <f t="shared" si="237"/>
        <v>4.7204238696146095E-2</v>
      </c>
      <c r="BL1251" s="78">
        <f t="shared" si="244"/>
        <v>622000</v>
      </c>
      <c r="BM1251" s="82">
        <f t="shared" si="239"/>
        <v>0.99424040290267568</v>
      </c>
      <c r="BN1251" s="82">
        <f t="shared" si="240"/>
        <v>5.7595970973243205E-3</v>
      </c>
      <c r="BO1251" s="86">
        <f t="shared" si="245"/>
        <v>2.3925436913097009E-5</v>
      </c>
      <c r="BP1251" s="83">
        <f>SUMPRODUCT(BC1250:$BC$2006, BN1251:$BN$2007)</f>
        <v>665.94807153102818</v>
      </c>
      <c r="BQ1251" s="77">
        <f t="shared" si="241"/>
        <v>5.5212531440710236E-3</v>
      </c>
    </row>
    <row r="1252" spans="55:69" x14ac:dyDescent="0.35">
      <c r="BC1252" s="88">
        <v>500</v>
      </c>
      <c r="BE1252" s="78">
        <f t="shared" si="242"/>
        <v>622500</v>
      </c>
      <c r="BF1252" s="82">
        <f t="shared" si="236"/>
        <v>0.94296102026971973</v>
      </c>
      <c r="BG1252" s="82">
        <f t="shared" si="238"/>
        <v>5.703897973028027E-2</v>
      </c>
      <c r="BH1252" s="86">
        <f t="shared" si="243"/>
        <v>1.3136453349138488E-4</v>
      </c>
      <c r="BI1252" s="83">
        <f>SUMPRODUCT(BC1252:$BC$2007,BG1252:$BG$2007)</f>
        <v>10231.34129048562</v>
      </c>
      <c r="BJ1252" s="77">
        <f t="shared" si="237"/>
        <v>4.7072723008056087E-2</v>
      </c>
      <c r="BL1252" s="78">
        <f t="shared" si="244"/>
        <v>622500</v>
      </c>
      <c r="BM1252" s="82">
        <f t="shared" si="239"/>
        <v>0.9942642293641758</v>
      </c>
      <c r="BN1252" s="82">
        <f t="shared" si="240"/>
        <v>5.7357706358242E-3</v>
      </c>
      <c r="BO1252" s="86">
        <f t="shared" si="245"/>
        <v>2.3826461500120466E-5</v>
      </c>
      <c r="BP1252" s="83">
        <f>SUMPRODUCT(BC1251:$BC$2006, BN1252:$BN$2007)</f>
        <v>663.06827298236624</v>
      </c>
      <c r="BQ1252" s="77">
        <f t="shared" si="241"/>
        <v>5.4973772632466575E-3</v>
      </c>
    </row>
    <row r="1253" spans="55:69" x14ac:dyDescent="0.35">
      <c r="BC1253" s="88">
        <v>500</v>
      </c>
      <c r="BE1253" s="78">
        <f t="shared" si="242"/>
        <v>623000</v>
      </c>
      <c r="BF1253" s="82">
        <f t="shared" si="236"/>
        <v>0.94309208295719504</v>
      </c>
      <c r="BG1253" s="82">
        <f t="shared" si="238"/>
        <v>5.6907917042804956E-2</v>
      </c>
      <c r="BH1253" s="86">
        <f t="shared" si="243"/>
        <v>1.3106268747531402E-4</v>
      </c>
      <c r="BI1253" s="83">
        <f>SUMPRODUCT(BC1253:$BC$2007,BG1253:$BG$2007)</f>
        <v>10202.821800620479</v>
      </c>
      <c r="BJ1253" s="77">
        <f t="shared" si="237"/>
        <v>4.6941509513301373E-2</v>
      </c>
      <c r="BL1253" s="78">
        <f t="shared" si="244"/>
        <v>623000</v>
      </c>
      <c r="BM1253" s="82">
        <f t="shared" si="239"/>
        <v>0.99428795725970709</v>
      </c>
      <c r="BN1253" s="82">
        <f t="shared" si="240"/>
        <v>5.7120427402929108E-3</v>
      </c>
      <c r="BO1253" s="86">
        <f t="shared" si="245"/>
        <v>2.3727895531289178E-5</v>
      </c>
      <c r="BP1253" s="83">
        <f>SUMPRODUCT(BC1252:$BC$2006, BN1253:$BN$2007)</f>
        <v>660.2003876644543</v>
      </c>
      <c r="BQ1253" s="77">
        <f t="shared" si="241"/>
        <v>5.4736001528302956E-3</v>
      </c>
    </row>
    <row r="1254" spans="55:69" x14ac:dyDescent="0.35">
      <c r="BC1254" s="88">
        <v>500</v>
      </c>
      <c r="BE1254" s="78">
        <f t="shared" si="242"/>
        <v>623500</v>
      </c>
      <c r="BF1254" s="82">
        <f t="shared" si="236"/>
        <v>0.94322284449222804</v>
      </c>
      <c r="BG1254" s="82">
        <f t="shared" si="238"/>
        <v>5.6777155507771959E-2</v>
      </c>
      <c r="BH1254" s="86">
        <f t="shared" si="243"/>
        <v>1.3076153503299714E-4</v>
      </c>
      <c r="BI1254" s="83">
        <f>SUMPRODUCT(BC1254:$BC$2007,BG1254:$BG$2007)</f>
        <v>10174.367842099076</v>
      </c>
      <c r="BJ1254" s="77">
        <f t="shared" si="237"/>
        <v>4.6810597517509947E-2</v>
      </c>
      <c r="BL1254" s="78">
        <f t="shared" si="244"/>
        <v>623500</v>
      </c>
      <c r="BM1254" s="82">
        <f t="shared" si="239"/>
        <v>0.99431158699702005</v>
      </c>
      <c r="BN1254" s="82">
        <f t="shared" si="240"/>
        <v>5.6884130029799529E-3</v>
      </c>
      <c r="BO1254" s="86">
        <f t="shared" si="245"/>
        <v>2.3629737312957921E-5</v>
      </c>
      <c r="BP1254" s="83">
        <f>SUMPRODUCT(BC1253:$BC$2006, BN1254:$BN$2007)</f>
        <v>657.34436629430786</v>
      </c>
      <c r="BQ1254" s="77">
        <f t="shared" si="241"/>
        <v>5.4499214042257656E-3</v>
      </c>
    </row>
    <row r="1255" spans="55:69" x14ac:dyDescent="0.35">
      <c r="BC1255" s="88">
        <v>500</v>
      </c>
      <c r="BE1255" s="78">
        <f t="shared" si="242"/>
        <v>624000</v>
      </c>
      <c r="BF1255" s="82">
        <f t="shared" si="236"/>
        <v>0.94335330556679919</v>
      </c>
      <c r="BG1255" s="82">
        <f t="shared" si="238"/>
        <v>5.6646694433200806E-2</v>
      </c>
      <c r="BH1255" s="86">
        <f t="shared" si="243"/>
        <v>1.3046107457115319E-4</v>
      </c>
      <c r="BI1255" s="83">
        <f>SUMPRODUCT(BC1255:$BC$2007,BG1255:$BG$2007)</f>
        <v>10145.979264345191</v>
      </c>
      <c r="BJ1255" s="77">
        <f t="shared" si="237"/>
        <v>4.6679986327905321E-2</v>
      </c>
      <c r="BL1255" s="78">
        <f t="shared" si="244"/>
        <v>624000</v>
      </c>
      <c r="BM1255" s="82">
        <f t="shared" si="239"/>
        <v>0.9943351189821783</v>
      </c>
      <c r="BN1255" s="82">
        <f t="shared" si="240"/>
        <v>5.6648810178216991E-3</v>
      </c>
      <c r="BO1255" s="86">
        <f t="shared" si="245"/>
        <v>2.3531985158253832E-5</v>
      </c>
      <c r="BP1255" s="83">
        <f>SUMPRODUCT(BC1254:$BC$2006, BN1255:$BN$2007)</f>
        <v>654.50015979281795</v>
      </c>
      <c r="BQ1255" s="77">
        <f t="shared" si="241"/>
        <v>5.4263406105271887E-3</v>
      </c>
    </row>
    <row r="1256" spans="55:69" x14ac:dyDescent="0.35">
      <c r="BC1256" s="88">
        <v>500</v>
      </c>
      <c r="BE1256" s="78">
        <f t="shared" si="242"/>
        <v>624500</v>
      </c>
      <c r="BF1256" s="82">
        <f t="shared" si="236"/>
        <v>0.94348346687129847</v>
      </c>
      <c r="BG1256" s="82">
        <f t="shared" si="238"/>
        <v>5.6516533128701529E-2</v>
      </c>
      <c r="BH1256" s="86">
        <f t="shared" si="243"/>
        <v>1.3016130449927665E-4</v>
      </c>
      <c r="BI1256" s="83">
        <f>SUMPRODUCT(BC1256:$BC$2007,BG1256:$BG$2007)</f>
        <v>10117.655917128592</v>
      </c>
      <c r="BJ1256" s="77">
        <f t="shared" si="237"/>
        <v>4.6549675253302829E-2</v>
      </c>
      <c r="BL1256" s="78">
        <f t="shared" si="244"/>
        <v>624500</v>
      </c>
      <c r="BM1256" s="82">
        <f t="shared" si="239"/>
        <v>0.99435855361956582</v>
      </c>
      <c r="BN1256" s="82">
        <f t="shared" si="240"/>
        <v>5.6414463804341786E-3</v>
      </c>
      <c r="BO1256" s="86">
        <f t="shared" si="245"/>
        <v>2.3434637387520496E-5</v>
      </c>
      <c r="BP1256" s="83">
        <f>SUMPRODUCT(BC1255:$BC$2006, BN1256:$BN$2007)</f>
        <v>651.6677192839071</v>
      </c>
      <c r="BQ1256" s="77">
        <f t="shared" si="241"/>
        <v>5.4028573665119836E-3</v>
      </c>
    </row>
    <row r="1257" spans="55:69" x14ac:dyDescent="0.35">
      <c r="BC1257" s="88">
        <v>500</v>
      </c>
      <c r="BE1257" s="78">
        <f t="shared" si="242"/>
        <v>625000</v>
      </c>
      <c r="BF1257" s="82">
        <f t="shared" si="236"/>
        <v>0.94361332909453011</v>
      </c>
      <c r="BG1257" s="82">
        <f t="shared" si="238"/>
        <v>5.6386670905469893E-2</v>
      </c>
      <c r="BH1257" s="86">
        <f t="shared" si="243"/>
        <v>1.2986222323163599E-4</v>
      </c>
      <c r="BI1257" s="83">
        <f>SUMPRODUCT(BC1257:$BC$2007,BG1257:$BG$2007)</f>
        <v>10089.39765056424</v>
      </c>
      <c r="BJ1257" s="77">
        <f t="shared" si="237"/>
        <v>4.6419663604106015E-2</v>
      </c>
      <c r="BL1257" s="78">
        <f t="shared" si="244"/>
        <v>625000</v>
      </c>
      <c r="BM1257" s="82">
        <f t="shared" si="239"/>
        <v>0.99438189131189336</v>
      </c>
      <c r="BN1257" s="82">
        <f t="shared" si="240"/>
        <v>5.6181086881066378E-3</v>
      </c>
      <c r="BO1257" s="86">
        <f t="shared" si="245"/>
        <v>2.3337692327540793E-5</v>
      </c>
      <c r="BP1257" s="83">
        <f>SUMPRODUCT(BC1256:$BC$2006, BN1257:$BN$2007)</f>
        <v>648.84699609368988</v>
      </c>
      <c r="BQ1257" s="77">
        <f t="shared" si="241"/>
        <v>5.379471268633907E-3</v>
      </c>
    </row>
    <row r="1258" spans="55:69" x14ac:dyDescent="0.35">
      <c r="BC1258" s="88">
        <v>500</v>
      </c>
      <c r="BE1258" s="78">
        <f t="shared" si="242"/>
        <v>625500</v>
      </c>
      <c r="BF1258" s="82">
        <f t="shared" si="236"/>
        <v>0.94374289292371494</v>
      </c>
      <c r="BG1258" s="82">
        <f t="shared" si="238"/>
        <v>5.6257107076285062E-2</v>
      </c>
      <c r="BH1258" s="86">
        <f t="shared" si="243"/>
        <v>1.2956382918483111E-4</v>
      </c>
      <c r="BI1258" s="83">
        <f>SUMPRODUCT(BC1258:$BC$2007,BG1258:$BG$2007)</f>
        <v>10061.204315111507</v>
      </c>
      <c r="BJ1258" s="77">
        <f t="shared" si="237"/>
        <v>4.6289950692302954E-2</v>
      </c>
      <c r="BL1258" s="78">
        <f t="shared" si="244"/>
        <v>625500</v>
      </c>
      <c r="BM1258" s="82">
        <f t="shared" si="239"/>
        <v>0.99440513246020612</v>
      </c>
      <c r="BN1258" s="82">
        <f t="shared" si="240"/>
        <v>5.5948675397938796E-3</v>
      </c>
      <c r="BO1258" s="86">
        <f t="shared" si="245"/>
        <v>2.3241148312758142E-5</v>
      </c>
      <c r="BP1258" s="83">
        <f>SUMPRODUCT(BC1257:$BC$2006, BN1258:$BN$2007)</f>
        <v>646.03794174963639</v>
      </c>
      <c r="BQ1258" s="77">
        <f t="shared" si="241"/>
        <v>5.3561819150161174E-3</v>
      </c>
    </row>
    <row r="1259" spans="55:69" x14ac:dyDescent="0.35">
      <c r="BC1259" s="88">
        <v>500</v>
      </c>
      <c r="BE1259" s="78">
        <f t="shared" si="242"/>
        <v>626000</v>
      </c>
      <c r="BF1259" s="82">
        <f t="shared" si="236"/>
        <v>0.94387215904449528</v>
      </c>
      <c r="BG1259" s="82">
        <f t="shared" si="238"/>
        <v>5.6127840955504715E-2</v>
      </c>
      <c r="BH1259" s="86">
        <f t="shared" si="243"/>
        <v>1.2926612078034694E-4</v>
      </c>
      <c r="BI1259" s="83">
        <f>SUMPRODUCT(BC1259:$BC$2007,BG1259:$BG$2007)</f>
        <v>10033.075761573364</v>
      </c>
      <c r="BJ1259" s="77">
        <f t="shared" si="237"/>
        <v>4.616053583146261E-2</v>
      </c>
      <c r="BL1259" s="78">
        <f t="shared" si="244"/>
        <v>626000</v>
      </c>
      <c r="BM1259" s="82">
        <f t="shared" si="239"/>
        <v>0.99442827746388995</v>
      </c>
      <c r="BN1259" s="82">
        <f t="shared" si="240"/>
        <v>5.5717225361100464E-3</v>
      </c>
      <c r="BO1259" s="86">
        <f t="shared" si="245"/>
        <v>2.314500368383321E-5</v>
      </c>
      <c r="BP1259" s="83">
        <f>SUMPRODUCT(BC1258:$BC$2006, BN1259:$BN$2007)</f>
        <v>643.24050797973962</v>
      </c>
      <c r="BQ1259" s="77">
        <f t="shared" si="241"/>
        <v>5.3329889054442685E-3</v>
      </c>
    </row>
    <row r="1260" spans="55:69" x14ac:dyDescent="0.35">
      <c r="BC1260" s="88">
        <v>500</v>
      </c>
      <c r="BE1260" s="78">
        <f t="shared" si="242"/>
        <v>626500</v>
      </c>
      <c r="BF1260" s="82">
        <f t="shared" si="236"/>
        <v>0.94400112814093773</v>
      </c>
      <c r="BG1260" s="82">
        <f t="shared" si="238"/>
        <v>5.5998871859062271E-2</v>
      </c>
      <c r="BH1260" s="86">
        <f t="shared" si="243"/>
        <v>1.2896909644244392E-4</v>
      </c>
      <c r="BI1260" s="83">
        <f>SUMPRODUCT(BC1260:$BC$2007,BG1260:$BG$2007)</f>
        <v>10005.011841095611</v>
      </c>
      <c r="BJ1260" s="77">
        <f t="shared" si="237"/>
        <v>4.6031418336731217E-2</v>
      </c>
      <c r="BL1260" s="78">
        <f t="shared" si="244"/>
        <v>626500</v>
      </c>
      <c r="BM1260" s="82">
        <f t="shared" si="239"/>
        <v>0.9944513267206786</v>
      </c>
      <c r="BN1260" s="82">
        <f t="shared" si="240"/>
        <v>5.5486732793214033E-3</v>
      </c>
      <c r="BO1260" s="86">
        <f t="shared" si="245"/>
        <v>2.3049256788643113E-5</v>
      </c>
      <c r="BP1260" s="83">
        <f>SUMPRODUCT(BC1259:$BC$2006, BN1260:$BN$2007)</f>
        <v>640.45464671168463</v>
      </c>
      <c r="BQ1260" s="77">
        <f t="shared" si="241"/>
        <v>5.3098918413596293E-3</v>
      </c>
    </row>
    <row r="1261" spans="55:69" x14ac:dyDescent="0.35">
      <c r="BC1261" s="88">
        <v>500</v>
      </c>
      <c r="BE1261" s="78">
        <f t="shared" si="242"/>
        <v>627000</v>
      </c>
      <c r="BF1261" s="82">
        <f t="shared" si="236"/>
        <v>0.94412980089553711</v>
      </c>
      <c r="BG1261" s="82">
        <f t="shared" si="238"/>
        <v>5.5870199104462892E-2</v>
      </c>
      <c r="BH1261" s="86">
        <f t="shared" si="243"/>
        <v>1.2867275459937932E-4</v>
      </c>
      <c r="BI1261" s="83">
        <f>SUMPRODUCT(BC1261:$BC$2007,BG1261:$BG$2007)</f>
        <v>9977.0124051660805</v>
      </c>
      <c r="BJ1261" s="77">
        <f t="shared" si="237"/>
        <v>4.5902597524828649E-2</v>
      </c>
      <c r="BL1261" s="78">
        <f t="shared" si="244"/>
        <v>627000</v>
      </c>
      <c r="BM1261" s="82">
        <f t="shared" si="239"/>
        <v>0.99447428062666066</v>
      </c>
      <c r="BN1261" s="82">
        <f t="shared" si="240"/>
        <v>5.5257193733393439E-3</v>
      </c>
      <c r="BO1261" s="86">
        <f t="shared" si="245"/>
        <v>2.2953905982059375E-5</v>
      </c>
      <c r="BP1261" s="83">
        <f>SUMPRODUCT(BC1260:$BC$2006, BN1261:$BN$2007)</f>
        <v>637.68031007202387</v>
      </c>
      <c r="BQ1261" s="77">
        <f t="shared" si="241"/>
        <v>5.2868903258522374E-3</v>
      </c>
    </row>
    <row r="1262" spans="55:69" x14ac:dyDescent="0.35">
      <c r="BC1262" s="88">
        <v>500</v>
      </c>
      <c r="BE1262" s="78">
        <f t="shared" si="242"/>
        <v>627500</v>
      </c>
      <c r="BF1262" s="82">
        <f t="shared" si="236"/>
        <v>0.94425817798921996</v>
      </c>
      <c r="BG1262" s="82">
        <f t="shared" si="238"/>
        <v>5.574182201078004E-2</v>
      </c>
      <c r="BH1262" s="86">
        <f t="shared" si="243"/>
        <v>1.2837709368285211E-4</v>
      </c>
      <c r="BI1262" s="83">
        <f>SUMPRODUCT(BC1262:$BC$2007,BG1262:$BG$2007)</f>
        <v>9949.0773056138514</v>
      </c>
      <c r="BJ1262" s="77">
        <f t="shared" si="237"/>
        <v>4.5774072714044815E-2</v>
      </c>
      <c r="BL1262" s="78">
        <f t="shared" si="244"/>
        <v>627500</v>
      </c>
      <c r="BM1262" s="82">
        <f t="shared" si="239"/>
        <v>0.99449713957628583</v>
      </c>
      <c r="BN1262" s="82">
        <f t="shared" si="240"/>
        <v>5.5028604237141732E-3</v>
      </c>
      <c r="BO1262" s="86">
        <f t="shared" si="245"/>
        <v>2.2858949625170766E-5</v>
      </c>
      <c r="BP1262" s="83">
        <f>SUMPRODUCT(BC1261:$BC$2006, BN1262:$BN$2007)</f>
        <v>634.91745038535407</v>
      </c>
      <c r="BQ1262" s="77">
        <f t="shared" si="241"/>
        <v>5.2639839636540826E-3</v>
      </c>
    </row>
    <row r="1263" spans="55:69" x14ac:dyDescent="0.35">
      <c r="BC1263" s="88">
        <v>500</v>
      </c>
      <c r="BE1263" s="78">
        <f t="shared" si="242"/>
        <v>628000</v>
      </c>
      <c r="BF1263" s="82">
        <f t="shared" si="236"/>
        <v>0.9443862601013483</v>
      </c>
      <c r="BG1263" s="82">
        <f t="shared" si="238"/>
        <v>5.5613739898651704E-2</v>
      </c>
      <c r="BH1263" s="86">
        <f t="shared" si="243"/>
        <v>1.2808211212833598E-4</v>
      </c>
      <c r="BI1263" s="83">
        <f>SUMPRODUCT(BC1263:$BC$2007,BG1263:$BG$2007)</f>
        <v>9921.20639460846</v>
      </c>
      <c r="BJ1263" s="77">
        <f t="shared" si="237"/>
        <v>4.5645843224235982E-2</v>
      </c>
      <c r="BL1263" s="78">
        <f t="shared" si="244"/>
        <v>628000</v>
      </c>
      <c r="BM1263" s="82">
        <f t="shared" si="239"/>
        <v>0.99451990396237222</v>
      </c>
      <c r="BN1263" s="82">
        <f t="shared" si="240"/>
        <v>5.4800960376277796E-3</v>
      </c>
      <c r="BO1263" s="86">
        <f t="shared" si="245"/>
        <v>2.2764386086393529E-5</v>
      </c>
      <c r="BP1263" s="83">
        <f>SUMPRODUCT(BC1262:$BC$2006, BN1263:$BN$2007)</f>
        <v>632.1660201734968</v>
      </c>
      <c r="BQ1263" s="77">
        <f t="shared" si="241"/>
        <v>5.2411723611323069E-3</v>
      </c>
    </row>
    <row r="1264" spans="55:69" x14ac:dyDescent="0.35">
      <c r="BC1264" s="88">
        <v>500</v>
      </c>
      <c r="BE1264" s="78">
        <f t="shared" si="242"/>
        <v>628500</v>
      </c>
      <c r="BF1264" s="82">
        <f t="shared" si="236"/>
        <v>0.94451404790972315</v>
      </c>
      <c r="BG1264" s="82">
        <f t="shared" si="238"/>
        <v>5.5485952090276847E-2</v>
      </c>
      <c r="BH1264" s="86">
        <f t="shared" si="243"/>
        <v>1.2778780837485737E-4</v>
      </c>
      <c r="BI1264" s="83">
        <f>SUMPRODUCT(BC1264:$BC$2007,BG1264:$BG$2007)</f>
        <v>9893.399524659133</v>
      </c>
      <c r="BJ1264" s="77">
        <f t="shared" si="237"/>
        <v>4.5517908376821313E-2</v>
      </c>
      <c r="BL1264" s="78">
        <f t="shared" si="244"/>
        <v>628500</v>
      </c>
      <c r="BM1264" s="82">
        <f t="shared" si="239"/>
        <v>0.99454257417611303</v>
      </c>
      <c r="BN1264" s="82">
        <f t="shared" si="240"/>
        <v>5.4574258238869744E-3</v>
      </c>
      <c r="BO1264" s="86">
        <f t="shared" si="245"/>
        <v>2.2670213740805245E-5</v>
      </c>
      <c r="BP1264" s="83">
        <f>SUMPRODUCT(BC1263:$BC$2006, BN1264:$BN$2007)</f>
        <v>629.42597215468311</v>
      </c>
      <c r="BQ1264" s="77">
        <f t="shared" si="241"/>
        <v>5.2184551262824484E-3</v>
      </c>
    </row>
    <row r="1265" spans="55:69" x14ac:dyDescent="0.35">
      <c r="BC1265" s="88">
        <v>500</v>
      </c>
      <c r="BE1265" s="78">
        <f t="shared" si="242"/>
        <v>629000</v>
      </c>
      <c r="BF1265" s="82">
        <f t="shared" si="236"/>
        <v>0.94464154209058793</v>
      </c>
      <c r="BG1265" s="82">
        <f t="shared" si="238"/>
        <v>5.5358457909412073E-2</v>
      </c>
      <c r="BH1265" s="86">
        <f t="shared" si="243"/>
        <v>1.2749418086477338E-4</v>
      </c>
      <c r="BI1265" s="83">
        <f>SUMPRODUCT(BC1265:$BC$2007,BG1265:$BG$2007)</f>
        <v>9865.6565486139953</v>
      </c>
      <c r="BJ1265" s="77">
        <f t="shared" si="237"/>
        <v>4.5390267494779153E-2</v>
      </c>
      <c r="BL1265" s="78">
        <f t="shared" si="244"/>
        <v>629000</v>
      </c>
      <c r="BM1265" s="82">
        <f t="shared" si="239"/>
        <v>0.99456515060708295</v>
      </c>
      <c r="BN1265" s="82">
        <f t="shared" si="240"/>
        <v>5.4348493929170516E-3</v>
      </c>
      <c r="BO1265" s="86">
        <f t="shared" si="245"/>
        <v>2.2576430969922789E-5</v>
      </c>
      <c r="BP1265" s="83">
        <f>SUMPRODUCT(BC1264:$BC$2006, BN1265:$BN$2007)</f>
        <v>626.69725924273973</v>
      </c>
      <c r="BQ1265" s="77">
        <f t="shared" si="241"/>
        <v>5.1958318687216933E-3</v>
      </c>
    </row>
    <row r="1266" spans="55:69" x14ac:dyDescent="0.35">
      <c r="BC1266" s="88">
        <v>500</v>
      </c>
      <c r="BE1266" s="78">
        <f t="shared" si="242"/>
        <v>629500</v>
      </c>
      <c r="BF1266" s="82">
        <f t="shared" si="236"/>
        <v>0.94476874331863236</v>
      </c>
      <c r="BG1266" s="82">
        <f t="shared" si="238"/>
        <v>5.5231256681367635E-2</v>
      </c>
      <c r="BH1266" s="86">
        <f t="shared" si="243"/>
        <v>1.272012280444379E-4</v>
      </c>
      <c r="BI1266" s="83">
        <f>SUMPRODUCT(BC1266:$BC$2007,BG1266:$BG$2007)</f>
        <v>9837.9773196592905</v>
      </c>
      <c r="BJ1266" s="77">
        <f t="shared" si="237"/>
        <v>4.5262919902643507E-2</v>
      </c>
      <c r="BL1266" s="78">
        <f t="shared" si="244"/>
        <v>629500</v>
      </c>
      <c r="BM1266" s="82">
        <f t="shared" si="239"/>
        <v>0.99458763364324521</v>
      </c>
      <c r="BN1266" s="82">
        <f t="shared" si="240"/>
        <v>5.4123663567547942E-3</v>
      </c>
      <c r="BO1266" s="86">
        <f t="shared" si="245"/>
        <v>2.2483036162257442E-5</v>
      </c>
      <c r="BP1266" s="83">
        <f>SUMPRODUCT(BC1265:$BC$2006, BN1266:$BN$2007)</f>
        <v>623.97983454628104</v>
      </c>
      <c r="BQ1266" s="77">
        <f t="shared" si="241"/>
        <v>5.1733021996821756E-3</v>
      </c>
    </row>
    <row r="1267" spans="55:69" x14ac:dyDescent="0.35">
      <c r="BC1267" s="88">
        <v>500</v>
      </c>
      <c r="BE1267" s="78">
        <f t="shared" si="242"/>
        <v>630000</v>
      </c>
      <c r="BF1267" s="82">
        <f t="shared" si="236"/>
        <v>0.9448956522669959</v>
      </c>
      <c r="BG1267" s="82">
        <f t="shared" si="238"/>
        <v>5.51043477330041E-2</v>
      </c>
      <c r="BH1267" s="86">
        <f t="shared" si="243"/>
        <v>1.269089483635355E-4</v>
      </c>
      <c r="BI1267" s="83">
        <f>SUMPRODUCT(BC1267:$BC$2007,BG1267:$BG$2007)</f>
        <v>9810.3616913186052</v>
      </c>
      <c r="BJ1267" s="77">
        <f t="shared" si="237"/>
        <v>4.5135864926500416E-2</v>
      </c>
      <c r="BL1267" s="78">
        <f t="shared" si="244"/>
        <v>630000</v>
      </c>
      <c r="BM1267" s="82">
        <f t="shared" si="239"/>
        <v>0.99461002367095797</v>
      </c>
      <c r="BN1267" s="82">
        <f t="shared" si="240"/>
        <v>5.3899763290420344E-3</v>
      </c>
      <c r="BO1267" s="86">
        <f t="shared" si="245"/>
        <v>2.2390027712759775E-5</v>
      </c>
      <c r="BP1267" s="83">
        <f>SUMPRODUCT(BC1266:$BC$2006, BN1267:$BN$2007)</f>
        <v>621.27365136790365</v>
      </c>
      <c r="BQ1267" s="77">
        <f t="shared" si="241"/>
        <v>5.1508657320043019E-3</v>
      </c>
    </row>
    <row r="1268" spans="55:69" x14ac:dyDescent="0.35">
      <c r="BC1268" s="88">
        <v>500</v>
      </c>
      <c r="BE1268" s="78">
        <f t="shared" si="242"/>
        <v>630500</v>
      </c>
      <c r="BF1268" s="82">
        <f t="shared" si="236"/>
        <v>0.94502226960727109</v>
      </c>
      <c r="BG1268" s="82">
        <f t="shared" si="238"/>
        <v>5.4977730392728907E-2</v>
      </c>
      <c r="BH1268" s="86">
        <f t="shared" si="243"/>
        <v>1.2661734027519245E-4</v>
      </c>
      <c r="BI1268" s="83">
        <f>SUMPRODUCT(BC1268:$BC$2007,BG1268:$BG$2007)</f>
        <v>9782.8095174521059</v>
      </c>
      <c r="BJ1268" s="77">
        <f t="shared" si="237"/>
        <v>4.5009101893984473E-2</v>
      </c>
      <c r="BL1268" s="78">
        <f t="shared" si="244"/>
        <v>630500</v>
      </c>
      <c r="BM1268" s="82">
        <f t="shared" si="239"/>
        <v>0.99463232107498123</v>
      </c>
      <c r="BN1268" s="82">
        <f t="shared" si="240"/>
        <v>5.3676789250187706E-3</v>
      </c>
      <c r="BO1268" s="86">
        <f t="shared" si="245"/>
        <v>2.2297404023263745E-5</v>
      </c>
      <c r="BP1268" s="83">
        <f>SUMPRODUCT(BC1267:$BC$2006, BN1268:$BN$2007)</f>
        <v>618.57866320338269</v>
      </c>
      <c r="BQ1268" s="77">
        <f t="shared" si="241"/>
        <v>5.1285220801300848E-3</v>
      </c>
    </row>
    <row r="1269" spans="55:69" x14ac:dyDescent="0.35">
      <c r="BC1269" s="88">
        <v>500</v>
      </c>
      <c r="BE1269" s="78">
        <f t="shared" si="242"/>
        <v>631000</v>
      </c>
      <c r="BF1269" s="82">
        <f t="shared" si="236"/>
        <v>0.94514859600950751</v>
      </c>
      <c r="BG1269" s="82">
        <f t="shared" si="238"/>
        <v>5.4851403990492487E-2</v>
      </c>
      <c r="BH1269" s="86">
        <f t="shared" si="243"/>
        <v>1.2632640223642078E-4</v>
      </c>
      <c r="BI1269" s="83">
        <f>SUMPRODUCT(BC1269:$BC$2007,BG1269:$BG$2007)</f>
        <v>9755.3206522557393</v>
      </c>
      <c r="BJ1269" s="77">
        <f t="shared" si="237"/>
        <v>4.4882630134275153E-2</v>
      </c>
      <c r="BL1269" s="78">
        <f t="shared" si="244"/>
        <v>631000</v>
      </c>
      <c r="BM1269" s="82">
        <f t="shared" si="239"/>
        <v>0.99465452623848327</v>
      </c>
      <c r="BN1269" s="82">
        <f t="shared" si="240"/>
        <v>5.345473761516728E-3</v>
      </c>
      <c r="BO1269" s="86">
        <f t="shared" si="245"/>
        <v>2.2205163502042602E-5</v>
      </c>
      <c r="BP1269" s="83">
        <f>SUMPRODUCT(BC1268:$BC$2006, BN1269:$BN$2007)</f>
        <v>615.89482374087345</v>
      </c>
      <c r="BQ1269" s="77">
        <f t="shared" si="241"/>
        <v>5.1062708600965265E-3</v>
      </c>
    </row>
    <row r="1270" spans="55:69" x14ac:dyDescent="0.35">
      <c r="BC1270" s="88">
        <v>500</v>
      </c>
      <c r="BE1270" s="78">
        <f t="shared" si="242"/>
        <v>631500</v>
      </c>
      <c r="BF1270" s="82">
        <f t="shared" si="236"/>
        <v>0.94527463214221497</v>
      </c>
      <c r="BG1270" s="82">
        <f t="shared" si="238"/>
        <v>5.4725367857785034E-2</v>
      </c>
      <c r="BH1270" s="86">
        <f t="shared" si="243"/>
        <v>1.2603613270745218E-4</v>
      </c>
      <c r="BI1270" s="83">
        <f>SUMPRODUCT(BC1270:$BC$2007,BG1270:$BG$2007)</f>
        <v>9727.8949502604937</v>
      </c>
      <c r="BJ1270" s="77">
        <f t="shared" si="237"/>
        <v>4.4756448978093388E-2</v>
      </c>
      <c r="BL1270" s="78">
        <f t="shared" si="244"/>
        <v>631500</v>
      </c>
      <c r="BM1270" s="82">
        <f t="shared" si="239"/>
        <v>0.99467663954304708</v>
      </c>
      <c r="BN1270" s="82">
        <f t="shared" si="240"/>
        <v>5.3233604569529192E-3</v>
      </c>
      <c r="BO1270" s="86">
        <f t="shared" si="245"/>
        <v>2.2113304563808889E-5</v>
      </c>
      <c r="BP1270" s="83">
        <f>SUMPRODUCT(BC1269:$BC$2006, BN1270:$BN$2007)</f>
        <v>613.22208686011516</v>
      </c>
      <c r="BQ1270" s="77">
        <f t="shared" si="241"/>
        <v>5.0841116895290151E-3</v>
      </c>
    </row>
    <row r="1271" spans="55:69" x14ac:dyDescent="0.35">
      <c r="BC1271" s="88">
        <v>500</v>
      </c>
      <c r="BE1271" s="78">
        <f t="shared" si="242"/>
        <v>632000</v>
      </c>
      <c r="BF1271" s="82">
        <f t="shared" si="236"/>
        <v>0.94540037867236737</v>
      </c>
      <c r="BG1271" s="82">
        <f t="shared" si="238"/>
        <v>5.459962132763263E-2</v>
      </c>
      <c r="BH1271" s="86">
        <f t="shared" si="243"/>
        <v>1.2574653015240411E-4</v>
      </c>
      <c r="BI1271" s="83">
        <f>SUMPRODUCT(BC1271:$BC$2007,BG1271:$BG$2007)</f>
        <v>9700.5322663316001</v>
      </c>
      <c r="BJ1271" s="77">
        <f t="shared" si="237"/>
        <v>4.463055775769792E-2</v>
      </c>
      <c r="BL1271" s="78">
        <f t="shared" si="244"/>
        <v>632000</v>
      </c>
      <c r="BM1271" s="82">
        <f t="shared" si="239"/>
        <v>0.99469866136867746</v>
      </c>
      <c r="BN1271" s="82">
        <f t="shared" si="240"/>
        <v>5.3013386313225386E-3</v>
      </c>
      <c r="BO1271" s="86">
        <f t="shared" si="245"/>
        <v>2.2021825630380576E-5</v>
      </c>
      <c r="BP1271" s="83">
        <f>SUMPRODUCT(BC1270:$BC$2006, BN1271:$BN$2007)</f>
        <v>610.56040663163878</v>
      </c>
      <c r="BQ1271" s="77">
        <f t="shared" si="241"/>
        <v>5.0620441876347592E-3</v>
      </c>
    </row>
    <row r="1272" spans="55:69" x14ac:dyDescent="0.35">
      <c r="BC1272" s="88">
        <v>500</v>
      </c>
      <c r="BE1272" s="78">
        <f t="shared" si="242"/>
        <v>632500</v>
      </c>
      <c r="BF1272" s="82">
        <f t="shared" si="236"/>
        <v>0.94552583626540587</v>
      </c>
      <c r="BG1272" s="82">
        <f t="shared" si="238"/>
        <v>5.4474163734594128E-2</v>
      </c>
      <c r="BH1272" s="86">
        <f t="shared" si="243"/>
        <v>1.2545759303850268E-4</v>
      </c>
      <c r="BI1272" s="83">
        <f>SUMPRODUCT(BC1272:$BC$2007,BG1272:$BG$2007)</f>
        <v>9673.2324556677813</v>
      </c>
      <c r="BJ1272" s="77">
        <f t="shared" si="237"/>
        <v>4.4504955806881817E-2</v>
      </c>
      <c r="BL1272" s="78">
        <f t="shared" si="244"/>
        <v>632500</v>
      </c>
      <c r="BM1272" s="82">
        <f t="shared" si="239"/>
        <v>0.99472059209380703</v>
      </c>
      <c r="BN1272" s="82">
        <f t="shared" si="240"/>
        <v>5.2794079061929677E-3</v>
      </c>
      <c r="BO1272" s="86">
        <f t="shared" si="245"/>
        <v>2.1930725129570838E-5</v>
      </c>
      <c r="BP1272" s="83">
        <f>SUMPRODUCT(BC1271:$BC$2006, BN1272:$BN$2007)</f>
        <v>607.90973731597762</v>
      </c>
      <c r="BQ1272" s="77">
        <f t="shared" si="241"/>
        <v>5.040067975196242E-3</v>
      </c>
    </row>
    <row r="1273" spans="55:69" x14ac:dyDescent="0.35">
      <c r="BC1273" s="88">
        <v>500</v>
      </c>
      <c r="BE1273" s="78">
        <f t="shared" si="242"/>
        <v>633000</v>
      </c>
      <c r="BF1273" s="82">
        <f t="shared" si="236"/>
        <v>0.94565100558524262</v>
      </c>
      <c r="BG1273" s="82">
        <f t="shared" si="238"/>
        <v>5.4348994414757379E-2</v>
      </c>
      <c r="BH1273" s="86">
        <f t="shared" si="243"/>
        <v>1.2516931983674873E-4</v>
      </c>
      <c r="BI1273" s="83">
        <f>SUMPRODUCT(BC1273:$BC$2007,BG1273:$BG$2007)</f>
        <v>9645.9953738004842</v>
      </c>
      <c r="BJ1273" s="77">
        <f t="shared" si="237"/>
        <v>4.4379642460968968E-2</v>
      </c>
      <c r="BL1273" s="78">
        <f t="shared" si="244"/>
        <v>633000</v>
      </c>
      <c r="BM1273" s="82">
        <f t="shared" si="239"/>
        <v>0.99474243209530266</v>
      </c>
      <c r="BN1273" s="82">
        <f t="shared" si="240"/>
        <v>5.2575679046973356E-3</v>
      </c>
      <c r="BO1273" s="86">
        <f t="shared" si="245"/>
        <v>2.1840001495632144E-5</v>
      </c>
      <c r="BP1273" s="83">
        <f>SUMPRODUCT(BC1272:$BC$2006, BN1273:$BN$2007)</f>
        <v>605.27003336288101</v>
      </c>
      <c r="BQ1273" s="77">
        <f t="shared" si="241"/>
        <v>5.0181826745647013E-3</v>
      </c>
    </row>
    <row r="1274" spans="55:69" x14ac:dyDescent="0.35">
      <c r="BC1274" s="88">
        <v>500</v>
      </c>
      <c r="BE1274" s="78">
        <f t="shared" si="242"/>
        <v>633500</v>
      </c>
      <c r="BF1274" s="82">
        <f t="shared" si="236"/>
        <v>0.94577588729426443</v>
      </c>
      <c r="BG1274" s="82">
        <f t="shared" si="238"/>
        <v>5.4224112705735572E-2</v>
      </c>
      <c r="BH1274" s="86">
        <f t="shared" si="243"/>
        <v>1.2488170902180684E-4</v>
      </c>
      <c r="BI1274" s="83">
        <f>SUMPRODUCT(BC1274:$BC$2007,BG1274:$BG$2007)</f>
        <v>9618.8208765931049</v>
      </c>
      <c r="BJ1274" s="77">
        <f t="shared" si="237"/>
        <v>4.4254617056810504E-2</v>
      </c>
      <c r="BL1274" s="78">
        <f t="shared" si="244"/>
        <v>633500</v>
      </c>
      <c r="BM1274" s="82">
        <f t="shared" si="239"/>
        <v>0.99476418174847259</v>
      </c>
      <c r="BN1274" s="82">
        <f t="shared" si="240"/>
        <v>5.2358182515274132E-3</v>
      </c>
      <c r="BO1274" s="86">
        <f t="shared" si="245"/>
        <v>2.1749653169922389E-5</v>
      </c>
      <c r="BP1274" s="83">
        <f>SUMPRODUCT(BC1273:$BC$2006, BN1274:$BN$2007)</f>
        <v>602.6412494105324</v>
      </c>
      <c r="BQ1274" s="77">
        <f t="shared" si="241"/>
        <v>4.9963879096536481E-3</v>
      </c>
    </row>
    <row r="1275" spans="55:69" x14ac:dyDescent="0.35">
      <c r="BC1275" s="88">
        <v>500</v>
      </c>
      <c r="BE1275" s="78">
        <f t="shared" si="242"/>
        <v>634000</v>
      </c>
      <c r="BF1275" s="82">
        <f t="shared" si="236"/>
        <v>0.94590048205333588</v>
      </c>
      <c r="BG1275" s="82">
        <f t="shared" si="238"/>
        <v>5.4099517946664122E-2</v>
      </c>
      <c r="BH1275" s="86">
        <f t="shared" si="243"/>
        <v>1.2459475907145023E-4</v>
      </c>
      <c r="BI1275" s="83">
        <f>SUMPRODUCT(BC1275:$BC$2007,BG1275:$BG$2007)</f>
        <v>9591.7088202402374</v>
      </c>
      <c r="BJ1275" s="77">
        <f t="shared" si="237"/>
        <v>4.4129878932781336E-2</v>
      </c>
      <c r="BL1275" s="78">
        <f t="shared" si="244"/>
        <v>634000</v>
      </c>
      <c r="BM1275" s="82">
        <f t="shared" si="239"/>
        <v>0.99478584142707227</v>
      </c>
      <c r="BN1275" s="82">
        <f t="shared" si="240"/>
        <v>5.2141585729277296E-3</v>
      </c>
      <c r="BO1275" s="86">
        <f t="shared" si="245"/>
        <v>2.1659678599683652E-5</v>
      </c>
      <c r="BP1275" s="83">
        <f>SUMPRODUCT(BC1274:$BC$2006, BN1275:$BN$2007)</f>
        <v>600.02334028476878</v>
      </c>
      <c r="BQ1275" s="77">
        <f t="shared" si="241"/>
        <v>4.9746833059323928E-3</v>
      </c>
    </row>
    <row r="1276" spans="55:69" x14ac:dyDescent="0.35">
      <c r="BC1276" s="88">
        <v>500</v>
      </c>
      <c r="BE1276" s="78">
        <f t="shared" si="242"/>
        <v>634500</v>
      </c>
      <c r="BF1276" s="82">
        <f t="shared" si="236"/>
        <v>0.94602479052180311</v>
      </c>
      <c r="BG1276" s="82">
        <f t="shared" si="238"/>
        <v>5.3975209478196895E-2</v>
      </c>
      <c r="BH1276" s="86">
        <f t="shared" si="243"/>
        <v>1.2430846846722687E-4</v>
      </c>
      <c r="BI1276" s="83">
        <f>SUMPRODUCT(BC1276:$BC$2007,BG1276:$BG$2007)</f>
        <v>9564.6590612669042</v>
      </c>
      <c r="BJ1276" s="77">
        <f t="shared" si="237"/>
        <v>4.4005427428776632E-2</v>
      </c>
      <c r="BL1276" s="78">
        <f t="shared" si="244"/>
        <v>634500</v>
      </c>
      <c r="BM1276" s="82">
        <f t="shared" si="239"/>
        <v>0.99480741150331087</v>
      </c>
      <c r="BN1276" s="82">
        <f t="shared" si="240"/>
        <v>5.1925884966891322E-3</v>
      </c>
      <c r="BO1276" s="86">
        <f t="shared" si="245"/>
        <v>2.1570076238597302E-5</v>
      </c>
      <c r="BP1276" s="83">
        <f>SUMPRODUCT(BC1275:$BC$2006, BN1276:$BN$2007)</f>
        <v>597.41626099830467</v>
      </c>
      <c r="BQ1276" s="77">
        <f t="shared" si="241"/>
        <v>4.9530684904196169E-3</v>
      </c>
    </row>
    <row r="1277" spans="55:69" x14ac:dyDescent="0.35">
      <c r="BC1277" s="88">
        <v>500</v>
      </c>
      <c r="BE1277" s="78">
        <f t="shared" si="242"/>
        <v>635000</v>
      </c>
      <c r="BF1277" s="82">
        <f t="shared" si="236"/>
        <v>0.94614881335749734</v>
      </c>
      <c r="BG1277" s="82">
        <f t="shared" si="238"/>
        <v>5.3851186642502658E-2</v>
      </c>
      <c r="BH1277" s="86">
        <f t="shared" si="243"/>
        <v>1.2402283569423744E-4</v>
      </c>
      <c r="BI1277" s="83">
        <f>SUMPRODUCT(BC1277:$BC$2007,BG1277:$BG$2007)</f>
        <v>9537.6714565278053</v>
      </c>
      <c r="BJ1277" s="77">
        <f t="shared" si="237"/>
        <v>4.3881261886208341E-2</v>
      </c>
      <c r="BL1277" s="78">
        <f t="shared" si="244"/>
        <v>635000</v>
      </c>
      <c r="BM1277" s="82">
        <f t="shared" si="239"/>
        <v>0.9948288923478581</v>
      </c>
      <c r="BN1277" s="82">
        <f t="shared" si="240"/>
        <v>5.1711076521419042E-3</v>
      </c>
      <c r="BO1277" s="86">
        <f t="shared" si="245"/>
        <v>2.1480844547228095E-5</v>
      </c>
      <c r="BP1277" s="83">
        <f>SUMPRODUCT(BC1276:$BC$2006, BN1277:$BN$2007)</f>
        <v>594.81996674996026</v>
      </c>
      <c r="BQ1277" s="77">
        <f t="shared" si="241"/>
        <v>4.9315430916769655E-3</v>
      </c>
    </row>
    <row r="1278" spans="55:69" x14ac:dyDescent="0.35">
      <c r="BC1278" s="88">
        <v>500</v>
      </c>
      <c r="BE1278" s="78">
        <f t="shared" si="242"/>
        <v>635500</v>
      </c>
      <c r="BF1278" s="82">
        <f t="shared" si="236"/>
        <v>0.94627255121673803</v>
      </c>
      <c r="BG1278" s="82">
        <f t="shared" si="238"/>
        <v>5.3727448783261966E-2</v>
      </c>
      <c r="BH1278" s="86">
        <f t="shared" si="243"/>
        <v>1.2373785924069125E-4</v>
      </c>
      <c r="BI1278" s="83">
        <f>SUMPRODUCT(BC1278:$BC$2007,BG1278:$BG$2007)</f>
        <v>9510.7458632065554</v>
      </c>
      <c r="BJ1278" s="77">
        <f t="shared" si="237"/>
        <v>4.3757381648001699E-2</v>
      </c>
      <c r="BL1278" s="78">
        <f t="shared" si="244"/>
        <v>635500</v>
      </c>
      <c r="BM1278" s="82">
        <f t="shared" si="239"/>
        <v>0.9948502843298499</v>
      </c>
      <c r="BN1278" s="82">
        <f t="shared" si="240"/>
        <v>5.1497156701501012E-3</v>
      </c>
      <c r="BO1278" s="86">
        <f t="shared" si="245"/>
        <v>2.1391981991802922E-5</v>
      </c>
      <c r="BP1278" s="83">
        <f>SUMPRODUCT(BC1277:$BC$2006, BN1278:$BN$2007)</f>
        <v>592.23441292388941</v>
      </c>
      <c r="BQ1278" s="77">
        <f t="shared" si="241"/>
        <v>4.9101067398026532E-3</v>
      </c>
    </row>
    <row r="1279" spans="55:69" x14ac:dyDescent="0.35">
      <c r="BC1279" s="88">
        <v>500</v>
      </c>
      <c r="BE1279" s="78">
        <f t="shared" si="242"/>
        <v>636000</v>
      </c>
      <c r="BF1279" s="82">
        <f t="shared" si="236"/>
        <v>0.94639600475433672</v>
      </c>
      <c r="BG1279" s="82">
        <f t="shared" si="238"/>
        <v>5.3603995245663283E-2</v>
      </c>
      <c r="BH1279" s="86">
        <f t="shared" si="243"/>
        <v>1.2345353759868338E-4</v>
      </c>
      <c r="BI1279" s="83">
        <f>SUMPRODUCT(BC1279:$BC$2007,BG1279:$BG$2007)</f>
        <v>9483.8821388149245</v>
      </c>
      <c r="BJ1279" s="77">
        <f t="shared" si="237"/>
        <v>4.3633786058591743E-2</v>
      </c>
      <c r="BL1279" s="78">
        <f t="shared" si="244"/>
        <v>636000</v>
      </c>
      <c r="BM1279" s="82">
        <f t="shared" si="239"/>
        <v>0.99487158781689566</v>
      </c>
      <c r="BN1279" s="82">
        <f t="shared" si="240"/>
        <v>5.1284121831043361E-3</v>
      </c>
      <c r="BO1279" s="86">
        <f t="shared" si="245"/>
        <v>2.1303487045765124E-5</v>
      </c>
      <c r="BP1279" s="83">
        <f>SUMPRODUCT(BC1278:$BC$2006, BN1279:$BN$2007)</f>
        <v>589.65955508881439</v>
      </c>
      <c r="BQ1279" s="77">
        <f t="shared" si="241"/>
        <v>4.8887590664251183E-3</v>
      </c>
    </row>
    <row r="1280" spans="55:69" x14ac:dyDescent="0.35">
      <c r="BC1280" s="88">
        <v>500</v>
      </c>
      <c r="BE1280" s="78">
        <f t="shared" si="242"/>
        <v>636500</v>
      </c>
      <c r="BF1280" s="82">
        <f t="shared" si="236"/>
        <v>0.94651917462360036</v>
      </c>
      <c r="BG1280" s="82">
        <f t="shared" si="238"/>
        <v>5.3480825376399643E-2</v>
      </c>
      <c r="BH1280" s="86">
        <f t="shared" si="243"/>
        <v>1.231698692636396E-4</v>
      </c>
      <c r="BI1280" s="83">
        <f>SUMPRODUCT(BC1280:$BC$2007,BG1280:$BG$2007)</f>
        <v>9457.0801411920911</v>
      </c>
      <c r="BJ1280" s="77">
        <f t="shared" si="237"/>
        <v>4.3510474463919847E-2</v>
      </c>
      <c r="BL1280" s="78">
        <f t="shared" si="244"/>
        <v>636500</v>
      </c>
      <c r="BM1280" s="82">
        <f t="shared" si="239"/>
        <v>0.99489280317508344</v>
      </c>
      <c r="BN1280" s="82">
        <f t="shared" si="240"/>
        <v>5.10719682491656E-3</v>
      </c>
      <c r="BO1280" s="86">
        <f t="shared" si="245"/>
        <v>2.121535818777609E-5</v>
      </c>
      <c r="BP1280" s="83">
        <f>SUMPRODUCT(BC1279:$BC$2006, BN1280:$BN$2007)</f>
        <v>587.09534899726214</v>
      </c>
      <c r="BQ1280" s="77">
        <f t="shared" si="241"/>
        <v>4.8674997046966872E-3</v>
      </c>
    </row>
    <row r="1281" spans="55:69" x14ac:dyDescent="0.35">
      <c r="BC1281" s="88">
        <v>500</v>
      </c>
      <c r="BE1281" s="78">
        <f t="shared" si="242"/>
        <v>637000</v>
      </c>
      <c r="BF1281" s="82">
        <f t="shared" si="236"/>
        <v>0.94664206147633456</v>
      </c>
      <c r="BG1281" s="82">
        <f t="shared" si="238"/>
        <v>5.3357938523665438E-2</v>
      </c>
      <c r="BH1281" s="86">
        <f t="shared" si="243"/>
        <v>1.228868527342053E-4</v>
      </c>
      <c r="BI1281" s="83">
        <f>SUMPRODUCT(BC1281:$BC$2007,BG1281:$BG$2007)</f>
        <v>9430.33972850389</v>
      </c>
      <c r="BJ1281" s="77">
        <f t="shared" si="237"/>
        <v>4.3387446211430279E-2</v>
      </c>
      <c r="BL1281" s="78">
        <f t="shared" si="244"/>
        <v>637000</v>
      </c>
      <c r="BM1281" s="82">
        <f t="shared" si="239"/>
        <v>0.99491393076898726</v>
      </c>
      <c r="BN1281" s="82">
        <f t="shared" si="240"/>
        <v>5.0860692310127353E-3</v>
      </c>
      <c r="BO1281" s="86">
        <f t="shared" si="245"/>
        <v>2.1127593903824682E-5</v>
      </c>
      <c r="BP1281" s="83">
        <f>SUMPRODUCT(BC1280:$BC$2006, BN1281:$BN$2007)</f>
        <v>584.54175058480394</v>
      </c>
      <c r="BQ1281" s="77">
        <f t="shared" si="241"/>
        <v>4.8463282892872769E-3</v>
      </c>
    </row>
    <row r="1282" spans="55:69" x14ac:dyDescent="0.35">
      <c r="BC1282" s="88">
        <v>500</v>
      </c>
      <c r="BE1282" s="78">
        <f t="shared" si="242"/>
        <v>637500</v>
      </c>
      <c r="BF1282" s="82">
        <f t="shared" si="236"/>
        <v>0.94676466596284747</v>
      </c>
      <c r="BG1282" s="82">
        <f t="shared" si="238"/>
        <v>5.3235334037152526E-2</v>
      </c>
      <c r="BH1282" s="86">
        <f t="shared" si="243"/>
        <v>1.2260448651291167E-4</v>
      </c>
      <c r="BI1282" s="83">
        <f>SUMPRODUCT(BC1282:$BC$2007,BG1282:$BG$2007)</f>
        <v>9403.6607592420569</v>
      </c>
      <c r="BJ1282" s="77">
        <f t="shared" si="237"/>
        <v>4.3264700650066733E-2</v>
      </c>
      <c r="BL1282" s="78">
        <f t="shared" si="244"/>
        <v>637500</v>
      </c>
      <c r="BM1282" s="82">
        <f t="shared" si="239"/>
        <v>0.99493497096167294</v>
      </c>
      <c r="BN1282" s="82">
        <f t="shared" si="240"/>
        <v>5.0650290383270624E-3</v>
      </c>
      <c r="BO1282" s="86">
        <f t="shared" si="245"/>
        <v>2.104019268567292E-5</v>
      </c>
      <c r="BP1282" s="83">
        <f>SUMPRODUCT(BC1281:$BC$2006, BN1282:$BN$2007)</f>
        <v>581.99871596929756</v>
      </c>
      <c r="BQ1282" s="77">
        <f t="shared" si="241"/>
        <v>4.8252444563781039E-3</v>
      </c>
    </row>
    <row r="1283" spans="55:69" x14ac:dyDescent="0.35">
      <c r="BC1283" s="88">
        <v>500</v>
      </c>
      <c r="BE1283" s="78">
        <f t="shared" si="242"/>
        <v>638000</v>
      </c>
      <c r="BF1283" s="82">
        <f t="shared" si="236"/>
        <v>0.94688698873195287</v>
      </c>
      <c r="BG1283" s="82">
        <f t="shared" si="238"/>
        <v>5.3113011268047128E-2</v>
      </c>
      <c r="BH1283" s="86">
        <f t="shared" si="243"/>
        <v>1.2232276910539852E-4</v>
      </c>
      <c r="BI1283" s="83">
        <f>SUMPRODUCT(BC1283:$BC$2007,BG1283:$BG$2007)</f>
        <v>9377.0430922234809</v>
      </c>
      <c r="BJ1283" s="77">
        <f t="shared" si="237"/>
        <v>4.3142237130268865E-2</v>
      </c>
      <c r="BL1283" s="78">
        <f t="shared" si="244"/>
        <v>638000</v>
      </c>
      <c r="BM1283" s="82">
        <f t="shared" si="239"/>
        <v>0.99495592411470413</v>
      </c>
      <c r="BN1283" s="82">
        <f t="shared" si="240"/>
        <v>5.0440758852958734E-3</v>
      </c>
      <c r="BO1283" s="86">
        <f t="shared" si="245"/>
        <v>2.0953153031189053E-5</v>
      </c>
      <c r="BP1283" s="83">
        <f>SUMPRODUCT(BC1282:$BC$2006, BN1283:$BN$2007)</f>
        <v>579.46620145013412</v>
      </c>
      <c r="BQ1283" s="77">
        <f t="shared" si="241"/>
        <v>4.8042478436554478E-3</v>
      </c>
    </row>
    <row r="1284" spans="55:69" x14ac:dyDescent="0.35">
      <c r="BC1284" s="88">
        <v>500</v>
      </c>
      <c r="BE1284" s="78">
        <f t="shared" si="242"/>
        <v>638500</v>
      </c>
      <c r="BF1284" s="82">
        <f t="shared" si="236"/>
        <v>0.94700903043097362</v>
      </c>
      <c r="BG1284" s="82">
        <f t="shared" si="238"/>
        <v>5.299096956902638E-2</v>
      </c>
      <c r="BH1284" s="86">
        <f t="shared" si="243"/>
        <v>1.2204169902074735E-4</v>
      </c>
      <c r="BI1284" s="83">
        <f>SUMPRODUCT(BC1284:$BC$2007,BG1284:$BG$2007)</f>
        <v>9350.486586589459</v>
      </c>
      <c r="BJ1284" s="77">
        <f t="shared" si="237"/>
        <v>4.3020055003968896E-2</v>
      </c>
      <c r="BL1284" s="78">
        <f t="shared" si="244"/>
        <v>638500</v>
      </c>
      <c r="BM1284" s="82">
        <f t="shared" si="239"/>
        <v>0.99497679058814903</v>
      </c>
      <c r="BN1284" s="82">
        <f t="shared" si="240"/>
        <v>5.0232094118509707E-3</v>
      </c>
      <c r="BO1284" s="86">
        <f t="shared" si="245"/>
        <v>2.0866473444902667E-5</v>
      </c>
      <c r="BP1284" s="83">
        <f>SUMPRODUCT(BC1283:$BC$2006, BN1284:$BN$2007)</f>
        <v>576.94416350748656</v>
      </c>
      <c r="BQ1284" s="77">
        <f t="shared" si="241"/>
        <v>4.7833380903044157E-3</v>
      </c>
    </row>
    <row r="1285" spans="55:69" x14ac:dyDescent="0.35">
      <c r="BC1285" s="88">
        <v>500</v>
      </c>
      <c r="BE1285" s="78">
        <f t="shared" si="242"/>
        <v>639000</v>
      </c>
      <c r="BF1285" s="82">
        <f t="shared" si="236"/>
        <v>0.94713079170574543</v>
      </c>
      <c r="BG1285" s="82">
        <f t="shared" si="238"/>
        <v>5.2869208294254566E-2</v>
      </c>
      <c r="BH1285" s="86">
        <f t="shared" si="243"/>
        <v>1.2176127477181442E-4</v>
      </c>
      <c r="BI1285" s="83">
        <f>SUMPRODUCT(BC1285:$BC$2007,BG1285:$BG$2007)</f>
        <v>9323.9911018049461</v>
      </c>
      <c r="BJ1285" s="77">
        <f t="shared" si="237"/>
        <v>4.2898153624588133E-2</v>
      </c>
      <c r="BL1285" s="78">
        <f t="shared" si="244"/>
        <v>639000</v>
      </c>
      <c r="BM1285" s="82">
        <f t="shared" si="239"/>
        <v>0.99499757074058603</v>
      </c>
      <c r="BN1285" s="82">
        <f t="shared" si="240"/>
        <v>5.0024292594139652E-3</v>
      </c>
      <c r="BO1285" s="86">
        <f t="shared" si="245"/>
        <v>2.0780152437005484E-5</v>
      </c>
      <c r="BP1285" s="83">
        <f>SUMPRODUCT(BC1284:$BC$2006, BN1285:$BN$2007)</f>
        <v>574.43255880156096</v>
      </c>
      <c r="BQ1285" s="77">
        <f t="shared" si="241"/>
        <v>4.7625148370027369E-3</v>
      </c>
    </row>
    <row r="1286" spans="55:69" x14ac:dyDescent="0.35">
      <c r="BC1286" s="88">
        <v>500</v>
      </c>
      <c r="BE1286" s="78">
        <f t="shared" si="242"/>
        <v>639500</v>
      </c>
      <c r="BF1286" s="82">
        <f t="shared" si="236"/>
        <v>0.94725227320061955</v>
      </c>
      <c r="BG1286" s="82">
        <f t="shared" si="238"/>
        <v>5.2747726799380446E-2</v>
      </c>
      <c r="BH1286" s="86">
        <f t="shared" si="243"/>
        <v>1.2148149487412052E-4</v>
      </c>
      <c r="BI1286" s="83">
        <f>SUMPRODUCT(BC1286:$BC$2007,BG1286:$BG$2007)</f>
        <v>9297.5564976578207</v>
      </c>
      <c r="BJ1286" s="77">
        <f t="shared" si="237"/>
        <v>4.2776532347033609E-2</v>
      </c>
      <c r="BL1286" s="78">
        <f t="shared" si="244"/>
        <v>639500</v>
      </c>
      <c r="BM1286" s="82">
        <f t="shared" si="239"/>
        <v>0.99501826492911039</v>
      </c>
      <c r="BN1286" s="82">
        <f t="shared" si="240"/>
        <v>4.9817350708896146E-3</v>
      </c>
      <c r="BO1286" s="86">
        <f t="shared" si="245"/>
        <v>2.0694188524350565E-5</v>
      </c>
      <c r="BP1286" s="83">
        <f>SUMPRODUCT(BC1285:$BC$2006, BN1286:$BN$2007)</f>
        <v>571.93134417185388</v>
      </c>
      <c r="BQ1286" s="77">
        <f t="shared" si="241"/>
        <v>4.7417777259146036E-3</v>
      </c>
    </row>
    <row r="1287" spans="55:69" x14ac:dyDescent="0.35">
      <c r="BC1287" s="88">
        <v>500</v>
      </c>
      <c r="BE1287" s="78">
        <f t="shared" si="242"/>
        <v>640000</v>
      </c>
      <c r="BF1287" s="82">
        <f t="shared" si="236"/>
        <v>0.94737347555846729</v>
      </c>
      <c r="BG1287" s="82">
        <f t="shared" si="238"/>
        <v>5.2626524441532707E-2</v>
      </c>
      <c r="BH1287" s="86">
        <f t="shared" si="243"/>
        <v>1.2120235784773836E-4</v>
      </c>
      <c r="BI1287" s="83">
        <f>SUMPRODUCT(BC1287:$BC$2007,BG1287:$BG$2007)</f>
        <v>9271.1826342581298</v>
      </c>
      <c r="BJ1287" s="77">
        <f t="shared" si="237"/>
        <v>4.2655190527694592E-2</v>
      </c>
      <c r="BL1287" s="78">
        <f t="shared" si="244"/>
        <v>640000</v>
      </c>
      <c r="BM1287" s="82">
        <f t="shared" si="239"/>
        <v>0.99503887350933995</v>
      </c>
      <c r="BN1287" s="82">
        <f t="shared" si="240"/>
        <v>4.9611264906600505E-3</v>
      </c>
      <c r="BO1287" s="86">
        <f t="shared" si="245"/>
        <v>2.0608580229564133E-5</v>
      </c>
      <c r="BP1287" s="83">
        <f>SUMPRODUCT(BC1286:$BC$2006, BN1287:$BN$2007)</f>
        <v>569.44047663640902</v>
      </c>
      <c r="BQ1287" s="77">
        <f t="shared" si="241"/>
        <v>4.7211264006845124E-3</v>
      </c>
    </row>
    <row r="1288" spans="55:69" x14ac:dyDescent="0.35">
      <c r="BC1288" s="88">
        <v>500</v>
      </c>
      <c r="BE1288" s="78">
        <f t="shared" si="242"/>
        <v>640500</v>
      </c>
      <c r="BF1288" s="82">
        <f t="shared" ref="BF1288:BF1351" si="246">_xlfn.EXPON.DIST(BE1288, 1/$BJ$4, TRUE)</f>
        <v>0.94749439942068236</v>
      </c>
      <c r="BG1288" s="82">
        <f t="shared" si="238"/>
        <v>5.2505600579317635E-2</v>
      </c>
      <c r="BH1288" s="86">
        <f t="shared" si="243"/>
        <v>1.2092386221507212E-4</v>
      </c>
      <c r="BI1288" s="83">
        <f>SUMPRODUCT(BC1288:$BC$2007,BG1288:$BG$2007)</f>
        <v>9244.8693720373631</v>
      </c>
      <c r="BJ1288" s="77">
        <f t="shared" ref="BJ1288:BJ1351" si="247">BI1288/$BJ$4</f>
        <v>4.2534127524439254E-2</v>
      </c>
      <c r="BL1288" s="78">
        <f t="shared" si="244"/>
        <v>640500</v>
      </c>
      <c r="BM1288" s="82">
        <f t="shared" si="239"/>
        <v>0.99505939683542144</v>
      </c>
      <c r="BN1288" s="82">
        <f t="shared" si="240"/>
        <v>4.9406031645785609E-3</v>
      </c>
      <c r="BO1288" s="86">
        <f t="shared" si="245"/>
        <v>2.0523326081489657E-5</v>
      </c>
      <c r="BP1288" s="83">
        <f>SUMPRODUCT(BC1287:$BC$2006, BN1288:$BN$2007)</f>
        <v>566.959913391079</v>
      </c>
      <c r="BQ1288" s="77">
        <f t="shared" si="241"/>
        <v>4.7005605064311387E-3</v>
      </c>
    </row>
    <row r="1289" spans="55:69" x14ac:dyDescent="0.35">
      <c r="BC1289" s="88">
        <v>500</v>
      </c>
      <c r="BE1289" s="78">
        <f t="shared" si="242"/>
        <v>641000</v>
      </c>
      <c r="BF1289" s="82">
        <f t="shared" si="246"/>
        <v>0.94761504542718478</v>
      </c>
      <c r="BG1289" s="82">
        <f t="shared" ref="BG1289:BG1352" si="248">1-BF1289</f>
        <v>5.2384954572815223E-2</v>
      </c>
      <c r="BH1289" s="86">
        <f t="shared" si="243"/>
        <v>1.2064600650241175E-4</v>
      </c>
      <c r="BI1289" s="83">
        <f>SUMPRODUCT(BC1289:$BC$2007,BG1289:$BG$2007)</f>
        <v>9218.6165717477015</v>
      </c>
      <c r="BJ1289" s="77">
        <f t="shared" si="247"/>
        <v>4.2413342696611234E-2</v>
      </c>
      <c r="BL1289" s="78">
        <f t="shared" si="244"/>
        <v>641000</v>
      </c>
      <c r="BM1289" s="82">
        <f t="shared" ref="BM1289:BM1352" si="249">_xlfn.EXPON.DIST(BL1289, 1/$BQ$4, TRUE)</f>
        <v>0.99507983526003674</v>
      </c>
      <c r="BN1289" s="82">
        <f t="shared" ref="BN1289:BN1352" si="250">1-BM1289</f>
        <v>4.920164739963262E-3</v>
      </c>
      <c r="BO1289" s="86">
        <f t="shared" si="245"/>
        <v>2.0438424615298878E-5</v>
      </c>
      <c r="BP1289" s="83">
        <f>SUMPRODUCT(BC1288:$BC$2006, BN1289:$BN$2007)</f>
        <v>564.48961180878985</v>
      </c>
      <c r="BQ1289" s="77">
        <f t="shared" ref="BQ1289:BQ1352" si="251">BP1289/$BQ$4</f>
        <v>4.6800796897412417E-3</v>
      </c>
    </row>
    <row r="1290" spans="55:69" x14ac:dyDescent="0.35">
      <c r="BC1290" s="88">
        <v>500</v>
      </c>
      <c r="BE1290" s="78">
        <f t="shared" ref="BE1290:BE1353" si="252">BE1289+500</f>
        <v>641500</v>
      </c>
      <c r="BF1290" s="82">
        <f t="shared" si="246"/>
        <v>0.94773541421642415</v>
      </c>
      <c r="BG1290" s="82">
        <f t="shared" si="248"/>
        <v>5.2264585783575845E-2</v>
      </c>
      <c r="BH1290" s="86">
        <f t="shared" ref="BH1290:BH1353" si="253">BF1290-BF1289</f>
        <v>1.2036878923937788E-4</v>
      </c>
      <c r="BI1290" s="83">
        <f>SUMPRODUCT(BC1290:$BC$2007,BG1290:$BG$2007)</f>
        <v>9192.4240944612939</v>
      </c>
      <c r="BJ1290" s="77">
        <f t="shared" si="247"/>
        <v>4.2292835405026263E-2</v>
      </c>
      <c r="BL1290" s="78">
        <f t="shared" ref="BL1290:BL1353" si="254">BL1289+500</f>
        <v>641500</v>
      </c>
      <c r="BM1290" s="82">
        <f t="shared" si="249"/>
        <v>0.99510018913440845</v>
      </c>
      <c r="BN1290" s="82">
        <f t="shared" si="250"/>
        <v>4.8998108655915473E-3</v>
      </c>
      <c r="BO1290" s="86">
        <f t="shared" ref="BO1290:BO1353" si="255">BM1290-BM1289</f>
        <v>2.0353874371714653E-5</v>
      </c>
      <c r="BP1290" s="83">
        <f>SUMPRODUCT(BC1289:$BC$2006, BN1290:$BN$2007)</f>
        <v>562.02952943880803</v>
      </c>
      <c r="BQ1290" s="77">
        <f t="shared" si="251"/>
        <v>4.6596835986635861E-3</v>
      </c>
    </row>
    <row r="1291" spans="55:69" x14ac:dyDescent="0.35">
      <c r="BC1291" s="88">
        <v>500</v>
      </c>
      <c r="BE1291" s="78">
        <f t="shared" si="252"/>
        <v>642000</v>
      </c>
      <c r="BF1291" s="82">
        <f t="shared" si="246"/>
        <v>0.94785550642538308</v>
      </c>
      <c r="BG1291" s="82">
        <f t="shared" si="248"/>
        <v>5.2144493574616924E-2</v>
      </c>
      <c r="BH1291" s="86">
        <f t="shared" si="253"/>
        <v>1.2009220895892181E-4</v>
      </c>
      <c r="BI1291" s="83">
        <f>SUMPRODUCT(BC1291:$BC$2007,BG1291:$BG$2007)</f>
        <v>9166.2918015695031</v>
      </c>
      <c r="BJ1291" s="77">
        <f t="shared" si="247"/>
        <v>4.2172605011968747E-2</v>
      </c>
      <c r="BL1291" s="78">
        <f t="shared" si="254"/>
        <v>642000</v>
      </c>
      <c r="BM1291" s="82">
        <f t="shared" si="249"/>
        <v>0.99512045880830646</v>
      </c>
      <c r="BN1291" s="82">
        <f t="shared" si="250"/>
        <v>4.8795411916935372E-3</v>
      </c>
      <c r="BO1291" s="86">
        <f t="shared" si="255"/>
        <v>2.0269673898010154E-5</v>
      </c>
      <c r="BP1291" s="83">
        <f>SUMPRODUCT(BC1290:$BC$2006, BN1291:$BN$2007)</f>
        <v>559.57962400601218</v>
      </c>
      <c r="BQ1291" s="77">
        <f t="shared" si="251"/>
        <v>4.6393718827029062E-3</v>
      </c>
    </row>
    <row r="1292" spans="55:69" x14ac:dyDescent="0.35">
      <c r="BC1292" s="88">
        <v>500</v>
      </c>
      <c r="BE1292" s="78">
        <f t="shared" si="252"/>
        <v>642500</v>
      </c>
      <c r="BF1292" s="82">
        <f t="shared" si="246"/>
        <v>0.94797532268958073</v>
      </c>
      <c r="BG1292" s="82">
        <f t="shared" si="248"/>
        <v>5.2024677310419265E-2</v>
      </c>
      <c r="BH1292" s="86">
        <f t="shared" si="253"/>
        <v>1.1981626419765856E-4</v>
      </c>
      <c r="BI1292" s="83">
        <f>SUMPRODUCT(BC1292:$BC$2007,BG1292:$BG$2007)</f>
        <v>9140.2195547821957</v>
      </c>
      <c r="BJ1292" s="77">
        <f t="shared" si="247"/>
        <v>4.2052650881188466E-2</v>
      </c>
      <c r="BL1292" s="78">
        <f t="shared" si="254"/>
        <v>642500</v>
      </c>
      <c r="BM1292" s="82">
        <f t="shared" si="249"/>
        <v>0.99514064463005358</v>
      </c>
      <c r="BN1292" s="82">
        <f t="shared" si="250"/>
        <v>4.8593553699464165E-3</v>
      </c>
      <c r="BO1292" s="86">
        <f t="shared" si="255"/>
        <v>2.0185821747120691E-5</v>
      </c>
      <c r="BP1292" s="83">
        <f>SUMPRODUCT(BC1291:$BC$2006, BN1292:$BN$2007)</f>
        <v>557.13985341016541</v>
      </c>
      <c r="BQ1292" s="77">
        <f t="shared" si="251"/>
        <v>4.6191441928138703E-3</v>
      </c>
    </row>
    <row r="1293" spans="55:69" x14ac:dyDescent="0.35">
      <c r="BC1293" s="88">
        <v>500</v>
      </c>
      <c r="BE1293" s="78">
        <f t="shared" si="252"/>
        <v>643000</v>
      </c>
      <c r="BF1293" s="82">
        <f t="shared" si="246"/>
        <v>0.94809486364307571</v>
      </c>
      <c r="BG1293" s="82">
        <f t="shared" si="248"/>
        <v>5.1905136356924286E-2</v>
      </c>
      <c r="BH1293" s="86">
        <f t="shared" si="253"/>
        <v>1.1954095349497873E-4</v>
      </c>
      <c r="BI1293" s="83">
        <f>SUMPRODUCT(BC1293:$BC$2007,BG1293:$BG$2007)</f>
        <v>9114.2072161269843</v>
      </c>
      <c r="BJ1293" s="77">
        <f t="shared" si="247"/>
        <v>4.1932972377897101E-2</v>
      </c>
      <c r="BL1293" s="78">
        <f t="shared" si="254"/>
        <v>643000</v>
      </c>
      <c r="BM1293" s="82">
        <f t="shared" si="249"/>
        <v>0.99516074694653178</v>
      </c>
      <c r="BN1293" s="82">
        <f t="shared" si="250"/>
        <v>4.8392530534682177E-3</v>
      </c>
      <c r="BO1293" s="86">
        <f t="shared" si="255"/>
        <v>2.0102316478198823E-5</v>
      </c>
      <c r="BP1293" s="83">
        <f>SUMPRODUCT(BC1292:$BC$2006, BN1293:$BN$2007)</f>
        <v>554.71017572519224</v>
      </c>
      <c r="BQ1293" s="77">
        <f t="shared" si="251"/>
        <v>4.599000181395088E-3</v>
      </c>
    </row>
    <row r="1294" spans="55:69" x14ac:dyDescent="0.35">
      <c r="BC1294" s="88">
        <v>500</v>
      </c>
      <c r="BE1294" s="78">
        <f t="shared" si="252"/>
        <v>643500</v>
      </c>
      <c r="BF1294" s="82">
        <f t="shared" si="246"/>
        <v>0.94821412991846976</v>
      </c>
      <c r="BG1294" s="82">
        <f t="shared" si="248"/>
        <v>5.1785870081530239E-2</v>
      </c>
      <c r="BH1294" s="86">
        <f t="shared" si="253"/>
        <v>1.1926627539404766E-4</v>
      </c>
      <c r="BI1294" s="83">
        <f>SUMPRODUCT(BC1294:$BC$2007,BG1294:$BG$2007)</f>
        <v>9088.2546479485227</v>
      </c>
      <c r="BJ1294" s="77">
        <f t="shared" si="247"/>
        <v>4.1813568868764972E-2</v>
      </c>
      <c r="BL1294" s="78">
        <f t="shared" si="254"/>
        <v>643500</v>
      </c>
      <c r="BM1294" s="82">
        <f t="shared" si="249"/>
        <v>0.99518076610318795</v>
      </c>
      <c r="BN1294" s="82">
        <f t="shared" si="250"/>
        <v>4.8192338968120474E-3</v>
      </c>
      <c r="BO1294" s="86">
        <f t="shared" si="255"/>
        <v>2.0019156656170267E-5</v>
      </c>
      <c r="BP1294" s="83">
        <f>SUMPRODUCT(BC1293:$BC$2006, BN1294:$BN$2007)</f>
        <v>552.29054919845805</v>
      </c>
      <c r="BQ1294" s="77">
        <f t="shared" si="251"/>
        <v>4.5789395022831332E-3</v>
      </c>
    </row>
    <row r="1295" spans="55:69" x14ac:dyDescent="0.35">
      <c r="BC1295" s="88">
        <v>500</v>
      </c>
      <c r="BE1295" s="78">
        <f t="shared" si="252"/>
        <v>644000</v>
      </c>
      <c r="BF1295" s="82">
        <f t="shared" si="246"/>
        <v>0.94833312214691123</v>
      </c>
      <c r="BG1295" s="82">
        <f t="shared" si="248"/>
        <v>5.1666877853088766E-2</v>
      </c>
      <c r="BH1295" s="86">
        <f t="shared" si="253"/>
        <v>1.1899222844147239E-4</v>
      </c>
      <c r="BI1295" s="83">
        <f>SUMPRODUCT(BC1295:$BC$2007,BG1295:$BG$2007)</f>
        <v>9062.3617129077575</v>
      </c>
      <c r="BJ1295" s="77">
        <f t="shared" si="247"/>
        <v>4.169443972191763E-2</v>
      </c>
      <c r="BL1295" s="78">
        <f t="shared" si="254"/>
        <v>644000</v>
      </c>
      <c r="BM1295" s="82">
        <f t="shared" si="249"/>
        <v>0.99520070244403991</v>
      </c>
      <c r="BN1295" s="82">
        <f t="shared" si="250"/>
        <v>4.7992975559600914E-3</v>
      </c>
      <c r="BO1295" s="86">
        <f t="shared" si="255"/>
        <v>1.9936340851955947E-5</v>
      </c>
      <c r="BP1295" s="83">
        <f>SUMPRODUCT(BC1294:$BC$2006, BN1295:$BN$2007)</f>
        <v>549.88093225005196</v>
      </c>
      <c r="BQ1295" s="77">
        <f t="shared" si="251"/>
        <v>4.5589618107466029E-3</v>
      </c>
    </row>
    <row r="1296" spans="55:69" x14ac:dyDescent="0.35">
      <c r="BC1296" s="88">
        <v>500</v>
      </c>
      <c r="BE1296" s="78">
        <f t="shared" si="252"/>
        <v>644500</v>
      </c>
      <c r="BF1296" s="82">
        <f t="shared" si="246"/>
        <v>0.94845184095809787</v>
      </c>
      <c r="BG1296" s="82">
        <f t="shared" si="248"/>
        <v>5.1548159041902131E-2</v>
      </c>
      <c r="BH1296" s="86">
        <f t="shared" si="253"/>
        <v>1.1871881118663552E-4</v>
      </c>
      <c r="BI1296" s="83">
        <f>SUMPRODUCT(BC1296:$BC$2007,BG1296:$BG$2007)</f>
        <v>9036.5282739812155</v>
      </c>
      <c r="BJ1296" s="77">
        <f t="shared" si="247"/>
        <v>4.1575584306932548E-2</v>
      </c>
      <c r="BL1296" s="78">
        <f t="shared" si="254"/>
        <v>644500</v>
      </c>
      <c r="BM1296" s="82">
        <f t="shared" si="249"/>
        <v>0.99522055631168238</v>
      </c>
      <c r="BN1296" s="82">
        <f t="shared" si="250"/>
        <v>4.7794436883176195E-3</v>
      </c>
      <c r="BO1296" s="86">
        <f t="shared" si="255"/>
        <v>1.985386764247199E-5</v>
      </c>
      <c r="BP1296" s="83">
        <f>SUMPRODUCT(BC1295:$BC$2006, BN1296:$BN$2007)</f>
        <v>547.4812834720716</v>
      </c>
      <c r="BQ1296" s="77">
        <f t="shared" si="251"/>
        <v>4.5390667634801849E-3</v>
      </c>
    </row>
    <row r="1297" spans="55:69" x14ac:dyDescent="0.35">
      <c r="BC1297" s="88">
        <v>500</v>
      </c>
      <c r="BE1297" s="78">
        <f t="shared" si="252"/>
        <v>645000</v>
      </c>
      <c r="BF1297" s="82">
        <f t="shared" si="246"/>
        <v>0.94857028698028101</v>
      </c>
      <c r="BG1297" s="82">
        <f t="shared" si="248"/>
        <v>5.1429713019718992E-2</v>
      </c>
      <c r="BH1297" s="86">
        <f t="shared" si="253"/>
        <v>1.1844602218313849E-4</v>
      </c>
      <c r="BI1297" s="83">
        <f>SUMPRODUCT(BC1297:$BC$2007,BG1297:$BG$2007)</f>
        <v>9010.7541944602635</v>
      </c>
      <c r="BJ1297" s="77">
        <f t="shared" si="247"/>
        <v>4.1457001994835735E-2</v>
      </c>
      <c r="BL1297" s="78">
        <f t="shared" si="254"/>
        <v>645000</v>
      </c>
      <c r="BM1297" s="82">
        <f t="shared" si="249"/>
        <v>0.9952403280472929</v>
      </c>
      <c r="BN1297" s="82">
        <f t="shared" si="250"/>
        <v>4.7596719527071008E-3</v>
      </c>
      <c r="BO1297" s="86">
        <f t="shared" si="255"/>
        <v>1.9771735610518704E-5</v>
      </c>
      <c r="BP1297" s="83">
        <f>SUMPRODUCT(BC1296:$BC$2006, BN1297:$BN$2007)</f>
        <v>545.09156162791294</v>
      </c>
      <c r="BQ1297" s="77">
        <f t="shared" si="251"/>
        <v>4.519254018598767E-3</v>
      </c>
    </row>
    <row r="1298" spans="55:69" x14ac:dyDescent="0.35">
      <c r="BC1298" s="88">
        <v>500</v>
      </c>
      <c r="BE1298" s="78">
        <f t="shared" si="252"/>
        <v>645500</v>
      </c>
      <c r="BF1298" s="82">
        <f t="shared" si="246"/>
        <v>0.94868846084026803</v>
      </c>
      <c r="BG1298" s="82">
        <f t="shared" si="248"/>
        <v>5.1311539159731967E-2</v>
      </c>
      <c r="BH1298" s="86">
        <f t="shared" si="253"/>
        <v>1.1817385998702523E-4</v>
      </c>
      <c r="BI1298" s="83">
        <f>SUMPRODUCT(BC1298:$BC$2007,BG1298:$BG$2007)</f>
        <v>8985.0393379504039</v>
      </c>
      <c r="BJ1298" s="77">
        <f t="shared" si="247"/>
        <v>4.1338692158098475E-2</v>
      </c>
      <c r="BL1298" s="78">
        <f t="shared" si="254"/>
        <v>645500</v>
      </c>
      <c r="BM1298" s="82">
        <f t="shared" si="249"/>
        <v>0.99526001799063757</v>
      </c>
      <c r="BN1298" s="82">
        <f t="shared" si="250"/>
        <v>4.7399820093624312E-3</v>
      </c>
      <c r="BO1298" s="86">
        <f t="shared" si="255"/>
        <v>1.9689943344669558E-5</v>
      </c>
      <c r="BP1298" s="83">
        <f>SUMPRODUCT(BC1297:$BC$2006, BN1298:$BN$2007)</f>
        <v>542.71172565155916</v>
      </c>
      <c r="BQ1298" s="77">
        <f t="shared" si="251"/>
        <v>4.4995232356315482E-3</v>
      </c>
    </row>
    <row r="1299" spans="55:69" x14ac:dyDescent="0.35">
      <c r="BC1299" s="88">
        <v>500</v>
      </c>
      <c r="BE1299" s="78">
        <f t="shared" si="252"/>
        <v>646000</v>
      </c>
      <c r="BF1299" s="82">
        <f t="shared" si="246"/>
        <v>0.94880636316342604</v>
      </c>
      <c r="BG1299" s="82">
        <f t="shared" si="248"/>
        <v>5.1193636836573964E-2</v>
      </c>
      <c r="BH1299" s="86">
        <f t="shared" si="253"/>
        <v>1.1790232315800342E-4</v>
      </c>
      <c r="BI1299" s="83">
        <f>SUMPRODUCT(BC1299:$BC$2007,BG1299:$BG$2007)</f>
        <v>8959.3835683705383</v>
      </c>
      <c r="BJ1299" s="77">
        <f t="shared" si="247"/>
        <v>4.1220654170633961E-2</v>
      </c>
      <c r="BL1299" s="78">
        <f t="shared" si="254"/>
        <v>646000</v>
      </c>
      <c r="BM1299" s="82">
        <f t="shared" si="249"/>
        <v>0.99527962648007673</v>
      </c>
      <c r="BN1299" s="82">
        <f t="shared" si="250"/>
        <v>4.720373519923271E-3</v>
      </c>
      <c r="BO1299" s="86">
        <f t="shared" si="255"/>
        <v>1.9608489439160159E-5</v>
      </c>
      <c r="BP1299" s="83">
        <f>SUMPRODUCT(BC1298:$BC$2006, BN1299:$BN$2007)</f>
        <v>540.34173464687797</v>
      </c>
      <c r="BQ1299" s="77">
        <f t="shared" si="251"/>
        <v>4.479874075516207E-3</v>
      </c>
    </row>
    <row r="1300" spans="55:69" x14ac:dyDescent="0.35">
      <c r="BC1300" s="88">
        <v>500</v>
      </c>
      <c r="BE1300" s="78">
        <f t="shared" si="252"/>
        <v>646500</v>
      </c>
      <c r="BF1300" s="82">
        <f t="shared" si="246"/>
        <v>0.94892399457368548</v>
      </c>
      <c r="BG1300" s="82">
        <f t="shared" si="248"/>
        <v>5.1076005426314519E-2</v>
      </c>
      <c r="BH1300" s="86">
        <f t="shared" si="253"/>
        <v>1.1763141025944446E-4</v>
      </c>
      <c r="BI1300" s="83">
        <f>SUMPRODUCT(BC1300:$BC$2007,BG1300:$BG$2007)</f>
        <v>8933.7867499522508</v>
      </c>
      <c r="BJ1300" s="77">
        <f t="shared" si="247"/>
        <v>4.1102887407793977E-2</v>
      </c>
      <c r="BL1300" s="78">
        <f t="shared" si="254"/>
        <v>646500</v>
      </c>
      <c r="BM1300" s="82">
        <f t="shared" si="249"/>
        <v>0.99529915385257139</v>
      </c>
      <c r="BN1300" s="82">
        <f t="shared" si="250"/>
        <v>4.7008461474286056E-3</v>
      </c>
      <c r="BO1300" s="86">
        <f t="shared" si="255"/>
        <v>1.9527372494665407E-5</v>
      </c>
      <c r="BP1300" s="83">
        <f>SUMPRODUCT(BC1299:$BC$2006, BN1300:$BN$2007)</f>
        <v>537.98154788691636</v>
      </c>
      <c r="BQ1300" s="77">
        <f t="shared" si="251"/>
        <v>4.4603062005930559E-3</v>
      </c>
    </row>
    <row r="1301" spans="55:69" x14ac:dyDescent="0.35">
      <c r="BC1301" s="88">
        <v>500</v>
      </c>
      <c r="BE1301" s="78">
        <f t="shared" si="252"/>
        <v>647000</v>
      </c>
      <c r="BF1301" s="82">
        <f t="shared" si="246"/>
        <v>0.94904135569354298</v>
      </c>
      <c r="BG1301" s="82">
        <f t="shared" si="248"/>
        <v>5.0958644306457024E-2</v>
      </c>
      <c r="BH1301" s="86">
        <f t="shared" si="253"/>
        <v>1.1736111985749531E-4</v>
      </c>
      <c r="BI1301" s="83">
        <f>SUMPRODUCT(BC1301:$BC$2007,BG1301:$BG$2007)</f>
        <v>8908.2487472390912</v>
      </c>
      <c r="BJ1301" s="77">
        <f t="shared" si="247"/>
        <v>4.0985391246365618E-2</v>
      </c>
      <c r="BL1301" s="78">
        <f t="shared" si="254"/>
        <v>647000</v>
      </c>
      <c r="BM1301" s="82">
        <f t="shared" si="249"/>
        <v>0.99531860044368825</v>
      </c>
      <c r="BN1301" s="82">
        <f t="shared" si="250"/>
        <v>4.6813995563117494E-3</v>
      </c>
      <c r="BO1301" s="86">
        <f t="shared" si="255"/>
        <v>1.9446591116856204E-5</v>
      </c>
      <c r="BP1301" s="83">
        <f>SUMPRODUCT(BC1300:$BC$2006, BN1301:$BN$2007)</f>
        <v>535.63112481320218</v>
      </c>
      <c r="BQ1301" s="77">
        <f t="shared" si="251"/>
        <v>4.4408192745992517E-3</v>
      </c>
    </row>
    <row r="1302" spans="55:69" x14ac:dyDescent="0.35">
      <c r="BC1302" s="88">
        <v>500</v>
      </c>
      <c r="BE1302" s="78">
        <f t="shared" si="252"/>
        <v>647500</v>
      </c>
      <c r="BF1302" s="82">
        <f t="shared" si="246"/>
        <v>0.94915844714406483</v>
      </c>
      <c r="BG1302" s="82">
        <f t="shared" si="248"/>
        <v>5.0841552855935168E-2</v>
      </c>
      <c r="BH1302" s="86">
        <f t="shared" si="253"/>
        <v>1.1709145052185566E-4</v>
      </c>
      <c r="BI1302" s="83">
        <f>SUMPRODUCT(BC1302:$BC$2007,BG1302:$BG$2007)</f>
        <v>8882.769425085864</v>
      </c>
      <c r="BJ1302" s="77">
        <f t="shared" si="247"/>
        <v>4.0868165064568002E-2</v>
      </c>
      <c r="BL1302" s="78">
        <f t="shared" si="254"/>
        <v>647500</v>
      </c>
      <c r="BM1302" s="82">
        <f t="shared" si="249"/>
        <v>0.99533796658760598</v>
      </c>
      <c r="BN1302" s="82">
        <f t="shared" si="250"/>
        <v>4.6620334123940177E-3</v>
      </c>
      <c r="BO1302" s="86">
        <f t="shared" si="255"/>
        <v>1.9366143917731726E-5</v>
      </c>
      <c r="BP1302" s="83">
        <f>SUMPRODUCT(BC1301:$BC$2006, BN1302:$BN$2007)</f>
        <v>533.29042503504638</v>
      </c>
      <c r="BQ1302" s="77">
        <f t="shared" si="251"/>
        <v>4.4214129626630114E-3</v>
      </c>
    </row>
    <row r="1303" spans="55:69" x14ac:dyDescent="0.35">
      <c r="BC1303" s="88">
        <v>500</v>
      </c>
      <c r="BE1303" s="78">
        <f t="shared" si="252"/>
        <v>648000</v>
      </c>
      <c r="BF1303" s="82">
        <f t="shared" si="246"/>
        <v>0.94927526954489005</v>
      </c>
      <c r="BG1303" s="82">
        <f t="shared" si="248"/>
        <v>5.0724730455109945E-2</v>
      </c>
      <c r="BH1303" s="86">
        <f t="shared" si="253"/>
        <v>1.1682240082522277E-4</v>
      </c>
      <c r="BI1303" s="83">
        <f>SUMPRODUCT(BC1303:$BC$2007,BG1303:$BG$2007)</f>
        <v>8857.3486486578986</v>
      </c>
      <c r="BJ1303" s="77">
        <f t="shared" si="247"/>
        <v>4.0751208242048934E-2</v>
      </c>
      <c r="BL1303" s="78">
        <f t="shared" si="254"/>
        <v>648000</v>
      </c>
      <c r="BM1303" s="82">
        <f t="shared" si="249"/>
        <v>0.99535725261712082</v>
      </c>
      <c r="BN1303" s="82">
        <f t="shared" si="250"/>
        <v>4.6427473828791754E-3</v>
      </c>
      <c r="BO1303" s="86">
        <f t="shared" si="255"/>
        <v>1.9286029514842262E-5</v>
      </c>
      <c r="BP1303" s="83">
        <f>SUMPRODUCT(BC1302:$BC$2006, BN1303:$BN$2007)</f>
        <v>530.95940832884924</v>
      </c>
      <c r="BQ1303" s="77">
        <f t="shared" si="251"/>
        <v>4.402086931297856E-3</v>
      </c>
    </row>
    <row r="1304" spans="55:69" x14ac:dyDescent="0.35">
      <c r="BC1304" s="88">
        <v>500</v>
      </c>
      <c r="BE1304" s="78">
        <f t="shared" si="252"/>
        <v>648500</v>
      </c>
      <c r="BF1304" s="82">
        <f t="shared" si="246"/>
        <v>0.94939182351423423</v>
      </c>
      <c r="BG1304" s="82">
        <f t="shared" si="248"/>
        <v>5.0608176485765766E-2</v>
      </c>
      <c r="BH1304" s="86">
        <f t="shared" si="253"/>
        <v>1.1655396934417972E-4</v>
      </c>
      <c r="BI1304" s="83">
        <f>SUMPRODUCT(BC1304:$BC$2007,BG1304:$BG$2007)</f>
        <v>8831.9862834303403</v>
      </c>
      <c r="BJ1304" s="77">
        <f t="shared" si="247"/>
        <v>4.0634520159881622E-2</v>
      </c>
      <c r="BL1304" s="78">
        <f t="shared" si="254"/>
        <v>648500</v>
      </c>
      <c r="BM1304" s="82">
        <f t="shared" si="249"/>
        <v>0.99537645886365222</v>
      </c>
      <c r="BN1304" s="82">
        <f t="shared" si="250"/>
        <v>4.6235411363477752E-3</v>
      </c>
      <c r="BO1304" s="86">
        <f t="shared" si="255"/>
        <v>1.920624653140024E-5</v>
      </c>
      <c r="BP1304" s="83">
        <f>SUMPRODUCT(BC1303:$BC$2006, BN1304:$BN$2007)</f>
        <v>528.63803463740976</v>
      </c>
      <c r="BQ1304" s="77">
        <f t="shared" si="251"/>
        <v>4.3828408483968916E-3</v>
      </c>
    </row>
    <row r="1305" spans="55:69" x14ac:dyDescent="0.35">
      <c r="BC1305" s="88">
        <v>500</v>
      </c>
      <c r="BE1305" s="78">
        <f t="shared" si="252"/>
        <v>649000</v>
      </c>
      <c r="BF1305" s="82">
        <f t="shared" si="246"/>
        <v>0.94950810966889221</v>
      </c>
      <c r="BG1305" s="82">
        <f t="shared" si="248"/>
        <v>5.0491890331107792E-2</v>
      </c>
      <c r="BH1305" s="86">
        <f t="shared" si="253"/>
        <v>1.1628615465797409E-4</v>
      </c>
      <c r="BI1305" s="83">
        <f>SUMPRODUCT(BC1305:$BC$2007,BG1305:$BG$2007)</f>
        <v>8806.682195187459</v>
      </c>
      <c r="BJ1305" s="77">
        <f t="shared" si="247"/>
        <v>4.0518100200561506E-2</v>
      </c>
      <c r="BL1305" s="78">
        <f t="shared" si="254"/>
        <v>649000</v>
      </c>
      <c r="BM1305" s="82">
        <f t="shared" si="249"/>
        <v>0.99539558565724862</v>
      </c>
      <c r="BN1305" s="82">
        <f t="shared" si="250"/>
        <v>4.6044143427513839E-3</v>
      </c>
      <c r="BO1305" s="86">
        <f t="shared" si="255"/>
        <v>1.9126793596391245E-5</v>
      </c>
      <c r="BP1305" s="83">
        <f>SUMPRODUCT(BC1304:$BC$2006, BN1305:$BN$2007)</f>
        <v>526.32626406923555</v>
      </c>
      <c r="BQ1305" s="77">
        <f t="shared" si="251"/>
        <v>4.36367438322708E-3</v>
      </c>
    </row>
    <row r="1306" spans="55:69" x14ac:dyDescent="0.35">
      <c r="BC1306" s="88">
        <v>500</v>
      </c>
      <c r="BE1306" s="78">
        <f t="shared" si="252"/>
        <v>649500</v>
      </c>
      <c r="BF1306" s="82">
        <f t="shared" si="246"/>
        <v>0.9496241286242415</v>
      </c>
      <c r="BG1306" s="82">
        <f t="shared" si="248"/>
        <v>5.0375871375758496E-2</v>
      </c>
      <c r="BH1306" s="86">
        <f t="shared" si="253"/>
        <v>1.1601895534929518E-4</v>
      </c>
      <c r="BI1306" s="83">
        <f>SUMPRODUCT(BC1306:$BC$2007,BG1306:$BG$2007)</f>
        <v>8781.4362500219067</v>
      </c>
      <c r="BJ1306" s="77">
        <f t="shared" si="247"/>
        <v>4.0401947748002848E-2</v>
      </c>
      <c r="BL1306" s="78">
        <f t="shared" si="254"/>
        <v>649500</v>
      </c>
      <c r="BM1306" s="82">
        <f t="shared" si="249"/>
        <v>0.99541463332659319</v>
      </c>
      <c r="BN1306" s="82">
        <f t="shared" si="250"/>
        <v>4.5853666734068099E-3</v>
      </c>
      <c r="BO1306" s="86">
        <f t="shared" si="255"/>
        <v>1.9047669344574025E-5</v>
      </c>
      <c r="BP1306" s="83">
        <f>SUMPRODUCT(BC1305:$BC$2006, BN1306:$BN$2007)</f>
        <v>524.02405689785996</v>
      </c>
      <c r="BQ1306" s="77">
        <f t="shared" si="251"/>
        <v>4.3445872064235827E-3</v>
      </c>
    </row>
    <row r="1307" spans="55:69" x14ac:dyDescent="0.35">
      <c r="BC1307" s="88">
        <v>500</v>
      </c>
      <c r="BE1307" s="78">
        <f t="shared" si="252"/>
        <v>650000</v>
      </c>
      <c r="BF1307" s="82">
        <f t="shared" si="246"/>
        <v>0.949739880994246</v>
      </c>
      <c r="BG1307" s="82">
        <f t="shared" si="248"/>
        <v>5.0260119005754E-2</v>
      </c>
      <c r="BH1307" s="86">
        <f t="shared" si="253"/>
        <v>1.1575237000449601E-4</v>
      </c>
      <c r="BI1307" s="83">
        <f>SUMPRODUCT(BC1307:$BC$2007,BG1307:$BG$2007)</f>
        <v>8756.2483143340305</v>
      </c>
      <c r="BJ1307" s="77">
        <f t="shared" si="247"/>
        <v>4.0286062187535547E-2</v>
      </c>
      <c r="BL1307" s="78">
        <f t="shared" si="254"/>
        <v>650000</v>
      </c>
      <c r="BM1307" s="82">
        <f t="shared" si="249"/>
        <v>0.99543360219900934</v>
      </c>
      <c r="BN1307" s="82">
        <f t="shared" si="250"/>
        <v>4.5663978009906625E-3</v>
      </c>
      <c r="BO1307" s="86">
        <f t="shared" si="255"/>
        <v>1.896887241614742E-5</v>
      </c>
      <c r="BP1307" s="83">
        <f>SUMPRODUCT(BC1306:$BC$2006, BN1307:$BN$2007)</f>
        <v>521.73137356115672</v>
      </c>
      <c r="BQ1307" s="77">
        <f t="shared" si="251"/>
        <v>4.3255789899840792E-3</v>
      </c>
    </row>
    <row r="1308" spans="55:69" x14ac:dyDescent="0.35">
      <c r="BC1308" s="88">
        <v>500</v>
      </c>
      <c r="BE1308" s="78">
        <f t="shared" si="252"/>
        <v>650500</v>
      </c>
      <c r="BF1308" s="82">
        <f t="shared" si="246"/>
        <v>0.94985536739145837</v>
      </c>
      <c r="BG1308" s="82">
        <f t="shared" si="248"/>
        <v>5.0144632608541628E-2</v>
      </c>
      <c r="BH1308" s="86">
        <f t="shared" si="253"/>
        <v>1.1548639721237208E-4</v>
      </c>
      <c r="BI1308" s="83">
        <f>SUMPRODUCT(BC1308:$BC$2007,BG1308:$BG$2007)</f>
        <v>8731.1182548311517</v>
      </c>
      <c r="BJ1308" s="77">
        <f t="shared" si="247"/>
        <v>4.0170442905901868E-2</v>
      </c>
      <c r="BL1308" s="78">
        <f t="shared" si="254"/>
        <v>650500</v>
      </c>
      <c r="BM1308" s="82">
        <f t="shared" si="249"/>
        <v>0.99545249260046642</v>
      </c>
      <c r="BN1308" s="82">
        <f t="shared" si="250"/>
        <v>4.5475073995335791E-3</v>
      </c>
      <c r="BO1308" s="86">
        <f t="shared" si="255"/>
        <v>1.8890401457083428E-5</v>
      </c>
      <c r="BP1308" s="83">
        <f>SUMPRODUCT(BC1307:$BC$2006, BN1308:$BN$2007)</f>
        <v>519.44817466066138</v>
      </c>
      <c r="BQ1308" s="77">
        <f t="shared" si="251"/>
        <v>4.3066494072631356E-3</v>
      </c>
    </row>
    <row r="1309" spans="55:69" x14ac:dyDescent="0.35">
      <c r="BC1309" s="88">
        <v>500</v>
      </c>
      <c r="BE1309" s="78">
        <f t="shared" si="252"/>
        <v>651000</v>
      </c>
      <c r="BF1309" s="82">
        <f t="shared" si="246"/>
        <v>0.94997058842702409</v>
      </c>
      <c r="BG1309" s="82">
        <f t="shared" si="248"/>
        <v>5.0029411572975913E-2</v>
      </c>
      <c r="BH1309" s="86">
        <f t="shared" si="253"/>
        <v>1.1522103556571572E-4</v>
      </c>
      <c r="BI1309" s="83">
        <f>SUMPRODUCT(BC1309:$BC$2007,BG1309:$BG$2007)</f>
        <v>8706.0459385268805</v>
      </c>
      <c r="BJ1309" s="77">
        <f t="shared" si="247"/>
        <v>4.0055089291253232E-2</v>
      </c>
      <c r="BL1309" s="78">
        <f t="shared" si="254"/>
        <v>651000</v>
      </c>
      <c r="BM1309" s="82">
        <f t="shared" si="249"/>
        <v>0.99547130485558522</v>
      </c>
      <c r="BN1309" s="82">
        <f t="shared" si="250"/>
        <v>4.5286951444147849E-3</v>
      </c>
      <c r="BO1309" s="86">
        <f t="shared" si="255"/>
        <v>1.8812255118794141E-5</v>
      </c>
      <c r="BP1309" s="83">
        <f>SUMPRODUCT(BC1308:$BC$2006, BN1309:$BN$2007)</f>
        <v>517.17442096089485</v>
      </c>
      <c r="BQ1309" s="77">
        <f t="shared" si="251"/>
        <v>4.2877981329666019E-3</v>
      </c>
    </row>
    <row r="1310" spans="55:69" x14ac:dyDescent="0.35">
      <c r="BC1310" s="88">
        <v>500</v>
      </c>
      <c r="BE1310" s="78">
        <f t="shared" si="252"/>
        <v>651500</v>
      </c>
      <c r="BF1310" s="82">
        <f t="shared" si="246"/>
        <v>0.95008554471068429</v>
      </c>
      <c r="BG1310" s="82">
        <f t="shared" si="248"/>
        <v>4.9914455289315707E-2</v>
      </c>
      <c r="BH1310" s="86">
        <f t="shared" si="253"/>
        <v>1.1495628366020583E-4</v>
      </c>
      <c r="BI1310" s="83">
        <f>SUMPRODUCT(BC1310:$BC$2007,BG1310:$BG$2007)</f>
        <v>8681.0312327403899</v>
      </c>
      <c r="BJ1310" s="77">
        <f t="shared" si="247"/>
        <v>3.9940000733146928E-2</v>
      </c>
      <c r="BL1310" s="78">
        <f t="shared" si="254"/>
        <v>651500</v>
      </c>
      <c r="BM1310" s="82">
        <f t="shared" si="249"/>
        <v>0.99549003928764368</v>
      </c>
      <c r="BN1310" s="82">
        <f t="shared" si="250"/>
        <v>4.5099607123563201E-3</v>
      </c>
      <c r="BO1310" s="86">
        <f t="shared" si="255"/>
        <v>1.8734432058464812E-5</v>
      </c>
      <c r="BP1310" s="83">
        <f>SUMPRODUCT(BC1309:$BC$2006, BN1310:$BN$2007)</f>
        <v>514.91007338868735</v>
      </c>
      <c r="BQ1310" s="77">
        <f t="shared" si="251"/>
        <v>4.2690248431460041E-3</v>
      </c>
    </row>
    <row r="1311" spans="55:69" x14ac:dyDescent="0.35">
      <c r="BC1311" s="88">
        <v>500</v>
      </c>
      <c r="BE1311" s="78">
        <f t="shared" si="252"/>
        <v>652000</v>
      </c>
      <c r="BF1311" s="82">
        <f t="shared" si="246"/>
        <v>0.95020023685077892</v>
      </c>
      <c r="BG1311" s="82">
        <f t="shared" si="248"/>
        <v>4.9799763149221077E-2</v>
      </c>
      <c r="BH1311" s="86">
        <f t="shared" si="253"/>
        <v>1.1469214009462991E-4</v>
      </c>
      <c r="BI1311" s="83">
        <f>SUMPRODUCT(BC1311:$BC$2007,BG1311:$BG$2007)</f>
        <v>8656.0740050957338</v>
      </c>
      <c r="BJ1311" s="77">
        <f t="shared" si="247"/>
        <v>3.9825176622542938E-2</v>
      </c>
      <c r="BL1311" s="78">
        <f t="shared" si="254"/>
        <v>652000</v>
      </c>
      <c r="BM1311" s="82">
        <f t="shared" si="249"/>
        <v>0.9955086962185824</v>
      </c>
      <c r="BN1311" s="82">
        <f t="shared" si="250"/>
        <v>4.4913037814175993E-3</v>
      </c>
      <c r="BO1311" s="86">
        <f t="shared" si="255"/>
        <v>1.8656930938720784E-5</v>
      </c>
      <c r="BP1311" s="83">
        <f>SUMPRODUCT(BC1310:$BC$2006, BN1311:$BN$2007)</f>
        <v>512.65509303250928</v>
      </c>
      <c r="BQ1311" s="77">
        <f t="shared" si="251"/>
        <v>4.2503292151929968E-3</v>
      </c>
    </row>
    <row r="1312" spans="55:69" x14ac:dyDescent="0.35">
      <c r="BC1312" s="88">
        <v>500</v>
      </c>
      <c r="BE1312" s="78">
        <f t="shared" si="252"/>
        <v>652500</v>
      </c>
      <c r="BF1312" s="82">
        <f t="shared" si="246"/>
        <v>0.95031466545425036</v>
      </c>
      <c r="BG1312" s="82">
        <f t="shared" si="248"/>
        <v>4.9685334545749638E-2</v>
      </c>
      <c r="BH1312" s="86">
        <f t="shared" si="253"/>
        <v>1.1442860347143924E-4</v>
      </c>
      <c r="BI1312" s="83">
        <f>SUMPRODUCT(BC1312:$BC$2007,BG1312:$BG$2007)</f>
        <v>8631.174123521123</v>
      </c>
      <c r="BJ1312" s="77">
        <f t="shared" si="247"/>
        <v>3.9710616351800621E-2</v>
      </c>
      <c r="BL1312" s="78">
        <f t="shared" si="254"/>
        <v>652500</v>
      </c>
      <c r="BM1312" s="82">
        <f t="shared" si="249"/>
        <v>0.99552727596901025</v>
      </c>
      <c r="BN1312" s="82">
        <f t="shared" si="250"/>
        <v>4.4727240309897498E-3</v>
      </c>
      <c r="BO1312" s="86">
        <f t="shared" si="255"/>
        <v>1.857975042784954E-5</v>
      </c>
      <c r="BP1312" s="83">
        <f>SUMPRODUCT(BC1311:$BC$2006, BN1312:$BN$2007)</f>
        <v>510.4094411418003</v>
      </c>
      <c r="BQ1312" s="77">
        <f t="shared" si="251"/>
        <v>4.2317109278338025E-3</v>
      </c>
    </row>
    <row r="1313" spans="55:69" x14ac:dyDescent="0.35">
      <c r="BC1313" s="88">
        <v>500</v>
      </c>
      <c r="BE1313" s="78">
        <f t="shared" si="252"/>
        <v>653000</v>
      </c>
      <c r="BF1313" s="82">
        <f t="shared" si="246"/>
        <v>0.95042883112664611</v>
      </c>
      <c r="BG1313" s="82">
        <f t="shared" si="248"/>
        <v>4.9571168873353888E-2</v>
      </c>
      <c r="BH1313" s="86">
        <f t="shared" si="253"/>
        <v>1.141656723957496E-4</v>
      </c>
      <c r="BI1313" s="83">
        <f>SUMPRODUCT(BC1313:$BC$2007,BG1313:$BG$2007)</f>
        <v>8606.3314562482483</v>
      </c>
      <c r="BJ1313" s="77">
        <f t="shared" si="247"/>
        <v>3.959631931467561E-2</v>
      </c>
      <c r="BL1313" s="78">
        <f t="shared" si="254"/>
        <v>653000</v>
      </c>
      <c r="BM1313" s="82">
        <f t="shared" si="249"/>
        <v>0.99554577885820961</v>
      </c>
      <c r="BN1313" s="82">
        <f t="shared" si="250"/>
        <v>4.4542211417903932E-3</v>
      </c>
      <c r="BO1313" s="86">
        <f t="shared" si="255"/>
        <v>1.8502889199356609E-5</v>
      </c>
      <c r="BP1313" s="83">
        <f>SUMPRODUCT(BC1312:$BC$2006, BN1313:$BN$2007)</f>
        <v>508.17307912630537</v>
      </c>
      <c r="BQ1313" s="77">
        <f t="shared" si="251"/>
        <v>4.2131696611237045E-3</v>
      </c>
    </row>
    <row r="1314" spans="55:69" x14ac:dyDescent="0.35">
      <c r="BC1314" s="88">
        <v>500</v>
      </c>
      <c r="BE1314" s="78">
        <f t="shared" si="252"/>
        <v>653500</v>
      </c>
      <c r="BF1314" s="82">
        <f t="shared" si="246"/>
        <v>0.95054273447212234</v>
      </c>
      <c r="BG1314" s="82">
        <f t="shared" si="248"/>
        <v>4.9457265527877659E-2</v>
      </c>
      <c r="BH1314" s="86">
        <f t="shared" si="253"/>
        <v>1.1390334547622949E-4</v>
      </c>
      <c r="BI1314" s="83">
        <f>SUMPRODUCT(BC1314:$BC$2007,BG1314:$BG$2007)</f>
        <v>8581.5458718115697</v>
      </c>
      <c r="BJ1314" s="77">
        <f t="shared" si="247"/>
        <v>3.9482284906316507E-2</v>
      </c>
      <c r="BL1314" s="78">
        <f t="shared" si="254"/>
        <v>653500</v>
      </c>
      <c r="BM1314" s="82">
        <f t="shared" si="249"/>
        <v>0.99556420520414224</v>
      </c>
      <c r="BN1314" s="82">
        <f t="shared" si="250"/>
        <v>4.4357947958577615E-3</v>
      </c>
      <c r="BO1314" s="86">
        <f t="shared" si="255"/>
        <v>1.8426345932631705E-5</v>
      </c>
      <c r="BP1314" s="83">
        <f>SUMPRODUCT(BC1313:$BC$2006, BN1314:$BN$2007)</f>
        <v>505.94596855541016</v>
      </c>
      <c r="BQ1314" s="77">
        <f t="shared" si="251"/>
        <v>4.1947050964415379E-3</v>
      </c>
    </row>
    <row r="1315" spans="55:69" x14ac:dyDescent="0.35">
      <c r="BC1315" s="88">
        <v>500</v>
      </c>
      <c r="BE1315" s="78">
        <f t="shared" si="252"/>
        <v>654000</v>
      </c>
      <c r="BF1315" s="82">
        <f t="shared" si="246"/>
        <v>0.95065637609344722</v>
      </c>
      <c r="BG1315" s="82">
        <f t="shared" si="248"/>
        <v>4.934362390655278E-2</v>
      </c>
      <c r="BH1315" s="86">
        <f t="shared" si="253"/>
        <v>1.1364162132487809E-4</v>
      </c>
      <c r="BI1315" s="83">
        <f>SUMPRODUCT(BC1315:$BC$2007,BG1315:$BG$2007)</f>
        <v>8556.817239047632</v>
      </c>
      <c r="BJ1315" s="77">
        <f t="shared" si="247"/>
        <v>3.9368512523261782E-2</v>
      </c>
      <c r="BL1315" s="78">
        <f t="shared" si="254"/>
        <v>654000</v>
      </c>
      <c r="BM1315" s="82">
        <f t="shared" si="249"/>
        <v>0.99558255532345441</v>
      </c>
      <c r="BN1315" s="82">
        <f t="shared" si="250"/>
        <v>4.4174446765455899E-3</v>
      </c>
      <c r="BO1315" s="86">
        <f t="shared" si="255"/>
        <v>1.8350119312171564E-5</v>
      </c>
      <c r="BP1315" s="83">
        <f>SUMPRODUCT(BC1314:$BC$2006, BN1315:$BN$2007)</f>
        <v>503.72807115748134</v>
      </c>
      <c r="BQ1315" s="77">
        <f t="shared" si="251"/>
        <v>4.1763169164842195E-3</v>
      </c>
    </row>
    <row r="1316" spans="55:69" x14ac:dyDescent="0.35">
      <c r="BC1316" s="88">
        <v>500</v>
      </c>
      <c r="BE1316" s="78">
        <f t="shared" si="252"/>
        <v>654500</v>
      </c>
      <c r="BF1316" s="82">
        <f t="shared" si="246"/>
        <v>0.95076975659200347</v>
      </c>
      <c r="BG1316" s="82">
        <f t="shared" si="248"/>
        <v>4.9230243407996532E-2</v>
      </c>
      <c r="BH1316" s="86">
        <f t="shared" si="253"/>
        <v>1.133804985562481E-4</v>
      </c>
      <c r="BI1316" s="83">
        <f>SUMPRODUCT(BC1316:$BC$2007,BG1316:$BG$2007)</f>
        <v>8532.1454270943523</v>
      </c>
      <c r="BJ1316" s="77">
        <f t="shared" si="247"/>
        <v>3.9255001563436448E-2</v>
      </c>
      <c r="BL1316" s="78">
        <f t="shared" si="254"/>
        <v>654500</v>
      </c>
      <c r="BM1316" s="82">
        <f t="shared" si="249"/>
        <v>0.99560082953148243</v>
      </c>
      <c r="BN1316" s="82">
        <f t="shared" si="250"/>
        <v>4.3991704685175659E-3</v>
      </c>
      <c r="BO1316" s="86">
        <f t="shared" si="255"/>
        <v>1.8274208028024042E-5</v>
      </c>
      <c r="BP1316" s="83">
        <f>SUMPRODUCT(BC1315:$BC$2006, BN1316:$BN$2007)</f>
        <v>501.51934881920846</v>
      </c>
      <c r="BQ1316" s="77">
        <f t="shared" si="251"/>
        <v>4.1580048052612941E-3</v>
      </c>
    </row>
    <row r="1317" spans="55:69" x14ac:dyDescent="0.35">
      <c r="BC1317" s="88">
        <v>500</v>
      </c>
      <c r="BE1317" s="78">
        <f t="shared" si="252"/>
        <v>655000</v>
      </c>
      <c r="BF1317" s="82">
        <f t="shared" si="246"/>
        <v>0.95088287656779236</v>
      </c>
      <c r="BG1317" s="82">
        <f t="shared" si="248"/>
        <v>4.9117123432207643E-2</v>
      </c>
      <c r="BH1317" s="86">
        <f t="shared" si="253"/>
        <v>1.1311997578888899E-4</v>
      </c>
      <c r="BI1317" s="83">
        <f>SUMPRODUCT(BC1317:$BC$2007,BG1317:$BG$2007)</f>
        <v>8507.5303053903572</v>
      </c>
      <c r="BJ1317" s="77">
        <f t="shared" si="247"/>
        <v>3.9141751426149049E-2</v>
      </c>
      <c r="BL1317" s="78">
        <f t="shared" si="254"/>
        <v>655000</v>
      </c>
      <c r="BM1317" s="82">
        <f t="shared" si="249"/>
        <v>0.99561902814225833</v>
      </c>
      <c r="BN1317" s="82">
        <f t="shared" si="250"/>
        <v>4.3809718577416668E-3</v>
      </c>
      <c r="BO1317" s="86">
        <f t="shared" si="255"/>
        <v>1.8198610775899127E-5</v>
      </c>
      <c r="BP1317" s="83">
        <f>SUMPRODUCT(BC1316:$BC$2006, BN1317:$BN$2007)</f>
        <v>499.31976358494973</v>
      </c>
      <c r="BQ1317" s="77">
        <f t="shared" si="251"/>
        <v>4.1397684480895059E-3</v>
      </c>
    </row>
    <row r="1318" spans="55:69" x14ac:dyDescent="0.35">
      <c r="BC1318" s="88">
        <v>500</v>
      </c>
      <c r="BE1318" s="78">
        <f t="shared" si="252"/>
        <v>655500</v>
      </c>
      <c r="BF1318" s="82">
        <f t="shared" si="246"/>
        <v>0.95099573661943637</v>
      </c>
      <c r="BG1318" s="82">
        <f t="shared" si="248"/>
        <v>4.9004263380563629E-2</v>
      </c>
      <c r="BH1318" s="86">
        <f t="shared" si="253"/>
        <v>1.128600516440148E-4</v>
      </c>
      <c r="BI1318" s="83">
        <f>SUMPRODUCT(BC1318:$BC$2007,BG1318:$BG$2007)</f>
        <v>8482.9717436742503</v>
      </c>
      <c r="BJ1318" s="77">
        <f t="shared" si="247"/>
        <v>3.9028761512088256E-2</v>
      </c>
      <c r="BL1318" s="78">
        <f t="shared" si="254"/>
        <v>655500</v>
      </c>
      <c r="BM1318" s="82">
        <f t="shared" si="249"/>
        <v>0.99563715146851495</v>
      </c>
      <c r="BN1318" s="82">
        <f t="shared" si="250"/>
        <v>4.3628485314850529E-3</v>
      </c>
      <c r="BO1318" s="86">
        <f t="shared" si="255"/>
        <v>1.8123326256613836E-5</v>
      </c>
      <c r="BP1318" s="83">
        <f>SUMPRODUCT(BC1317:$BC$2006, BN1318:$BN$2007)</f>
        <v>497.12927765607884</v>
      </c>
      <c r="BQ1318" s="77">
        <f t="shared" si="251"/>
        <v>4.1216075315873872E-3</v>
      </c>
    </row>
    <row r="1319" spans="55:69" x14ac:dyDescent="0.35">
      <c r="BC1319" s="88">
        <v>500</v>
      </c>
      <c r="BE1319" s="78">
        <f t="shared" si="252"/>
        <v>656000</v>
      </c>
      <c r="BF1319" s="82">
        <f t="shared" si="246"/>
        <v>0.95110833734418243</v>
      </c>
      <c r="BG1319" s="82">
        <f t="shared" si="248"/>
        <v>4.8891662655817569E-2</v>
      </c>
      <c r="BH1319" s="86">
        <f t="shared" si="253"/>
        <v>1.126007247460592E-4</v>
      </c>
      <c r="BI1319" s="83">
        <f>SUMPRODUCT(BC1319:$BC$2007,BG1319:$BG$2007)</f>
        <v>8458.46961198397</v>
      </c>
      <c r="BJ1319" s="77">
        <f t="shared" si="247"/>
        <v>3.8916031223319957E-2</v>
      </c>
      <c r="BL1319" s="78">
        <f t="shared" si="254"/>
        <v>656000</v>
      </c>
      <c r="BM1319" s="82">
        <f t="shared" si="249"/>
        <v>0.99565519982169137</v>
      </c>
      <c r="BN1319" s="82">
        <f t="shared" si="250"/>
        <v>4.3448001783086276E-3</v>
      </c>
      <c r="BO1319" s="86">
        <f t="shared" si="255"/>
        <v>1.804835317642528E-5</v>
      </c>
      <c r="BP1319" s="83">
        <f>SUMPRODUCT(BC1318:$BC$2006, BN1319:$BN$2007)</f>
        <v>494.94785339033643</v>
      </c>
      <c r="BQ1319" s="77">
        <f t="shared" si="251"/>
        <v>4.1035217436698806E-3</v>
      </c>
    </row>
    <row r="1320" spans="55:69" x14ac:dyDescent="0.35">
      <c r="BC1320" s="88">
        <v>500</v>
      </c>
      <c r="BE1320" s="78">
        <f t="shared" si="252"/>
        <v>656500</v>
      </c>
      <c r="BF1320" s="82">
        <f t="shared" si="246"/>
        <v>0.951220679337905</v>
      </c>
      <c r="BG1320" s="82">
        <f t="shared" si="248"/>
        <v>4.8779320662095005E-2</v>
      </c>
      <c r="BH1320" s="86">
        <f t="shared" si="253"/>
        <v>1.1234199372256448E-4</v>
      </c>
      <c r="BI1320" s="83">
        <f>SUMPRODUCT(BC1320:$BC$2007,BG1320:$BG$2007)</f>
        <v>8434.0237806560617</v>
      </c>
      <c r="BJ1320" s="77">
        <f t="shared" si="247"/>
        <v>3.8803559963283857E-2</v>
      </c>
      <c r="BL1320" s="78">
        <f t="shared" si="254"/>
        <v>656500</v>
      </c>
      <c r="BM1320" s="82">
        <f t="shared" si="249"/>
        <v>0.99567317351193818</v>
      </c>
      <c r="BN1320" s="82">
        <f t="shared" si="250"/>
        <v>4.326826488061819E-3</v>
      </c>
      <c r="BO1320" s="86">
        <f t="shared" si="255"/>
        <v>1.7973690246808616E-5</v>
      </c>
      <c r="BP1320" s="83">
        <f>SUMPRODUCT(BC1319:$BC$2006, BN1320:$BN$2007)</f>
        <v>492.77545330118204</v>
      </c>
      <c r="BQ1320" s="77">
        <f t="shared" si="251"/>
        <v>4.0855107735429629E-3</v>
      </c>
    </row>
    <row r="1321" spans="55:69" x14ac:dyDescent="0.35">
      <c r="BC1321" s="88">
        <v>500</v>
      </c>
      <c r="BE1321" s="78">
        <f t="shared" si="252"/>
        <v>657000</v>
      </c>
      <c r="BF1321" s="82">
        <f t="shared" si="246"/>
        <v>0.95133276319510973</v>
      </c>
      <c r="BG1321" s="82">
        <f t="shared" si="248"/>
        <v>4.8667236804890268E-2</v>
      </c>
      <c r="BH1321" s="86">
        <f t="shared" si="253"/>
        <v>1.1208385720473668E-4</v>
      </c>
      <c r="BI1321" s="83">
        <f>SUMPRODUCT(BC1321:$BC$2007,BG1321:$BG$2007)</f>
        <v>8409.634120325014</v>
      </c>
      <c r="BJ1321" s="77">
        <f t="shared" si="247"/>
        <v>3.8691347136790462E-2</v>
      </c>
      <c r="BL1321" s="78">
        <f t="shared" si="254"/>
        <v>657000</v>
      </c>
      <c r="BM1321" s="82">
        <f t="shared" si="249"/>
        <v>0.99569107284812319</v>
      </c>
      <c r="BN1321" s="82">
        <f t="shared" si="250"/>
        <v>4.3089271518768069E-3</v>
      </c>
      <c r="BO1321" s="86">
        <f t="shared" si="255"/>
        <v>1.789933618501216E-5</v>
      </c>
      <c r="BP1321" s="83">
        <f>SUMPRODUCT(BC1320:$BC$2006, BN1321:$BN$2007)</f>
        <v>490.61204005715109</v>
      </c>
      <c r="BQ1321" s="77">
        <f t="shared" si="251"/>
        <v>4.0675743116983182E-3</v>
      </c>
    </row>
    <row r="1322" spans="55:69" x14ac:dyDescent="0.35">
      <c r="BC1322" s="88">
        <v>500</v>
      </c>
      <c r="BE1322" s="78">
        <f t="shared" si="252"/>
        <v>657500</v>
      </c>
      <c r="BF1322" s="82">
        <f t="shared" si="246"/>
        <v>0.95144458950893596</v>
      </c>
      <c r="BG1322" s="82">
        <f t="shared" si="248"/>
        <v>4.8555410491064044E-2</v>
      </c>
      <c r="BH1322" s="86">
        <f t="shared" si="253"/>
        <v>1.1182631382622432E-4</v>
      </c>
      <c r="BI1322" s="83">
        <f>SUMPRODUCT(BC1322:$BC$2007,BG1322:$BG$2007)</f>
        <v>8385.3005019225711</v>
      </c>
      <c r="BJ1322" s="77">
        <f t="shared" si="247"/>
        <v>3.8579392150017898E-2</v>
      </c>
      <c r="BL1322" s="78">
        <f t="shared" si="254"/>
        <v>657500</v>
      </c>
      <c r="BM1322" s="82">
        <f t="shared" si="249"/>
        <v>0.99570889813783636</v>
      </c>
      <c r="BN1322" s="82">
        <f t="shared" si="250"/>
        <v>4.2911018621636376E-3</v>
      </c>
      <c r="BO1322" s="86">
        <f t="shared" si="255"/>
        <v>1.7825289713169212E-5</v>
      </c>
      <c r="BP1322" s="83">
        <f>SUMPRODUCT(BC1321:$BC$2006, BN1322:$BN$2007)</f>
        <v>488.45757648121281</v>
      </c>
      <c r="BQ1322" s="77">
        <f t="shared" si="251"/>
        <v>4.0497120499080139E-3</v>
      </c>
    </row>
    <row r="1323" spans="55:69" x14ac:dyDescent="0.35">
      <c r="BC1323" s="88">
        <v>500</v>
      </c>
      <c r="BE1323" s="78">
        <f t="shared" si="252"/>
        <v>658000</v>
      </c>
      <c r="BF1323" s="82">
        <f t="shared" si="246"/>
        <v>0.95155615887116007</v>
      </c>
      <c r="BG1323" s="82">
        <f t="shared" si="248"/>
        <v>4.8443841128839926E-2</v>
      </c>
      <c r="BH1323" s="86">
        <f t="shared" si="253"/>
        <v>1.1156936222411762E-4</v>
      </c>
      <c r="BI1323" s="83">
        <f>SUMPRODUCT(BC1323:$BC$2007,BG1323:$BG$2007)</f>
        <v>8361.0227966770399</v>
      </c>
      <c r="BJ1323" s="77">
        <f t="shared" si="247"/>
        <v>3.8467694410508721E-2</v>
      </c>
      <c r="BL1323" s="78">
        <f t="shared" si="254"/>
        <v>658000</v>
      </c>
      <c r="BM1323" s="82">
        <f t="shared" si="249"/>
        <v>0.9957266496873951</v>
      </c>
      <c r="BN1323" s="82">
        <f t="shared" si="250"/>
        <v>4.2733503126048955E-3</v>
      </c>
      <c r="BO1323" s="86">
        <f t="shared" si="255"/>
        <v>1.7751549558742141E-5</v>
      </c>
      <c r="BP1323" s="83">
        <f>SUMPRODUCT(BC1322:$BC$2006, BN1323:$BN$2007)</f>
        <v>486.31202555013095</v>
      </c>
      <c r="BQ1323" s="77">
        <f t="shared" si="251"/>
        <v>4.0319236812191971E-3</v>
      </c>
    </row>
    <row r="1324" spans="55:69" x14ac:dyDescent="0.35">
      <c r="BC1324" s="88">
        <v>500</v>
      </c>
      <c r="BE1324" s="78">
        <f t="shared" si="252"/>
        <v>658500</v>
      </c>
      <c r="BF1324" s="82">
        <f t="shared" si="246"/>
        <v>0.95166747187219891</v>
      </c>
      <c r="BG1324" s="82">
        <f t="shared" si="248"/>
        <v>4.8332528127801089E-2</v>
      </c>
      <c r="BH1324" s="86">
        <f t="shared" si="253"/>
        <v>1.1131300103883746E-4</v>
      </c>
      <c r="BI1324" s="83">
        <f>SUMPRODUCT(BC1324:$BC$2007,BG1324:$BG$2007)</f>
        <v>8336.8008761126221</v>
      </c>
      <c r="BJ1324" s="77">
        <f t="shared" si="247"/>
        <v>3.835625332716687E-2</v>
      </c>
      <c r="BL1324" s="78">
        <f t="shared" si="254"/>
        <v>658500</v>
      </c>
      <c r="BM1324" s="82">
        <f t="shared" si="249"/>
        <v>0.99574432780184985</v>
      </c>
      <c r="BN1324" s="82">
        <f t="shared" si="250"/>
        <v>4.2556721981501511E-3</v>
      </c>
      <c r="BO1324" s="86">
        <f t="shared" si="255"/>
        <v>1.7678114454744431E-5</v>
      </c>
      <c r="BP1324" s="83">
        <f>SUMPRODUCT(BC1323:$BC$2006, BN1324:$BN$2007)</f>
        <v>484.17535039382852</v>
      </c>
      <c r="BQ1324" s="77">
        <f t="shared" si="251"/>
        <v>4.0142088999488325E-3</v>
      </c>
    </row>
    <row r="1325" spans="55:69" x14ac:dyDescent="0.35">
      <c r="BC1325" s="88">
        <v>500</v>
      </c>
      <c r="BE1325" s="78">
        <f t="shared" si="252"/>
        <v>659000</v>
      </c>
      <c r="BF1325" s="82">
        <f t="shared" si="246"/>
        <v>0.95177852910111249</v>
      </c>
      <c r="BG1325" s="82">
        <f t="shared" si="248"/>
        <v>4.8221470898887508E-2</v>
      </c>
      <c r="BH1325" s="86">
        <f t="shared" si="253"/>
        <v>1.1105722891358027E-4</v>
      </c>
      <c r="BI1325" s="83">
        <f>SUMPRODUCT(BC1325:$BC$2007,BG1325:$BG$2007)</f>
        <v>8312.6346120487215</v>
      </c>
      <c r="BJ1325" s="77">
        <f t="shared" si="247"/>
        <v>3.8245068310254433E-2</v>
      </c>
      <c r="BL1325" s="78">
        <f t="shared" si="254"/>
        <v>659000</v>
      </c>
      <c r="BM1325" s="82">
        <f t="shared" si="249"/>
        <v>0.99576193278498892</v>
      </c>
      <c r="BN1325" s="82">
        <f t="shared" si="250"/>
        <v>4.2380672150110765E-3</v>
      </c>
      <c r="BO1325" s="86">
        <f t="shared" si="255"/>
        <v>1.7604983139074548E-5</v>
      </c>
      <c r="BP1325" s="83">
        <f>SUMPRODUCT(BC1324:$BC$2006, BN1325:$BN$2007)</f>
        <v>482.0475142947534</v>
      </c>
      <c r="BQ1325" s="77">
        <f t="shared" si="251"/>
        <v>3.9965674016784391E-3</v>
      </c>
    </row>
    <row r="1326" spans="55:69" x14ac:dyDescent="0.35">
      <c r="BC1326" s="88">
        <v>500</v>
      </c>
      <c r="BE1326" s="78">
        <f t="shared" si="252"/>
        <v>659500</v>
      </c>
      <c r="BF1326" s="82">
        <f t="shared" si="246"/>
        <v>0.95188933114560748</v>
      </c>
      <c r="BG1326" s="82">
        <f t="shared" si="248"/>
        <v>4.8110668854392524E-2</v>
      </c>
      <c r="BH1326" s="86">
        <f t="shared" si="253"/>
        <v>1.1080204449498421E-4</v>
      </c>
      <c r="BI1326" s="83">
        <f>SUMPRODUCT(BC1326:$BC$2007,BG1326:$BG$2007)</f>
        <v>8288.5238765992763</v>
      </c>
      <c r="BJ1326" s="77">
        <f t="shared" si="247"/>
        <v>3.8134138771388625E-2</v>
      </c>
      <c r="BL1326" s="78">
        <f t="shared" si="254"/>
        <v>659500</v>
      </c>
      <c r="BM1326" s="82">
        <f t="shared" si="249"/>
        <v>0.99577946493934399</v>
      </c>
      <c r="BN1326" s="82">
        <f t="shared" si="250"/>
        <v>4.2205350606560055E-3</v>
      </c>
      <c r="BO1326" s="86">
        <f t="shared" si="255"/>
        <v>1.753215435507105E-5</v>
      </c>
      <c r="BP1326" s="83">
        <f>SUMPRODUCT(BC1325:$BC$2006, BN1326:$BN$2007)</f>
        <v>479.92848068724783</v>
      </c>
      <c r="BQ1326" s="77">
        <f t="shared" si="251"/>
        <v>3.9789988832488648E-3</v>
      </c>
    </row>
    <row r="1327" spans="55:69" x14ac:dyDescent="0.35">
      <c r="BC1327" s="88">
        <v>500</v>
      </c>
      <c r="BE1327" s="78">
        <f t="shared" si="252"/>
        <v>660000</v>
      </c>
      <c r="BF1327" s="82">
        <f t="shared" si="246"/>
        <v>0.95199987859203983</v>
      </c>
      <c r="BG1327" s="82">
        <f t="shared" si="248"/>
        <v>4.8000121407960172E-2</v>
      </c>
      <c r="BH1327" s="86">
        <f t="shared" si="253"/>
        <v>1.1054744643235193E-4</v>
      </c>
      <c r="BI1327" s="83">
        <f>SUMPRODUCT(BC1327:$BC$2007,BG1327:$BG$2007)</f>
        <v>8264.4685421720806</v>
      </c>
      <c r="BJ1327" s="77">
        <f t="shared" si="247"/>
        <v>3.8023464123538638E-2</v>
      </c>
      <c r="BL1327" s="78">
        <f t="shared" si="254"/>
        <v>660000</v>
      </c>
      <c r="BM1327" s="82">
        <f t="shared" si="249"/>
        <v>0.99579692456619517</v>
      </c>
      <c r="BN1327" s="82">
        <f t="shared" si="250"/>
        <v>4.203075433804826E-3</v>
      </c>
      <c r="BO1327" s="86">
        <f t="shared" si="255"/>
        <v>1.7459626851179522E-5</v>
      </c>
      <c r="BP1327" s="83">
        <f>SUMPRODUCT(BC1326:$BC$2006, BN1327:$BN$2007)</f>
        <v>477.81821315691985</v>
      </c>
      <c r="BQ1327" s="77">
        <f t="shared" si="251"/>
        <v>3.9615030427550746E-3</v>
      </c>
    </row>
    <row r="1328" spans="55:69" x14ac:dyDescent="0.35">
      <c r="BC1328" s="88">
        <v>500</v>
      </c>
      <c r="BE1328" s="78">
        <f t="shared" si="252"/>
        <v>660500</v>
      </c>
      <c r="BF1328" s="82">
        <f t="shared" si="246"/>
        <v>0.95211017202541848</v>
      </c>
      <c r="BG1328" s="82">
        <f t="shared" si="248"/>
        <v>4.7889827974581523E-2</v>
      </c>
      <c r="BH1328" s="86">
        <f t="shared" si="253"/>
        <v>1.1029343337864983E-4</v>
      </c>
      <c r="BI1328" s="83">
        <f>SUMPRODUCT(BC1328:$BC$2007,BG1328:$BG$2007)</f>
        <v>8240.4684814680968</v>
      </c>
      <c r="BJ1328" s="77">
        <f t="shared" si="247"/>
        <v>3.7913043781022476E-2</v>
      </c>
      <c r="BL1328" s="78">
        <f t="shared" si="254"/>
        <v>660500</v>
      </c>
      <c r="BM1328" s="82">
        <f t="shared" si="249"/>
        <v>0.99581431196557624</v>
      </c>
      <c r="BN1328" s="82">
        <f t="shared" si="250"/>
        <v>4.1856880344237624E-3</v>
      </c>
      <c r="BO1328" s="86">
        <f t="shared" si="255"/>
        <v>1.7387399381063595E-5</v>
      </c>
      <c r="BP1328" s="83">
        <f>SUMPRODUCT(BC1327:$BC$2006, BN1328:$BN$2007)</f>
        <v>475.71667544001747</v>
      </c>
      <c r="BQ1328" s="77">
        <f t="shared" si="251"/>
        <v>3.94407957954096E-3</v>
      </c>
    </row>
    <row r="1329" spans="55:69" x14ac:dyDescent="0.35">
      <c r="BC1329" s="88">
        <v>500</v>
      </c>
      <c r="BE1329" s="78">
        <f t="shared" si="252"/>
        <v>661000</v>
      </c>
      <c r="BF1329" s="82">
        <f t="shared" si="246"/>
        <v>0.95222021202940799</v>
      </c>
      <c r="BG1329" s="82">
        <f t="shared" si="248"/>
        <v>4.7779787970592014E-2</v>
      </c>
      <c r="BH1329" s="86">
        <f t="shared" si="253"/>
        <v>1.1004000398950886E-4</v>
      </c>
      <c r="BI1329" s="83">
        <f>SUMPRODUCT(BC1329:$BC$2007,BG1329:$BG$2007)</f>
        <v>8216.5235674808064</v>
      </c>
      <c r="BJ1329" s="77">
        <f t="shared" si="247"/>
        <v>3.7802877159503985E-2</v>
      </c>
      <c r="BL1329" s="78">
        <f t="shared" si="254"/>
        <v>661000</v>
      </c>
      <c r="BM1329" s="82">
        <f t="shared" si="249"/>
        <v>0.99583162743627984</v>
      </c>
      <c r="BN1329" s="82">
        <f t="shared" si="250"/>
        <v>4.1683725637201574E-3</v>
      </c>
      <c r="BO1329" s="86">
        <f t="shared" si="255"/>
        <v>1.7315470703604952E-5</v>
      </c>
      <c r="BP1329" s="83">
        <f>SUMPRODUCT(BC1328:$BC$2006, BN1329:$BN$2007)</f>
        <v>473.62383142280549</v>
      </c>
      <c r="BQ1329" s="77">
        <f t="shared" si="251"/>
        <v>3.9267281941941772E-3</v>
      </c>
    </row>
    <row r="1330" spans="55:69" x14ac:dyDescent="0.35">
      <c r="BC1330" s="88">
        <v>500</v>
      </c>
      <c r="BE1330" s="78">
        <f t="shared" si="252"/>
        <v>661500</v>
      </c>
      <c r="BF1330" s="82">
        <f t="shared" si="246"/>
        <v>0.95232999918633177</v>
      </c>
      <c r="BG1330" s="82">
        <f t="shared" si="248"/>
        <v>4.7670000813668234E-2</v>
      </c>
      <c r="BH1330" s="86">
        <f t="shared" si="253"/>
        <v>1.0978715692377961E-4</v>
      </c>
      <c r="BI1330" s="83">
        <f>SUMPRODUCT(BC1330:$BC$2007,BG1330:$BG$2007)</f>
        <v>8192.6336734955112</v>
      </c>
      <c r="BJ1330" s="77">
        <f t="shared" si="247"/>
        <v>3.7692963675989621E-2</v>
      </c>
      <c r="BL1330" s="78">
        <f t="shared" si="254"/>
        <v>661500</v>
      </c>
      <c r="BM1330" s="82">
        <f t="shared" si="249"/>
        <v>0.99584887127586263</v>
      </c>
      <c r="BN1330" s="82">
        <f t="shared" si="250"/>
        <v>4.1511287241373651E-3</v>
      </c>
      <c r="BO1330" s="86">
        <f t="shared" si="255"/>
        <v>1.7243839582792297E-5</v>
      </c>
      <c r="BP1330" s="83">
        <f>SUMPRODUCT(BC1329:$BC$2006, BN1330:$BN$2007)</f>
        <v>471.53964514094542</v>
      </c>
      <c r="BQ1330" s="77">
        <f t="shared" si="251"/>
        <v>3.9094485885410009E-3</v>
      </c>
    </row>
    <row r="1331" spans="55:69" x14ac:dyDescent="0.35">
      <c r="BC1331" s="88">
        <v>500</v>
      </c>
      <c r="BE1331" s="78">
        <f t="shared" si="252"/>
        <v>662000</v>
      </c>
      <c r="BF1331" s="82">
        <f t="shared" si="246"/>
        <v>0.95243953407717541</v>
      </c>
      <c r="BG1331" s="82">
        <f t="shared" si="248"/>
        <v>4.7560465922824591E-2</v>
      </c>
      <c r="BH1331" s="86">
        <f t="shared" si="253"/>
        <v>1.0953489084364332E-4</v>
      </c>
      <c r="BI1331" s="83">
        <f>SUMPRODUCT(BC1331:$BC$2007,BG1331:$BG$2007)</f>
        <v>8168.798673088676</v>
      </c>
      <c r="BJ1331" s="77">
        <f t="shared" si="247"/>
        <v>3.7583302748825438E-2</v>
      </c>
      <c r="BL1331" s="78">
        <f t="shared" si="254"/>
        <v>662000</v>
      </c>
      <c r="BM1331" s="82">
        <f t="shared" si="249"/>
        <v>0.99586604378065002</v>
      </c>
      <c r="BN1331" s="82">
        <f t="shared" si="250"/>
        <v>4.1339562193499768E-3</v>
      </c>
      <c r="BO1331" s="86">
        <f t="shared" si="255"/>
        <v>1.7172504787388299E-5</v>
      </c>
      <c r="BP1331" s="83">
        <f>SUMPRODUCT(BC1330:$BC$2006, BN1331:$BN$2007)</f>
        <v>469.46408077887673</v>
      </c>
      <c r="BQ1331" s="77">
        <f t="shared" si="251"/>
        <v>3.8922404656411965E-3</v>
      </c>
    </row>
    <row r="1332" spans="55:69" x14ac:dyDescent="0.35">
      <c r="BC1332" s="88">
        <v>500</v>
      </c>
      <c r="BE1332" s="78">
        <f t="shared" si="252"/>
        <v>662500</v>
      </c>
      <c r="BF1332" s="82">
        <f t="shared" si="246"/>
        <v>0.95254881728158924</v>
      </c>
      <c r="BG1332" s="82">
        <f t="shared" si="248"/>
        <v>4.7451182718410756E-2</v>
      </c>
      <c r="BH1332" s="86">
        <f t="shared" si="253"/>
        <v>1.0928320441383477E-4</v>
      </c>
      <c r="BI1332" s="83">
        <f>SUMPRODUCT(BC1332:$BC$2007,BG1332:$BG$2007)</f>
        <v>8145.0184401272645</v>
      </c>
      <c r="BJ1332" s="77">
        <f t="shared" si="247"/>
        <v>3.7473893797694023E-2</v>
      </c>
      <c r="BL1332" s="78">
        <f t="shared" si="254"/>
        <v>662500</v>
      </c>
      <c r="BM1332" s="82">
        <f t="shared" si="249"/>
        <v>0.99588314524574195</v>
      </c>
      <c r="BN1332" s="82">
        <f t="shared" si="250"/>
        <v>4.116854754258048E-3</v>
      </c>
      <c r="BO1332" s="86">
        <f t="shared" si="255"/>
        <v>1.710146509192878E-5</v>
      </c>
      <c r="BP1332" s="83">
        <f>SUMPRODUCT(BC1331:$BC$2006, BN1332:$BN$2007)</f>
        <v>467.39710266920173</v>
      </c>
      <c r="BQ1332" s="77">
        <f t="shared" si="251"/>
        <v>3.8751035297829219E-3</v>
      </c>
    </row>
    <row r="1333" spans="55:69" x14ac:dyDescent="0.35">
      <c r="BC1333" s="88">
        <v>500</v>
      </c>
      <c r="BE1333" s="78">
        <f t="shared" si="252"/>
        <v>663000</v>
      </c>
      <c r="BF1333" s="82">
        <f t="shared" si="246"/>
        <v>0.95265784937789189</v>
      </c>
      <c r="BG1333" s="82">
        <f t="shared" si="248"/>
        <v>4.7342150622108115E-2</v>
      </c>
      <c r="BH1333" s="86">
        <f t="shared" si="253"/>
        <v>1.0903209630264143E-4</v>
      </c>
      <c r="BI1333" s="83">
        <f>SUMPRODUCT(BC1333:$BC$2007,BG1333:$BG$2007)</f>
        <v>8121.2928487680592</v>
      </c>
      <c r="BJ1333" s="77">
        <f t="shared" si="247"/>
        <v>3.7364736243611377E-2</v>
      </c>
      <c r="BL1333" s="78">
        <f t="shared" si="254"/>
        <v>663000</v>
      </c>
      <c r="BM1333" s="82">
        <f t="shared" si="249"/>
        <v>0.99590017596501734</v>
      </c>
      <c r="BN1333" s="82">
        <f t="shared" si="250"/>
        <v>4.0998240349826576E-3</v>
      </c>
      <c r="BO1333" s="86">
        <f t="shared" si="255"/>
        <v>1.703071927539046E-5</v>
      </c>
      <c r="BP1333" s="83">
        <f>SUMPRODUCT(BC1332:$BC$2006, BN1333:$BN$2007)</f>
        <v>465.33867529207276</v>
      </c>
      <c r="BQ1333" s="77">
        <f t="shared" si="251"/>
        <v>3.8580374864776432E-3</v>
      </c>
    </row>
    <row r="1334" spans="55:69" x14ac:dyDescent="0.35">
      <c r="BC1334" s="88">
        <v>500</v>
      </c>
      <c r="BE1334" s="78">
        <f t="shared" si="252"/>
        <v>663500</v>
      </c>
      <c r="BF1334" s="82">
        <f t="shared" si="246"/>
        <v>0.95276663094307301</v>
      </c>
      <c r="BG1334" s="82">
        <f t="shared" si="248"/>
        <v>4.7233369056926988E-2</v>
      </c>
      <c r="BH1334" s="86">
        <f t="shared" si="253"/>
        <v>1.0878156518112636E-4</v>
      </c>
      <c r="BI1334" s="83">
        <f>SUMPRODUCT(BC1334:$BC$2007,BG1334:$BG$2007)</f>
        <v>8097.6217734570064</v>
      </c>
      <c r="BJ1334" s="77">
        <f t="shared" si="247"/>
        <v>3.7255829508923893E-2</v>
      </c>
      <c r="BL1334" s="78">
        <f t="shared" si="254"/>
        <v>663500</v>
      </c>
      <c r="BM1334" s="82">
        <f t="shared" si="249"/>
        <v>0.99591713623113942</v>
      </c>
      <c r="BN1334" s="82">
        <f t="shared" si="250"/>
        <v>4.0828637688605784E-3</v>
      </c>
      <c r="BO1334" s="86">
        <f t="shared" si="255"/>
        <v>1.6960266122079126E-5</v>
      </c>
      <c r="BP1334" s="83">
        <f>SUMPRODUCT(BC1333:$BC$2006, BN1334:$BN$2007)</f>
        <v>463.28876327458141</v>
      </c>
      <c r="BQ1334" s="77">
        <f t="shared" si="251"/>
        <v>3.8410420424550749E-3</v>
      </c>
    </row>
    <row r="1335" spans="55:69" x14ac:dyDescent="0.35">
      <c r="BC1335" s="88">
        <v>500</v>
      </c>
      <c r="BE1335" s="78">
        <f t="shared" si="252"/>
        <v>664000</v>
      </c>
      <c r="BF1335" s="82">
        <f t="shared" si="246"/>
        <v>0.95287516255279647</v>
      </c>
      <c r="BG1335" s="82">
        <f t="shared" si="248"/>
        <v>4.7124837447203527E-2</v>
      </c>
      <c r="BH1335" s="86">
        <f t="shared" si="253"/>
        <v>1.0853160972346121E-4</v>
      </c>
      <c r="BI1335" s="83">
        <f>SUMPRODUCT(BC1335:$BC$2007,BG1335:$BG$2007)</f>
        <v>8074.0050889285421</v>
      </c>
      <c r="BJ1335" s="77">
        <f t="shared" si="247"/>
        <v>3.7147173017305253E-2</v>
      </c>
      <c r="BL1335" s="78">
        <f t="shared" si="254"/>
        <v>664000</v>
      </c>
      <c r="BM1335" s="82">
        <f t="shared" si="249"/>
        <v>0.99593402633556072</v>
      </c>
      <c r="BN1335" s="82">
        <f t="shared" si="250"/>
        <v>4.0659736644392819E-3</v>
      </c>
      <c r="BO1335" s="86">
        <f t="shared" si="255"/>
        <v>1.689010442129657E-5</v>
      </c>
      <c r="BP1335" s="83">
        <f>SUMPRODUCT(BC1334:$BC$2006, BN1335:$BN$2007)</f>
        <v>461.24733139015103</v>
      </c>
      <c r="BQ1335" s="77">
        <f t="shared" si="251"/>
        <v>3.824116905658139E-3</v>
      </c>
    </row>
    <row r="1336" spans="55:69" x14ac:dyDescent="0.35">
      <c r="BC1336" s="88">
        <v>500</v>
      </c>
      <c r="BE1336" s="78">
        <f t="shared" si="252"/>
        <v>664500</v>
      </c>
      <c r="BF1336" s="82">
        <f t="shared" si="246"/>
        <v>0.95298344478140351</v>
      </c>
      <c r="BG1336" s="82">
        <f t="shared" si="248"/>
        <v>4.701655521859649E-2</v>
      </c>
      <c r="BH1336" s="86">
        <f t="shared" si="253"/>
        <v>1.0828222860703729E-4</v>
      </c>
      <c r="BI1336" s="83">
        <f>SUMPRODUCT(BC1336:$BC$2007,BG1336:$BG$2007)</f>
        <v>8050.4426702049395</v>
      </c>
      <c r="BJ1336" s="77">
        <f t="shared" si="247"/>
        <v>3.7038766193753452E-2</v>
      </c>
      <c r="BL1336" s="78">
        <f t="shared" si="254"/>
        <v>664500</v>
      </c>
      <c r="BM1336" s="82">
        <f t="shared" si="249"/>
        <v>0.99595084656852828</v>
      </c>
      <c r="BN1336" s="82">
        <f t="shared" si="250"/>
        <v>4.0491534314717192E-3</v>
      </c>
      <c r="BO1336" s="86">
        <f t="shared" si="255"/>
        <v>1.6820232967562632E-5</v>
      </c>
      <c r="BP1336" s="83">
        <f>SUMPRODUCT(BC1335:$BC$2006, BN1336:$BN$2007)</f>
        <v>459.21434455793138</v>
      </c>
      <c r="BQ1336" s="77">
        <f t="shared" si="251"/>
        <v>3.8072617852379508E-3</v>
      </c>
    </row>
    <row r="1337" spans="55:69" x14ac:dyDescent="0.35">
      <c r="BC1337" s="88">
        <v>500</v>
      </c>
      <c r="BE1337" s="78">
        <f t="shared" si="252"/>
        <v>665000</v>
      </c>
      <c r="BF1337" s="82">
        <f t="shared" si="246"/>
        <v>0.95309147820191553</v>
      </c>
      <c r="BG1337" s="82">
        <f t="shared" si="248"/>
        <v>4.6908521798084468E-2</v>
      </c>
      <c r="BH1337" s="86">
        <f t="shared" si="253"/>
        <v>1.0803342051202147E-4</v>
      </c>
      <c r="BI1337" s="83">
        <f>SUMPRODUCT(BC1337:$BC$2007,BG1337:$BG$2007)</f>
        <v>8026.9343925956409</v>
      </c>
      <c r="BJ1337" s="77">
        <f t="shared" si="247"/>
        <v>3.6930608464587671E-2</v>
      </c>
      <c r="BL1337" s="78">
        <f t="shared" si="254"/>
        <v>665000</v>
      </c>
      <c r="BM1337" s="82">
        <f t="shared" si="249"/>
        <v>0.99596759721908812</v>
      </c>
      <c r="BN1337" s="82">
        <f t="shared" si="250"/>
        <v>4.0324027809118812E-3</v>
      </c>
      <c r="BO1337" s="86">
        <f t="shared" si="255"/>
        <v>1.6750650559838043E-5</v>
      </c>
      <c r="BP1337" s="83">
        <f>SUMPRODUCT(BC1336:$BC$2006, BN1337:$BN$2007)</f>
        <v>457.18976784219552</v>
      </c>
      <c r="BQ1337" s="77">
        <f t="shared" si="251"/>
        <v>3.7904763915488143E-3</v>
      </c>
    </row>
    <row r="1338" spans="55:69" x14ac:dyDescent="0.35">
      <c r="BC1338" s="88">
        <v>500</v>
      </c>
      <c r="BE1338" s="78">
        <f t="shared" si="252"/>
        <v>665500</v>
      </c>
      <c r="BF1338" s="82">
        <f t="shared" si="246"/>
        <v>0.95319926338603733</v>
      </c>
      <c r="BG1338" s="82">
        <f t="shared" si="248"/>
        <v>4.6800736613962668E-2</v>
      </c>
      <c r="BH1338" s="86">
        <f t="shared" si="253"/>
        <v>1.0778518412180027E-4</v>
      </c>
      <c r="BI1338" s="83">
        <f>SUMPRODUCT(BC1338:$BC$2007,BG1338:$BG$2007)</f>
        <v>8003.4801316965977</v>
      </c>
      <c r="BJ1338" s="77">
        <f t="shared" si="247"/>
        <v>3.6822699257445295E-2</v>
      </c>
      <c r="BL1338" s="78">
        <f t="shared" si="254"/>
        <v>665500</v>
      </c>
      <c r="BM1338" s="82">
        <f t="shared" si="249"/>
        <v>0.99598427857509075</v>
      </c>
      <c r="BN1338" s="82">
        <f t="shared" si="250"/>
        <v>4.0157214249092466E-3</v>
      </c>
      <c r="BO1338" s="86">
        <f t="shared" si="255"/>
        <v>1.6681356002634651E-5</v>
      </c>
      <c r="BP1338" s="83">
        <f>SUMPRODUCT(BC1337:$BC$2006, BN1338:$BN$2007)</f>
        <v>455.17356645173965</v>
      </c>
      <c r="BQ1338" s="77">
        <f t="shared" si="251"/>
        <v>3.7737604361432488E-3</v>
      </c>
    </row>
    <row r="1339" spans="55:69" x14ac:dyDescent="0.35">
      <c r="BC1339" s="88">
        <v>500</v>
      </c>
      <c r="BE1339" s="78">
        <f t="shared" si="252"/>
        <v>666000</v>
      </c>
      <c r="BF1339" s="82">
        <f t="shared" si="246"/>
        <v>0.95330680090416009</v>
      </c>
      <c r="BG1339" s="82">
        <f t="shared" si="248"/>
        <v>4.669319909583991E-2</v>
      </c>
      <c r="BH1339" s="86">
        <f t="shared" si="253"/>
        <v>1.075375181227578E-4</v>
      </c>
      <c r="BI1339" s="83">
        <f>SUMPRODUCT(BC1339:$BC$2007,BG1339:$BG$2007)</f>
        <v>7980.0797633896154</v>
      </c>
      <c r="BJ1339" s="77">
        <f t="shared" si="247"/>
        <v>3.6715038001278871E-2</v>
      </c>
      <c r="BL1339" s="78">
        <f t="shared" si="254"/>
        <v>666000</v>
      </c>
      <c r="BM1339" s="82">
        <f t="shared" si="249"/>
        <v>0.99600089092319577</v>
      </c>
      <c r="BN1339" s="82">
        <f t="shared" si="250"/>
        <v>3.9991090768042303E-3</v>
      </c>
      <c r="BO1339" s="86">
        <f t="shared" si="255"/>
        <v>1.6612348105016217E-5</v>
      </c>
      <c r="BP1339" s="83">
        <f>SUMPRODUCT(BC1338:$BC$2006, BN1339:$BN$2007)</f>
        <v>453.1657057392851</v>
      </c>
      <c r="BQ1339" s="77">
        <f t="shared" si="251"/>
        <v>3.7571136317670313E-3</v>
      </c>
    </row>
    <row r="1340" spans="55:69" x14ac:dyDescent="0.35">
      <c r="BC1340" s="88">
        <v>500</v>
      </c>
      <c r="BE1340" s="78">
        <f t="shared" si="252"/>
        <v>666500</v>
      </c>
      <c r="BF1340" s="82">
        <f t="shared" si="246"/>
        <v>0.95341409132536425</v>
      </c>
      <c r="BG1340" s="82">
        <f t="shared" si="248"/>
        <v>4.6585908674635745E-2</v>
      </c>
      <c r="BH1340" s="86">
        <f t="shared" si="253"/>
        <v>1.0729042120416477E-4</v>
      </c>
      <c r="BI1340" s="83">
        <f>SUMPRODUCT(BC1340:$BC$2007,BG1340:$BG$2007)</f>
        <v>7956.7331638416954</v>
      </c>
      <c r="BJ1340" s="77">
        <f t="shared" si="247"/>
        <v>3.6607624126353086E-2</v>
      </c>
      <c r="BL1340" s="78">
        <f t="shared" si="254"/>
        <v>666500</v>
      </c>
      <c r="BM1340" s="82">
        <f t="shared" si="249"/>
        <v>0.99601743454887703</v>
      </c>
      <c r="BN1340" s="82">
        <f t="shared" si="250"/>
        <v>3.9825654511229658E-3</v>
      </c>
      <c r="BO1340" s="86">
        <f t="shared" si="255"/>
        <v>1.6543625681264551E-5</v>
      </c>
      <c r="BP1340" s="83">
        <f>SUMPRODUCT(BC1339:$BC$2006, BN1340:$BN$2007)</f>
        <v>451.16615120088289</v>
      </c>
      <c r="BQ1340" s="77">
        <f t="shared" si="251"/>
        <v>3.7405356923542578E-3</v>
      </c>
    </row>
    <row r="1341" spans="55:69" x14ac:dyDescent="0.35">
      <c r="BC1341" s="88">
        <v>500</v>
      </c>
      <c r="BE1341" s="78">
        <f t="shared" si="252"/>
        <v>667000</v>
      </c>
      <c r="BF1341" s="82">
        <f t="shared" si="246"/>
        <v>0.95352113521742277</v>
      </c>
      <c r="BG1341" s="82">
        <f t="shared" si="248"/>
        <v>4.6478864782577234E-2</v>
      </c>
      <c r="BH1341" s="86">
        <f t="shared" si="253"/>
        <v>1.070438920585115E-4</v>
      </c>
      <c r="BI1341" s="83">
        <f>SUMPRODUCT(BC1341:$BC$2007,BG1341:$BG$2007)</f>
        <v>7933.4402095043779</v>
      </c>
      <c r="BJ1341" s="77">
        <f t="shared" si="247"/>
        <v>3.6500457064241744E-2</v>
      </c>
      <c r="BL1341" s="78">
        <f t="shared" si="254"/>
        <v>667000</v>
      </c>
      <c r="BM1341" s="82">
        <f t="shared" si="249"/>
        <v>0.99603390973642736</v>
      </c>
      <c r="BN1341" s="82">
        <f t="shared" si="250"/>
        <v>3.9660902635726414E-3</v>
      </c>
      <c r="BO1341" s="86">
        <f t="shared" si="255"/>
        <v>1.6475187550324399E-5</v>
      </c>
      <c r="BP1341" s="83">
        <f>SUMPRODUCT(BC1340:$BC$2006, BN1341:$BN$2007)</f>
        <v>449.17486847532149</v>
      </c>
      <c r="BQ1341" s="77">
        <f t="shared" si="251"/>
        <v>3.7240263330224352E-3</v>
      </c>
    </row>
    <row r="1342" spans="55:69" x14ac:dyDescent="0.35">
      <c r="BC1342" s="88">
        <v>500</v>
      </c>
      <c r="BE1342" s="78">
        <f t="shared" si="252"/>
        <v>667500</v>
      </c>
      <c r="BF1342" s="82">
        <f t="shared" si="246"/>
        <v>0.95362793314680383</v>
      </c>
      <c r="BG1342" s="82">
        <f t="shared" si="248"/>
        <v>4.637206685319617E-2</v>
      </c>
      <c r="BH1342" s="86">
        <f t="shared" si="253"/>
        <v>1.0679792938106392E-4</v>
      </c>
      <c r="BI1342" s="83">
        <f>SUMPRODUCT(BC1342:$BC$2007,BG1342:$BG$2007)</f>
        <v>7910.2007771130893</v>
      </c>
      <c r="BJ1342" s="77">
        <f t="shared" si="247"/>
        <v>3.6393536247824751E-2</v>
      </c>
      <c r="BL1342" s="78">
        <f t="shared" si="254"/>
        <v>667500</v>
      </c>
      <c r="BM1342" s="82">
        <f t="shared" si="249"/>
        <v>0.9960503167689635</v>
      </c>
      <c r="BN1342" s="82">
        <f t="shared" si="250"/>
        <v>3.9496832310365049E-3</v>
      </c>
      <c r="BO1342" s="86">
        <f t="shared" si="255"/>
        <v>1.6407032536136512E-5</v>
      </c>
      <c r="BP1342" s="83">
        <f>SUMPRODUCT(BC1341:$BC$2006, BN1342:$BN$2007)</f>
        <v>447.19182334353508</v>
      </c>
      <c r="BQ1342" s="77">
        <f t="shared" si="251"/>
        <v>3.7075852700675731E-3</v>
      </c>
    </row>
    <row r="1343" spans="55:69" x14ac:dyDescent="0.35">
      <c r="BC1343" s="88">
        <v>500</v>
      </c>
      <c r="BE1343" s="78">
        <f t="shared" si="252"/>
        <v>668000</v>
      </c>
      <c r="BF1343" s="82">
        <f t="shared" si="246"/>
        <v>0.95373448567867425</v>
      </c>
      <c r="BG1343" s="82">
        <f t="shared" si="248"/>
        <v>4.6265514321325751E-2</v>
      </c>
      <c r="BH1343" s="86">
        <f t="shared" si="253"/>
        <v>1.0655253187041858E-4</v>
      </c>
      <c r="BI1343" s="83">
        <f>SUMPRODUCT(BC1343:$BC$2007,BG1343:$BG$2007)</f>
        <v>7887.0147436864927</v>
      </c>
      <c r="BJ1343" s="77">
        <f t="shared" si="247"/>
        <v>3.6286861111285158E-2</v>
      </c>
      <c r="BL1343" s="78">
        <f t="shared" si="254"/>
        <v>668000</v>
      </c>
      <c r="BM1343" s="82">
        <f t="shared" si="249"/>
        <v>0.99606665592843102</v>
      </c>
      <c r="BN1343" s="82">
        <f t="shared" si="250"/>
        <v>3.9333440715689783E-3</v>
      </c>
      <c r="BO1343" s="86">
        <f t="shared" si="255"/>
        <v>1.6339159467526621E-5</v>
      </c>
      <c r="BP1343" s="83">
        <f>SUMPRODUCT(BC1342:$BC$2006, BN1343:$BN$2007)</f>
        <v>445.21698172801683</v>
      </c>
      <c r="BQ1343" s="77">
        <f t="shared" si="251"/>
        <v>3.6912122209593226E-3</v>
      </c>
    </row>
    <row r="1344" spans="55:69" x14ac:dyDescent="0.35">
      <c r="BC1344" s="88">
        <v>500</v>
      </c>
      <c r="BE1344" s="78">
        <f t="shared" si="252"/>
        <v>668500</v>
      </c>
      <c r="BF1344" s="82">
        <f t="shared" si="246"/>
        <v>0.95384079337690186</v>
      </c>
      <c r="BG1344" s="82">
        <f t="shared" si="248"/>
        <v>4.6159206623098137E-2</v>
      </c>
      <c r="BH1344" s="86">
        <f t="shared" si="253"/>
        <v>1.0630769822761454E-4</v>
      </c>
      <c r="BI1344" s="83">
        <f>SUMPRODUCT(BC1344:$BC$2007,BG1344:$BG$2007)</f>
        <v>7863.8819865258292</v>
      </c>
      <c r="BJ1344" s="77">
        <f t="shared" si="247"/>
        <v>3.6180431090106102E-2</v>
      </c>
      <c r="BL1344" s="78">
        <f t="shared" si="254"/>
        <v>668500</v>
      </c>
      <c r="BM1344" s="82">
        <f t="shared" si="249"/>
        <v>0.99608292749560912</v>
      </c>
      <c r="BN1344" s="82">
        <f t="shared" si="250"/>
        <v>3.9170725043908838E-3</v>
      </c>
      <c r="BO1344" s="86">
        <f t="shared" si="255"/>
        <v>1.6271567178094415E-5</v>
      </c>
      <c r="BP1344" s="83">
        <f>SUMPRODUCT(BC1343:$BC$2006, BN1344:$BN$2007)</f>
        <v>443.25030969223229</v>
      </c>
      <c r="BQ1344" s="77">
        <f t="shared" si="251"/>
        <v>3.674906904336109E-3</v>
      </c>
    </row>
    <row r="1345" spans="55:69" x14ac:dyDescent="0.35">
      <c r="BC1345" s="88">
        <v>500</v>
      </c>
      <c r="BE1345" s="78">
        <f t="shared" si="252"/>
        <v>669000</v>
      </c>
      <c r="BF1345" s="82">
        <f t="shared" si="246"/>
        <v>0.95394685680405911</v>
      </c>
      <c r="BG1345" s="82">
        <f t="shared" si="248"/>
        <v>4.6053143195940893E-2</v>
      </c>
      <c r="BH1345" s="86">
        <f t="shared" si="253"/>
        <v>1.0606342715724359E-4</v>
      </c>
      <c r="BI1345" s="83">
        <f>SUMPRODUCT(BC1345:$BC$2007,BG1345:$BG$2007)</f>
        <v>7840.8023832142817</v>
      </c>
      <c r="BJ1345" s="77">
        <f t="shared" si="247"/>
        <v>3.6074245621067889E-2</v>
      </c>
      <c r="BL1345" s="78">
        <f t="shared" si="254"/>
        <v>669000</v>
      </c>
      <c r="BM1345" s="82">
        <f t="shared" si="249"/>
        <v>0.99609913175011544</v>
      </c>
      <c r="BN1345" s="82">
        <f t="shared" si="250"/>
        <v>3.9008682498845593E-3</v>
      </c>
      <c r="BO1345" s="86">
        <f t="shared" si="255"/>
        <v>1.6204254506324567E-5</v>
      </c>
      <c r="BP1345" s="83">
        <f>SUMPRODUCT(BC1344:$BC$2006, BN1345:$BN$2007)</f>
        <v>441.29177344003682</v>
      </c>
      <c r="BQ1345" s="77">
        <f t="shared" si="251"/>
        <v>3.6586690400003045E-3</v>
      </c>
    </row>
    <row r="1346" spans="55:69" x14ac:dyDescent="0.35">
      <c r="BC1346" s="88">
        <v>500</v>
      </c>
      <c r="BE1346" s="78">
        <f t="shared" si="252"/>
        <v>669500</v>
      </c>
      <c r="BF1346" s="82">
        <f t="shared" si="246"/>
        <v>0.95405267652142589</v>
      </c>
      <c r="BG1346" s="82">
        <f t="shared" si="248"/>
        <v>4.5947323478574109E-2</v>
      </c>
      <c r="BH1346" s="86">
        <f t="shared" si="253"/>
        <v>1.0581971736678408E-4</v>
      </c>
      <c r="BI1346" s="83">
        <f>SUMPRODUCT(BC1346:$BC$2007,BG1346:$BG$2007)</f>
        <v>7817.7758116163104</v>
      </c>
      <c r="BJ1346" s="77">
        <f t="shared" si="247"/>
        <v>3.5968304142244924E-2</v>
      </c>
      <c r="BL1346" s="78">
        <f t="shared" si="254"/>
        <v>669500</v>
      </c>
      <c r="BM1346" s="82">
        <f t="shared" si="249"/>
        <v>0.99611526897041092</v>
      </c>
      <c r="BN1346" s="82">
        <f t="shared" si="250"/>
        <v>3.8847310295890836E-3</v>
      </c>
      <c r="BO1346" s="86">
        <f t="shared" si="255"/>
        <v>1.6137220295475707E-5</v>
      </c>
      <c r="BP1346" s="83">
        <f>SUMPRODUCT(BC1345:$BC$2006, BN1346:$BN$2007)</f>
        <v>439.34133931509467</v>
      </c>
      <c r="BQ1346" s="77">
        <f t="shared" si="251"/>
        <v>3.6424983489134117E-3</v>
      </c>
    </row>
    <row r="1347" spans="55:69" x14ac:dyDescent="0.35">
      <c r="BC1347" s="88">
        <v>500</v>
      </c>
      <c r="BE1347" s="78">
        <f t="shared" si="252"/>
        <v>670000</v>
      </c>
      <c r="BF1347" s="82">
        <f t="shared" si="246"/>
        <v>0.95415825308899205</v>
      </c>
      <c r="BG1347" s="82">
        <f t="shared" si="248"/>
        <v>4.5841746911007952E-2</v>
      </c>
      <c r="BH1347" s="86">
        <f t="shared" si="253"/>
        <v>1.0557656756615685E-4</v>
      </c>
      <c r="BI1347" s="83">
        <f>SUMPRODUCT(BC1347:$BC$2007,BG1347:$BG$2007)</f>
        <v>7794.802149877024</v>
      </c>
      <c r="BJ1347" s="77">
        <f t="shared" si="247"/>
        <v>3.5862606093002854E-2</v>
      </c>
      <c r="BL1347" s="78">
        <f t="shared" si="254"/>
        <v>670000</v>
      </c>
      <c r="BM1347" s="82">
        <f t="shared" si="249"/>
        <v>0.9961313394338045</v>
      </c>
      <c r="BN1347" s="82">
        <f t="shared" si="250"/>
        <v>3.8686605661955031E-3</v>
      </c>
      <c r="BO1347" s="86">
        <f t="shared" si="255"/>
        <v>1.6070463393580425E-5</v>
      </c>
      <c r="BP1347" s="83">
        <f>SUMPRODUCT(BC1346:$BC$2006, BN1347:$BN$2007)</f>
        <v>437.39897380029998</v>
      </c>
      <c r="BQ1347" s="77">
        <f t="shared" si="251"/>
        <v>3.6263945531912621E-3</v>
      </c>
    </row>
    <row r="1348" spans="55:69" x14ac:dyDescent="0.35">
      <c r="BC1348" s="88">
        <v>500</v>
      </c>
      <c r="BE1348" s="78">
        <f t="shared" si="252"/>
        <v>670500</v>
      </c>
      <c r="BF1348" s="82">
        <f t="shared" si="246"/>
        <v>0.95426358706546088</v>
      </c>
      <c r="BG1348" s="82">
        <f t="shared" si="248"/>
        <v>4.5736412934539117E-2</v>
      </c>
      <c r="BH1348" s="86">
        <f t="shared" si="253"/>
        <v>1.0533397646883547E-4</v>
      </c>
      <c r="BI1348" s="83">
        <f>SUMPRODUCT(BC1348:$BC$2007,BG1348:$BG$2007)</f>
        <v>7771.881276421519</v>
      </c>
      <c r="BJ1348" s="77">
        <f t="shared" si="247"/>
        <v>3.5757150913995478E-2</v>
      </c>
      <c r="BL1348" s="78">
        <f t="shared" si="254"/>
        <v>670500</v>
      </c>
      <c r="BM1348" s="82">
        <f t="shared" si="249"/>
        <v>0.99614734341645816</v>
      </c>
      <c r="BN1348" s="82">
        <f t="shared" si="250"/>
        <v>3.8526565835418358E-3</v>
      </c>
      <c r="BO1348" s="86">
        <f t="shared" si="255"/>
        <v>1.6003982653667315E-5</v>
      </c>
      <c r="BP1348" s="83">
        <f>SUMPRODUCT(BC1347:$BC$2006, BN1348:$BN$2007)</f>
        <v>435.46464351720232</v>
      </c>
      <c r="BQ1348" s="77">
        <f t="shared" si="251"/>
        <v>3.6103573760992531E-3</v>
      </c>
    </row>
    <row r="1349" spans="55:69" x14ac:dyDescent="0.35">
      <c r="BC1349" s="88">
        <v>500</v>
      </c>
      <c r="BE1349" s="78">
        <f t="shared" si="252"/>
        <v>671000</v>
      </c>
      <c r="BF1349" s="82">
        <f t="shared" si="246"/>
        <v>0.95436867900825195</v>
      </c>
      <c r="BG1349" s="82">
        <f t="shared" si="248"/>
        <v>4.5631320991748048E-2</v>
      </c>
      <c r="BH1349" s="86">
        <f t="shared" si="253"/>
        <v>1.0509194279106904E-4</v>
      </c>
      <c r="BI1349" s="83">
        <f>SUMPRODUCT(BC1349:$BC$2007,BG1349:$BG$2007)</f>
        <v>7749.0130699542487</v>
      </c>
      <c r="BJ1349" s="77">
        <f t="shared" si="247"/>
        <v>3.5651938047161894E-2</v>
      </c>
      <c r="BL1349" s="78">
        <f t="shared" si="254"/>
        <v>671000</v>
      </c>
      <c r="BM1349" s="82">
        <f t="shared" si="249"/>
        <v>0.99616328119339104</v>
      </c>
      <c r="BN1349" s="82">
        <f t="shared" si="250"/>
        <v>3.836718806608963E-3</v>
      </c>
      <c r="BO1349" s="86">
        <f t="shared" si="255"/>
        <v>1.5937776932872794E-5</v>
      </c>
      <c r="BP1349" s="83">
        <f>SUMPRODUCT(BC1348:$BC$2006, BN1349:$BN$2007)</f>
        <v>433.5383152254314</v>
      </c>
      <c r="BQ1349" s="77">
        <f t="shared" si="251"/>
        <v>3.5943865420475811E-3</v>
      </c>
    </row>
    <row r="1350" spans="55:69" x14ac:dyDescent="0.35">
      <c r="BC1350" s="88">
        <v>500</v>
      </c>
      <c r="BE1350" s="78">
        <f t="shared" si="252"/>
        <v>671500</v>
      </c>
      <c r="BF1350" s="82">
        <f t="shared" si="246"/>
        <v>0.95447352947350406</v>
      </c>
      <c r="BG1350" s="82">
        <f t="shared" si="248"/>
        <v>4.5526470526495944E-2</v>
      </c>
      <c r="BH1350" s="86">
        <f t="shared" si="253"/>
        <v>1.0485046525210429E-4</v>
      </c>
      <c r="BI1350" s="83">
        <f>SUMPRODUCT(BC1350:$BC$2007,BG1350:$BG$2007)</f>
        <v>7726.1974094583757</v>
      </c>
      <c r="BJ1350" s="77">
        <f t="shared" si="247"/>
        <v>3.554696693572347E-2</v>
      </c>
      <c r="BL1350" s="78">
        <f t="shared" si="254"/>
        <v>671500</v>
      </c>
      <c r="BM1350" s="82">
        <f t="shared" si="249"/>
        <v>0.99617915303848503</v>
      </c>
      <c r="BN1350" s="82">
        <f t="shared" si="250"/>
        <v>3.8208469615149676E-3</v>
      </c>
      <c r="BO1350" s="86">
        <f t="shared" si="255"/>
        <v>1.5871845093995418E-5</v>
      </c>
      <c r="BP1350" s="83">
        <f>SUMPRODUCT(BC1349:$BC$2006, BN1350:$BN$2007)</f>
        <v>431.619955822127</v>
      </c>
      <c r="BQ1350" s="77">
        <f t="shared" si="251"/>
        <v>3.5784817765865114E-3</v>
      </c>
    </row>
    <row r="1351" spans="55:69" x14ac:dyDescent="0.35">
      <c r="BC1351" s="88">
        <v>500</v>
      </c>
      <c r="BE1351" s="78">
        <f t="shared" si="252"/>
        <v>672000</v>
      </c>
      <c r="BF1351" s="82">
        <f t="shared" si="246"/>
        <v>0.95457813901607802</v>
      </c>
      <c r="BG1351" s="82">
        <f t="shared" si="248"/>
        <v>4.542186098392198E-2</v>
      </c>
      <c r="BH1351" s="86">
        <f t="shared" si="253"/>
        <v>1.0460954257396349E-4</v>
      </c>
      <c r="BI1351" s="83">
        <f>SUMPRODUCT(BC1351:$BC$2007,BG1351:$BG$2007)</f>
        <v>7703.4341741951275</v>
      </c>
      <c r="BJ1351" s="77">
        <f t="shared" si="247"/>
        <v>3.544223702418093E-2</v>
      </c>
      <c r="BL1351" s="78">
        <f t="shared" si="254"/>
        <v>672000</v>
      </c>
      <c r="BM1351" s="82">
        <f t="shared" si="249"/>
        <v>0.99619495922448864</v>
      </c>
      <c r="BN1351" s="82">
        <f t="shared" si="250"/>
        <v>3.8050407755113591E-3</v>
      </c>
      <c r="BO1351" s="86">
        <f t="shared" si="255"/>
        <v>1.5806186003608502E-5</v>
      </c>
      <c r="BP1351" s="83">
        <f>SUMPRODUCT(BC1350:$BC$2006, BN1351:$BN$2007)</f>
        <v>429.70953234136942</v>
      </c>
      <c r="BQ1351" s="77">
        <f t="shared" si="251"/>
        <v>3.562642806401659E-3</v>
      </c>
    </row>
    <row r="1352" spans="55:69" x14ac:dyDescent="0.35">
      <c r="BC1352" s="88">
        <v>500</v>
      </c>
      <c r="BE1352" s="78">
        <f t="shared" si="252"/>
        <v>672500</v>
      </c>
      <c r="BF1352" s="82">
        <f t="shared" ref="BF1352:BF1415" si="256">_xlfn.EXPON.DIST(BE1352, 1/$BJ$4, TRUE)</f>
        <v>0.95468250818955958</v>
      </c>
      <c r="BG1352" s="82">
        <f t="shared" si="248"/>
        <v>4.5317491810440425E-2</v>
      </c>
      <c r="BH1352" s="86">
        <f t="shared" si="253"/>
        <v>1.043691734815555E-4</v>
      </c>
      <c r="BI1352" s="83">
        <f>SUMPRODUCT(BC1352:$BC$2007,BG1352:$BG$2007)</f>
        <v>7680.723243703168</v>
      </c>
      <c r="BJ1352" s="77">
        <f t="shared" ref="BJ1352:BJ1415" si="257">BI1352/$BJ$4</f>
        <v>3.5337747758311423E-2</v>
      </c>
      <c r="BL1352" s="78">
        <f t="shared" si="254"/>
        <v>672500</v>
      </c>
      <c r="BM1352" s="82">
        <f t="shared" si="249"/>
        <v>0.99621070002302226</v>
      </c>
      <c r="BN1352" s="82">
        <f t="shared" si="250"/>
        <v>3.7892999769777447E-3</v>
      </c>
      <c r="BO1352" s="86">
        <f t="shared" si="255"/>
        <v>1.5740798533614431E-5</v>
      </c>
      <c r="BP1352" s="83">
        <f>SUMPRODUCT(BC1351:$BC$2006, BN1352:$BN$2007)</f>
        <v>427.80701195361377</v>
      </c>
      <c r="BQ1352" s="77">
        <f t="shared" si="251"/>
        <v>3.546869359309297E-3</v>
      </c>
    </row>
    <row r="1353" spans="55:69" x14ac:dyDescent="0.35">
      <c r="BC1353" s="88">
        <v>500</v>
      </c>
      <c r="BE1353" s="78">
        <f t="shared" si="252"/>
        <v>673000</v>
      </c>
      <c r="BF1353" s="82">
        <f t="shared" si="256"/>
        <v>0.9547866375462627</v>
      </c>
      <c r="BG1353" s="82">
        <f t="shared" ref="BG1353:BG1416" si="258">1-BF1353</f>
        <v>4.5213362453737305E-2</v>
      </c>
      <c r="BH1353" s="86">
        <f t="shared" si="253"/>
        <v>1.0412935670311985E-4</v>
      </c>
      <c r="BI1353" s="83">
        <f>SUMPRODUCT(BC1353:$BC$2007,BG1353:$BG$2007)</f>
        <v>7658.0644977979473</v>
      </c>
      <c r="BJ1353" s="77">
        <f t="shared" si="257"/>
        <v>3.523349858516555E-2</v>
      </c>
      <c r="BL1353" s="78">
        <f t="shared" si="254"/>
        <v>673000</v>
      </c>
      <c r="BM1353" s="82">
        <f t="shared" ref="BM1353:BM1416" si="259">_xlfn.EXPON.DIST(BL1353, 1/$BQ$4, TRUE)</f>
        <v>0.99622637570458261</v>
      </c>
      <c r="BN1353" s="82">
        <f t="shared" ref="BN1353:BN1416" si="260">1-BM1353</f>
        <v>3.7736242954173882E-3</v>
      </c>
      <c r="BO1353" s="86">
        <f t="shared" si="255"/>
        <v>1.567568156035648E-5</v>
      </c>
      <c r="BP1353" s="83">
        <f>SUMPRODUCT(BC1352:$BC$2006, BN1353:$BN$2007)</f>
        <v>425.91236196512494</v>
      </c>
      <c r="BQ1353" s="77">
        <f t="shared" ref="BQ1353:BQ1416" si="261">BP1353/$BQ$4</f>
        <v>3.5311611642516731E-3</v>
      </c>
    </row>
    <row r="1354" spans="55:69" x14ac:dyDescent="0.35">
      <c r="BC1354" s="88">
        <v>500</v>
      </c>
      <c r="BE1354" s="78">
        <f t="shared" ref="BE1354:BE1417" si="262">BE1353+500</f>
        <v>673500</v>
      </c>
      <c r="BF1354" s="82">
        <f t="shared" si="256"/>
        <v>0.95489052763723203</v>
      </c>
      <c r="BG1354" s="82">
        <f t="shared" si="258"/>
        <v>4.5109472362767966E-2</v>
      </c>
      <c r="BH1354" s="86">
        <f t="shared" ref="BH1354:BH1417" si="263">BF1354-BF1353</f>
        <v>1.0389009096933854E-4</v>
      </c>
      <c r="BI1354" s="83">
        <f>SUMPRODUCT(BC1354:$BC$2007,BG1354:$BG$2007)</f>
        <v>7635.4578165710782</v>
      </c>
      <c r="BJ1354" s="77">
        <f t="shared" si="257"/>
        <v>3.5129488953064482E-2</v>
      </c>
      <c r="BL1354" s="78">
        <f t="shared" ref="BL1354:BL1417" si="264">BL1353+500</f>
        <v>673500</v>
      </c>
      <c r="BM1354" s="82">
        <f t="shared" si="259"/>
        <v>0.99624198653854745</v>
      </c>
      <c r="BN1354" s="82">
        <f t="shared" si="260"/>
        <v>3.7580134614525473E-3</v>
      </c>
      <c r="BO1354" s="86">
        <f t="shared" ref="BO1354:BO1417" si="265">BM1354-BM1353</f>
        <v>1.5610833964840864E-5</v>
      </c>
      <c r="BP1354" s="83">
        <f>SUMPRODUCT(BC1353:$BC$2006, BN1354:$BN$2007)</f>
        <v>424.02554981741622</v>
      </c>
      <c r="BQ1354" s="77">
        <f t="shared" si="261"/>
        <v>3.5155179512923532E-3</v>
      </c>
    </row>
    <row r="1355" spans="55:69" x14ac:dyDescent="0.35">
      <c r="BC1355" s="88">
        <v>500</v>
      </c>
      <c r="BE1355" s="78">
        <f t="shared" si="262"/>
        <v>674000</v>
      </c>
      <c r="BF1355" s="82">
        <f t="shared" si="256"/>
        <v>0.95499417901224637</v>
      </c>
      <c r="BG1355" s="82">
        <f t="shared" si="258"/>
        <v>4.5005820987753631E-2</v>
      </c>
      <c r="BH1355" s="86">
        <f t="shared" si="263"/>
        <v>1.036513750143353E-4</v>
      </c>
      <c r="BI1355" s="83">
        <f>SUMPRODUCT(BC1355:$BC$2007,BG1355:$BG$2007)</f>
        <v>7612.9030803896958</v>
      </c>
      <c r="BJ1355" s="77">
        <f t="shared" si="257"/>
        <v>3.5025718311597044E-2</v>
      </c>
      <c r="BL1355" s="78">
        <f t="shared" si="264"/>
        <v>674000</v>
      </c>
      <c r="BM1355" s="82">
        <f t="shared" si="259"/>
        <v>0.99625753279317997</v>
      </c>
      <c r="BN1355" s="82">
        <f t="shared" si="260"/>
        <v>3.7424672068200326E-3</v>
      </c>
      <c r="BO1355" s="86">
        <f t="shared" si="265"/>
        <v>1.5546254632514689E-5</v>
      </c>
      <c r="BP1355" s="83">
        <f>SUMPRODUCT(BC1354:$BC$2006, BN1355:$BN$2007)</f>
        <v>422.14654308668997</v>
      </c>
      <c r="BQ1355" s="77">
        <f t="shared" si="261"/>
        <v>3.4999394516115872E-3</v>
      </c>
    </row>
    <row r="1356" spans="55:69" x14ac:dyDescent="0.35">
      <c r="BC1356" s="88">
        <v>500</v>
      </c>
      <c r="BE1356" s="78">
        <f t="shared" si="262"/>
        <v>674500</v>
      </c>
      <c r="BF1356" s="82">
        <f t="shared" si="256"/>
        <v>0.95509759221982082</v>
      </c>
      <c r="BG1356" s="82">
        <f t="shared" si="258"/>
        <v>4.4902407780179177E-2</v>
      </c>
      <c r="BH1356" s="86">
        <f t="shared" si="263"/>
        <v>1.0341320757445427E-4</v>
      </c>
      <c r="BI1356" s="83">
        <f>SUMPRODUCT(BC1356:$BC$2007,BG1356:$BG$2007)</f>
        <v>7590.4001698958173</v>
      </c>
      <c r="BJ1356" s="77">
        <f t="shared" si="257"/>
        <v>3.4922186111616731E-2</v>
      </c>
      <c r="BL1356" s="78">
        <f t="shared" si="264"/>
        <v>674500</v>
      </c>
      <c r="BM1356" s="82">
        <f t="shared" si="259"/>
        <v>0.9962730147356339</v>
      </c>
      <c r="BN1356" s="82">
        <f t="shared" si="260"/>
        <v>3.7269852643661006E-3</v>
      </c>
      <c r="BO1356" s="86">
        <f t="shared" si="265"/>
        <v>1.5481942453932085E-5</v>
      </c>
      <c r="BP1356" s="83">
        <f>SUMPRODUCT(BC1355:$BC$2006, BN1356:$BN$2007)</f>
        <v>420.27530948327995</v>
      </c>
      <c r="BQ1356" s="77">
        <f t="shared" si="261"/>
        <v>3.4844253975016828E-3</v>
      </c>
    </row>
    <row r="1357" spans="55:69" x14ac:dyDescent="0.35">
      <c r="BC1357" s="88">
        <v>500</v>
      </c>
      <c r="BE1357" s="78">
        <f t="shared" si="262"/>
        <v>675000</v>
      </c>
      <c r="BF1357" s="82">
        <f t="shared" si="256"/>
        <v>0.95520076780721053</v>
      </c>
      <c r="BG1357" s="82">
        <f t="shared" si="258"/>
        <v>4.4799232192789473E-2</v>
      </c>
      <c r="BH1357" s="86">
        <f t="shared" si="263"/>
        <v>1.0317558738970334E-4</v>
      </c>
      <c r="BI1357" s="83">
        <f>SUMPRODUCT(BC1357:$BC$2007,BG1357:$BG$2007)</f>
        <v>7567.9489660057288</v>
      </c>
      <c r="BJ1357" s="77">
        <f t="shared" si="257"/>
        <v>3.4818891805238901E-2</v>
      </c>
      <c r="BL1357" s="78">
        <f t="shared" si="264"/>
        <v>675000</v>
      </c>
      <c r="BM1357" s="82">
        <f t="shared" si="259"/>
        <v>0.99628843263195765</v>
      </c>
      <c r="BN1357" s="82">
        <f t="shared" si="260"/>
        <v>3.7115673680423455E-3</v>
      </c>
      <c r="BO1357" s="86">
        <f t="shared" si="265"/>
        <v>1.5417896323755009E-5</v>
      </c>
      <c r="BP1357" s="83">
        <f>SUMPRODUCT(BC1356:$BC$2006, BN1357:$BN$2007)</f>
        <v>418.41181685109694</v>
      </c>
      <c r="BQ1357" s="77">
        <f t="shared" si="261"/>
        <v>3.4689755223624103E-3</v>
      </c>
    </row>
    <row r="1358" spans="55:69" x14ac:dyDescent="0.35">
      <c r="BC1358" s="88">
        <v>500</v>
      </c>
      <c r="BE1358" s="78">
        <f t="shared" si="262"/>
        <v>675500</v>
      </c>
      <c r="BF1358" s="82">
        <f t="shared" si="256"/>
        <v>0.95530370632041295</v>
      </c>
      <c r="BG1358" s="82">
        <f t="shared" si="258"/>
        <v>4.4696293679587051E-2</v>
      </c>
      <c r="BH1358" s="86">
        <f t="shared" si="263"/>
        <v>1.0293851320242187E-4</v>
      </c>
      <c r="BI1358" s="83">
        <f>SUMPRODUCT(BC1358:$BC$2007,BG1358:$BG$2007)</f>
        <v>7545.5493499093345</v>
      </c>
      <c r="BJ1358" s="77">
        <f t="shared" si="257"/>
        <v>3.4715834845837804E-2</v>
      </c>
      <c r="BL1358" s="78">
        <f t="shared" si="264"/>
        <v>675500</v>
      </c>
      <c r="BM1358" s="82">
        <f t="shared" si="259"/>
        <v>0.99630378674709885</v>
      </c>
      <c r="BN1358" s="82">
        <f t="shared" si="260"/>
        <v>3.6962132529011482E-3</v>
      </c>
      <c r="BO1358" s="86">
        <f t="shared" si="265"/>
        <v>1.5354115141197333E-5</v>
      </c>
      <c r="BP1358" s="83">
        <f>SUMPRODUCT(BC1357:$BC$2006, BN1358:$BN$2007)</f>
        <v>416.55603316707567</v>
      </c>
      <c r="BQ1358" s="77">
        <f t="shared" si="261"/>
        <v>3.4535895606964176E-3</v>
      </c>
    </row>
    <row r="1359" spans="55:69" x14ac:dyDescent="0.35">
      <c r="BC1359" s="88">
        <v>500</v>
      </c>
      <c r="BE1359" s="78">
        <f t="shared" si="262"/>
        <v>676000</v>
      </c>
      <c r="BF1359" s="82">
        <f t="shared" si="256"/>
        <v>0.9554064083041709</v>
      </c>
      <c r="BG1359" s="82">
        <f t="shared" si="258"/>
        <v>4.4593591695829105E-2</v>
      </c>
      <c r="BH1359" s="86">
        <f t="shared" si="263"/>
        <v>1.0270198375794681E-4</v>
      </c>
      <c r="BI1359" s="83">
        <f>SUMPRODUCT(BC1359:$BC$2007,BG1359:$BG$2007)</f>
        <v>7523.2012030695396</v>
      </c>
      <c r="BJ1359" s="77">
        <f t="shared" si="257"/>
        <v>3.4613014688043703E-2</v>
      </c>
      <c r="BL1359" s="78">
        <f t="shared" si="264"/>
        <v>676000</v>
      </c>
      <c r="BM1359" s="82">
        <f t="shared" si="259"/>
        <v>0.99631907734490954</v>
      </c>
      <c r="BN1359" s="82">
        <f t="shared" si="260"/>
        <v>3.6809226550904572E-3</v>
      </c>
      <c r="BO1359" s="86">
        <f t="shared" si="265"/>
        <v>1.5290597810690976E-5</v>
      </c>
      <c r="BP1359" s="83">
        <f>SUMPRODUCT(BC1358:$BC$2006, BN1359:$BN$2007)</f>
        <v>414.70792654062512</v>
      </c>
      <c r="BQ1359" s="77">
        <f t="shared" si="261"/>
        <v>3.4382672481046718E-3</v>
      </c>
    </row>
    <row r="1360" spans="55:69" x14ac:dyDescent="0.35">
      <c r="BC1360" s="88">
        <v>500</v>
      </c>
      <c r="BE1360" s="78">
        <f t="shared" si="262"/>
        <v>676500</v>
      </c>
      <c r="BF1360" s="82">
        <f t="shared" si="256"/>
        <v>0.95550887430197573</v>
      </c>
      <c r="BG1360" s="82">
        <f t="shared" si="258"/>
        <v>4.449112569802427E-2</v>
      </c>
      <c r="BH1360" s="86">
        <f t="shared" si="263"/>
        <v>1.0246599780483479E-4</v>
      </c>
      <c r="BI1360" s="83">
        <f>SUMPRODUCT(BC1360:$BC$2007,BG1360:$BG$2007)</f>
        <v>7500.9044072216248</v>
      </c>
      <c r="BJ1360" s="77">
        <f t="shared" si="257"/>
        <v>3.4510430787740028E-2</v>
      </c>
      <c r="BL1360" s="78">
        <f t="shared" si="264"/>
        <v>676500</v>
      </c>
      <c r="BM1360" s="82">
        <f t="shared" si="259"/>
        <v>0.99633430468814965</v>
      </c>
      <c r="BN1360" s="82">
        <f t="shared" si="260"/>
        <v>3.6656953118503477E-3</v>
      </c>
      <c r="BO1360" s="86">
        <f t="shared" si="265"/>
        <v>1.5227343240109548E-5</v>
      </c>
      <c r="BP1360" s="83">
        <f>SUMPRODUCT(BC1359:$BC$2006, BN1360:$BN$2007)</f>
        <v>412.86746521307992</v>
      </c>
      <c r="BQ1360" s="77">
        <f t="shared" si="261"/>
        <v>3.4230083212819121E-3</v>
      </c>
    </row>
    <row r="1361" spans="55:69" x14ac:dyDescent="0.35">
      <c r="BC1361" s="88">
        <v>500</v>
      </c>
      <c r="BE1361" s="78">
        <f t="shared" si="262"/>
        <v>677000</v>
      </c>
      <c r="BF1361" s="82">
        <f t="shared" si="256"/>
        <v>0.9556111048560697</v>
      </c>
      <c r="BG1361" s="82">
        <f t="shared" si="258"/>
        <v>4.4388895143930296E-2</v>
      </c>
      <c r="BH1361" s="86">
        <f t="shared" si="263"/>
        <v>1.0223055409397386E-4</v>
      </c>
      <c r="BI1361" s="83">
        <f>SUMPRODUCT(BC1361:$BC$2007,BG1361:$BG$2007)</f>
        <v>7478.6588443726132</v>
      </c>
      <c r="BJ1361" s="77">
        <f t="shared" si="257"/>
        <v>3.4408082602060443E-2</v>
      </c>
      <c r="BL1361" s="78">
        <f t="shared" si="264"/>
        <v>677000</v>
      </c>
      <c r="BM1361" s="82">
        <f t="shared" si="259"/>
        <v>0.99634946903849275</v>
      </c>
      <c r="BN1361" s="82">
        <f t="shared" si="260"/>
        <v>3.6505309615072479E-3</v>
      </c>
      <c r="BO1361" s="86">
        <f t="shared" si="265"/>
        <v>1.5164350343099819E-5</v>
      </c>
      <c r="BP1361" s="83">
        <f>SUMPRODUCT(BC1360:$BC$2006, BN1361:$BN$2007)</f>
        <v>411.03461755715472</v>
      </c>
      <c r="BQ1361" s="77">
        <f t="shared" si="261"/>
        <v>3.4078125180121237E-3</v>
      </c>
    </row>
    <row r="1362" spans="55:69" x14ac:dyDescent="0.35">
      <c r="BC1362" s="88">
        <v>500</v>
      </c>
      <c r="BE1362" s="78">
        <f t="shared" si="262"/>
        <v>677500</v>
      </c>
      <c r="BF1362" s="82">
        <f t="shared" si="256"/>
        <v>0.9557131005074494</v>
      </c>
      <c r="BG1362" s="82">
        <f t="shared" si="258"/>
        <v>4.4286899492550602E-2</v>
      </c>
      <c r="BH1362" s="86">
        <f t="shared" si="263"/>
        <v>1.019956513796938E-4</v>
      </c>
      <c r="BI1362" s="83">
        <f>SUMPRODUCT(BC1362:$BC$2007,BG1362:$BG$2007)</f>
        <v>7456.4643968006485</v>
      </c>
      <c r="BJ1362" s="77">
        <f t="shared" si="257"/>
        <v>3.4305969589385997E-2</v>
      </c>
      <c r="BL1362" s="78">
        <f t="shared" si="264"/>
        <v>677500</v>
      </c>
      <c r="BM1362" s="82">
        <f t="shared" si="259"/>
        <v>0.9963645706565295</v>
      </c>
      <c r="BN1362" s="82">
        <f t="shared" si="260"/>
        <v>3.6354293434704976E-3</v>
      </c>
      <c r="BO1362" s="86">
        <f t="shared" si="265"/>
        <v>1.5101618036750253E-5</v>
      </c>
      <c r="BP1362" s="83">
        <f>SUMPRODUCT(BC1361:$BC$2006, BN1362:$BN$2007)</f>
        <v>409.2093520764011</v>
      </c>
      <c r="BQ1362" s="77">
        <f t="shared" si="261"/>
        <v>3.3926795771640392E-3</v>
      </c>
    </row>
    <row r="1363" spans="55:69" x14ac:dyDescent="0.35">
      <c r="BC1363" s="88">
        <v>500</v>
      </c>
      <c r="BE1363" s="78">
        <f t="shared" si="262"/>
        <v>678000</v>
      </c>
      <c r="BF1363" s="82">
        <f t="shared" si="256"/>
        <v>0.95581486179586805</v>
      </c>
      <c r="BG1363" s="82">
        <f t="shared" si="258"/>
        <v>4.4185138204131946E-2</v>
      </c>
      <c r="BH1363" s="86">
        <f t="shared" si="263"/>
        <v>1.0176128841865584E-4</v>
      </c>
      <c r="BI1363" s="83">
        <f>SUMPRODUCT(BC1363:$BC$2007,BG1363:$BG$2007)</f>
        <v>7434.3209470543743</v>
      </c>
      <c r="BJ1363" s="77">
        <f t="shared" si="257"/>
        <v>3.4204091209342272E-2</v>
      </c>
      <c r="BL1363" s="78">
        <f t="shared" si="264"/>
        <v>678000</v>
      </c>
      <c r="BM1363" s="82">
        <f t="shared" si="259"/>
        <v>0.99637960980177265</v>
      </c>
      <c r="BN1363" s="82">
        <f t="shared" si="260"/>
        <v>3.6203901982273523E-3</v>
      </c>
      <c r="BO1363" s="86">
        <f t="shared" si="265"/>
        <v>1.5039145243145313E-5</v>
      </c>
      <c r="BP1363" s="83">
        <f>SUMPRODUCT(BC1362:$BC$2006, BN1363:$BN$2007)</f>
        <v>407.39163740466591</v>
      </c>
      <c r="BQ1363" s="77">
        <f t="shared" si="261"/>
        <v>3.3776092386866427E-3</v>
      </c>
    </row>
    <row r="1364" spans="55:69" x14ac:dyDescent="0.35">
      <c r="BC1364" s="88">
        <v>500</v>
      </c>
      <c r="BE1364" s="78">
        <f t="shared" si="262"/>
        <v>678500</v>
      </c>
      <c r="BF1364" s="82">
        <f t="shared" si="256"/>
        <v>0.95591638925983891</v>
      </c>
      <c r="BG1364" s="82">
        <f t="shared" si="258"/>
        <v>4.4083610740161094E-2</v>
      </c>
      <c r="BH1364" s="86">
        <f t="shared" si="263"/>
        <v>1.0152746397085188E-4</v>
      </c>
      <c r="BI1364" s="83">
        <f>SUMPRODUCT(BC1364:$BC$2007,BG1364:$BG$2007)</f>
        <v>7412.2283779523086</v>
      </c>
      <c r="BJ1364" s="77">
        <f t="shared" si="257"/>
        <v>3.410244692279648E-2</v>
      </c>
      <c r="BL1364" s="78">
        <f t="shared" si="264"/>
        <v>678500</v>
      </c>
      <c r="BM1364" s="82">
        <f t="shared" si="259"/>
        <v>0.99639458673266124</v>
      </c>
      <c r="BN1364" s="82">
        <f t="shared" si="260"/>
        <v>3.605413267338764E-3</v>
      </c>
      <c r="BO1364" s="86">
        <f t="shared" si="265"/>
        <v>1.4976930888588313E-5</v>
      </c>
      <c r="BP1364" s="83">
        <f>SUMPRODUCT(BC1363:$BC$2006, BN1364:$BN$2007)</f>
        <v>405.58144230555223</v>
      </c>
      <c r="BQ1364" s="77">
        <f t="shared" si="261"/>
        <v>3.3626012436047052E-3</v>
      </c>
    </row>
    <row r="1365" spans="55:69" x14ac:dyDescent="0.35">
      <c r="BC1365" s="88">
        <v>500</v>
      </c>
      <c r="BE1365" s="78">
        <f t="shared" si="262"/>
        <v>679000</v>
      </c>
      <c r="BF1365" s="82">
        <f t="shared" si="256"/>
        <v>0.95601768343663762</v>
      </c>
      <c r="BG1365" s="82">
        <f t="shared" si="258"/>
        <v>4.3982316563362378E-2</v>
      </c>
      <c r="BH1365" s="86">
        <f t="shared" si="263"/>
        <v>1.0129417679871633E-4</v>
      </c>
      <c r="BI1365" s="83">
        <f>SUMPRODUCT(BC1365:$BC$2007,BG1365:$BG$2007)</f>
        <v>7390.1865725822272</v>
      </c>
      <c r="BJ1365" s="77">
        <f t="shared" si="257"/>
        <v>3.4001036191854669E-2</v>
      </c>
      <c r="BL1365" s="78">
        <f t="shared" si="264"/>
        <v>679000</v>
      </c>
      <c r="BM1365" s="82">
        <f t="shared" si="259"/>
        <v>0.99640950170656561</v>
      </c>
      <c r="BN1365" s="82">
        <f t="shared" si="260"/>
        <v>3.5904982934343854E-3</v>
      </c>
      <c r="BO1365" s="86">
        <f t="shared" si="265"/>
        <v>1.491497390437857E-5</v>
      </c>
      <c r="BP1365" s="83">
        <f>SUMPRODUCT(BC1364:$BC$2006, BN1365:$BN$2007)</f>
        <v>403.77873567188277</v>
      </c>
      <c r="BQ1365" s="77">
        <f t="shared" si="261"/>
        <v>3.3476553340143337E-3</v>
      </c>
    </row>
    <row r="1366" spans="55:69" x14ac:dyDescent="0.35">
      <c r="BC1366" s="88">
        <v>500</v>
      </c>
      <c r="BE1366" s="78">
        <f t="shared" si="262"/>
        <v>679500</v>
      </c>
      <c r="BF1366" s="82">
        <f t="shared" si="256"/>
        <v>0.95611874486230553</v>
      </c>
      <c r="BG1366" s="82">
        <f t="shared" si="258"/>
        <v>4.3881255137694475E-2</v>
      </c>
      <c r="BH1366" s="86">
        <f t="shared" si="263"/>
        <v>1.0106142566790322E-4</v>
      </c>
      <c r="BI1366" s="83">
        <f>SUMPRODUCT(BC1366:$BC$2007,BG1366:$BG$2007)</f>
        <v>7368.1954143005469</v>
      </c>
      <c r="BJ1366" s="77">
        <f t="shared" si="257"/>
        <v>3.3899858479858831E-2</v>
      </c>
      <c r="BL1366" s="78">
        <f t="shared" si="264"/>
        <v>679500</v>
      </c>
      <c r="BM1366" s="82">
        <f t="shared" si="259"/>
        <v>0.99642435497979098</v>
      </c>
      <c r="BN1366" s="82">
        <f t="shared" si="260"/>
        <v>3.5756450202090173E-3</v>
      </c>
      <c r="BO1366" s="86">
        <f t="shared" si="265"/>
        <v>1.4853273225368113E-5</v>
      </c>
      <c r="BP1366" s="83">
        <f>SUMPRODUCT(BC1365:$BC$2006, BN1366:$BN$2007)</f>
        <v>401.98348652516557</v>
      </c>
      <c r="BQ1366" s="77">
        <f t="shared" si="261"/>
        <v>3.3327712530785403E-3</v>
      </c>
    </row>
    <row r="1367" spans="55:69" x14ac:dyDescent="0.35">
      <c r="BC1367" s="88">
        <v>500</v>
      </c>
      <c r="BE1367" s="78">
        <f t="shared" si="262"/>
        <v>680000</v>
      </c>
      <c r="BF1367" s="82">
        <f t="shared" si="256"/>
        <v>0.95621957407165203</v>
      </c>
      <c r="BG1367" s="82">
        <f t="shared" si="258"/>
        <v>4.3780425928347966E-2</v>
      </c>
      <c r="BH1367" s="86">
        <f t="shared" si="263"/>
        <v>1.0082920934650907E-4</v>
      </c>
      <c r="BI1367" s="83">
        <f>SUMPRODUCT(BC1367:$BC$2007,BG1367:$BG$2007)</f>
        <v>7346.2547867316998</v>
      </c>
      <c r="BJ1367" s="77">
        <f t="shared" si="257"/>
        <v>3.379891325138408E-2</v>
      </c>
      <c r="BL1367" s="78">
        <f t="shared" si="264"/>
        <v>680000</v>
      </c>
      <c r="BM1367" s="82">
        <f t="shared" si="259"/>
        <v>0.9964391468075825</v>
      </c>
      <c r="BN1367" s="82">
        <f t="shared" si="260"/>
        <v>3.5608531924175013E-3</v>
      </c>
      <c r="BO1367" s="86">
        <f t="shared" si="265"/>
        <v>1.4791827791515999E-5</v>
      </c>
      <c r="BP1367" s="83">
        <f>SUMPRODUCT(BC1366:$BC$2006, BN1367:$BN$2007)</f>
        <v>400.19566401506103</v>
      </c>
      <c r="BQ1367" s="77">
        <f t="shared" si="261"/>
        <v>3.3179487450228267E-3</v>
      </c>
    </row>
    <row r="1368" spans="55:69" x14ac:dyDescent="0.35">
      <c r="BC1368" s="88">
        <v>500</v>
      </c>
      <c r="BE1368" s="78">
        <f t="shared" si="262"/>
        <v>680500</v>
      </c>
      <c r="BF1368" s="82">
        <f t="shared" si="256"/>
        <v>0.95632017159825777</v>
      </c>
      <c r="BG1368" s="82">
        <f t="shared" si="258"/>
        <v>4.3679828401742227E-2</v>
      </c>
      <c r="BH1368" s="86">
        <f t="shared" si="263"/>
        <v>1.0059752660573906E-4</v>
      </c>
      <c r="BI1368" s="83">
        <f>SUMPRODUCT(BC1368:$BC$2007,BG1368:$BG$2007)</f>
        <v>7324.3645737675261</v>
      </c>
      <c r="BJ1368" s="77">
        <f t="shared" si="257"/>
        <v>3.3698199972235804E-2</v>
      </c>
      <c r="BL1368" s="78">
        <f t="shared" si="264"/>
        <v>680500</v>
      </c>
      <c r="BM1368" s="82">
        <f t="shared" si="259"/>
        <v>0.99645387744412928</v>
      </c>
      <c r="BN1368" s="82">
        <f t="shared" si="260"/>
        <v>3.5461225558707232E-3</v>
      </c>
      <c r="BO1368" s="86">
        <f t="shared" si="265"/>
        <v>1.4730636546778086E-5</v>
      </c>
      <c r="BP1368" s="83">
        <f>SUMPRODUCT(BC1367:$BC$2006, BN1368:$BN$2007)</f>
        <v>398.4152374188522</v>
      </c>
      <c r="BQ1368" s="77">
        <f t="shared" si="261"/>
        <v>3.3031875551307894E-3</v>
      </c>
    </row>
    <row r="1369" spans="55:69" x14ac:dyDescent="0.35">
      <c r="BC1369" s="88">
        <v>500</v>
      </c>
      <c r="BE1369" s="78">
        <f t="shared" si="262"/>
        <v>681000</v>
      </c>
      <c r="BF1369" s="82">
        <f t="shared" si="256"/>
        <v>0.95642053797447735</v>
      </c>
      <c r="BG1369" s="82">
        <f t="shared" si="258"/>
        <v>4.3579462025522653E-2</v>
      </c>
      <c r="BH1369" s="86">
        <f t="shared" si="263"/>
        <v>1.0036637621957389E-4</v>
      </c>
      <c r="BI1369" s="83">
        <f>SUMPRODUCT(BC1369:$BC$2007,BG1369:$BG$2007)</f>
        <v>7302.5246595666549</v>
      </c>
      <c r="BJ1369" s="77">
        <f t="shared" si="257"/>
        <v>3.3597718109446874E-2</v>
      </c>
      <c r="BL1369" s="78">
        <f t="shared" si="264"/>
        <v>681000</v>
      </c>
      <c r="BM1369" s="82">
        <f t="shared" si="259"/>
        <v>0.99646854714256894</v>
      </c>
      <c r="BN1369" s="82">
        <f t="shared" si="260"/>
        <v>3.5314528574310611E-3</v>
      </c>
      <c r="BO1369" s="86">
        <f t="shared" si="265"/>
        <v>1.4669698439662149E-5</v>
      </c>
      <c r="BP1369" s="83">
        <f>SUMPRODUCT(BC1368:$BC$2006, BN1369:$BN$2007)</f>
        <v>396.64217614091677</v>
      </c>
      <c r="BQ1369" s="77">
        <f t="shared" si="261"/>
        <v>3.288487429739743E-3</v>
      </c>
    </row>
    <row r="1370" spans="55:69" x14ac:dyDescent="0.35">
      <c r="BC1370" s="88">
        <v>500</v>
      </c>
      <c r="BE1370" s="78">
        <f t="shared" si="262"/>
        <v>681500</v>
      </c>
      <c r="BF1370" s="82">
        <f t="shared" si="256"/>
        <v>0.95652067373144212</v>
      </c>
      <c r="BG1370" s="82">
        <f t="shared" si="258"/>
        <v>4.3479326268557883E-2</v>
      </c>
      <c r="BH1370" s="86">
        <f t="shared" si="263"/>
        <v>1.0013575696476984E-4</v>
      </c>
      <c r="BI1370" s="83">
        <f>SUMPRODUCT(BC1370:$BC$2007,BG1370:$BG$2007)</f>
        <v>7280.7349285538921</v>
      </c>
      <c r="BJ1370" s="77">
        <f t="shared" si="257"/>
        <v>3.3497467131274765E-2</v>
      </c>
      <c r="BL1370" s="78">
        <f t="shared" si="264"/>
        <v>681500</v>
      </c>
      <c r="BM1370" s="82">
        <f t="shared" si="259"/>
        <v>0.99648315615499206</v>
      </c>
      <c r="BN1370" s="82">
        <f t="shared" si="260"/>
        <v>3.5168438450079442E-3</v>
      </c>
      <c r="BO1370" s="86">
        <f t="shared" si="265"/>
        <v>1.4609012423116852E-5</v>
      </c>
      <c r="BP1370" s="83">
        <f>SUMPRODUCT(BC1369:$BC$2006, BN1370:$BN$2007)</f>
        <v>394.87644971220124</v>
      </c>
      <c r="BQ1370" s="77">
        <f t="shared" si="261"/>
        <v>3.2738481162363615E-3</v>
      </c>
    </row>
    <row r="1371" spans="55:69" x14ac:dyDescent="0.35">
      <c r="BC1371" s="88">
        <v>500</v>
      </c>
      <c r="BE1371" s="78">
        <f t="shared" si="262"/>
        <v>682000</v>
      </c>
      <c r="BF1371" s="82">
        <f t="shared" si="256"/>
        <v>0.95662057939906309</v>
      </c>
      <c r="BG1371" s="82">
        <f t="shared" si="258"/>
        <v>4.3379420600936913E-2</v>
      </c>
      <c r="BH1371" s="86">
        <f t="shared" si="263"/>
        <v>9.9905667620969751E-5</v>
      </c>
      <c r="BI1371" s="83">
        <f>SUMPRODUCT(BC1371:$BC$2007,BG1371:$BG$2007)</f>
        <v>7258.995265419614</v>
      </c>
      <c r="BJ1371" s="77">
        <f t="shared" si="257"/>
        <v>3.3397446507198829E-2</v>
      </c>
      <c r="BL1371" s="78">
        <f t="shared" si="264"/>
        <v>682000</v>
      </c>
      <c r="BM1371" s="82">
        <f t="shared" si="259"/>
        <v>0.99649770473244614</v>
      </c>
      <c r="BN1371" s="82">
        <f t="shared" si="260"/>
        <v>3.5022952675538566E-3</v>
      </c>
      <c r="BO1371" s="86">
        <f t="shared" si="265"/>
        <v>1.4548577454087663E-5</v>
      </c>
      <c r="BP1371" s="83">
        <f>SUMPRODUCT(BC1370:$BC$2006, BN1371:$BN$2007)</f>
        <v>393.11802778969735</v>
      </c>
      <c r="BQ1371" s="77">
        <f t="shared" si="261"/>
        <v>3.2592693630523373E-3</v>
      </c>
    </row>
    <row r="1372" spans="55:69" x14ac:dyDescent="0.35">
      <c r="BC1372" s="88">
        <v>500</v>
      </c>
      <c r="BE1372" s="78">
        <f t="shared" si="262"/>
        <v>682500</v>
      </c>
      <c r="BF1372" s="82">
        <f t="shared" si="256"/>
        <v>0.95672025550603346</v>
      </c>
      <c r="BG1372" s="82">
        <f t="shared" si="258"/>
        <v>4.3279744493966543E-2</v>
      </c>
      <c r="BH1372" s="86">
        <f t="shared" si="263"/>
        <v>9.9676106970369993E-5</v>
      </c>
      <c r="BI1372" s="83">
        <f>SUMPRODUCT(BC1372:$BC$2007,BG1372:$BG$2007)</f>
        <v>7237.3055551191455</v>
      </c>
      <c r="BJ1372" s="77">
        <f t="shared" si="257"/>
        <v>3.3297655707917366E-2</v>
      </c>
      <c r="BL1372" s="78">
        <f t="shared" si="264"/>
        <v>682500</v>
      </c>
      <c r="BM1372" s="82">
        <f t="shared" si="259"/>
        <v>0.99651219312494033</v>
      </c>
      <c r="BN1372" s="82">
        <f t="shared" si="260"/>
        <v>3.4878068750596736E-3</v>
      </c>
      <c r="BO1372" s="86">
        <f t="shared" si="265"/>
        <v>1.4488392494182989E-5</v>
      </c>
      <c r="BP1372" s="83">
        <f>SUMPRODUCT(BC1371:$BC$2006, BN1372:$BN$2007)</f>
        <v>391.36688015592046</v>
      </c>
      <c r="BQ1372" s="77">
        <f t="shared" si="261"/>
        <v>3.2447509196600541E-3</v>
      </c>
    </row>
    <row r="1373" spans="55:69" x14ac:dyDescent="0.35">
      <c r="BC1373" s="88">
        <v>500</v>
      </c>
      <c r="BE1373" s="78">
        <f t="shared" si="262"/>
        <v>683000</v>
      </c>
      <c r="BF1373" s="82">
        <f t="shared" si="256"/>
        <v>0.95681970257983195</v>
      </c>
      <c r="BG1373" s="82">
        <f t="shared" si="258"/>
        <v>4.3180297420168046E-2</v>
      </c>
      <c r="BH1373" s="86">
        <f t="shared" si="263"/>
        <v>9.9447073798497598E-5</v>
      </c>
      <c r="BI1373" s="83">
        <f>SUMPRODUCT(BC1373:$BC$2007,BG1373:$BG$2007)</f>
        <v>7215.6656828721616</v>
      </c>
      <c r="BJ1373" s="77">
        <f t="shared" si="257"/>
        <v>3.3198094205344947E-2</v>
      </c>
      <c r="BL1373" s="78">
        <f t="shared" si="264"/>
        <v>683000</v>
      </c>
      <c r="BM1373" s="82">
        <f t="shared" si="259"/>
        <v>0.99652662158144933</v>
      </c>
      <c r="BN1373" s="82">
        <f t="shared" si="260"/>
        <v>3.4733784185506655E-3</v>
      </c>
      <c r="BO1373" s="86">
        <f t="shared" si="265"/>
        <v>1.4428456509008036E-5</v>
      </c>
      <c r="BP1373" s="83">
        <f>SUMPRODUCT(BC1372:$BC$2006, BN1373:$BN$2007)</f>
        <v>389.62297671839059</v>
      </c>
      <c r="BQ1373" s="77">
        <f t="shared" si="261"/>
        <v>3.2302925365682886E-3</v>
      </c>
    </row>
    <row r="1374" spans="55:69" x14ac:dyDescent="0.35">
      <c r="BC1374" s="88">
        <v>500</v>
      </c>
      <c r="BE1374" s="78">
        <f t="shared" si="262"/>
        <v>683500</v>
      </c>
      <c r="BF1374" s="82">
        <f t="shared" si="256"/>
        <v>0.95691892114672472</v>
      </c>
      <c r="BG1374" s="82">
        <f t="shared" si="258"/>
        <v>4.3081078853275279E-2</v>
      </c>
      <c r="BH1374" s="86">
        <f t="shared" si="263"/>
        <v>9.9218566892766979E-5</v>
      </c>
      <c r="BI1374" s="83">
        <f>SUMPRODUCT(BC1374:$BC$2007,BG1374:$BG$2007)</f>
        <v>7194.0755341620779</v>
      </c>
      <c r="BJ1374" s="77">
        <f t="shared" si="257"/>
        <v>3.3098761472609546E-2</v>
      </c>
      <c r="BL1374" s="78">
        <f t="shared" si="264"/>
        <v>683500</v>
      </c>
      <c r="BM1374" s="82">
        <f t="shared" si="259"/>
        <v>0.99654099034991805</v>
      </c>
      <c r="BN1374" s="82">
        <f t="shared" si="260"/>
        <v>3.4590096500819456E-3</v>
      </c>
      <c r="BO1374" s="86">
        <f t="shared" si="265"/>
        <v>1.4368768468719928E-5</v>
      </c>
      <c r="BP1374" s="83">
        <f>SUMPRODUCT(BC1373:$BC$2006, BN1374:$BN$2007)</f>
        <v>387.88628750911522</v>
      </c>
      <c r="BQ1374" s="77">
        <f t="shared" si="261"/>
        <v>3.215893965317919E-3</v>
      </c>
    </row>
    <row r="1375" spans="55:69" x14ac:dyDescent="0.35">
      <c r="BC1375" s="88">
        <v>500</v>
      </c>
      <c r="BE1375" s="78">
        <f t="shared" si="262"/>
        <v>684000</v>
      </c>
      <c r="BF1375" s="82">
        <f t="shared" si="256"/>
        <v>0.95701791173176931</v>
      </c>
      <c r="BG1375" s="82">
        <f t="shared" si="258"/>
        <v>4.2982088268230689E-2</v>
      </c>
      <c r="BH1375" s="86">
        <f t="shared" si="263"/>
        <v>9.8990585044589352E-5</v>
      </c>
      <c r="BI1375" s="83">
        <f>SUMPRODUCT(BC1375:$BC$2007,BG1375:$BG$2007)</f>
        <v>7172.5349947354398</v>
      </c>
      <c r="BJ1375" s="77">
        <f t="shared" si="257"/>
        <v>3.2999656984049754E-2</v>
      </c>
      <c r="BL1375" s="78">
        <f t="shared" si="264"/>
        <v>684000</v>
      </c>
      <c r="BM1375" s="82">
        <f t="shared" si="259"/>
        <v>0.99655529967726575</v>
      </c>
      <c r="BN1375" s="82">
        <f t="shared" si="260"/>
        <v>3.444700322734251E-3</v>
      </c>
      <c r="BO1375" s="86">
        <f t="shared" si="265"/>
        <v>1.4309327347694634E-5</v>
      </c>
      <c r="BP1375" s="83">
        <f>SUMPRODUCT(BC1374:$BC$2006, BN1375:$BN$2007)</f>
        <v>386.15678268407424</v>
      </c>
      <c r="BQ1375" s="77">
        <f t="shared" si="261"/>
        <v>3.2015549584776559E-3</v>
      </c>
    </row>
    <row r="1376" spans="55:69" x14ac:dyDescent="0.35">
      <c r="BC1376" s="88">
        <v>500</v>
      </c>
      <c r="BE1376" s="78">
        <f t="shared" si="262"/>
        <v>684500</v>
      </c>
      <c r="BF1376" s="82">
        <f t="shared" si="256"/>
        <v>0.95711667485881635</v>
      </c>
      <c r="BG1376" s="82">
        <f t="shared" si="258"/>
        <v>4.2883325141183648E-2</v>
      </c>
      <c r="BH1376" s="86">
        <f t="shared" si="263"/>
        <v>9.8763127047041266E-5</v>
      </c>
      <c r="BI1376" s="83">
        <f>SUMPRODUCT(BC1376:$BC$2007,BG1376:$BG$2007)</f>
        <v>7151.0439506013236</v>
      </c>
      <c r="BJ1376" s="77">
        <f t="shared" si="257"/>
        <v>3.2900780215212033E-2</v>
      </c>
      <c r="BL1376" s="78">
        <f t="shared" si="264"/>
        <v>684500</v>
      </c>
      <c r="BM1376" s="82">
        <f t="shared" si="259"/>
        <v>0.99656954980938994</v>
      </c>
      <c r="BN1376" s="82">
        <f t="shared" si="260"/>
        <v>3.4304501906100571E-3</v>
      </c>
      <c r="BO1376" s="86">
        <f t="shared" si="265"/>
        <v>1.4250132124193904E-5</v>
      </c>
      <c r="BP1376" s="83">
        <f>SUMPRODUCT(BC1375:$BC$2006, BN1376:$BN$2007)</f>
        <v>384.43443252270714</v>
      </c>
      <c r="BQ1376" s="77">
        <f t="shared" si="261"/>
        <v>3.1872752696397908E-3</v>
      </c>
    </row>
    <row r="1377" spans="55:69" x14ac:dyDescent="0.35">
      <c r="BC1377" s="88">
        <v>500</v>
      </c>
      <c r="BE1377" s="78">
        <f t="shared" si="262"/>
        <v>685000</v>
      </c>
      <c r="BF1377" s="82">
        <f t="shared" si="256"/>
        <v>0.95721521105051288</v>
      </c>
      <c r="BG1377" s="82">
        <f t="shared" si="258"/>
        <v>4.2784788949487118E-2</v>
      </c>
      <c r="BH1377" s="86">
        <f t="shared" si="263"/>
        <v>9.853619169652994E-5</v>
      </c>
      <c r="BI1377" s="83">
        <f>SUMPRODUCT(BC1377:$BC$2007,BG1377:$BG$2007)</f>
        <v>7129.6022880307328</v>
      </c>
      <c r="BJ1377" s="77">
        <f t="shared" si="257"/>
        <v>3.2802130642847926E-2</v>
      </c>
      <c r="BL1377" s="78">
        <f t="shared" si="264"/>
        <v>685000</v>
      </c>
      <c r="BM1377" s="82">
        <f t="shared" si="259"/>
        <v>0.99658374099117109</v>
      </c>
      <c r="BN1377" s="82">
        <f t="shared" si="260"/>
        <v>3.4162590088289146E-3</v>
      </c>
      <c r="BO1377" s="86">
        <f t="shared" si="265"/>
        <v>1.4191181781142426E-5</v>
      </c>
      <c r="BP1377" s="83">
        <f>SUMPRODUCT(BC1376:$BC$2006, BN1377:$BN$2007)</f>
        <v>382.71920742740218</v>
      </c>
      <c r="BQ1377" s="77">
        <f t="shared" si="261"/>
        <v>3.1730546534159613E-3</v>
      </c>
    </row>
    <row r="1378" spans="55:69" x14ac:dyDescent="0.35">
      <c r="BC1378" s="88">
        <v>500</v>
      </c>
      <c r="BE1378" s="78">
        <f t="shared" si="262"/>
        <v>685500</v>
      </c>
      <c r="BF1378" s="82">
        <f t="shared" si="256"/>
        <v>0.95731352082830512</v>
      </c>
      <c r="BG1378" s="82">
        <f t="shared" si="258"/>
        <v>4.268647917169488E-2</v>
      </c>
      <c r="BH1378" s="86">
        <f t="shared" si="263"/>
        <v>9.8309777792238151E-5</v>
      </c>
      <c r="BI1378" s="83">
        <f>SUMPRODUCT(BC1378:$BC$2007,BG1378:$BG$2007)</f>
        <v>7108.2098935559889</v>
      </c>
      <c r="BJ1378" s="77">
        <f t="shared" si="257"/>
        <v>3.2703707744911263E-2</v>
      </c>
      <c r="BL1378" s="78">
        <f t="shared" si="264"/>
        <v>685500</v>
      </c>
      <c r="BM1378" s="82">
        <f t="shared" si="259"/>
        <v>0.99659787346647666</v>
      </c>
      <c r="BN1378" s="82">
        <f t="shared" si="260"/>
        <v>3.4021265335233419E-3</v>
      </c>
      <c r="BO1378" s="86">
        <f t="shared" si="265"/>
        <v>1.4132475305572711E-5</v>
      </c>
      <c r="BP1378" s="83">
        <f>SUMPRODUCT(BC1377:$BC$2006, BN1378:$BN$2007)</f>
        <v>381.01107792298768</v>
      </c>
      <c r="BQ1378" s="77">
        <f t="shared" si="261"/>
        <v>3.1588928654329332E-3</v>
      </c>
    </row>
    <row r="1379" spans="55:69" x14ac:dyDescent="0.35">
      <c r="BC1379" s="88">
        <v>500</v>
      </c>
      <c r="BE1379" s="78">
        <f t="shared" si="262"/>
        <v>686000</v>
      </c>
      <c r="BF1379" s="82">
        <f t="shared" si="256"/>
        <v>0.95741160471244113</v>
      </c>
      <c r="BG1379" s="82">
        <f t="shared" si="258"/>
        <v>4.2588395287558867E-2</v>
      </c>
      <c r="BH1379" s="86">
        <f t="shared" si="263"/>
        <v>9.8083884136013211E-5</v>
      </c>
      <c r="BI1379" s="83">
        <f>SUMPRODUCT(BC1379:$BC$2007,BG1379:$BG$2007)</f>
        <v>7086.8666539701417</v>
      </c>
      <c r="BJ1379" s="77">
        <f t="shared" si="257"/>
        <v>3.2605511000555421E-2</v>
      </c>
      <c r="BL1379" s="78">
        <f t="shared" si="264"/>
        <v>686000</v>
      </c>
      <c r="BM1379" s="82">
        <f t="shared" si="259"/>
        <v>0.99661194747816528</v>
      </c>
      <c r="BN1379" s="82">
        <f t="shared" si="260"/>
        <v>3.3880525218347168E-3</v>
      </c>
      <c r="BO1379" s="86">
        <f t="shared" si="265"/>
        <v>1.4074011688625099E-5</v>
      </c>
      <c r="BP1379" s="83">
        <f>SUMPRODUCT(BC1378:$BC$2006, BN1379:$BN$2007)</f>
        <v>379.31001465622597</v>
      </c>
      <c r="BQ1379" s="77">
        <f t="shared" si="261"/>
        <v>3.1447896623284033E-3</v>
      </c>
    </row>
    <row r="1380" spans="55:69" x14ac:dyDescent="0.35">
      <c r="BC1380" s="88">
        <v>500</v>
      </c>
      <c r="BE1380" s="78">
        <f t="shared" si="262"/>
        <v>686500</v>
      </c>
      <c r="BF1380" s="82">
        <f t="shared" si="256"/>
        <v>0.95750946322197339</v>
      </c>
      <c r="BG1380" s="82">
        <f t="shared" si="258"/>
        <v>4.2490536778026611E-2</v>
      </c>
      <c r="BH1380" s="86">
        <f t="shared" si="263"/>
        <v>9.7858509532255944E-5</v>
      </c>
      <c r="BI1380" s="83">
        <f>SUMPRODUCT(BC1380:$BC$2007,BG1380:$BG$2007)</f>
        <v>7065.572456326362</v>
      </c>
      <c r="BJ1380" s="77">
        <f t="shared" si="257"/>
        <v>3.2507539890130575E-2</v>
      </c>
      <c r="BL1380" s="78">
        <f t="shared" si="264"/>
        <v>686500</v>
      </c>
      <c r="BM1380" s="82">
        <f t="shared" si="259"/>
        <v>0.99662596326809083</v>
      </c>
      <c r="BN1380" s="82">
        <f t="shared" si="260"/>
        <v>3.3740367319091691E-3</v>
      </c>
      <c r="BO1380" s="86">
        <f t="shared" si="265"/>
        <v>1.401578992554775E-5</v>
      </c>
      <c r="BP1380" s="83">
        <f>SUMPRODUCT(BC1379:$BC$2006, BN1380:$BN$2007)</f>
        <v>377.61598839530865</v>
      </c>
      <c r="BQ1380" s="77">
        <f t="shared" si="261"/>
        <v>3.1307448017468186E-3</v>
      </c>
    </row>
    <row r="1381" spans="55:69" x14ac:dyDescent="0.35">
      <c r="BC1381" s="88">
        <v>500</v>
      </c>
      <c r="BE1381" s="78">
        <f t="shared" si="262"/>
        <v>687000</v>
      </c>
      <c r="BF1381" s="82">
        <f t="shared" si="256"/>
        <v>0.95760709687476187</v>
      </c>
      <c r="BG1381" s="82">
        <f t="shared" si="258"/>
        <v>4.2392903125238135E-2</v>
      </c>
      <c r="BH1381" s="86">
        <f t="shared" si="263"/>
        <v>9.76336527884758E-5</v>
      </c>
      <c r="BI1381" s="83">
        <f>SUMPRODUCT(BC1381:$BC$2007,BG1381:$BG$2007)</f>
        <v>7044.3271879373506</v>
      </c>
      <c r="BJ1381" s="77">
        <f t="shared" si="257"/>
        <v>3.2409793895180949E-2</v>
      </c>
      <c r="BL1381" s="78">
        <f t="shared" si="264"/>
        <v>687000</v>
      </c>
      <c r="BM1381" s="82">
        <f t="shared" si="259"/>
        <v>0.99663992107710664</v>
      </c>
      <c r="BN1381" s="82">
        <f t="shared" si="260"/>
        <v>3.3600789228933614E-3</v>
      </c>
      <c r="BO1381" s="86">
        <f t="shared" si="265"/>
        <v>1.3957809015807676E-5</v>
      </c>
      <c r="BP1381" s="83">
        <f>SUMPRODUCT(BC1380:$BC$2006, BN1381:$BN$2007)</f>
        <v>375.92897002935405</v>
      </c>
      <c r="BQ1381" s="77">
        <f t="shared" si="261"/>
        <v>3.1167580423352051E-3</v>
      </c>
    </row>
    <row r="1382" spans="55:69" x14ac:dyDescent="0.35">
      <c r="BC1382" s="88">
        <v>500</v>
      </c>
      <c r="BE1382" s="78">
        <f t="shared" si="262"/>
        <v>687500</v>
      </c>
      <c r="BF1382" s="82">
        <f t="shared" si="256"/>
        <v>0.9577045061874766</v>
      </c>
      <c r="BG1382" s="82">
        <f t="shared" si="258"/>
        <v>4.2295493812523399E-2</v>
      </c>
      <c r="BH1382" s="86">
        <f t="shared" si="263"/>
        <v>9.7409312714735741E-5</v>
      </c>
      <c r="BI1382" s="83">
        <f>SUMPRODUCT(BC1382:$BC$2007,BG1382:$BG$2007)</f>
        <v>7023.1307363747301</v>
      </c>
      <c r="BJ1382" s="77">
        <f t="shared" si="257"/>
        <v>3.2312272498442013E-2</v>
      </c>
      <c r="BL1382" s="78">
        <f t="shared" si="264"/>
        <v>687500</v>
      </c>
      <c r="BM1382" s="82">
        <f t="shared" si="259"/>
        <v>0.99665382114506984</v>
      </c>
      <c r="BN1382" s="82">
        <f t="shared" si="260"/>
        <v>3.3461788549301597E-3</v>
      </c>
      <c r="BO1382" s="86">
        <f t="shared" si="265"/>
        <v>1.3900067963201757E-5</v>
      </c>
      <c r="BP1382" s="83">
        <f>SUMPRODUCT(BC1381:$BC$2006, BN1382:$BN$2007)</f>
        <v>374.24893056790728</v>
      </c>
      <c r="BQ1382" s="77">
        <f t="shared" si="261"/>
        <v>3.1028291437390264E-3</v>
      </c>
    </row>
    <row r="1383" spans="55:69" x14ac:dyDescent="0.35">
      <c r="BC1383" s="88">
        <v>500</v>
      </c>
      <c r="BE1383" s="78">
        <f t="shared" si="262"/>
        <v>688000</v>
      </c>
      <c r="BF1383" s="82">
        <f t="shared" si="256"/>
        <v>0.95780169167560025</v>
      </c>
      <c r="BG1383" s="82">
        <f t="shared" si="258"/>
        <v>4.2198308324399747E-2</v>
      </c>
      <c r="BH1383" s="86">
        <f t="shared" si="263"/>
        <v>9.7185488123652242E-5</v>
      </c>
      <c r="BI1383" s="83">
        <f>SUMPRODUCT(BC1383:$BC$2007,BG1383:$BG$2007)</f>
        <v>7001.982989468469</v>
      </c>
      <c r="BJ1383" s="77">
        <f t="shared" si="257"/>
        <v>3.2214975183837848E-2</v>
      </c>
      <c r="BL1383" s="78">
        <f t="shared" si="264"/>
        <v>688000</v>
      </c>
      <c r="BM1383" s="82">
        <f t="shared" si="259"/>
        <v>0.99666766371084525</v>
      </c>
      <c r="BN1383" s="82">
        <f t="shared" si="260"/>
        <v>3.332336289154747E-3</v>
      </c>
      <c r="BO1383" s="86">
        <f t="shared" si="265"/>
        <v>1.3842565775412652E-5</v>
      </c>
      <c r="BP1383" s="83">
        <f>SUMPRODUCT(BC1382:$BC$2006, BN1383:$BN$2007)</f>
        <v>372.57584114044226</v>
      </c>
      <c r="BQ1383" s="77">
        <f t="shared" si="261"/>
        <v>3.088957866598054E-3</v>
      </c>
    </row>
    <row r="1384" spans="55:69" x14ac:dyDescent="0.35">
      <c r="BC1384" s="88">
        <v>500</v>
      </c>
      <c r="BE1384" s="78">
        <f t="shared" si="262"/>
        <v>688500</v>
      </c>
      <c r="BF1384" s="82">
        <f t="shared" si="256"/>
        <v>0.9578986538534312</v>
      </c>
      <c r="BG1384" s="82">
        <f t="shared" si="258"/>
        <v>4.2101346146568797E-2</v>
      </c>
      <c r="BH1384" s="86">
        <f t="shared" si="263"/>
        <v>9.6962177830950402E-5</v>
      </c>
      <c r="BI1384" s="83">
        <f>SUMPRODUCT(BC1384:$BC$2007,BG1384:$BG$2007)</f>
        <v>6980.8838353062683</v>
      </c>
      <c r="BJ1384" s="77">
        <f t="shared" si="257"/>
        <v>3.2117901436478337E-2</v>
      </c>
      <c r="BL1384" s="78">
        <f t="shared" si="264"/>
        <v>688500</v>
      </c>
      <c r="BM1384" s="82">
        <f t="shared" si="259"/>
        <v>0.99668144901230937</v>
      </c>
      <c r="BN1384" s="82">
        <f t="shared" si="260"/>
        <v>3.3185509876906272E-3</v>
      </c>
      <c r="BO1384" s="86">
        <f t="shared" si="265"/>
        <v>1.3785301464119826E-5</v>
      </c>
      <c r="BP1384" s="83">
        <f>SUMPRODUCT(BC1383:$BC$2006, BN1384:$BN$2007)</f>
        <v>370.90967299586481</v>
      </c>
      <c r="BQ1384" s="77">
        <f t="shared" si="261"/>
        <v>3.0751439725422458E-3</v>
      </c>
    </row>
    <row r="1385" spans="55:69" x14ac:dyDescent="0.35">
      <c r="BC1385" s="88">
        <v>500</v>
      </c>
      <c r="BE1385" s="78">
        <f t="shared" si="262"/>
        <v>689000</v>
      </c>
      <c r="BF1385" s="82">
        <f t="shared" si="256"/>
        <v>0.95799539323408611</v>
      </c>
      <c r="BG1385" s="82">
        <f t="shared" si="258"/>
        <v>4.2004606765913888E-2</v>
      </c>
      <c r="BH1385" s="86">
        <f t="shared" si="263"/>
        <v>9.6739380654908835E-5</v>
      </c>
      <c r="BI1385" s="83">
        <f>SUMPRODUCT(BC1385:$BC$2007,BG1385:$BG$2007)</f>
        <v>6959.8331622329852</v>
      </c>
      <c r="BJ1385" s="77">
        <f t="shared" si="257"/>
        <v>3.2021050742656473E-2</v>
      </c>
      <c r="BL1385" s="78">
        <f t="shared" si="264"/>
        <v>689000</v>
      </c>
      <c r="BM1385" s="82">
        <f t="shared" si="259"/>
        <v>0.99669517728635504</v>
      </c>
      <c r="BN1385" s="82">
        <f t="shared" si="260"/>
        <v>3.3048227136449615E-3</v>
      </c>
      <c r="BO1385" s="86">
        <f t="shared" si="265"/>
        <v>1.3728274045665678E-5</v>
      </c>
      <c r="BP1385" s="83">
        <f>SUMPRODUCT(BC1384:$BC$2006, BN1385:$BN$2007)</f>
        <v>369.25039750201955</v>
      </c>
      <c r="BQ1385" s="77">
        <f t="shared" si="261"/>
        <v>3.0613872241876615E-3</v>
      </c>
    </row>
    <row r="1386" spans="55:69" x14ac:dyDescent="0.35">
      <c r="BC1386" s="88">
        <v>500</v>
      </c>
      <c r="BE1386" s="78">
        <f t="shared" si="262"/>
        <v>689500</v>
      </c>
      <c r="BF1386" s="82">
        <f t="shared" si="256"/>
        <v>0.95809191032950258</v>
      </c>
      <c r="BG1386" s="82">
        <f t="shared" si="258"/>
        <v>4.1908089670497417E-2</v>
      </c>
      <c r="BH1386" s="86">
        <f t="shared" si="263"/>
        <v>9.6517095416470688E-5</v>
      </c>
      <c r="BI1386" s="83">
        <f>SUMPRODUCT(BC1386:$BC$2007,BG1386:$BG$2007)</f>
        <v>6938.8308588500267</v>
      </c>
      <c r="BJ1386" s="77">
        <f t="shared" si="257"/>
        <v>3.1924422589845611E-2</v>
      </c>
      <c r="BL1386" s="78">
        <f t="shared" si="264"/>
        <v>689500</v>
      </c>
      <c r="BM1386" s="82">
        <f t="shared" si="259"/>
        <v>0.99670884876889454</v>
      </c>
      <c r="BN1386" s="82">
        <f t="shared" si="260"/>
        <v>3.2911512311054603E-3</v>
      </c>
      <c r="BO1386" s="86">
        <f t="shared" si="265"/>
        <v>1.3671482539501234E-5</v>
      </c>
      <c r="BP1386" s="83">
        <f>SUMPRODUCT(BC1385:$BC$2006, BN1386:$BN$2007)</f>
        <v>367.59798614519701</v>
      </c>
      <c r="BQ1386" s="77">
        <f t="shared" si="261"/>
        <v>3.0476873851323725E-3</v>
      </c>
    </row>
    <row r="1387" spans="55:69" x14ac:dyDescent="0.35">
      <c r="BC1387" s="88">
        <v>500</v>
      </c>
      <c r="BE1387" s="78">
        <f t="shared" si="262"/>
        <v>690000</v>
      </c>
      <c r="BF1387" s="82">
        <f t="shared" si="256"/>
        <v>0.95818820565044172</v>
      </c>
      <c r="BG1387" s="82">
        <f t="shared" si="258"/>
        <v>4.1811794349558284E-2</v>
      </c>
      <c r="BH1387" s="86">
        <f t="shared" si="263"/>
        <v>9.6295320939132623E-5</v>
      </c>
      <c r="BI1387" s="83">
        <f>SUMPRODUCT(BC1387:$BC$2007,BG1387:$BG$2007)</f>
        <v>6917.8768140147777</v>
      </c>
      <c r="BJ1387" s="77">
        <f t="shared" si="257"/>
        <v>3.18280164666968E-2</v>
      </c>
      <c r="BL1387" s="78">
        <f t="shared" si="264"/>
        <v>690000</v>
      </c>
      <c r="BM1387" s="82">
        <f t="shared" si="259"/>
        <v>0.99672246369486495</v>
      </c>
      <c r="BN1387" s="82">
        <f t="shared" si="260"/>
        <v>3.2775363051350537E-3</v>
      </c>
      <c r="BO1387" s="86">
        <f t="shared" si="265"/>
        <v>1.3614925970406588E-5</v>
      </c>
      <c r="BP1387" s="83">
        <f>SUMPRODUCT(BC1386:$BC$2006, BN1387:$BN$2007)</f>
        <v>365.95241052964428</v>
      </c>
      <c r="BQ1387" s="77">
        <f t="shared" si="261"/>
        <v>3.0340442199524075E-3</v>
      </c>
    </row>
    <row r="1388" spans="55:69" x14ac:dyDescent="0.35">
      <c r="BC1388" s="88">
        <v>500</v>
      </c>
      <c r="BE1388" s="78">
        <f t="shared" si="262"/>
        <v>690500</v>
      </c>
      <c r="BF1388" s="82">
        <f t="shared" si="256"/>
        <v>0.95828427970649133</v>
      </c>
      <c r="BG1388" s="82">
        <f t="shared" si="258"/>
        <v>4.1715720293508673E-2</v>
      </c>
      <c r="BH1388" s="86">
        <f t="shared" si="263"/>
        <v>9.6074056049610945E-5</v>
      </c>
      <c r="BI1388" s="83">
        <f>SUMPRODUCT(BC1388:$BC$2007,BG1388:$BG$2007)</f>
        <v>6896.9709168399995</v>
      </c>
      <c r="BJ1388" s="77">
        <f t="shared" si="257"/>
        <v>3.1731831863036047E-2</v>
      </c>
      <c r="BL1388" s="78">
        <f t="shared" si="264"/>
        <v>690500</v>
      </c>
      <c r="BM1388" s="82">
        <f t="shared" si="259"/>
        <v>0.99673602229823066</v>
      </c>
      <c r="BN1388" s="82">
        <f t="shared" si="260"/>
        <v>3.2639777017693383E-3</v>
      </c>
      <c r="BO1388" s="86">
        <f t="shared" si="265"/>
        <v>1.3558603365715349E-5</v>
      </c>
      <c r="BP1388" s="83">
        <f>SUMPRODUCT(BC1387:$BC$2006, BN1388:$BN$2007)</f>
        <v>364.31364237707686</v>
      </c>
      <c r="BQ1388" s="77">
        <f t="shared" si="261"/>
        <v>3.020457494197703E-3</v>
      </c>
    </row>
    <row r="1389" spans="55:69" x14ac:dyDescent="0.35">
      <c r="BC1389" s="88">
        <v>500</v>
      </c>
      <c r="BE1389" s="78">
        <f t="shared" si="262"/>
        <v>691000</v>
      </c>
      <c r="BF1389" s="82">
        <f t="shared" si="256"/>
        <v>0.95838013300606795</v>
      </c>
      <c r="BG1389" s="82">
        <f t="shared" si="258"/>
        <v>4.1619866993932053E-2</v>
      </c>
      <c r="BH1389" s="86">
        <f t="shared" si="263"/>
        <v>9.5853299576620365E-5</v>
      </c>
      <c r="BI1389" s="83">
        <f>SUMPRODUCT(BC1389:$BC$2007,BG1389:$BG$2007)</f>
        <v>6876.1130566932434</v>
      </c>
      <c r="BJ1389" s="77">
        <f t="shared" si="257"/>
        <v>3.163586826986161E-2</v>
      </c>
      <c r="BL1389" s="78">
        <f t="shared" si="264"/>
        <v>691000</v>
      </c>
      <c r="BM1389" s="82">
        <f t="shared" si="259"/>
        <v>0.99674952481198886</v>
      </c>
      <c r="BN1389" s="82">
        <f t="shared" si="260"/>
        <v>3.2504751880111371E-3</v>
      </c>
      <c r="BO1389" s="86">
        <f t="shared" si="265"/>
        <v>1.3502513758201218E-5</v>
      </c>
      <c r="BP1389" s="83">
        <f>SUMPRODUCT(BC1388:$BC$2006, BN1389:$BN$2007)</f>
        <v>362.68165352619218</v>
      </c>
      <c r="BQ1389" s="77">
        <f t="shared" si="261"/>
        <v>3.0069269743880724E-3</v>
      </c>
    </row>
    <row r="1390" spans="55:69" x14ac:dyDescent="0.35">
      <c r="BC1390" s="88">
        <v>500</v>
      </c>
      <c r="BE1390" s="78">
        <f t="shared" si="262"/>
        <v>691500</v>
      </c>
      <c r="BF1390" s="82">
        <f t="shared" si="256"/>
        <v>0.95847576605642026</v>
      </c>
      <c r="BG1390" s="82">
        <f t="shared" si="258"/>
        <v>4.1524233943579736E-2</v>
      </c>
      <c r="BH1390" s="86">
        <f t="shared" si="263"/>
        <v>9.5633050352317284E-5</v>
      </c>
      <c r="BI1390" s="83">
        <f>SUMPRODUCT(BC1390:$BC$2007,BG1390:$BG$2007)</f>
        <v>6855.3031231962768</v>
      </c>
      <c r="BJ1390" s="77">
        <f t="shared" si="257"/>
        <v>3.1540125179341336E-2</v>
      </c>
      <c r="BL1390" s="78">
        <f t="shared" si="264"/>
        <v>691500</v>
      </c>
      <c r="BM1390" s="82">
        <f t="shared" si="259"/>
        <v>0.9967629714681725</v>
      </c>
      <c r="BN1390" s="82">
        <f t="shared" si="260"/>
        <v>3.2370285318275016E-3</v>
      </c>
      <c r="BO1390" s="86">
        <f t="shared" si="265"/>
        <v>1.3446656183635497E-5</v>
      </c>
      <c r="BP1390" s="83">
        <f>SUMPRODUCT(BC1389:$BC$2006, BN1390:$BN$2007)</f>
        <v>361.05641593218655</v>
      </c>
      <c r="BQ1390" s="77">
        <f t="shared" si="261"/>
        <v>2.993452428009199E-3</v>
      </c>
    </row>
    <row r="1391" spans="55:69" x14ac:dyDescent="0.35">
      <c r="BC1391" s="88">
        <v>500</v>
      </c>
      <c r="BE1391" s="78">
        <f t="shared" si="262"/>
        <v>692000</v>
      </c>
      <c r="BF1391" s="82">
        <f t="shared" si="256"/>
        <v>0.95857117936363101</v>
      </c>
      <c r="BG1391" s="82">
        <f t="shared" si="258"/>
        <v>4.142882063636899E-2</v>
      </c>
      <c r="BH1391" s="86">
        <f t="shared" si="263"/>
        <v>9.5413307210745479E-5</v>
      </c>
      <c r="BI1391" s="83">
        <f>SUMPRODUCT(BC1391:$BC$2007,BG1391:$BG$2007)</f>
        <v>6834.5410062244873</v>
      </c>
      <c r="BJ1391" s="77">
        <f t="shared" si="257"/>
        <v>3.1444602084809953E-2</v>
      </c>
      <c r="BL1391" s="78">
        <f t="shared" si="264"/>
        <v>692000</v>
      </c>
      <c r="BM1391" s="82">
        <f t="shared" si="259"/>
        <v>0.99677636249785484</v>
      </c>
      <c r="BN1391" s="82">
        <f t="shared" si="260"/>
        <v>3.2236375021451602E-3</v>
      </c>
      <c r="BO1391" s="86">
        <f t="shared" si="265"/>
        <v>1.3391029682341404E-5</v>
      </c>
      <c r="BP1391" s="83">
        <f>SUMPRODUCT(BC1390:$BC$2006, BN1391:$BN$2007)</f>
        <v>359.43790166627281</v>
      </c>
      <c r="BQ1391" s="77">
        <f t="shared" si="261"/>
        <v>2.9800336235086388E-3</v>
      </c>
    </row>
    <row r="1392" spans="55:69" x14ac:dyDescent="0.35">
      <c r="BC1392" s="88">
        <v>500</v>
      </c>
      <c r="BE1392" s="78">
        <f t="shared" si="262"/>
        <v>692500</v>
      </c>
      <c r="BF1392" s="82">
        <f t="shared" si="256"/>
        <v>0.95866637343262051</v>
      </c>
      <c r="BG1392" s="82">
        <f t="shared" si="258"/>
        <v>4.1333626567379489E-2</v>
      </c>
      <c r="BH1392" s="86">
        <f t="shared" si="263"/>
        <v>9.5194068989501446E-5</v>
      </c>
      <c r="BI1392" s="83">
        <f>SUMPRODUCT(BC1392:$BC$2007,BG1392:$BG$2007)</f>
        <v>6813.8265959063019</v>
      </c>
      <c r="BJ1392" s="77">
        <f t="shared" si="257"/>
        <v>3.1349298480766369E-2</v>
      </c>
      <c r="BL1392" s="78">
        <f t="shared" si="264"/>
        <v>692500</v>
      </c>
      <c r="BM1392" s="82">
        <f t="shared" si="259"/>
        <v>0.99678969813115292</v>
      </c>
      <c r="BN1392" s="82">
        <f t="shared" si="260"/>
        <v>3.2103018688470764E-3</v>
      </c>
      <c r="BO1392" s="86">
        <f t="shared" si="265"/>
        <v>1.3335633298083849E-5</v>
      </c>
      <c r="BP1392" s="83">
        <f>SUMPRODUCT(BC1391:$BC$2006, BN1392:$BN$2007)</f>
        <v>357.82608291520017</v>
      </c>
      <c r="BQ1392" s="77">
        <f t="shared" si="261"/>
        <v>2.9666703302918375E-3</v>
      </c>
    </row>
    <row r="1393" spans="55:69" x14ac:dyDescent="0.35">
      <c r="BC1393" s="88">
        <v>500</v>
      </c>
      <c r="BE1393" s="78">
        <f t="shared" si="262"/>
        <v>693000</v>
      </c>
      <c r="BF1393" s="82">
        <f t="shared" si="256"/>
        <v>0.95876134876714858</v>
      </c>
      <c r="BG1393" s="82">
        <f t="shared" si="258"/>
        <v>4.123865123285142E-2</v>
      </c>
      <c r="BH1393" s="86">
        <f t="shared" si="263"/>
        <v>9.4975334528069055E-5</v>
      </c>
      <c r="BI1393" s="83">
        <f>SUMPRODUCT(BC1393:$BC$2007,BG1393:$BG$2007)</f>
        <v>6793.1597826226125</v>
      </c>
      <c r="BJ1393" s="77">
        <f t="shared" si="257"/>
        <v>3.1254213862871062E-2</v>
      </c>
      <c r="BL1393" s="78">
        <f t="shared" si="264"/>
        <v>693000</v>
      </c>
      <c r="BM1393" s="82">
        <f t="shared" si="259"/>
        <v>0.99680297859723233</v>
      </c>
      <c r="BN1393" s="82">
        <f t="shared" si="260"/>
        <v>3.1970214027676747E-3</v>
      </c>
      <c r="BO1393" s="86">
        <f t="shared" si="265"/>
        <v>1.3280466079401698E-5</v>
      </c>
      <c r="BP1393" s="83">
        <f>SUMPRODUCT(BC1392:$BC$2006, BN1393:$BN$2007)</f>
        <v>356.22093198077658</v>
      </c>
      <c r="BQ1393" s="77">
        <f t="shared" si="261"/>
        <v>2.9533623187181727E-3</v>
      </c>
    </row>
    <row r="1394" spans="55:69" x14ac:dyDescent="0.35">
      <c r="BC1394" s="88">
        <v>500</v>
      </c>
      <c r="BE1394" s="78">
        <f t="shared" si="262"/>
        <v>693500</v>
      </c>
      <c r="BF1394" s="82">
        <f t="shared" si="256"/>
        <v>0.95885610586981751</v>
      </c>
      <c r="BG1394" s="82">
        <f t="shared" si="258"/>
        <v>4.114389413018249E-2</v>
      </c>
      <c r="BH1394" s="86">
        <f t="shared" si="263"/>
        <v>9.4757102668929782E-5</v>
      </c>
      <c r="BI1394" s="83">
        <f>SUMPRODUCT(BC1394:$BC$2007,BG1394:$BG$2007)</f>
        <v>6772.5404570061864</v>
      </c>
      <c r="BJ1394" s="77">
        <f t="shared" si="257"/>
        <v>3.1159347727943324E-2</v>
      </c>
      <c r="BL1394" s="78">
        <f t="shared" si="264"/>
        <v>693500</v>
      </c>
      <c r="BM1394" s="82">
        <f t="shared" si="259"/>
        <v>0.99681620412431016</v>
      </c>
      <c r="BN1394" s="82">
        <f t="shared" si="260"/>
        <v>3.1837958756898432E-3</v>
      </c>
      <c r="BO1394" s="86">
        <f t="shared" si="265"/>
        <v>1.3225527077831423E-5</v>
      </c>
      <c r="BP1394" s="83">
        <f>SUMPRODUCT(BC1393:$BC$2006, BN1394:$BN$2007)</f>
        <v>354.62242127939277</v>
      </c>
      <c r="BQ1394" s="77">
        <f t="shared" si="261"/>
        <v>2.9401093600970058E-3</v>
      </c>
    </row>
    <row r="1395" spans="55:69" x14ac:dyDescent="0.35">
      <c r="BC1395" s="88">
        <v>500</v>
      </c>
      <c r="BE1395" s="78">
        <f t="shared" si="262"/>
        <v>694000</v>
      </c>
      <c r="BF1395" s="82">
        <f t="shared" si="256"/>
        <v>0.95895064524207485</v>
      </c>
      <c r="BG1395" s="82">
        <f t="shared" si="258"/>
        <v>4.1049354757925149E-2</v>
      </c>
      <c r="BH1395" s="86">
        <f t="shared" si="263"/>
        <v>9.4539372257340659E-5</v>
      </c>
      <c r="BI1395" s="83">
        <f>SUMPRODUCT(BC1395:$BC$2007,BG1395:$BG$2007)</f>
        <v>6751.9685099410954</v>
      </c>
      <c r="BJ1395" s="77">
        <f t="shared" si="257"/>
        <v>3.106469957395867E-2</v>
      </c>
      <c r="BL1395" s="78">
        <f t="shared" si="264"/>
        <v>694000</v>
      </c>
      <c r="BM1395" s="82">
        <f t="shared" si="259"/>
        <v>0.99682937493965962</v>
      </c>
      <c r="BN1395" s="82">
        <f t="shared" si="260"/>
        <v>3.1706250603403818E-3</v>
      </c>
      <c r="BO1395" s="86">
        <f t="shared" si="265"/>
        <v>1.3170815349461407E-5</v>
      </c>
      <c r="BP1395" s="83">
        <f>SUMPRODUCT(BC1394:$BC$2006, BN1395:$BN$2007)</f>
        <v>353.03052334154785</v>
      </c>
      <c r="BQ1395" s="77">
        <f t="shared" si="261"/>
        <v>2.9269112266837507E-3</v>
      </c>
    </row>
    <row r="1396" spans="55:69" x14ac:dyDescent="0.35">
      <c r="BC1396" s="88">
        <v>500</v>
      </c>
      <c r="BE1396" s="78">
        <f t="shared" si="262"/>
        <v>694500</v>
      </c>
      <c r="BF1396" s="82">
        <f t="shared" si="256"/>
        <v>0.95904496738421585</v>
      </c>
      <c r="BG1396" s="82">
        <f t="shared" si="258"/>
        <v>4.0955032615784148E-2</v>
      </c>
      <c r="BH1396" s="86">
        <f t="shared" si="263"/>
        <v>9.4322142141001208E-5</v>
      </c>
      <c r="BI1396" s="83">
        <f>SUMPRODUCT(BC1396:$BC$2007,BG1396:$BG$2007)</f>
        <v>6731.4438325621331</v>
      </c>
      <c r="BJ1396" s="77">
        <f t="shared" si="257"/>
        <v>3.0970268900046147E-2</v>
      </c>
      <c r="BL1396" s="78">
        <f t="shared" si="264"/>
        <v>694500</v>
      </c>
      <c r="BM1396" s="82">
        <f t="shared" si="259"/>
        <v>0.99684249126961377</v>
      </c>
      <c r="BN1396" s="82">
        <f t="shared" si="260"/>
        <v>3.157508730386227E-3</v>
      </c>
      <c r="BO1396" s="86">
        <f t="shared" si="265"/>
        <v>1.3116329954154793E-5</v>
      </c>
      <c r="BP1396" s="83">
        <f>SUMPRODUCT(BC1395:$BC$2006, BN1396:$BN$2007)</f>
        <v>351.44521081137765</v>
      </c>
      <c r="BQ1396" s="77">
        <f t="shared" si="261"/>
        <v>2.913767691675962E-3</v>
      </c>
    </row>
    <row r="1397" spans="55:69" x14ac:dyDescent="0.35">
      <c r="BC1397" s="88">
        <v>500</v>
      </c>
      <c r="BE1397" s="78">
        <f t="shared" si="262"/>
        <v>695000</v>
      </c>
      <c r="BF1397" s="82">
        <f t="shared" si="256"/>
        <v>0.95913907279538635</v>
      </c>
      <c r="BG1397" s="82">
        <f t="shared" si="258"/>
        <v>4.0860927204613651E-2</v>
      </c>
      <c r="BH1397" s="86">
        <f t="shared" si="263"/>
        <v>9.4105411170497533E-5</v>
      </c>
      <c r="BI1397" s="83">
        <f>SUMPRODUCT(BC1397:$BC$2007,BG1397:$BG$2007)</f>
        <v>6710.9663162542411</v>
      </c>
      <c r="BJ1397" s="77">
        <f t="shared" si="257"/>
        <v>3.0876055206485679E-2</v>
      </c>
      <c r="BL1397" s="78">
        <f t="shared" si="264"/>
        <v>695000</v>
      </c>
      <c r="BM1397" s="82">
        <f t="shared" si="259"/>
        <v>0.99685555333956921</v>
      </c>
      <c r="BN1397" s="82">
        <f t="shared" si="260"/>
        <v>3.1444466604307886E-3</v>
      </c>
      <c r="BO1397" s="86">
        <f t="shared" si="265"/>
        <v>1.306206995543846E-5</v>
      </c>
      <c r="BP1397" s="83">
        <f>SUMPRODUCT(BC1396:$BC$2006, BN1397:$BN$2007)</f>
        <v>349.8664564461846</v>
      </c>
      <c r="BQ1397" s="77">
        <f t="shared" si="261"/>
        <v>2.9006785292094383E-3</v>
      </c>
    </row>
    <row r="1398" spans="55:69" x14ac:dyDescent="0.35">
      <c r="BC1398" s="88">
        <v>500</v>
      </c>
      <c r="BE1398" s="78">
        <f t="shared" si="262"/>
        <v>695500</v>
      </c>
      <c r="BF1398" s="82">
        <f t="shared" si="256"/>
        <v>0.95923296197358499</v>
      </c>
      <c r="BG1398" s="82">
        <f t="shared" si="258"/>
        <v>4.0767038026415015E-2</v>
      </c>
      <c r="BH1398" s="86">
        <f t="shared" si="263"/>
        <v>9.3889178198636181E-5</v>
      </c>
      <c r="BI1398" s="83">
        <f>SUMPRODUCT(BC1398:$BC$2007,BG1398:$BG$2007)</f>
        <v>6690.5358526519349</v>
      </c>
      <c r="BJ1398" s="77">
        <f t="shared" si="257"/>
        <v>3.0782057994705455E-2</v>
      </c>
      <c r="BL1398" s="78">
        <f t="shared" si="264"/>
        <v>695500</v>
      </c>
      <c r="BM1398" s="82">
        <f t="shared" si="259"/>
        <v>0.99686856137399038</v>
      </c>
      <c r="BN1398" s="82">
        <f t="shared" si="260"/>
        <v>3.1314386260096194E-3</v>
      </c>
      <c r="BO1398" s="86">
        <f t="shared" si="265"/>
        <v>1.3008034421169157E-5</v>
      </c>
      <c r="BP1398" s="83">
        <f>SUMPRODUCT(BC1397:$BC$2006, BN1398:$BN$2007)</f>
        <v>348.29423311596923</v>
      </c>
      <c r="BQ1398" s="77">
        <f t="shared" si="261"/>
        <v>2.8876435143543361E-3</v>
      </c>
    </row>
    <row r="1399" spans="55:69" x14ac:dyDescent="0.35">
      <c r="BC1399" s="88">
        <v>500</v>
      </c>
      <c r="BE1399" s="78">
        <f t="shared" si="262"/>
        <v>696000</v>
      </c>
      <c r="BF1399" s="82">
        <f t="shared" si="256"/>
        <v>0.95932663541566643</v>
      </c>
      <c r="BG1399" s="82">
        <f t="shared" si="258"/>
        <v>4.0673364584333571E-2</v>
      </c>
      <c r="BH1399" s="86">
        <f t="shared" si="263"/>
        <v>9.3673442081443348E-5</v>
      </c>
      <c r="BI1399" s="83">
        <f>SUMPRODUCT(BC1399:$BC$2007,BG1399:$BG$2007)</f>
        <v>6670.1523336387263</v>
      </c>
      <c r="BJ1399" s="77">
        <f t="shared" si="257"/>
        <v>3.0688276767279244E-2</v>
      </c>
      <c r="BL1399" s="78">
        <f t="shared" si="264"/>
        <v>696000</v>
      </c>
      <c r="BM1399" s="82">
        <f t="shared" si="259"/>
        <v>0.9968815155964128</v>
      </c>
      <c r="BN1399" s="82">
        <f t="shared" si="260"/>
        <v>3.1184844035871961E-3</v>
      </c>
      <c r="BO1399" s="86">
        <f t="shared" si="265"/>
        <v>1.2954222422423278E-5</v>
      </c>
      <c r="BP1399" s="83">
        <f>SUMPRODUCT(BC1398:$BC$2006, BN1399:$BN$2007)</f>
        <v>346.72851380296453</v>
      </c>
      <c r="BQ1399" s="77">
        <f t="shared" si="261"/>
        <v>2.8746624231113125E-3</v>
      </c>
    </row>
    <row r="1400" spans="55:69" x14ac:dyDescent="0.35">
      <c r="BC1400" s="88">
        <v>500</v>
      </c>
      <c r="BE1400" s="78">
        <f t="shared" si="262"/>
        <v>696500</v>
      </c>
      <c r="BF1400" s="82">
        <f t="shared" si="256"/>
        <v>0.95942009361734348</v>
      </c>
      <c r="BG1400" s="82">
        <f t="shared" si="258"/>
        <v>4.0579906382656517E-2</v>
      </c>
      <c r="BH1400" s="86">
        <f t="shared" si="263"/>
        <v>9.3458201677054653E-5</v>
      </c>
      <c r="BI1400" s="83">
        <f>SUMPRODUCT(BC1400:$BC$2007,BG1400:$BG$2007)</f>
        <v>6649.8156513465592</v>
      </c>
      <c r="BJ1400" s="77">
        <f t="shared" si="257"/>
        <v>3.0594711027923816E-2</v>
      </c>
      <c r="BL1400" s="78">
        <f t="shared" si="264"/>
        <v>696500</v>
      </c>
      <c r="BM1400" s="82">
        <f t="shared" si="259"/>
        <v>0.99689441622944752</v>
      </c>
      <c r="BN1400" s="82">
        <f t="shared" si="260"/>
        <v>3.105583770552478E-3</v>
      </c>
      <c r="BO1400" s="86">
        <f t="shared" si="265"/>
        <v>1.2900633034718112E-5</v>
      </c>
      <c r="BP1400" s="83">
        <f>SUMPRODUCT(BC1399:$BC$2006, BN1400:$BN$2007)</f>
        <v>345.16927160117092</v>
      </c>
      <c r="BQ1400" s="77">
        <f t="shared" si="261"/>
        <v>2.8617350324076666E-3</v>
      </c>
    </row>
    <row r="1401" spans="55:69" x14ac:dyDescent="0.35">
      <c r="BC1401" s="88">
        <v>500</v>
      </c>
      <c r="BE1401" s="78">
        <f t="shared" si="262"/>
        <v>697000</v>
      </c>
      <c r="BF1401" s="82">
        <f t="shared" si="256"/>
        <v>0.95951333707318986</v>
      </c>
      <c r="BG1401" s="82">
        <f t="shared" si="258"/>
        <v>4.0486662926810135E-2</v>
      </c>
      <c r="BH1401" s="86">
        <f t="shared" si="263"/>
        <v>9.3243455846381273E-5</v>
      </c>
      <c r="BI1401" s="83">
        <f>SUMPRODUCT(BC1401:$BC$2007,BG1401:$BG$2007)</f>
        <v>6629.5256981552311</v>
      </c>
      <c r="BJ1401" s="77">
        <f t="shared" si="257"/>
        <v>3.0501360281496269E-2</v>
      </c>
      <c r="BL1401" s="78">
        <f t="shared" si="264"/>
        <v>697000</v>
      </c>
      <c r="BM1401" s="82">
        <f t="shared" si="259"/>
        <v>0.99690726349478465</v>
      </c>
      <c r="BN1401" s="82">
        <f t="shared" si="260"/>
        <v>3.0927365052153544E-3</v>
      </c>
      <c r="BO1401" s="86">
        <f t="shared" si="265"/>
        <v>1.2847265337123659E-5</v>
      </c>
      <c r="BP1401" s="83">
        <f>SUMPRODUCT(BC1400:$BC$2006, BN1401:$BN$2007)</f>
        <v>343.61647971589463</v>
      </c>
      <c r="BQ1401" s="77">
        <f t="shared" si="261"/>
        <v>2.8488611200935135E-3</v>
      </c>
    </row>
    <row r="1402" spans="55:69" x14ac:dyDescent="0.35">
      <c r="BC1402" s="88">
        <v>500</v>
      </c>
      <c r="BE1402" s="78">
        <f t="shared" si="262"/>
        <v>697500</v>
      </c>
      <c r="BF1402" s="82">
        <f t="shared" si="256"/>
        <v>0.95960636627664309</v>
      </c>
      <c r="BG1402" s="82">
        <f t="shared" si="258"/>
        <v>4.0393633723356914E-2</v>
      </c>
      <c r="BH1402" s="86">
        <f t="shared" si="263"/>
        <v>9.3029203453220966E-5</v>
      </c>
      <c r="BI1402" s="83">
        <f>SUMPRODUCT(BC1402:$BC$2007,BG1402:$BG$2007)</f>
        <v>6609.2823666918257</v>
      </c>
      <c r="BJ1402" s="77">
        <f t="shared" si="257"/>
        <v>3.0408224033991429E-2</v>
      </c>
      <c r="BL1402" s="78">
        <f t="shared" si="264"/>
        <v>697500</v>
      </c>
      <c r="BM1402" s="82">
        <f t="shared" si="259"/>
        <v>0.99692005761319713</v>
      </c>
      <c r="BN1402" s="82">
        <f t="shared" si="260"/>
        <v>3.0799423868028697E-3</v>
      </c>
      <c r="BO1402" s="86">
        <f t="shared" si="265"/>
        <v>1.2794118412484679E-5</v>
      </c>
      <c r="BP1402" s="83">
        <f>SUMPRODUCT(BC1401:$BC$2006, BN1402:$BN$2007)</f>
        <v>342.07011146328699</v>
      </c>
      <c r="BQ1402" s="77">
        <f t="shared" si="261"/>
        <v>2.8360404649379655E-3</v>
      </c>
    </row>
    <row r="1403" spans="55:69" x14ac:dyDescent="0.35">
      <c r="BC1403" s="88">
        <v>500</v>
      </c>
      <c r="BE1403" s="78">
        <f t="shared" si="262"/>
        <v>698000</v>
      </c>
      <c r="BF1403" s="82">
        <f t="shared" si="256"/>
        <v>0.95969918172000679</v>
      </c>
      <c r="BG1403" s="82">
        <f t="shared" si="258"/>
        <v>4.0300818279993211E-2</v>
      </c>
      <c r="BH1403" s="86">
        <f t="shared" si="263"/>
        <v>9.2815443363702954E-5</v>
      </c>
      <c r="BI1403" s="83">
        <f>SUMPRODUCT(BC1403:$BC$2007,BG1403:$BG$2007)</f>
        <v>6589.0855498301471</v>
      </c>
      <c r="BJ1403" s="77">
        <f t="shared" si="257"/>
        <v>3.0315301792539242E-2</v>
      </c>
      <c r="BL1403" s="78">
        <f t="shared" si="264"/>
        <v>698000</v>
      </c>
      <c r="BM1403" s="82">
        <f t="shared" si="259"/>
        <v>0.99693279880454466</v>
      </c>
      <c r="BN1403" s="82">
        <f t="shared" si="260"/>
        <v>3.067201195455338E-3</v>
      </c>
      <c r="BO1403" s="86">
        <f t="shared" si="265"/>
        <v>1.2741191347531711E-5</v>
      </c>
      <c r="BP1403" s="83">
        <f>SUMPRODUCT(BC1402:$BC$2006, BN1403:$BN$2007)</f>
        <v>340.53014026988552</v>
      </c>
      <c r="BQ1403" s="77">
        <f t="shared" si="261"/>
        <v>2.8232728466253258E-3</v>
      </c>
    </row>
    <row r="1404" spans="55:69" x14ac:dyDescent="0.35">
      <c r="BC1404" s="88">
        <v>500</v>
      </c>
      <c r="BE1404" s="78">
        <f t="shared" si="262"/>
        <v>698500</v>
      </c>
      <c r="BF1404" s="82">
        <f t="shared" si="256"/>
        <v>0.95979178389445319</v>
      </c>
      <c r="BG1404" s="82">
        <f t="shared" si="258"/>
        <v>4.0208216105546812E-2</v>
      </c>
      <c r="BH1404" s="86">
        <f t="shared" si="263"/>
        <v>9.2602174446398955E-5</v>
      </c>
      <c r="BI1404" s="83">
        <f>SUMPRODUCT(BC1404:$BC$2007,BG1404:$BG$2007)</f>
        <v>6568.9351406901505</v>
      </c>
      <c r="BJ1404" s="77">
        <f t="shared" si="257"/>
        <v>3.0222593065402155E-2</v>
      </c>
      <c r="BL1404" s="78">
        <f t="shared" si="264"/>
        <v>698500</v>
      </c>
      <c r="BM1404" s="82">
        <f t="shared" si="259"/>
        <v>0.99694548728777732</v>
      </c>
      <c r="BN1404" s="82">
        <f t="shared" si="260"/>
        <v>3.0545127122226789E-3</v>
      </c>
      <c r="BO1404" s="86">
        <f t="shared" si="265"/>
        <v>1.2688483232659031E-5</v>
      </c>
      <c r="BP1404" s="83">
        <f>SUMPRODUCT(BC1403:$BC$2006, BN1404:$BN$2007)</f>
        <v>338.99653967215789</v>
      </c>
      <c r="BQ1404" s="77">
        <f t="shared" si="261"/>
        <v>2.8105580457513085E-3</v>
      </c>
    </row>
    <row r="1405" spans="55:69" x14ac:dyDescent="0.35">
      <c r="BC1405" s="88">
        <v>500</v>
      </c>
      <c r="BE1405" s="78">
        <f t="shared" si="262"/>
        <v>699000</v>
      </c>
      <c r="BF1405" s="82">
        <f t="shared" si="256"/>
        <v>0.95988417329002618</v>
      </c>
      <c r="BG1405" s="82">
        <f t="shared" si="258"/>
        <v>4.0115826709973823E-2</v>
      </c>
      <c r="BH1405" s="86">
        <f t="shared" si="263"/>
        <v>9.2389395572989308E-5</v>
      </c>
      <c r="BI1405" s="83">
        <f>SUMPRODUCT(BC1405:$BC$2007,BG1405:$BG$2007)</f>
        <v>6548.8310326373767</v>
      </c>
      <c r="BJ1405" s="77">
        <f t="shared" si="257"/>
        <v>3.0130097361972509E-2</v>
      </c>
      <c r="BL1405" s="78">
        <f t="shared" si="264"/>
        <v>699000</v>
      </c>
      <c r="BM1405" s="82">
        <f t="shared" si="259"/>
        <v>0.99695812328093969</v>
      </c>
      <c r="BN1405" s="82">
        <f t="shared" si="260"/>
        <v>3.0418767190603102E-3</v>
      </c>
      <c r="BO1405" s="86">
        <f t="shared" si="265"/>
        <v>1.2635993162368742E-5</v>
      </c>
      <c r="BP1405" s="83">
        <f>SUMPRODUCT(BC1404:$BC$2006, BN1405:$BN$2007)</f>
        <v>337.46928331604664</v>
      </c>
      <c r="BQ1405" s="77">
        <f t="shared" si="261"/>
        <v>2.7978958438192635E-3</v>
      </c>
    </row>
    <row r="1406" spans="55:69" x14ac:dyDescent="0.35">
      <c r="BC1406" s="88">
        <v>500</v>
      </c>
      <c r="BE1406" s="78">
        <f t="shared" si="262"/>
        <v>699500</v>
      </c>
      <c r="BF1406" s="82">
        <f t="shared" si="256"/>
        <v>0.95997635039564344</v>
      </c>
      <c r="BG1406" s="82">
        <f t="shared" si="258"/>
        <v>4.0023649604356559E-2</v>
      </c>
      <c r="BH1406" s="86">
        <f t="shared" si="263"/>
        <v>9.2177105617263777E-5</v>
      </c>
      <c r="BI1406" s="83">
        <f>SUMPRODUCT(BC1406:$BC$2007,BG1406:$BG$2007)</f>
        <v>6528.7731192823894</v>
      </c>
      <c r="BJ1406" s="77">
        <f t="shared" si="257"/>
        <v>3.0037814192769959E-2</v>
      </c>
      <c r="BL1406" s="78">
        <f t="shared" si="264"/>
        <v>699500</v>
      </c>
      <c r="BM1406" s="82">
        <f t="shared" si="259"/>
        <v>0.99697070700117385</v>
      </c>
      <c r="BN1406" s="82">
        <f t="shared" si="260"/>
        <v>3.0292929988261497E-3</v>
      </c>
      <c r="BO1406" s="86">
        <f t="shared" si="265"/>
        <v>1.2583720234160545E-5</v>
      </c>
      <c r="BP1406" s="83">
        <f>SUMPRODUCT(BC1405:$BC$2006, BN1406:$BN$2007)</f>
        <v>335.94834495651645</v>
      </c>
      <c r="BQ1406" s="77">
        <f t="shared" si="261"/>
        <v>2.7852860232364242E-3</v>
      </c>
    </row>
    <row r="1407" spans="55:69" x14ac:dyDescent="0.35">
      <c r="BC1407" s="88">
        <v>500</v>
      </c>
      <c r="BE1407" s="78">
        <f t="shared" si="262"/>
        <v>700000</v>
      </c>
      <c r="BF1407" s="82">
        <f t="shared" si="256"/>
        <v>0.96006831569909945</v>
      </c>
      <c r="BG1407" s="82">
        <f t="shared" si="258"/>
        <v>3.993168430090055E-2</v>
      </c>
      <c r="BH1407" s="86">
        <f t="shared" si="263"/>
        <v>9.1965303456009728E-5</v>
      </c>
      <c r="BI1407" s="83">
        <f>SUMPRODUCT(BC1407:$BC$2007,BG1407:$BG$2007)</f>
        <v>6508.7612944802122</v>
      </c>
      <c r="BJ1407" s="77">
        <f t="shared" si="257"/>
        <v>2.9945743069438882E-2</v>
      </c>
      <c r="BL1407" s="78">
        <f t="shared" si="264"/>
        <v>700000</v>
      </c>
      <c r="BM1407" s="82">
        <f t="shared" si="259"/>
        <v>0.99698323866472416</v>
      </c>
      <c r="BN1407" s="82">
        <f t="shared" si="260"/>
        <v>3.0167613352758416E-3</v>
      </c>
      <c r="BO1407" s="86">
        <f t="shared" si="265"/>
        <v>1.2531663550308103E-5</v>
      </c>
      <c r="BP1407" s="83">
        <f>SUMPRODUCT(BC1406:$BC$2006, BN1407:$BN$2007)</f>
        <v>334.43369845710339</v>
      </c>
      <c r="BQ1407" s="77">
        <f t="shared" si="261"/>
        <v>2.7727283673101679E-3</v>
      </c>
    </row>
    <row r="1408" spans="55:69" x14ac:dyDescent="0.35">
      <c r="BC1408" s="88">
        <v>500</v>
      </c>
      <c r="BE1408" s="78">
        <f t="shared" si="262"/>
        <v>700500</v>
      </c>
      <c r="BF1408" s="82">
        <f t="shared" si="256"/>
        <v>0.96016006968706757</v>
      </c>
      <c r="BG1408" s="82">
        <f t="shared" si="258"/>
        <v>3.9839930312932426E-2</v>
      </c>
      <c r="BH1408" s="86">
        <f t="shared" si="263"/>
        <v>9.1753987968123951E-5</v>
      </c>
      <c r="BI1408" s="83">
        <f>SUMPRODUCT(BC1408:$BC$2007,BG1408:$BG$2007)</f>
        <v>6488.7954523297622</v>
      </c>
      <c r="BJ1408" s="77">
        <f t="shared" si="257"/>
        <v>2.9853883504745767E-2</v>
      </c>
      <c r="BL1408" s="78">
        <f t="shared" si="264"/>
        <v>700500</v>
      </c>
      <c r="BM1408" s="82">
        <f t="shared" si="259"/>
        <v>0.99699571848694013</v>
      </c>
      <c r="BN1408" s="82">
        <f t="shared" si="260"/>
        <v>3.0042815130598699E-3</v>
      </c>
      <c r="BO1408" s="86">
        <f t="shared" si="265"/>
        <v>1.2479822215971659E-5</v>
      </c>
      <c r="BP1408" s="83">
        <f>SUMPRODUCT(BC1407:$BC$2006, BN1408:$BN$2007)</f>
        <v>332.92531778946551</v>
      </c>
      <c r="BQ1408" s="77">
        <f t="shared" si="261"/>
        <v>2.7602226602442925E-3</v>
      </c>
    </row>
    <row r="1409" spans="55:69" x14ac:dyDescent="0.35">
      <c r="BC1409" s="88">
        <v>500</v>
      </c>
      <c r="BE1409" s="78">
        <f t="shared" si="262"/>
        <v>701000</v>
      </c>
      <c r="BF1409" s="82">
        <f t="shared" si="256"/>
        <v>0.9602516128451033</v>
      </c>
      <c r="BG1409" s="82">
        <f t="shared" si="258"/>
        <v>3.9748387154896703E-2</v>
      </c>
      <c r="BH1409" s="86">
        <f t="shared" si="263"/>
        <v>9.1543158035722882E-5</v>
      </c>
      <c r="BI1409" s="83">
        <f>SUMPRODUCT(BC1409:$BC$2007,BG1409:$BG$2007)</f>
        <v>6468.8754871732972</v>
      </c>
      <c r="BJ1409" s="77">
        <f t="shared" si="257"/>
        <v>2.9762235012576674E-2</v>
      </c>
      <c r="BL1409" s="78">
        <f t="shared" si="264"/>
        <v>701000</v>
      </c>
      <c r="BM1409" s="82">
        <f t="shared" si="259"/>
        <v>0.99700814668228033</v>
      </c>
      <c r="BN1409" s="82">
        <f t="shared" si="260"/>
        <v>2.9918533177196727E-3</v>
      </c>
      <c r="BO1409" s="86">
        <f t="shared" si="265"/>
        <v>1.2428195340197234E-5</v>
      </c>
      <c r="BP1409" s="83">
        <f>SUMPRODUCT(BC1408:$BC$2006, BN1409:$BN$2007)</f>
        <v>331.4231770329356</v>
      </c>
      <c r="BQ1409" s="77">
        <f t="shared" si="261"/>
        <v>2.7477686871353072E-3</v>
      </c>
    </row>
    <row r="1410" spans="55:69" x14ac:dyDescent="0.35">
      <c r="BC1410" s="88">
        <v>500</v>
      </c>
      <c r="BE1410" s="78">
        <f t="shared" si="262"/>
        <v>701500</v>
      </c>
      <c r="BF1410" s="82">
        <f t="shared" si="256"/>
        <v>0.96034294565764589</v>
      </c>
      <c r="BG1410" s="82">
        <f t="shared" si="258"/>
        <v>3.9657054342354114E-2</v>
      </c>
      <c r="BH1410" s="86">
        <f t="shared" si="263"/>
        <v>9.1332812542588293E-5</v>
      </c>
      <c r="BI1410" s="83">
        <f>SUMPRODUCT(BC1410:$BC$2007,BG1410:$BG$2007)</f>
        <v>6449.0012935958484</v>
      </c>
      <c r="BJ1410" s="77">
        <f t="shared" si="257"/>
        <v>2.9670797107934618E-2</v>
      </c>
      <c r="BL1410" s="78">
        <f t="shared" si="264"/>
        <v>701500</v>
      </c>
      <c r="BM1410" s="82">
        <f t="shared" si="259"/>
        <v>0.99702052346431624</v>
      </c>
      <c r="BN1410" s="82">
        <f t="shared" si="260"/>
        <v>2.979476535683756E-3</v>
      </c>
      <c r="BO1410" s="86">
        <f t="shared" si="265"/>
        <v>1.2376782035916634E-5</v>
      </c>
      <c r="BP1410" s="83">
        <f>SUMPRODUCT(BC1409:$BC$2006, BN1410:$BN$2007)</f>
        <v>329.92725037407575</v>
      </c>
      <c r="BQ1410" s="77">
        <f t="shared" si="261"/>
        <v>2.7353662339687397E-3</v>
      </c>
    </row>
    <row r="1411" spans="55:69" x14ac:dyDescent="0.35">
      <c r="BC1411" s="88">
        <v>500</v>
      </c>
      <c r="BE1411" s="78">
        <f t="shared" si="262"/>
        <v>702000</v>
      </c>
      <c r="BF1411" s="82">
        <f t="shared" si="256"/>
        <v>0.96043406860802194</v>
      </c>
      <c r="BG1411" s="82">
        <f t="shared" si="258"/>
        <v>3.956593139197806E-2</v>
      </c>
      <c r="BH1411" s="86">
        <f t="shared" si="263"/>
        <v>9.1122950376054668E-5</v>
      </c>
      <c r="BI1411" s="83">
        <f>SUMPRODUCT(BC1411:$BC$2007,BG1411:$BG$2007)</f>
        <v>6429.172766424671</v>
      </c>
      <c r="BJ1411" s="77">
        <f t="shared" si="257"/>
        <v>2.9579569306937059E-2</v>
      </c>
      <c r="BL1411" s="78">
        <f t="shared" si="264"/>
        <v>702000</v>
      </c>
      <c r="BM1411" s="82">
        <f t="shared" si="259"/>
        <v>0.99703284904573597</v>
      </c>
      <c r="BN1411" s="82">
        <f t="shared" si="260"/>
        <v>2.9671509542640306E-3</v>
      </c>
      <c r="BO1411" s="86">
        <f t="shared" si="265"/>
        <v>1.2325581419725395E-5</v>
      </c>
      <c r="BP1411" s="83">
        <f>SUMPRODUCT(BC1410:$BC$2006, BN1411:$BN$2007)</f>
        <v>328.4375121062339</v>
      </c>
      <c r="BQ1411" s="77">
        <f t="shared" si="261"/>
        <v>2.7230150876154592E-3</v>
      </c>
    </row>
    <row r="1412" spans="55:69" x14ac:dyDescent="0.35">
      <c r="BC1412" s="88">
        <v>500</v>
      </c>
      <c r="BE1412" s="78">
        <f t="shared" si="262"/>
        <v>702500</v>
      </c>
      <c r="BF1412" s="82">
        <f t="shared" si="256"/>
        <v>0.96052498217844717</v>
      </c>
      <c r="BG1412" s="82">
        <f t="shared" si="258"/>
        <v>3.9475017821552827E-2</v>
      </c>
      <c r="BH1412" s="86">
        <f t="shared" si="263"/>
        <v>9.0913570425232848E-5</v>
      </c>
      <c r="BI1412" s="83">
        <f>SUMPRODUCT(BC1412:$BC$2007,BG1412:$BG$2007)</f>
        <v>6409.3898007286816</v>
      </c>
      <c r="BJ1412" s="77">
        <f t="shared" si="257"/>
        <v>2.9488551126813287E-2</v>
      </c>
      <c r="BL1412" s="78">
        <f t="shared" si="264"/>
        <v>702500</v>
      </c>
      <c r="BM1412" s="82">
        <f t="shared" si="259"/>
        <v>0.99704512363834752</v>
      </c>
      <c r="BN1412" s="82">
        <f t="shared" si="260"/>
        <v>2.9548763616524809E-3</v>
      </c>
      <c r="BO1412" s="86">
        <f t="shared" si="265"/>
        <v>1.2274592611549728E-5</v>
      </c>
      <c r="BP1412" s="83">
        <f>SUMPRODUCT(BC1411:$BC$2006, BN1412:$BN$2007)</f>
        <v>326.95393662910197</v>
      </c>
      <c r="BQ1412" s="77">
        <f t="shared" si="261"/>
        <v>2.7107150358280131E-3</v>
      </c>
    </row>
    <row r="1413" spans="55:69" x14ac:dyDescent="0.35">
      <c r="BC1413" s="88">
        <v>500</v>
      </c>
      <c r="BE1413" s="78">
        <f t="shared" si="262"/>
        <v>703000</v>
      </c>
      <c r="BF1413" s="82">
        <f t="shared" si="256"/>
        <v>0.96061568685002952</v>
      </c>
      <c r="BG1413" s="82">
        <f t="shared" si="258"/>
        <v>3.9384313149970485E-2</v>
      </c>
      <c r="BH1413" s="86">
        <f t="shared" si="263"/>
        <v>9.07046715823423E-5</v>
      </c>
      <c r="BI1413" s="83">
        <f>SUMPRODUCT(BC1413:$BC$2007,BG1413:$BG$2007)</f>
        <v>6389.6522918179062</v>
      </c>
      <c r="BJ1413" s="77">
        <f t="shared" si="257"/>
        <v>2.9397742085901912E-2</v>
      </c>
      <c r="BL1413" s="78">
        <f t="shared" si="264"/>
        <v>703000</v>
      </c>
      <c r="BM1413" s="82">
        <f t="shared" si="259"/>
        <v>0.99705734745308294</v>
      </c>
      <c r="BN1413" s="82">
        <f t="shared" si="260"/>
        <v>2.9426525469170572E-3</v>
      </c>
      <c r="BO1413" s="86">
        <f t="shared" si="265"/>
        <v>1.2223814735423666E-5</v>
      </c>
      <c r="BP1413" s="83">
        <f>SUMPRODUCT(BC1412:$BC$2006, BN1413:$BN$2007)</f>
        <v>325.47649844827566</v>
      </c>
      <c r="BQ1413" s="77">
        <f t="shared" si="261"/>
        <v>2.698465867236979E-3</v>
      </c>
    </row>
    <row r="1414" spans="55:69" x14ac:dyDescent="0.35">
      <c r="BC1414" s="88">
        <v>500</v>
      </c>
      <c r="BE1414" s="78">
        <f t="shared" si="262"/>
        <v>703500</v>
      </c>
      <c r="BF1414" s="82">
        <f t="shared" si="256"/>
        <v>0.96070618310277123</v>
      </c>
      <c r="BG1414" s="82">
        <f t="shared" si="258"/>
        <v>3.9293816897228773E-2</v>
      </c>
      <c r="BH1414" s="86">
        <f t="shared" si="263"/>
        <v>9.0496252741711913E-5</v>
      </c>
      <c r="BI1414" s="83">
        <f>SUMPRODUCT(BC1414:$BC$2007,BG1414:$BG$2007)</f>
        <v>6369.960135242919</v>
      </c>
      <c r="BJ1414" s="77">
        <f t="shared" si="257"/>
        <v>2.9307141703648253E-2</v>
      </c>
      <c r="BL1414" s="78">
        <f t="shared" si="264"/>
        <v>703500</v>
      </c>
      <c r="BM1414" s="82">
        <f t="shared" si="259"/>
        <v>0.99706952070000154</v>
      </c>
      <c r="BN1414" s="82">
        <f t="shared" si="260"/>
        <v>2.9304792999984564E-3</v>
      </c>
      <c r="BO1414" s="86">
        <f t="shared" si="265"/>
        <v>1.2173246918600888E-5</v>
      </c>
      <c r="BP1414" s="83">
        <f>SUMPRODUCT(BC1413:$BC$2006, BN1414:$BN$2007)</f>
        <v>324.00517217481712</v>
      </c>
      <c r="BQ1414" s="77">
        <f t="shared" si="261"/>
        <v>2.6862673713473353E-3</v>
      </c>
    </row>
    <row r="1415" spans="55:69" x14ac:dyDescent="0.35">
      <c r="BC1415" s="88">
        <v>500</v>
      </c>
      <c r="BE1415" s="78">
        <f t="shared" si="262"/>
        <v>704000</v>
      </c>
      <c r="BF1415" s="82">
        <f t="shared" si="256"/>
        <v>0.96079647141557178</v>
      </c>
      <c r="BG1415" s="82">
        <f t="shared" si="258"/>
        <v>3.9203528584428216E-2</v>
      </c>
      <c r="BH1415" s="86">
        <f t="shared" si="263"/>
        <v>9.0288312800557158E-5</v>
      </c>
      <c r="BI1415" s="83">
        <f>SUMPRODUCT(BC1415:$BC$2007,BG1415:$BG$2007)</f>
        <v>6350.3132267943047</v>
      </c>
      <c r="BJ1415" s="77">
        <f t="shared" si="257"/>
        <v>2.9216749500601887E-2</v>
      </c>
      <c r="BL1415" s="78">
        <f t="shared" si="264"/>
        <v>704000</v>
      </c>
      <c r="BM1415" s="82">
        <f t="shared" si="259"/>
        <v>0.99708164358829365</v>
      </c>
      <c r="BN1415" s="82">
        <f t="shared" si="260"/>
        <v>2.9183564117063465E-3</v>
      </c>
      <c r="BO1415" s="86">
        <f t="shared" si="265"/>
        <v>1.2122888292109835E-5</v>
      </c>
      <c r="BP1415" s="83">
        <f>SUMPRODUCT(BC1414:$BC$2006, BN1415:$BN$2007)</f>
        <v>322.53993252481786</v>
      </c>
      <c r="BQ1415" s="77">
        <f t="shared" si="261"/>
        <v>2.6741193385348412E-3</v>
      </c>
    </row>
    <row r="1416" spans="55:69" x14ac:dyDescent="0.35">
      <c r="BC1416" s="88">
        <v>500</v>
      </c>
      <c r="BE1416" s="78">
        <f t="shared" si="262"/>
        <v>704500</v>
      </c>
      <c r="BF1416" s="82">
        <f t="shared" ref="BF1416:BF1479" si="266">_xlfn.EXPON.DIST(BE1416, 1/$BJ$4, TRUE)</f>
        <v>0.96088655226623021</v>
      </c>
      <c r="BG1416" s="82">
        <f t="shared" si="258"/>
        <v>3.9113447733769791E-2</v>
      </c>
      <c r="BH1416" s="86">
        <f t="shared" si="263"/>
        <v>9.0080850658424971E-5</v>
      </c>
      <c r="BI1416" s="83">
        <f>SUMPRODUCT(BC1416:$BC$2007,BG1416:$BG$2007)</f>
        <v>6330.7114625020922</v>
      </c>
      <c r="BJ1416" s="77">
        <f t="shared" ref="BJ1416:BJ1479" si="267">BI1416/$BJ$4</f>
        <v>2.9126564998414029E-2</v>
      </c>
      <c r="BL1416" s="78">
        <f t="shared" si="264"/>
        <v>704500</v>
      </c>
      <c r="BM1416" s="82">
        <f t="shared" si="259"/>
        <v>0.99709371632628419</v>
      </c>
      <c r="BN1416" s="82">
        <f t="shared" si="260"/>
        <v>2.9062836737158149E-3</v>
      </c>
      <c r="BO1416" s="86">
        <f t="shared" si="265"/>
        <v>1.2072737990531657E-5</v>
      </c>
      <c r="BP1416" s="83">
        <f>SUMPRODUCT(BC1415:$BC$2006, BN1416:$BN$2007)</f>
        <v>321.08075431896458</v>
      </c>
      <c r="BQ1416" s="77">
        <f t="shared" si="261"/>
        <v>2.6620215600424353E-3</v>
      </c>
    </row>
    <row r="1417" spans="55:69" x14ac:dyDescent="0.35">
      <c r="BC1417" s="88">
        <v>500</v>
      </c>
      <c r="BE1417" s="78">
        <f t="shared" si="262"/>
        <v>705000</v>
      </c>
      <c r="BF1417" s="82">
        <f t="shared" si="266"/>
        <v>0.96097642613144751</v>
      </c>
      <c r="BG1417" s="82">
        <f t="shared" ref="BG1417:BG1480" si="268">1-BF1417</f>
        <v>3.9023573868552486E-2</v>
      </c>
      <c r="BH1417" s="86">
        <f t="shared" si="263"/>
        <v>8.9873865217304783E-5</v>
      </c>
      <c r="BI1417" s="83">
        <f>SUMPRODUCT(BC1417:$BC$2007,BG1417:$BG$2007)</f>
        <v>6311.1547386352058</v>
      </c>
      <c r="BJ1417" s="77">
        <f t="shared" si="267"/>
        <v>2.9036587719835014E-2</v>
      </c>
      <c r="BL1417" s="78">
        <f t="shared" si="264"/>
        <v>705000</v>
      </c>
      <c r="BM1417" s="82">
        <f t="shared" ref="BM1417:BM1480" si="269">_xlfn.EXPON.DIST(BL1417, 1/$BQ$4, TRUE)</f>
        <v>0.9971057391214363</v>
      </c>
      <c r="BN1417" s="82">
        <f t="shared" ref="BN1417:BN1480" si="270">1-BM1417</f>
        <v>2.8942608785637036E-3</v>
      </c>
      <c r="BO1417" s="86">
        <f t="shared" si="265"/>
        <v>1.2022795152111243E-5</v>
      </c>
      <c r="BP1417" s="83">
        <f>SUMPRODUCT(BC1416:$BC$2006, BN1417:$BN$2007)</f>
        <v>319.6276124821066</v>
      </c>
      <c r="BQ1417" s="77">
        <f t="shared" ref="BQ1417:BQ1480" si="271">BP1417/$BQ$4</f>
        <v>2.6499738279766485E-3</v>
      </c>
    </row>
    <row r="1418" spans="55:69" x14ac:dyDescent="0.35">
      <c r="BC1418" s="88">
        <v>500</v>
      </c>
      <c r="BE1418" s="78">
        <f t="shared" ref="BE1418:BE1481" si="272">BE1417+500</f>
        <v>705500</v>
      </c>
      <c r="BF1418" s="82">
        <f t="shared" si="266"/>
        <v>0.96106609348682948</v>
      </c>
      <c r="BG1418" s="82">
        <f t="shared" si="268"/>
        <v>3.8933906513170524E-2</v>
      </c>
      <c r="BH1418" s="86">
        <f t="shared" ref="BH1418:BH1481" si="273">BF1418-BF1417</f>
        <v>8.9667355381961578E-5</v>
      </c>
      <c r="BI1418" s="83">
        <f>SUMPRODUCT(BC1418:$BC$2007,BG1418:$BG$2007)</f>
        <v>6291.6429517009301</v>
      </c>
      <c r="BJ1418" s="77">
        <f t="shared" si="267"/>
        <v>2.8946817188711838E-2</v>
      </c>
      <c r="BL1418" s="78">
        <f t="shared" ref="BL1418:BL1481" si="274">BL1417+500</f>
        <v>705500</v>
      </c>
      <c r="BM1418" s="82">
        <f t="shared" si="269"/>
        <v>0.99711771218035505</v>
      </c>
      <c r="BN1418" s="82">
        <f t="shared" si="270"/>
        <v>2.8822878196449464E-3</v>
      </c>
      <c r="BO1418" s="86">
        <f t="shared" ref="BO1418:BO1481" si="275">BM1418-BM1417</f>
        <v>1.1973058918757218E-5</v>
      </c>
      <c r="BP1418" s="83">
        <f>SUMPRODUCT(BC1417:$BC$2006, BN1418:$BN$2007)</f>
        <v>318.18048204282485</v>
      </c>
      <c r="BQ1418" s="77">
        <f t="shared" si="271"/>
        <v>2.637975935304032E-3</v>
      </c>
    </row>
    <row r="1419" spans="55:69" x14ac:dyDescent="0.35">
      <c r="BC1419" s="88">
        <v>500</v>
      </c>
      <c r="BE1419" s="78">
        <f t="shared" si="272"/>
        <v>706000</v>
      </c>
      <c r="BF1419" s="82">
        <f t="shared" si="266"/>
        <v>0.96115555480688919</v>
      </c>
      <c r="BG1419" s="82">
        <f t="shared" si="268"/>
        <v>3.884444519311081E-2</v>
      </c>
      <c r="BH1419" s="86">
        <f t="shared" si="273"/>
        <v>8.9461320059713856E-5</v>
      </c>
      <c r="BI1419" s="83">
        <f>SUMPRODUCT(BC1419:$BC$2007,BG1419:$BG$2007)</f>
        <v>6272.1759984443443</v>
      </c>
      <c r="BJ1419" s="77">
        <f t="shared" si="267"/>
        <v>2.8857252929985547E-2</v>
      </c>
      <c r="BL1419" s="78">
        <f t="shared" si="274"/>
        <v>706000</v>
      </c>
      <c r="BM1419" s="82">
        <f t="shared" si="269"/>
        <v>0.99712963570879054</v>
      </c>
      <c r="BN1419" s="82">
        <f t="shared" si="270"/>
        <v>2.8703642912094596E-3</v>
      </c>
      <c r="BO1419" s="86">
        <f t="shared" si="275"/>
        <v>1.192352843548683E-5</v>
      </c>
      <c r="BP1419" s="83">
        <f>SUMPRODUCT(BC1418:$BC$2006, BN1419:$BN$2007)</f>
        <v>316.73933813300226</v>
      </c>
      <c r="BQ1419" s="77">
        <f t="shared" si="271"/>
        <v>2.6260276758475949E-3</v>
      </c>
    </row>
    <row r="1420" spans="55:69" x14ac:dyDescent="0.35">
      <c r="BC1420" s="88">
        <v>500</v>
      </c>
      <c r="BE1420" s="78">
        <f t="shared" si="272"/>
        <v>706500</v>
      </c>
      <c r="BF1420" s="82">
        <f t="shared" si="266"/>
        <v>0.96124481056504907</v>
      </c>
      <c r="BG1420" s="82">
        <f t="shared" si="268"/>
        <v>3.8755189434950932E-2</v>
      </c>
      <c r="BH1420" s="86">
        <f t="shared" si="273"/>
        <v>8.9255758159878518E-5</v>
      </c>
      <c r="BI1420" s="83">
        <f>SUMPRODUCT(BC1420:$BC$2007,BG1420:$BG$2007)</f>
        <v>6252.7537758477893</v>
      </c>
      <c r="BJ1420" s="77">
        <f t="shared" si="267"/>
        <v>2.876789446968879E-2</v>
      </c>
      <c r="BL1420" s="78">
        <f t="shared" si="274"/>
        <v>706500</v>
      </c>
      <c r="BM1420" s="82">
        <f t="shared" si="269"/>
        <v>0.99714150991164185</v>
      </c>
      <c r="BN1420" s="82">
        <f t="shared" si="270"/>
        <v>2.8584900883581454E-3</v>
      </c>
      <c r="BO1420" s="86">
        <f t="shared" si="275"/>
        <v>1.1874202851314131E-5</v>
      </c>
      <c r="BP1420" s="83">
        <f>SUMPRODUCT(BC1419:$BC$2006, BN1420:$BN$2007)</f>
        <v>315.30415598739745</v>
      </c>
      <c r="BQ1420" s="77">
        <f t="shared" si="271"/>
        <v>2.614128844283269E-3</v>
      </c>
    </row>
    <row r="1421" spans="55:69" x14ac:dyDescent="0.35">
      <c r="BC1421" s="88">
        <v>500</v>
      </c>
      <c r="BE1421" s="78">
        <f t="shared" si="272"/>
        <v>707000</v>
      </c>
      <c r="BF1421" s="82">
        <f t="shared" si="266"/>
        <v>0.96133386123364406</v>
      </c>
      <c r="BG1421" s="82">
        <f t="shared" si="268"/>
        <v>3.866613876635594E-2</v>
      </c>
      <c r="BH1421" s="86">
        <f t="shared" si="273"/>
        <v>8.9050668594992111E-5</v>
      </c>
      <c r="BI1421" s="83">
        <f>SUMPRODUCT(BC1421:$BC$2007,BG1421:$BG$2007)</f>
        <v>6233.3761811303148</v>
      </c>
      <c r="BJ1421" s="77">
        <f t="shared" si="267"/>
        <v>2.8678741334943272E-2</v>
      </c>
      <c r="BL1421" s="78">
        <f t="shared" si="274"/>
        <v>707000</v>
      </c>
      <c r="BM1421" s="82">
        <f t="shared" si="269"/>
        <v>0.99715333499296055</v>
      </c>
      <c r="BN1421" s="82">
        <f t="shared" si="270"/>
        <v>2.8466650070394506E-3</v>
      </c>
      <c r="BO1421" s="86">
        <f t="shared" si="275"/>
        <v>1.1825081318694863E-5</v>
      </c>
      <c r="BP1421" s="83">
        <f>SUMPRODUCT(BC1420:$BC$2006, BN1421:$BN$2007)</f>
        <v>313.87491094321848</v>
      </c>
      <c r="BQ1421" s="77">
        <f t="shared" si="271"/>
        <v>2.6022792361363773E-3</v>
      </c>
    </row>
    <row r="1422" spans="55:69" x14ac:dyDescent="0.35">
      <c r="BC1422" s="88">
        <v>500</v>
      </c>
      <c r="BE1422" s="78">
        <f t="shared" si="272"/>
        <v>707500</v>
      </c>
      <c r="BF1422" s="82">
        <f t="shared" si="266"/>
        <v>0.96142270728392365</v>
      </c>
      <c r="BG1422" s="82">
        <f t="shared" si="268"/>
        <v>3.857729271607635E-2</v>
      </c>
      <c r="BH1422" s="86">
        <f t="shared" si="273"/>
        <v>8.8846050279589583E-5</v>
      </c>
      <c r="BI1422" s="83">
        <f>SUMPRODUCT(BC1422:$BC$2007,BG1422:$BG$2007)</f>
        <v>6214.0431117471371</v>
      </c>
      <c r="BJ1422" s="77">
        <f t="shared" si="267"/>
        <v>2.8589793053957265E-2</v>
      </c>
      <c r="BL1422" s="78">
        <f t="shared" si="274"/>
        <v>707500</v>
      </c>
      <c r="BM1422" s="82">
        <f t="shared" si="269"/>
        <v>0.99716511115595385</v>
      </c>
      <c r="BN1422" s="82">
        <f t="shared" si="270"/>
        <v>2.8348888440461462E-3</v>
      </c>
      <c r="BO1422" s="86">
        <f t="shared" si="275"/>
        <v>1.1776162993304418E-5</v>
      </c>
      <c r="BP1422" s="83">
        <f>SUMPRODUCT(BC1421:$BC$2006, BN1422:$BN$2007)</f>
        <v>312.45157843969872</v>
      </c>
      <c r="BQ1422" s="77">
        <f t="shared" si="271"/>
        <v>2.5904786477781139E-3</v>
      </c>
    </row>
    <row r="1423" spans="55:69" x14ac:dyDescent="0.35">
      <c r="BC1423" s="88">
        <v>500</v>
      </c>
      <c r="BE1423" s="78">
        <f t="shared" si="272"/>
        <v>708000</v>
      </c>
      <c r="BF1423" s="82">
        <f t="shared" si="266"/>
        <v>0.96151134918605441</v>
      </c>
      <c r="BG1423" s="82">
        <f t="shared" si="268"/>
        <v>3.8488650813945591E-2</v>
      </c>
      <c r="BH1423" s="86">
        <f t="shared" si="273"/>
        <v>8.8641902130759398E-5</v>
      </c>
      <c r="BI1423" s="83">
        <f>SUMPRODUCT(BC1423:$BC$2007,BG1423:$BG$2007)</f>
        <v>6194.7544653890991</v>
      </c>
      <c r="BJ1423" s="77">
        <f t="shared" si="267"/>
        <v>2.8501049156023119E-2</v>
      </c>
      <c r="BL1423" s="78">
        <f t="shared" si="274"/>
        <v>708000</v>
      </c>
      <c r="BM1423" s="82">
        <f t="shared" si="269"/>
        <v>0.99717683860298845</v>
      </c>
      <c r="BN1423" s="82">
        <f t="shared" si="270"/>
        <v>2.8231613970115532E-3</v>
      </c>
      <c r="BO1423" s="86">
        <f t="shared" si="275"/>
        <v>1.1727447034592942E-5</v>
      </c>
      <c r="BP1423" s="83">
        <f>SUMPRODUCT(BC1422:$BC$2006, BN1423:$BN$2007)</f>
        <v>311.03413401767563</v>
      </c>
      <c r="BQ1423" s="77">
        <f t="shared" si="271"/>
        <v>2.5787268764220551E-3</v>
      </c>
    </row>
    <row r="1424" spans="55:69" x14ac:dyDescent="0.35">
      <c r="BC1424" s="88">
        <v>500</v>
      </c>
      <c r="BE1424" s="78">
        <f t="shared" si="272"/>
        <v>708500</v>
      </c>
      <c r="BF1424" s="82">
        <f t="shared" si="266"/>
        <v>0.96159978740912266</v>
      </c>
      <c r="BG1424" s="82">
        <f t="shared" si="268"/>
        <v>3.8400212590877336E-2</v>
      </c>
      <c r="BH1424" s="86">
        <f t="shared" si="273"/>
        <v>8.8438223068254551E-5</v>
      </c>
      <c r="BI1424" s="83">
        <f>SUMPRODUCT(BC1424:$BC$2007,BG1424:$BG$2007)</f>
        <v>6175.510139982126</v>
      </c>
      <c r="BJ1424" s="77">
        <f t="shared" si="267"/>
        <v>2.841250917151476E-2</v>
      </c>
      <c r="BL1424" s="78">
        <f t="shared" si="274"/>
        <v>708500</v>
      </c>
      <c r="BM1424" s="82">
        <f t="shared" si="269"/>
        <v>0.9971885175355939</v>
      </c>
      <c r="BN1424" s="82">
        <f t="shared" si="270"/>
        <v>2.8114824644061009E-3</v>
      </c>
      <c r="BO1424" s="86">
        <f t="shared" si="275"/>
        <v>1.1678932605452275E-5</v>
      </c>
      <c r="BP1424" s="83">
        <f>SUMPRODUCT(BC1423:$BC$2006, BN1424:$BN$2007)</f>
        <v>309.62255331916987</v>
      </c>
      <c r="BQ1424" s="77">
        <f t="shared" si="271"/>
        <v>2.5670237201206678E-3</v>
      </c>
    </row>
    <row r="1425" spans="55:69" x14ac:dyDescent="0.35">
      <c r="BC1425" s="88">
        <v>500</v>
      </c>
      <c r="BE1425" s="78">
        <f t="shared" si="272"/>
        <v>709000</v>
      </c>
      <c r="BF1425" s="82">
        <f t="shared" si="266"/>
        <v>0.96168802242113693</v>
      </c>
      <c r="BG1425" s="82">
        <f t="shared" si="268"/>
        <v>3.8311977578863066E-2</v>
      </c>
      <c r="BH1425" s="86">
        <f t="shared" si="273"/>
        <v>8.8235012014270531E-5</v>
      </c>
      <c r="BI1425" s="83">
        <f>SUMPRODUCT(BC1425:$BC$2007,BG1425:$BG$2007)</f>
        <v>6156.3100336866873</v>
      </c>
      <c r="BJ1425" s="77">
        <f t="shared" si="267"/>
        <v>2.8324172631885209E-2</v>
      </c>
      <c r="BL1425" s="78">
        <f t="shared" si="274"/>
        <v>709000</v>
      </c>
      <c r="BM1425" s="82">
        <f t="shared" si="269"/>
        <v>0.99720014815446612</v>
      </c>
      <c r="BN1425" s="82">
        <f t="shared" si="270"/>
        <v>2.799851845533885E-3</v>
      </c>
      <c r="BO1425" s="86">
        <f t="shared" si="275"/>
        <v>1.1630618872215948E-5</v>
      </c>
      <c r="BP1425" s="83">
        <f>SUMPRODUCT(BC1424:$BC$2006, BN1425:$BN$2007)</f>
        <v>308.21681208696685</v>
      </c>
      <c r="BQ1425" s="77">
        <f t="shared" si="271"/>
        <v>2.5553689777618421E-3</v>
      </c>
    </row>
    <row r="1426" spans="55:69" x14ac:dyDescent="0.35">
      <c r="BC1426" s="88">
        <v>500</v>
      </c>
      <c r="BE1426" s="78">
        <f t="shared" si="272"/>
        <v>709500</v>
      </c>
      <c r="BF1426" s="82">
        <f t="shared" si="266"/>
        <v>0.96177605468903027</v>
      </c>
      <c r="BG1426" s="82">
        <f t="shared" si="268"/>
        <v>3.8223945310969731E-2</v>
      </c>
      <c r="BH1426" s="86">
        <f t="shared" si="273"/>
        <v>8.8032267893334293E-5</v>
      </c>
      <c r="BI1426" s="83">
        <f>SUMPRODUCT(BC1426:$BC$2007,BG1426:$BG$2007)</f>
        <v>6137.1540448972564</v>
      </c>
      <c r="BJ1426" s="77">
        <f t="shared" si="267"/>
        <v>2.8236039069664112E-2</v>
      </c>
      <c r="BL1426" s="78">
        <f t="shared" si="274"/>
        <v>709500</v>
      </c>
      <c r="BM1426" s="82">
        <f t="shared" si="269"/>
        <v>0.99721173065947055</v>
      </c>
      <c r="BN1426" s="82">
        <f t="shared" si="270"/>
        <v>2.7882693405294479E-3</v>
      </c>
      <c r="BO1426" s="86">
        <f t="shared" si="275"/>
        <v>1.1582505004437138E-5</v>
      </c>
      <c r="BP1426" s="83">
        <f>SUMPRODUCT(BC1425:$BC$2006, BN1426:$BN$2007)</f>
        <v>306.81688616419984</v>
      </c>
      <c r="BQ1426" s="77">
        <f t="shared" si="271"/>
        <v>2.5437624490654317E-3</v>
      </c>
    </row>
    <row r="1427" spans="55:69" x14ac:dyDescent="0.35">
      <c r="BC1427" s="88">
        <v>500</v>
      </c>
      <c r="BE1427" s="78">
        <f t="shared" si="272"/>
        <v>710000</v>
      </c>
      <c r="BF1427" s="82">
        <f t="shared" si="266"/>
        <v>0.96186388467866279</v>
      </c>
      <c r="BG1427" s="82">
        <f t="shared" si="268"/>
        <v>3.8136115321337205E-2</v>
      </c>
      <c r="BH1427" s="86">
        <f t="shared" si="273"/>
        <v>8.7829989632526306E-5</v>
      </c>
      <c r="BI1427" s="83">
        <f>SUMPRODUCT(BC1427:$BC$2007,BG1427:$BG$2007)</f>
        <v>6118.0420722417703</v>
      </c>
      <c r="BJ1427" s="77">
        <f t="shared" si="267"/>
        <v>2.8148108018455228E-2</v>
      </c>
      <c r="BL1427" s="78">
        <f t="shared" si="274"/>
        <v>710000</v>
      </c>
      <c r="BM1427" s="82">
        <f t="shared" si="269"/>
        <v>0.99722326524964611</v>
      </c>
      <c r="BN1427" s="82">
        <f t="shared" si="270"/>
        <v>2.7767347503538931E-3</v>
      </c>
      <c r="BO1427" s="86">
        <f t="shared" si="275"/>
        <v>1.1534590175554804E-5</v>
      </c>
      <c r="BP1427" s="83">
        <f>SUMPRODUCT(BC1426:$BC$2006, BN1427:$BN$2007)</f>
        <v>305.4227514939351</v>
      </c>
      <c r="BQ1427" s="77">
        <f t="shared" si="271"/>
        <v>2.5322039345798187E-3</v>
      </c>
    </row>
    <row r="1428" spans="55:69" x14ac:dyDescent="0.35">
      <c r="BC1428" s="88">
        <v>500</v>
      </c>
      <c r="BE1428" s="78">
        <f t="shared" si="272"/>
        <v>710500</v>
      </c>
      <c r="BF1428" s="82">
        <f t="shared" si="266"/>
        <v>0.96195151285482439</v>
      </c>
      <c r="BG1428" s="82">
        <f t="shared" si="268"/>
        <v>3.8048487145175613E-2</v>
      </c>
      <c r="BH1428" s="86">
        <f t="shared" si="273"/>
        <v>8.7628176161591576E-5</v>
      </c>
      <c r="BI1428" s="83">
        <f>SUMPRODUCT(BC1428:$BC$2007,BG1428:$BG$2007)</f>
        <v>6098.974014581102</v>
      </c>
      <c r="BJ1428" s="77">
        <f t="shared" si="267"/>
        <v>2.8060379012934029E-2</v>
      </c>
      <c r="BL1428" s="78">
        <f t="shared" si="274"/>
        <v>710500</v>
      </c>
      <c r="BM1428" s="82">
        <f t="shared" si="269"/>
        <v>0.99723475212320811</v>
      </c>
      <c r="BN1428" s="82">
        <f t="shared" si="270"/>
        <v>2.7652478767918875E-3</v>
      </c>
      <c r="BO1428" s="86">
        <f t="shared" si="275"/>
        <v>1.1486873562005506E-5</v>
      </c>
      <c r="BP1428" s="83">
        <f>SUMPRODUCT(BC1427:$BC$2006, BN1428:$BN$2007)</f>
        <v>304.03438411875817</v>
      </c>
      <c r="BQ1428" s="77">
        <f t="shared" si="271"/>
        <v>2.5206932356784794E-3</v>
      </c>
    </row>
    <row r="1429" spans="55:69" x14ac:dyDescent="0.35">
      <c r="BC1429" s="88">
        <v>500</v>
      </c>
      <c r="BE1429" s="78">
        <f t="shared" si="272"/>
        <v>711000</v>
      </c>
      <c r="BF1429" s="82">
        <f t="shared" si="266"/>
        <v>0.96203893968123666</v>
      </c>
      <c r="BG1429" s="82">
        <f t="shared" si="268"/>
        <v>3.796106031876334E-2</v>
      </c>
      <c r="BH1429" s="86">
        <f t="shared" si="273"/>
        <v>8.7426826412273506E-5</v>
      </c>
      <c r="BI1429" s="83">
        <f>SUMPRODUCT(BC1429:$BC$2007,BG1429:$BG$2007)</f>
        <v>6079.9497710085134</v>
      </c>
      <c r="BJ1429" s="77">
        <f t="shared" si="267"/>
        <v>2.7972851588845164E-2</v>
      </c>
      <c r="BL1429" s="78">
        <f t="shared" si="274"/>
        <v>711000</v>
      </c>
      <c r="BM1429" s="82">
        <f t="shared" si="269"/>
        <v>0.99724619147755211</v>
      </c>
      <c r="BN1429" s="82">
        <f t="shared" si="270"/>
        <v>2.753808522447887E-3</v>
      </c>
      <c r="BO1429" s="86">
        <f t="shared" si="275"/>
        <v>1.1439354344000563E-5</v>
      </c>
      <c r="BP1429" s="83">
        <f>SUMPRODUCT(BC1428:$BC$2006, BN1429:$BN$2007)</f>
        <v>302.65176018036215</v>
      </c>
      <c r="BQ1429" s="77">
        <f t="shared" si="271"/>
        <v>2.5092301545565736E-3</v>
      </c>
    </row>
    <row r="1430" spans="55:69" x14ac:dyDescent="0.35">
      <c r="BC1430" s="88">
        <v>500</v>
      </c>
      <c r="BE1430" s="78">
        <f t="shared" si="272"/>
        <v>711500</v>
      </c>
      <c r="BF1430" s="82">
        <f t="shared" si="266"/>
        <v>0.96212616562055597</v>
      </c>
      <c r="BG1430" s="82">
        <f t="shared" si="268"/>
        <v>3.7873834379444027E-2</v>
      </c>
      <c r="BH1430" s="86">
        <f t="shared" si="273"/>
        <v>8.7225939319313106E-5</v>
      </c>
      <c r="BI1430" s="83">
        <f>SUMPRODUCT(BC1430:$BC$2007,BG1430:$BG$2007)</f>
        <v>6060.969240849131</v>
      </c>
      <c r="BJ1430" s="77">
        <f t="shared" si="267"/>
        <v>2.7885525283000055E-2</v>
      </c>
      <c r="BL1430" s="78">
        <f t="shared" si="274"/>
        <v>711500</v>
      </c>
      <c r="BM1430" s="82">
        <f t="shared" si="269"/>
        <v>0.99725758350925675</v>
      </c>
      <c r="BN1430" s="82">
        <f t="shared" si="270"/>
        <v>2.7424164907432491E-3</v>
      </c>
      <c r="BO1430" s="86">
        <f t="shared" si="275"/>
        <v>1.1392031704637873E-5</v>
      </c>
      <c r="BP1430" s="83">
        <f>SUMPRODUCT(BC1429:$BC$2006, BN1430:$BN$2007)</f>
        <v>301.27485591913813</v>
      </c>
      <c r="BQ1430" s="77">
        <f t="shared" si="271"/>
        <v>2.4978144942275479E-3</v>
      </c>
    </row>
    <row r="1431" spans="55:69" x14ac:dyDescent="0.35">
      <c r="BC1431" s="88">
        <v>500</v>
      </c>
      <c r="BE1431" s="78">
        <f t="shared" si="272"/>
        <v>712000</v>
      </c>
      <c r="BF1431" s="82">
        <f t="shared" si="266"/>
        <v>0.96221319113437542</v>
      </c>
      <c r="BG1431" s="82">
        <f t="shared" si="268"/>
        <v>3.7786808865624577E-2</v>
      </c>
      <c r="BH1431" s="86">
        <f t="shared" si="273"/>
        <v>8.7025513819449785E-5</v>
      </c>
      <c r="BI1431" s="83">
        <f>SUMPRODUCT(BC1431:$BC$2007,BG1431:$BG$2007)</f>
        <v>6042.0323236594095</v>
      </c>
      <c r="BJ1431" s="77">
        <f t="shared" si="267"/>
        <v>2.779839963327442E-2</v>
      </c>
      <c r="BL1431" s="78">
        <f t="shared" si="274"/>
        <v>712000</v>
      </c>
      <c r="BM1431" s="82">
        <f t="shared" si="269"/>
        <v>0.99726892841408765</v>
      </c>
      <c r="BN1431" s="82">
        <f t="shared" si="270"/>
        <v>2.731071585912348E-3</v>
      </c>
      <c r="BO1431" s="86">
        <f t="shared" si="275"/>
        <v>1.1344904830901115E-5</v>
      </c>
      <c r="BP1431" s="83">
        <f>SUMPRODUCT(BC1430:$BC$2006, BN1431:$BN$2007)</f>
        <v>299.90364767376656</v>
      </c>
      <c r="BQ1431" s="77">
        <f t="shared" si="271"/>
        <v>2.4864460585197479E-3</v>
      </c>
    </row>
    <row r="1432" spans="55:69" x14ac:dyDescent="0.35">
      <c r="BC1432" s="88">
        <v>500</v>
      </c>
      <c r="BE1432" s="78">
        <f t="shared" si="272"/>
        <v>712500</v>
      </c>
      <c r="BF1432" s="82">
        <f t="shared" si="266"/>
        <v>0.96230001668322751</v>
      </c>
      <c r="BG1432" s="82">
        <f t="shared" si="268"/>
        <v>3.769998331677249E-2</v>
      </c>
      <c r="BH1432" s="86">
        <f t="shared" si="273"/>
        <v>8.6825548852087486E-5</v>
      </c>
      <c r="BI1432" s="83">
        <f>SUMPRODUCT(BC1432:$BC$2007,BG1432:$BG$2007)</f>
        <v>6023.1389192265988</v>
      </c>
      <c r="BJ1432" s="77">
        <f t="shared" si="267"/>
        <v>2.7711474178605842E-2</v>
      </c>
      <c r="BL1432" s="78">
        <f t="shared" si="274"/>
        <v>712500</v>
      </c>
      <c r="BM1432" s="82">
        <f t="shared" si="269"/>
        <v>0.99728022638700076</v>
      </c>
      <c r="BN1432" s="82">
        <f t="shared" si="270"/>
        <v>2.7197736129992434E-3</v>
      </c>
      <c r="BO1432" s="86">
        <f t="shared" si="275"/>
        <v>1.1297972913104637E-5</v>
      </c>
      <c r="BP1432" s="83">
        <f>SUMPRODUCT(BC1431:$BC$2006, BN1432:$BN$2007)</f>
        <v>298.5381118808105</v>
      </c>
      <c r="BQ1432" s="77">
        <f t="shared" si="271"/>
        <v>2.4751246520730457E-3</v>
      </c>
    </row>
    <row r="1433" spans="55:69" x14ac:dyDescent="0.35">
      <c r="BC1433" s="88">
        <v>500</v>
      </c>
      <c r="BE1433" s="78">
        <f t="shared" si="272"/>
        <v>713000</v>
      </c>
      <c r="BF1433" s="82">
        <f t="shared" si="266"/>
        <v>0.96238664272658647</v>
      </c>
      <c r="BG1433" s="82">
        <f t="shared" si="268"/>
        <v>3.7613357273413528E-2</v>
      </c>
      <c r="BH1433" s="86">
        <f t="shared" si="273"/>
        <v>8.6626043358961624E-5</v>
      </c>
      <c r="BI1433" s="83">
        <f>SUMPRODUCT(BC1433:$BC$2007,BG1433:$BG$2007)</f>
        <v>6004.288927568211</v>
      </c>
      <c r="BJ1433" s="77">
        <f t="shared" si="267"/>
        <v>2.7624748458991287E-2</v>
      </c>
      <c r="BL1433" s="78">
        <f t="shared" si="274"/>
        <v>713000</v>
      </c>
      <c r="BM1433" s="82">
        <f t="shared" si="269"/>
        <v>0.99729147762214509</v>
      </c>
      <c r="BN1433" s="82">
        <f t="shared" si="270"/>
        <v>2.708522377854905E-3</v>
      </c>
      <c r="BO1433" s="86">
        <f t="shared" si="275"/>
        <v>1.1251235144338345E-5</v>
      </c>
      <c r="BP1433" s="83">
        <f>SUMPRODUCT(BC1432:$BC$2006, BN1433:$BN$2007)</f>
        <v>297.17822507431089</v>
      </c>
      <c r="BQ1433" s="77">
        <f t="shared" si="271"/>
        <v>2.4638500803354853E-3</v>
      </c>
    </row>
    <row r="1434" spans="55:69" x14ac:dyDescent="0.35">
      <c r="BC1434" s="88">
        <v>500</v>
      </c>
      <c r="BE1434" s="78">
        <f t="shared" si="272"/>
        <v>713500</v>
      </c>
      <c r="BF1434" s="82">
        <f t="shared" si="266"/>
        <v>0.96247306972287106</v>
      </c>
      <c r="BG1434" s="82">
        <f t="shared" si="268"/>
        <v>3.7526930277128945E-2</v>
      </c>
      <c r="BH1434" s="86">
        <f t="shared" si="273"/>
        <v>8.6426996284583169E-5</v>
      </c>
      <c r="BI1434" s="83">
        <f>SUMPRODUCT(BC1434:$BC$2007,BG1434:$BG$2007)</f>
        <v>5985.4822489315056</v>
      </c>
      <c r="BJ1434" s="77">
        <f t="shared" si="267"/>
        <v>2.7538222015484764E-2</v>
      </c>
      <c r="BL1434" s="78">
        <f t="shared" si="274"/>
        <v>713500</v>
      </c>
      <c r="BM1434" s="82">
        <f t="shared" si="269"/>
        <v>0.99730268231286701</v>
      </c>
      <c r="BN1434" s="82">
        <f t="shared" si="270"/>
        <v>2.697317687132994E-3</v>
      </c>
      <c r="BO1434" s="86">
        <f t="shared" si="275"/>
        <v>1.1204690721910993E-5</v>
      </c>
      <c r="BP1434" s="83">
        <f>SUMPRODUCT(BC1433:$BC$2006, BN1434:$BN$2007)</f>
        <v>295.82396388538342</v>
      </c>
      <c r="BQ1434" s="77">
        <f t="shared" si="271"/>
        <v>2.4526221495599384E-3</v>
      </c>
    </row>
    <row r="1435" spans="55:69" x14ac:dyDescent="0.35">
      <c r="BC1435" s="88">
        <v>500</v>
      </c>
      <c r="BE1435" s="78">
        <f t="shared" si="272"/>
        <v>714000</v>
      </c>
      <c r="BF1435" s="82">
        <f t="shared" si="266"/>
        <v>0.96255929812944618</v>
      </c>
      <c r="BG1435" s="82">
        <f t="shared" si="268"/>
        <v>3.7440701870553816E-2</v>
      </c>
      <c r="BH1435" s="86">
        <f t="shared" si="273"/>
        <v>8.6228406575128425E-5</v>
      </c>
      <c r="BI1435" s="83">
        <f>SUMPRODUCT(BC1435:$BC$2007,BG1435:$BG$2007)</f>
        <v>5966.7187837929387</v>
      </c>
      <c r="BJ1435" s="77">
        <f t="shared" si="267"/>
        <v>2.745189439019477E-2</v>
      </c>
      <c r="BL1435" s="78">
        <f t="shared" si="274"/>
        <v>714000</v>
      </c>
      <c r="BM1435" s="82">
        <f t="shared" si="269"/>
        <v>0.99731384065171258</v>
      </c>
      <c r="BN1435" s="82">
        <f t="shared" si="270"/>
        <v>2.6861593482874202E-3</v>
      </c>
      <c r="BO1435" s="86">
        <f t="shared" si="275"/>
        <v>1.1158338845573823E-5</v>
      </c>
      <c r="BP1435" s="83">
        <f>SUMPRODUCT(BC1434:$BC$2006, BN1435:$BN$2007)</f>
        <v>294.47530504181697</v>
      </c>
      <c r="BQ1435" s="77">
        <f t="shared" si="271"/>
        <v>2.4414406668007778E-3</v>
      </c>
    </row>
    <row r="1436" spans="55:69" x14ac:dyDescent="0.35">
      <c r="BC1436" s="88">
        <v>500</v>
      </c>
      <c r="BE1436" s="78">
        <f t="shared" si="272"/>
        <v>714500</v>
      </c>
      <c r="BF1436" s="82">
        <f t="shared" si="266"/>
        <v>0.9626453284026264</v>
      </c>
      <c r="BG1436" s="82">
        <f t="shared" si="268"/>
        <v>3.7354671597373601E-2</v>
      </c>
      <c r="BH1436" s="86">
        <f t="shared" si="273"/>
        <v>8.6030273180215389E-5</v>
      </c>
      <c r="BI1436" s="83">
        <f>SUMPRODUCT(BC1436:$BC$2007,BG1436:$BG$2007)</f>
        <v>5947.998432857662</v>
      </c>
      <c r="BJ1436" s="77">
        <f t="shared" si="267"/>
        <v>2.7365765126281999E-2</v>
      </c>
      <c r="BL1436" s="78">
        <f t="shared" si="274"/>
        <v>714500</v>
      </c>
      <c r="BM1436" s="82">
        <f t="shared" si="269"/>
        <v>0.99732495283043165</v>
      </c>
      <c r="BN1436" s="82">
        <f t="shared" si="270"/>
        <v>2.6750471695683453E-3</v>
      </c>
      <c r="BO1436" s="86">
        <f t="shared" si="275"/>
        <v>1.1112178719074883E-5</v>
      </c>
      <c r="BP1436" s="83">
        <f>SUMPRODUCT(BC1435:$BC$2006, BN1436:$BN$2007)</f>
        <v>293.13222536767336</v>
      </c>
      <c r="BQ1436" s="77">
        <f t="shared" si="271"/>
        <v>2.4303054399105566E-3</v>
      </c>
    </row>
    <row r="1437" spans="55:69" x14ac:dyDescent="0.35">
      <c r="BC1437" s="88">
        <v>500</v>
      </c>
      <c r="BE1437" s="78">
        <f t="shared" si="272"/>
        <v>715000</v>
      </c>
      <c r="BF1437" s="82">
        <f t="shared" si="266"/>
        <v>0.9627311609976773</v>
      </c>
      <c r="BG1437" s="82">
        <f t="shared" si="268"/>
        <v>3.7268839002322696E-2</v>
      </c>
      <c r="BH1437" s="86">
        <f t="shared" si="273"/>
        <v>8.5832595050905347E-5</v>
      </c>
      <c r="BI1437" s="83">
        <f>SUMPRODUCT(BC1437:$BC$2007,BG1437:$BG$2007)</f>
        <v>5929.321097058978</v>
      </c>
      <c r="BJ1437" s="77">
        <f t="shared" si="267"/>
        <v>2.7279833767956823E-2</v>
      </c>
      <c r="BL1437" s="78">
        <f t="shared" si="274"/>
        <v>715000</v>
      </c>
      <c r="BM1437" s="82">
        <f t="shared" si="269"/>
        <v>0.99733601903998059</v>
      </c>
      <c r="BN1437" s="82">
        <f t="shared" si="270"/>
        <v>2.6639809600194075E-3</v>
      </c>
      <c r="BO1437" s="86">
        <f t="shared" si="275"/>
        <v>1.1066209548937778E-5</v>
      </c>
      <c r="BP1437" s="83">
        <f>SUMPRODUCT(BC1436:$BC$2006, BN1437:$BN$2007)</f>
        <v>291.79470178288926</v>
      </c>
      <c r="BQ1437" s="77">
        <f t="shared" si="271"/>
        <v>2.419216277536709E-3</v>
      </c>
    </row>
    <row r="1438" spans="55:69" x14ac:dyDescent="0.35">
      <c r="BC1438" s="88">
        <v>500</v>
      </c>
      <c r="BE1438" s="78">
        <f t="shared" si="272"/>
        <v>715500</v>
      </c>
      <c r="BF1438" s="82">
        <f t="shared" si="266"/>
        <v>0.96281679636881867</v>
      </c>
      <c r="BG1438" s="82">
        <f t="shared" si="268"/>
        <v>3.7183203631181327E-2</v>
      </c>
      <c r="BH1438" s="86">
        <f t="shared" si="273"/>
        <v>8.5635371141368211E-5</v>
      </c>
      <c r="BI1438" s="83">
        <f>SUMPRODUCT(BC1438:$BC$2007,BG1438:$BG$2007)</f>
        <v>5910.6866775578155</v>
      </c>
      <c r="BJ1438" s="77">
        <f t="shared" si="267"/>
        <v>2.7194099860476887E-2</v>
      </c>
      <c r="BL1438" s="78">
        <f t="shared" si="274"/>
        <v>715500</v>
      </c>
      <c r="BM1438" s="82">
        <f t="shared" si="269"/>
        <v>0.99734703947052605</v>
      </c>
      <c r="BN1438" s="82">
        <f t="shared" si="270"/>
        <v>2.6529605294739467E-3</v>
      </c>
      <c r="BO1438" s="86">
        <f t="shared" si="275"/>
        <v>1.1020430545460869E-5</v>
      </c>
      <c r="BP1438" s="83">
        <f>SUMPRODUCT(BC1437:$BC$2006, BN1438:$BN$2007)</f>
        <v>290.46271130287954</v>
      </c>
      <c r="BQ1438" s="77">
        <f t="shared" si="271"/>
        <v>2.4081729891182609E-3</v>
      </c>
    </row>
    <row r="1439" spans="55:69" x14ac:dyDescent="0.35">
      <c r="BC1439" s="88">
        <v>500</v>
      </c>
      <c r="BE1439" s="78">
        <f t="shared" si="272"/>
        <v>716000</v>
      </c>
      <c r="BF1439" s="82">
        <f t="shared" si="266"/>
        <v>0.96290223496922644</v>
      </c>
      <c r="BG1439" s="82">
        <f t="shared" si="268"/>
        <v>3.7097765030773555E-2</v>
      </c>
      <c r="BH1439" s="86">
        <f t="shared" si="273"/>
        <v>8.5438600407772292E-5</v>
      </c>
      <c r="BI1439" s="83">
        <f>SUMPRODUCT(BC1439:$BC$2007,BG1439:$BG$2007)</f>
        <v>5892.0950757422243</v>
      </c>
      <c r="BJ1439" s="77">
        <f t="shared" si="267"/>
        <v>2.7108562950144785E-2</v>
      </c>
      <c r="BL1439" s="78">
        <f t="shared" si="274"/>
        <v>716000</v>
      </c>
      <c r="BM1439" s="82">
        <f t="shared" si="269"/>
        <v>0.99735801431144777</v>
      </c>
      <c r="BN1439" s="82">
        <f t="shared" si="270"/>
        <v>2.6419856885522286E-3</v>
      </c>
      <c r="BO1439" s="86">
        <f t="shared" si="275"/>
        <v>1.0974840921718076E-5</v>
      </c>
      <c r="BP1439" s="83">
        <f>SUMPRODUCT(BC1438:$BC$2006, BN1439:$BN$2007)</f>
        <v>289.13623103814251</v>
      </c>
      <c r="BQ1439" s="77">
        <f t="shared" si="271"/>
        <v>2.3971753848825586E-3</v>
      </c>
    </row>
    <row r="1440" spans="55:69" x14ac:dyDescent="0.35">
      <c r="BC1440" s="88">
        <v>500</v>
      </c>
      <c r="BE1440" s="78">
        <f t="shared" si="272"/>
        <v>716500</v>
      </c>
      <c r="BF1440" s="82">
        <f t="shared" si="266"/>
        <v>0.9629874772510354</v>
      </c>
      <c r="BG1440" s="82">
        <f t="shared" si="268"/>
        <v>3.7012522748964605E-2</v>
      </c>
      <c r="BH1440" s="86">
        <f t="shared" si="273"/>
        <v>8.5242281808950437E-5</v>
      </c>
      <c r="BI1440" s="83">
        <f>SUMPRODUCT(BC1440:$BC$2007,BG1440:$BG$2007)</f>
        <v>5873.5461932268381</v>
      </c>
      <c r="BJ1440" s="77">
        <f t="shared" si="267"/>
        <v>2.7023222584305586E-2</v>
      </c>
      <c r="BL1440" s="78">
        <f t="shared" si="274"/>
        <v>716500</v>
      </c>
      <c r="BM1440" s="82">
        <f t="shared" si="269"/>
        <v>0.99736894375134233</v>
      </c>
      <c r="BN1440" s="82">
        <f t="shared" si="270"/>
        <v>2.6310562486576705E-3</v>
      </c>
      <c r="BO1440" s="86">
        <f t="shared" si="275"/>
        <v>1.092943989455808E-5</v>
      </c>
      <c r="BP1440" s="83">
        <f>SUMPRODUCT(BC1439:$BC$2006, BN1440:$BN$2007)</f>
        <v>287.81523819386661</v>
      </c>
      <c r="BQ1440" s="77">
        <f t="shared" si="271"/>
        <v>2.3862232758420057E-3</v>
      </c>
    </row>
    <row r="1441" spans="55:69" x14ac:dyDescent="0.35">
      <c r="BC1441" s="88">
        <v>500</v>
      </c>
      <c r="BE1441" s="78">
        <f t="shared" si="272"/>
        <v>717000</v>
      </c>
      <c r="BF1441" s="82">
        <f t="shared" si="266"/>
        <v>0.96307252366534113</v>
      </c>
      <c r="BG1441" s="82">
        <f t="shared" si="268"/>
        <v>3.6927476334658871E-2</v>
      </c>
      <c r="BH1441" s="86">
        <f t="shared" si="273"/>
        <v>8.5046414305733897E-5</v>
      </c>
      <c r="BI1441" s="83">
        <f>SUMPRODUCT(BC1441:$BC$2007,BG1441:$BG$2007)</f>
        <v>5855.0399318523532</v>
      </c>
      <c r="BJ1441" s="77">
        <f t="shared" si="267"/>
        <v>2.6938078311344434E-2</v>
      </c>
      <c r="BL1441" s="78">
        <f t="shared" si="274"/>
        <v>717000</v>
      </c>
      <c r="BM1441" s="82">
        <f t="shared" si="269"/>
        <v>0.99737982797802593</v>
      </c>
      <c r="BN1441" s="82">
        <f t="shared" si="270"/>
        <v>2.6201720219740654E-3</v>
      </c>
      <c r="BO1441" s="86">
        <f t="shared" si="275"/>
        <v>1.0884226683605114E-5</v>
      </c>
      <c r="BP1441" s="83">
        <f>SUMPRODUCT(BC1440:$BC$2006, BN1441:$BN$2007)</f>
        <v>286.49971006953768</v>
      </c>
      <c r="BQ1441" s="77">
        <f t="shared" si="271"/>
        <v>2.3753164737908092E-3</v>
      </c>
    </row>
    <row r="1442" spans="55:69" x14ac:dyDescent="0.35">
      <c r="BC1442" s="88">
        <v>500</v>
      </c>
      <c r="BE1442" s="78">
        <f t="shared" si="272"/>
        <v>717500</v>
      </c>
      <c r="BF1442" s="82">
        <f t="shared" si="266"/>
        <v>0.96315737466220297</v>
      </c>
      <c r="BG1442" s="82">
        <f t="shared" si="268"/>
        <v>3.684262533779703E-2</v>
      </c>
      <c r="BH1442" s="86">
        <f t="shared" si="273"/>
        <v>8.48509968618405E-5</v>
      </c>
      <c r="BI1442" s="83">
        <f>SUMPRODUCT(BC1442:$BC$2007,BG1442:$BG$2007)</f>
        <v>5836.5761936850258</v>
      </c>
      <c r="BJ1442" s="77">
        <f t="shared" si="267"/>
        <v>2.6853129680684238E-2</v>
      </c>
      <c r="BL1442" s="78">
        <f t="shared" si="274"/>
        <v>717500</v>
      </c>
      <c r="BM1442" s="82">
        <f t="shared" si="269"/>
        <v>0.99739066717853775</v>
      </c>
      <c r="BN1442" s="82">
        <f t="shared" si="270"/>
        <v>2.6093328214622513E-3</v>
      </c>
      <c r="BO1442" s="86">
        <f t="shared" si="275"/>
        <v>1.0839200511814084E-5</v>
      </c>
      <c r="BP1442" s="83">
        <f>SUMPRODUCT(BC1441:$BC$2006, BN1442:$BN$2007)</f>
        <v>285.18962405855069</v>
      </c>
      <c r="BQ1442" s="77">
        <f t="shared" si="271"/>
        <v>2.3644547913017591E-3</v>
      </c>
    </row>
    <row r="1443" spans="55:69" x14ac:dyDescent="0.35">
      <c r="BC1443" s="88">
        <v>500</v>
      </c>
      <c r="BE1443" s="78">
        <f t="shared" si="272"/>
        <v>718000</v>
      </c>
      <c r="BF1443" s="82">
        <f t="shared" si="266"/>
        <v>0.96324203069064618</v>
      </c>
      <c r="BG1443" s="82">
        <f t="shared" si="268"/>
        <v>3.6757969309353822E-2</v>
      </c>
      <c r="BH1443" s="86">
        <f t="shared" si="273"/>
        <v>8.465602844320852E-5</v>
      </c>
      <c r="BI1443" s="83">
        <f>SUMPRODUCT(BC1443:$BC$2007,BG1443:$BG$2007)</f>
        <v>5818.1548810161266</v>
      </c>
      <c r="BJ1443" s="77">
        <f t="shared" si="267"/>
        <v>2.6768376242783162E-2</v>
      </c>
      <c r="BL1443" s="78">
        <f t="shared" si="274"/>
        <v>718000</v>
      </c>
      <c r="BM1443" s="82">
        <f t="shared" si="269"/>
        <v>0.99740146153914333</v>
      </c>
      <c r="BN1443" s="82">
        <f t="shared" si="270"/>
        <v>2.5985384608566697E-3</v>
      </c>
      <c r="BO1443" s="86">
        <f t="shared" si="275"/>
        <v>1.0794360605581588E-5</v>
      </c>
      <c r="BP1443" s="83">
        <f>SUMPRODUCT(BC1442:$BC$2006, BN1443:$BN$2007)</f>
        <v>283.88495764781959</v>
      </c>
      <c r="BQ1443" s="77">
        <f t="shared" si="271"/>
        <v>2.3536380417229935E-3</v>
      </c>
    </row>
    <row r="1444" spans="55:69" x14ac:dyDescent="0.35">
      <c r="BC1444" s="88">
        <v>500</v>
      </c>
      <c r="BE1444" s="78">
        <f t="shared" si="272"/>
        <v>718500</v>
      </c>
      <c r="BF1444" s="82">
        <f t="shared" si="266"/>
        <v>0.96332649219866406</v>
      </c>
      <c r="BG1444" s="82">
        <f t="shared" si="268"/>
        <v>3.6673507801335936E-2</v>
      </c>
      <c r="BH1444" s="86">
        <f t="shared" si="273"/>
        <v>8.4461508017885656E-5</v>
      </c>
      <c r="BI1444" s="83">
        <f>SUMPRODUCT(BC1444:$BC$2007,BG1444:$BG$2007)</f>
        <v>5799.7758963614478</v>
      </c>
      <c r="BJ1444" s="77">
        <f t="shared" si="267"/>
        <v>2.6683817549132356E-2</v>
      </c>
      <c r="BL1444" s="78">
        <f t="shared" si="274"/>
        <v>718500</v>
      </c>
      <c r="BM1444" s="82">
        <f t="shared" si="269"/>
        <v>0.99741221124533763</v>
      </c>
      <c r="BN1444" s="82">
        <f t="shared" si="270"/>
        <v>2.5877887546623679E-3</v>
      </c>
      <c r="BO1444" s="86">
        <f t="shared" si="275"/>
        <v>1.0749706194301822E-5</v>
      </c>
      <c r="BP1444" s="83">
        <f>SUMPRODUCT(BC1443:$BC$2006, BN1444:$BN$2007)</f>
        <v>282.58568841739128</v>
      </c>
      <c r="BQ1444" s="77">
        <f t="shared" si="271"/>
        <v>2.3428660391747996E-3</v>
      </c>
    </row>
    <row r="1445" spans="55:69" x14ac:dyDescent="0.35">
      <c r="BC1445" s="88">
        <v>500</v>
      </c>
      <c r="BE1445" s="78">
        <f t="shared" si="272"/>
        <v>719000</v>
      </c>
      <c r="BF1445" s="82">
        <f t="shared" si="266"/>
        <v>0.96341075963322043</v>
      </c>
      <c r="BG1445" s="82">
        <f t="shared" si="268"/>
        <v>3.6589240366779574E-2</v>
      </c>
      <c r="BH1445" s="86">
        <f t="shared" si="273"/>
        <v>8.4267434556362097E-5</v>
      </c>
      <c r="BI1445" s="83">
        <f>SUMPRODUCT(BC1445:$BC$2007,BG1445:$BG$2007)</f>
        <v>5781.4391424607811</v>
      </c>
      <c r="BJ1445" s="77">
        <f t="shared" si="267"/>
        <v>2.6599453152253556E-2</v>
      </c>
      <c r="BL1445" s="78">
        <f t="shared" si="274"/>
        <v>719000</v>
      </c>
      <c r="BM1445" s="82">
        <f t="shared" si="269"/>
        <v>0.99742291648184833</v>
      </c>
      <c r="BN1445" s="82">
        <f t="shared" si="270"/>
        <v>2.5770835181516683E-3</v>
      </c>
      <c r="BO1445" s="86">
        <f t="shared" si="275"/>
        <v>1.0705236510699656E-5</v>
      </c>
      <c r="BP1445" s="83">
        <f>SUMPRODUCT(BC1444:$BC$2006, BN1445:$BN$2007)</f>
        <v>281.29179404005998</v>
      </c>
      <c r="BQ1445" s="77">
        <f t="shared" si="271"/>
        <v>2.3321385985464152E-3</v>
      </c>
    </row>
    <row r="1446" spans="55:69" x14ac:dyDescent="0.35">
      <c r="BC1446" s="88">
        <v>500</v>
      </c>
      <c r="BE1446" s="78">
        <f t="shared" si="272"/>
        <v>719500</v>
      </c>
      <c r="BF1446" s="82">
        <f t="shared" si="266"/>
        <v>0.96349483344025255</v>
      </c>
      <c r="BG1446" s="82">
        <f t="shared" si="268"/>
        <v>3.6505166559747448E-2</v>
      </c>
      <c r="BH1446" s="86">
        <f t="shared" si="273"/>
        <v>8.4073807032125636E-5</v>
      </c>
      <c r="BI1446" s="83">
        <f>SUMPRODUCT(BC1446:$BC$2007,BG1446:$BG$2007)</f>
        <v>5763.14452227739</v>
      </c>
      <c r="BJ1446" s="77">
        <f t="shared" si="267"/>
        <v>2.6515282605696654E-2</v>
      </c>
      <c r="BL1446" s="78">
        <f t="shared" si="274"/>
        <v>719500</v>
      </c>
      <c r="BM1446" s="82">
        <f t="shared" si="269"/>
        <v>0.99743357743263883</v>
      </c>
      <c r="BN1446" s="82">
        <f t="shared" si="270"/>
        <v>2.5664225673611707E-3</v>
      </c>
      <c r="BO1446" s="86">
        <f t="shared" si="275"/>
        <v>1.0660950790497559E-5</v>
      </c>
      <c r="BP1446" s="83">
        <f>SUMPRODUCT(BC1445:$BC$2006, BN1446:$BN$2007)</f>
        <v>280.0032522809841</v>
      </c>
      <c r="BQ1446" s="77">
        <f t="shared" si="271"/>
        <v>2.3214555354928524E-3</v>
      </c>
    </row>
    <row r="1447" spans="55:69" x14ac:dyDescent="0.35">
      <c r="BC1447" s="88">
        <v>500</v>
      </c>
      <c r="BE1447" s="78">
        <f t="shared" si="272"/>
        <v>720000</v>
      </c>
      <c r="BF1447" s="82">
        <f t="shared" si="266"/>
        <v>0.96357871406467244</v>
      </c>
      <c r="BG1447" s="82">
        <f t="shared" si="268"/>
        <v>3.6421285935327563E-2</v>
      </c>
      <c r="BH1447" s="86">
        <f t="shared" si="273"/>
        <v>8.3880624419885308E-5</v>
      </c>
      <c r="BI1447" s="83">
        <f>SUMPRODUCT(BC1447:$BC$2007,BG1447:$BG$2007)</f>
        <v>5744.8919389975172</v>
      </c>
      <c r="BJ1447" s="77">
        <f t="shared" si="267"/>
        <v>2.6431305464037436E-2</v>
      </c>
      <c r="BL1447" s="78">
        <f t="shared" si="274"/>
        <v>720000</v>
      </c>
      <c r="BM1447" s="82">
        <f t="shared" si="269"/>
        <v>0.99744419428091158</v>
      </c>
      <c r="BN1447" s="82">
        <f t="shared" si="270"/>
        <v>2.555805719088422E-3</v>
      </c>
      <c r="BO1447" s="86">
        <f t="shared" si="275"/>
        <v>1.0616848272748669E-5</v>
      </c>
      <c r="BP1447" s="83">
        <f>SUMPRODUCT(BC1446:$BC$2006, BN1447:$BN$2007)</f>
        <v>278.72004099730344</v>
      </c>
      <c r="BQ1447" s="77">
        <f t="shared" si="271"/>
        <v>2.3108166664317247E-3</v>
      </c>
    </row>
    <row r="1448" spans="55:69" x14ac:dyDescent="0.35">
      <c r="BC1448" s="88">
        <v>500</v>
      </c>
      <c r="BE1448" s="78">
        <f t="shared" si="272"/>
        <v>720500</v>
      </c>
      <c r="BF1448" s="82">
        <f t="shared" si="266"/>
        <v>0.96366240195037034</v>
      </c>
      <c r="BG1448" s="82">
        <f t="shared" si="268"/>
        <v>3.633759804962966E-2</v>
      </c>
      <c r="BH1448" s="86">
        <f t="shared" si="273"/>
        <v>8.3687885697902864E-5</v>
      </c>
      <c r="BI1448" s="83">
        <f>SUMPRODUCT(BC1448:$BC$2007,BG1448:$BG$2007)</f>
        <v>5726.681296029853</v>
      </c>
      <c r="BJ1448" s="77">
        <f t="shared" si="267"/>
        <v>2.6347521282875128E-2</v>
      </c>
      <c r="BL1448" s="78">
        <f t="shared" si="274"/>
        <v>720500</v>
      </c>
      <c r="BM1448" s="82">
        <f t="shared" si="269"/>
        <v>0.99745476720911097</v>
      </c>
      <c r="BN1448" s="82">
        <f t="shared" si="270"/>
        <v>2.5452327908890293E-3</v>
      </c>
      <c r="BO1448" s="86">
        <f t="shared" si="275"/>
        <v>1.0572928199392706E-5</v>
      </c>
      <c r="BP1448" s="83">
        <f>SUMPRODUCT(BC1447:$BC$2006, BN1448:$BN$2007)</f>
        <v>277.44213813775929</v>
      </c>
      <c r="BQ1448" s="77">
        <f t="shared" si="271"/>
        <v>2.3002218085400958E-3</v>
      </c>
    </row>
    <row r="1449" spans="55:69" x14ac:dyDescent="0.35">
      <c r="BC1449" s="88">
        <v>500</v>
      </c>
      <c r="BE1449" s="78">
        <f t="shared" si="272"/>
        <v>721000</v>
      </c>
      <c r="BF1449" s="82">
        <f t="shared" si="266"/>
        <v>0.96374589754021611</v>
      </c>
      <c r="BG1449" s="82">
        <f t="shared" si="268"/>
        <v>3.6254102459783888E-2</v>
      </c>
      <c r="BH1449" s="86">
        <f t="shared" si="273"/>
        <v>8.3495589845772322E-5</v>
      </c>
      <c r="BI1449" s="83">
        <f>SUMPRODUCT(BC1449:$BC$2007,BG1449:$BG$2007)</f>
        <v>5708.5124970050392</v>
      </c>
      <c r="BJ1449" s="77">
        <f t="shared" si="267"/>
        <v>2.6263929618830117E-2</v>
      </c>
      <c r="BL1449" s="78">
        <f t="shared" si="274"/>
        <v>721000</v>
      </c>
      <c r="BM1449" s="82">
        <f t="shared" si="269"/>
        <v>0.99746529639892689</v>
      </c>
      <c r="BN1449" s="82">
        <f t="shared" si="270"/>
        <v>2.5347036010731072E-3</v>
      </c>
      <c r="BO1449" s="86">
        <f t="shared" si="275"/>
        <v>1.0529189815922102E-5</v>
      </c>
      <c r="BP1449" s="83">
        <f>SUMPRODUCT(BC1448:$BC$2006, BN1449:$BN$2007)</f>
        <v>276.16952174231477</v>
      </c>
      <c r="BQ1449" s="77">
        <f t="shared" si="271"/>
        <v>2.2896707797513335E-3</v>
      </c>
    </row>
    <row r="1450" spans="55:69" x14ac:dyDescent="0.35">
      <c r="BC1450" s="88">
        <v>500</v>
      </c>
      <c r="BE1450" s="78">
        <f t="shared" si="272"/>
        <v>721500</v>
      </c>
      <c r="BF1450" s="82">
        <f t="shared" si="266"/>
        <v>0.9638292012760622</v>
      </c>
      <c r="BG1450" s="82">
        <f t="shared" si="268"/>
        <v>3.6170798723937803E-2</v>
      </c>
      <c r="BH1450" s="86">
        <f t="shared" si="273"/>
        <v>8.3303735846085303E-5</v>
      </c>
      <c r="BI1450" s="83">
        <f>SUMPRODUCT(BC1450:$BC$2007,BG1450:$BG$2007)</f>
        <v>5690.3854457751468</v>
      </c>
      <c r="BJ1450" s="77">
        <f t="shared" si="267"/>
        <v>2.6180530029541561E-2</v>
      </c>
      <c r="BL1450" s="78">
        <f t="shared" si="274"/>
        <v>721500</v>
      </c>
      <c r="BM1450" s="82">
        <f t="shared" si="269"/>
        <v>0.99747578203129739</v>
      </c>
      <c r="BN1450" s="82">
        <f t="shared" si="270"/>
        <v>2.5242179687026134E-3</v>
      </c>
      <c r="BO1450" s="86">
        <f t="shared" si="275"/>
        <v>1.0485632370493825E-5</v>
      </c>
      <c r="BP1450" s="83">
        <f>SUMPRODUCT(BC1449:$BC$2006, BN1450:$BN$2007)</f>
        <v>274.90216994177814</v>
      </c>
      <c r="BQ1450" s="77">
        <f t="shared" si="271"/>
        <v>2.2791633987519866E-3</v>
      </c>
    </row>
    <row r="1451" spans="55:69" x14ac:dyDescent="0.35">
      <c r="BC1451" s="88">
        <v>500</v>
      </c>
      <c r="BE1451" s="78">
        <f t="shared" si="272"/>
        <v>722000</v>
      </c>
      <c r="BF1451" s="82">
        <f t="shared" si="266"/>
        <v>0.96391231359874585</v>
      </c>
      <c r="BG1451" s="82">
        <f t="shared" si="268"/>
        <v>3.6087686401254149E-2</v>
      </c>
      <c r="BH1451" s="86">
        <f t="shared" si="273"/>
        <v>8.3112322683653872E-5</v>
      </c>
      <c r="BI1451" s="83">
        <f>SUMPRODUCT(BC1451:$BC$2007,BG1451:$BG$2007)</f>
        <v>5672.3000464131774</v>
      </c>
      <c r="BJ1451" s="77">
        <f t="shared" si="267"/>
        <v>2.6097322073665066E-2</v>
      </c>
      <c r="BL1451" s="78">
        <f t="shared" si="274"/>
        <v>722000</v>
      </c>
      <c r="BM1451" s="82">
        <f t="shared" si="269"/>
        <v>0.99748622428641232</v>
      </c>
      <c r="BN1451" s="82">
        <f t="shared" si="270"/>
        <v>2.5137757135876848E-3</v>
      </c>
      <c r="BO1451" s="86">
        <f t="shared" si="275"/>
        <v>1.0442255114928578E-5</v>
      </c>
      <c r="BP1451" s="83">
        <f>SUMPRODUCT(BC1450:$BC$2006, BN1451:$BN$2007)</f>
        <v>273.6400609574269</v>
      </c>
      <c r="BQ1451" s="77">
        <f t="shared" si="271"/>
        <v>2.2686994849786665E-3</v>
      </c>
    </row>
    <row r="1452" spans="55:69" x14ac:dyDescent="0.35">
      <c r="BC1452" s="88">
        <v>500</v>
      </c>
      <c r="BE1452" s="78">
        <f t="shared" si="272"/>
        <v>722500</v>
      </c>
      <c r="BF1452" s="82">
        <f t="shared" si="266"/>
        <v>0.96399523494809114</v>
      </c>
      <c r="BG1452" s="82">
        <f t="shared" si="268"/>
        <v>3.600476505190886E-2</v>
      </c>
      <c r="BH1452" s="86">
        <f t="shared" si="273"/>
        <v>8.2921349345288498E-5</v>
      </c>
      <c r="BI1452" s="83">
        <f>SUMPRODUCT(BC1452:$BC$2007,BG1452:$BG$2007)</f>
        <v>5654.2562032125525</v>
      </c>
      <c r="BJ1452" s="77">
        <f t="shared" si="267"/>
        <v>2.6014305310870373E-2</v>
      </c>
      <c r="BL1452" s="78">
        <f t="shared" si="274"/>
        <v>722500</v>
      </c>
      <c r="BM1452" s="82">
        <f t="shared" si="269"/>
        <v>0.99749662334371569</v>
      </c>
      <c r="BN1452" s="82">
        <f t="shared" si="270"/>
        <v>2.5033766562843063E-3</v>
      </c>
      <c r="BO1452" s="86">
        <f t="shared" si="275"/>
        <v>1.0399057303378534E-5</v>
      </c>
      <c r="BP1452" s="83">
        <f>SUMPRODUCT(BC1451:$BC$2006, BN1452:$BN$2007)</f>
        <v>272.38317310063309</v>
      </c>
      <c r="BQ1452" s="77">
        <f t="shared" si="271"/>
        <v>2.2582788586149424E-3</v>
      </c>
    </row>
    <row r="1453" spans="55:69" x14ac:dyDescent="0.35">
      <c r="BC1453" s="88">
        <v>500</v>
      </c>
      <c r="BE1453" s="78">
        <f t="shared" si="272"/>
        <v>723000</v>
      </c>
      <c r="BF1453" s="82">
        <f t="shared" si="266"/>
        <v>0.9640779657629116</v>
      </c>
      <c r="BG1453" s="82">
        <f t="shared" si="268"/>
        <v>3.5922034237088396E-2</v>
      </c>
      <c r="BH1453" s="86">
        <f t="shared" si="273"/>
        <v>8.2730814820464182E-5</v>
      </c>
      <c r="BI1453" s="83">
        <f>SUMPRODUCT(BC1453:$BC$2007,BG1453:$BG$2007)</f>
        <v>5636.2538206865984</v>
      </c>
      <c r="BJ1453" s="77">
        <f t="shared" si="267"/>
        <v>2.5931479301838953E-2</v>
      </c>
      <c r="BL1453" s="78">
        <f t="shared" si="274"/>
        <v>723000</v>
      </c>
      <c r="BM1453" s="82">
        <f t="shared" si="269"/>
        <v>0.99750697938190958</v>
      </c>
      <c r="BN1453" s="82">
        <f t="shared" si="270"/>
        <v>2.4930206180904246E-3</v>
      </c>
      <c r="BO1453" s="86">
        <f t="shared" si="275"/>
        <v>1.0356038193881645E-5</v>
      </c>
      <c r="BP1453" s="83">
        <f>SUMPRODUCT(BC1452:$BC$2006, BN1453:$BN$2007)</f>
        <v>271.13148477249098</v>
      </c>
      <c r="BQ1453" s="77">
        <f t="shared" si="271"/>
        <v>2.2479013405882538E-3</v>
      </c>
    </row>
    <row r="1454" spans="55:69" x14ac:dyDescent="0.35">
      <c r="BC1454" s="88">
        <v>500</v>
      </c>
      <c r="BE1454" s="78">
        <f t="shared" si="272"/>
        <v>723500</v>
      </c>
      <c r="BF1454" s="82">
        <f t="shared" si="266"/>
        <v>0.9641605064810127</v>
      </c>
      <c r="BG1454" s="82">
        <f t="shared" si="268"/>
        <v>3.5839493518987298E-2</v>
      </c>
      <c r="BH1454" s="86">
        <f t="shared" si="273"/>
        <v>8.254071810109842E-5</v>
      </c>
      <c r="BI1454" s="83">
        <f>SUMPRODUCT(BC1454:$BC$2007,BG1454:$BG$2007)</f>
        <v>5618.2928035680534</v>
      </c>
      <c r="BJ1454" s="77">
        <f t="shared" si="267"/>
        <v>2.5848843608261764E-2</v>
      </c>
      <c r="BL1454" s="78">
        <f t="shared" si="274"/>
        <v>723500</v>
      </c>
      <c r="BM1454" s="82">
        <f t="shared" si="269"/>
        <v>0.99751729257895649</v>
      </c>
      <c r="BN1454" s="82">
        <f t="shared" si="270"/>
        <v>2.4827074210435063E-3</v>
      </c>
      <c r="BO1454" s="86">
        <f t="shared" si="275"/>
        <v>1.0313197046918354E-5</v>
      </c>
      <c r="BP1454" s="83">
        <f>SUMPRODUCT(BC1453:$BC$2006, BN1454:$BN$2007)</f>
        <v>269.88497446344576</v>
      </c>
      <c r="BQ1454" s="77">
        <f t="shared" si="271"/>
        <v>2.2375667525668329E-3</v>
      </c>
    </row>
    <row r="1455" spans="55:69" x14ac:dyDescent="0.35">
      <c r="BC1455" s="88">
        <v>500</v>
      </c>
      <c r="BE1455" s="78">
        <f t="shared" si="272"/>
        <v>724000</v>
      </c>
      <c r="BF1455" s="82">
        <f t="shared" si="266"/>
        <v>0.9642428575391937</v>
      </c>
      <c r="BG1455" s="82">
        <f t="shared" si="268"/>
        <v>3.5757142460806302E-2</v>
      </c>
      <c r="BH1455" s="86">
        <f t="shared" si="273"/>
        <v>8.2351058180996084E-5</v>
      </c>
      <c r="BI1455" s="83">
        <f>SUMPRODUCT(BC1455:$BC$2007,BG1455:$BG$2007)</f>
        <v>5600.3730568085584</v>
      </c>
      <c r="BJ1455" s="77">
        <f t="shared" si="267"/>
        <v>2.5766397792836893E-2</v>
      </c>
      <c r="BL1455" s="78">
        <f t="shared" si="274"/>
        <v>724000</v>
      </c>
      <c r="BM1455" s="82">
        <f t="shared" si="269"/>
        <v>0.99752756311208302</v>
      </c>
      <c r="BN1455" s="82">
        <f t="shared" si="270"/>
        <v>2.4724368879169845E-3</v>
      </c>
      <c r="BO1455" s="86">
        <f t="shared" si="275"/>
        <v>1.0270533126521819E-5</v>
      </c>
      <c r="BP1455" s="83">
        <f>SUMPRODUCT(BC1454:$BC$2006, BN1455:$BN$2007)</f>
        <v>268.64362075292394</v>
      </c>
      <c r="BQ1455" s="77">
        <f t="shared" si="271"/>
        <v>2.2272749169566395E-3</v>
      </c>
    </row>
    <row r="1456" spans="55:69" x14ac:dyDescent="0.35">
      <c r="BC1456" s="88">
        <v>500</v>
      </c>
      <c r="BE1456" s="78">
        <f t="shared" si="272"/>
        <v>724500</v>
      </c>
      <c r="BF1456" s="82">
        <f t="shared" si="266"/>
        <v>0.96432501937325021</v>
      </c>
      <c r="BG1456" s="82">
        <f t="shared" si="268"/>
        <v>3.5674980626749786E-2</v>
      </c>
      <c r="BH1456" s="86">
        <f t="shared" si="273"/>
        <v>8.2161834056515559E-5</v>
      </c>
      <c r="BI1456" s="83">
        <f>SUMPRODUCT(BC1456:$BC$2007,BG1456:$BG$2007)</f>
        <v>5582.4944855781569</v>
      </c>
      <c r="BJ1456" s="77">
        <f t="shared" si="267"/>
        <v>2.5684141419267271E-2</v>
      </c>
      <c r="BL1456" s="78">
        <f t="shared" si="274"/>
        <v>724500</v>
      </c>
      <c r="BM1456" s="82">
        <f t="shared" si="269"/>
        <v>0.99753779115778241</v>
      </c>
      <c r="BN1456" s="82">
        <f t="shared" si="270"/>
        <v>2.4622088422175947E-3</v>
      </c>
      <c r="BO1456" s="86">
        <f t="shared" si="275"/>
        <v>1.0228045699389732E-5</v>
      </c>
      <c r="BP1456" s="83">
        <f>SUMPRODUCT(BC1455:$BC$2006, BN1456:$BN$2007)</f>
        <v>267.40740230896546</v>
      </c>
      <c r="BQ1456" s="77">
        <f t="shared" si="271"/>
        <v>2.2170256568983101E-3</v>
      </c>
    </row>
    <row r="1457" spans="55:69" x14ac:dyDescent="0.35">
      <c r="BC1457" s="88">
        <v>500</v>
      </c>
      <c r="BE1457" s="78">
        <f t="shared" si="272"/>
        <v>725000</v>
      </c>
      <c r="BF1457" s="82">
        <f t="shared" si="266"/>
        <v>0.96440699241797645</v>
      </c>
      <c r="BG1457" s="82">
        <f t="shared" si="268"/>
        <v>3.559300758202355E-2</v>
      </c>
      <c r="BH1457" s="86">
        <f t="shared" si="273"/>
        <v>8.1973044726235678E-5</v>
      </c>
      <c r="BI1457" s="83">
        <f>SUMPRODUCT(BC1457:$BC$2007,BG1457:$BG$2007)</f>
        <v>5564.6569952647833</v>
      </c>
      <c r="BJ1457" s="77">
        <f t="shared" si="267"/>
        <v>2.5602074052258301E-2</v>
      </c>
      <c r="BL1457" s="78">
        <f t="shared" si="274"/>
        <v>725000</v>
      </c>
      <c r="BM1457" s="82">
        <f t="shared" si="269"/>
        <v>0.99754797689181773</v>
      </c>
      <c r="BN1457" s="82">
        <f t="shared" si="270"/>
        <v>2.4520231081822663E-3</v>
      </c>
      <c r="BO1457" s="86">
        <f t="shared" si="275"/>
        <v>1.0185734035328409E-5</v>
      </c>
      <c r="BP1457" s="83">
        <f>SUMPRODUCT(BC1456:$BC$2006, BN1457:$BN$2007)</f>
        <v>266.17629788785661</v>
      </c>
      <c r="BQ1457" s="77">
        <f t="shared" si="271"/>
        <v>2.2068187962641169E-3</v>
      </c>
    </row>
    <row r="1458" spans="55:69" x14ac:dyDescent="0.35">
      <c r="BC1458" s="88">
        <v>500</v>
      </c>
      <c r="BE1458" s="78">
        <f t="shared" si="272"/>
        <v>725500</v>
      </c>
      <c r="BF1458" s="82">
        <f t="shared" si="266"/>
        <v>0.96448877710716774</v>
      </c>
      <c r="BG1458" s="82">
        <f t="shared" si="268"/>
        <v>3.5511222892832262E-2</v>
      </c>
      <c r="BH1458" s="86">
        <f t="shared" si="273"/>
        <v>8.1784689191288784E-5</v>
      </c>
      <c r="BI1458" s="83">
        <f>SUMPRODUCT(BC1458:$BC$2007,BG1458:$BG$2007)</f>
        <v>5546.8604914737707</v>
      </c>
      <c r="BJ1458" s="77">
        <f t="shared" si="267"/>
        <v>2.5520195257515602E-2</v>
      </c>
      <c r="BL1458" s="78">
        <f t="shared" si="274"/>
        <v>725500</v>
      </c>
      <c r="BM1458" s="82">
        <f t="shared" si="269"/>
        <v>0.99755812048922521</v>
      </c>
      <c r="BN1458" s="82">
        <f t="shared" si="270"/>
        <v>2.4418795107747915E-3</v>
      </c>
      <c r="BO1458" s="86">
        <f t="shared" si="275"/>
        <v>1.0143597407474836E-5</v>
      </c>
      <c r="BP1458" s="83">
        <f>SUMPRODUCT(BC1457:$BC$2006, BN1458:$BN$2007)</f>
        <v>264.9502863337654</v>
      </c>
      <c r="BQ1458" s="77">
        <f t="shared" si="271"/>
        <v>2.1966541596549422E-3</v>
      </c>
    </row>
    <row r="1459" spans="55:69" x14ac:dyDescent="0.35">
      <c r="BC1459" s="88">
        <v>500</v>
      </c>
      <c r="BE1459" s="78">
        <f t="shared" si="272"/>
        <v>726000</v>
      </c>
      <c r="BF1459" s="82">
        <f t="shared" si="266"/>
        <v>0.96457037387362243</v>
      </c>
      <c r="BG1459" s="82">
        <f t="shared" si="268"/>
        <v>3.5429626126377567E-2</v>
      </c>
      <c r="BH1459" s="86">
        <f t="shared" si="273"/>
        <v>8.1596766454694603E-5</v>
      </c>
      <c r="BI1459" s="83">
        <f>SUMPRODUCT(BC1459:$BC$2007,BG1459:$BG$2007)</f>
        <v>5529.1048800273556</v>
      </c>
      <c r="BJ1459" s="77">
        <f t="shared" si="267"/>
        <v>2.5438504601742736E-2</v>
      </c>
      <c r="BL1459" s="78">
        <f t="shared" si="274"/>
        <v>726000</v>
      </c>
      <c r="BM1459" s="82">
        <f t="shared" si="269"/>
        <v>0.99756822212431673</v>
      </c>
      <c r="BN1459" s="82">
        <f t="shared" si="270"/>
        <v>2.431777875683272E-3</v>
      </c>
      <c r="BO1459" s="86">
        <f t="shared" si="275"/>
        <v>1.0101635091519512E-5</v>
      </c>
      <c r="BP1459" s="83">
        <f>SUMPRODUCT(BC1458:$BC$2006, BN1459:$BN$2007)</f>
        <v>263.72934657837806</v>
      </c>
      <c r="BQ1459" s="77">
        <f t="shared" si="271"/>
        <v>2.1865315723972665E-3</v>
      </c>
    </row>
    <row r="1460" spans="55:69" x14ac:dyDescent="0.35">
      <c r="BC1460" s="88">
        <v>500</v>
      </c>
      <c r="BE1460" s="78">
        <f t="shared" si="272"/>
        <v>726500</v>
      </c>
      <c r="BF1460" s="82">
        <f t="shared" si="266"/>
        <v>0.96465178314914457</v>
      </c>
      <c r="BG1460" s="82">
        <f t="shared" si="268"/>
        <v>3.534821685085543E-2</v>
      </c>
      <c r="BH1460" s="86">
        <f t="shared" si="273"/>
        <v>8.1409275522137392E-5</v>
      </c>
      <c r="BI1460" s="83">
        <f>SUMPRODUCT(BC1460:$BC$2007,BG1460:$BG$2007)</f>
        <v>5511.3900669641671</v>
      </c>
      <c r="BJ1460" s="77">
        <f t="shared" si="267"/>
        <v>2.535700165263885E-2</v>
      </c>
      <c r="BL1460" s="78">
        <f t="shared" si="274"/>
        <v>726500</v>
      </c>
      <c r="BM1460" s="82">
        <f t="shared" si="269"/>
        <v>0.9975782819706831</v>
      </c>
      <c r="BN1460" s="82">
        <f t="shared" si="270"/>
        <v>2.4217180293168994E-3</v>
      </c>
      <c r="BO1460" s="86">
        <f t="shared" si="275"/>
        <v>1.0059846366372582E-5</v>
      </c>
      <c r="BP1460" s="83">
        <f>SUMPRODUCT(BC1459:$BC$2006, BN1460:$BN$2007)</f>
        <v>262.5134576405365</v>
      </c>
      <c r="BQ1460" s="77">
        <f t="shared" si="271"/>
        <v>2.176450860540162E-3</v>
      </c>
    </row>
    <row r="1461" spans="55:69" x14ac:dyDescent="0.35">
      <c r="BC1461" s="88">
        <v>500</v>
      </c>
      <c r="BE1461" s="78">
        <f t="shared" si="272"/>
        <v>727000</v>
      </c>
      <c r="BF1461" s="82">
        <f t="shared" si="266"/>
        <v>0.96473300536454609</v>
      </c>
      <c r="BG1461" s="82">
        <f t="shared" si="268"/>
        <v>3.5266994635453908E-2</v>
      </c>
      <c r="BH1461" s="86">
        <f t="shared" si="273"/>
        <v>8.1222215401521858E-5</v>
      </c>
      <c r="BI1461" s="83">
        <f>SUMPRODUCT(BC1461:$BC$2007,BG1461:$BG$2007)</f>
        <v>5493.715958538739</v>
      </c>
      <c r="BJ1461" s="77">
        <f t="shared" si="267"/>
        <v>2.5275685978896425E-2</v>
      </c>
      <c r="BL1461" s="78">
        <f t="shared" si="274"/>
        <v>727000</v>
      </c>
      <c r="BM1461" s="82">
        <f t="shared" si="269"/>
        <v>0.99758830020119726</v>
      </c>
      <c r="BN1461" s="82">
        <f t="shared" si="270"/>
        <v>2.4116997988027356E-3</v>
      </c>
      <c r="BO1461" s="86">
        <f t="shared" si="275"/>
        <v>1.0018230514163839E-5</v>
      </c>
      <c r="BP1461" s="83">
        <f>SUMPRODUCT(BC1460:$BC$2006, BN1461:$BN$2007)</f>
        <v>261.30259862587803</v>
      </c>
      <c r="BQ1461" s="77">
        <f t="shared" si="271"/>
        <v>2.1664118508523049E-3</v>
      </c>
    </row>
    <row r="1462" spans="55:69" x14ac:dyDescent="0.35">
      <c r="BC1462" s="88">
        <v>500</v>
      </c>
      <c r="BE1462" s="78">
        <f t="shared" si="272"/>
        <v>727500</v>
      </c>
      <c r="BF1462" s="82">
        <f t="shared" si="266"/>
        <v>0.96481404094964862</v>
      </c>
      <c r="BG1462" s="82">
        <f t="shared" si="268"/>
        <v>3.5185959050351379E-2</v>
      </c>
      <c r="BH1462" s="86">
        <f t="shared" si="273"/>
        <v>8.1035585102529062E-5</v>
      </c>
      <c r="BI1462" s="83">
        <f>SUMPRODUCT(BC1462:$BC$2007,BG1462:$BG$2007)</f>
        <v>5476.0824612210117</v>
      </c>
      <c r="BJ1462" s="77">
        <f t="shared" si="267"/>
        <v>2.5194557150199002E-2</v>
      </c>
      <c r="BL1462" s="78">
        <f t="shared" si="274"/>
        <v>727500</v>
      </c>
      <c r="BM1462" s="82">
        <f t="shared" si="269"/>
        <v>0.99759827698801673</v>
      </c>
      <c r="BN1462" s="82">
        <f t="shared" si="270"/>
        <v>2.40172301198327E-3</v>
      </c>
      <c r="BO1462" s="86">
        <f t="shared" si="275"/>
        <v>9.9767868194655662E-6</v>
      </c>
      <c r="BP1462" s="83">
        <f>SUMPRODUCT(BC1461:$BC$2006, BN1462:$BN$2007)</f>
        <v>260.09674872647662</v>
      </c>
      <c r="BQ1462" s="77">
        <f t="shared" si="271"/>
        <v>2.156414370819002E-3</v>
      </c>
    </row>
    <row r="1463" spans="55:69" x14ac:dyDescent="0.35">
      <c r="BC1463" s="88">
        <v>500</v>
      </c>
      <c r="BE1463" s="78">
        <f t="shared" si="272"/>
        <v>728000</v>
      </c>
      <c r="BF1463" s="82">
        <f t="shared" si="266"/>
        <v>0.96489489033328668</v>
      </c>
      <c r="BG1463" s="82">
        <f t="shared" si="268"/>
        <v>3.5105109666713319E-2</v>
      </c>
      <c r="BH1463" s="86">
        <f t="shared" si="273"/>
        <v>8.0849383638059713E-5</v>
      </c>
      <c r="BI1463" s="83">
        <f>SUMPRODUCT(BC1463:$BC$2007,BG1463:$BG$2007)</f>
        <v>5458.489481695834</v>
      </c>
      <c r="BJ1463" s="77">
        <f t="shared" si="267"/>
        <v>2.5113614737218876E-2</v>
      </c>
      <c r="BL1463" s="78">
        <f t="shared" si="274"/>
        <v>728000</v>
      </c>
      <c r="BM1463" s="82">
        <f t="shared" si="269"/>
        <v>0.99760821250258691</v>
      </c>
      <c r="BN1463" s="82">
        <f t="shared" si="270"/>
        <v>2.3917874974130893E-3</v>
      </c>
      <c r="BO1463" s="86">
        <f t="shared" si="275"/>
        <v>9.9355145701807146E-6</v>
      </c>
      <c r="BP1463" s="83">
        <f>SUMPRODUCT(BC1462:$BC$2006, BN1463:$BN$2007)</f>
        <v>258.89588722048512</v>
      </c>
      <c r="BQ1463" s="77">
        <f t="shared" si="271"/>
        <v>2.1464582486392259E-3</v>
      </c>
    </row>
    <row r="1464" spans="55:69" x14ac:dyDescent="0.35">
      <c r="BC1464" s="88">
        <v>500</v>
      </c>
      <c r="BE1464" s="78">
        <f t="shared" si="272"/>
        <v>728500</v>
      </c>
      <c r="BF1464" s="82">
        <f t="shared" si="266"/>
        <v>0.96497555394330892</v>
      </c>
      <c r="BG1464" s="82">
        <f t="shared" si="268"/>
        <v>3.5024446056691083E-2</v>
      </c>
      <c r="BH1464" s="86">
        <f t="shared" si="273"/>
        <v>8.0663610022235765E-5</v>
      </c>
      <c r="BI1464" s="83">
        <f>SUMPRODUCT(BC1464:$BC$2007,BG1464:$BG$2007)</f>
        <v>5440.9369268624787</v>
      </c>
      <c r="BJ1464" s="77">
        <f t="shared" si="267"/>
        <v>2.5032858311614874E-2</v>
      </c>
      <c r="BL1464" s="78">
        <f t="shared" si="274"/>
        <v>728500</v>
      </c>
      <c r="BM1464" s="82">
        <f t="shared" si="269"/>
        <v>0.99761810691564401</v>
      </c>
      <c r="BN1464" s="82">
        <f t="shared" si="270"/>
        <v>2.3818930843559905E-3</v>
      </c>
      <c r="BO1464" s="86">
        <f t="shared" si="275"/>
        <v>9.8944130570988165E-6</v>
      </c>
      <c r="BP1464" s="83">
        <f>SUMPRODUCT(BC1463:$BC$2006, BN1464:$BN$2007)</f>
        <v>257.69999347177861</v>
      </c>
      <c r="BQ1464" s="77">
        <f t="shared" si="271"/>
        <v>2.1365433132226538E-3</v>
      </c>
    </row>
    <row r="1465" spans="55:69" x14ac:dyDescent="0.35">
      <c r="BC1465" s="88">
        <v>500</v>
      </c>
      <c r="BE1465" s="78">
        <f t="shared" si="272"/>
        <v>729000</v>
      </c>
      <c r="BF1465" s="82">
        <f t="shared" si="266"/>
        <v>0.96505603220658132</v>
      </c>
      <c r="BG1465" s="82">
        <f t="shared" si="268"/>
        <v>3.4943967793418684E-2</v>
      </c>
      <c r="BH1465" s="86">
        <f t="shared" si="273"/>
        <v>8.047826327239882E-5</v>
      </c>
      <c r="BI1465" s="83">
        <f>SUMPRODUCT(BC1465:$BC$2007,BG1465:$BG$2007)</f>
        <v>5423.4247038341337</v>
      </c>
      <c r="BJ1465" s="77">
        <f t="shared" si="267"/>
        <v>2.4952287446030012E-2</v>
      </c>
      <c r="BL1465" s="78">
        <f t="shared" si="274"/>
        <v>729000</v>
      </c>
      <c r="BM1465" s="82">
        <f t="shared" si="269"/>
        <v>0.99762796039721791</v>
      </c>
      <c r="BN1465" s="82">
        <f t="shared" si="270"/>
        <v>2.3720396027820945E-3</v>
      </c>
      <c r="BO1465" s="86">
        <f t="shared" si="275"/>
        <v>9.8534815738959836E-6</v>
      </c>
      <c r="BP1465" s="83">
        <f>SUMPRODUCT(BC1464:$BC$2006, BN1465:$BN$2007)</f>
        <v>256.50904692960057</v>
      </c>
      <c r="BQ1465" s="77">
        <f t="shared" si="271"/>
        <v>2.1266693941867391E-3</v>
      </c>
    </row>
    <row r="1466" spans="55:69" x14ac:dyDescent="0.35">
      <c r="BC1466" s="88">
        <v>500</v>
      </c>
      <c r="BE1466" s="78">
        <f t="shared" si="272"/>
        <v>729500</v>
      </c>
      <c r="BF1466" s="82">
        <f t="shared" si="266"/>
        <v>0.96513632554898887</v>
      </c>
      <c r="BG1466" s="82">
        <f t="shared" si="268"/>
        <v>3.4863674451011128E-2</v>
      </c>
      <c r="BH1466" s="86">
        <f t="shared" si="273"/>
        <v>8.0293342407555812E-5</v>
      </c>
      <c r="BI1466" s="83">
        <f>SUMPRODUCT(BC1466:$BC$2007,BG1466:$BG$2007)</f>
        <v>5405.9527199374234</v>
      </c>
      <c r="BJ1466" s="77">
        <f t="shared" si="267"/>
        <v>2.4871901714089283E-2</v>
      </c>
      <c r="BL1466" s="78">
        <f t="shared" si="274"/>
        <v>729500</v>
      </c>
      <c r="BM1466" s="82">
        <f t="shared" si="269"/>
        <v>0.99763777311663515</v>
      </c>
      <c r="BN1466" s="82">
        <f t="shared" si="270"/>
        <v>2.3622268833648485E-3</v>
      </c>
      <c r="BO1466" s="86">
        <f t="shared" si="275"/>
        <v>9.8127194172459298E-6</v>
      </c>
      <c r="BP1466" s="83">
        <f>SUMPRODUCT(BC1465:$BC$2006, BN1466:$BN$2007)</f>
        <v>255.3230271282095</v>
      </c>
      <c r="BQ1466" s="77">
        <f t="shared" si="271"/>
        <v>2.1168363218537775E-3</v>
      </c>
    </row>
    <row r="1467" spans="55:69" x14ac:dyDescent="0.35">
      <c r="BC1467" s="88">
        <v>500</v>
      </c>
      <c r="BE1467" s="78">
        <f t="shared" si="272"/>
        <v>730000</v>
      </c>
      <c r="BF1467" s="82">
        <f t="shared" si="266"/>
        <v>0.96521643439543769</v>
      </c>
      <c r="BG1467" s="82">
        <f t="shared" si="268"/>
        <v>3.4783565604562305E-2</v>
      </c>
      <c r="BH1467" s="86">
        <f t="shared" si="273"/>
        <v>8.0108846448823101E-5</v>
      </c>
      <c r="BI1467" s="83">
        <f>SUMPRODUCT(BC1467:$BC$2007,BG1467:$BG$2007)</f>
        <v>5388.5208827119195</v>
      </c>
      <c r="BJ1467" s="77">
        <f t="shared" si="267"/>
        <v>2.479170069039743E-2</v>
      </c>
      <c r="BL1467" s="78">
        <f t="shared" si="274"/>
        <v>730000</v>
      </c>
      <c r="BM1467" s="82">
        <f t="shared" si="269"/>
        <v>0.99764754524252175</v>
      </c>
      <c r="BN1467" s="82">
        <f t="shared" si="270"/>
        <v>2.3524547574782506E-3</v>
      </c>
      <c r="BO1467" s="86">
        <f t="shared" si="275"/>
        <v>9.7721258865979266E-6</v>
      </c>
      <c r="BP1467" s="83">
        <f>SUMPRODUCT(BC1466:$BC$2006, BN1467:$BN$2007)</f>
        <v>254.14191368652718</v>
      </c>
      <c r="BQ1467" s="77">
        <f t="shared" si="271"/>
        <v>2.1070439272479926E-3</v>
      </c>
    </row>
    <row r="1468" spans="55:69" x14ac:dyDescent="0.35">
      <c r="BC1468" s="88">
        <v>500</v>
      </c>
      <c r="BE1468" s="78">
        <f t="shared" si="272"/>
        <v>730500</v>
      </c>
      <c r="BF1468" s="82">
        <f t="shared" si="266"/>
        <v>0.96529635916985801</v>
      </c>
      <c r="BG1468" s="82">
        <f t="shared" si="268"/>
        <v>3.4703640830141991E-2</v>
      </c>
      <c r="BH1468" s="86">
        <f t="shared" si="273"/>
        <v>7.9924774420314648E-5</v>
      </c>
      <c r="BI1468" s="83">
        <f>SUMPRODUCT(BC1468:$BC$2007,BG1468:$BG$2007)</f>
        <v>5371.1290999096391</v>
      </c>
      <c r="BJ1468" s="77">
        <f t="shared" si="267"/>
        <v>2.4711683950536616E-2</v>
      </c>
      <c r="BL1468" s="78">
        <f t="shared" si="274"/>
        <v>730500</v>
      </c>
      <c r="BM1468" s="82">
        <f t="shared" si="269"/>
        <v>0.99765727694280604</v>
      </c>
      <c r="BN1468" s="82">
        <f t="shared" si="270"/>
        <v>2.3427230571939628E-3</v>
      </c>
      <c r="BO1468" s="86">
        <f t="shared" si="275"/>
        <v>9.7317002842878253E-6</v>
      </c>
      <c r="BP1468" s="83">
        <f>SUMPRODUCT(BC1467:$BC$2006, BN1468:$BN$2007)</f>
        <v>252.96568630778796</v>
      </c>
      <c r="BQ1468" s="77">
        <f t="shared" si="271"/>
        <v>2.0972920420926295E-3</v>
      </c>
    </row>
    <row r="1469" spans="55:69" x14ac:dyDescent="0.35">
      <c r="BC1469" s="88">
        <v>500</v>
      </c>
      <c r="BE1469" s="78">
        <f t="shared" si="272"/>
        <v>731000</v>
      </c>
      <c r="BF1469" s="82">
        <f t="shared" si="266"/>
        <v>0.9653761002952056</v>
      </c>
      <c r="BG1469" s="82">
        <f t="shared" si="268"/>
        <v>3.4623899704794403E-2</v>
      </c>
      <c r="BH1469" s="86">
        <f t="shared" si="273"/>
        <v>7.9741125347587705E-5</v>
      </c>
      <c r="BI1469" s="83">
        <f>SUMPRODUCT(BC1469:$BC$2007,BG1469:$BG$2007)</f>
        <v>5353.7772794945677</v>
      </c>
      <c r="BJ1469" s="77">
        <f t="shared" si="267"/>
        <v>2.4631851071064227E-2</v>
      </c>
      <c r="BL1469" s="78">
        <f t="shared" si="274"/>
        <v>731000</v>
      </c>
      <c r="BM1469" s="82">
        <f t="shared" si="269"/>
        <v>0.99766696838472191</v>
      </c>
      <c r="BN1469" s="82">
        <f t="shared" si="270"/>
        <v>2.3330316152780917E-3</v>
      </c>
      <c r="BO1469" s="86">
        <f t="shared" si="275"/>
        <v>9.691441915871124E-6</v>
      </c>
      <c r="BP1469" s="83">
        <f>SUMPRODUCT(BC1468:$BC$2006, BN1469:$BN$2007)</f>
        <v>251.79432477919102</v>
      </c>
      <c r="BQ1469" s="77">
        <f t="shared" si="271"/>
        <v>2.087580498807068E-3</v>
      </c>
    </row>
    <row r="1470" spans="55:69" x14ac:dyDescent="0.35">
      <c r="BC1470" s="88">
        <v>500</v>
      </c>
      <c r="BE1470" s="78">
        <f t="shared" si="272"/>
        <v>731500</v>
      </c>
      <c r="BF1470" s="82">
        <f t="shared" si="266"/>
        <v>0.96545565819346468</v>
      </c>
      <c r="BG1470" s="82">
        <f t="shared" si="268"/>
        <v>3.4544341806535317E-2</v>
      </c>
      <c r="BH1470" s="86">
        <f t="shared" si="273"/>
        <v>7.9557898259086102E-5</v>
      </c>
      <c r="BI1470" s="83">
        <f>SUMPRODUCT(BC1470:$BC$2007,BG1470:$BG$2007)</f>
        <v>5336.4653296421702</v>
      </c>
      <c r="BJ1470" s="77">
        <f t="shared" si="267"/>
        <v>2.4552201629510648E-2</v>
      </c>
      <c r="BL1470" s="78">
        <f t="shared" si="274"/>
        <v>731500</v>
      </c>
      <c r="BM1470" s="82">
        <f t="shared" si="269"/>
        <v>0.99767661973481125</v>
      </c>
      <c r="BN1470" s="82">
        <f t="shared" si="270"/>
        <v>2.3233802651887459E-3</v>
      </c>
      <c r="BO1470" s="86">
        <f t="shared" si="275"/>
        <v>9.6513500893458115E-6</v>
      </c>
      <c r="BP1470" s="83">
        <f>SUMPRODUCT(BC1469:$BC$2006, BN1470:$BN$2007)</f>
        <v>250.62780897155199</v>
      </c>
      <c r="BQ1470" s="77">
        <f t="shared" si="271"/>
        <v>2.0779091305039381E-3</v>
      </c>
    </row>
    <row r="1471" spans="55:69" x14ac:dyDescent="0.35">
      <c r="BC1471" s="88">
        <v>500</v>
      </c>
      <c r="BE1471" s="78">
        <f t="shared" si="272"/>
        <v>732000</v>
      </c>
      <c r="BF1471" s="82">
        <f t="shared" si="266"/>
        <v>0.96553503328564971</v>
      </c>
      <c r="BG1471" s="82">
        <f t="shared" si="268"/>
        <v>3.4464966714350287E-2</v>
      </c>
      <c r="BH1471" s="86">
        <f t="shared" si="273"/>
        <v>7.9375092185030027E-5</v>
      </c>
      <c r="BI1471" s="83">
        <f>SUMPRODUCT(BC1471:$BC$2007,BG1471:$BG$2007)</f>
        <v>5319.1931587389017</v>
      </c>
      <c r="BJ1471" s="77">
        <f t="shared" si="267"/>
        <v>2.4472735204376983E-2</v>
      </c>
      <c r="BL1471" s="78">
        <f t="shared" si="274"/>
        <v>732000</v>
      </c>
      <c r="BM1471" s="82">
        <f t="shared" si="269"/>
        <v>0.99768623115892707</v>
      </c>
      <c r="BN1471" s="82">
        <f t="shared" si="270"/>
        <v>2.3137688410729274E-3</v>
      </c>
      <c r="BO1471" s="86">
        <f t="shared" si="275"/>
        <v>9.611424115818501E-6</v>
      </c>
      <c r="BP1471" s="83">
        <f>SUMPRODUCT(BC1470:$BC$2006, BN1471:$BN$2007)</f>
        <v>249.46611883895758</v>
      </c>
      <c r="BQ1471" s="77">
        <f t="shared" si="271"/>
        <v>2.0682777709862552E-3</v>
      </c>
    </row>
    <row r="1472" spans="55:69" x14ac:dyDescent="0.35">
      <c r="BC1472" s="88">
        <v>500</v>
      </c>
      <c r="BE1472" s="78">
        <f t="shared" si="272"/>
        <v>732500</v>
      </c>
      <c r="BF1472" s="82">
        <f t="shared" si="266"/>
        <v>0.96561422599180768</v>
      </c>
      <c r="BG1472" s="82">
        <f t="shared" si="268"/>
        <v>3.4385774008192316E-2</v>
      </c>
      <c r="BH1472" s="86">
        <f t="shared" si="273"/>
        <v>7.9192706157971138E-5</v>
      </c>
      <c r="BI1472" s="83">
        <f>SUMPRODUCT(BC1472:$BC$2007,BG1472:$BG$2007)</f>
        <v>5301.9606753817252</v>
      </c>
      <c r="BJ1472" s="77">
        <f t="shared" si="267"/>
        <v>2.4393451375132848E-2</v>
      </c>
      <c r="BL1472" s="78">
        <f t="shared" si="274"/>
        <v>732500</v>
      </c>
      <c r="BM1472" s="82">
        <f t="shared" si="269"/>
        <v>0.99769580282223624</v>
      </c>
      <c r="BN1472" s="82">
        <f t="shared" si="270"/>
        <v>2.304197177763756E-3</v>
      </c>
      <c r="BO1472" s="86">
        <f t="shared" si="275"/>
        <v>9.5716633091713632E-6</v>
      </c>
      <c r="BP1472" s="83">
        <f>SUMPRODUCT(BC1471:$BC$2006, BN1472:$BN$2007)</f>
        <v>248.30923441842111</v>
      </c>
      <c r="BQ1472" s="77">
        <f t="shared" si="271"/>
        <v>2.0586862547445624E-3</v>
      </c>
    </row>
    <row r="1473" spans="55:69" x14ac:dyDescent="0.35">
      <c r="BC1473" s="88">
        <v>500</v>
      </c>
      <c r="BE1473" s="78">
        <f t="shared" si="272"/>
        <v>733000</v>
      </c>
      <c r="BF1473" s="82">
        <f t="shared" si="266"/>
        <v>0.96569323673102037</v>
      </c>
      <c r="BG1473" s="82">
        <f t="shared" si="268"/>
        <v>3.4306763268979634E-2</v>
      </c>
      <c r="BH1473" s="86">
        <f t="shared" si="273"/>
        <v>7.9010739212681536E-5</v>
      </c>
      <c r="BI1473" s="83">
        <f>SUMPRODUCT(BC1473:$BC$2007,BG1473:$BG$2007)</f>
        <v>5284.7677883776296</v>
      </c>
      <c r="BJ1473" s="77">
        <f t="shared" si="267"/>
        <v>2.4314349722214166E-2</v>
      </c>
      <c r="BL1473" s="78">
        <f t="shared" si="274"/>
        <v>733000</v>
      </c>
      <c r="BM1473" s="82">
        <f t="shared" si="269"/>
        <v>0.99770533488922231</v>
      </c>
      <c r="BN1473" s="82">
        <f t="shared" si="270"/>
        <v>2.2946651107776939E-3</v>
      </c>
      <c r="BO1473" s="86">
        <f t="shared" si="275"/>
        <v>9.5320669860621265E-6</v>
      </c>
      <c r="BP1473" s="83">
        <f>SUMPRODUCT(BC1472:$BC$2006, BN1473:$BN$2007)</f>
        <v>247.15713582953924</v>
      </c>
      <c r="BQ1473" s="77">
        <f t="shared" si="271"/>
        <v>2.0491344169540878E-3</v>
      </c>
    </row>
    <row r="1474" spans="55:69" x14ac:dyDescent="0.35">
      <c r="BC1474" s="88">
        <v>500</v>
      </c>
      <c r="BE1474" s="78">
        <f t="shared" si="272"/>
        <v>733500</v>
      </c>
      <c r="BF1474" s="82">
        <f t="shared" si="266"/>
        <v>0.96577206592140696</v>
      </c>
      <c r="BG1474" s="82">
        <f t="shared" si="268"/>
        <v>3.4227934078593036E-2</v>
      </c>
      <c r="BH1474" s="86">
        <f t="shared" si="273"/>
        <v>7.8829190386597858E-5</v>
      </c>
      <c r="BI1474" s="83">
        <f>SUMPRODUCT(BC1474:$BC$2007,BG1474:$BG$2007)</f>
        <v>5267.6144067431405</v>
      </c>
      <c r="BJ1474" s="77">
        <f t="shared" si="267"/>
        <v>2.4235429827020889E-2</v>
      </c>
      <c r="BL1474" s="78">
        <f t="shared" si="274"/>
        <v>733500</v>
      </c>
      <c r="BM1474" s="82">
        <f t="shared" si="269"/>
        <v>0.99771482752368856</v>
      </c>
      <c r="BN1474" s="82">
        <f t="shared" si="270"/>
        <v>2.2851724763114367E-3</v>
      </c>
      <c r="BO1474" s="86">
        <f t="shared" si="275"/>
        <v>9.4926344662571438E-6</v>
      </c>
      <c r="BP1474" s="83">
        <f>SUMPRODUCT(BC1473:$BC$2006, BN1474:$BN$2007)</f>
        <v>246.00980327415039</v>
      </c>
      <c r="BQ1474" s="77">
        <f t="shared" si="271"/>
        <v>2.0396220934719095E-3</v>
      </c>
    </row>
    <row r="1475" spans="55:69" x14ac:dyDescent="0.35">
      <c r="BC1475" s="88">
        <v>500</v>
      </c>
      <c r="BE1475" s="78">
        <f t="shared" si="272"/>
        <v>734000</v>
      </c>
      <c r="BF1475" s="82">
        <f t="shared" si="266"/>
        <v>0.96585071398012534</v>
      </c>
      <c r="BG1475" s="82">
        <f t="shared" si="268"/>
        <v>3.4149286019874658E-2</v>
      </c>
      <c r="BH1475" s="86">
        <f t="shared" si="273"/>
        <v>7.8648058718377989E-5</v>
      </c>
      <c r="BI1475" s="83">
        <f>SUMPRODUCT(BC1475:$BC$2007,BG1475:$BG$2007)</f>
        <v>5250.5004397038438</v>
      </c>
      <c r="BJ1475" s="77">
        <f t="shared" si="267"/>
        <v>2.4156691271914825E-2</v>
      </c>
      <c r="BL1475" s="78">
        <f t="shared" si="274"/>
        <v>734000</v>
      </c>
      <c r="BM1475" s="82">
        <f t="shared" si="269"/>
        <v>0.99772428088876042</v>
      </c>
      <c r="BN1475" s="82">
        <f t="shared" si="270"/>
        <v>2.2757191112395825E-3</v>
      </c>
      <c r="BO1475" s="86">
        <f t="shared" si="275"/>
        <v>9.4533650718542361E-6</v>
      </c>
      <c r="BP1475" s="83">
        <f>SUMPRODUCT(BC1474:$BC$2006, BN1475:$BN$2007)</f>
        <v>244.86721703599466</v>
      </c>
      <c r="BQ1475" s="77">
        <f t="shared" si="271"/>
        <v>2.0301491208341389E-3</v>
      </c>
    </row>
    <row r="1476" spans="55:69" x14ac:dyDescent="0.35">
      <c r="BC1476" s="88">
        <v>500</v>
      </c>
      <c r="BE1476" s="78">
        <f t="shared" si="272"/>
        <v>734500</v>
      </c>
      <c r="BF1476" s="82">
        <f t="shared" si="266"/>
        <v>0.96592918132337535</v>
      </c>
      <c r="BG1476" s="82">
        <f t="shared" si="268"/>
        <v>3.4070818676624648E-2</v>
      </c>
      <c r="BH1476" s="86">
        <f t="shared" si="273"/>
        <v>7.8467343250010479E-5</v>
      </c>
      <c r="BI1476" s="83">
        <f>SUMPRODUCT(BC1476:$BC$2007,BG1476:$BG$2007)</f>
        <v>5233.4257966939067</v>
      </c>
      <c r="BJ1476" s="77">
        <f t="shared" si="267"/>
        <v>2.4078133640217443E-2</v>
      </c>
      <c r="BL1476" s="78">
        <f t="shared" si="274"/>
        <v>734500</v>
      </c>
      <c r="BM1476" s="82">
        <f t="shared" si="269"/>
        <v>0.99773369514688859</v>
      </c>
      <c r="BN1476" s="82">
        <f t="shared" si="270"/>
        <v>2.2663048531114116E-3</v>
      </c>
      <c r="BO1476" s="86">
        <f t="shared" si="275"/>
        <v>9.4142581281708715E-6</v>
      </c>
      <c r="BP1476" s="83">
        <f>SUMPRODUCT(BC1475:$BC$2006, BN1476:$BN$2007)</f>
        <v>243.72935748037492</v>
      </c>
      <c r="BQ1476" s="77">
        <f t="shared" si="271"/>
        <v>2.020715336253108E-3</v>
      </c>
    </row>
    <row r="1477" spans="55:69" x14ac:dyDescent="0.35">
      <c r="BC1477" s="88">
        <v>500</v>
      </c>
      <c r="BE1477" s="78">
        <f t="shared" si="272"/>
        <v>735000</v>
      </c>
      <c r="BF1477" s="82">
        <f t="shared" si="266"/>
        <v>0.96600746836640028</v>
      </c>
      <c r="BG1477" s="82">
        <f t="shared" si="268"/>
        <v>3.3992531633599721E-2</v>
      </c>
      <c r="BH1477" s="86">
        <f t="shared" si="273"/>
        <v>7.8287043024927172E-5</v>
      </c>
      <c r="BI1477" s="83">
        <f>SUMPRODUCT(BC1477:$BC$2007,BG1477:$BG$2007)</f>
        <v>5216.3903873555946</v>
      </c>
      <c r="BJ1477" s="77">
        <f t="shared" si="267"/>
        <v>2.3999756516207619E-2</v>
      </c>
      <c r="BL1477" s="78">
        <f t="shared" si="274"/>
        <v>735000</v>
      </c>
      <c r="BM1477" s="82">
        <f t="shared" si="269"/>
        <v>0.997743070459852</v>
      </c>
      <c r="BN1477" s="82">
        <f t="shared" si="270"/>
        <v>2.2569295401480005E-3</v>
      </c>
      <c r="BO1477" s="86">
        <f t="shared" si="275"/>
        <v>9.3753129634110977E-6</v>
      </c>
      <c r="BP1477" s="83">
        <f>SUMPRODUCT(BC1476:$BC$2006, BN1477:$BN$2007)</f>
        <v>242.59620505381918</v>
      </c>
      <c r="BQ1477" s="77">
        <f t="shared" si="271"/>
        <v>2.0113205776145717E-3</v>
      </c>
    </row>
    <row r="1478" spans="55:69" x14ac:dyDescent="0.35">
      <c r="BC1478" s="88">
        <v>500</v>
      </c>
      <c r="BE1478" s="78">
        <f t="shared" si="272"/>
        <v>735500</v>
      </c>
      <c r="BF1478" s="82">
        <f t="shared" si="266"/>
        <v>0.96608557552348928</v>
      </c>
      <c r="BG1478" s="82">
        <f t="shared" si="268"/>
        <v>3.3914424476510718E-2</v>
      </c>
      <c r="BH1478" s="86">
        <f t="shared" si="273"/>
        <v>7.8107157089002399E-5</v>
      </c>
      <c r="BI1478" s="83">
        <f>SUMPRODUCT(BC1478:$BC$2007,BG1478:$BG$2007)</f>
        <v>5199.3941215387958</v>
      </c>
      <c r="BJ1478" s="77">
        <f t="shared" si="267"/>
        <v>2.3921559485119481E-2</v>
      </c>
      <c r="BL1478" s="78">
        <f t="shared" si="274"/>
        <v>735500</v>
      </c>
      <c r="BM1478" s="82">
        <f t="shared" si="269"/>
        <v>0.99775240698875978</v>
      </c>
      <c r="BN1478" s="82">
        <f t="shared" si="270"/>
        <v>2.2475930112402231E-3</v>
      </c>
      <c r="BO1478" s="86">
        <f t="shared" si="275"/>
        <v>9.3365289077773639E-6</v>
      </c>
      <c r="BP1478" s="83">
        <f>SUMPRODUCT(BC1477:$BC$2006, BN1478:$BN$2007)</f>
        <v>241.46774028374517</v>
      </c>
      <c r="BQ1478" s="77">
        <f t="shared" si="271"/>
        <v>2.0019646834749279E-3</v>
      </c>
    </row>
    <row r="1479" spans="55:69" x14ac:dyDescent="0.35">
      <c r="BC1479" s="88">
        <v>500</v>
      </c>
      <c r="BE1479" s="78">
        <f t="shared" si="272"/>
        <v>736000</v>
      </c>
      <c r="BF1479" s="82">
        <f t="shared" si="266"/>
        <v>0.9661635032079795</v>
      </c>
      <c r="BG1479" s="82">
        <f t="shared" si="268"/>
        <v>3.3836496792020498E-2</v>
      </c>
      <c r="BH1479" s="86">
        <f t="shared" si="273"/>
        <v>7.7927684490219917E-5</v>
      </c>
      <c r="BI1479" s="83">
        <f>SUMPRODUCT(BC1479:$BC$2007,BG1479:$BG$2007)</f>
        <v>5182.4369093005398</v>
      </c>
      <c r="BJ1479" s="77">
        <f t="shared" si="267"/>
        <v>2.3843542133140171E-2</v>
      </c>
      <c r="BL1479" s="78">
        <f t="shared" si="274"/>
        <v>736000</v>
      </c>
      <c r="BM1479" s="82">
        <f t="shared" si="269"/>
        <v>0.99776170489405513</v>
      </c>
      <c r="BN1479" s="82">
        <f t="shared" si="270"/>
        <v>2.2382951059448652E-3</v>
      </c>
      <c r="BO1479" s="86">
        <f t="shared" si="275"/>
        <v>9.2979052953579E-6</v>
      </c>
      <c r="BP1479" s="83">
        <f>SUMPRODUCT(BC1478:$BC$2006, BN1479:$BN$2007)</f>
        <v>240.34394377812509</v>
      </c>
      <c r="BQ1479" s="77">
        <f t="shared" si="271"/>
        <v>1.9926474930584345E-3</v>
      </c>
    </row>
    <row r="1480" spans="55:69" x14ac:dyDescent="0.35">
      <c r="BC1480" s="88">
        <v>500</v>
      </c>
      <c r="BE1480" s="78">
        <f t="shared" si="272"/>
        <v>736500</v>
      </c>
      <c r="BF1480" s="82">
        <f t="shared" ref="BF1480:BF1543" si="276">_xlfn.EXPON.DIST(BE1480, 1/$BJ$4, TRUE)</f>
        <v>0.96624125183225862</v>
      </c>
      <c r="BG1480" s="82">
        <f t="shared" si="268"/>
        <v>3.3758748167741381E-2</v>
      </c>
      <c r="BH1480" s="86">
        <f t="shared" si="273"/>
        <v>7.7748624279116996E-5</v>
      </c>
      <c r="BI1480" s="83">
        <f>SUMPRODUCT(BC1480:$BC$2007,BG1480:$BG$2007)</f>
        <v>5165.5186609045295</v>
      </c>
      <c r="BJ1480" s="77">
        <f t="shared" ref="BJ1480:BJ1543" si="277">BI1480/$BJ$4</f>
        <v>2.3765704047407712E-2</v>
      </c>
      <c r="BL1480" s="78">
        <f t="shared" si="274"/>
        <v>736500</v>
      </c>
      <c r="BM1480" s="82">
        <f t="shared" si="269"/>
        <v>0.99777096433551715</v>
      </c>
      <c r="BN1480" s="82">
        <f t="shared" si="270"/>
        <v>2.229035664482848E-3</v>
      </c>
      <c r="BO1480" s="86">
        <f t="shared" si="275"/>
        <v>9.2594414620172927E-6</v>
      </c>
      <c r="BP1480" s="83">
        <f>SUMPRODUCT(BC1479:$BC$2006, BN1480:$BN$2007)</f>
        <v>239.22479622515266</v>
      </c>
      <c r="BQ1480" s="77">
        <f t="shared" si="271"/>
        <v>1.9833688462544542E-3</v>
      </c>
    </row>
    <row r="1481" spans="55:69" x14ac:dyDescent="0.35">
      <c r="BC1481" s="88">
        <v>500</v>
      </c>
      <c r="BE1481" s="78">
        <f t="shared" si="272"/>
        <v>737000</v>
      </c>
      <c r="BF1481" s="82">
        <f t="shared" si="276"/>
        <v>0.96631882180776629</v>
      </c>
      <c r="BG1481" s="82">
        <f t="shared" ref="BG1481:BG1544" si="278">1-BF1481</f>
        <v>3.3681178192233707E-2</v>
      </c>
      <c r="BH1481" s="86">
        <f t="shared" si="273"/>
        <v>7.7569975507674194E-5</v>
      </c>
      <c r="BI1481" s="83">
        <f>SUMPRODUCT(BC1481:$BC$2007,BG1481:$BG$2007)</f>
        <v>5148.6392868206576</v>
      </c>
      <c r="BJ1481" s="77">
        <f t="shared" si="277"/>
        <v>2.3688044816008762E-2</v>
      </c>
      <c r="BL1481" s="78">
        <f t="shared" si="274"/>
        <v>737000</v>
      </c>
      <c r="BM1481" s="82">
        <f t="shared" ref="BM1481:BM1544" si="279">_xlfn.EXPON.DIST(BL1481, 1/$BQ$4, TRUE)</f>
        <v>0.99778018547226421</v>
      </c>
      <c r="BN1481" s="82">
        <f t="shared" ref="BN1481:BN1544" si="280">1-BM1481</f>
        <v>2.2198145277357861E-3</v>
      </c>
      <c r="BO1481" s="86">
        <f t="shared" si="275"/>
        <v>9.22113674706182E-6</v>
      </c>
      <c r="BP1481" s="83">
        <f>SUMPRODUCT(BC1480:$BC$2006, BN1481:$BN$2007)</f>
        <v>238.1102783929112</v>
      </c>
      <c r="BQ1481" s="77">
        <f t="shared" ref="BQ1481:BQ1544" si="281">BP1481/$BQ$4</f>
        <v>1.9741285836146968E-3</v>
      </c>
    </row>
    <row r="1482" spans="55:69" x14ac:dyDescent="0.35">
      <c r="BC1482" s="88">
        <v>500</v>
      </c>
      <c r="BE1482" s="78">
        <f t="shared" ref="BE1482:BE1545" si="282">BE1481+500</f>
        <v>737500</v>
      </c>
      <c r="BF1482" s="82">
        <f t="shared" si="276"/>
        <v>0.96639621354499727</v>
      </c>
      <c r="BG1482" s="82">
        <f t="shared" si="278"/>
        <v>3.3603786455002727E-2</v>
      </c>
      <c r="BH1482" s="86">
        <f t="shared" ref="BH1482:BH1545" si="283">BF1482-BF1481</f>
        <v>7.7391737230980695E-5</v>
      </c>
      <c r="BI1482" s="83">
        <f>SUMPRODUCT(BC1482:$BC$2007,BG1482:$BG$2007)</f>
        <v>5131.7986977245428</v>
      </c>
      <c r="BJ1482" s="77">
        <f t="shared" si="277"/>
        <v>2.3610564027976493E-2</v>
      </c>
      <c r="BL1482" s="78">
        <f t="shared" ref="BL1482:BL1545" si="284">BL1481+500</f>
        <v>737500</v>
      </c>
      <c r="BM1482" s="82">
        <f t="shared" si="279"/>
        <v>0.99778936846275612</v>
      </c>
      <c r="BN1482" s="82">
        <f t="shared" si="280"/>
        <v>2.210631537243879E-3</v>
      </c>
      <c r="BO1482" s="86">
        <f t="shared" ref="BO1482:BO1545" si="285">BM1482-BM1481</f>
        <v>9.1829904919071836E-6</v>
      </c>
      <c r="BP1482" s="83">
        <f>SUMPRODUCT(BC1481:$BC$2006, BN1482:$BN$2007)</f>
        <v>237.00037112904334</v>
      </c>
      <c r="BQ1482" s="77">
        <f t="shared" si="281"/>
        <v>1.9649265463504866E-3</v>
      </c>
    </row>
    <row r="1483" spans="55:69" x14ac:dyDescent="0.35">
      <c r="BC1483" s="88">
        <v>500</v>
      </c>
      <c r="BE1483" s="78">
        <f t="shared" si="282"/>
        <v>738000</v>
      </c>
      <c r="BF1483" s="82">
        <f t="shared" si="276"/>
        <v>0.96647342745350273</v>
      </c>
      <c r="BG1483" s="82">
        <f t="shared" si="278"/>
        <v>3.3526572546497269E-2</v>
      </c>
      <c r="BH1483" s="86">
        <f t="shared" si="283"/>
        <v>7.7213908505457951E-5</v>
      </c>
      <c r="BI1483" s="83">
        <f>SUMPRODUCT(BC1483:$BC$2007,BG1483:$BG$2007)</f>
        <v>5114.9968044970419</v>
      </c>
      <c r="BJ1483" s="77">
        <f t="shared" si="277"/>
        <v>2.353326127328835E-2</v>
      </c>
      <c r="BL1483" s="78">
        <f t="shared" si="284"/>
        <v>738000</v>
      </c>
      <c r="BM1483" s="82">
        <f t="shared" si="279"/>
        <v>0.99779851346479764</v>
      </c>
      <c r="BN1483" s="82">
        <f t="shared" si="280"/>
        <v>2.2014865352023572E-3</v>
      </c>
      <c r="BO1483" s="86">
        <f t="shared" si="285"/>
        <v>9.1450020415217992E-6</v>
      </c>
      <c r="BP1483" s="83">
        <f>SUMPRODUCT(BC1482:$BC$2006, BN1483:$BN$2007)</f>
        <v>235.8950553604214</v>
      </c>
      <c r="BQ1483" s="77">
        <f t="shared" si="281"/>
        <v>1.9557625763300238E-3</v>
      </c>
    </row>
    <row r="1484" spans="55:69" x14ac:dyDescent="0.35">
      <c r="BC1484" s="88">
        <v>500</v>
      </c>
      <c r="BE1484" s="78">
        <f t="shared" si="282"/>
        <v>738500</v>
      </c>
      <c r="BF1484" s="82">
        <f t="shared" si="276"/>
        <v>0.96655046394189292</v>
      </c>
      <c r="BG1484" s="82">
        <f t="shared" si="278"/>
        <v>3.3449536058107077E-2</v>
      </c>
      <c r="BH1484" s="86">
        <f t="shared" si="283"/>
        <v>7.7036488390191948E-5</v>
      </c>
      <c r="BI1484" s="83">
        <f>SUMPRODUCT(BC1484:$BC$2007,BG1484:$BG$2007)</f>
        <v>5098.2335182237939</v>
      </c>
      <c r="BJ1484" s="77">
        <f t="shared" si="277"/>
        <v>2.3456136142863942E-2</v>
      </c>
      <c r="BL1484" s="78">
        <f t="shared" si="284"/>
        <v>738500</v>
      </c>
      <c r="BM1484" s="82">
        <f t="shared" si="279"/>
        <v>0.99780762063554018</v>
      </c>
      <c r="BN1484" s="82">
        <f t="shared" si="280"/>
        <v>2.1923793644598177E-3</v>
      </c>
      <c r="BO1484" s="86">
        <f t="shared" si="285"/>
        <v>9.1071707425394166E-6</v>
      </c>
      <c r="BP1484" s="83">
        <f>SUMPRODUCT(BC1483:$BC$2006, BN1484:$BN$2007)</f>
        <v>234.79431209282023</v>
      </c>
      <c r="BQ1484" s="77">
        <f t="shared" si="281"/>
        <v>1.9466365160756775E-3</v>
      </c>
    </row>
    <row r="1485" spans="55:69" x14ac:dyDescent="0.35">
      <c r="BC1485" s="88">
        <v>500</v>
      </c>
      <c r="BE1485" s="78">
        <f t="shared" si="282"/>
        <v>739000</v>
      </c>
      <c r="BF1485" s="82">
        <f t="shared" si="276"/>
        <v>0.96662732341783908</v>
      </c>
      <c r="BG1485" s="82">
        <f t="shared" si="278"/>
        <v>3.3372676582160921E-2</v>
      </c>
      <c r="BH1485" s="86">
        <f t="shared" si="283"/>
        <v>7.6859475946156053E-5</v>
      </c>
      <c r="BI1485" s="83">
        <f>SUMPRODUCT(BC1485:$BC$2007,BG1485:$BG$2007)</f>
        <v>5081.508750194741</v>
      </c>
      <c r="BJ1485" s="77">
        <f t="shared" si="277"/>
        <v>2.3379188228562841E-2</v>
      </c>
      <c r="BL1485" s="78">
        <f t="shared" si="284"/>
        <v>739000</v>
      </c>
      <c r="BM1485" s="82">
        <f t="shared" si="279"/>
        <v>0.99781669013148555</v>
      </c>
      <c r="BN1485" s="82">
        <f t="shared" si="280"/>
        <v>2.1833098685144492E-3</v>
      </c>
      <c r="BO1485" s="86">
        <f t="shared" si="285"/>
        <v>9.0694959453685442E-6</v>
      </c>
      <c r="BP1485" s="83">
        <f>SUMPRODUCT(BC1484:$BC$2006, BN1485:$BN$2007)</f>
        <v>233.69812241059032</v>
      </c>
      <c r="BQ1485" s="77">
        <f t="shared" si="281"/>
        <v>1.9375482087612714E-3</v>
      </c>
    </row>
    <row r="1486" spans="55:69" x14ac:dyDescent="0.35">
      <c r="BC1486" s="88">
        <v>500</v>
      </c>
      <c r="BE1486" s="78">
        <f t="shared" si="282"/>
        <v>739500</v>
      </c>
      <c r="BF1486" s="82">
        <f t="shared" si="276"/>
        <v>0.96670400628807607</v>
      </c>
      <c r="BG1486" s="82">
        <f t="shared" si="278"/>
        <v>3.3295993711923932E-2</v>
      </c>
      <c r="BH1486" s="86">
        <f t="shared" si="283"/>
        <v>7.6682870236988165E-5</v>
      </c>
      <c r="BI1486" s="83">
        <f>SUMPRODUCT(BC1486:$BC$2007,BG1486:$BG$2007)</f>
        <v>5064.8224119036595</v>
      </c>
      <c r="BJ1486" s="77">
        <f t="shared" si="277"/>
        <v>2.3302417123182432E-2</v>
      </c>
      <c r="BL1486" s="78">
        <f t="shared" si="284"/>
        <v>739500</v>
      </c>
      <c r="BM1486" s="82">
        <f t="shared" si="279"/>
        <v>0.99782572210848774</v>
      </c>
      <c r="BN1486" s="82">
        <f t="shared" si="280"/>
        <v>2.1742778915122551E-3</v>
      </c>
      <c r="BO1486" s="86">
        <f t="shared" si="285"/>
        <v>9.0319770021940471E-6</v>
      </c>
      <c r="BP1486" s="83">
        <f>SUMPRODUCT(BC1485:$BC$2006, BN1486:$BN$2007)</f>
        <v>232.60646747633308</v>
      </c>
      <c r="BQ1486" s="77">
        <f t="shared" si="281"/>
        <v>1.9284974982093938E-3</v>
      </c>
    </row>
    <row r="1487" spans="55:69" x14ac:dyDescent="0.35">
      <c r="BC1487" s="88">
        <v>500</v>
      </c>
      <c r="BE1487" s="78">
        <f t="shared" si="282"/>
        <v>740000</v>
      </c>
      <c r="BF1487" s="82">
        <f t="shared" si="276"/>
        <v>0.96678051295840362</v>
      </c>
      <c r="BG1487" s="82">
        <f t="shared" si="278"/>
        <v>3.3219487041596385E-2</v>
      </c>
      <c r="BH1487" s="86">
        <f t="shared" si="283"/>
        <v>7.6506670327547432E-5</v>
      </c>
      <c r="BI1487" s="83">
        <f>SUMPRODUCT(BC1487:$BC$2007,BG1487:$BG$2007)</f>
        <v>5048.1744150476979</v>
      </c>
      <c r="BJ1487" s="77">
        <f t="shared" si="277"/>
        <v>2.3225822420455778E-2</v>
      </c>
      <c r="BL1487" s="78">
        <f t="shared" si="284"/>
        <v>740000</v>
      </c>
      <c r="BM1487" s="82">
        <f t="shared" si="279"/>
        <v>0.99783471672175617</v>
      </c>
      <c r="BN1487" s="82">
        <f t="shared" si="280"/>
        <v>2.1652832782438347E-3</v>
      </c>
      <c r="BO1487" s="86">
        <f t="shared" si="285"/>
        <v>8.9946132684204372E-6</v>
      </c>
      <c r="BP1487" s="83">
        <f>SUMPRODUCT(BC1486:$BC$2006, BN1487:$BN$2007)</f>
        <v>231.51932853057696</v>
      </c>
      <c r="BQ1487" s="77">
        <f t="shared" si="281"/>
        <v>1.9194842288887115E-3</v>
      </c>
    </row>
    <row r="1488" spans="55:69" x14ac:dyDescent="0.35">
      <c r="BC1488" s="88">
        <v>500</v>
      </c>
      <c r="BE1488" s="78">
        <f t="shared" si="282"/>
        <v>740500</v>
      </c>
      <c r="BF1488" s="82">
        <f t="shared" si="276"/>
        <v>0.96685684383368942</v>
      </c>
      <c r="BG1488" s="82">
        <f t="shared" si="278"/>
        <v>3.3143156166310583E-2</v>
      </c>
      <c r="BH1488" s="86">
        <f t="shared" si="283"/>
        <v>7.6330875285801625E-5</v>
      </c>
      <c r="BI1488" s="83">
        <f>SUMPRODUCT(BC1488:$BC$2007,BG1488:$BG$2007)</f>
        <v>5031.5646715269004</v>
      </c>
      <c r="BJ1488" s="77">
        <f t="shared" si="277"/>
        <v>2.3149403715049439E-2</v>
      </c>
      <c r="BL1488" s="78">
        <f t="shared" si="284"/>
        <v>740500</v>
      </c>
      <c r="BM1488" s="82">
        <f t="shared" si="279"/>
        <v>0.99784367412585828</v>
      </c>
      <c r="BN1488" s="82">
        <f t="shared" si="280"/>
        <v>2.1563258741417179E-3</v>
      </c>
      <c r="BO1488" s="86">
        <f t="shared" si="285"/>
        <v>8.9574041021167616E-6</v>
      </c>
      <c r="BP1488" s="83">
        <f>SUMPRODUCT(BC1487:$BC$2006, BN1488:$BN$2007)</f>
        <v>230.43668689145505</v>
      </c>
      <c r="BQ1488" s="77">
        <f t="shared" si="281"/>
        <v>1.9105082459112978E-3</v>
      </c>
    </row>
    <row r="1489" spans="55:69" x14ac:dyDescent="0.35">
      <c r="BC1489" s="88">
        <v>500</v>
      </c>
      <c r="BE1489" s="78">
        <f t="shared" si="282"/>
        <v>741000</v>
      </c>
      <c r="BF1489" s="82">
        <f t="shared" si="276"/>
        <v>0.96693299931787069</v>
      </c>
      <c r="BG1489" s="82">
        <f t="shared" si="278"/>
        <v>3.3067000682129311E-2</v>
      </c>
      <c r="BH1489" s="86">
        <f t="shared" si="283"/>
        <v>7.6155484181272826E-5</v>
      </c>
      <c r="BI1489" s="83">
        <f>SUMPRODUCT(BC1489:$BC$2007,BG1489:$BG$2007)</f>
        <v>5014.9930934437443</v>
      </c>
      <c r="BJ1489" s="77">
        <f t="shared" si="277"/>
        <v>2.3073160602561323E-2</v>
      </c>
      <c r="BL1489" s="78">
        <f t="shared" si="284"/>
        <v>741000</v>
      </c>
      <c r="BM1489" s="82">
        <f t="shared" si="279"/>
        <v>0.99785259447472185</v>
      </c>
      <c r="BN1489" s="82">
        <f t="shared" si="280"/>
        <v>2.1474055252781454E-3</v>
      </c>
      <c r="BO1489" s="86">
        <f t="shared" si="285"/>
        <v>8.9203488635725137E-6</v>
      </c>
      <c r="BP1489" s="83">
        <f>SUMPRODUCT(BC1488:$BC$2006, BN1489:$BN$2007)</f>
        <v>229.35852395438417</v>
      </c>
      <c r="BQ1489" s="77">
        <f t="shared" si="281"/>
        <v>1.9015693950299704E-3</v>
      </c>
    </row>
    <row r="1490" spans="55:69" x14ac:dyDescent="0.35">
      <c r="BC1490" s="88">
        <v>500</v>
      </c>
      <c r="BE1490" s="78">
        <f t="shared" si="282"/>
        <v>741500</v>
      </c>
      <c r="BF1490" s="82">
        <f t="shared" si="276"/>
        <v>0.96700897981395673</v>
      </c>
      <c r="BG1490" s="82">
        <f t="shared" si="278"/>
        <v>3.2991020186043274E-2</v>
      </c>
      <c r="BH1490" s="86">
        <f t="shared" si="283"/>
        <v>7.5980496086036631E-5</v>
      </c>
      <c r="BI1490" s="83">
        <f>SUMPRODUCT(BC1490:$BC$2007,BG1490:$BG$2007)</f>
        <v>4998.4595931026806</v>
      </c>
      <c r="BJ1490" s="77">
        <f t="shared" si="277"/>
        <v>2.2997092679518601E-2</v>
      </c>
      <c r="BL1490" s="78">
        <f t="shared" si="284"/>
        <v>741500</v>
      </c>
      <c r="BM1490" s="82">
        <f t="shared" si="279"/>
        <v>0.99786147792163804</v>
      </c>
      <c r="BN1490" s="82">
        <f t="shared" si="280"/>
        <v>2.1385220783619596E-3</v>
      </c>
      <c r="BO1490" s="86">
        <f t="shared" si="285"/>
        <v>8.8834469161858109E-6</v>
      </c>
      <c r="BP1490" s="83">
        <f>SUMPRODUCT(BC1489:$BC$2006, BN1490:$BN$2007)</f>
        <v>228.2848211917451</v>
      </c>
      <c r="BQ1490" s="77">
        <f t="shared" si="281"/>
        <v>1.8926675226356414E-3</v>
      </c>
    </row>
    <row r="1491" spans="55:69" x14ac:dyDescent="0.35">
      <c r="BC1491" s="88">
        <v>500</v>
      </c>
      <c r="BE1491" s="78">
        <f t="shared" si="282"/>
        <v>742000</v>
      </c>
      <c r="BF1491" s="82">
        <f t="shared" si="276"/>
        <v>0.96708478572403045</v>
      </c>
      <c r="BG1491" s="82">
        <f t="shared" si="278"/>
        <v>3.2915214275969551E-2</v>
      </c>
      <c r="BH1491" s="86">
        <f t="shared" si="283"/>
        <v>7.5805910073722949E-5</v>
      </c>
      <c r="BI1491" s="83">
        <f>SUMPRODUCT(BC1491:$BC$2007,BG1491:$BG$2007)</f>
        <v>4981.9640830096587</v>
      </c>
      <c r="BJ1491" s="77">
        <f t="shared" si="277"/>
        <v>2.2921199543375494E-2</v>
      </c>
      <c r="BL1491" s="78">
        <f t="shared" si="284"/>
        <v>742000</v>
      </c>
      <c r="BM1491" s="82">
        <f t="shared" si="279"/>
        <v>0.99787032461926395</v>
      </c>
      <c r="BN1491" s="82">
        <f t="shared" si="280"/>
        <v>2.1296753807360513E-3</v>
      </c>
      <c r="BO1491" s="86">
        <f t="shared" si="285"/>
        <v>8.8466976259082841E-6</v>
      </c>
      <c r="BP1491" s="83">
        <f>SUMPRODUCT(BC1490:$BC$2006, BN1491:$BN$2007)</f>
        <v>227.21556015256408</v>
      </c>
      <c r="BQ1491" s="77">
        <f t="shared" si="281"/>
        <v>1.8838024757546763E-3</v>
      </c>
    </row>
    <row r="1492" spans="55:69" x14ac:dyDescent="0.35">
      <c r="BC1492" s="88">
        <v>500</v>
      </c>
      <c r="BE1492" s="78">
        <f t="shared" si="282"/>
        <v>742500</v>
      </c>
      <c r="BF1492" s="82">
        <f t="shared" si="276"/>
        <v>0.9671604174492513</v>
      </c>
      <c r="BG1492" s="82">
        <f t="shared" si="278"/>
        <v>3.2839582550748703E-2</v>
      </c>
      <c r="BH1492" s="86">
        <f t="shared" si="283"/>
        <v>7.5631725220848267E-5</v>
      </c>
      <c r="BI1492" s="83">
        <f>SUMPRODUCT(BC1492:$BC$2007,BG1492:$BG$2007)</f>
        <v>4965.5064758716735</v>
      </c>
      <c r="BJ1492" s="77">
        <f t="shared" si="277"/>
        <v>2.2845480792511207E-2</v>
      </c>
      <c r="BL1492" s="78">
        <f t="shared" si="284"/>
        <v>742500</v>
      </c>
      <c r="BM1492" s="82">
        <f t="shared" si="279"/>
        <v>0.99787913471962508</v>
      </c>
      <c r="BN1492" s="82">
        <f t="shared" si="280"/>
        <v>2.1208652803749173E-3</v>
      </c>
      <c r="BO1492" s="86">
        <f t="shared" si="285"/>
        <v>8.8101003611340545E-6</v>
      </c>
      <c r="BP1492" s="83">
        <f>SUMPRODUCT(BC1491:$BC$2006, BN1492:$BN$2007)</f>
        <v>226.15072246219606</v>
      </c>
      <c r="BQ1492" s="77">
        <f t="shared" si="281"/>
        <v>1.8749741020462679E-3</v>
      </c>
    </row>
    <row r="1493" spans="55:69" x14ac:dyDescent="0.35">
      <c r="BC1493" s="88">
        <v>500</v>
      </c>
      <c r="BE1493" s="78">
        <f t="shared" si="282"/>
        <v>743000</v>
      </c>
      <c r="BF1493" s="82">
        <f t="shared" si="276"/>
        <v>0.96723587538985645</v>
      </c>
      <c r="BG1493" s="82">
        <f t="shared" si="278"/>
        <v>3.2764124610143552E-2</v>
      </c>
      <c r="BH1493" s="86">
        <f t="shared" si="283"/>
        <v>7.545794060515032E-5</v>
      </c>
      <c r="BI1493" s="83">
        <f>SUMPRODUCT(BC1493:$BC$2007,BG1493:$BG$2007)</f>
        <v>4949.0866845962983</v>
      </c>
      <c r="BJ1493" s="77">
        <f t="shared" si="277"/>
        <v>2.2769936026227768E-2</v>
      </c>
      <c r="BL1493" s="78">
        <f t="shared" si="284"/>
        <v>743000</v>
      </c>
      <c r="BM1493" s="82">
        <f t="shared" si="279"/>
        <v>0.99788790837411789</v>
      </c>
      <c r="BN1493" s="82">
        <f t="shared" si="280"/>
        <v>2.1120916258821065E-3</v>
      </c>
      <c r="BO1493" s="86">
        <f t="shared" si="285"/>
        <v>8.7736544928107563E-6</v>
      </c>
      <c r="BP1493" s="83">
        <f>SUMPRODUCT(BC1492:$BC$2006, BN1493:$BN$2007)</f>
        <v>225.0902898220086</v>
      </c>
      <c r="BQ1493" s="77">
        <f t="shared" si="281"/>
        <v>1.8661822497998159E-3</v>
      </c>
    </row>
    <row r="1494" spans="55:69" x14ac:dyDescent="0.35">
      <c r="BC1494" s="88">
        <v>500</v>
      </c>
      <c r="BE1494" s="78">
        <f t="shared" si="282"/>
        <v>743500</v>
      </c>
      <c r="BF1494" s="82">
        <f t="shared" si="276"/>
        <v>0.96731115994516381</v>
      </c>
      <c r="BG1494" s="82">
        <f t="shared" si="278"/>
        <v>3.2688840054836188E-2</v>
      </c>
      <c r="BH1494" s="86">
        <f t="shared" si="283"/>
        <v>7.5284555307364442E-5</v>
      </c>
      <c r="BI1494" s="83">
        <f>SUMPRODUCT(BC1494:$BC$2007,BG1494:$BG$2007)</f>
        <v>4932.7046222912259</v>
      </c>
      <c r="BJ1494" s="77">
        <f t="shared" si="277"/>
        <v>2.2694564844747925E-2</v>
      </c>
      <c r="BL1494" s="78">
        <f t="shared" si="284"/>
        <v>743500</v>
      </c>
      <c r="BM1494" s="82">
        <f t="shared" si="279"/>
        <v>0.99789664573351267</v>
      </c>
      <c r="BN1494" s="82">
        <f t="shared" si="280"/>
        <v>2.1033542664873339E-3</v>
      </c>
      <c r="BO1494" s="86">
        <f t="shared" si="285"/>
        <v>8.7373593947726036E-6</v>
      </c>
      <c r="BP1494" s="83">
        <f>SUMPRODUCT(BC1493:$BC$2006, BN1494:$BN$2007)</f>
        <v>224.03424400906752</v>
      </c>
      <c r="BQ1494" s="77">
        <f t="shared" si="281"/>
        <v>1.8574267679323196E-3</v>
      </c>
    </row>
    <row r="1495" spans="55:69" x14ac:dyDescent="0.35">
      <c r="BC1495" s="88">
        <v>500</v>
      </c>
      <c r="BE1495" s="78">
        <f t="shared" si="282"/>
        <v>744000</v>
      </c>
      <c r="BF1495" s="82">
        <f t="shared" si="276"/>
        <v>0.96738627151357359</v>
      </c>
      <c r="BG1495" s="82">
        <f t="shared" si="278"/>
        <v>3.2613728486426408E-2</v>
      </c>
      <c r="BH1495" s="86">
        <f t="shared" si="283"/>
        <v>7.5111568409780283E-5</v>
      </c>
      <c r="BI1495" s="83">
        <f>SUMPRODUCT(BC1495:$BC$2007,BG1495:$BG$2007)</f>
        <v>4916.3602022638106</v>
      </c>
      <c r="BJ1495" s="77">
        <f t="shared" si="277"/>
        <v>2.2619366849213039E-2</v>
      </c>
      <c r="BL1495" s="78">
        <f t="shared" si="284"/>
        <v>744000</v>
      </c>
      <c r="BM1495" s="82">
        <f t="shared" si="279"/>
        <v>0.99790534694795607</v>
      </c>
      <c r="BN1495" s="82">
        <f t="shared" si="280"/>
        <v>2.0946530520439266E-3</v>
      </c>
      <c r="BO1495" s="86">
        <f t="shared" si="285"/>
        <v>8.7012144434073235E-6</v>
      </c>
      <c r="BP1495" s="83">
        <f>SUMPRODUCT(BC1494:$BC$2006, BN1495:$BN$2007)</f>
        <v>222.98256687582386</v>
      </c>
      <c r="BQ1495" s="77">
        <f t="shared" si="281"/>
        <v>1.8487075059857843E-3</v>
      </c>
    </row>
    <row r="1496" spans="55:69" x14ac:dyDescent="0.35">
      <c r="BC1496" s="88">
        <v>500</v>
      </c>
      <c r="BE1496" s="78">
        <f t="shared" si="282"/>
        <v>744500</v>
      </c>
      <c r="BF1496" s="82">
        <f t="shared" si="276"/>
        <v>0.96746121049257061</v>
      </c>
      <c r="BG1496" s="82">
        <f t="shared" si="278"/>
        <v>3.2538789507429389E-2</v>
      </c>
      <c r="BH1496" s="86">
        <f t="shared" si="283"/>
        <v>7.4938978997018957E-5</v>
      </c>
      <c r="BI1496" s="83">
        <f>SUMPRODUCT(BC1496:$BC$2007,BG1496:$BG$2007)</f>
        <v>4900.053338020597</v>
      </c>
      <c r="BJ1496" s="77">
        <f t="shared" si="277"/>
        <v>2.2544341641680905E-2</v>
      </c>
      <c r="BL1496" s="78">
        <f t="shared" si="284"/>
        <v>744500</v>
      </c>
      <c r="BM1496" s="82">
        <f t="shared" si="279"/>
        <v>0.99791401216697351</v>
      </c>
      <c r="BN1496" s="82">
        <f t="shared" si="280"/>
        <v>2.0859878330264925E-3</v>
      </c>
      <c r="BO1496" s="86">
        <f t="shared" si="285"/>
        <v>8.6652190174341115E-6</v>
      </c>
      <c r="BP1496" s="83">
        <f>SUMPRODUCT(BC1495:$BC$2006, BN1496:$BN$2007)</f>
        <v>221.93524034980192</v>
      </c>
      <c r="BQ1496" s="77">
        <f t="shared" si="281"/>
        <v>1.8400243141246328E-3</v>
      </c>
    </row>
    <row r="1497" spans="55:69" x14ac:dyDescent="0.35">
      <c r="BC1497" s="88">
        <v>500</v>
      </c>
      <c r="BE1497" s="78">
        <f t="shared" si="282"/>
        <v>745000</v>
      </c>
      <c r="BF1497" s="82">
        <f t="shared" si="276"/>
        <v>0.96753597727872642</v>
      </c>
      <c r="BG1497" s="82">
        <f t="shared" si="278"/>
        <v>3.2464022721273578E-2</v>
      </c>
      <c r="BH1497" s="86">
        <f t="shared" si="283"/>
        <v>7.4766786155811005E-5</v>
      </c>
      <c r="BI1497" s="83">
        <f>SUMPRODUCT(BC1497:$BC$2007,BG1497:$BG$2007)</f>
        <v>4883.7839432668816</v>
      </c>
      <c r="BJ1497" s="77">
        <f t="shared" si="277"/>
        <v>2.246948882512375E-2</v>
      </c>
      <c r="BL1497" s="78">
        <f t="shared" si="284"/>
        <v>745000</v>
      </c>
      <c r="BM1497" s="82">
        <f t="shared" si="279"/>
        <v>0.99792264153947186</v>
      </c>
      <c r="BN1497" s="82">
        <f t="shared" si="280"/>
        <v>2.0773584605281448E-3</v>
      </c>
      <c r="BO1497" s="86">
        <f t="shared" si="285"/>
        <v>8.6293724983477205E-6</v>
      </c>
      <c r="BP1497" s="83">
        <f>SUMPRODUCT(BC1496:$BC$2006, BN1497:$BN$2007)</f>
        <v>220.89224643328865</v>
      </c>
      <c r="BQ1497" s="77">
        <f t="shared" si="281"/>
        <v>1.8313770431331326E-3</v>
      </c>
    </row>
    <row r="1498" spans="55:69" x14ac:dyDescent="0.35">
      <c r="BC1498" s="88">
        <v>500</v>
      </c>
      <c r="BE1498" s="78">
        <f t="shared" si="282"/>
        <v>745500</v>
      </c>
      <c r="BF1498" s="82">
        <f t="shared" si="276"/>
        <v>0.96761057226770109</v>
      </c>
      <c r="BG1498" s="82">
        <f t="shared" si="278"/>
        <v>3.2389427732298914E-2</v>
      </c>
      <c r="BH1498" s="86">
        <f t="shared" si="283"/>
        <v>7.4594988974663323E-5</v>
      </c>
      <c r="BI1498" s="83">
        <f>SUMPRODUCT(BC1498:$BC$2007,BG1498:$BG$2007)</f>
        <v>4867.551931906245</v>
      </c>
      <c r="BJ1498" s="77">
        <f t="shared" si="277"/>
        <v>2.2394808003426071E-2</v>
      </c>
      <c r="BL1498" s="78">
        <f t="shared" si="284"/>
        <v>745500</v>
      </c>
      <c r="BM1498" s="82">
        <f t="shared" si="279"/>
        <v>0.99793123521374205</v>
      </c>
      <c r="BN1498" s="82">
        <f t="shared" si="280"/>
        <v>2.0687647862579484E-3</v>
      </c>
      <c r="BO1498" s="86">
        <f t="shared" si="285"/>
        <v>8.5936742701964164E-6</v>
      </c>
      <c r="BP1498" s="83">
        <f>SUMPRODUCT(BC1497:$BC$2006, BN1498:$BN$2007)</f>
        <v>219.85356720302457</v>
      </c>
      <c r="BQ1498" s="77">
        <f t="shared" si="281"/>
        <v>1.8227655444128309E-3</v>
      </c>
    </row>
    <row r="1499" spans="55:69" x14ac:dyDescent="0.35">
      <c r="BC1499" s="88">
        <v>500</v>
      </c>
      <c r="BE1499" s="78">
        <f t="shared" si="282"/>
        <v>746000</v>
      </c>
      <c r="BF1499" s="82">
        <f t="shared" si="276"/>
        <v>0.96768499585424583</v>
      </c>
      <c r="BG1499" s="82">
        <f t="shared" si="278"/>
        <v>3.2315004145754167E-2</v>
      </c>
      <c r="BH1499" s="86">
        <f t="shared" si="283"/>
        <v>7.4423586544747344E-5</v>
      </c>
      <c r="BI1499" s="83">
        <f>SUMPRODUCT(BC1499:$BC$2007,BG1499:$BG$2007)</f>
        <v>4851.3572180400961</v>
      </c>
      <c r="BJ1499" s="77">
        <f t="shared" si="277"/>
        <v>2.2320298781382537E-2</v>
      </c>
      <c r="BL1499" s="78">
        <f t="shared" si="284"/>
        <v>746000</v>
      </c>
      <c r="BM1499" s="82">
        <f t="shared" si="279"/>
        <v>0.99793979333746141</v>
      </c>
      <c r="BN1499" s="82">
        <f t="shared" si="280"/>
        <v>2.0602066625385884E-3</v>
      </c>
      <c r="BO1499" s="86">
        <f t="shared" si="285"/>
        <v>8.5581237193599335E-6</v>
      </c>
      <c r="BP1499" s="83">
        <f>SUMPRODUCT(BC1498:$BC$2006, BN1499:$BN$2007)</f>
        <v>218.81918480989557</v>
      </c>
      <c r="BQ1499" s="77">
        <f t="shared" si="281"/>
        <v>1.8141896699800013E-3</v>
      </c>
    </row>
    <row r="1500" spans="55:69" x14ac:dyDescent="0.35">
      <c r="BC1500" s="88">
        <v>500</v>
      </c>
      <c r="BE1500" s="78">
        <f t="shared" si="282"/>
        <v>746500</v>
      </c>
      <c r="BF1500" s="82">
        <f t="shared" si="276"/>
        <v>0.96775924843220473</v>
      </c>
      <c r="BG1500" s="82">
        <f t="shared" si="278"/>
        <v>3.2240751567795267E-2</v>
      </c>
      <c r="BH1500" s="86">
        <f t="shared" si="283"/>
        <v>7.4252577958899835E-5</v>
      </c>
      <c r="BI1500" s="83">
        <f>SUMPRODUCT(BC1500:$BC$2007,BG1500:$BG$2007)</f>
        <v>4835.1997159672201</v>
      </c>
      <c r="BJ1500" s="77">
        <f t="shared" si="277"/>
        <v>2.224596076469592E-2</v>
      </c>
      <c r="BL1500" s="78">
        <f t="shared" si="284"/>
        <v>746500</v>
      </c>
      <c r="BM1500" s="82">
        <f t="shared" si="279"/>
        <v>0.99794831605769641</v>
      </c>
      <c r="BN1500" s="82">
        <f t="shared" si="280"/>
        <v>2.0516839423035949E-3</v>
      </c>
      <c r="BO1500" s="86">
        <f t="shared" si="285"/>
        <v>8.5227202349935638E-6</v>
      </c>
      <c r="BP1500" s="83">
        <f>SUMPRODUCT(BC1499:$BC$2006, BN1500:$BN$2007)</f>
        <v>217.78908147862629</v>
      </c>
      <c r="BQ1500" s="77">
        <f t="shared" si="281"/>
        <v>1.8056492724631001E-3</v>
      </c>
    </row>
    <row r="1501" spans="55:69" x14ac:dyDescent="0.35">
      <c r="BC1501" s="88">
        <v>500</v>
      </c>
      <c r="BE1501" s="78">
        <f t="shared" si="282"/>
        <v>747000</v>
      </c>
      <c r="BF1501" s="82">
        <f t="shared" si="276"/>
        <v>0.9678333303945168</v>
      </c>
      <c r="BG1501" s="82">
        <f t="shared" si="278"/>
        <v>3.21666696054832E-2</v>
      </c>
      <c r="BH1501" s="86">
        <f t="shared" si="283"/>
        <v>7.4081962312066985E-5</v>
      </c>
      <c r="BI1501" s="83">
        <f>SUMPRODUCT(BC1501:$BC$2007,BG1501:$BG$2007)</f>
        <v>4819.0793401833225</v>
      </c>
      <c r="BJ1501" s="77">
        <f t="shared" si="277"/>
        <v>2.2171793559974989E-2</v>
      </c>
      <c r="BL1501" s="78">
        <f t="shared" si="284"/>
        <v>747000</v>
      </c>
      <c r="BM1501" s="82">
        <f t="shared" si="279"/>
        <v>0.99795680352090532</v>
      </c>
      <c r="BN1501" s="82">
        <f t="shared" si="280"/>
        <v>2.0431964790946777E-3</v>
      </c>
      <c r="BO1501" s="86">
        <f t="shared" si="285"/>
        <v>8.4874632089171342E-6</v>
      </c>
      <c r="BP1501" s="83">
        <f>SUMPRODUCT(BC1500:$BC$2006, BN1501:$BN$2007)</f>
        <v>216.76323950747448</v>
      </c>
      <c r="BQ1501" s="77">
        <f t="shared" si="281"/>
        <v>1.7971442051002344E-3</v>
      </c>
    </row>
    <row r="1502" spans="55:69" x14ac:dyDescent="0.35">
      <c r="BC1502" s="88">
        <v>500</v>
      </c>
      <c r="BE1502" s="78">
        <f t="shared" si="282"/>
        <v>747500</v>
      </c>
      <c r="BF1502" s="82">
        <f t="shared" si="276"/>
        <v>0.96790724213321822</v>
      </c>
      <c r="BG1502" s="82">
        <f t="shared" si="278"/>
        <v>3.2092757866781785E-2</v>
      </c>
      <c r="BH1502" s="86">
        <f t="shared" si="283"/>
        <v>7.391173870141543E-5</v>
      </c>
      <c r="BI1502" s="83">
        <f>SUMPRODUCT(BC1502:$BC$2007,BG1502:$BG$2007)</f>
        <v>4802.9960053805817</v>
      </c>
      <c r="BJ1502" s="77">
        <f t="shared" si="277"/>
        <v>2.2097796774732444E-2</v>
      </c>
      <c r="BL1502" s="78">
        <f t="shared" si="284"/>
        <v>747500</v>
      </c>
      <c r="BM1502" s="82">
        <f t="shared" si="279"/>
        <v>0.99796525587294027</v>
      </c>
      <c r="BN1502" s="82">
        <f t="shared" si="280"/>
        <v>2.0347441270597288E-3</v>
      </c>
      <c r="BO1502" s="86">
        <f t="shared" si="285"/>
        <v>8.4523520349488734E-6</v>
      </c>
      <c r="BP1502" s="83">
        <f>SUMPRODUCT(BC1501:$BC$2006, BN1502:$BN$2007)</f>
        <v>215.74164126792712</v>
      </c>
      <c r="BQ1502" s="77">
        <f t="shared" si="281"/>
        <v>1.7886743217366402E-3</v>
      </c>
    </row>
    <row r="1503" spans="55:69" x14ac:dyDescent="0.35">
      <c r="BC1503" s="88">
        <v>500</v>
      </c>
      <c r="BE1503" s="78">
        <f t="shared" si="282"/>
        <v>748000</v>
      </c>
      <c r="BF1503" s="82">
        <f t="shared" si="276"/>
        <v>0.96798098403944455</v>
      </c>
      <c r="BG1503" s="82">
        <f t="shared" si="278"/>
        <v>3.2019015960555453E-2</v>
      </c>
      <c r="BH1503" s="86">
        <f t="shared" si="283"/>
        <v>7.3741906226332254E-5</v>
      </c>
      <c r="BI1503" s="83">
        <f>SUMPRODUCT(BC1503:$BC$2007,BG1503:$BG$2007)</f>
        <v>4786.94962644719</v>
      </c>
      <c r="BJ1503" s="77">
        <f t="shared" si="277"/>
        <v>2.2023970017382821E-2</v>
      </c>
      <c r="BL1503" s="78">
        <f t="shared" si="284"/>
        <v>748000</v>
      </c>
      <c r="BM1503" s="82">
        <f t="shared" si="279"/>
        <v>0.99797367325905029</v>
      </c>
      <c r="BN1503" s="82">
        <f t="shared" si="280"/>
        <v>2.0263267409497132E-3</v>
      </c>
      <c r="BO1503" s="86">
        <f t="shared" si="285"/>
        <v>8.4173861100156344E-6</v>
      </c>
      <c r="BP1503" s="83">
        <f>SUMPRODUCT(BC1502:$BC$2006, BN1503:$BN$2007)</f>
        <v>214.72426920439725</v>
      </c>
      <c r="BQ1503" s="77">
        <f t="shared" si="281"/>
        <v>1.7802394768221706E-3</v>
      </c>
    </row>
    <row r="1504" spans="55:69" x14ac:dyDescent="0.35">
      <c r="BC1504" s="88">
        <v>500</v>
      </c>
      <c r="BE1504" s="78">
        <f t="shared" si="282"/>
        <v>748500</v>
      </c>
      <c r="BF1504" s="82">
        <f t="shared" si="276"/>
        <v>0.96805455650343231</v>
      </c>
      <c r="BG1504" s="82">
        <f t="shared" si="278"/>
        <v>3.1945443496567694E-2</v>
      </c>
      <c r="BH1504" s="86">
        <f t="shared" si="283"/>
        <v>7.3572463987758852E-5</v>
      </c>
      <c r="BI1504" s="83">
        <f>SUMPRODUCT(BC1504:$BC$2007,BG1504:$BG$2007)</f>
        <v>4770.9401184669123</v>
      </c>
      <c r="BJ1504" s="77">
        <f t="shared" si="277"/>
        <v>2.1950312897240452E-2</v>
      </c>
      <c r="BL1504" s="78">
        <f t="shared" si="284"/>
        <v>748500</v>
      </c>
      <c r="BM1504" s="82">
        <f t="shared" si="279"/>
        <v>0.99798205582388322</v>
      </c>
      <c r="BN1504" s="82">
        <f t="shared" si="280"/>
        <v>2.0179441761167816E-3</v>
      </c>
      <c r="BO1504" s="86">
        <f t="shared" si="285"/>
        <v>8.3825648329316493E-6</v>
      </c>
      <c r="BP1504" s="83">
        <f>SUMPRODUCT(BC1503:$BC$2006, BN1504:$BN$2007)</f>
        <v>213.71110583392237</v>
      </c>
      <c r="BQ1504" s="77">
        <f t="shared" si="281"/>
        <v>1.7718395254087949E-3</v>
      </c>
    </row>
    <row r="1505" spans="55:69" x14ac:dyDescent="0.35">
      <c r="BC1505" s="88">
        <v>500</v>
      </c>
      <c r="BE1505" s="78">
        <f t="shared" si="282"/>
        <v>749000</v>
      </c>
      <c r="BF1505" s="82">
        <f t="shared" si="276"/>
        <v>0.9681279599145215</v>
      </c>
      <c r="BG1505" s="82">
        <f t="shared" si="278"/>
        <v>3.1872040085478504E-2</v>
      </c>
      <c r="BH1505" s="86">
        <f t="shared" si="283"/>
        <v>7.3403411089190129E-5</v>
      </c>
      <c r="BI1505" s="83">
        <f>SUMPRODUCT(BC1505:$BC$2007,BG1505:$BG$2007)</f>
        <v>4754.9673967186282</v>
      </c>
      <c r="BJ1505" s="77">
        <f t="shared" si="277"/>
        <v>2.1876825024517359E-2</v>
      </c>
      <c r="BL1505" s="78">
        <f t="shared" si="284"/>
        <v>749000</v>
      </c>
      <c r="BM1505" s="82">
        <f t="shared" si="279"/>
        <v>0.99799040371148873</v>
      </c>
      <c r="BN1505" s="82">
        <f t="shared" si="280"/>
        <v>2.0095962885112728E-3</v>
      </c>
      <c r="BO1505" s="86">
        <f t="shared" si="285"/>
        <v>8.3478876055087525E-6</v>
      </c>
      <c r="BP1505" s="83">
        <f>SUMPRODUCT(BC1504:$BC$2006, BN1505:$BN$2007)</f>
        <v>212.70213374586396</v>
      </c>
      <c r="BQ1505" s="77">
        <f t="shared" si="281"/>
        <v>1.7634743231481065E-3</v>
      </c>
    </row>
    <row r="1506" spans="55:69" x14ac:dyDescent="0.35">
      <c r="BC1506" s="88">
        <v>500</v>
      </c>
      <c r="BE1506" s="78">
        <f t="shared" si="282"/>
        <v>749500</v>
      </c>
      <c r="BF1506" s="82">
        <f t="shared" si="276"/>
        <v>0.9682011946611575</v>
      </c>
      <c r="BG1506" s="82">
        <f t="shared" si="278"/>
        <v>3.1798805338842495E-2</v>
      </c>
      <c r="BH1506" s="86">
        <f t="shared" si="283"/>
        <v>7.3234746636008374E-5</v>
      </c>
      <c r="BI1506" s="83">
        <f>SUMPRODUCT(BC1506:$BC$2007,BG1506:$BG$2007)</f>
        <v>4739.0313766758882</v>
      </c>
      <c r="BJ1506" s="77">
        <f t="shared" si="277"/>
        <v>2.1803506010321213E-2</v>
      </c>
      <c r="BL1506" s="78">
        <f t="shared" si="284"/>
        <v>749500</v>
      </c>
      <c r="BM1506" s="82">
        <f t="shared" si="279"/>
        <v>0.99799871706532051</v>
      </c>
      <c r="BN1506" s="82">
        <f t="shared" si="280"/>
        <v>2.0012829346794936E-3</v>
      </c>
      <c r="BO1506" s="86">
        <f t="shared" si="285"/>
        <v>8.3133538317792244E-6</v>
      </c>
      <c r="BP1506" s="83">
        <f>SUMPRODUCT(BC1505:$BC$2006, BN1506:$BN$2007)</f>
        <v>211.69733560160836</v>
      </c>
      <c r="BQ1506" s="77">
        <f t="shared" si="281"/>
        <v>1.7551437262888444E-3</v>
      </c>
    </row>
    <row r="1507" spans="55:69" x14ac:dyDescent="0.35">
      <c r="BC1507" s="88">
        <v>500</v>
      </c>
      <c r="BE1507" s="78">
        <f t="shared" si="282"/>
        <v>750000</v>
      </c>
      <c r="BF1507" s="82">
        <f t="shared" si="276"/>
        <v>0.9682742611308931</v>
      </c>
      <c r="BG1507" s="82">
        <f t="shared" si="278"/>
        <v>3.1725738869106901E-2</v>
      </c>
      <c r="BH1507" s="86">
        <f t="shared" si="283"/>
        <v>7.3066469735594275E-5</v>
      </c>
      <c r="BI1507" s="83">
        <f>SUMPRODUCT(BC1507:$BC$2007,BG1507:$BG$2007)</f>
        <v>4723.1319740064673</v>
      </c>
      <c r="BJ1507" s="77">
        <f t="shared" si="277"/>
        <v>2.1730355466653282E-2</v>
      </c>
      <c r="BL1507" s="78">
        <f t="shared" si="284"/>
        <v>750000</v>
      </c>
      <c r="BM1507" s="82">
        <f t="shared" si="279"/>
        <v>0.99800699602823895</v>
      </c>
      <c r="BN1507" s="82">
        <f t="shared" si="280"/>
        <v>1.9930039717610537E-3</v>
      </c>
      <c r="BO1507" s="86">
        <f t="shared" si="285"/>
        <v>8.2789629184398805E-6</v>
      </c>
      <c r="BP1507" s="83">
        <f>SUMPRODUCT(BC1506:$BC$2006, BN1507:$BN$2007)</f>
        <v>210.69669413426857</v>
      </c>
      <c r="BQ1507" s="77">
        <f t="shared" si="281"/>
        <v>1.7468475916744201E-3</v>
      </c>
    </row>
    <row r="1508" spans="55:69" x14ac:dyDescent="0.35">
      <c r="BC1508" s="88">
        <v>500</v>
      </c>
      <c r="BE1508" s="78">
        <f t="shared" si="282"/>
        <v>750500</v>
      </c>
      <c r="BF1508" s="82">
        <f t="shared" si="276"/>
        <v>0.96834715971039054</v>
      </c>
      <c r="BG1508" s="82">
        <f t="shared" si="278"/>
        <v>3.1652840289609463E-2</v>
      </c>
      <c r="BH1508" s="86">
        <f t="shared" si="283"/>
        <v>7.2898579497437943E-5</v>
      </c>
      <c r="BI1508" s="83">
        <f>SUMPRODUCT(BC1508:$BC$2007,BG1508:$BG$2007)</f>
        <v>4707.269104571913</v>
      </c>
      <c r="BJ1508" s="77">
        <f t="shared" si="277"/>
        <v>2.1657373006406341E-2</v>
      </c>
      <c r="BL1508" s="78">
        <f t="shared" si="284"/>
        <v>750500</v>
      </c>
      <c r="BM1508" s="82">
        <f t="shared" si="279"/>
        <v>0.99801524074251324</v>
      </c>
      <c r="BN1508" s="82">
        <f t="shared" si="280"/>
        <v>1.9847592574867567E-3</v>
      </c>
      <c r="BO1508" s="86">
        <f t="shared" si="285"/>
        <v>8.2447142742969604E-6</v>
      </c>
      <c r="BP1508" s="83">
        <f>SUMPRODUCT(BC1507:$BC$2006, BN1508:$BN$2007)</f>
        <v>209.70019214838803</v>
      </c>
      <c r="BQ1508" s="77">
        <f t="shared" si="281"/>
        <v>1.7385857767404616E-3</v>
      </c>
    </row>
    <row r="1509" spans="55:69" x14ac:dyDescent="0.35">
      <c r="BC1509" s="88">
        <v>500</v>
      </c>
      <c r="BE1509" s="78">
        <f t="shared" si="282"/>
        <v>751000</v>
      </c>
      <c r="BF1509" s="82">
        <f t="shared" si="276"/>
        <v>0.96841989078542379</v>
      </c>
      <c r="BG1509" s="82">
        <f t="shared" si="278"/>
        <v>3.1580109214576213E-2</v>
      </c>
      <c r="BH1509" s="86">
        <f t="shared" si="283"/>
        <v>7.2731075033249937E-5</v>
      </c>
      <c r="BI1509" s="83">
        <f>SUMPRODUCT(BC1509:$BC$2007,BG1509:$BG$2007)</f>
        <v>4691.4426844271093</v>
      </c>
      <c r="BJ1509" s="77">
        <f t="shared" si="277"/>
        <v>2.1584558243362688E-2</v>
      </c>
      <c r="BL1509" s="78">
        <f t="shared" si="284"/>
        <v>751000</v>
      </c>
      <c r="BM1509" s="82">
        <f t="shared" si="279"/>
        <v>0.99802345134982429</v>
      </c>
      <c r="BN1509" s="82">
        <f t="shared" si="280"/>
        <v>1.9765486501757135E-3</v>
      </c>
      <c r="BO1509" s="86">
        <f t="shared" si="285"/>
        <v>8.2106073110432831E-6</v>
      </c>
      <c r="BP1509" s="83">
        <f>SUMPRODUCT(BC1508:$BC$2006, BN1509:$BN$2007)</f>
        <v>208.70781251964465</v>
      </c>
      <c r="BQ1509" s="77">
        <f t="shared" si="281"/>
        <v>1.7303581395123595E-3</v>
      </c>
    </row>
    <row r="1510" spans="55:69" x14ac:dyDescent="0.35">
      <c r="BC1510" s="88">
        <v>500</v>
      </c>
      <c r="BE1510" s="78">
        <f t="shared" si="282"/>
        <v>751500</v>
      </c>
      <c r="BF1510" s="82">
        <f t="shared" si="276"/>
        <v>0.96849245474088019</v>
      </c>
      <c r="BG1510" s="82">
        <f t="shared" si="278"/>
        <v>3.1507545259119807E-2</v>
      </c>
      <c r="BH1510" s="86">
        <f t="shared" si="283"/>
        <v>7.2563955456406148E-5</v>
      </c>
      <c r="BI1510" s="83">
        <f>SUMPRODUCT(BC1510:$BC$2007,BG1510:$BG$2007)</f>
        <v>4675.6526298198205</v>
      </c>
      <c r="BJ1510" s="77">
        <f t="shared" si="277"/>
        <v>2.1511910792192019E-2</v>
      </c>
      <c r="BL1510" s="78">
        <f t="shared" si="284"/>
        <v>751500</v>
      </c>
      <c r="BM1510" s="82">
        <f t="shared" si="279"/>
        <v>0.99803162799126643</v>
      </c>
      <c r="BN1510" s="82">
        <f t="shared" si="280"/>
        <v>1.9683720087335654E-3</v>
      </c>
      <c r="BO1510" s="86">
        <f t="shared" si="285"/>
        <v>8.1766414421480249E-6</v>
      </c>
      <c r="BP1510" s="83">
        <f>SUMPRODUCT(BC1509:$BC$2006, BN1510:$BN$2007)</f>
        <v>207.71953819455683</v>
      </c>
      <c r="BQ1510" s="77">
        <f t="shared" si="281"/>
        <v>1.7221645386028305E-3</v>
      </c>
    </row>
    <row r="1511" spans="55:69" x14ac:dyDescent="0.35">
      <c r="BC1511" s="88">
        <v>500</v>
      </c>
      <c r="BE1511" s="78">
        <f t="shared" si="282"/>
        <v>752000</v>
      </c>
      <c r="BF1511" s="82">
        <f t="shared" si="276"/>
        <v>0.9685648519607627</v>
      </c>
      <c r="BG1511" s="82">
        <f t="shared" si="278"/>
        <v>3.1435148039237304E-2</v>
      </c>
      <c r="BH1511" s="86">
        <f t="shared" si="283"/>
        <v>7.2397219882502917E-5</v>
      </c>
      <c r="BI1511" s="83">
        <f>SUMPRODUCT(BC1511:$BC$2007,BG1511:$BG$2007)</f>
        <v>4659.8988571902619</v>
      </c>
      <c r="BJ1511" s="77">
        <f t="shared" si="277"/>
        <v>2.1439430268449477E-2</v>
      </c>
      <c r="BL1511" s="78">
        <f t="shared" si="284"/>
        <v>752000</v>
      </c>
      <c r="BM1511" s="82">
        <f t="shared" si="279"/>
        <v>0.99803977080735085</v>
      </c>
      <c r="BN1511" s="82">
        <f t="shared" si="280"/>
        <v>1.9602291926491544E-3</v>
      </c>
      <c r="BO1511" s="86">
        <f t="shared" si="285"/>
        <v>8.1428160844110309E-6</v>
      </c>
      <c r="BP1511" s="83">
        <f>SUMPRODUCT(BC1510:$BC$2006, BN1511:$BN$2007)</f>
        <v>206.73535219019001</v>
      </c>
      <c r="BQ1511" s="77">
        <f t="shared" si="281"/>
        <v>1.7140048332094833E-3</v>
      </c>
    </row>
    <row r="1512" spans="55:69" x14ac:dyDescent="0.35">
      <c r="BC1512" s="88">
        <v>500</v>
      </c>
      <c r="BE1512" s="78">
        <f t="shared" si="282"/>
        <v>752500</v>
      </c>
      <c r="BF1512" s="82">
        <f t="shared" si="276"/>
        <v>0.96863708282819205</v>
      </c>
      <c r="BG1512" s="82">
        <f t="shared" si="278"/>
        <v>3.1362917171807947E-2</v>
      </c>
      <c r="BH1512" s="86">
        <f t="shared" si="283"/>
        <v>7.2230867429357026E-5</v>
      </c>
      <c r="BI1512" s="83">
        <f>SUMPRODUCT(BC1512:$BC$2007,BG1512:$BG$2007)</f>
        <v>4644.1812831706429</v>
      </c>
      <c r="BJ1512" s="77">
        <f t="shared" si="277"/>
        <v>2.1367116288573528E-2</v>
      </c>
      <c r="BL1512" s="78">
        <f t="shared" si="284"/>
        <v>752500</v>
      </c>
      <c r="BM1512" s="82">
        <f t="shared" si="279"/>
        <v>0.99804787993800725</v>
      </c>
      <c r="BN1512" s="82">
        <f t="shared" si="280"/>
        <v>1.9521200619927459E-3</v>
      </c>
      <c r="BO1512" s="86">
        <f t="shared" si="285"/>
        <v>8.1091306564085031E-6</v>
      </c>
      <c r="BP1512" s="83">
        <f>SUMPRODUCT(BC1511:$BC$2006, BN1512:$BN$2007)</f>
        <v>205.75523759386544</v>
      </c>
      <c r="BQ1512" s="77">
        <f t="shared" si="281"/>
        <v>1.7058788831124045E-3</v>
      </c>
    </row>
    <row r="1513" spans="55:69" x14ac:dyDescent="0.35">
      <c r="BC1513" s="88">
        <v>500</v>
      </c>
      <c r="BE1513" s="78">
        <f t="shared" si="282"/>
        <v>753000</v>
      </c>
      <c r="BF1513" s="82">
        <f t="shared" si="276"/>
        <v>0.96870914772540873</v>
      </c>
      <c r="BG1513" s="82">
        <f t="shared" si="278"/>
        <v>3.1290852274591274E-2</v>
      </c>
      <c r="BH1513" s="86">
        <f t="shared" si="283"/>
        <v>7.2064897216672641E-5</v>
      </c>
      <c r="BI1513" s="83">
        <f>SUMPRODUCT(BC1513:$BC$2007,BG1513:$BG$2007)</f>
        <v>4628.4998245847382</v>
      </c>
      <c r="BJ1513" s="77">
        <f t="shared" si="277"/>
        <v>2.1294968469884004E-2</v>
      </c>
      <c r="BL1513" s="78">
        <f t="shared" si="284"/>
        <v>753000</v>
      </c>
      <c r="BM1513" s="82">
        <f t="shared" si="279"/>
        <v>0.99805595552258619</v>
      </c>
      <c r="BN1513" s="82">
        <f t="shared" si="280"/>
        <v>1.9440444774138088E-3</v>
      </c>
      <c r="BO1513" s="86">
        <f t="shared" si="285"/>
        <v>8.0755845789370895E-6</v>
      </c>
      <c r="BP1513" s="83">
        <f>SUMPRODUCT(BC1512:$BC$2006, BN1513:$BN$2007)</f>
        <v>204.77917756286905</v>
      </c>
      <c r="BQ1513" s="77">
        <f t="shared" si="281"/>
        <v>1.6977865486717456E-3</v>
      </c>
    </row>
    <row r="1514" spans="55:69" x14ac:dyDescent="0.35">
      <c r="BC1514" s="88">
        <v>500</v>
      </c>
      <c r="BE1514" s="78">
        <f t="shared" si="282"/>
        <v>753500</v>
      </c>
      <c r="BF1514" s="82">
        <f t="shared" si="276"/>
        <v>0.96878104703377454</v>
      </c>
      <c r="BG1514" s="82">
        <f t="shared" si="278"/>
        <v>3.1218952966225455E-2</v>
      </c>
      <c r="BH1514" s="86">
        <f t="shared" si="283"/>
        <v>7.1899308365819259E-5</v>
      </c>
      <c r="BI1514" s="83">
        <f>SUMPRODUCT(BC1514:$BC$2007,BG1514:$BG$2007)</f>
        <v>4612.8543984474427</v>
      </c>
      <c r="BJ1514" s="77">
        <f t="shared" si="277"/>
        <v>2.122298643058005E-2</v>
      </c>
      <c r="BL1514" s="78">
        <f t="shared" si="284"/>
        <v>753500</v>
      </c>
      <c r="BM1514" s="82">
        <f t="shared" si="279"/>
        <v>0.99806399769986232</v>
      </c>
      <c r="BN1514" s="82">
        <f t="shared" si="280"/>
        <v>1.9360023001376847E-3</v>
      </c>
      <c r="BO1514" s="86">
        <f t="shared" si="285"/>
        <v>8.0421772761241073E-6</v>
      </c>
      <c r="BP1514" s="83">
        <f>SUMPRODUCT(BC1513:$BC$2006, BN1514:$BN$2007)</f>
        <v>203.80715532416218</v>
      </c>
      <c r="BQ1514" s="77">
        <f t="shared" si="281"/>
        <v>1.6897276908253238E-3</v>
      </c>
    </row>
    <row r="1515" spans="55:69" x14ac:dyDescent="0.35">
      <c r="BC1515" s="88">
        <v>500</v>
      </c>
      <c r="BE1515" s="78">
        <f t="shared" si="282"/>
        <v>754000</v>
      </c>
      <c r="BF1515" s="82">
        <f t="shared" si="276"/>
        <v>0.96885278113377538</v>
      </c>
      <c r="BG1515" s="82">
        <f t="shared" si="278"/>
        <v>3.1147218866224624E-2</v>
      </c>
      <c r="BH1515" s="86">
        <f t="shared" si="283"/>
        <v>7.1734100000830914E-5</v>
      </c>
      <c r="BI1515" s="83">
        <f>SUMPRODUCT(BC1515:$BC$2007,BG1515:$BG$2007)</f>
        <v>4597.2449219643304</v>
      </c>
      <c r="BJ1515" s="77">
        <f t="shared" si="277"/>
        <v>2.1151169789738088E-2</v>
      </c>
      <c r="BL1515" s="78">
        <f t="shared" si="284"/>
        <v>754000</v>
      </c>
      <c r="BM1515" s="82">
        <f t="shared" si="279"/>
        <v>0.99807200660803574</v>
      </c>
      <c r="BN1515" s="82">
        <f t="shared" si="280"/>
        <v>1.9279933919642556E-3</v>
      </c>
      <c r="BO1515" s="86">
        <f t="shared" si="285"/>
        <v>8.0089081734291412E-6</v>
      </c>
      <c r="BP1515" s="83">
        <f>SUMPRODUCT(BC1514:$BC$2006, BN1515:$BN$2007)</f>
        <v>202.83915417409338</v>
      </c>
      <c r="BQ1515" s="77">
        <f t="shared" si="281"/>
        <v>1.6817021710862331E-3</v>
      </c>
    </row>
    <row r="1516" spans="55:69" x14ac:dyDescent="0.35">
      <c r="BC1516" s="88">
        <v>500</v>
      </c>
      <c r="BE1516" s="78">
        <f t="shared" si="282"/>
        <v>754500</v>
      </c>
      <c r="BF1516" s="82">
        <f t="shared" si="276"/>
        <v>0.96892435040502267</v>
      </c>
      <c r="BG1516" s="82">
        <f t="shared" si="278"/>
        <v>3.1075649594977328E-2</v>
      </c>
      <c r="BH1516" s="86">
        <f t="shared" si="283"/>
        <v>7.1569271247295951E-5</v>
      </c>
      <c r="BI1516" s="83">
        <f>SUMPRODUCT(BC1516:$BC$2007,BG1516:$BG$2007)</f>
        <v>4581.6713125312181</v>
      </c>
      <c r="BJ1516" s="77">
        <f t="shared" si="277"/>
        <v>2.1079518167309828E-2</v>
      </c>
      <c r="BL1516" s="78">
        <f t="shared" si="284"/>
        <v>754500</v>
      </c>
      <c r="BM1516" s="82">
        <f t="shared" si="279"/>
        <v>0.99807998238473505</v>
      </c>
      <c r="BN1516" s="82">
        <f t="shared" si="280"/>
        <v>1.9200176152649462E-3</v>
      </c>
      <c r="BO1516" s="86">
        <f t="shared" si="285"/>
        <v>7.9757766993093782E-6</v>
      </c>
      <c r="BP1516" s="83">
        <f>SUMPRODUCT(BC1515:$BC$2006, BN1516:$BN$2007)</f>
        <v>201.87515747811122</v>
      </c>
      <c r="BQ1516" s="77">
        <f t="shared" si="281"/>
        <v>1.6737098515404625E-3</v>
      </c>
    </row>
    <row r="1517" spans="55:69" x14ac:dyDescent="0.35">
      <c r="BC1517" s="88">
        <v>500</v>
      </c>
      <c r="BE1517" s="78">
        <f t="shared" si="282"/>
        <v>755000</v>
      </c>
      <c r="BF1517" s="82">
        <f t="shared" si="276"/>
        <v>0.96899575522625581</v>
      </c>
      <c r="BG1517" s="82">
        <f t="shared" si="278"/>
        <v>3.1004244773744194E-2</v>
      </c>
      <c r="BH1517" s="86">
        <f t="shared" si="283"/>
        <v>7.1404821233134186E-5</v>
      </c>
      <c r="BI1517" s="83">
        <f>SUMPRODUCT(BC1517:$BC$2007,BG1517:$BG$2007)</f>
        <v>4566.1334877337276</v>
      </c>
      <c r="BJ1517" s="77">
        <f t="shared" si="277"/>
        <v>2.1008031184120233E-2</v>
      </c>
      <c r="BL1517" s="78">
        <f t="shared" si="284"/>
        <v>755000</v>
      </c>
      <c r="BM1517" s="82">
        <f t="shared" si="279"/>
        <v>0.99808792516701939</v>
      </c>
      <c r="BN1517" s="82">
        <f t="shared" si="280"/>
        <v>1.9120748329806148E-3</v>
      </c>
      <c r="BO1517" s="86">
        <f t="shared" si="285"/>
        <v>7.9427822843314289E-6</v>
      </c>
      <c r="BP1517" s="83">
        <f>SUMPRODUCT(BC1516:$BC$2006, BN1517:$BN$2007)</f>
        <v>200.91514867047874</v>
      </c>
      <c r="BQ1517" s="77">
        <f t="shared" si="281"/>
        <v>1.6657505948445301E-3</v>
      </c>
    </row>
    <row r="1518" spans="55:69" x14ac:dyDescent="0.35">
      <c r="BC1518" s="88">
        <v>500</v>
      </c>
      <c r="BE1518" s="78">
        <f t="shared" si="282"/>
        <v>755500</v>
      </c>
      <c r="BF1518" s="82">
        <f t="shared" si="276"/>
        <v>0.96906699597534351</v>
      </c>
      <c r="BG1518" s="82">
        <f t="shared" si="278"/>
        <v>3.0933004024656485E-2</v>
      </c>
      <c r="BH1518" s="86">
        <f t="shared" si="283"/>
        <v>7.1240749087708721E-5</v>
      </c>
      <c r="BI1518" s="83">
        <f>SUMPRODUCT(BC1518:$BC$2007,BG1518:$BG$2007)</f>
        <v>4550.631365346856</v>
      </c>
      <c r="BJ1518" s="77">
        <f t="shared" si="277"/>
        <v>2.0936708461865548E-2</v>
      </c>
      <c r="BL1518" s="78">
        <f t="shared" si="284"/>
        <v>755500</v>
      </c>
      <c r="BM1518" s="82">
        <f t="shared" si="279"/>
        <v>0.998095835091381</v>
      </c>
      <c r="BN1518" s="82">
        <f t="shared" si="280"/>
        <v>1.9041649086189993E-3</v>
      </c>
      <c r="BO1518" s="86">
        <f t="shared" si="285"/>
        <v>7.9099243616154169E-6</v>
      </c>
      <c r="BP1518" s="83">
        <f>SUMPRODUCT(BC1517:$BC$2006, BN1518:$BN$2007)</f>
        <v>199.9591112539884</v>
      </c>
      <c r="BQ1518" s="77">
        <f t="shared" si="281"/>
        <v>1.6578242642231178E-3</v>
      </c>
    </row>
    <row r="1519" spans="55:69" x14ac:dyDescent="0.35">
      <c r="BC1519" s="88">
        <v>500</v>
      </c>
      <c r="BE1519" s="78">
        <f t="shared" si="282"/>
        <v>756000</v>
      </c>
      <c r="BF1519" s="82">
        <f t="shared" si="276"/>
        <v>0.96913807302928678</v>
      </c>
      <c r="BG1519" s="82">
        <f t="shared" si="278"/>
        <v>3.0861926970713216E-2</v>
      </c>
      <c r="BH1519" s="86">
        <f t="shared" si="283"/>
        <v>7.1077053943269242E-5</v>
      </c>
      <c r="BI1519" s="83">
        <f>SUMPRODUCT(BC1519:$BC$2007,BG1519:$BG$2007)</f>
        <v>4535.1648633345285</v>
      </c>
      <c r="BJ1519" s="77">
        <f t="shared" si="277"/>
        <v>2.0865549623111251E-2</v>
      </c>
      <c r="BL1519" s="78">
        <f t="shared" si="284"/>
        <v>756000</v>
      </c>
      <c r="BM1519" s="82">
        <f t="shared" si="279"/>
        <v>0.99810371229374739</v>
      </c>
      <c r="BN1519" s="82">
        <f t="shared" si="280"/>
        <v>1.8962877062526085E-3</v>
      </c>
      <c r="BO1519" s="86">
        <f t="shared" si="285"/>
        <v>7.8772023663908897E-6</v>
      </c>
      <c r="BP1519" s="83">
        <f>SUMPRODUCT(BC1518:$BC$2006, BN1519:$BN$2007)</f>
        <v>199.00702879967889</v>
      </c>
      <c r="BQ1519" s="77">
        <f t="shared" si="281"/>
        <v>1.6499307234667251E-3</v>
      </c>
    </row>
    <row r="1520" spans="55:69" x14ac:dyDescent="0.35">
      <c r="BC1520" s="88">
        <v>500</v>
      </c>
      <c r="BE1520" s="78">
        <f t="shared" si="282"/>
        <v>756500</v>
      </c>
      <c r="BF1520" s="82">
        <f t="shared" si="276"/>
        <v>0.96920898676421985</v>
      </c>
      <c r="BG1520" s="82">
        <f t="shared" si="278"/>
        <v>3.0791013235780151E-2</v>
      </c>
      <c r="BH1520" s="86">
        <f t="shared" si="283"/>
        <v>7.0913734933064632E-5</v>
      </c>
      <c r="BI1520" s="83">
        <f>SUMPRODUCT(BC1520:$BC$2007,BG1520:$BG$2007)</f>
        <v>4519.7338998491723</v>
      </c>
      <c r="BJ1520" s="77">
        <f t="shared" si="277"/>
        <v>2.0794554291290089E-2</v>
      </c>
      <c r="BL1520" s="78">
        <f t="shared" si="284"/>
        <v>756500</v>
      </c>
      <c r="BM1520" s="82">
        <f t="shared" si="279"/>
        <v>0.99811155690948405</v>
      </c>
      <c r="BN1520" s="82">
        <f t="shared" si="280"/>
        <v>1.8884430905159455E-3</v>
      </c>
      <c r="BO1520" s="86">
        <f t="shared" si="285"/>
        <v>7.8446157366629521E-6</v>
      </c>
      <c r="BP1520" s="83">
        <f>SUMPRODUCT(BC1519:$BC$2006, BN1520:$BN$2007)</f>
        <v>198.05888494655261</v>
      </c>
      <c r="BQ1520" s="77">
        <f t="shared" si="281"/>
        <v>1.6420698369293261E-3</v>
      </c>
    </row>
    <row r="1521" spans="55:69" x14ac:dyDescent="0.35">
      <c r="BC1521" s="88">
        <v>500</v>
      </c>
      <c r="BE1521" s="78">
        <f t="shared" si="282"/>
        <v>757000</v>
      </c>
      <c r="BF1521" s="82">
        <f t="shared" si="276"/>
        <v>0.96927973755541297</v>
      </c>
      <c r="BG1521" s="82">
        <f t="shared" si="278"/>
        <v>3.0720262444587032E-2</v>
      </c>
      <c r="BH1521" s="86">
        <f t="shared" si="283"/>
        <v>7.0750791193119333E-5</v>
      </c>
      <c r="BI1521" s="83">
        <f>SUMPRODUCT(BC1521:$BC$2007,BG1521:$BG$2007)</f>
        <v>4504.3383932312827</v>
      </c>
      <c r="BJ1521" s="77">
        <f t="shared" si="277"/>
        <v>2.0723722090700069E-2</v>
      </c>
      <c r="BL1521" s="78">
        <f t="shared" si="284"/>
        <v>757000</v>
      </c>
      <c r="BM1521" s="82">
        <f t="shared" si="279"/>
        <v>0.99811936907339605</v>
      </c>
      <c r="BN1521" s="82">
        <f t="shared" si="280"/>
        <v>1.8806309266039545E-3</v>
      </c>
      <c r="BO1521" s="86">
        <f t="shared" si="285"/>
        <v>7.8121639119910213E-6</v>
      </c>
      <c r="BP1521" s="83">
        <f>SUMPRODUCT(BC1520:$BC$2006, BN1521:$BN$2007)</f>
        <v>197.11466340129465</v>
      </c>
      <c r="BQ1521" s="77">
        <f t="shared" si="281"/>
        <v>1.6342414695260394E-3</v>
      </c>
    </row>
    <row r="1522" spans="55:69" x14ac:dyDescent="0.35">
      <c r="BC1522" s="88">
        <v>500</v>
      </c>
      <c r="BE1522" s="78">
        <f t="shared" si="282"/>
        <v>757500</v>
      </c>
      <c r="BF1522" s="82">
        <f t="shared" si="276"/>
        <v>0.96935032577727409</v>
      </c>
      <c r="BG1522" s="82">
        <f t="shared" si="278"/>
        <v>3.0649674222725909E-2</v>
      </c>
      <c r="BH1522" s="86">
        <f t="shared" si="283"/>
        <v>7.0588221861123124E-5</v>
      </c>
      <c r="BI1522" s="83">
        <f>SUMPRODUCT(BC1522:$BC$2007,BG1522:$BG$2007)</f>
        <v>4488.9782620089891</v>
      </c>
      <c r="BJ1522" s="77">
        <f t="shared" si="277"/>
        <v>2.0653052646502485E-2</v>
      </c>
      <c r="BL1522" s="78">
        <f t="shared" si="284"/>
        <v>757500</v>
      </c>
      <c r="BM1522" s="82">
        <f t="shared" si="279"/>
        <v>0.99812714891973098</v>
      </c>
      <c r="BN1522" s="82">
        <f t="shared" si="280"/>
        <v>1.8728510802690224E-3</v>
      </c>
      <c r="BO1522" s="86">
        <f t="shared" si="285"/>
        <v>7.7798463349321167E-6</v>
      </c>
      <c r="BP1522" s="83">
        <f>SUMPRODUCT(BC1521:$BC$2006, BN1522:$BN$2007)</f>
        <v>196.17434793799268</v>
      </c>
      <c r="BQ1522" s="77">
        <f t="shared" si="281"/>
        <v>1.6264454867308063E-3</v>
      </c>
    </row>
    <row r="1523" spans="55:69" x14ac:dyDescent="0.35">
      <c r="BC1523" s="88">
        <v>500</v>
      </c>
      <c r="BE1523" s="78">
        <f t="shared" si="282"/>
        <v>758000</v>
      </c>
      <c r="BF1523" s="82">
        <f t="shared" si="276"/>
        <v>0.96942075180335086</v>
      </c>
      <c r="BG1523" s="82">
        <f t="shared" si="278"/>
        <v>3.0579248196649145E-2</v>
      </c>
      <c r="BH1523" s="86">
        <f t="shared" si="283"/>
        <v>7.0426026076764181E-5</v>
      </c>
      <c r="BI1523" s="83">
        <f>SUMPRODUCT(BC1523:$BC$2007,BG1523:$BG$2007)</f>
        <v>4473.6534248976268</v>
      </c>
      <c r="BJ1523" s="77">
        <f t="shared" si="277"/>
        <v>2.0582545584719926E-2</v>
      </c>
      <c r="BL1523" s="78">
        <f t="shared" si="284"/>
        <v>758000</v>
      </c>
      <c r="BM1523" s="82">
        <f t="shared" si="279"/>
        <v>0.99813489658218124</v>
      </c>
      <c r="BN1523" s="82">
        <f t="shared" si="280"/>
        <v>1.8651034178187587E-3</v>
      </c>
      <c r="BO1523" s="86">
        <f t="shared" si="285"/>
        <v>7.7476624502637037E-6</v>
      </c>
      <c r="BP1523" s="83">
        <f>SUMPRODUCT(BC1522:$BC$2006, BN1523:$BN$2007)</f>
        <v>195.23792239785817</v>
      </c>
      <c r="BQ1523" s="77">
        <f t="shared" si="281"/>
        <v>1.6186817545740789E-3</v>
      </c>
    </row>
    <row r="1524" spans="55:69" x14ac:dyDescent="0.35">
      <c r="BC1524" s="88">
        <v>500</v>
      </c>
      <c r="BE1524" s="78">
        <f t="shared" si="282"/>
        <v>758500</v>
      </c>
      <c r="BF1524" s="82">
        <f t="shared" si="276"/>
        <v>0.96949101600633236</v>
      </c>
      <c r="BG1524" s="82">
        <f t="shared" si="278"/>
        <v>3.0508983993667638E-2</v>
      </c>
      <c r="BH1524" s="86">
        <f t="shared" si="283"/>
        <v>7.026420298150704E-5</v>
      </c>
      <c r="BI1524" s="83">
        <f>SUMPRODUCT(BC1524:$BC$2007,BG1524:$BG$2007)</f>
        <v>4458.3638007993013</v>
      </c>
      <c r="BJ1524" s="77">
        <f t="shared" si="277"/>
        <v>2.0512200532234279E-2</v>
      </c>
      <c r="BL1524" s="78">
        <f t="shared" si="284"/>
        <v>758500</v>
      </c>
      <c r="BM1524" s="82">
        <f t="shared" si="279"/>
        <v>0.99814261219388589</v>
      </c>
      <c r="BN1524" s="82">
        <f t="shared" si="280"/>
        <v>1.857387806114108E-3</v>
      </c>
      <c r="BO1524" s="86">
        <f t="shared" si="285"/>
        <v>7.7156117046506267E-6</v>
      </c>
      <c r="BP1524" s="83">
        <f>SUMPRODUCT(BC1523:$BC$2006, BN1524:$BN$2007)</f>
        <v>194.30537068894878</v>
      </c>
      <c r="BQ1524" s="77">
        <f t="shared" si="281"/>
        <v>1.6109501396405189E-3</v>
      </c>
    </row>
    <row r="1525" spans="55:69" x14ac:dyDescent="0.35">
      <c r="BC1525" s="88">
        <v>500</v>
      </c>
      <c r="BE1525" s="78">
        <f t="shared" si="282"/>
        <v>759000</v>
      </c>
      <c r="BF1525" s="82">
        <f t="shared" si="276"/>
        <v>0.96956111875805151</v>
      </c>
      <c r="BG1525" s="82">
        <f t="shared" si="278"/>
        <v>3.043888124194849E-2</v>
      </c>
      <c r="BH1525" s="86">
        <f t="shared" si="283"/>
        <v>7.0102751719147705E-5</v>
      </c>
      <c r="BI1525" s="83">
        <f>SUMPRODUCT(BC1525:$BC$2007,BG1525:$BG$2007)</f>
        <v>4443.1093088024663</v>
      </c>
      <c r="BJ1525" s="77">
        <f t="shared" si="277"/>
        <v>2.0442017116784793E-2</v>
      </c>
      <c r="BL1525" s="78">
        <f t="shared" si="284"/>
        <v>759000</v>
      </c>
      <c r="BM1525" s="82">
        <f t="shared" si="279"/>
        <v>0.99815029588743343</v>
      </c>
      <c r="BN1525" s="82">
        <f t="shared" si="280"/>
        <v>1.8497041125665747E-3</v>
      </c>
      <c r="BO1525" s="86">
        <f t="shared" si="285"/>
        <v>7.6836935475332879E-6</v>
      </c>
      <c r="BP1525" s="83">
        <f>SUMPRODUCT(BC1524:$BC$2006, BN1525:$BN$2007)</f>
        <v>193.37667678589173</v>
      </c>
      <c r="BQ1525" s="77">
        <f t="shared" si="281"/>
        <v>1.603250509066704E-3</v>
      </c>
    </row>
    <row r="1526" spans="55:69" x14ac:dyDescent="0.35">
      <c r="BC1526" s="88">
        <v>500</v>
      </c>
      <c r="BE1526" s="78">
        <f t="shared" si="282"/>
        <v>759500</v>
      </c>
      <c r="BF1526" s="82">
        <f t="shared" si="276"/>
        <v>0.96963106042948699</v>
      </c>
      <c r="BG1526" s="82">
        <f t="shared" si="278"/>
        <v>3.0368939570513009E-2</v>
      </c>
      <c r="BH1526" s="86">
        <f t="shared" si="283"/>
        <v>6.9941671435480579E-5</v>
      </c>
      <c r="BI1526" s="83">
        <f>SUMPRODUCT(BC1526:$BC$2007,BG1526:$BG$2007)</f>
        <v>4427.8898681814908</v>
      </c>
      <c r="BJ1526" s="77">
        <f t="shared" si="277"/>
        <v>2.0371994966966081E-2</v>
      </c>
      <c r="BL1526" s="78">
        <f t="shared" si="284"/>
        <v>759500</v>
      </c>
      <c r="BM1526" s="82">
        <f t="shared" si="279"/>
        <v>0.99815794779486378</v>
      </c>
      <c r="BN1526" s="82">
        <f t="shared" si="280"/>
        <v>1.8420522051362243E-3</v>
      </c>
      <c r="BO1526" s="86">
        <f t="shared" si="285"/>
        <v>7.6519074303504908E-6</v>
      </c>
      <c r="BP1526" s="83">
        <f>SUMPRODUCT(BC1525:$BC$2006, BN1526:$BN$2007)</f>
        <v>192.45182472960846</v>
      </c>
      <c r="BQ1526" s="77">
        <f t="shared" si="281"/>
        <v>1.5955827305388452E-3</v>
      </c>
    </row>
    <row r="1527" spans="55:69" x14ac:dyDescent="0.35">
      <c r="BC1527" s="88">
        <v>500</v>
      </c>
      <c r="BE1527" s="78">
        <f t="shared" si="282"/>
        <v>760000</v>
      </c>
      <c r="BF1527" s="82">
        <f t="shared" si="276"/>
        <v>0.96970084139076484</v>
      </c>
      <c r="BG1527" s="82">
        <f t="shared" si="278"/>
        <v>3.0299158609235155E-2</v>
      </c>
      <c r="BH1527" s="86">
        <f t="shared" si="283"/>
        <v>6.9780961277854381E-5</v>
      </c>
      <c r="BI1527" s="83">
        <f>SUMPRODUCT(BC1527:$BC$2007,BG1527:$BG$2007)</f>
        <v>4412.7053983962351</v>
      </c>
      <c r="BJ1527" s="77">
        <f t="shared" si="277"/>
        <v>2.0302133712226177E-2</v>
      </c>
      <c r="BL1527" s="78">
        <f t="shared" si="284"/>
        <v>760000</v>
      </c>
      <c r="BM1527" s="82">
        <f t="shared" si="279"/>
        <v>0.99816556804767054</v>
      </c>
      <c r="BN1527" s="82">
        <f t="shared" si="280"/>
        <v>1.8344319523294628E-3</v>
      </c>
      <c r="BO1527" s="86">
        <f t="shared" si="285"/>
        <v>7.620252806761485E-6</v>
      </c>
      <c r="BP1527" s="83">
        <f>SUMPRODUCT(BC1526:$BC$2006, BN1527:$BN$2007)</f>
        <v>191.53079862704035</v>
      </c>
      <c r="BQ1527" s="77">
        <f t="shared" si="281"/>
        <v>1.5879466722905128E-3</v>
      </c>
    </row>
    <row r="1528" spans="55:69" x14ac:dyDescent="0.35">
      <c r="BC1528" s="88">
        <v>500</v>
      </c>
      <c r="BE1528" s="78">
        <f t="shared" si="282"/>
        <v>760500</v>
      </c>
      <c r="BF1528" s="82">
        <f t="shared" si="276"/>
        <v>0.96977046201116068</v>
      </c>
      <c r="BG1528" s="82">
        <f t="shared" si="278"/>
        <v>3.0229537988839317E-2</v>
      </c>
      <c r="BH1528" s="86">
        <f t="shared" si="283"/>
        <v>6.9620620395838273E-5</v>
      </c>
      <c r="BI1528" s="83">
        <f>SUMPRODUCT(BC1528:$BC$2007,BG1528:$BG$2007)</f>
        <v>4397.5558190916172</v>
      </c>
      <c r="BJ1528" s="77">
        <f t="shared" si="277"/>
        <v>2.0232432982864521E-2</v>
      </c>
      <c r="BL1528" s="78">
        <f t="shared" si="284"/>
        <v>760500</v>
      </c>
      <c r="BM1528" s="82">
        <f t="shared" si="279"/>
        <v>0.99817315677680352</v>
      </c>
      <c r="BN1528" s="82">
        <f t="shared" si="280"/>
        <v>1.8268432231964837E-3</v>
      </c>
      <c r="BO1528" s="86">
        <f t="shared" si="285"/>
        <v>7.588729132979033E-6</v>
      </c>
      <c r="BP1528" s="83">
        <f>SUMPRODUCT(BC1527:$BC$2006, BN1528:$BN$2007)</f>
        <v>190.6135826508756</v>
      </c>
      <c r="BQ1528" s="77">
        <f t="shared" si="281"/>
        <v>1.5803422031003714E-3</v>
      </c>
    </row>
    <row r="1529" spans="55:69" x14ac:dyDescent="0.35">
      <c r="BC1529" s="88">
        <v>500</v>
      </c>
      <c r="BE1529" s="78">
        <f t="shared" si="282"/>
        <v>761000</v>
      </c>
      <c r="BF1529" s="82">
        <f t="shared" si="276"/>
        <v>0.96983992265910157</v>
      </c>
      <c r="BG1529" s="82">
        <f t="shared" si="278"/>
        <v>3.0160077340898428E-2</v>
      </c>
      <c r="BH1529" s="86">
        <f t="shared" si="283"/>
        <v>6.9460647940888798E-5</v>
      </c>
      <c r="BI1529" s="83">
        <f>SUMPRODUCT(BC1529:$BC$2007,BG1529:$BG$2007)</f>
        <v>4382.4410500971981</v>
      </c>
      <c r="BJ1529" s="77">
        <f t="shared" si="277"/>
        <v>2.0162892410030081E-2</v>
      </c>
      <c r="BL1529" s="78">
        <f t="shared" si="284"/>
        <v>761000</v>
      </c>
      <c r="BM1529" s="82">
        <f t="shared" si="279"/>
        <v>0.99818071411267062</v>
      </c>
      <c r="BN1529" s="82">
        <f t="shared" si="280"/>
        <v>1.8192858873293805E-3</v>
      </c>
      <c r="BO1529" s="86">
        <f t="shared" si="285"/>
        <v>7.5573358671032764E-6</v>
      </c>
      <c r="BP1529" s="83">
        <f>SUMPRODUCT(BC1528:$BC$2006, BN1529:$BN$2007)</f>
        <v>189.70016103927739</v>
      </c>
      <c r="BQ1529" s="77">
        <f t="shared" si="281"/>
        <v>1.5727691922899269E-3</v>
      </c>
    </row>
    <row r="1530" spans="55:69" x14ac:dyDescent="0.35">
      <c r="BC1530" s="88">
        <v>500</v>
      </c>
      <c r="BE1530" s="78">
        <f t="shared" si="282"/>
        <v>761500</v>
      </c>
      <c r="BF1530" s="82">
        <f t="shared" si="276"/>
        <v>0.96990922370216814</v>
      </c>
      <c r="BG1530" s="82">
        <f t="shared" si="278"/>
        <v>3.0090776297831856E-2</v>
      </c>
      <c r="BH1530" s="86">
        <f t="shared" si="283"/>
        <v>6.9301043066571921E-5</v>
      </c>
      <c r="BI1530" s="83">
        <f>SUMPRODUCT(BC1530:$BC$2007,BG1530:$BG$2007)</f>
        <v>4367.3610114267494</v>
      </c>
      <c r="BJ1530" s="77">
        <f t="shared" si="277"/>
        <v>2.0093511625719335E-2</v>
      </c>
      <c r="BL1530" s="78">
        <f t="shared" si="284"/>
        <v>761500</v>
      </c>
      <c r="BM1530" s="82">
        <f t="shared" si="279"/>
        <v>0.99818824018514063</v>
      </c>
      <c r="BN1530" s="82">
        <f t="shared" si="280"/>
        <v>1.8117598148593705E-3</v>
      </c>
      <c r="BO1530" s="86">
        <f t="shared" si="285"/>
        <v>7.5260724700099146E-6</v>
      </c>
      <c r="BP1530" s="83">
        <f>SUMPRODUCT(BC1529:$BC$2006, BN1530:$BN$2007)</f>
        <v>188.79051809561273</v>
      </c>
      <c r="BQ1530" s="77">
        <f t="shared" si="281"/>
        <v>1.5652275097212786E-3</v>
      </c>
    </row>
    <row r="1531" spans="55:69" x14ac:dyDescent="0.35">
      <c r="BC1531" s="88">
        <v>500</v>
      </c>
      <c r="BE1531" s="78">
        <f t="shared" si="282"/>
        <v>762000</v>
      </c>
      <c r="BF1531" s="82">
        <f t="shared" si="276"/>
        <v>0.96997836550709626</v>
      </c>
      <c r="BG1531" s="82">
        <f t="shared" si="278"/>
        <v>3.0021634492903737E-2</v>
      </c>
      <c r="BH1531" s="86">
        <f t="shared" si="283"/>
        <v>6.9141804928118944E-5</v>
      </c>
      <c r="BI1531" s="83">
        <f>SUMPRODUCT(BC1531:$BC$2007,BG1531:$BG$2007)</f>
        <v>4352.3156232778329</v>
      </c>
      <c r="BJ1531" s="77">
        <f t="shared" si="277"/>
        <v>2.0024290262774358E-2</v>
      </c>
      <c r="BL1531" s="78">
        <f t="shared" si="284"/>
        <v>762000</v>
      </c>
      <c r="BM1531" s="82">
        <f t="shared" si="279"/>
        <v>0.99819573512354454</v>
      </c>
      <c r="BN1531" s="82">
        <f t="shared" si="280"/>
        <v>1.8042648764554636E-3</v>
      </c>
      <c r="BO1531" s="86">
        <f t="shared" si="285"/>
        <v>7.4949384039069145E-6</v>
      </c>
      <c r="BP1531" s="83">
        <f>SUMPRODUCT(BC1530:$BC$2006, BN1531:$BN$2007)</f>
        <v>187.88463818818306</v>
      </c>
      <c r="BQ1531" s="77">
        <f t="shared" si="281"/>
        <v>1.5577170257948848E-3</v>
      </c>
    </row>
    <row r="1532" spans="55:69" x14ac:dyDescent="0.35">
      <c r="BC1532" s="88">
        <v>500</v>
      </c>
      <c r="BE1532" s="78">
        <f t="shared" si="282"/>
        <v>762500</v>
      </c>
      <c r="BF1532" s="82">
        <f t="shared" si="276"/>
        <v>0.97004734843977924</v>
      </c>
      <c r="BG1532" s="82">
        <f t="shared" si="278"/>
        <v>2.9952651560220755E-2</v>
      </c>
      <c r="BH1532" s="86">
        <f t="shared" si="283"/>
        <v>6.8982932682981613E-5</v>
      </c>
      <c r="BI1532" s="83">
        <f>SUMPRODUCT(BC1532:$BC$2007,BG1532:$BG$2007)</f>
        <v>4337.3048060313813</v>
      </c>
      <c r="BJ1532" s="77">
        <f t="shared" si="277"/>
        <v>1.9955227954880882E-2</v>
      </c>
      <c r="BL1532" s="78">
        <f t="shared" si="284"/>
        <v>762500</v>
      </c>
      <c r="BM1532" s="82">
        <f t="shared" si="279"/>
        <v>0.99820319905667887</v>
      </c>
      <c r="BN1532" s="82">
        <f t="shared" si="280"/>
        <v>1.7968009433211307E-3</v>
      </c>
      <c r="BO1532" s="86">
        <f t="shared" si="285"/>
        <v>7.4639331343329118E-6</v>
      </c>
      <c r="BP1532" s="83">
        <f>SUMPRODUCT(BC1531:$BC$2006, BN1532:$BN$2007)</f>
        <v>186.98250574995529</v>
      </c>
      <c r="BQ1532" s="77">
        <f t="shared" si="281"/>
        <v>1.5502376114473332E-3</v>
      </c>
    </row>
    <row r="1533" spans="55:69" x14ac:dyDescent="0.35">
      <c r="BC1533" s="88">
        <v>500</v>
      </c>
      <c r="BE1533" s="78">
        <f t="shared" si="282"/>
        <v>763000</v>
      </c>
      <c r="BF1533" s="82">
        <f t="shared" si="276"/>
        <v>0.97011617286526963</v>
      </c>
      <c r="BG1533" s="82">
        <f t="shared" si="278"/>
        <v>2.9883827134730367E-2</v>
      </c>
      <c r="BH1533" s="86">
        <f t="shared" si="283"/>
        <v>6.882442549038803E-5</v>
      </c>
      <c r="BI1533" s="83">
        <f>SUMPRODUCT(BC1533:$BC$2007,BG1533:$BG$2007)</f>
        <v>4322.3284802512717</v>
      </c>
      <c r="BJ1533" s="77">
        <f t="shared" si="277"/>
        <v>1.9886324336566331E-2</v>
      </c>
      <c r="BL1533" s="78">
        <f t="shared" si="284"/>
        <v>763000</v>
      </c>
      <c r="BM1533" s="82">
        <f t="shared" si="279"/>
        <v>0.99821063211280692</v>
      </c>
      <c r="BN1533" s="82">
        <f t="shared" si="280"/>
        <v>1.7893678871930829E-3</v>
      </c>
      <c r="BO1533" s="86">
        <f t="shared" si="285"/>
        <v>7.433056128047788E-6</v>
      </c>
      <c r="BP1533" s="83">
        <f>SUMPRODUCT(BC1532:$BC$2006, BN1533:$BN$2007)</f>
        <v>186.08410527829474</v>
      </c>
      <c r="BQ1533" s="77">
        <f t="shared" si="281"/>
        <v>1.542789138149127E-3</v>
      </c>
    </row>
    <row r="1534" spans="55:69" x14ac:dyDescent="0.35">
      <c r="BC1534" s="88">
        <v>500</v>
      </c>
      <c r="BE1534" s="78">
        <f t="shared" si="282"/>
        <v>763500</v>
      </c>
      <c r="BF1534" s="82">
        <f t="shared" si="276"/>
        <v>0.97018483914778109</v>
      </c>
      <c r="BG1534" s="82">
        <f t="shared" si="278"/>
        <v>2.9815160852218914E-2</v>
      </c>
      <c r="BH1534" s="86">
        <f t="shared" si="283"/>
        <v>6.866628251145368E-5</v>
      </c>
      <c r="BI1534" s="83">
        <f>SUMPRODUCT(BC1534:$BC$2007,BG1534:$BG$2007)</f>
        <v>4307.3865666839065</v>
      </c>
      <c r="BJ1534" s="77">
        <f t="shared" si="277"/>
        <v>1.9817579043197909E-2</v>
      </c>
      <c r="BL1534" s="78">
        <f t="shared" si="284"/>
        <v>763500</v>
      </c>
      <c r="BM1534" s="82">
        <f t="shared" si="279"/>
        <v>0.99821803441966162</v>
      </c>
      <c r="BN1534" s="82">
        <f t="shared" si="280"/>
        <v>1.7819655803383849E-3</v>
      </c>
      <c r="BO1534" s="86">
        <f t="shared" si="285"/>
        <v>7.4023068546980042E-6</v>
      </c>
      <c r="BP1534" s="83">
        <f>SUMPRODUCT(BC1533:$BC$2006, BN1534:$BN$2007)</f>
        <v>185.18942133469818</v>
      </c>
      <c r="BQ1534" s="77">
        <f t="shared" si="281"/>
        <v>1.5353714779024719E-3</v>
      </c>
    </row>
    <row r="1535" spans="55:69" x14ac:dyDescent="0.35">
      <c r="BC1535" s="88">
        <v>500</v>
      </c>
      <c r="BE1535" s="78">
        <f t="shared" si="282"/>
        <v>764000</v>
      </c>
      <c r="BF1535" s="82">
        <f t="shared" si="276"/>
        <v>0.97025334765069038</v>
      </c>
      <c r="BG1535" s="82">
        <f t="shared" si="278"/>
        <v>2.9746652349309621E-2</v>
      </c>
      <c r="BH1535" s="86">
        <f t="shared" si="283"/>
        <v>6.8508502909292446E-5</v>
      </c>
      <c r="BI1535" s="83">
        <f>SUMPRODUCT(BC1535:$BC$2007,BG1535:$BG$2007)</f>
        <v>4292.4789862577973</v>
      </c>
      <c r="BJ1535" s="77">
        <f t="shared" si="277"/>
        <v>1.9748991710980664E-2</v>
      </c>
      <c r="BL1535" s="78">
        <f t="shared" si="284"/>
        <v>764000</v>
      </c>
      <c r="BM1535" s="82">
        <f t="shared" si="279"/>
        <v>0.99822540610444732</v>
      </c>
      <c r="BN1535" s="82">
        <f t="shared" si="280"/>
        <v>1.7745938955526785E-3</v>
      </c>
      <c r="BO1535" s="86">
        <f t="shared" si="285"/>
        <v>7.3716847857063783E-6</v>
      </c>
      <c r="BP1535" s="83">
        <f>SUMPRODUCT(BC1534:$BC$2006, BN1535:$BN$2007)</f>
        <v>184.29843854452898</v>
      </c>
      <c r="BQ1535" s="77">
        <f t="shared" si="281"/>
        <v>1.5279845032390793E-3</v>
      </c>
    </row>
    <row r="1536" spans="55:69" x14ac:dyDescent="0.35">
      <c r="BC1536" s="88">
        <v>500</v>
      </c>
      <c r="BE1536" s="78">
        <f t="shared" si="282"/>
        <v>764500</v>
      </c>
      <c r="BF1536" s="82">
        <f t="shared" si="276"/>
        <v>0.97032169873653962</v>
      </c>
      <c r="BG1536" s="82">
        <f t="shared" si="278"/>
        <v>2.9678301263460383E-2</v>
      </c>
      <c r="BH1536" s="86">
        <f t="shared" si="283"/>
        <v>6.8351085849238657E-5</v>
      </c>
      <c r="BI1536" s="83">
        <f>SUMPRODUCT(BC1536:$BC$2007,BG1536:$BG$2007)</f>
        <v>4277.6056600831425</v>
      </c>
      <c r="BJ1536" s="77">
        <f t="shared" si="277"/>
        <v>1.9680561976955557E-2</v>
      </c>
      <c r="BL1536" s="78">
        <f t="shared" si="284"/>
        <v>764500</v>
      </c>
      <c r="BM1536" s="82">
        <f t="shared" si="279"/>
        <v>0.99823274729384237</v>
      </c>
      <c r="BN1536" s="82">
        <f t="shared" si="280"/>
        <v>1.7672527061576293E-3</v>
      </c>
      <c r="BO1536" s="86">
        <f t="shared" si="285"/>
        <v>7.3411893950492413E-6</v>
      </c>
      <c r="BP1536" s="83">
        <f>SUMPRODUCT(BC1535:$BC$2006, BN1536:$BN$2007)</f>
        <v>183.41114159675266</v>
      </c>
      <c r="BQ1536" s="77">
        <f t="shared" si="281"/>
        <v>1.5206280872179746E-3</v>
      </c>
    </row>
    <row r="1537" spans="55:69" x14ac:dyDescent="0.35">
      <c r="BC1537" s="88">
        <v>500</v>
      </c>
      <c r="BE1537" s="78">
        <f t="shared" si="282"/>
        <v>765000</v>
      </c>
      <c r="BF1537" s="82">
        <f t="shared" si="276"/>
        <v>0.97038989276703735</v>
      </c>
      <c r="BG1537" s="82">
        <f t="shared" si="278"/>
        <v>2.9610107232962646E-2</v>
      </c>
      <c r="BH1537" s="86">
        <f t="shared" si="283"/>
        <v>6.8194030497736868E-5</v>
      </c>
      <c r="BI1537" s="83">
        <f>SUMPRODUCT(BC1537:$BC$2007,BG1537:$BG$2007)</f>
        <v>4262.7665094514123</v>
      </c>
      <c r="BJ1537" s="77">
        <f t="shared" si="277"/>
        <v>1.9612289478997562E-2</v>
      </c>
      <c r="BL1537" s="78">
        <f t="shared" si="284"/>
        <v>765000</v>
      </c>
      <c r="BM1537" s="82">
        <f t="shared" si="279"/>
        <v>0.99824005811400085</v>
      </c>
      <c r="BN1537" s="82">
        <f t="shared" si="280"/>
        <v>1.75994188599915E-3</v>
      </c>
      <c r="BO1537" s="86">
        <f t="shared" si="285"/>
        <v>7.3108201584792809E-6</v>
      </c>
      <c r="BP1537" s="83">
        <f>SUMPRODUCT(BC1536:$BC$2006, BN1537:$BN$2007)</f>
        <v>182.52751524367383</v>
      </c>
      <c r="BQ1537" s="77">
        <f t="shared" si="281"/>
        <v>1.5133021034233159E-3</v>
      </c>
    </row>
    <row r="1538" spans="55:69" x14ac:dyDescent="0.35">
      <c r="BC1538" s="88">
        <v>500</v>
      </c>
      <c r="BE1538" s="78">
        <f t="shared" si="282"/>
        <v>765500</v>
      </c>
      <c r="BF1538" s="82">
        <f t="shared" si="276"/>
        <v>0.97045793010306147</v>
      </c>
      <c r="BG1538" s="82">
        <f t="shared" si="278"/>
        <v>2.9542069896938528E-2</v>
      </c>
      <c r="BH1538" s="86">
        <f t="shared" si="283"/>
        <v>6.8037336024118211E-5</v>
      </c>
      <c r="BI1538" s="83">
        <f>SUMPRODUCT(BC1538:$BC$2007,BG1538:$BG$2007)</f>
        <v>4247.9614558349303</v>
      </c>
      <c r="BJ1538" s="77">
        <f t="shared" si="277"/>
        <v>1.9544173855813713E-2</v>
      </c>
      <c r="BL1538" s="78">
        <f t="shared" si="284"/>
        <v>765500</v>
      </c>
      <c r="BM1538" s="82">
        <f t="shared" si="279"/>
        <v>0.99824733869055526</v>
      </c>
      <c r="BN1538" s="82">
        <f t="shared" si="280"/>
        <v>1.7526613094447363E-3</v>
      </c>
      <c r="BO1538" s="86">
        <f t="shared" si="285"/>
        <v>7.2805765544137202E-6</v>
      </c>
      <c r="BP1538" s="83">
        <f>SUMPRODUCT(BC1537:$BC$2006, BN1538:$BN$2007)</f>
        <v>181.64754430067424</v>
      </c>
      <c r="BQ1538" s="77">
        <f t="shared" si="281"/>
        <v>1.5060064259622224E-3</v>
      </c>
    </row>
    <row r="1539" spans="55:69" x14ac:dyDescent="0.35">
      <c r="BC1539" s="88">
        <v>500</v>
      </c>
      <c r="BE1539" s="78">
        <f t="shared" si="282"/>
        <v>766000</v>
      </c>
      <c r="BF1539" s="82">
        <f t="shared" si="276"/>
        <v>0.97052581110466052</v>
      </c>
      <c r="BG1539" s="82">
        <f t="shared" si="278"/>
        <v>2.9474188895339481E-2</v>
      </c>
      <c r="BH1539" s="86">
        <f t="shared" si="283"/>
        <v>6.7881001599046087E-5</v>
      </c>
      <c r="BI1539" s="83">
        <f>SUMPRODUCT(BC1539:$BC$2007,BG1539:$BG$2007)</f>
        <v>4233.1904208864607</v>
      </c>
      <c r="BJ1539" s="77">
        <f t="shared" si="277"/>
        <v>1.947621474694123E-2</v>
      </c>
      <c r="BL1539" s="78">
        <f t="shared" si="284"/>
        <v>766000</v>
      </c>
      <c r="BM1539" s="82">
        <f t="shared" si="279"/>
        <v>0.99825458914861787</v>
      </c>
      <c r="BN1539" s="82">
        <f t="shared" si="280"/>
        <v>1.7454108513821343E-3</v>
      </c>
      <c r="BO1539" s="86">
        <f t="shared" si="285"/>
        <v>7.2504580626020498E-6</v>
      </c>
      <c r="BP1539" s="83">
        <f>SUMPRODUCT(BC1538:$BC$2006, BN1539:$BN$2007)</f>
        <v>180.77121364595189</v>
      </c>
      <c r="BQ1539" s="77">
        <f t="shared" si="281"/>
        <v>1.498740929462611E-3</v>
      </c>
    </row>
    <row r="1540" spans="55:69" x14ac:dyDescent="0.35">
      <c r="BC1540" s="88">
        <v>500</v>
      </c>
      <c r="BE1540" s="78">
        <f t="shared" si="282"/>
        <v>766500</v>
      </c>
      <c r="BF1540" s="82">
        <f t="shared" si="276"/>
        <v>0.97059353613105548</v>
      </c>
      <c r="BG1540" s="82">
        <f t="shared" si="278"/>
        <v>2.9406463868944521E-2</v>
      </c>
      <c r="BH1540" s="86">
        <f t="shared" si="283"/>
        <v>6.7725026394960253E-5</v>
      </c>
      <c r="BI1540" s="83">
        <f>SUMPRODUCT(BC1540:$BC$2007,BG1540:$BG$2007)</f>
        <v>4218.453326438791</v>
      </c>
      <c r="BJ1540" s="77">
        <f t="shared" si="277"/>
        <v>1.9408411792745595E-2</v>
      </c>
      <c r="BL1540" s="78">
        <f t="shared" si="284"/>
        <v>766500</v>
      </c>
      <c r="BM1540" s="82">
        <f t="shared" si="279"/>
        <v>0.99826180961278399</v>
      </c>
      <c r="BN1540" s="82">
        <f t="shared" si="280"/>
        <v>1.7381903872160098E-3</v>
      </c>
      <c r="BO1540" s="86">
        <f t="shared" si="285"/>
        <v>7.2204641661244295E-6</v>
      </c>
      <c r="BP1540" s="83">
        <f>SUMPRODUCT(BC1539:$BC$2006, BN1540:$BN$2007)</f>
        <v>179.89850822026077</v>
      </c>
      <c r="BQ1540" s="77">
        <f t="shared" si="281"/>
        <v>1.4915054890710393E-3</v>
      </c>
    </row>
    <row r="1541" spans="55:69" x14ac:dyDescent="0.35">
      <c r="BC1541" s="88">
        <v>500</v>
      </c>
      <c r="BE1541" s="78">
        <f t="shared" si="282"/>
        <v>767000</v>
      </c>
      <c r="BF1541" s="82">
        <f t="shared" si="276"/>
        <v>0.97066110554064222</v>
      </c>
      <c r="BG1541" s="82">
        <f t="shared" si="278"/>
        <v>2.9338894459357778E-2</v>
      </c>
      <c r="BH1541" s="86">
        <f t="shared" si="283"/>
        <v>6.7569409586742957E-5</v>
      </c>
      <c r="BI1541" s="83">
        <f>SUMPRODUCT(BC1541:$BC$2007,BG1541:$BG$2007)</f>
        <v>4203.7500945043184</v>
      </c>
      <c r="BJ1541" s="77">
        <f t="shared" si="277"/>
        <v>1.9340764634418636E-2</v>
      </c>
      <c r="BL1541" s="78">
        <f t="shared" si="284"/>
        <v>767000</v>
      </c>
      <c r="BM1541" s="82">
        <f t="shared" si="279"/>
        <v>0.99826900020713305</v>
      </c>
      <c r="BN1541" s="82">
        <f t="shared" si="280"/>
        <v>1.7309997928669496E-3</v>
      </c>
      <c r="BO1541" s="86">
        <f t="shared" si="285"/>
        <v>7.1905943490602198E-6</v>
      </c>
      <c r="BP1541" s="83">
        <f>SUMPRODUCT(BC1540:$BC$2006, BN1541:$BN$2007)</f>
        <v>179.02941302665278</v>
      </c>
      <c r="BQ1541" s="77">
        <f t="shared" si="281"/>
        <v>1.4842999804505648E-3</v>
      </c>
    </row>
    <row r="1542" spans="55:69" x14ac:dyDescent="0.35">
      <c r="BC1542" s="88">
        <v>500</v>
      </c>
      <c r="BE1542" s="78">
        <f t="shared" si="282"/>
        <v>767500</v>
      </c>
      <c r="BF1542" s="82">
        <f t="shared" si="276"/>
        <v>0.97072851969099316</v>
      </c>
      <c r="BG1542" s="82">
        <f t="shared" si="278"/>
        <v>2.9271480309006837E-2</v>
      </c>
      <c r="BH1542" s="86">
        <f t="shared" si="283"/>
        <v>6.7414150350941782E-5</v>
      </c>
      <c r="BI1542" s="83">
        <f>SUMPRODUCT(BC1542:$BC$2007,BG1542:$BG$2007)</f>
        <v>4189.080647274639</v>
      </c>
      <c r="BJ1542" s="77">
        <f t="shared" si="277"/>
        <v>1.9273272913976649E-2</v>
      </c>
      <c r="BL1542" s="78">
        <f t="shared" si="284"/>
        <v>767500</v>
      </c>
      <c r="BM1542" s="82">
        <f t="shared" si="279"/>
        <v>0.99827616105523131</v>
      </c>
      <c r="BN1542" s="82">
        <f t="shared" si="280"/>
        <v>1.7238389447686853E-3</v>
      </c>
      <c r="BO1542" s="86">
        <f t="shared" si="285"/>
        <v>7.1608480982643385E-6</v>
      </c>
      <c r="BP1542" s="83">
        <f>SUMPRODUCT(BC1541:$BC$2006, BN1542:$BN$2007)</f>
        <v>178.1639131302193</v>
      </c>
      <c r="BQ1542" s="77">
        <f t="shared" si="281"/>
        <v>1.4771242797786035E-3</v>
      </c>
    </row>
    <row r="1543" spans="55:69" x14ac:dyDescent="0.35">
      <c r="BC1543" s="88">
        <v>500</v>
      </c>
      <c r="BE1543" s="78">
        <f t="shared" si="282"/>
        <v>768000</v>
      </c>
      <c r="BF1543" s="82">
        <f t="shared" si="276"/>
        <v>0.97079577893885871</v>
      </c>
      <c r="BG1543" s="82">
        <f t="shared" si="278"/>
        <v>2.9204221061141289E-2</v>
      </c>
      <c r="BH1543" s="86">
        <f t="shared" si="283"/>
        <v>6.72592478655476E-5</v>
      </c>
      <c r="BI1543" s="83">
        <f>SUMPRODUCT(BC1543:$BC$2007,BG1543:$BG$2007)</f>
        <v>4174.4449071201361</v>
      </c>
      <c r="BJ1543" s="77">
        <f t="shared" si="277"/>
        <v>1.9205936274258505E-2</v>
      </c>
      <c r="BL1543" s="78">
        <f t="shared" si="284"/>
        <v>768000</v>
      </c>
      <c r="BM1543" s="82">
        <f t="shared" si="279"/>
        <v>0.99828329228013402</v>
      </c>
      <c r="BN1543" s="82">
        <f t="shared" si="280"/>
        <v>1.7167077198659841E-3</v>
      </c>
      <c r="BO1543" s="86">
        <f t="shared" si="285"/>
        <v>7.1312249027011276E-6</v>
      </c>
      <c r="BP1543" s="83">
        <f>SUMPRODUCT(BC1542:$BC$2006, BN1543:$BN$2007)</f>
        <v>177.30199365783491</v>
      </c>
      <c r="BQ1543" s="77">
        <f t="shared" si="281"/>
        <v>1.4699782637448045E-3</v>
      </c>
    </row>
    <row r="1544" spans="55:69" x14ac:dyDescent="0.35">
      <c r="BC1544" s="88">
        <v>500</v>
      </c>
      <c r="BE1544" s="78">
        <f t="shared" si="282"/>
        <v>768500</v>
      </c>
      <c r="BF1544" s="82">
        <f t="shared" ref="BF1544:BF1607" si="286">_xlfn.EXPON.DIST(BE1544, 1/$BJ$4, TRUE)</f>
        <v>0.97086288364016993</v>
      </c>
      <c r="BG1544" s="82">
        <f t="shared" si="278"/>
        <v>2.9137116359830073E-2</v>
      </c>
      <c r="BH1544" s="86">
        <f t="shared" si="283"/>
        <v>6.710470131121582E-5</v>
      </c>
      <c r="BI1544" s="83">
        <f>SUMPRODUCT(BC1544:$BC$2007,BG1544:$BG$2007)</f>
        <v>4159.8427965895653</v>
      </c>
      <c r="BJ1544" s="77">
        <f t="shared" ref="BJ1544:BJ1607" si="287">BI1544/$BJ$4</f>
        <v>1.9138754358923732E-2</v>
      </c>
      <c r="BL1544" s="78">
        <f t="shared" si="284"/>
        <v>768500</v>
      </c>
      <c r="BM1544" s="82">
        <f t="shared" si="279"/>
        <v>0.99829039400438713</v>
      </c>
      <c r="BN1544" s="82">
        <f t="shared" si="280"/>
        <v>1.7096059956128729E-3</v>
      </c>
      <c r="BO1544" s="86">
        <f t="shared" si="285"/>
        <v>7.1017242531112856E-6</v>
      </c>
      <c r="BP1544" s="83">
        <f>SUMPRODUCT(BC1543:$BC$2006, BN1544:$BN$2007)</f>
        <v>176.44363979790197</v>
      </c>
      <c r="BQ1544" s="77">
        <f t="shared" si="281"/>
        <v>1.4628618095489318E-3</v>
      </c>
    </row>
    <row r="1545" spans="55:69" x14ac:dyDescent="0.35">
      <c r="BC1545" s="88">
        <v>500</v>
      </c>
      <c r="BE1545" s="78">
        <f t="shared" si="282"/>
        <v>769000</v>
      </c>
      <c r="BF1545" s="82">
        <f t="shared" si="286"/>
        <v>0.97092983415003975</v>
      </c>
      <c r="BG1545" s="82">
        <f t="shared" ref="BG1545:BG1608" si="288">1-BF1545</f>
        <v>2.907016584996025E-2</v>
      </c>
      <c r="BH1545" s="86">
        <f t="shared" si="283"/>
        <v>6.6950509869823094E-5</v>
      </c>
      <c r="BI1545" s="83">
        <f>SUMPRODUCT(BC1545:$BC$2007,BG1545:$BG$2007)</f>
        <v>4145.2742384096509</v>
      </c>
      <c r="BJ1545" s="77">
        <f t="shared" si="287"/>
        <v>1.9071726812450663E-2</v>
      </c>
      <c r="BL1545" s="78">
        <f t="shared" si="284"/>
        <v>769000</v>
      </c>
      <c r="BM1545" s="82">
        <f t="shared" ref="BM1545:BM1608" si="289">_xlfn.EXPON.DIST(BL1545, 1/$BQ$4, TRUE)</f>
        <v>0.99829746635002981</v>
      </c>
      <c r="BN1545" s="82">
        <f t="shared" ref="BN1545:BN1608" si="290">1-BM1545</f>
        <v>1.7025336499701949E-3</v>
      </c>
      <c r="BO1545" s="86">
        <f t="shared" si="285"/>
        <v>7.0723456426780018E-6</v>
      </c>
      <c r="BP1545" s="83">
        <f>SUMPRODUCT(BC1544:$BC$2006, BN1545:$BN$2007)</f>
        <v>175.58883680009552</v>
      </c>
      <c r="BQ1545" s="77">
        <f t="shared" ref="BQ1545:BQ1608" si="291">BP1545/$BQ$4</f>
        <v>1.4557747948987509E-3</v>
      </c>
    </row>
    <row r="1546" spans="55:69" x14ac:dyDescent="0.35">
      <c r="BC1546" s="88">
        <v>500</v>
      </c>
      <c r="BE1546" s="78">
        <f t="shared" ref="BE1546:BE1609" si="292">BE1545+500</f>
        <v>769500</v>
      </c>
      <c r="BF1546" s="82">
        <f t="shared" si="286"/>
        <v>0.97099663082276533</v>
      </c>
      <c r="BG1546" s="82">
        <f t="shared" si="288"/>
        <v>2.9003369177234672E-2</v>
      </c>
      <c r="BH1546" s="86">
        <f t="shared" ref="BH1546:BH1609" si="293">BF1546-BF1545</f>
        <v>6.6796672725577544E-5</v>
      </c>
      <c r="BI1546" s="83">
        <f>SUMPRODUCT(BC1546:$BC$2007,BG1546:$BG$2007)</f>
        <v>4130.7391554846699</v>
      </c>
      <c r="BJ1546" s="77">
        <f t="shared" si="287"/>
        <v>1.9004853280134522E-2</v>
      </c>
      <c r="BL1546" s="78">
        <f t="shared" ref="BL1546:BL1609" si="294">BL1545+500</f>
        <v>769500</v>
      </c>
      <c r="BM1546" s="82">
        <f t="shared" si="289"/>
        <v>0.99830450943859628</v>
      </c>
      <c r="BN1546" s="82">
        <f t="shared" si="290"/>
        <v>1.695490561403723E-3</v>
      </c>
      <c r="BO1546" s="86">
        <f t="shared" ref="BO1546:BO1609" si="295">BM1546-BM1545</f>
        <v>7.0430885664718446E-6</v>
      </c>
      <c r="BP1546" s="83">
        <f>SUMPRODUCT(BC1545:$BC$2006, BN1546:$BN$2007)</f>
        <v>174.73756997511046</v>
      </c>
      <c r="BQ1546" s="77">
        <f t="shared" si="291"/>
        <v>1.4487170980079307E-3</v>
      </c>
    </row>
    <row r="1547" spans="55:69" x14ac:dyDescent="0.35">
      <c r="BC1547" s="88">
        <v>500</v>
      </c>
      <c r="BE1547" s="78">
        <f t="shared" si="292"/>
        <v>770000</v>
      </c>
      <c r="BF1547" s="82">
        <f t="shared" si="286"/>
        <v>0.97106327401182979</v>
      </c>
      <c r="BG1547" s="82">
        <f t="shared" si="288"/>
        <v>2.8936725988170209E-2</v>
      </c>
      <c r="BH1547" s="86">
        <f t="shared" si="293"/>
        <v>6.6643189064463648E-5</v>
      </c>
      <c r="BI1547" s="83">
        <f>SUMPRODUCT(BC1547:$BC$2007,BG1547:$BG$2007)</f>
        <v>4116.2374708960524</v>
      </c>
      <c r="BJ1547" s="77">
        <f t="shared" si="287"/>
        <v>1.8938133408085586E-2</v>
      </c>
      <c r="BL1547" s="78">
        <f t="shared" si="294"/>
        <v>770000</v>
      </c>
      <c r="BM1547" s="82">
        <f t="shared" si="289"/>
        <v>0.99831152339111795</v>
      </c>
      <c r="BN1547" s="82">
        <f t="shared" si="290"/>
        <v>1.6884766088820502E-3</v>
      </c>
      <c r="BO1547" s="86">
        <f t="shared" si="295"/>
        <v>7.013952521672806E-6</v>
      </c>
      <c r="BP1547" s="83">
        <f>SUMPRODUCT(BC1546:$BC$2006, BN1547:$BN$2007)</f>
        <v>173.88982469440862</v>
      </c>
      <c r="BQ1547" s="77">
        <f t="shared" si="291"/>
        <v>1.4416885975939487E-3</v>
      </c>
    </row>
    <row r="1548" spans="55:69" x14ac:dyDescent="0.35">
      <c r="BC1548" s="88">
        <v>500</v>
      </c>
      <c r="BE1548" s="78">
        <f t="shared" si="292"/>
        <v>770500</v>
      </c>
      <c r="BF1548" s="82">
        <f t="shared" si="286"/>
        <v>0.9711297640699037</v>
      </c>
      <c r="BG1548" s="82">
        <f t="shared" si="288"/>
        <v>2.88702359300963E-2</v>
      </c>
      <c r="BH1548" s="86">
        <f t="shared" si="293"/>
        <v>6.6490058073909175E-5</v>
      </c>
      <c r="BI1548" s="83">
        <f>SUMPRODUCT(BC1548:$BC$2007,BG1548:$BG$2007)</f>
        <v>4101.7691079019678</v>
      </c>
      <c r="BJ1548" s="77">
        <f t="shared" si="287"/>
        <v>1.8871566843227282E-2</v>
      </c>
      <c r="BL1548" s="78">
        <f t="shared" si="294"/>
        <v>770500</v>
      </c>
      <c r="BM1548" s="82">
        <f t="shared" si="289"/>
        <v>0.99831850832812585</v>
      </c>
      <c r="BN1548" s="82">
        <f t="shared" si="290"/>
        <v>1.6814916718741468E-3</v>
      </c>
      <c r="BO1548" s="86">
        <f t="shared" si="295"/>
        <v>6.984937007903369E-6</v>
      </c>
      <c r="BP1548" s="83">
        <f>SUMPRODUCT(BC1547:$BC$2006, BN1548:$BN$2007)</f>
        <v>173.04558638996758</v>
      </c>
      <c r="BQ1548" s="77">
        <f t="shared" si="291"/>
        <v>1.4346891728760065E-3</v>
      </c>
    </row>
    <row r="1549" spans="55:69" x14ac:dyDescent="0.35">
      <c r="BC1549" s="88">
        <v>500</v>
      </c>
      <c r="BE1549" s="78">
        <f t="shared" si="292"/>
        <v>771000</v>
      </c>
      <c r="BF1549" s="82">
        <f t="shared" si="286"/>
        <v>0.9711961013488476</v>
      </c>
      <c r="BG1549" s="82">
        <f t="shared" si="288"/>
        <v>2.8803898651152404E-2</v>
      </c>
      <c r="BH1549" s="86">
        <f t="shared" si="293"/>
        <v>6.6337278943895406E-5</v>
      </c>
      <c r="BI1549" s="83">
        <f>SUMPRODUCT(BC1549:$BC$2007,BG1549:$BG$2007)</f>
        <v>4087.3339899369189</v>
      </c>
      <c r="BJ1549" s="77">
        <f t="shared" si="287"/>
        <v>1.8805153233294316E-2</v>
      </c>
      <c r="BL1549" s="78">
        <f t="shared" si="294"/>
        <v>771000</v>
      </c>
      <c r="BM1549" s="82">
        <f t="shared" si="289"/>
        <v>0.99832546436965197</v>
      </c>
      <c r="BN1549" s="82">
        <f t="shared" si="290"/>
        <v>1.6745356303480285E-3</v>
      </c>
      <c r="BO1549" s="86">
        <f t="shared" si="295"/>
        <v>6.956041526118284E-6</v>
      </c>
      <c r="BP1549" s="83">
        <f>SUMPRODUCT(BC1548:$BC$2006, BN1549:$BN$2007)</f>
        <v>172.20484055403054</v>
      </c>
      <c r="BQ1549" s="77">
        <f t="shared" si="291"/>
        <v>1.427718703572957E-3</v>
      </c>
    </row>
    <row r="1550" spans="55:69" x14ac:dyDescent="0.35">
      <c r="BC1550" s="88">
        <v>500</v>
      </c>
      <c r="BE1550" s="78">
        <f t="shared" si="292"/>
        <v>771500</v>
      </c>
      <c r="BF1550" s="82">
        <f t="shared" si="286"/>
        <v>0.97126228619971344</v>
      </c>
      <c r="BG1550" s="82">
        <f t="shared" si="288"/>
        <v>2.8737713800286557E-2</v>
      </c>
      <c r="BH1550" s="86">
        <f t="shared" si="293"/>
        <v>6.6184850865846911E-5</v>
      </c>
      <c r="BI1550" s="83">
        <f>SUMPRODUCT(BC1550:$BC$2007,BG1550:$BG$2007)</f>
        <v>4072.9320406113425</v>
      </c>
      <c r="BJ1550" s="77">
        <f t="shared" si="287"/>
        <v>1.8738892226830839E-2</v>
      </c>
      <c r="BL1550" s="78">
        <f t="shared" si="294"/>
        <v>771500</v>
      </c>
      <c r="BM1550" s="82">
        <f t="shared" si="289"/>
        <v>0.99833239163523191</v>
      </c>
      <c r="BN1550" s="82">
        <f t="shared" si="290"/>
        <v>1.6676083647680917E-3</v>
      </c>
      <c r="BO1550" s="86">
        <f t="shared" si="295"/>
        <v>6.9272655799368366E-6</v>
      </c>
      <c r="BP1550" s="83">
        <f>SUMPRODUCT(BC1549:$BC$2006, BN1550:$BN$2007)</f>
        <v>171.36757273885652</v>
      </c>
      <c r="BQ1550" s="77">
        <f t="shared" si="291"/>
        <v>1.4207770699012337E-3</v>
      </c>
    </row>
    <row r="1551" spans="55:69" x14ac:dyDescent="0.35">
      <c r="BC1551" s="88">
        <v>500</v>
      </c>
      <c r="BE1551" s="78">
        <f t="shared" si="292"/>
        <v>772000</v>
      </c>
      <c r="BF1551" s="82">
        <f t="shared" si="286"/>
        <v>0.97132831897274641</v>
      </c>
      <c r="BG1551" s="82">
        <f t="shared" si="288"/>
        <v>2.8671681027253593E-2</v>
      </c>
      <c r="BH1551" s="86">
        <f t="shared" si="293"/>
        <v>6.603277303296462E-5</v>
      </c>
      <c r="BI1551" s="83">
        <f>SUMPRODUCT(BC1551:$BC$2007,BG1551:$BG$2007)</f>
        <v>4058.5631837111991</v>
      </c>
      <c r="BJ1551" s="77">
        <f t="shared" si="287"/>
        <v>1.8672783473188556E-2</v>
      </c>
      <c r="BL1551" s="78">
        <f t="shared" si="294"/>
        <v>772000</v>
      </c>
      <c r="BM1551" s="82">
        <f t="shared" si="289"/>
        <v>0.998339290243907</v>
      </c>
      <c r="BN1551" s="82">
        <f t="shared" si="290"/>
        <v>1.660709756093004E-3</v>
      </c>
      <c r="BO1551" s="86">
        <f t="shared" si="295"/>
        <v>6.8986086750877362E-6</v>
      </c>
      <c r="BP1551" s="83">
        <f>SUMPRODUCT(BC1550:$BC$2006, BN1551:$BN$2007)</f>
        <v>170.53376855647247</v>
      </c>
      <c r="BQ1551" s="77">
        <f t="shared" si="291"/>
        <v>1.4138641525727944E-3</v>
      </c>
    </row>
    <row r="1552" spans="55:69" x14ac:dyDescent="0.35">
      <c r="BC1552" s="88">
        <v>500</v>
      </c>
      <c r="BE1552" s="78">
        <f t="shared" si="292"/>
        <v>772500</v>
      </c>
      <c r="BF1552" s="82">
        <f t="shared" si="286"/>
        <v>0.97139420001738697</v>
      </c>
      <c r="BG1552" s="82">
        <f t="shared" si="288"/>
        <v>2.8605799982613034E-2</v>
      </c>
      <c r="BH1552" s="86">
        <f t="shared" si="293"/>
        <v>6.5881044640558883E-5</v>
      </c>
      <c r="BI1552" s="83">
        <f>SUMPRODUCT(BC1552:$BC$2007,BG1552:$BG$2007)</f>
        <v>4044.2273431975727</v>
      </c>
      <c r="BJ1552" s="77">
        <f t="shared" si="287"/>
        <v>1.8606826622524886E-2</v>
      </c>
      <c r="BL1552" s="78">
        <f t="shared" si="294"/>
        <v>772500</v>
      </c>
      <c r="BM1552" s="82">
        <f t="shared" si="289"/>
        <v>0.99834616031422574</v>
      </c>
      <c r="BN1552" s="82">
        <f t="shared" si="290"/>
        <v>1.653839685774261E-3</v>
      </c>
      <c r="BO1552" s="86">
        <f t="shared" si="295"/>
        <v>6.8700703187429824E-6</v>
      </c>
      <c r="BP1552" s="83">
        <f>SUMPRODUCT(BC1551:$BC$2006, BN1552:$BN$2007)</f>
        <v>169.70341367842593</v>
      </c>
      <c r="BQ1552" s="77">
        <f t="shared" si="291"/>
        <v>1.406979832793072E-3</v>
      </c>
    </row>
    <row r="1553" spans="55:69" x14ac:dyDescent="0.35">
      <c r="BC1553" s="88">
        <v>500</v>
      </c>
      <c r="BE1553" s="78">
        <f t="shared" si="292"/>
        <v>773000</v>
      </c>
      <c r="BF1553" s="82">
        <f t="shared" si="286"/>
        <v>0.97145992968227279</v>
      </c>
      <c r="BG1553" s="82">
        <f t="shared" si="288"/>
        <v>2.8540070317727206E-2</v>
      </c>
      <c r="BH1553" s="86">
        <f t="shared" si="293"/>
        <v>6.5729664885827432E-5</v>
      </c>
      <c r="BI1553" s="83">
        <f>SUMPRODUCT(BC1553:$BC$2007,BG1553:$BG$2007)</f>
        <v>4029.9244432062665</v>
      </c>
      <c r="BJ1553" s="77">
        <f t="shared" si="287"/>
        <v>1.8541021325801103E-2</v>
      </c>
      <c r="BL1553" s="78">
        <f t="shared" si="294"/>
        <v>773000</v>
      </c>
      <c r="BM1553" s="82">
        <f t="shared" si="289"/>
        <v>0.99835300196424648</v>
      </c>
      <c r="BN1553" s="82">
        <f t="shared" si="290"/>
        <v>1.6469980357535219E-3</v>
      </c>
      <c r="BO1553" s="86">
        <f t="shared" si="295"/>
        <v>6.8416500207391096E-6</v>
      </c>
      <c r="BP1553" s="83">
        <f>SUMPRODUCT(BC1552:$BC$2006, BN1553:$BN$2007)</f>
        <v>168.87649383553881</v>
      </c>
      <c r="BQ1553" s="77">
        <f t="shared" si="291"/>
        <v>1.4001239922589311E-3</v>
      </c>
    </row>
    <row r="1554" spans="55:69" x14ac:dyDescent="0.35">
      <c r="BC1554" s="88">
        <v>500</v>
      </c>
      <c r="BE1554" s="78">
        <f t="shared" si="292"/>
        <v>773500</v>
      </c>
      <c r="BF1554" s="82">
        <f t="shared" si="286"/>
        <v>0.97152550831524032</v>
      </c>
      <c r="BG1554" s="82">
        <f t="shared" si="288"/>
        <v>2.8474491684759684E-2</v>
      </c>
      <c r="BH1554" s="86">
        <f t="shared" si="293"/>
        <v>6.557863296752231E-5</v>
      </c>
      <c r="BI1554" s="83">
        <f>SUMPRODUCT(BC1554:$BC$2007,BG1554:$BG$2007)</f>
        <v>4015.6544080474027</v>
      </c>
      <c r="BJ1554" s="77">
        <f t="shared" si="287"/>
        <v>1.8475367234780497E-2</v>
      </c>
      <c r="BL1554" s="78">
        <f t="shared" si="294"/>
        <v>773500</v>
      </c>
      <c r="BM1554" s="82">
        <f t="shared" si="289"/>
        <v>0.99835981531153906</v>
      </c>
      <c r="BN1554" s="82">
        <f t="shared" si="290"/>
        <v>1.6401846884609439E-3</v>
      </c>
      <c r="BO1554" s="86">
        <f t="shared" si="295"/>
        <v>6.813347292577987E-6</v>
      </c>
      <c r="BP1554" s="83">
        <f>SUMPRODUCT(BC1553:$BC$2006, BN1554:$BN$2007)</f>
        <v>168.05299481766201</v>
      </c>
      <c r="BQ1554" s="77">
        <f t="shared" si="291"/>
        <v>1.3932965131566364E-3</v>
      </c>
    </row>
    <row r="1555" spans="55:69" x14ac:dyDescent="0.35">
      <c r="BC1555" s="88">
        <v>500</v>
      </c>
      <c r="BE1555" s="78">
        <f t="shared" si="292"/>
        <v>774000</v>
      </c>
      <c r="BF1555" s="82">
        <f t="shared" si="286"/>
        <v>0.97159093626332682</v>
      </c>
      <c r="BG1555" s="82">
        <f t="shared" si="288"/>
        <v>2.8409063736673179E-2</v>
      </c>
      <c r="BH1555" s="86">
        <f t="shared" si="293"/>
        <v>6.5427948086504983E-5</v>
      </c>
      <c r="BI1555" s="83">
        <f>SUMPRODUCT(BC1555:$BC$2007,BG1555:$BG$2007)</f>
        <v>4001.4171622050226</v>
      </c>
      <c r="BJ1555" s="77">
        <f t="shared" si="287"/>
        <v>1.840986400202653E-2</v>
      </c>
      <c r="BL1555" s="78">
        <f t="shared" si="294"/>
        <v>774000</v>
      </c>
      <c r="BM1555" s="82">
        <f t="shared" si="289"/>
        <v>0.99836660047318704</v>
      </c>
      <c r="BN1555" s="82">
        <f t="shared" si="290"/>
        <v>1.633399526812962E-3</v>
      </c>
      <c r="BO1555" s="86">
        <f t="shared" si="295"/>
        <v>6.7851616479819299E-6</v>
      </c>
      <c r="BP1555" s="83">
        <f>SUMPRODUCT(BC1554:$BC$2006, BN1555:$BN$2007)</f>
        <v>167.23290247343155</v>
      </c>
      <c r="BQ1555" s="77">
        <f t="shared" si="291"/>
        <v>1.3864972781598276E-3</v>
      </c>
    </row>
    <row r="1556" spans="55:69" x14ac:dyDescent="0.35">
      <c r="BC1556" s="88">
        <v>500</v>
      </c>
      <c r="BE1556" s="78">
        <f t="shared" si="292"/>
        <v>774500</v>
      </c>
      <c r="BF1556" s="82">
        <f t="shared" si="286"/>
        <v>0.97165621387277201</v>
      </c>
      <c r="BG1556" s="82">
        <f t="shared" si="288"/>
        <v>2.8343786127227988E-2</v>
      </c>
      <c r="BH1556" s="86">
        <f t="shared" si="293"/>
        <v>6.5277609445191231E-5</v>
      </c>
      <c r="BI1556" s="83">
        <f>SUMPRODUCT(BC1556:$BC$2007,BG1556:$BG$2007)</f>
        <v>3987.2126303366854</v>
      </c>
      <c r="BJ1556" s="77">
        <f t="shared" si="287"/>
        <v>1.8344511280900987E-2</v>
      </c>
      <c r="BL1556" s="78">
        <f t="shared" si="294"/>
        <v>774500</v>
      </c>
      <c r="BM1556" s="82">
        <f t="shared" si="289"/>
        <v>0.9983733575657896</v>
      </c>
      <c r="BN1556" s="82">
        <f t="shared" si="290"/>
        <v>1.6266424342104013E-3</v>
      </c>
      <c r="BO1556" s="86">
        <f t="shared" si="295"/>
        <v>6.7570926025606326E-6</v>
      </c>
      <c r="BP1556" s="83">
        <f>SUMPRODUCT(BC1555:$BC$2006, BN1556:$BN$2007)</f>
        <v>166.41620271002506</v>
      </c>
      <c r="BQ1556" s="77">
        <f t="shared" si="291"/>
        <v>1.3797261704275034E-3</v>
      </c>
    </row>
    <row r="1557" spans="55:69" x14ac:dyDescent="0.35">
      <c r="BC1557" s="88">
        <v>500</v>
      </c>
      <c r="BE1557" s="78">
        <f t="shared" si="292"/>
        <v>775000</v>
      </c>
      <c r="BF1557" s="82">
        <f t="shared" si="286"/>
        <v>0.97172134148902012</v>
      </c>
      <c r="BG1557" s="82">
        <f t="shared" si="288"/>
        <v>2.8278658510979882E-2</v>
      </c>
      <c r="BH1557" s="86">
        <f t="shared" si="293"/>
        <v>6.5127616248106257E-5</v>
      </c>
      <c r="BI1557" s="83">
        <f>SUMPRODUCT(BC1557:$BC$2007,BG1557:$BG$2007)</f>
        <v>3973.0407372730715</v>
      </c>
      <c r="BJ1557" s="77">
        <f t="shared" si="287"/>
        <v>1.8279308725562163E-2</v>
      </c>
      <c r="BL1557" s="78">
        <f t="shared" si="294"/>
        <v>775000</v>
      </c>
      <c r="BM1557" s="82">
        <f t="shared" si="289"/>
        <v>0.99838008670546352</v>
      </c>
      <c r="BN1557" s="82">
        <f t="shared" si="290"/>
        <v>1.6199132945364791E-3</v>
      </c>
      <c r="BO1557" s="86">
        <f t="shared" si="295"/>
        <v>6.7291396739221909E-6</v>
      </c>
      <c r="BP1557" s="83">
        <f>SUMPRODUCT(BC1556:$BC$2006, BN1557:$BN$2007)</f>
        <v>165.60288149291983</v>
      </c>
      <c r="BQ1557" s="77">
        <f t="shared" si="291"/>
        <v>1.3729830736020137E-3</v>
      </c>
    </row>
    <row r="1558" spans="55:69" x14ac:dyDescent="0.35">
      <c r="BC1558" s="88">
        <v>500</v>
      </c>
      <c r="BE1558" s="78">
        <f t="shared" si="292"/>
        <v>775500</v>
      </c>
      <c r="BF1558" s="82">
        <f t="shared" si="286"/>
        <v>0.97178631945672167</v>
      </c>
      <c r="BG1558" s="82">
        <f t="shared" si="288"/>
        <v>2.821368054327833E-2</v>
      </c>
      <c r="BH1558" s="86">
        <f t="shared" si="293"/>
        <v>6.497796770155162E-5</v>
      </c>
      <c r="BI1558" s="83">
        <f>SUMPRODUCT(BC1558:$BC$2007,BG1558:$BG$2007)</f>
        <v>3958.9014080175816</v>
      </c>
      <c r="BJ1558" s="77">
        <f t="shared" si="287"/>
        <v>1.8214255990963005E-2</v>
      </c>
      <c r="BL1558" s="78">
        <f t="shared" si="294"/>
        <v>775500</v>
      </c>
      <c r="BM1558" s="82">
        <f t="shared" si="289"/>
        <v>0.99838678800784508</v>
      </c>
      <c r="BN1558" s="82">
        <f t="shared" si="290"/>
        <v>1.6132119921549171E-3</v>
      </c>
      <c r="BO1558" s="86">
        <f t="shared" si="295"/>
        <v>6.7013023815620798E-6</v>
      </c>
      <c r="BP1558" s="83">
        <f>SUMPRODUCT(BC1557:$BC$2006, BN1558:$BN$2007)</f>
        <v>164.79292484565161</v>
      </c>
      <c r="BQ1558" s="77">
        <f t="shared" si="291"/>
        <v>1.3662678718070604E-3</v>
      </c>
    </row>
    <row r="1559" spans="55:69" x14ac:dyDescent="0.35">
      <c r="BC1559" s="88">
        <v>500</v>
      </c>
      <c r="BE1559" s="78">
        <f t="shared" si="292"/>
        <v>776000</v>
      </c>
      <c r="BF1559" s="82">
        <f t="shared" si="286"/>
        <v>0.97185114811973528</v>
      </c>
      <c r="BG1559" s="82">
        <f t="shared" si="288"/>
        <v>2.8148851880264725E-2</v>
      </c>
      <c r="BH1559" s="86">
        <f t="shared" si="293"/>
        <v>6.4828663013605237E-5</v>
      </c>
      <c r="BI1559" s="83">
        <f>SUMPRODUCT(BC1559:$BC$2007,BG1559:$BG$2007)</f>
        <v>3944.7945677459425</v>
      </c>
      <c r="BJ1559" s="77">
        <f t="shared" si="287"/>
        <v>1.8149352732849303E-2</v>
      </c>
      <c r="BL1559" s="78">
        <f t="shared" si="294"/>
        <v>776000</v>
      </c>
      <c r="BM1559" s="82">
        <f t="shared" si="289"/>
        <v>0.99839346158809272</v>
      </c>
      <c r="BN1559" s="82">
        <f t="shared" si="290"/>
        <v>1.6065384119072768E-3</v>
      </c>
      <c r="BO1559" s="86">
        <f t="shared" si="295"/>
        <v>6.6735802476403094E-6</v>
      </c>
      <c r="BP1559" s="83">
        <f>SUMPRODUCT(BC1558:$BC$2006, BN1559:$BN$2007)</f>
        <v>163.98631884957413</v>
      </c>
      <c r="BQ1559" s="77">
        <f t="shared" si="291"/>
        <v>1.3595804496457037E-3</v>
      </c>
    </row>
    <row r="1560" spans="55:69" x14ac:dyDescent="0.35">
      <c r="BC1560" s="88">
        <v>500</v>
      </c>
      <c r="BE1560" s="78">
        <f t="shared" si="292"/>
        <v>776500</v>
      </c>
      <c r="BF1560" s="82">
        <f t="shared" si="286"/>
        <v>0.97191582782112917</v>
      </c>
      <c r="BG1560" s="82">
        <f t="shared" si="288"/>
        <v>2.8084172178870825E-2</v>
      </c>
      <c r="BH1560" s="86">
        <f t="shared" si="293"/>
        <v>6.4679701393899336E-5</v>
      </c>
      <c r="BI1560" s="83">
        <f>SUMPRODUCT(BC1560:$BC$2007,BG1560:$BG$2007)</f>
        <v>3930.7201418058107</v>
      </c>
      <c r="BJ1560" s="77">
        <f t="shared" si="287"/>
        <v>1.8084598607757872E-2</v>
      </c>
      <c r="BL1560" s="78">
        <f t="shared" si="294"/>
        <v>776500</v>
      </c>
      <c r="BM1560" s="82">
        <f t="shared" si="289"/>
        <v>0.99840010756088782</v>
      </c>
      <c r="BN1560" s="82">
        <f t="shared" si="290"/>
        <v>1.5998924391121827E-3</v>
      </c>
      <c r="BO1560" s="86">
        <f t="shared" si="295"/>
        <v>6.6459727950940461E-6</v>
      </c>
      <c r="BP1560" s="83">
        <f>SUMPRODUCT(BC1559:$BC$2006, BN1560:$BN$2007)</f>
        <v>163.18304964362048</v>
      </c>
      <c r="BQ1560" s="77">
        <f t="shared" si="291"/>
        <v>1.3529206921983838E-3</v>
      </c>
    </row>
    <row r="1561" spans="55:69" x14ac:dyDescent="0.35">
      <c r="BC1561" s="88">
        <v>500</v>
      </c>
      <c r="BE1561" s="78">
        <f t="shared" si="292"/>
        <v>777000</v>
      </c>
      <c r="BF1561" s="82">
        <f t="shared" si="286"/>
        <v>0.97198035890318368</v>
      </c>
      <c r="BG1561" s="82">
        <f t="shared" si="288"/>
        <v>2.8019641096816317E-2</v>
      </c>
      <c r="BH1561" s="86">
        <f t="shared" si="293"/>
        <v>6.4531082054508637E-5</v>
      </c>
      <c r="BI1561" s="83">
        <f>SUMPRODUCT(BC1561:$BC$2007,BG1561:$BG$2007)</f>
        <v>3916.6780557163752</v>
      </c>
      <c r="BJ1561" s="77">
        <f t="shared" si="287"/>
        <v>1.801999327301472E-2</v>
      </c>
      <c r="BL1561" s="78">
        <f t="shared" si="294"/>
        <v>777000</v>
      </c>
      <c r="BM1561" s="82">
        <f t="shared" si="289"/>
        <v>0.99840672604043779</v>
      </c>
      <c r="BN1561" s="82">
        <f t="shared" si="290"/>
        <v>1.5932739595622136E-3</v>
      </c>
      <c r="BO1561" s="86">
        <f t="shared" si="295"/>
        <v>6.6184795499690807E-6</v>
      </c>
      <c r="BP1561" s="83">
        <f>SUMPRODUCT(BC1560:$BC$2006, BN1561:$BN$2007)</f>
        <v>162.38310342406444</v>
      </c>
      <c r="BQ1561" s="77">
        <f t="shared" si="291"/>
        <v>1.3462884850209422E-3</v>
      </c>
    </row>
    <row r="1562" spans="55:69" x14ac:dyDescent="0.35">
      <c r="BC1562" s="88">
        <v>500</v>
      </c>
      <c r="BE1562" s="78">
        <f t="shared" si="292"/>
        <v>777500</v>
      </c>
      <c r="BF1562" s="82">
        <f t="shared" si="286"/>
        <v>0.97204474170739252</v>
      </c>
      <c r="BG1562" s="82">
        <f t="shared" si="288"/>
        <v>2.7955258292607477E-2</v>
      </c>
      <c r="BH1562" s="86">
        <f t="shared" si="293"/>
        <v>6.4382804208840128E-5</v>
      </c>
      <c r="BI1562" s="83">
        <f>SUMPRODUCT(BC1562:$BC$2007,BG1562:$BG$2007)</f>
        <v>3902.6682351679665</v>
      </c>
      <c r="BJ1562" s="77">
        <f t="shared" si="287"/>
        <v>1.7955536386733244E-2</v>
      </c>
      <c r="BL1562" s="78">
        <f t="shared" si="294"/>
        <v>777500</v>
      </c>
      <c r="BM1562" s="82">
        <f t="shared" si="289"/>
        <v>0.99841331714047743</v>
      </c>
      <c r="BN1562" s="82">
        <f t="shared" si="290"/>
        <v>1.5866828595225702E-3</v>
      </c>
      <c r="BO1562" s="86">
        <f t="shared" si="295"/>
        <v>6.5911000396434716E-6</v>
      </c>
      <c r="BP1562" s="83">
        <f>SUMPRODUCT(BC1561:$BC$2006, BN1562:$BN$2007)</f>
        <v>161.58646644428333</v>
      </c>
      <c r="BQ1562" s="77">
        <f t="shared" si="291"/>
        <v>1.3396837141426549E-3</v>
      </c>
    </row>
    <row r="1563" spans="55:69" x14ac:dyDescent="0.35">
      <c r="BC1563" s="88">
        <v>500</v>
      </c>
      <c r="BE1563" s="78">
        <f t="shared" si="292"/>
        <v>778000</v>
      </c>
      <c r="BF1563" s="82">
        <f t="shared" si="286"/>
        <v>0.97210897657446438</v>
      </c>
      <c r="BG1563" s="82">
        <f t="shared" si="288"/>
        <v>2.7891023425535622E-2</v>
      </c>
      <c r="BH1563" s="86">
        <f t="shared" si="293"/>
        <v>6.4234867071855106E-5</v>
      </c>
      <c r="BI1563" s="83">
        <f>SUMPRODUCT(BC1563:$BC$2007,BG1563:$BG$2007)</f>
        <v>3888.6906060216625</v>
      </c>
      <c r="BJ1563" s="77">
        <f t="shared" si="287"/>
        <v>1.7891227607812421E-2</v>
      </c>
      <c r="BL1563" s="78">
        <f t="shared" si="294"/>
        <v>778000</v>
      </c>
      <c r="BM1563" s="82">
        <f t="shared" si="289"/>
        <v>0.99841988097427115</v>
      </c>
      <c r="BN1563" s="82">
        <f t="shared" si="290"/>
        <v>1.5801190257288544E-3</v>
      </c>
      <c r="BO1563" s="86">
        <f t="shared" si="295"/>
        <v>6.5638337937157232E-6</v>
      </c>
      <c r="BP1563" s="83">
        <f>SUMPRODUCT(BC1562:$BC$2006, BN1563:$BN$2007)</f>
        <v>160.79312501452205</v>
      </c>
      <c r="BQ1563" s="77">
        <f t="shared" si="291"/>
        <v>1.3331062660642769E-3</v>
      </c>
    </row>
    <row r="1564" spans="55:69" x14ac:dyDescent="0.35">
      <c r="BC1564" s="88">
        <v>500</v>
      </c>
      <c r="BE1564" s="78">
        <f t="shared" si="292"/>
        <v>778500</v>
      </c>
      <c r="BF1564" s="82">
        <f t="shared" si="286"/>
        <v>0.97217306384432567</v>
      </c>
      <c r="BG1564" s="82">
        <f t="shared" si="288"/>
        <v>2.7826936155674331E-2</v>
      </c>
      <c r="BH1564" s="86">
        <f t="shared" si="293"/>
        <v>6.408726986129043E-5</v>
      </c>
      <c r="BI1564" s="83">
        <f>SUMPRODUCT(BC1564:$BC$2007,BG1564:$BG$2007)</f>
        <v>3874.7450943088947</v>
      </c>
      <c r="BJ1564" s="77">
        <f t="shared" si="287"/>
        <v>1.7827066595935009E-2</v>
      </c>
      <c r="BL1564" s="78">
        <f t="shared" si="294"/>
        <v>778500</v>
      </c>
      <c r="BM1564" s="82">
        <f t="shared" si="289"/>
        <v>0.99842641765461448</v>
      </c>
      <c r="BN1564" s="82">
        <f t="shared" si="290"/>
        <v>1.5735823453855158E-3</v>
      </c>
      <c r="BO1564" s="86">
        <f t="shared" si="295"/>
        <v>6.5366803433386522E-6</v>
      </c>
      <c r="BP1564" s="83">
        <f>SUMPRODUCT(BC1563:$BC$2006, BN1564:$BN$2007)</f>
        <v>160.00306550165755</v>
      </c>
      <c r="BQ1564" s="77">
        <f t="shared" si="291"/>
        <v>1.3265560277560891E-3</v>
      </c>
    </row>
    <row r="1565" spans="55:69" x14ac:dyDescent="0.35">
      <c r="BC1565" s="88">
        <v>500</v>
      </c>
      <c r="BE1565" s="78">
        <f t="shared" si="292"/>
        <v>779000</v>
      </c>
      <c r="BF1565" s="82">
        <f t="shared" si="286"/>
        <v>0.97223700385612133</v>
      </c>
      <c r="BG1565" s="82">
        <f t="shared" si="288"/>
        <v>2.7762996143878671E-2</v>
      </c>
      <c r="BH1565" s="86">
        <f t="shared" si="293"/>
        <v>6.3940011795660112E-5</v>
      </c>
      <c r="BI1565" s="83">
        <f>SUMPRODUCT(BC1565:$BC$2007,BG1565:$BG$2007)</f>
        <v>3860.8316262310577</v>
      </c>
      <c r="BJ1565" s="77">
        <f t="shared" si="287"/>
        <v>1.7763053011565725E-2</v>
      </c>
      <c r="BL1565" s="78">
        <f t="shared" si="294"/>
        <v>779000</v>
      </c>
      <c r="BM1565" s="82">
        <f t="shared" si="289"/>
        <v>0.99843292729383681</v>
      </c>
      <c r="BN1565" s="82">
        <f t="shared" si="290"/>
        <v>1.5670727061631862E-3</v>
      </c>
      <c r="BO1565" s="86">
        <f t="shared" si="295"/>
        <v>6.5096392223296107E-6</v>
      </c>
      <c r="BP1565" s="83">
        <f>SUMPRODUCT(BC1564:$BC$2006, BN1565:$BN$2007)</f>
        <v>159.2162743289648</v>
      </c>
      <c r="BQ1565" s="77">
        <f t="shared" si="291"/>
        <v>1.3200328866559579E-3</v>
      </c>
    </row>
    <row r="1566" spans="55:69" x14ac:dyDescent="0.35">
      <c r="BC1566" s="88">
        <v>500</v>
      </c>
      <c r="BE1566" s="78">
        <f t="shared" si="292"/>
        <v>779500</v>
      </c>
      <c r="BF1566" s="82">
        <f t="shared" si="286"/>
        <v>0.97230079694821714</v>
      </c>
      <c r="BG1566" s="82">
        <f t="shared" si="288"/>
        <v>2.7699203051782861E-2</v>
      </c>
      <c r="BH1566" s="86">
        <f t="shared" si="293"/>
        <v>6.3793092095809634E-5</v>
      </c>
      <c r="BI1566" s="83">
        <f>SUMPRODUCT(BC1566:$BC$2007,BG1566:$BG$2007)</f>
        <v>3846.9501281591188</v>
      </c>
      <c r="BJ1566" s="77">
        <f t="shared" si="287"/>
        <v>1.7699186515949466E-2</v>
      </c>
      <c r="BL1566" s="78">
        <f t="shared" si="294"/>
        <v>779500</v>
      </c>
      <c r="BM1566" s="82">
        <f t="shared" si="289"/>
        <v>0.99843941000380254</v>
      </c>
      <c r="BN1566" s="82">
        <f t="shared" si="290"/>
        <v>1.560589996197459E-3</v>
      </c>
      <c r="BO1566" s="86">
        <f t="shared" si="295"/>
        <v>6.4827099657271958E-6</v>
      </c>
      <c r="BP1566" s="83">
        <f>SUMPRODUCT(BC1565:$BC$2006, BN1566:$BN$2007)</f>
        <v>158.43273797588319</v>
      </c>
      <c r="BQ1566" s="77">
        <f t="shared" si="291"/>
        <v>1.3135367306673987E-3</v>
      </c>
    </row>
    <row r="1567" spans="55:69" x14ac:dyDescent="0.35">
      <c r="BC1567" s="88">
        <v>500</v>
      </c>
      <c r="BE1567" s="78">
        <f t="shared" si="292"/>
        <v>780000</v>
      </c>
      <c r="BF1567" s="82">
        <f t="shared" si="286"/>
        <v>0.97236444345820128</v>
      </c>
      <c r="BG1567" s="82">
        <f t="shared" si="288"/>
        <v>2.7635556541798723E-2</v>
      </c>
      <c r="BH1567" s="86">
        <f t="shared" si="293"/>
        <v>6.3646509984138788E-5</v>
      </c>
      <c r="BI1567" s="83">
        <f>SUMPRODUCT(BC1567:$BC$2007,BG1567:$BG$2007)</f>
        <v>3833.1005266332277</v>
      </c>
      <c r="BJ1567" s="77">
        <f t="shared" si="287"/>
        <v>1.7635466771109512E-2</v>
      </c>
      <c r="BL1567" s="78">
        <f t="shared" si="294"/>
        <v>780000</v>
      </c>
      <c r="BM1567" s="82">
        <f t="shared" si="289"/>
        <v>0.99844586589591333</v>
      </c>
      <c r="BN1567" s="82">
        <f t="shared" si="290"/>
        <v>1.5541341040866685E-3</v>
      </c>
      <c r="BO1567" s="86">
        <f t="shared" si="295"/>
        <v>6.455892110790451E-6</v>
      </c>
      <c r="BP1567" s="83">
        <f>SUMPRODUCT(BC1566:$BC$2006, BN1567:$BN$2007)</f>
        <v>157.65244297778443</v>
      </c>
      <c r="BQ1567" s="77">
        <f t="shared" si="291"/>
        <v>1.3070674481576513E-3</v>
      </c>
    </row>
    <row r="1568" spans="55:69" x14ac:dyDescent="0.35">
      <c r="BC1568" s="88">
        <v>500</v>
      </c>
      <c r="BE1568" s="78">
        <f t="shared" si="292"/>
        <v>780500</v>
      </c>
      <c r="BF1568" s="82">
        <f t="shared" si="286"/>
        <v>0.97242794372288643</v>
      </c>
      <c r="BG1568" s="82">
        <f t="shared" si="288"/>
        <v>2.7572056277113566E-2</v>
      </c>
      <c r="BH1568" s="86">
        <f t="shared" si="293"/>
        <v>6.3500264685156793E-5</v>
      </c>
      <c r="BI1568" s="83">
        <f>SUMPRODUCT(BC1568:$BC$2007,BG1568:$BG$2007)</f>
        <v>3819.2827483623282</v>
      </c>
      <c r="BJ1568" s="77">
        <f t="shared" si="287"/>
        <v>1.7571893439845734E-2</v>
      </c>
      <c r="BL1568" s="78">
        <f t="shared" si="294"/>
        <v>780500</v>
      </c>
      <c r="BM1568" s="82">
        <f t="shared" si="289"/>
        <v>0.99845229508111</v>
      </c>
      <c r="BN1568" s="82">
        <f t="shared" si="290"/>
        <v>1.5477049188900027E-3</v>
      </c>
      <c r="BO1568" s="86">
        <f t="shared" si="295"/>
        <v>6.4291851966657987E-6</v>
      </c>
      <c r="BP1568" s="83">
        <f>SUMPRODUCT(BC1567:$BC$2006, BN1568:$BN$2007)</f>
        <v>156.87537592574108</v>
      </c>
      <c r="BQ1568" s="77">
        <f t="shared" si="291"/>
        <v>1.3006249279557613E-3</v>
      </c>
    </row>
    <row r="1569" spans="55:69" x14ac:dyDescent="0.35">
      <c r="BC1569" s="88">
        <v>500</v>
      </c>
      <c r="BE1569" s="78">
        <f t="shared" si="292"/>
        <v>781000</v>
      </c>
      <c r="BF1569" s="82">
        <f t="shared" si="286"/>
        <v>0.97249129807831114</v>
      </c>
      <c r="BG1569" s="82">
        <f t="shared" si="288"/>
        <v>2.7508701921688861E-2</v>
      </c>
      <c r="BH1569" s="86">
        <f t="shared" si="293"/>
        <v>6.3354355424705133E-5</v>
      </c>
      <c r="BI1569" s="83">
        <f>SUMPRODUCT(BC1569:$BC$2007,BG1569:$BG$2007)</f>
        <v>3805.4967202237717</v>
      </c>
      <c r="BJ1569" s="77">
        <f t="shared" si="287"/>
        <v>1.7508466185732825E-2</v>
      </c>
      <c r="BL1569" s="78">
        <f t="shared" si="294"/>
        <v>781000</v>
      </c>
      <c r="BM1569" s="82">
        <f t="shared" si="289"/>
        <v>0.9984586976698745</v>
      </c>
      <c r="BN1569" s="82">
        <f t="shared" si="290"/>
        <v>1.5413023301255047E-3</v>
      </c>
      <c r="BO1569" s="86">
        <f t="shared" si="295"/>
        <v>6.4025887644980628E-6</v>
      </c>
      <c r="BP1569" s="83">
        <f>SUMPRODUCT(BC1568:$BC$2006, BN1569:$BN$2007)</f>
        <v>156.10152346629607</v>
      </c>
      <c r="BQ1569" s="77">
        <f t="shared" si="291"/>
        <v>1.2942090593506686E-3</v>
      </c>
    </row>
    <row r="1570" spans="55:69" x14ac:dyDescent="0.35">
      <c r="BC1570" s="88">
        <v>500</v>
      </c>
      <c r="BE1570" s="78">
        <f t="shared" si="292"/>
        <v>781500</v>
      </c>
      <c r="BF1570" s="82">
        <f t="shared" si="286"/>
        <v>0.9725545068597421</v>
      </c>
      <c r="BG1570" s="82">
        <f t="shared" si="288"/>
        <v>2.7445493140257904E-2</v>
      </c>
      <c r="BH1570" s="86">
        <f t="shared" si="293"/>
        <v>6.3208781430956762E-5</v>
      </c>
      <c r="BI1570" s="83">
        <f>SUMPRODUCT(BC1570:$BC$2007,BG1570:$BG$2007)</f>
        <v>3791.7423692629268</v>
      </c>
      <c r="BJ1570" s="77">
        <f t="shared" si="287"/>
        <v>1.744518467311849E-2</v>
      </c>
      <c r="BL1570" s="78">
        <f t="shared" si="294"/>
        <v>781500</v>
      </c>
      <c r="BM1570" s="82">
        <f t="shared" si="289"/>
        <v>0.9984650737722317</v>
      </c>
      <c r="BN1570" s="82">
        <f t="shared" si="290"/>
        <v>1.5349262277682962E-3</v>
      </c>
      <c r="BO1570" s="86">
        <f t="shared" si="295"/>
        <v>6.3761023572084241E-6</v>
      </c>
      <c r="BP1570" s="83">
        <f>SUMPRODUCT(BC1569:$BC$2006, BN1570:$BN$2007)</f>
        <v>155.33087230123331</v>
      </c>
      <c r="BQ1570" s="77">
        <f t="shared" si="291"/>
        <v>1.2878197320893067E-3</v>
      </c>
    </row>
    <row r="1571" spans="55:69" x14ac:dyDescent="0.35">
      <c r="BC1571" s="88">
        <v>500</v>
      </c>
      <c r="BE1571" s="78">
        <f t="shared" si="292"/>
        <v>782000</v>
      </c>
      <c r="BF1571" s="82">
        <f t="shared" si="286"/>
        <v>0.97261757040167529</v>
      </c>
      <c r="BG1571" s="82">
        <f t="shared" si="288"/>
        <v>2.7382429598324709E-2</v>
      </c>
      <c r="BH1571" s="86">
        <f t="shared" si="293"/>
        <v>6.3063541933194855E-5</v>
      </c>
      <c r="BI1571" s="83">
        <f>SUMPRODUCT(BC1571:$BC$2007,BG1571:$BG$2007)</f>
        <v>3778.0196226927983</v>
      </c>
      <c r="BJ1571" s="77">
        <f t="shared" si="287"/>
        <v>1.7382048567121701E-2</v>
      </c>
      <c r="BL1571" s="78">
        <f t="shared" si="294"/>
        <v>782000</v>
      </c>
      <c r="BM1571" s="82">
        <f t="shared" si="289"/>
        <v>0.9984714234977512</v>
      </c>
      <c r="BN1571" s="82">
        <f t="shared" si="290"/>
        <v>1.5285765022488018E-3</v>
      </c>
      <c r="BO1571" s="86">
        <f t="shared" si="295"/>
        <v>6.3497255194944202E-6</v>
      </c>
      <c r="BP1571" s="83">
        <f>SUMPRODUCT(BC1570:$BC$2006, BN1571:$BN$2007)</f>
        <v>154.56340918734915</v>
      </c>
      <c r="BQ1571" s="77">
        <f t="shared" si="291"/>
        <v>1.2814568363747056E-3</v>
      </c>
    </row>
    <row r="1572" spans="55:69" x14ac:dyDescent="0.35">
      <c r="BC1572" s="88">
        <v>500</v>
      </c>
      <c r="BE1572" s="78">
        <f t="shared" si="292"/>
        <v>782500</v>
      </c>
      <c r="BF1572" s="82">
        <f t="shared" si="286"/>
        <v>0.97268048903783821</v>
      </c>
      <c r="BG1572" s="82">
        <f t="shared" si="288"/>
        <v>2.7319510962161786E-2</v>
      </c>
      <c r="BH1572" s="86">
        <f t="shared" si="293"/>
        <v>6.2918636162923036E-5</v>
      </c>
      <c r="BI1572" s="83">
        <f>SUMPRODUCT(BC1572:$BC$2007,BG1572:$BG$2007)</f>
        <v>3764.3284078936358</v>
      </c>
      <c r="BJ1572" s="77">
        <f t="shared" si="287"/>
        <v>1.7319057533630902E-2</v>
      </c>
      <c r="BL1572" s="78">
        <f t="shared" si="294"/>
        <v>782500</v>
      </c>
      <c r="BM1572" s="82">
        <f t="shared" si="289"/>
        <v>0.99847774695554969</v>
      </c>
      <c r="BN1572" s="82">
        <f t="shared" si="290"/>
        <v>1.5222530444503057E-3</v>
      </c>
      <c r="BO1572" s="86">
        <f t="shared" si="295"/>
        <v>6.3234577984960794E-6</v>
      </c>
      <c r="BP1572" s="83">
        <f>SUMPRODUCT(BC1571:$BC$2006, BN1572:$BN$2007)</f>
        <v>153.79912093622477</v>
      </c>
      <c r="BQ1572" s="77">
        <f t="shared" si="291"/>
        <v>1.2751202628641081E-3</v>
      </c>
    </row>
    <row r="1573" spans="55:69" x14ac:dyDescent="0.35">
      <c r="BC1573" s="88">
        <v>500</v>
      </c>
      <c r="BE1573" s="78">
        <f t="shared" si="292"/>
        <v>783000</v>
      </c>
      <c r="BF1573" s="82">
        <f t="shared" si="286"/>
        <v>0.97274326310119186</v>
      </c>
      <c r="BG1573" s="82">
        <f t="shared" si="288"/>
        <v>2.7256736898808143E-2</v>
      </c>
      <c r="BH1573" s="86">
        <f t="shared" si="293"/>
        <v>6.2774063353643328E-5</v>
      </c>
      <c r="BI1573" s="83">
        <f>SUMPRODUCT(BC1573:$BC$2007,BG1573:$BG$2007)</f>
        <v>3750.6686524125544</v>
      </c>
      <c r="BJ1573" s="77">
        <f t="shared" si="287"/>
        <v>1.7256211239302256E-2</v>
      </c>
      <c r="BL1573" s="78">
        <f t="shared" si="294"/>
        <v>783000</v>
      </c>
      <c r="BM1573" s="82">
        <f t="shared" si="289"/>
        <v>0.99848404425429194</v>
      </c>
      <c r="BN1573" s="82">
        <f t="shared" si="290"/>
        <v>1.5159557457080641E-3</v>
      </c>
      <c r="BO1573" s="86">
        <f t="shared" si="295"/>
        <v>6.2972987422416082E-6</v>
      </c>
      <c r="BP1573" s="83">
        <f>SUMPRODUCT(BC1572:$BC$2006, BN1573:$BN$2007)</f>
        <v>153.03799441399963</v>
      </c>
      <c r="BQ1573" s="77">
        <f t="shared" si="291"/>
        <v>1.2688099026670885E-3</v>
      </c>
    </row>
    <row r="1574" spans="55:69" x14ac:dyDescent="0.35">
      <c r="BC1574" s="88">
        <v>500</v>
      </c>
      <c r="BE1574" s="78">
        <f t="shared" si="292"/>
        <v>783500</v>
      </c>
      <c r="BF1574" s="82">
        <f t="shared" si="286"/>
        <v>0.9728058929239316</v>
      </c>
      <c r="BG1574" s="82">
        <f t="shared" si="288"/>
        <v>2.7194107076068397E-2</v>
      </c>
      <c r="BH1574" s="86">
        <f t="shared" si="293"/>
        <v>6.2629822739745933E-5</v>
      </c>
      <c r="BI1574" s="83">
        <f>SUMPRODUCT(BC1574:$BC$2007,BG1574:$BG$2007)</f>
        <v>3737.0402839631506</v>
      </c>
      <c r="BJ1574" s="77">
        <f t="shared" si="287"/>
        <v>1.7193509351557869E-2</v>
      </c>
      <c r="BL1574" s="78">
        <f t="shared" si="294"/>
        <v>783500</v>
      </c>
      <c r="BM1574" s="82">
        <f t="shared" si="289"/>
        <v>0.99849031550219358</v>
      </c>
      <c r="BN1574" s="82">
        <f t="shared" si="290"/>
        <v>1.5096844978064183E-3</v>
      </c>
      <c r="BO1574" s="86">
        <f t="shared" si="295"/>
        <v>6.2712479016457934E-6</v>
      </c>
      <c r="BP1574" s="83">
        <f>SUMPRODUCT(BC1573:$BC$2006, BN1574:$BN$2007)</f>
        <v>152.28001654114561</v>
      </c>
      <c r="BQ1574" s="77">
        <f t="shared" si="291"/>
        <v>1.2625256473436815E-3</v>
      </c>
    </row>
    <row r="1575" spans="55:69" x14ac:dyDescent="0.35">
      <c r="BC1575" s="88">
        <v>500</v>
      </c>
      <c r="BE1575" s="78">
        <f t="shared" si="292"/>
        <v>784000</v>
      </c>
      <c r="BF1575" s="82">
        <f t="shared" si="286"/>
        <v>0.97286837883748989</v>
      </c>
      <c r="BG1575" s="82">
        <f t="shared" si="288"/>
        <v>2.7131621162510111E-2</v>
      </c>
      <c r="BH1575" s="86">
        <f t="shared" si="293"/>
        <v>6.2485913558285588E-5</v>
      </c>
      <c r="BI1575" s="83">
        <f>SUMPRODUCT(BC1575:$BC$2007,BG1575:$BG$2007)</f>
        <v>3723.4432304251163</v>
      </c>
      <c r="BJ1575" s="77">
        <f t="shared" si="287"/>
        <v>1.7130951538584044E-2</v>
      </c>
      <c r="BL1575" s="78">
        <f t="shared" si="294"/>
        <v>784000</v>
      </c>
      <c r="BM1575" s="82">
        <f t="shared" si="289"/>
        <v>0.99849656080702243</v>
      </c>
      <c r="BN1575" s="82">
        <f t="shared" si="290"/>
        <v>1.5034391929775737E-3</v>
      </c>
      <c r="BO1575" s="86">
        <f t="shared" si="295"/>
        <v>6.2453048288446666E-6</v>
      </c>
      <c r="BP1575" s="83">
        <f>SUMPRODUCT(BC1574:$BC$2006, BN1575:$BN$2007)</f>
        <v>151.52517429224241</v>
      </c>
      <c r="BQ1575" s="77">
        <f t="shared" si="291"/>
        <v>1.2562673889025197E-3</v>
      </c>
    </row>
    <row r="1576" spans="55:69" x14ac:dyDescent="0.35">
      <c r="BC1576" s="88">
        <v>500</v>
      </c>
      <c r="BE1576" s="78">
        <f t="shared" si="292"/>
        <v>784500</v>
      </c>
      <c r="BF1576" s="82">
        <f t="shared" si="286"/>
        <v>0.97293072117253754</v>
      </c>
      <c r="BG1576" s="82">
        <f t="shared" si="288"/>
        <v>2.7069278827462462E-2</v>
      </c>
      <c r="BH1576" s="86">
        <f t="shared" si="293"/>
        <v>6.23423350476493E-5</v>
      </c>
      <c r="BI1576" s="83">
        <f>SUMPRODUCT(BC1576:$BC$2007,BG1576:$BG$2007)</f>
        <v>3709.8774198438614</v>
      </c>
      <c r="BJ1576" s="77">
        <f t="shared" si="287"/>
        <v>1.7068537469329504E-2</v>
      </c>
      <c r="BL1576" s="78">
        <f t="shared" si="294"/>
        <v>784500</v>
      </c>
      <c r="BM1576" s="82">
        <f t="shared" si="289"/>
        <v>0.99850278027610051</v>
      </c>
      <c r="BN1576" s="82">
        <f t="shared" si="290"/>
        <v>1.49721972389949E-3</v>
      </c>
      <c r="BO1576" s="86">
        <f t="shared" si="295"/>
        <v>6.2194690780836837E-6</v>
      </c>
      <c r="BP1576" s="83">
        <f>SUMPRODUCT(BC1575:$BC$2006, BN1576:$BN$2007)</f>
        <v>150.77345469575363</v>
      </c>
      <c r="BQ1576" s="77">
        <f t="shared" si="291"/>
        <v>1.2500350197989776E-3</v>
      </c>
    </row>
    <row r="1577" spans="55:69" x14ac:dyDescent="0.35">
      <c r="BC1577" s="88">
        <v>500</v>
      </c>
      <c r="BE1577" s="78">
        <f t="shared" si="292"/>
        <v>785000</v>
      </c>
      <c r="BF1577" s="82">
        <f t="shared" si="286"/>
        <v>0.97299292025898543</v>
      </c>
      <c r="BG1577" s="82">
        <f t="shared" si="288"/>
        <v>2.7007079741014572E-2</v>
      </c>
      <c r="BH1577" s="86">
        <f t="shared" si="293"/>
        <v>6.2199086447889407E-5</v>
      </c>
      <c r="BI1577" s="83">
        <f>SUMPRODUCT(BC1577:$BC$2007,BG1577:$BG$2007)</f>
        <v>3696.34278043013</v>
      </c>
      <c r="BJ1577" s="77">
        <f t="shared" si="287"/>
        <v>1.700626681350367E-2</v>
      </c>
      <c r="BL1577" s="78">
        <f t="shared" si="294"/>
        <v>785000</v>
      </c>
      <c r="BM1577" s="82">
        <f t="shared" si="289"/>
        <v>0.99850897401630589</v>
      </c>
      <c r="BN1577" s="82">
        <f t="shared" si="290"/>
        <v>1.4910259836941053E-3</v>
      </c>
      <c r="BO1577" s="86">
        <f t="shared" si="295"/>
        <v>6.1937402053846569E-6</v>
      </c>
      <c r="BP1577" s="83">
        <f>SUMPRODUCT(BC1576:$BC$2006, BN1577:$BN$2007)</f>
        <v>150.02484483380388</v>
      </c>
      <c r="BQ1577" s="77">
        <f t="shared" si="291"/>
        <v>1.2438284329333229E-3</v>
      </c>
    </row>
    <row r="1578" spans="55:69" x14ac:dyDescent="0.35">
      <c r="BC1578" s="88">
        <v>500</v>
      </c>
      <c r="BE1578" s="78">
        <f t="shared" si="292"/>
        <v>785500</v>
      </c>
      <c r="BF1578" s="82">
        <f t="shared" si="286"/>
        <v>0.9730549764259866</v>
      </c>
      <c r="BG1578" s="82">
        <f t="shared" si="288"/>
        <v>2.6945023574013405E-2</v>
      </c>
      <c r="BH1578" s="86">
        <f t="shared" si="293"/>
        <v>6.2056167001167672E-5</v>
      </c>
      <c r="BI1578" s="83">
        <f>SUMPRODUCT(BC1578:$BC$2007,BG1578:$BG$2007)</f>
        <v>3682.8392405596228</v>
      </c>
      <c r="BJ1578" s="77">
        <f t="shared" si="287"/>
        <v>1.6944139241574882E-2</v>
      </c>
      <c r="BL1578" s="78">
        <f t="shared" si="294"/>
        <v>785500</v>
      </c>
      <c r="BM1578" s="82">
        <f t="shared" si="289"/>
        <v>0.99851514213407455</v>
      </c>
      <c r="BN1578" s="82">
        <f t="shared" si="290"/>
        <v>1.4848578659254486E-3</v>
      </c>
      <c r="BO1578" s="86">
        <f t="shared" si="295"/>
        <v>6.1681177686567779E-6</v>
      </c>
      <c r="BP1578" s="83">
        <f>SUMPRODUCT(BC1577:$BC$2006, BN1578:$BN$2007)</f>
        <v>149.27933184195683</v>
      </c>
      <c r="BQ1578" s="77">
        <f t="shared" si="291"/>
        <v>1.2376475216488766E-3</v>
      </c>
    </row>
    <row r="1579" spans="55:69" x14ac:dyDescent="0.35">
      <c r="BC1579" s="88">
        <v>500</v>
      </c>
      <c r="BE1579" s="78">
        <f t="shared" si="292"/>
        <v>786000</v>
      </c>
      <c r="BF1579" s="82">
        <f t="shared" si="286"/>
        <v>0.97311689000193746</v>
      </c>
      <c r="BG1579" s="82">
        <f t="shared" si="288"/>
        <v>2.6883109998062538E-2</v>
      </c>
      <c r="BH1579" s="86">
        <f t="shared" si="293"/>
        <v>6.1913575950867106E-5</v>
      </c>
      <c r="BI1579" s="83">
        <f>SUMPRODUCT(BC1579:$BC$2007,BG1579:$BG$2007)</f>
        <v>3669.3667287726157</v>
      </c>
      <c r="BJ1579" s="77">
        <f t="shared" si="287"/>
        <v>1.6882154424768672E-2</v>
      </c>
      <c r="BL1579" s="78">
        <f t="shared" si="294"/>
        <v>786000</v>
      </c>
      <c r="BM1579" s="82">
        <f t="shared" si="289"/>
        <v>0.99852128473540203</v>
      </c>
      <c r="BN1579" s="82">
        <f t="shared" si="290"/>
        <v>1.478715264597974E-3</v>
      </c>
      <c r="BO1579" s="86">
        <f t="shared" si="295"/>
        <v>6.1426013274745728E-6</v>
      </c>
      <c r="BP1579" s="83">
        <f>SUMPRODUCT(BC1578:$BC$2006, BN1579:$BN$2007)</f>
        <v>148.53690290899411</v>
      </c>
      <c r="BQ1579" s="77">
        <f t="shared" si="291"/>
        <v>1.2314921797301804E-3</v>
      </c>
    </row>
    <row r="1580" spans="55:69" x14ac:dyDescent="0.35">
      <c r="BC1580" s="88">
        <v>500</v>
      </c>
      <c r="BE1580" s="78">
        <f t="shared" si="292"/>
        <v>786500</v>
      </c>
      <c r="BF1580" s="82">
        <f t="shared" si="286"/>
        <v>0.97317866131448028</v>
      </c>
      <c r="BG1580" s="82">
        <f t="shared" si="288"/>
        <v>2.6821338685519724E-2</v>
      </c>
      <c r="BH1580" s="86">
        <f t="shared" si="293"/>
        <v>6.1771312542813206E-5</v>
      </c>
      <c r="BI1580" s="83">
        <f>SUMPRODUCT(BC1580:$BC$2007,BG1580:$BG$2007)</f>
        <v>3655.9251737735854</v>
      </c>
      <c r="BJ1580" s="77">
        <f t="shared" si="287"/>
        <v>1.6820312035066034E-2</v>
      </c>
      <c r="BL1580" s="78">
        <f t="shared" si="294"/>
        <v>786500</v>
      </c>
      <c r="BM1580" s="82">
        <f t="shared" si="289"/>
        <v>0.99852740192584544</v>
      </c>
      <c r="BN1580" s="82">
        <f t="shared" si="290"/>
        <v>1.472598074154563E-3</v>
      </c>
      <c r="BO1580" s="86">
        <f t="shared" si="295"/>
        <v>6.1171904434109692E-6</v>
      </c>
      <c r="BP1580" s="83">
        <f>SUMPRODUCT(BC1579:$BC$2006, BN1580:$BN$2007)</f>
        <v>147.79754527669513</v>
      </c>
      <c r="BQ1580" s="77">
        <f t="shared" si="291"/>
        <v>1.2253623014011712E-3</v>
      </c>
    </row>
    <row r="1581" spans="55:69" x14ac:dyDescent="0.35">
      <c r="BC1581" s="88">
        <v>500</v>
      </c>
      <c r="BE1581" s="78">
        <f t="shared" si="292"/>
        <v>787000</v>
      </c>
      <c r="BF1581" s="82">
        <f t="shared" si="286"/>
        <v>0.973240290690504</v>
      </c>
      <c r="BG1581" s="82">
        <f t="shared" si="288"/>
        <v>2.6759709309496005E-2</v>
      </c>
      <c r="BH1581" s="86">
        <f t="shared" si="293"/>
        <v>6.1629376023719651E-5</v>
      </c>
      <c r="BI1581" s="83">
        <f>SUMPRODUCT(BC1581:$BC$2007,BG1581:$BG$2007)</f>
        <v>3642.5145044308251</v>
      </c>
      <c r="BJ1581" s="77">
        <f t="shared" si="287"/>
        <v>1.675861174520165E-2</v>
      </c>
      <c r="BL1581" s="78">
        <f t="shared" si="294"/>
        <v>787000</v>
      </c>
      <c r="BM1581" s="82">
        <f t="shared" si="289"/>
        <v>0.99853349381052514</v>
      </c>
      <c r="BN1581" s="82">
        <f t="shared" si="290"/>
        <v>1.4665061894748588E-3</v>
      </c>
      <c r="BO1581" s="86">
        <f t="shared" si="295"/>
        <v>6.0918846797042292E-6</v>
      </c>
      <c r="BP1581" s="83">
        <f>SUMPRODUCT(BC1580:$BC$2006, BN1581:$BN$2007)</f>
        <v>147.06124623961793</v>
      </c>
      <c r="BQ1581" s="77">
        <f t="shared" si="291"/>
        <v>1.2192577813233626E-3</v>
      </c>
    </row>
    <row r="1582" spans="55:69" x14ac:dyDescent="0.35">
      <c r="BC1582" s="88">
        <v>500</v>
      </c>
      <c r="BE1582" s="78">
        <f t="shared" si="292"/>
        <v>787500</v>
      </c>
      <c r="BF1582" s="82">
        <f t="shared" si="286"/>
        <v>0.97330177845614685</v>
      </c>
      <c r="BG1582" s="82">
        <f t="shared" si="288"/>
        <v>2.6698221543853151E-2</v>
      </c>
      <c r="BH1582" s="86">
        <f t="shared" si="293"/>
        <v>6.1487765642853631E-5</v>
      </c>
      <c r="BI1582" s="83">
        <f>SUMPRODUCT(BC1582:$BC$2007,BG1582:$BG$2007)</f>
        <v>3629.1346497760774</v>
      </c>
      <c r="BJ1582" s="77">
        <f t="shared" si="287"/>
        <v>1.6697053228662214E-2</v>
      </c>
      <c r="BL1582" s="78">
        <f t="shared" si="294"/>
        <v>787500</v>
      </c>
      <c r="BM1582" s="82">
        <f t="shared" si="289"/>
        <v>0.99853956049412695</v>
      </c>
      <c r="BN1582" s="82">
        <f t="shared" si="290"/>
        <v>1.4604395058730457E-3</v>
      </c>
      <c r="BO1582" s="86">
        <f t="shared" si="295"/>
        <v>6.066683601813061E-6</v>
      </c>
      <c r="BP1582" s="83">
        <f>SUMPRODUCT(BC1581:$BC$2006, BN1582:$BN$2007)</f>
        <v>146.32799314488051</v>
      </c>
      <c r="BQ1582" s="77">
        <f t="shared" si="291"/>
        <v>1.2131785145940346E-3</v>
      </c>
    </row>
    <row r="1583" spans="55:69" x14ac:dyDescent="0.35">
      <c r="BC1583" s="88">
        <v>500</v>
      </c>
      <c r="BE1583" s="78">
        <f t="shared" si="292"/>
        <v>788000</v>
      </c>
      <c r="BF1583" s="82">
        <f t="shared" si="286"/>
        <v>0.97336312493679733</v>
      </c>
      <c r="BG1583" s="82">
        <f t="shared" si="288"/>
        <v>2.663687506320267E-2</v>
      </c>
      <c r="BH1583" s="86">
        <f t="shared" si="293"/>
        <v>6.1346480650481539E-5</v>
      </c>
      <c r="BI1583" s="83">
        <f>SUMPRODUCT(BC1583:$BC$2007,BG1583:$BG$2007)</f>
        <v>3615.7855390041505</v>
      </c>
      <c r="BJ1583" s="77">
        <f t="shared" si="287"/>
        <v>1.663563615968465E-2</v>
      </c>
      <c r="BL1583" s="78">
        <f t="shared" si="294"/>
        <v>788000</v>
      </c>
      <c r="BM1583" s="82">
        <f t="shared" si="289"/>
        <v>0.99854560208090326</v>
      </c>
      <c r="BN1583" s="82">
        <f t="shared" si="290"/>
        <v>1.4543979190967393E-3</v>
      </c>
      <c r="BO1583" s="86">
        <f t="shared" si="295"/>
        <v>6.0415867763063957E-6</v>
      </c>
      <c r="BP1583" s="83">
        <f>SUMPRODUCT(BC1582:$BC$2006, BN1583:$BN$2007)</f>
        <v>145.59777339194395</v>
      </c>
      <c r="BQ1583" s="77">
        <f t="shared" si="291"/>
        <v>1.2071243967444331E-3</v>
      </c>
    </row>
    <row r="1584" spans="55:69" x14ac:dyDescent="0.35">
      <c r="BC1584" s="88">
        <v>500</v>
      </c>
      <c r="BE1584" s="78">
        <f t="shared" si="292"/>
        <v>788500</v>
      </c>
      <c r="BF1584" s="82">
        <f t="shared" si="286"/>
        <v>0.97342433045709642</v>
      </c>
      <c r="BG1584" s="82">
        <f t="shared" si="288"/>
        <v>2.6575669542903579E-2</v>
      </c>
      <c r="BH1584" s="86">
        <f t="shared" si="293"/>
        <v>6.120552029909021E-5</v>
      </c>
      <c r="BI1584" s="83">
        <f>SUMPRODUCT(BC1584:$BC$2007,BG1584:$BG$2007)</f>
        <v>3602.4671014725491</v>
      </c>
      <c r="BJ1584" s="77">
        <f t="shared" si="287"/>
        <v>1.6574360213254421E-2</v>
      </c>
      <c r="BL1584" s="78">
        <f t="shared" si="294"/>
        <v>788500</v>
      </c>
      <c r="BM1584" s="82">
        <f t="shared" si="289"/>
        <v>0.99855161867467523</v>
      </c>
      <c r="BN1584" s="82">
        <f t="shared" si="290"/>
        <v>1.4483813253247657E-3</v>
      </c>
      <c r="BO1584" s="86">
        <f t="shared" si="295"/>
        <v>6.0165937719736107E-6</v>
      </c>
      <c r="BP1584" s="83">
        <f>SUMPRODUCT(BC1583:$BC$2006, BN1584:$BN$2007)</f>
        <v>144.87057443239556</v>
      </c>
      <c r="BQ1584" s="77">
        <f t="shared" si="291"/>
        <v>1.2010953237379732E-3</v>
      </c>
    </row>
    <row r="1585" spans="55:69" x14ac:dyDescent="0.35">
      <c r="BC1585" s="88">
        <v>500</v>
      </c>
      <c r="BE1585" s="78">
        <f t="shared" si="292"/>
        <v>789000</v>
      </c>
      <c r="BF1585" s="82">
        <f t="shared" si="286"/>
        <v>0.97348539534093936</v>
      </c>
      <c r="BG1585" s="82">
        <f t="shared" si="288"/>
        <v>2.6514604659060637E-2</v>
      </c>
      <c r="BH1585" s="86">
        <f t="shared" si="293"/>
        <v>6.1064883842942841E-5</v>
      </c>
      <c r="BI1585" s="83">
        <f>SUMPRODUCT(BC1585:$BC$2007,BG1585:$BG$2007)</f>
        <v>3589.1792667010977</v>
      </c>
      <c r="BJ1585" s="77">
        <f t="shared" si="287"/>
        <v>1.6513225065103804E-2</v>
      </c>
      <c r="BL1585" s="78">
        <f t="shared" si="294"/>
        <v>789000</v>
      </c>
      <c r="BM1585" s="82">
        <f t="shared" si="289"/>
        <v>0.99855761037883473</v>
      </c>
      <c r="BN1585" s="82">
        <f t="shared" si="290"/>
        <v>1.4423896211652742E-3</v>
      </c>
      <c r="BO1585" s="86">
        <f t="shared" si="295"/>
        <v>5.9917041594914622E-6</v>
      </c>
      <c r="BP1585" s="83">
        <f>SUMPRODUCT(BC1584:$BC$2006, BN1585:$BN$2007)</f>
        <v>144.14638376973315</v>
      </c>
      <c r="BQ1585" s="77">
        <f t="shared" si="291"/>
        <v>1.1950911919684506E-3</v>
      </c>
    </row>
    <row r="1586" spans="55:69" x14ac:dyDescent="0.35">
      <c r="BC1586" s="88">
        <v>500</v>
      </c>
      <c r="BE1586" s="78">
        <f t="shared" si="292"/>
        <v>789500</v>
      </c>
      <c r="BF1586" s="82">
        <f t="shared" si="286"/>
        <v>0.97354631991147678</v>
      </c>
      <c r="BG1586" s="82">
        <f t="shared" si="288"/>
        <v>2.6453680088523224E-2</v>
      </c>
      <c r="BH1586" s="86">
        <f t="shared" si="293"/>
        <v>6.0924570537412848E-5</v>
      </c>
      <c r="BI1586" s="83">
        <f>SUMPRODUCT(BC1586:$BC$2007,BG1586:$BG$2007)</f>
        <v>3575.9219643715674</v>
      </c>
      <c r="BJ1586" s="77">
        <f t="shared" si="287"/>
        <v>1.6452230391710166E-2</v>
      </c>
      <c r="BL1586" s="78">
        <f t="shared" si="294"/>
        <v>789500</v>
      </c>
      <c r="BM1586" s="82">
        <f t="shared" si="289"/>
        <v>0.99856357729634582</v>
      </c>
      <c r="BN1586" s="82">
        <f t="shared" si="290"/>
        <v>1.4364227036541832E-3</v>
      </c>
      <c r="BO1586" s="86">
        <f t="shared" si="295"/>
        <v>5.9669175110910189E-6</v>
      </c>
      <c r="BP1586" s="83">
        <f>SUMPRODUCT(BC1585:$BC$2006, BN1586:$BN$2007)</f>
        <v>143.42518895915052</v>
      </c>
      <c r="BQ1586" s="77">
        <f t="shared" si="291"/>
        <v>1.189111898258263E-3</v>
      </c>
    </row>
    <row r="1587" spans="55:69" x14ac:dyDescent="0.35">
      <c r="BC1587" s="88">
        <v>500</v>
      </c>
      <c r="BE1587" s="78">
        <f t="shared" si="292"/>
        <v>790000</v>
      </c>
      <c r="BF1587" s="82">
        <f t="shared" si="286"/>
        <v>0.97360710449111709</v>
      </c>
      <c r="BG1587" s="82">
        <f t="shared" si="288"/>
        <v>2.6392895508882908E-2</v>
      </c>
      <c r="BH1587" s="86">
        <f t="shared" si="293"/>
        <v>6.0784579640316139E-5</v>
      </c>
      <c r="BI1587" s="83">
        <f>SUMPRODUCT(BC1587:$BC$2007,BG1587:$BG$2007)</f>
        <v>3562.6951243273056</v>
      </c>
      <c r="BJ1587" s="77">
        <f t="shared" si="287"/>
        <v>1.639137587029425E-2</v>
      </c>
      <c r="BL1587" s="78">
        <f t="shared" si="294"/>
        <v>790000</v>
      </c>
      <c r="BM1587" s="82">
        <f t="shared" si="289"/>
        <v>0.9985695195297466</v>
      </c>
      <c r="BN1587" s="82">
        <f t="shared" si="290"/>
        <v>1.4304804702534035E-3</v>
      </c>
      <c r="BO1587" s="86">
        <f t="shared" si="295"/>
        <v>5.9422334007797062E-6</v>
      </c>
      <c r="BP1587" s="83">
        <f>SUMPRODUCT(BC1586:$BC$2006, BN1587:$BN$2007)</f>
        <v>142.70697760732347</v>
      </c>
      <c r="BQ1587" s="77">
        <f t="shared" si="291"/>
        <v>1.1831573398566357E-3</v>
      </c>
    </row>
    <row r="1588" spans="55:69" x14ac:dyDescent="0.35">
      <c r="BC1588" s="88">
        <v>500</v>
      </c>
      <c r="BE1588" s="78">
        <f t="shared" si="292"/>
        <v>790500</v>
      </c>
      <c r="BF1588" s="82">
        <f t="shared" si="286"/>
        <v>0.97366774940152756</v>
      </c>
      <c r="BG1588" s="82">
        <f t="shared" si="288"/>
        <v>2.633225059847244E-2</v>
      </c>
      <c r="BH1588" s="86">
        <f t="shared" si="293"/>
        <v>6.0644910410467823E-5</v>
      </c>
      <c r="BI1588" s="83">
        <f>SUMPRODUCT(BC1588:$BC$2007,BG1588:$BG$2007)</f>
        <v>3549.498676572865</v>
      </c>
      <c r="BJ1588" s="77">
        <f t="shared" si="287"/>
        <v>1.6330661178818488E-2</v>
      </c>
      <c r="BL1588" s="78">
        <f t="shared" si="294"/>
        <v>790500</v>
      </c>
      <c r="BM1588" s="82">
        <f t="shared" si="289"/>
        <v>0.99857543718115083</v>
      </c>
      <c r="BN1588" s="82">
        <f t="shared" si="290"/>
        <v>1.4245628188491732E-3</v>
      </c>
      <c r="BO1588" s="86">
        <f t="shared" si="295"/>
        <v>5.9176514042302841E-6</v>
      </c>
      <c r="BP1588" s="83">
        <f>SUMPRODUCT(BC1587:$BC$2006, BN1588:$BN$2007)</f>
        <v>141.99173737219675</v>
      </c>
      <c r="BQ1588" s="77">
        <f t="shared" si="291"/>
        <v>1.1772274144378554E-3</v>
      </c>
    </row>
    <row r="1589" spans="55:69" x14ac:dyDescent="0.35">
      <c r="BC1589" s="88">
        <v>500</v>
      </c>
      <c r="BE1589" s="78">
        <f t="shared" si="292"/>
        <v>791000</v>
      </c>
      <c r="BF1589" s="82">
        <f t="shared" si="286"/>
        <v>0.97372825496363657</v>
      </c>
      <c r="BG1589" s="82">
        <f t="shared" si="288"/>
        <v>2.6271745036363425E-2</v>
      </c>
      <c r="BH1589" s="86">
        <f t="shared" si="293"/>
        <v>6.0505562109014477E-5</v>
      </c>
      <c r="BI1589" s="83">
        <f>SUMPRODUCT(BC1589:$BC$2007,BG1589:$BG$2007)</f>
        <v>3536.3325512736283</v>
      </c>
      <c r="BJ1589" s="77">
        <f t="shared" si="287"/>
        <v>1.6270085995985256E-2</v>
      </c>
      <c r="BL1589" s="78">
        <f t="shared" si="294"/>
        <v>791000</v>
      </c>
      <c r="BM1589" s="82">
        <f t="shared" si="289"/>
        <v>0.99858133035225016</v>
      </c>
      <c r="BN1589" s="82">
        <f t="shared" si="290"/>
        <v>1.4186696477498373E-3</v>
      </c>
      <c r="BO1589" s="86">
        <f t="shared" si="295"/>
        <v>5.8931710993359587E-6</v>
      </c>
      <c r="BP1589" s="83">
        <f>SUMPRODUCT(BC1588:$BC$2006, BN1589:$BN$2007)</f>
        <v>141.27945596277218</v>
      </c>
      <c r="BQ1589" s="77">
        <f t="shared" si="291"/>
        <v>1.1713220200995139E-3</v>
      </c>
    </row>
    <row r="1590" spans="55:69" x14ac:dyDescent="0.35">
      <c r="BC1590" s="88">
        <v>500</v>
      </c>
      <c r="BE1590" s="78">
        <f t="shared" si="292"/>
        <v>791500</v>
      </c>
      <c r="BF1590" s="82">
        <f t="shared" si="286"/>
        <v>0.97378862149763512</v>
      </c>
      <c r="BG1590" s="82">
        <f t="shared" si="288"/>
        <v>2.6211378502364879E-2</v>
      </c>
      <c r="BH1590" s="86">
        <f t="shared" si="293"/>
        <v>6.0366533998545968E-5</v>
      </c>
      <c r="BI1590" s="83">
        <f>SUMPRODUCT(BC1590:$BC$2007,BG1590:$BG$2007)</f>
        <v>3523.1966787554461</v>
      </c>
      <c r="BJ1590" s="77">
        <f t="shared" si="287"/>
        <v>1.620965000123523E-2</v>
      </c>
      <c r="BL1590" s="78">
        <f t="shared" si="294"/>
        <v>791500</v>
      </c>
      <c r="BM1590" s="82">
        <f t="shared" si="289"/>
        <v>0.99858719914431537</v>
      </c>
      <c r="BN1590" s="82">
        <f t="shared" si="290"/>
        <v>1.4128008556846261E-3</v>
      </c>
      <c r="BO1590" s="86">
        <f t="shared" si="295"/>
        <v>5.8687920652111814E-6</v>
      </c>
      <c r="BP1590" s="83">
        <f>SUMPRODUCT(BC1589:$BC$2006, BN1590:$BN$2007)</f>
        <v>140.57012113889726</v>
      </c>
      <c r="BQ1590" s="77">
        <f t="shared" si="291"/>
        <v>1.1654410553607552E-3</v>
      </c>
    </row>
    <row r="1591" spans="55:69" x14ac:dyDescent="0.35">
      <c r="BC1591" s="88">
        <v>500</v>
      </c>
      <c r="BE1591" s="78">
        <f t="shared" si="292"/>
        <v>792000</v>
      </c>
      <c r="BF1591" s="82">
        <f t="shared" si="286"/>
        <v>0.97384884932297844</v>
      </c>
      <c r="BG1591" s="82">
        <f t="shared" si="288"/>
        <v>2.6151150677021562E-2</v>
      </c>
      <c r="BH1591" s="86">
        <f t="shared" si="293"/>
        <v>6.0227825343317498E-5</v>
      </c>
      <c r="BI1591" s="83">
        <f>SUMPRODUCT(BC1591:$BC$2007,BG1591:$BG$2007)</f>
        <v>3510.0909895042641</v>
      </c>
      <c r="BJ1591" s="77">
        <f t="shared" si="287"/>
        <v>1.6149352874745643E-2</v>
      </c>
      <c r="BL1591" s="78">
        <f t="shared" si="294"/>
        <v>792000</v>
      </c>
      <c r="BM1591" s="82">
        <f t="shared" si="289"/>
        <v>0.99859304365819823</v>
      </c>
      <c r="BN1591" s="82">
        <f t="shared" si="290"/>
        <v>1.4069563418017683E-3</v>
      </c>
      <c r="BO1591" s="86">
        <f t="shared" si="295"/>
        <v>5.8445138828577825E-6</v>
      </c>
      <c r="BP1591" s="83">
        <f>SUMPRODUCT(BC1590:$BC$2006, BN1591:$BN$2007)</f>
        <v>139.86372071105495</v>
      </c>
      <c r="BQ1591" s="77">
        <f t="shared" si="291"/>
        <v>1.159584419160532E-3</v>
      </c>
    </row>
    <row r="1592" spans="55:69" x14ac:dyDescent="0.35">
      <c r="BC1592" s="88">
        <v>500</v>
      </c>
      <c r="BE1592" s="78">
        <f t="shared" si="292"/>
        <v>792500</v>
      </c>
      <c r="BF1592" s="82">
        <f t="shared" si="286"/>
        <v>0.97390893875838747</v>
      </c>
      <c r="BG1592" s="82">
        <f t="shared" si="288"/>
        <v>2.6091061241612534E-2</v>
      </c>
      <c r="BH1592" s="86">
        <f t="shared" si="293"/>
        <v>6.0089435409027558E-5</v>
      </c>
      <c r="BI1592" s="83">
        <f>SUMPRODUCT(BC1592:$BC$2007,BG1592:$BG$2007)</f>
        <v>3497.0154141657531</v>
      </c>
      <c r="BJ1592" s="77">
        <f t="shared" si="287"/>
        <v>1.6089194297428604E-2</v>
      </c>
      <c r="BL1592" s="78">
        <f t="shared" si="294"/>
        <v>792500</v>
      </c>
      <c r="BM1592" s="82">
        <f t="shared" si="289"/>
        <v>0.99859886399433362</v>
      </c>
      <c r="BN1592" s="82">
        <f t="shared" si="290"/>
        <v>1.4011360056663813E-3</v>
      </c>
      <c r="BO1592" s="86">
        <f t="shared" si="295"/>
        <v>5.8203361353870164E-6</v>
      </c>
      <c r="BP1592" s="83">
        <f>SUMPRODUCT(BC1591:$BC$2006, BN1592:$BN$2007)</f>
        <v>139.16024254015406</v>
      </c>
      <c r="BQ1592" s="77">
        <f t="shared" si="291"/>
        <v>1.1537520108558688E-3</v>
      </c>
    </row>
    <row r="1593" spans="55:69" x14ac:dyDescent="0.35">
      <c r="BC1593" s="88">
        <v>500</v>
      </c>
      <c r="BE1593" s="78">
        <f t="shared" si="292"/>
        <v>793000</v>
      </c>
      <c r="BF1593" s="82">
        <f t="shared" si="286"/>
        <v>0.97396889012185117</v>
      </c>
      <c r="BG1593" s="82">
        <f t="shared" si="288"/>
        <v>2.6031109878148828E-2</v>
      </c>
      <c r="BH1593" s="86">
        <f t="shared" si="293"/>
        <v>5.9951363463706109E-5</v>
      </c>
      <c r="BI1593" s="83">
        <f>SUMPRODUCT(BC1593:$BC$2007,BG1593:$BG$2007)</f>
        <v>3483.9698835449472</v>
      </c>
      <c r="BJ1593" s="77">
        <f t="shared" si="287"/>
        <v>1.6029173950929423E-2</v>
      </c>
      <c r="BL1593" s="78">
        <f t="shared" si="294"/>
        <v>793000</v>
      </c>
      <c r="BM1593" s="82">
        <f t="shared" si="289"/>
        <v>0.99860466025274042</v>
      </c>
      <c r="BN1593" s="82">
        <f t="shared" si="290"/>
        <v>1.395339747259583E-3</v>
      </c>
      <c r="BO1593" s="86">
        <f t="shared" si="295"/>
        <v>5.7962584067983158E-6</v>
      </c>
      <c r="BP1593" s="83">
        <f>SUMPRODUCT(BC1592:$BC$2006, BN1593:$BN$2007)</f>
        <v>138.45967453732089</v>
      </c>
      <c r="BQ1593" s="77">
        <f t="shared" si="291"/>
        <v>1.1479437302201348E-3</v>
      </c>
    </row>
    <row r="1594" spans="55:69" x14ac:dyDescent="0.35">
      <c r="BC1594" s="88">
        <v>500</v>
      </c>
      <c r="BE1594" s="78">
        <f t="shared" si="292"/>
        <v>793500</v>
      </c>
      <c r="BF1594" s="82">
        <f t="shared" si="286"/>
        <v>0.97402870373062755</v>
      </c>
      <c r="BG1594" s="82">
        <f t="shared" si="288"/>
        <v>2.5971296269372446E-2</v>
      </c>
      <c r="BH1594" s="86">
        <f t="shared" si="293"/>
        <v>5.981360877638231E-5</v>
      </c>
      <c r="BI1594" s="83">
        <f>SUMPRODUCT(BC1594:$BC$2007,BG1594:$BG$2007)</f>
        <v>3470.9543286058729</v>
      </c>
      <c r="BJ1594" s="77">
        <f t="shared" si="287"/>
        <v>1.5969291517624915E-2</v>
      </c>
      <c r="BL1594" s="78">
        <f t="shared" si="294"/>
        <v>793500</v>
      </c>
      <c r="BM1594" s="82">
        <f t="shared" si="289"/>
        <v>0.99861043253302417</v>
      </c>
      <c r="BN1594" s="82">
        <f t="shared" si="290"/>
        <v>1.3895674669758273E-3</v>
      </c>
      <c r="BO1594" s="86">
        <f t="shared" si="295"/>
        <v>5.7722802837556486E-6</v>
      </c>
      <c r="BP1594" s="83">
        <f>SUMPRODUCT(BC1593:$BC$2006, BN1594:$BN$2007)</f>
        <v>137.7620046636911</v>
      </c>
      <c r="BQ1594" s="77">
        <f t="shared" si="291"/>
        <v>1.1421594774413163E-3</v>
      </c>
    </row>
    <row r="1595" spans="55:69" x14ac:dyDescent="0.35">
      <c r="BC1595" s="88">
        <v>500</v>
      </c>
      <c r="BE1595" s="78">
        <f t="shared" si="292"/>
        <v>794000</v>
      </c>
      <c r="BF1595" s="82">
        <f t="shared" si="286"/>
        <v>0.97408837990124586</v>
      </c>
      <c r="BG1595" s="82">
        <f t="shared" si="288"/>
        <v>2.591162009875414E-2</v>
      </c>
      <c r="BH1595" s="86">
        <f t="shared" si="293"/>
        <v>5.9676170618305768E-5</v>
      </c>
      <c r="BI1595" s="83">
        <f>SUMPRODUCT(BC1595:$BC$2007,BG1595:$BG$2007)</f>
        <v>3457.9686804711864</v>
      </c>
      <c r="BJ1595" s="77">
        <f t="shared" si="287"/>
        <v>1.5909546680621715E-2</v>
      </c>
      <c r="BL1595" s="78">
        <f t="shared" si="294"/>
        <v>794000</v>
      </c>
      <c r="BM1595" s="82">
        <f t="shared" si="289"/>
        <v>0.99861618093437843</v>
      </c>
      <c r="BN1595" s="82">
        <f t="shared" si="290"/>
        <v>1.3838190656215721E-3</v>
      </c>
      <c r="BO1595" s="86">
        <f t="shared" si="295"/>
        <v>5.7484013542552503E-6</v>
      </c>
      <c r="BP1595" s="83">
        <f>SUMPRODUCT(BC1594:$BC$2006, BN1595:$BN$2007)</f>
        <v>137.06722093020321</v>
      </c>
      <c r="BQ1595" s="77">
        <f t="shared" si="291"/>
        <v>1.136399153120307E-3</v>
      </c>
    </row>
    <row r="1596" spans="55:69" x14ac:dyDescent="0.35">
      <c r="BC1596" s="88">
        <v>500</v>
      </c>
      <c r="BE1596" s="78">
        <f t="shared" si="292"/>
        <v>794500</v>
      </c>
      <c r="BF1596" s="82">
        <f t="shared" si="286"/>
        <v>0.97414791894950803</v>
      </c>
      <c r="BG1596" s="82">
        <f t="shared" si="288"/>
        <v>2.5852081050491971E-2</v>
      </c>
      <c r="BH1596" s="86">
        <f t="shared" si="293"/>
        <v>5.9539048262169381E-5</v>
      </c>
      <c r="BI1596" s="83">
        <f>SUMPRODUCT(BC1596:$BC$2007,BG1596:$BG$2007)</f>
        <v>3445.01287042181</v>
      </c>
      <c r="BJ1596" s="77">
        <f t="shared" si="287"/>
        <v>1.5849939123754618E-2</v>
      </c>
      <c r="BL1596" s="78">
        <f t="shared" si="294"/>
        <v>794500</v>
      </c>
      <c r="BM1596" s="82">
        <f t="shared" si="289"/>
        <v>0.99862190555558594</v>
      </c>
      <c r="BN1596" s="82">
        <f t="shared" si="290"/>
        <v>1.3780944444140575E-3</v>
      </c>
      <c r="BO1596" s="86">
        <f t="shared" si="295"/>
        <v>5.7246212075146019E-6</v>
      </c>
      <c r="BP1596" s="83">
        <f>SUMPRODUCT(BC1595:$BC$2006, BN1596:$BN$2007)</f>
        <v>136.37531139739244</v>
      </c>
      <c r="BQ1596" s="77">
        <f t="shared" si="291"/>
        <v>1.1306626582691973E-3</v>
      </c>
    </row>
    <row r="1597" spans="55:69" x14ac:dyDescent="0.35">
      <c r="BC1597" s="88">
        <v>500</v>
      </c>
      <c r="BE1597" s="78">
        <f t="shared" si="292"/>
        <v>795000</v>
      </c>
      <c r="BF1597" s="82">
        <f t="shared" si="286"/>
        <v>0.97420732119049003</v>
      </c>
      <c r="BG1597" s="82">
        <f t="shared" si="288"/>
        <v>2.5792678809509972E-2</v>
      </c>
      <c r="BH1597" s="86">
        <f t="shared" si="293"/>
        <v>5.9402240981998311E-5</v>
      </c>
      <c r="BI1597" s="83">
        <f>SUMPRODUCT(BC1597:$BC$2007,BG1597:$BG$2007)</f>
        <v>3432.0868298965643</v>
      </c>
      <c r="BJ1597" s="77">
        <f t="shared" si="287"/>
        <v>1.5790468531584886E-2</v>
      </c>
      <c r="BL1597" s="78">
        <f t="shared" si="294"/>
        <v>795000</v>
      </c>
      <c r="BM1597" s="82">
        <f t="shared" si="289"/>
        <v>0.99862760649502114</v>
      </c>
      <c r="BN1597" s="82">
        <f t="shared" si="290"/>
        <v>1.3723935049788638E-3</v>
      </c>
      <c r="BO1597" s="86">
        <f t="shared" si="295"/>
        <v>5.7009394351936749E-6</v>
      </c>
      <c r="BP1597" s="83">
        <f>SUMPRODUCT(BC1596:$BC$2006, BN1597:$BN$2007)</f>
        <v>135.68626417518541</v>
      </c>
      <c r="BQ1597" s="77">
        <f t="shared" si="291"/>
        <v>1.1249498943095727E-3</v>
      </c>
    </row>
    <row r="1598" spans="55:69" x14ac:dyDescent="0.35">
      <c r="BC1598" s="88">
        <v>500</v>
      </c>
      <c r="BE1598" s="78">
        <f t="shared" si="292"/>
        <v>795500</v>
      </c>
      <c r="BF1598" s="82">
        <f t="shared" si="286"/>
        <v>0.97426658693854418</v>
      </c>
      <c r="BG1598" s="82">
        <f t="shared" si="288"/>
        <v>2.5733413061455823E-2</v>
      </c>
      <c r="BH1598" s="86">
        <f t="shared" si="293"/>
        <v>5.9265748054149192E-5</v>
      </c>
      <c r="BI1598" s="83">
        <f>SUMPRODUCT(BC1598:$BC$2007,BG1598:$BG$2007)</f>
        <v>3419.1904904918092</v>
      </c>
      <c r="BJ1598" s="77">
        <f t="shared" si="287"/>
        <v>1.5731134589398593E-2</v>
      </c>
      <c r="BL1598" s="78">
        <f t="shared" si="294"/>
        <v>795500</v>
      </c>
      <c r="BM1598" s="82">
        <f t="shared" si="289"/>
        <v>0.99863328385065153</v>
      </c>
      <c r="BN1598" s="82">
        <f t="shared" si="290"/>
        <v>1.3667161493484681E-3</v>
      </c>
      <c r="BO1598" s="86">
        <f t="shared" si="295"/>
        <v>5.6773556303957307E-6</v>
      </c>
      <c r="BP1598" s="83">
        <f>SUMPRODUCT(BC1597:$BC$2006, BN1598:$BN$2007)</f>
        <v>135.00006742269602</v>
      </c>
      <c r="BQ1598" s="77">
        <f t="shared" si="291"/>
        <v>1.1192607630708213E-3</v>
      </c>
    </row>
    <row r="1599" spans="55:69" x14ac:dyDescent="0.35">
      <c r="BC1599" s="88">
        <v>500</v>
      </c>
      <c r="BE1599" s="78">
        <f t="shared" si="292"/>
        <v>796000</v>
      </c>
      <c r="BF1599" s="82">
        <f t="shared" si="286"/>
        <v>0.97432571650730038</v>
      </c>
      <c r="BG1599" s="82">
        <f t="shared" si="288"/>
        <v>2.5674283492699623E-2</v>
      </c>
      <c r="BH1599" s="86">
        <f t="shared" si="293"/>
        <v>5.9129568756199902E-5</v>
      </c>
      <c r="BI1599" s="83">
        <f>SUMPRODUCT(BC1599:$BC$2007,BG1599:$BG$2007)</f>
        <v>3406.3237839610806</v>
      </c>
      <c r="BJ1599" s="77">
        <f t="shared" si="287"/>
        <v>1.5671936983204949E-2</v>
      </c>
      <c r="BL1599" s="78">
        <f t="shared" si="294"/>
        <v>796000</v>
      </c>
      <c r="BM1599" s="82">
        <f t="shared" si="289"/>
        <v>0.9986389377200392</v>
      </c>
      <c r="BN1599" s="82">
        <f t="shared" si="290"/>
        <v>1.3610622799608008E-3</v>
      </c>
      <c r="BO1599" s="86">
        <f t="shared" si="295"/>
        <v>5.6538693876673207E-6</v>
      </c>
      <c r="BP1599" s="83">
        <f>SUMPRODUCT(BC1598:$BC$2006, BN1599:$BN$2007)</f>
        <v>134.31670934802179</v>
      </c>
      <c r="BQ1599" s="77">
        <f t="shared" si="291"/>
        <v>1.1135951667884457E-3</v>
      </c>
    </row>
    <row r="1600" spans="55:69" x14ac:dyDescent="0.35">
      <c r="BC1600" s="88">
        <v>500</v>
      </c>
      <c r="BE1600" s="78">
        <f t="shared" si="292"/>
        <v>796500</v>
      </c>
      <c r="BF1600" s="82">
        <f t="shared" si="286"/>
        <v>0.97438471020966788</v>
      </c>
      <c r="BG1600" s="82">
        <f t="shared" si="288"/>
        <v>2.5615289790332119E-2</v>
      </c>
      <c r="BH1600" s="86">
        <f t="shared" si="293"/>
        <v>5.8993702367504675E-5</v>
      </c>
      <c r="BI1600" s="83">
        <f>SUMPRODUCT(BC1600:$BC$2007,BG1600:$BG$2007)</f>
        <v>3393.4866422147311</v>
      </c>
      <c r="BJ1600" s="77">
        <f t="shared" si="287"/>
        <v>1.5612875399734657E-2</v>
      </c>
      <c r="BL1600" s="78">
        <f t="shared" si="294"/>
        <v>796500</v>
      </c>
      <c r="BM1600" s="82">
        <f t="shared" si="289"/>
        <v>0.99864456820034275</v>
      </c>
      <c r="BN1600" s="82">
        <f t="shared" si="290"/>
        <v>1.3554317996572474E-3</v>
      </c>
      <c r="BO1600" s="86">
        <f t="shared" si="295"/>
        <v>5.6304803035533979E-6</v>
      </c>
      <c r="BP1600" s="83">
        <f>SUMPRODUCT(BC1599:$BC$2006, BN1600:$BN$2007)</f>
        <v>133.6361782080414</v>
      </c>
      <c r="BQ1600" s="77">
        <f t="shared" si="291"/>
        <v>1.1079530081023838E-3</v>
      </c>
    </row>
    <row r="1601" spans="55:69" x14ac:dyDescent="0.35">
      <c r="BC1601" s="88">
        <v>500</v>
      </c>
      <c r="BE1601" s="78">
        <f t="shared" si="292"/>
        <v>797000</v>
      </c>
      <c r="BF1601" s="82">
        <f t="shared" si="286"/>
        <v>0.97444356835783696</v>
      </c>
      <c r="BG1601" s="82">
        <f t="shared" si="288"/>
        <v>2.5556431642163036E-2</v>
      </c>
      <c r="BH1601" s="86">
        <f t="shared" si="293"/>
        <v>5.885814816908308E-5</v>
      </c>
      <c r="BI1601" s="83">
        <f>SUMPRODUCT(BC1601:$BC$2007,BG1601:$BG$2007)</f>
        <v>3380.6789973195655</v>
      </c>
      <c r="BJ1601" s="77">
        <f t="shared" si="287"/>
        <v>1.5553949526438229E-2</v>
      </c>
      <c r="BL1601" s="78">
        <f t="shared" si="294"/>
        <v>797000</v>
      </c>
      <c r="BM1601" s="82">
        <f t="shared" si="289"/>
        <v>0.99865017538831868</v>
      </c>
      <c r="BN1601" s="82">
        <f t="shared" si="290"/>
        <v>1.3498246116813162E-3</v>
      </c>
      <c r="BO1601" s="86">
        <f t="shared" si="295"/>
        <v>5.6071879759311827E-6</v>
      </c>
      <c r="BP1601" s="83">
        <f>SUMPRODUCT(BC1600:$BC$2006, BN1601:$BN$2007)</f>
        <v>132.95846230821275</v>
      </c>
      <c r="BQ1601" s="77">
        <f t="shared" si="291"/>
        <v>1.1023341900553351E-3</v>
      </c>
    </row>
    <row r="1602" spans="55:69" x14ac:dyDescent="0.35">
      <c r="BC1602" s="88">
        <v>500</v>
      </c>
      <c r="BE1602" s="78">
        <f t="shared" si="292"/>
        <v>797500</v>
      </c>
      <c r="BF1602" s="82">
        <f t="shared" si="286"/>
        <v>0.97450229126328058</v>
      </c>
      <c r="BG1602" s="82">
        <f t="shared" si="288"/>
        <v>2.5497708736719416E-2</v>
      </c>
      <c r="BH1602" s="86">
        <f t="shared" si="293"/>
        <v>5.8722905443620022E-5</v>
      </c>
      <c r="BI1602" s="83">
        <f>SUMPRODUCT(BC1602:$BC$2007,BG1602:$BG$2007)</f>
        <v>3367.9007814984843</v>
      </c>
      <c r="BJ1602" s="77">
        <f t="shared" si="287"/>
        <v>1.5495159051484348E-2</v>
      </c>
      <c r="BL1602" s="78">
        <f t="shared" si="294"/>
        <v>797500</v>
      </c>
      <c r="BM1602" s="82">
        <f t="shared" si="289"/>
        <v>0.99865575938032347</v>
      </c>
      <c r="BN1602" s="82">
        <f t="shared" si="290"/>
        <v>1.3442406196765289E-3</v>
      </c>
      <c r="BO1602" s="86">
        <f t="shared" si="295"/>
        <v>5.5839920047873193E-6</v>
      </c>
      <c r="BP1602" s="83">
        <f>SUMPRODUCT(BC1601:$BC$2006, BN1602:$BN$2007)</f>
        <v>132.2835500023721</v>
      </c>
      <c r="BQ1602" s="77">
        <f t="shared" si="291"/>
        <v>1.0967386160910949E-3</v>
      </c>
    </row>
    <row r="1603" spans="55:69" x14ac:dyDescent="0.35">
      <c r="BC1603" s="88">
        <v>500</v>
      </c>
      <c r="BE1603" s="78">
        <f t="shared" si="292"/>
        <v>798000</v>
      </c>
      <c r="BF1603" s="82">
        <f t="shared" si="286"/>
        <v>0.97456087923675583</v>
      </c>
      <c r="BG1603" s="82">
        <f t="shared" si="288"/>
        <v>2.5439120763244172E-2</v>
      </c>
      <c r="BH1603" s="86">
        <f t="shared" si="293"/>
        <v>5.8587973475243693E-5</v>
      </c>
      <c r="BI1603" s="83">
        <f>SUMPRODUCT(BC1603:$BC$2007,BG1603:$BG$2007)</f>
        <v>3355.151927130124</v>
      </c>
      <c r="BJ1603" s="77">
        <f t="shared" si="287"/>
        <v>1.5436503663758211E-2</v>
      </c>
      <c r="BL1603" s="78">
        <f t="shared" si="294"/>
        <v>798000</v>
      </c>
      <c r="BM1603" s="82">
        <f t="shared" si="289"/>
        <v>0.9986613202723148</v>
      </c>
      <c r="BN1603" s="82">
        <f t="shared" si="290"/>
        <v>1.3386797276851992E-3</v>
      </c>
      <c r="BO1603" s="86">
        <f t="shared" si="295"/>
        <v>5.5608919913296972E-6</v>
      </c>
      <c r="BP1603" s="83">
        <f>SUMPRODUCT(BC1602:$BC$2006, BN1603:$BN$2007)</f>
        <v>131.61142969253385</v>
      </c>
      <c r="BQ1603" s="77">
        <f t="shared" si="291"/>
        <v>1.0911661900528953E-3</v>
      </c>
    </row>
    <row r="1604" spans="55:69" x14ac:dyDescent="0.35">
      <c r="BC1604" s="88">
        <v>500</v>
      </c>
      <c r="BE1604" s="78">
        <f t="shared" si="292"/>
        <v>798500</v>
      </c>
      <c r="BF1604" s="82">
        <f t="shared" si="286"/>
        <v>0.97461933258830602</v>
      </c>
      <c r="BG1604" s="82">
        <f t="shared" si="288"/>
        <v>2.538066741169398E-2</v>
      </c>
      <c r="BH1604" s="86">
        <f t="shared" si="293"/>
        <v>5.8453351550191712E-5</v>
      </c>
      <c r="BI1604" s="83">
        <f>SUMPRODUCT(BC1604:$BC$2007,BG1604:$BG$2007)</f>
        <v>3342.4323667485019</v>
      </c>
      <c r="BJ1604" s="77">
        <f t="shared" si="287"/>
        <v>1.5377983052859898E-2</v>
      </c>
      <c r="BL1604" s="78">
        <f t="shared" si="294"/>
        <v>798500</v>
      </c>
      <c r="BM1604" s="82">
        <f t="shared" si="289"/>
        <v>0.99866685815985334</v>
      </c>
      <c r="BN1604" s="82">
        <f t="shared" si="290"/>
        <v>1.3331418401466566E-3</v>
      </c>
      <c r="BO1604" s="86">
        <f t="shared" si="295"/>
        <v>5.537887538542563E-6</v>
      </c>
      <c r="BP1604" s="83">
        <f>SUMPRODUCT(BC1603:$BC$2006, BN1604:$BN$2007)</f>
        <v>130.94208982869125</v>
      </c>
      <c r="BQ1604" s="77">
        <f t="shared" si="291"/>
        <v>1.0856168161817513E-3</v>
      </c>
    </row>
    <row r="1605" spans="55:69" x14ac:dyDescent="0.35">
      <c r="BC1605" s="88">
        <v>500</v>
      </c>
      <c r="BE1605" s="78">
        <f t="shared" si="292"/>
        <v>799000</v>
      </c>
      <c r="BF1605" s="82">
        <f t="shared" si="286"/>
        <v>0.97467765162726194</v>
      </c>
      <c r="BG1605" s="82">
        <f t="shared" si="288"/>
        <v>2.5322348372738057E-2</v>
      </c>
      <c r="BH1605" s="86">
        <f t="shared" si="293"/>
        <v>5.8319038955922942E-5</v>
      </c>
      <c r="BI1605" s="83">
        <f>SUMPRODUCT(BC1605:$BC$2007,BG1605:$BG$2007)</f>
        <v>3329.7420330426544</v>
      </c>
      <c r="BJ1605" s="77">
        <f t="shared" si="287"/>
        <v>1.5319596909102709E-2</v>
      </c>
      <c r="BL1605" s="78">
        <f t="shared" si="294"/>
        <v>799000</v>
      </c>
      <c r="BM1605" s="82">
        <f t="shared" si="289"/>
        <v>0.99867237313810475</v>
      </c>
      <c r="BN1605" s="82">
        <f t="shared" si="290"/>
        <v>1.327626861895248E-3</v>
      </c>
      <c r="BO1605" s="86">
        <f t="shared" si="295"/>
        <v>5.5149782514085643E-6</v>
      </c>
      <c r="BP1605" s="83">
        <f>SUMPRODUCT(BC1604:$BC$2006, BN1605:$BN$2007)</f>
        <v>130.2755189086179</v>
      </c>
      <c r="BQ1605" s="77">
        <f t="shared" si="291"/>
        <v>1.0800903991148166E-3</v>
      </c>
    </row>
    <row r="1606" spans="55:69" x14ac:dyDescent="0.35">
      <c r="BC1606" s="88">
        <v>500</v>
      </c>
      <c r="BE1606" s="78">
        <f t="shared" si="292"/>
        <v>799500</v>
      </c>
      <c r="BF1606" s="82">
        <f t="shared" si="286"/>
        <v>0.97473583666224339</v>
      </c>
      <c r="BG1606" s="82">
        <f t="shared" si="288"/>
        <v>2.5264163337756607E-2</v>
      </c>
      <c r="BH1606" s="86">
        <f t="shared" si="293"/>
        <v>5.8185034981450556E-5</v>
      </c>
      <c r="BI1606" s="83">
        <f>SUMPRODUCT(BC1606:$BC$2007,BG1606:$BG$2007)</f>
        <v>3317.0808588562854</v>
      </c>
      <c r="BJ1606" s="77">
        <f t="shared" si="287"/>
        <v>1.5261344923511541E-2</v>
      </c>
      <c r="BL1606" s="78">
        <f t="shared" si="294"/>
        <v>799500</v>
      </c>
      <c r="BM1606" s="82">
        <f t="shared" si="289"/>
        <v>0.99867786530184066</v>
      </c>
      <c r="BN1606" s="82">
        <f t="shared" si="290"/>
        <v>1.3221346981593385E-3</v>
      </c>
      <c r="BO1606" s="86">
        <f t="shared" si="295"/>
        <v>5.4921637359095499E-6</v>
      </c>
      <c r="BP1606" s="83">
        <f>SUMPRODUCT(BC1605:$BC$2006, BN1606:$BN$2007)</f>
        <v>129.61170547767026</v>
      </c>
      <c r="BQ1606" s="77">
        <f t="shared" si="291"/>
        <v>1.0745868438837456E-3</v>
      </c>
    </row>
    <row r="1607" spans="55:69" x14ac:dyDescent="0.35">
      <c r="BC1607" s="88">
        <v>500</v>
      </c>
      <c r="BE1607" s="78">
        <f t="shared" si="292"/>
        <v>800000</v>
      </c>
      <c r="BF1607" s="82">
        <f t="shared" si="286"/>
        <v>0.97479388800116151</v>
      </c>
      <c r="BG1607" s="82">
        <f t="shared" si="288"/>
        <v>2.5206111998838487E-2</v>
      </c>
      <c r="BH1607" s="86">
        <f t="shared" si="293"/>
        <v>5.80513389181192E-5</v>
      </c>
      <c r="BI1607" s="83">
        <f>SUMPRODUCT(BC1607:$BC$2007,BG1607:$BG$2007)</f>
        <v>3304.4487771874069</v>
      </c>
      <c r="BJ1607" s="77">
        <f t="shared" si="287"/>
        <v>1.5203226787821236E-2</v>
      </c>
      <c r="BL1607" s="78">
        <f t="shared" si="294"/>
        <v>800000</v>
      </c>
      <c r="BM1607" s="82">
        <f t="shared" si="289"/>
        <v>0.9986833347454408</v>
      </c>
      <c r="BN1607" s="82">
        <f t="shared" si="290"/>
        <v>1.3166652545592017E-3</v>
      </c>
      <c r="BO1607" s="86">
        <f t="shared" si="295"/>
        <v>5.4694436001367919E-6</v>
      </c>
      <c r="BP1607" s="83">
        <f>SUMPRODUCT(BC1606:$BC$2006, BN1607:$BN$2007)</f>
        <v>128.95063812859067</v>
      </c>
      <c r="BQ1607" s="77">
        <f t="shared" si="291"/>
        <v>1.0691060559130602E-3</v>
      </c>
    </row>
    <row r="1608" spans="55:69" x14ac:dyDescent="0.35">
      <c r="BC1608" s="88">
        <v>500</v>
      </c>
      <c r="BE1608" s="78">
        <f t="shared" si="292"/>
        <v>800500</v>
      </c>
      <c r="BF1608" s="82">
        <f t="shared" ref="BF1608:BF1671" si="296">_xlfn.EXPON.DIST(BE1608, 1/$BJ$4, TRUE)</f>
        <v>0.97485180595121934</v>
      </c>
      <c r="BG1608" s="82">
        <f t="shared" si="288"/>
        <v>2.5148194048780659E-2</v>
      </c>
      <c r="BH1608" s="86">
        <f t="shared" si="293"/>
        <v>5.7917950057828627E-5</v>
      </c>
      <c r="BI1608" s="83">
        <f>SUMPRODUCT(BC1608:$BC$2007,BG1608:$BG$2007)</f>
        <v>3291.8457211879872</v>
      </c>
      <c r="BJ1608" s="77">
        <f t="shared" ref="BJ1608:BJ1671" si="297">BI1608/$BJ$4</f>
        <v>1.5145242194474967E-2</v>
      </c>
      <c r="BL1608" s="78">
        <f t="shared" si="294"/>
        <v>800500</v>
      </c>
      <c r="BM1608" s="82">
        <f t="shared" si="289"/>
        <v>0.99868878156289453</v>
      </c>
      <c r="BN1608" s="82">
        <f t="shared" si="290"/>
        <v>1.3112184371054658E-3</v>
      </c>
      <c r="BO1608" s="86">
        <f t="shared" si="295"/>
        <v>5.4468174537358749E-6</v>
      </c>
      <c r="BP1608" s="83">
        <f>SUMPRODUCT(BC1607:$BC$2006, BN1608:$BN$2007)</f>
        <v>128.29230550131103</v>
      </c>
      <c r="BQ1608" s="77">
        <f t="shared" si="291"/>
        <v>1.0636479410185225E-3</v>
      </c>
    </row>
    <row r="1609" spans="55:69" x14ac:dyDescent="0.35">
      <c r="BC1609" s="88">
        <v>500</v>
      </c>
      <c r="BE1609" s="78">
        <f t="shared" si="292"/>
        <v>801000</v>
      </c>
      <c r="BF1609" s="82">
        <f t="shared" si="296"/>
        <v>0.97490959081891448</v>
      </c>
      <c r="BG1609" s="82">
        <f t="shared" ref="BG1609:BG1672" si="298">1-BF1609</f>
        <v>2.5090409181085516E-2</v>
      </c>
      <c r="BH1609" s="86">
        <f t="shared" si="293"/>
        <v>5.7784867695143127E-5</v>
      </c>
      <c r="BI1609" s="83">
        <f>SUMPRODUCT(BC1609:$BC$2007,BG1609:$BG$2007)</f>
        <v>3279.2716241635967</v>
      </c>
      <c r="BJ1609" s="77">
        <f t="shared" si="297"/>
        <v>1.5087390836622602E-2</v>
      </c>
      <c r="BL1609" s="78">
        <f t="shared" si="294"/>
        <v>801000</v>
      </c>
      <c r="BM1609" s="82">
        <f t="shared" ref="BM1609:BM1672" si="299">_xlfn.EXPON.DIST(BL1609, 1/$BQ$4, TRUE)</f>
        <v>0.99869420584780233</v>
      </c>
      <c r="BN1609" s="82">
        <f t="shared" ref="BN1609:BN1672" si="300">1-BM1609</f>
        <v>1.3057941521976701E-3</v>
      </c>
      <c r="BO1609" s="86">
        <f t="shared" si="295"/>
        <v>5.4242849077956734E-6</v>
      </c>
      <c r="BP1609" s="83">
        <f>SUMPRODUCT(BC1608:$BC$2006, BN1609:$BN$2007)</f>
        <v>127.63669628275828</v>
      </c>
      <c r="BQ1609" s="77">
        <f t="shared" ref="BQ1609:BQ1672" si="301">BP1609/$BQ$4</f>
        <v>1.0582124054055212E-3</v>
      </c>
    </row>
    <row r="1610" spans="55:69" x14ac:dyDescent="0.35">
      <c r="BC1610" s="88">
        <v>500</v>
      </c>
      <c r="BE1610" s="78">
        <f t="shared" ref="BE1610:BE1673" si="302">BE1609+500</f>
        <v>801500</v>
      </c>
      <c r="BF1610" s="82">
        <f t="shared" si="296"/>
        <v>0.97496724291004022</v>
      </c>
      <c r="BG1610" s="82">
        <f t="shared" si="298"/>
        <v>2.5032757089959778E-2</v>
      </c>
      <c r="BH1610" s="86">
        <f t="shared" ref="BH1610:BH1673" si="303">BF1610-BF1609</f>
        <v>5.7652091125737215E-5</v>
      </c>
      <c r="BI1610" s="83">
        <f>SUMPRODUCT(BC1610:$BC$2007,BG1610:$BG$2007)</f>
        <v>3266.7264195730545</v>
      </c>
      <c r="BJ1610" s="77">
        <f t="shared" si="297"/>
        <v>1.5029672408119083E-2</v>
      </c>
      <c r="BL1610" s="78">
        <f t="shared" ref="BL1610:BL1673" si="304">BL1609+500</f>
        <v>801500</v>
      </c>
      <c r="BM1610" s="82">
        <f t="shared" si="299"/>
        <v>0.9986996076933774</v>
      </c>
      <c r="BN1610" s="82">
        <f t="shared" si="300"/>
        <v>1.3003923066225997E-3</v>
      </c>
      <c r="BO1610" s="86">
        <f t="shared" ref="BO1610:BO1673" si="305">BM1610-BM1609</f>
        <v>5.4018455750703964E-6</v>
      </c>
      <c r="BP1610" s="83">
        <f>SUMPRODUCT(BC1609:$BC$2006, BN1610:$BN$2007)</f>
        <v>126.98379920665947</v>
      </c>
      <c r="BQ1610" s="77">
        <f t="shared" si="301"/>
        <v>1.0527993556674572E-3</v>
      </c>
    </row>
    <row r="1611" spans="55:69" x14ac:dyDescent="0.35">
      <c r="BC1611" s="88">
        <v>500</v>
      </c>
      <c r="BE1611" s="78">
        <f t="shared" si="302"/>
        <v>802000</v>
      </c>
      <c r="BF1611" s="82">
        <f t="shared" si="296"/>
        <v>0.97502476252968706</v>
      </c>
      <c r="BG1611" s="82">
        <f t="shared" si="298"/>
        <v>2.4975237470312939E-2</v>
      </c>
      <c r="BH1611" s="86">
        <f t="shared" si="303"/>
        <v>5.7519619646839715E-5</v>
      </c>
      <c r="BI1611" s="83">
        <f>SUMPRODUCT(BC1611:$BC$2007,BG1611:$BG$2007)</f>
        <v>3254.2100410280746</v>
      </c>
      <c r="BJ1611" s="77">
        <f t="shared" si="297"/>
        <v>1.4972086603522797E-2</v>
      </c>
      <c r="BL1611" s="78">
        <f t="shared" si="304"/>
        <v>802000</v>
      </c>
      <c r="BM1611" s="82">
        <f t="shared" si="299"/>
        <v>0.99870498719244738</v>
      </c>
      <c r="BN1611" s="82">
        <f t="shared" si="300"/>
        <v>1.2950128075526202E-3</v>
      </c>
      <c r="BO1611" s="86">
        <f t="shared" si="305"/>
        <v>5.3794990699795875E-6</v>
      </c>
      <c r="BP1611" s="83">
        <f>SUMPRODUCT(BC1610:$BC$2006, BN1611:$BN$2007)</f>
        <v>126.33360305334814</v>
      </c>
      <c r="BQ1611" s="77">
        <f t="shared" si="301"/>
        <v>1.0474086987841361E-3</v>
      </c>
    </row>
    <row r="1612" spans="55:69" x14ac:dyDescent="0.35">
      <c r="BC1612" s="88">
        <v>500</v>
      </c>
      <c r="BE1612" s="78">
        <f t="shared" si="302"/>
        <v>802500</v>
      </c>
      <c r="BF1612" s="82">
        <f t="shared" si="296"/>
        <v>0.97508214998224441</v>
      </c>
      <c r="BG1612" s="82">
        <f t="shared" si="298"/>
        <v>2.4917850017755594E-2</v>
      </c>
      <c r="BH1612" s="86">
        <f t="shared" si="303"/>
        <v>5.7387452557344787E-5</v>
      </c>
      <c r="BI1612" s="83">
        <f>SUMPRODUCT(BC1612:$BC$2007,BG1612:$BG$2007)</f>
        <v>3241.7224222929185</v>
      </c>
      <c r="BJ1612" s="77">
        <f t="shared" si="297"/>
        <v>1.4914633118093976E-2</v>
      </c>
      <c r="BL1612" s="78">
        <f t="shared" si="304"/>
        <v>802500</v>
      </c>
      <c r="BM1612" s="82">
        <f t="shared" si="299"/>
        <v>0.99871034443745599</v>
      </c>
      <c r="BN1612" s="82">
        <f t="shared" si="300"/>
        <v>1.289655562544012E-3</v>
      </c>
      <c r="BO1612" s="86">
        <f t="shared" si="305"/>
        <v>5.3572450086081247E-6</v>
      </c>
      <c r="BP1612" s="83">
        <f>SUMPRODUCT(BC1611:$BC$2006, BN1612:$BN$2007)</f>
        <v>125.68609664957184</v>
      </c>
      <c r="BQ1612" s="77">
        <f t="shared" si="301"/>
        <v>1.0420403421201746E-3</v>
      </c>
    </row>
    <row r="1613" spans="55:69" x14ac:dyDescent="0.35">
      <c r="BC1613" s="88">
        <v>500</v>
      </c>
      <c r="BE1613" s="78">
        <f t="shared" si="302"/>
        <v>803000</v>
      </c>
      <c r="BF1613" s="82">
        <f t="shared" si="296"/>
        <v>0.97513940557140244</v>
      </c>
      <c r="BG1613" s="82">
        <f t="shared" si="298"/>
        <v>2.486059442859756E-2</v>
      </c>
      <c r="BH1613" s="86">
        <f t="shared" si="303"/>
        <v>5.725558915803397E-5</v>
      </c>
      <c r="BI1613" s="83">
        <f>SUMPRODUCT(BC1613:$BC$2007,BG1613:$BG$2007)</f>
        <v>3229.2634972840406</v>
      </c>
      <c r="BJ1613" s="77">
        <f t="shared" si="297"/>
        <v>1.4857311647793065E-2</v>
      </c>
      <c r="BL1613" s="78">
        <f t="shared" si="304"/>
        <v>803000</v>
      </c>
      <c r="BM1613" s="82">
        <f t="shared" si="299"/>
        <v>0.99871567952046447</v>
      </c>
      <c r="BN1613" s="82">
        <f t="shared" si="300"/>
        <v>1.2843204795355279E-3</v>
      </c>
      <c r="BO1613" s="86">
        <f t="shared" si="305"/>
        <v>5.335083008484176E-6</v>
      </c>
      <c r="BP1613" s="83">
        <f>SUMPRODUCT(BC1612:$BC$2006, BN1613:$BN$2007)</f>
        <v>125.04126886829984</v>
      </c>
      <c r="BQ1613" s="77">
        <f t="shared" si="301"/>
        <v>1.0366941934234041E-3</v>
      </c>
    </row>
    <row r="1614" spans="55:69" x14ac:dyDescent="0.35">
      <c r="BC1614" s="88">
        <v>500</v>
      </c>
      <c r="BE1614" s="78">
        <f t="shared" si="302"/>
        <v>803500</v>
      </c>
      <c r="BF1614" s="82">
        <f t="shared" si="296"/>
        <v>0.97519652960015357</v>
      </c>
      <c r="BG1614" s="82">
        <f t="shared" si="298"/>
        <v>2.4803470399846428E-2</v>
      </c>
      <c r="BH1614" s="86">
        <f t="shared" si="303"/>
        <v>5.7124028751132094E-5</v>
      </c>
      <c r="BI1614" s="83">
        <f>SUMPRODUCT(BC1614:$BC$2007,BG1614:$BG$2007)</f>
        <v>3216.8332000697415</v>
      </c>
      <c r="BJ1614" s="77">
        <f t="shared" si="297"/>
        <v>1.4800121889279132E-2</v>
      </c>
      <c r="BL1614" s="78">
        <f t="shared" si="304"/>
        <v>803500</v>
      </c>
      <c r="BM1614" s="82">
        <f t="shared" si="299"/>
        <v>0.99872099253315305</v>
      </c>
      <c r="BN1614" s="82">
        <f t="shared" si="300"/>
        <v>1.2790074668469487E-3</v>
      </c>
      <c r="BO1614" s="86">
        <f t="shared" si="305"/>
        <v>5.3130126885791995E-6</v>
      </c>
      <c r="BP1614" s="83">
        <f>SUMPRODUCT(BC1613:$BC$2006, BN1614:$BN$2007)</f>
        <v>124.39910862853206</v>
      </c>
      <c r="BQ1614" s="77">
        <f t="shared" si="301"/>
        <v>1.0313701608232885E-3</v>
      </c>
    </row>
    <row r="1615" spans="55:69" x14ac:dyDescent="0.35">
      <c r="BC1615" s="88">
        <v>500</v>
      </c>
      <c r="BE1615" s="78">
        <f t="shared" si="302"/>
        <v>804000</v>
      </c>
      <c r="BF1615" s="82">
        <f t="shared" si="296"/>
        <v>0.97525352237079366</v>
      </c>
      <c r="BG1615" s="82">
        <f t="shared" si="298"/>
        <v>2.4746477629206343E-2</v>
      </c>
      <c r="BH1615" s="86">
        <f t="shared" si="303"/>
        <v>5.6992770640085233E-5</v>
      </c>
      <c r="BI1615" s="83">
        <f>SUMPRODUCT(BC1615:$BC$2007,BG1615:$BG$2007)</f>
        <v>3204.4314648698187</v>
      </c>
      <c r="BJ1615" s="77">
        <f t="shared" si="297"/>
        <v>1.4743063539908252E-2</v>
      </c>
      <c r="BL1615" s="78">
        <f t="shared" si="304"/>
        <v>804000</v>
      </c>
      <c r="BM1615" s="82">
        <f t="shared" si="299"/>
        <v>0.99872628356682303</v>
      </c>
      <c r="BN1615" s="82">
        <f t="shared" si="300"/>
        <v>1.2737164331769746E-3</v>
      </c>
      <c r="BO1615" s="86">
        <f t="shared" si="305"/>
        <v>5.2910336699740768E-6</v>
      </c>
      <c r="BP1615" s="83">
        <f>SUMPRODUCT(BC1614:$BC$2006, BN1615:$BN$2007)</f>
        <v>123.75960489510858</v>
      </c>
      <c r="BQ1615" s="77">
        <f t="shared" si="301"/>
        <v>1.026068152829344E-3</v>
      </c>
    </row>
    <row r="1616" spans="55:69" x14ac:dyDescent="0.35">
      <c r="BC1616" s="88">
        <v>500</v>
      </c>
      <c r="BE1616" s="78">
        <f t="shared" si="302"/>
        <v>804500</v>
      </c>
      <c r="BF1616" s="82">
        <f t="shared" si="296"/>
        <v>0.97531038418492444</v>
      </c>
      <c r="BG1616" s="82">
        <f t="shared" si="298"/>
        <v>2.4689615815075561E-2</v>
      </c>
      <c r="BH1616" s="86">
        <f t="shared" si="303"/>
        <v>5.6861814130781951E-5</v>
      </c>
      <c r="BI1616" s="83">
        <f>SUMPRODUCT(BC1616:$BC$2007,BG1616:$BG$2007)</f>
        <v>3192.0582260552151</v>
      </c>
      <c r="BJ1616" s="77">
        <f t="shared" si="297"/>
        <v>1.4686136297731902E-2</v>
      </c>
      <c r="BL1616" s="78">
        <f t="shared" si="304"/>
        <v>804500</v>
      </c>
      <c r="BM1616" s="82">
        <f t="shared" si="299"/>
        <v>0.99873155271239766</v>
      </c>
      <c r="BN1616" s="82">
        <f t="shared" si="300"/>
        <v>1.2684472876023367E-3</v>
      </c>
      <c r="BO1616" s="86">
        <f t="shared" si="305"/>
        <v>5.2691455746378679E-6</v>
      </c>
      <c r="BP1616" s="83">
        <f>SUMPRODUCT(BC1615:$BC$2006, BN1616:$BN$2007)</f>
        <v>123.12274667852007</v>
      </c>
      <c r="BQ1616" s="77">
        <f t="shared" si="301"/>
        <v>1.0207880783295667E-3</v>
      </c>
    </row>
    <row r="1617" spans="55:69" x14ac:dyDescent="0.35">
      <c r="BC1617" s="88">
        <v>500</v>
      </c>
      <c r="BE1617" s="78">
        <f t="shared" si="302"/>
        <v>805000</v>
      </c>
      <c r="BF1617" s="82">
        <f t="shared" si="296"/>
        <v>0.97536711534345422</v>
      </c>
      <c r="BG1617" s="82">
        <f t="shared" si="298"/>
        <v>2.4632884656545784E-2</v>
      </c>
      <c r="BH1617" s="86">
        <f t="shared" si="303"/>
        <v>5.6731158529776948E-5</v>
      </c>
      <c r="BI1617" s="83">
        <f>SUMPRODUCT(BC1617:$BC$2007,BG1617:$BG$2007)</f>
        <v>3179.7134181476772</v>
      </c>
      <c r="BJ1617" s="77">
        <f t="shared" si="297"/>
        <v>1.4629339861495378E-2</v>
      </c>
      <c r="BL1617" s="78">
        <f t="shared" si="304"/>
        <v>805000</v>
      </c>
      <c r="BM1617" s="82">
        <f t="shared" si="299"/>
        <v>0.99873680006042431</v>
      </c>
      <c r="BN1617" s="82">
        <f t="shared" si="300"/>
        <v>1.2631999395756877E-3</v>
      </c>
      <c r="BO1617" s="86">
        <f t="shared" si="305"/>
        <v>5.2473480266490569E-6</v>
      </c>
      <c r="BP1617" s="83">
        <f>SUMPRODUCT(BC1616:$BC$2006, BN1617:$BN$2007)</f>
        <v>122.48852303471891</v>
      </c>
      <c r="BQ1617" s="77">
        <f t="shared" si="301"/>
        <v>1.0155298465888683E-3</v>
      </c>
    </row>
    <row r="1618" spans="55:69" x14ac:dyDescent="0.35">
      <c r="BC1618" s="88">
        <v>500</v>
      </c>
      <c r="BE1618" s="78">
        <f t="shared" si="302"/>
        <v>805500</v>
      </c>
      <c r="BF1618" s="82">
        <f t="shared" si="296"/>
        <v>0.97542371614660006</v>
      </c>
      <c r="BG1618" s="82">
        <f t="shared" si="298"/>
        <v>2.4576283853399938E-2</v>
      </c>
      <c r="BH1618" s="86">
        <f t="shared" si="303"/>
        <v>5.6600803145845369E-5</v>
      </c>
      <c r="BI1618" s="83">
        <f>SUMPRODUCT(BC1618:$BC$2007,BG1618:$BG$2007)</f>
        <v>3167.3969758194044</v>
      </c>
      <c r="BJ1618" s="77">
        <f t="shared" si="297"/>
        <v>1.4572673930636184E-2</v>
      </c>
      <c r="BL1618" s="78">
        <f t="shared" si="304"/>
        <v>805500</v>
      </c>
      <c r="BM1618" s="82">
        <f t="shared" si="299"/>
        <v>0.99874202570107562</v>
      </c>
      <c r="BN1618" s="82">
        <f t="shared" si="300"/>
        <v>1.2579742989243803E-3</v>
      </c>
      <c r="BO1618" s="86">
        <f t="shared" si="305"/>
        <v>5.2256406513073728E-6</v>
      </c>
      <c r="BP1618" s="83">
        <f>SUMPRODUCT(BC1617:$BC$2006, BN1618:$BN$2007)</f>
        <v>121.85692306493108</v>
      </c>
      <c r="BQ1618" s="77">
        <f t="shared" si="301"/>
        <v>1.0102933672475152E-3</v>
      </c>
    </row>
    <row r="1619" spans="55:69" x14ac:dyDescent="0.35">
      <c r="BC1619" s="88">
        <v>500</v>
      </c>
      <c r="BE1619" s="78">
        <f t="shared" si="302"/>
        <v>806000</v>
      </c>
      <c r="BF1619" s="82">
        <f t="shared" si="296"/>
        <v>0.97548018689388927</v>
      </c>
      <c r="BG1619" s="82">
        <f t="shared" si="298"/>
        <v>2.4519813106110733E-2</v>
      </c>
      <c r="BH1619" s="86">
        <f t="shared" si="303"/>
        <v>5.6470747289205647E-5</v>
      </c>
      <c r="BI1619" s="83">
        <f>SUMPRODUCT(BC1619:$BC$2007,BG1619:$BG$2007)</f>
        <v>3155.1088338927048</v>
      </c>
      <c r="BJ1619" s="77">
        <f t="shared" si="297"/>
        <v>1.4516138205282449E-2</v>
      </c>
      <c r="BL1619" s="78">
        <f t="shared" si="304"/>
        <v>806000</v>
      </c>
      <c r="BM1619" s="82">
        <f t="shared" si="299"/>
        <v>0.99874722972415142</v>
      </c>
      <c r="BN1619" s="82">
        <f t="shared" si="300"/>
        <v>1.2527702758485804E-3</v>
      </c>
      <c r="BO1619" s="86">
        <f t="shared" si="305"/>
        <v>5.204023075799924E-6</v>
      </c>
      <c r="BP1619" s="83">
        <f>SUMPRODUCT(BC1618:$BC$2006, BN1619:$BN$2007)</f>
        <v>121.2279359154689</v>
      </c>
      <c r="BQ1619" s="77">
        <f t="shared" si="301"/>
        <v>1.0050785503195761E-3</v>
      </c>
    </row>
    <row r="1620" spans="55:69" x14ac:dyDescent="0.35">
      <c r="BC1620" s="88">
        <v>500</v>
      </c>
      <c r="BE1620" s="78">
        <f t="shared" si="302"/>
        <v>806500</v>
      </c>
      <c r="BF1620" s="82">
        <f t="shared" si="296"/>
        <v>0.97553652788416079</v>
      </c>
      <c r="BG1620" s="82">
        <f t="shared" si="298"/>
        <v>2.4463472115839213E-2</v>
      </c>
      <c r="BH1620" s="86">
        <f t="shared" si="303"/>
        <v>5.6340990271519509E-5</v>
      </c>
      <c r="BI1620" s="83">
        <f>SUMPRODUCT(BC1620:$BC$2007,BG1620:$BG$2007)</f>
        <v>3142.8489273396494</v>
      </c>
      <c r="BJ1620" s="77">
        <f t="shared" si="297"/>
        <v>1.4459732386251343E-2</v>
      </c>
      <c r="BL1620" s="78">
        <f t="shared" si="304"/>
        <v>806500</v>
      </c>
      <c r="BM1620" s="82">
        <f t="shared" si="299"/>
        <v>0.99875241221907962</v>
      </c>
      <c r="BN1620" s="82">
        <f t="shared" si="300"/>
        <v>1.2475877809203784E-3</v>
      </c>
      <c r="BO1620" s="86">
        <f t="shared" si="305"/>
        <v>5.1824949282019972E-6</v>
      </c>
      <c r="BP1620" s="83">
        <f>SUMPRODUCT(BC1619:$BC$2006, BN1620:$BN$2007)</f>
        <v>120.6015507775446</v>
      </c>
      <c r="BQ1620" s="77">
        <f t="shared" si="301"/>
        <v>9.9988530619137721E-4</v>
      </c>
    </row>
    <row r="1621" spans="55:69" x14ac:dyDescent="0.35">
      <c r="BC1621" s="88">
        <v>500</v>
      </c>
      <c r="BE1621" s="78">
        <f t="shared" si="302"/>
        <v>807000</v>
      </c>
      <c r="BF1621" s="82">
        <f t="shared" si="296"/>
        <v>0.97559273941556679</v>
      </c>
      <c r="BG1621" s="82">
        <f t="shared" si="298"/>
        <v>2.440726058443321E-2</v>
      </c>
      <c r="BH1621" s="86">
        <f t="shared" si="303"/>
        <v>5.621153140600299E-5</v>
      </c>
      <c r="BI1621" s="83">
        <f>SUMPRODUCT(BC1621:$BC$2007,BG1621:$BG$2007)</f>
        <v>3130.6171912817299</v>
      </c>
      <c r="BJ1621" s="77">
        <f t="shared" si="297"/>
        <v>1.4403456175047487E-2</v>
      </c>
      <c r="BL1621" s="78">
        <f t="shared" si="304"/>
        <v>807000</v>
      </c>
      <c r="BM1621" s="82">
        <f t="shared" si="299"/>
        <v>0.99875757327491876</v>
      </c>
      <c r="BN1621" s="82">
        <f t="shared" si="300"/>
        <v>1.242426725081236E-3</v>
      </c>
      <c r="BO1621" s="86">
        <f t="shared" si="305"/>
        <v>5.1610558391423922E-6</v>
      </c>
      <c r="BP1621" s="83">
        <f>SUMPRODUCT(BC1620:$BC$2006, BN1621:$BN$2007)</f>
        <v>119.97775688708442</v>
      </c>
      <c r="BQ1621" s="77">
        <f t="shared" si="301"/>
        <v>9.9471354561995995E-4</v>
      </c>
    </row>
    <row r="1622" spans="55:69" x14ac:dyDescent="0.35">
      <c r="BC1622" s="88">
        <v>500</v>
      </c>
      <c r="BE1622" s="78">
        <f t="shared" si="302"/>
        <v>807500</v>
      </c>
      <c r="BF1622" s="82">
        <f t="shared" si="296"/>
        <v>0.97564882178557466</v>
      </c>
      <c r="BG1622" s="82">
        <f t="shared" si="298"/>
        <v>2.435117821442534E-2</v>
      </c>
      <c r="BH1622" s="86">
        <f t="shared" si="303"/>
        <v>5.608237000787053E-5</v>
      </c>
      <c r="BI1622" s="83">
        <f>SUMPRODUCT(BC1622:$BC$2007,BG1622:$BG$2007)</f>
        <v>3118.4135609895129</v>
      </c>
      <c r="BJ1622" s="77">
        <f t="shared" si="297"/>
        <v>1.4347309273861377E-2</v>
      </c>
      <c r="BL1622" s="78">
        <f t="shared" si="304"/>
        <v>807500</v>
      </c>
      <c r="BM1622" s="82">
        <f t="shared" si="299"/>
        <v>0.99876271298035857</v>
      </c>
      <c r="BN1622" s="82">
        <f t="shared" si="300"/>
        <v>1.237287019641431E-3</v>
      </c>
      <c r="BO1622" s="86">
        <f t="shared" si="305"/>
        <v>5.1397054398050201E-6</v>
      </c>
      <c r="BP1622" s="83">
        <f>SUMPRODUCT(BC1621:$BC$2006, BN1622:$BN$2007)</f>
        <v>119.3565435245438</v>
      </c>
      <c r="BQ1622" s="77">
        <f t="shared" si="301"/>
        <v>9.8956317973154903E-4</v>
      </c>
    </row>
    <row r="1623" spans="55:69" x14ac:dyDescent="0.35">
      <c r="BC1623" s="88">
        <v>500</v>
      </c>
      <c r="BE1623" s="78">
        <f t="shared" si="302"/>
        <v>808000</v>
      </c>
      <c r="BF1623" s="82">
        <f t="shared" si="296"/>
        <v>0.97570477529096811</v>
      </c>
      <c r="BG1623" s="82">
        <f t="shared" si="298"/>
        <v>2.4295224709031893E-2</v>
      </c>
      <c r="BH1623" s="86">
        <f t="shared" si="303"/>
        <v>5.595350539344679E-5</v>
      </c>
      <c r="BI1623" s="83">
        <f>SUMPRODUCT(BC1623:$BC$2007,BG1623:$BG$2007)</f>
        <v>3106.2379718822999</v>
      </c>
      <c r="BJ1623" s="77">
        <f t="shared" si="297"/>
        <v>1.4291291385567815E-2</v>
      </c>
      <c r="BL1623" s="78">
        <f t="shared" si="304"/>
        <v>808000</v>
      </c>
      <c r="BM1623" s="82">
        <f t="shared" si="299"/>
        <v>0.99876783142372183</v>
      </c>
      <c r="BN1623" s="82">
        <f t="shared" si="300"/>
        <v>1.2321685762781698E-3</v>
      </c>
      <c r="BO1623" s="86">
        <f t="shared" si="305"/>
        <v>5.1184433632611714E-6</v>
      </c>
      <c r="BP1623" s="83">
        <f>SUMPRODUCT(BC1622:$BC$2006, BN1623:$BN$2007)</f>
        <v>118.73790001472308</v>
      </c>
      <c r="BQ1623" s="77">
        <f t="shared" si="301"/>
        <v>9.8443412002002535E-4</v>
      </c>
    </row>
    <row r="1624" spans="55:69" x14ac:dyDescent="0.35">
      <c r="BC1624" s="88">
        <v>500</v>
      </c>
      <c r="BE1624" s="78">
        <f t="shared" si="302"/>
        <v>808500</v>
      </c>
      <c r="BF1624" s="82">
        <f t="shared" si="296"/>
        <v>0.97576060022784872</v>
      </c>
      <c r="BG1624" s="82">
        <f t="shared" si="298"/>
        <v>2.4239399772151282E-2</v>
      </c>
      <c r="BH1624" s="86">
        <f t="shared" si="303"/>
        <v>5.5824936880610743E-5</v>
      </c>
      <c r="BI1624" s="83">
        <f>SUMPRODUCT(BC1624:$BC$2007,BG1624:$BG$2007)</f>
        <v>3094.0903595277837</v>
      </c>
      <c r="BJ1624" s="77">
        <f t="shared" si="297"/>
        <v>1.4235402213724321E-2</v>
      </c>
      <c r="BL1624" s="78">
        <f t="shared" si="304"/>
        <v>808500</v>
      </c>
      <c r="BM1624" s="82">
        <f t="shared" si="299"/>
        <v>0.99877292869296619</v>
      </c>
      <c r="BN1624" s="82">
        <f t="shared" si="300"/>
        <v>1.2270713070338113E-3</v>
      </c>
      <c r="BO1624" s="86">
        <f t="shared" si="305"/>
        <v>5.0972692443584933E-6</v>
      </c>
      <c r="BP1624" s="83">
        <f>SUMPRODUCT(BC1623:$BC$2006, BN1624:$BN$2007)</f>
        <v>118.12181572658402</v>
      </c>
      <c r="BQ1624" s="77">
        <f t="shared" si="301"/>
        <v>9.7932627834540291E-4</v>
      </c>
    </row>
    <row r="1625" spans="55:69" x14ac:dyDescent="0.35">
      <c r="BC1625" s="88">
        <v>500</v>
      </c>
      <c r="BE1625" s="78">
        <f t="shared" si="302"/>
        <v>809000</v>
      </c>
      <c r="BF1625" s="82">
        <f t="shared" si="296"/>
        <v>0.97581629689163818</v>
      </c>
      <c r="BG1625" s="82">
        <f t="shared" si="298"/>
        <v>2.418370310836182E-2</v>
      </c>
      <c r="BH1625" s="86">
        <f t="shared" si="303"/>
        <v>5.5696663789461809E-5</v>
      </c>
      <c r="BI1625" s="83">
        <f>SUMPRODUCT(BC1625:$BC$2007,BG1625:$BG$2007)</f>
        <v>3081.9706596417082</v>
      </c>
      <c r="BJ1625" s="77">
        <f t="shared" si="297"/>
        <v>1.417964146256958E-2</v>
      </c>
      <c r="BL1625" s="78">
        <f t="shared" si="304"/>
        <v>809000</v>
      </c>
      <c r="BM1625" s="82">
        <f t="shared" si="299"/>
        <v>0.99877800487568535</v>
      </c>
      <c r="BN1625" s="82">
        <f t="shared" si="300"/>
        <v>1.2219951243146454E-3</v>
      </c>
      <c r="BO1625" s="86">
        <f t="shared" si="305"/>
        <v>5.0761827191658782E-6</v>
      </c>
      <c r="BP1625" s="83">
        <f>SUMPRODUCT(BC1624:$BC$2006, BN1625:$BN$2007)</f>
        <v>117.5082800730671</v>
      </c>
      <c r="BQ1625" s="77">
        <f t="shared" si="301"/>
        <v>9.7423956693231631E-4</v>
      </c>
    </row>
    <row r="1626" spans="55:69" x14ac:dyDescent="0.35">
      <c r="BC1626" s="88">
        <v>500</v>
      </c>
      <c r="BE1626" s="78">
        <f t="shared" si="302"/>
        <v>809500</v>
      </c>
      <c r="BF1626" s="82">
        <f t="shared" si="296"/>
        <v>0.97587186557707872</v>
      </c>
      <c r="BG1626" s="82">
        <f t="shared" si="298"/>
        <v>2.4128134422921277E-2</v>
      </c>
      <c r="BH1626" s="86">
        <f t="shared" si="303"/>
        <v>5.5568685440543497E-5</v>
      </c>
      <c r="BI1626" s="83">
        <f>SUMPRODUCT(BC1626:$BC$2007,BG1626:$BG$2007)</f>
        <v>3069.8788080875265</v>
      </c>
      <c r="BJ1626" s="77">
        <f t="shared" si="297"/>
        <v>1.4124008837021858E-2</v>
      </c>
      <c r="BL1626" s="78">
        <f t="shared" si="304"/>
        <v>809500</v>
      </c>
      <c r="BM1626" s="82">
        <f t="shared" si="299"/>
        <v>0.99878306005911066</v>
      </c>
      <c r="BN1626" s="82">
        <f t="shared" si="300"/>
        <v>1.2169399408893389E-3</v>
      </c>
      <c r="BO1626" s="86">
        <f t="shared" si="305"/>
        <v>5.0551834253065309E-6</v>
      </c>
      <c r="BP1626" s="83">
        <f>SUMPRODUCT(BC1625:$BC$2006, BN1626:$BN$2007)</f>
        <v>116.89728251090976</v>
      </c>
      <c r="BQ1626" s="77">
        <f t="shared" si="301"/>
        <v>9.6917389836851189E-4</v>
      </c>
    </row>
    <row r="1627" spans="55:69" x14ac:dyDescent="0.35">
      <c r="BC1627" s="88">
        <v>500</v>
      </c>
      <c r="BE1627" s="78">
        <f t="shared" si="302"/>
        <v>810000</v>
      </c>
      <c r="BF1627" s="82">
        <f t="shared" si="296"/>
        <v>0.97592730657823601</v>
      </c>
      <c r="BG1627" s="82">
        <f t="shared" si="298"/>
        <v>2.4072693421763991E-2</v>
      </c>
      <c r="BH1627" s="86">
        <f t="shared" si="303"/>
        <v>5.5441001157285896E-5</v>
      </c>
      <c r="BI1627" s="83">
        <f>SUMPRODUCT(BC1627:$BC$2007,BG1627:$BG$2007)</f>
        <v>3057.814740876066</v>
      </c>
      <c r="BJ1627" s="77">
        <f t="shared" si="297"/>
        <v>1.406850404267747E-2</v>
      </c>
      <c r="BL1627" s="78">
        <f t="shared" si="304"/>
        <v>810000</v>
      </c>
      <c r="BM1627" s="82">
        <f t="shared" si="299"/>
        <v>0.99878809433011251</v>
      </c>
      <c r="BN1627" s="82">
        <f t="shared" si="300"/>
        <v>1.2119056698874919E-3</v>
      </c>
      <c r="BO1627" s="86">
        <f t="shared" si="305"/>
        <v>5.0342710018469461E-6</v>
      </c>
      <c r="BP1627" s="83">
        <f>SUMPRODUCT(BC1626:$BC$2006, BN1627:$BN$2007)</f>
        <v>116.28881254046509</v>
      </c>
      <c r="BQ1627" s="77">
        <f t="shared" si="301"/>
        <v>9.6412918560334561E-4</v>
      </c>
    </row>
    <row r="1628" spans="55:69" x14ac:dyDescent="0.35">
      <c r="BC1628" s="88">
        <v>500</v>
      </c>
      <c r="BE1628" s="78">
        <f t="shared" si="302"/>
        <v>810500</v>
      </c>
      <c r="BF1628" s="82">
        <f t="shared" si="296"/>
        <v>0.97598262018849935</v>
      </c>
      <c r="BG1628" s="82">
        <f t="shared" si="298"/>
        <v>2.401737981150065E-2</v>
      </c>
      <c r="BH1628" s="86">
        <f t="shared" si="303"/>
        <v>5.531361026334114E-5</v>
      </c>
      <c r="BI1628" s="83">
        <f>SUMPRODUCT(BC1628:$BC$2007,BG1628:$BG$2007)</f>
        <v>3045.7783941651837</v>
      </c>
      <c r="BJ1628" s="77">
        <f t="shared" si="297"/>
        <v>1.4013126785809188E-2</v>
      </c>
      <c r="BL1628" s="78">
        <f t="shared" si="304"/>
        <v>810500</v>
      </c>
      <c r="BM1628" s="82">
        <f t="shared" si="299"/>
        <v>0.99879310777520203</v>
      </c>
      <c r="BN1628" s="82">
        <f t="shared" si="300"/>
        <v>1.206892224797973E-3</v>
      </c>
      <c r="BO1628" s="86">
        <f t="shared" si="305"/>
        <v>5.0134450895189531E-6</v>
      </c>
      <c r="BP1628" s="83">
        <f>SUMPRODUCT(BC1627:$BC$2006, BN1628:$BN$2007)</f>
        <v>115.68285970552135</v>
      </c>
      <c r="BQ1628" s="77">
        <f t="shared" si="301"/>
        <v>9.5910534194628653E-4</v>
      </c>
    </row>
    <row r="1629" spans="55:69" x14ac:dyDescent="0.35">
      <c r="BC1629" s="88">
        <v>500</v>
      </c>
      <c r="BE1629" s="78">
        <f t="shared" si="302"/>
        <v>811000</v>
      </c>
      <c r="BF1629" s="82">
        <f t="shared" si="296"/>
        <v>0.9760378067005846</v>
      </c>
      <c r="BG1629" s="82">
        <f t="shared" si="298"/>
        <v>2.3962193299415402E-2</v>
      </c>
      <c r="BH1629" s="86">
        <f t="shared" si="303"/>
        <v>5.5186512085247941E-5</v>
      </c>
      <c r="BI1629" s="83">
        <f>SUMPRODUCT(BC1629:$BC$2007,BG1629:$BG$2007)</f>
        <v>3033.7697042594332</v>
      </c>
      <c r="BJ1629" s="77">
        <f t="shared" si="297"/>
        <v>1.3957876773364708E-2</v>
      </c>
      <c r="BL1629" s="78">
        <f t="shared" si="304"/>
        <v>811000</v>
      </c>
      <c r="BM1629" s="82">
        <f t="shared" si="299"/>
        <v>0.99879810048053252</v>
      </c>
      <c r="BN1629" s="82">
        <f t="shared" si="300"/>
        <v>1.2018995194674753E-3</v>
      </c>
      <c r="BO1629" s="86">
        <f t="shared" si="305"/>
        <v>4.992705330497671E-6</v>
      </c>
      <c r="BP1629" s="83">
        <f>SUMPRODUCT(BC1628:$BC$2006, BN1629:$BN$2007)</f>
        <v>115.07941359312234</v>
      </c>
      <c r="BQ1629" s="77">
        <f t="shared" si="301"/>
        <v>9.5410228106542741E-4</v>
      </c>
    </row>
    <row r="1630" spans="55:69" x14ac:dyDescent="0.35">
      <c r="BC1630" s="88">
        <v>500</v>
      </c>
      <c r="BE1630" s="78">
        <f t="shared" si="302"/>
        <v>811500</v>
      </c>
      <c r="BF1630" s="82">
        <f t="shared" si="296"/>
        <v>0.97609286640653425</v>
      </c>
      <c r="BG1630" s="82">
        <f t="shared" si="298"/>
        <v>2.3907133593465746E-2</v>
      </c>
      <c r="BH1630" s="86">
        <f t="shared" si="303"/>
        <v>5.5059705949656035E-5</v>
      </c>
      <c r="BI1630" s="83">
        <f>SUMPRODUCT(BC1630:$BC$2007,BG1630:$BG$2007)</f>
        <v>3021.7886076097261</v>
      </c>
      <c r="BJ1630" s="77">
        <f t="shared" si="297"/>
        <v>1.3902753712965104E-2</v>
      </c>
      <c r="BL1630" s="78">
        <f t="shared" si="304"/>
        <v>811500</v>
      </c>
      <c r="BM1630" s="82">
        <f t="shared" si="299"/>
        <v>0.99880307253190059</v>
      </c>
      <c r="BN1630" s="82">
        <f t="shared" si="300"/>
        <v>1.1969274680994069E-3</v>
      </c>
      <c r="BO1630" s="86">
        <f t="shared" si="305"/>
        <v>4.9720513680684419E-6</v>
      </c>
      <c r="BP1630" s="83">
        <f>SUMPRODUCT(BC1629:$BC$2006, BN1630:$BN$2007)</f>
        <v>114.47846383338863</v>
      </c>
      <c r="BQ1630" s="77">
        <f t="shared" si="301"/>
        <v>9.4911991698600254E-4</v>
      </c>
    </row>
    <row r="1631" spans="55:69" x14ac:dyDescent="0.35">
      <c r="BC1631" s="88">
        <v>500</v>
      </c>
      <c r="BE1631" s="78">
        <f t="shared" si="302"/>
        <v>812000</v>
      </c>
      <c r="BF1631" s="82">
        <f t="shared" si="296"/>
        <v>0.97614779959772047</v>
      </c>
      <c r="BG1631" s="82">
        <f t="shared" si="298"/>
        <v>2.3852200402279533E-2</v>
      </c>
      <c r="BH1631" s="86">
        <f t="shared" si="303"/>
        <v>5.493319118621276E-5</v>
      </c>
      <c r="BI1631" s="83">
        <f>SUMPRODUCT(BC1631:$BC$2007,BG1631:$BG$2007)</f>
        <v>3009.8350408129927</v>
      </c>
      <c r="BJ1631" s="77">
        <f t="shared" si="297"/>
        <v>1.3847757312903249E-2</v>
      </c>
      <c r="BL1631" s="78">
        <f t="shared" si="304"/>
        <v>812000</v>
      </c>
      <c r="BM1631" s="82">
        <f t="shared" si="299"/>
        <v>0.99880802401474833</v>
      </c>
      <c r="BN1631" s="82">
        <f t="shared" si="300"/>
        <v>1.1919759852516698E-3</v>
      </c>
      <c r="BO1631" s="86">
        <f t="shared" si="305"/>
        <v>4.9514828477370543E-6</v>
      </c>
      <c r="BP1631" s="83">
        <f>SUMPRODUCT(BC1630:$BC$2006, BN1631:$BN$2007)</f>
        <v>113.88000009933891</v>
      </c>
      <c r="BQ1631" s="77">
        <f t="shared" si="301"/>
        <v>9.4415816408890659E-4</v>
      </c>
    </row>
    <row r="1632" spans="55:69" x14ac:dyDescent="0.35">
      <c r="BC1632" s="88">
        <v>500</v>
      </c>
      <c r="BE1632" s="78">
        <f t="shared" si="302"/>
        <v>812500</v>
      </c>
      <c r="BF1632" s="82">
        <f t="shared" si="296"/>
        <v>0.97620260656484548</v>
      </c>
      <c r="BG1632" s="82">
        <f t="shared" si="298"/>
        <v>2.3797393435154524E-2</v>
      </c>
      <c r="BH1632" s="86">
        <f t="shared" si="303"/>
        <v>5.4806967125009542E-5</v>
      </c>
      <c r="BI1632" s="83">
        <f>SUMPRODUCT(BC1632:$BC$2007,BG1632:$BG$2007)</f>
        <v>2997.9089406118524</v>
      </c>
      <c r="BJ1632" s="77">
        <f t="shared" si="297"/>
        <v>1.3792887282142311E-2</v>
      </c>
      <c r="BL1632" s="78">
        <f t="shared" si="304"/>
        <v>812500</v>
      </c>
      <c r="BM1632" s="82">
        <f t="shared" si="299"/>
        <v>0.99881295501416401</v>
      </c>
      <c r="BN1632" s="82">
        <f t="shared" si="300"/>
        <v>1.1870449858359944E-3</v>
      </c>
      <c r="BO1632" s="86">
        <f t="shared" si="305"/>
        <v>4.93099941567543E-6</v>
      </c>
      <c r="BP1632" s="83">
        <f>SUMPRODUCT(BC1631:$BC$2006, BN1632:$BN$2007)</f>
        <v>113.28401210671309</v>
      </c>
      <c r="BQ1632" s="77">
        <f t="shared" si="301"/>
        <v>9.3921693710922831E-4</v>
      </c>
    </row>
    <row r="1633" spans="55:69" x14ac:dyDescent="0.35">
      <c r="BC1633" s="88">
        <v>500</v>
      </c>
      <c r="BE1633" s="78">
        <f t="shared" si="302"/>
        <v>813000</v>
      </c>
      <c r="BF1633" s="82">
        <f t="shared" si="296"/>
        <v>0.97625728759794372</v>
      </c>
      <c r="BG1633" s="82">
        <f t="shared" si="298"/>
        <v>2.3742712402056276E-2</v>
      </c>
      <c r="BH1633" s="86">
        <f t="shared" si="303"/>
        <v>5.4681033098247234E-5</v>
      </c>
      <c r="BI1633" s="83">
        <f>SUMPRODUCT(BC1633:$BC$2007,BG1633:$BG$2007)</f>
        <v>2986.0102438942754</v>
      </c>
      <c r="BJ1633" s="77">
        <f t="shared" si="297"/>
        <v>1.3738143330314194E-2</v>
      </c>
      <c r="BL1633" s="78">
        <f t="shared" si="304"/>
        <v>813000</v>
      </c>
      <c r="BM1633" s="82">
        <f t="shared" si="299"/>
        <v>0.99881786561488417</v>
      </c>
      <c r="BN1633" s="82">
        <f t="shared" si="300"/>
        <v>1.1821343851158295E-3</v>
      </c>
      <c r="BO1633" s="86">
        <f t="shared" si="305"/>
        <v>4.9106007201649149E-6</v>
      </c>
      <c r="BP1633" s="83">
        <f>SUMPRODUCT(BC1632:$BC$2006, BN1633:$BN$2007)</f>
        <v>112.69048961379507</v>
      </c>
      <c r="BQ1633" s="77">
        <f t="shared" si="301"/>
        <v>9.342961511347803E-4</v>
      </c>
    </row>
    <row r="1634" spans="55:69" x14ac:dyDescent="0.35">
      <c r="BC1634" s="88">
        <v>500</v>
      </c>
      <c r="BE1634" s="78">
        <f t="shared" si="302"/>
        <v>813500</v>
      </c>
      <c r="BF1634" s="82">
        <f t="shared" si="296"/>
        <v>0.97631184298638296</v>
      </c>
      <c r="BG1634" s="82">
        <f t="shared" si="298"/>
        <v>2.3688157013617039E-2</v>
      </c>
      <c r="BH1634" s="86">
        <f t="shared" si="303"/>
        <v>5.4555388439236907E-5</v>
      </c>
      <c r="BI1634" s="83">
        <f>SUMPRODUCT(BC1634:$BC$2007,BG1634:$BG$2007)</f>
        <v>2974.1388876932474</v>
      </c>
      <c r="BJ1634" s="77">
        <f t="shared" si="297"/>
        <v>1.3683525167717994E-2</v>
      </c>
      <c r="BL1634" s="78">
        <f t="shared" si="304"/>
        <v>813500</v>
      </c>
      <c r="BM1634" s="82">
        <f t="shared" si="299"/>
        <v>0.99882275590129466</v>
      </c>
      <c r="BN1634" s="82">
        <f t="shared" si="300"/>
        <v>1.1772440987053434E-3</v>
      </c>
      <c r="BO1634" s="86">
        <f t="shared" si="305"/>
        <v>4.8902864104860555E-6</v>
      </c>
      <c r="BP1634" s="83">
        <f>SUMPRODUCT(BC1633:$BC$2006, BN1634:$BN$2007)</f>
        <v>112.09942242123715</v>
      </c>
      <c r="BQ1634" s="77">
        <f t="shared" si="301"/>
        <v>9.293957216046446E-4</v>
      </c>
    </row>
    <row r="1635" spans="55:69" x14ac:dyDescent="0.35">
      <c r="BC1635" s="88">
        <v>500</v>
      </c>
      <c r="BE1635" s="78">
        <f t="shared" si="302"/>
        <v>814000</v>
      </c>
      <c r="BF1635" s="82">
        <f t="shared" si="296"/>
        <v>0.97636627301886647</v>
      </c>
      <c r="BG1635" s="82">
        <f t="shared" si="298"/>
        <v>2.3633726981133529E-2</v>
      </c>
      <c r="BH1635" s="86">
        <f t="shared" si="303"/>
        <v>5.4430032483510082E-5</v>
      </c>
      <c r="BI1635" s="83">
        <f>SUMPRODUCT(BC1635:$BC$2007,BG1635:$BG$2007)</f>
        <v>2962.2948091864387</v>
      </c>
      <c r="BJ1635" s="77">
        <f t="shared" si="297"/>
        <v>1.3629032505318476E-2</v>
      </c>
      <c r="BL1635" s="78">
        <f t="shared" si="304"/>
        <v>814000</v>
      </c>
      <c r="BM1635" s="82">
        <f t="shared" si="299"/>
        <v>0.99882762595743224</v>
      </c>
      <c r="BN1635" s="82">
        <f t="shared" si="300"/>
        <v>1.1723740425677587E-3</v>
      </c>
      <c r="BO1635" s="86">
        <f t="shared" si="305"/>
        <v>4.8700561375847329E-6</v>
      </c>
      <c r="BP1635" s="83">
        <f>SUMPRODUCT(BC1634:$BC$2006, BN1635:$BN$2007)</f>
        <v>111.51080037188449</v>
      </c>
      <c r="BQ1635" s="77">
        <f t="shared" si="301"/>
        <v>9.2451556430771557E-4</v>
      </c>
    </row>
    <row r="1636" spans="55:69" x14ac:dyDescent="0.35">
      <c r="BC1636" s="88">
        <v>500</v>
      </c>
      <c r="BE1636" s="78">
        <f t="shared" si="302"/>
        <v>814500</v>
      </c>
      <c r="BF1636" s="82">
        <f t="shared" si="296"/>
        <v>0.97642057798343362</v>
      </c>
      <c r="BG1636" s="82">
        <f t="shared" si="298"/>
        <v>2.3579422016566376E-2</v>
      </c>
      <c r="BH1636" s="86">
        <f t="shared" si="303"/>
        <v>5.4304964567153391E-5</v>
      </c>
      <c r="BI1636" s="83">
        <f>SUMPRODUCT(BC1636:$BC$2007,BG1636:$BG$2007)</f>
        <v>2950.4779456958722</v>
      </c>
      <c r="BJ1636" s="77">
        <f t="shared" si="297"/>
        <v>1.3574665054744551E-2</v>
      </c>
      <c r="BL1636" s="78">
        <f t="shared" si="304"/>
        <v>814500</v>
      </c>
      <c r="BM1636" s="82">
        <f t="shared" si="299"/>
        <v>0.9988324758669862</v>
      </c>
      <c r="BN1636" s="82">
        <f t="shared" si="300"/>
        <v>1.1675241330137975E-3</v>
      </c>
      <c r="BO1636" s="86">
        <f t="shared" si="305"/>
        <v>4.8499095539611403E-6</v>
      </c>
      <c r="BP1636" s="83">
        <f>SUMPRODUCT(BC1635:$BC$2006, BN1636:$BN$2007)</f>
        <v>110.92461335060058</v>
      </c>
      <c r="BQ1636" s="77">
        <f t="shared" si="301"/>
        <v>9.1965559538125462E-4</v>
      </c>
    </row>
    <row r="1637" spans="55:69" x14ac:dyDescent="0.35">
      <c r="BC1637" s="88">
        <v>500</v>
      </c>
      <c r="BE1637" s="78">
        <f t="shared" si="302"/>
        <v>815000</v>
      </c>
      <c r="BF1637" s="82">
        <f t="shared" si="296"/>
        <v>0.97647475816746254</v>
      </c>
      <c r="BG1637" s="82">
        <f t="shared" si="298"/>
        <v>2.3525241832537458E-2</v>
      </c>
      <c r="BH1637" s="86">
        <f t="shared" si="303"/>
        <v>5.4180184028917999E-5</v>
      </c>
      <c r="BI1637" s="83">
        <f>SUMPRODUCT(BC1637:$BC$2007,BG1637:$BG$2007)</f>
        <v>2938.6882346875891</v>
      </c>
      <c r="BJ1637" s="77">
        <f t="shared" si="297"/>
        <v>1.3520422528287728E-2</v>
      </c>
      <c r="BL1637" s="78">
        <f t="shared" si="304"/>
        <v>815000</v>
      </c>
      <c r="BM1637" s="82">
        <f t="shared" si="299"/>
        <v>0.99883730571329932</v>
      </c>
      <c r="BN1637" s="82">
        <f t="shared" si="300"/>
        <v>1.1626942867006829E-3</v>
      </c>
      <c r="BO1637" s="86">
        <f t="shared" si="305"/>
        <v>4.8298463131146718E-6</v>
      </c>
      <c r="BP1637" s="83">
        <f>SUMPRODUCT(BC1636:$BC$2006, BN1637:$BN$2007)</f>
        <v>110.34085128409369</v>
      </c>
      <c r="BQ1637" s="77">
        <f t="shared" si="301"/>
        <v>9.1481573130945009E-4</v>
      </c>
    </row>
    <row r="1638" spans="55:69" x14ac:dyDescent="0.35">
      <c r="BC1638" s="88">
        <v>500</v>
      </c>
      <c r="BE1638" s="78">
        <f t="shared" si="302"/>
        <v>815500</v>
      </c>
      <c r="BF1638" s="82">
        <f t="shared" si="296"/>
        <v>0.97652881385767043</v>
      </c>
      <c r="BG1638" s="82">
        <f t="shared" si="298"/>
        <v>2.347118614232957E-2</v>
      </c>
      <c r="BH1638" s="86">
        <f t="shared" si="303"/>
        <v>5.4055690207888141E-5</v>
      </c>
      <c r="BI1638" s="83">
        <f>SUMPRODUCT(BC1638:$BC$2007,BG1638:$BG$2007)</f>
        <v>2926.9256137713201</v>
      </c>
      <c r="BJ1638" s="77">
        <f t="shared" si="297"/>
        <v>1.3466304638900615E-2</v>
      </c>
      <c r="BL1638" s="78">
        <f t="shared" si="304"/>
        <v>815500</v>
      </c>
      <c r="BM1638" s="82">
        <f t="shared" si="299"/>
        <v>0.99884211557936986</v>
      </c>
      <c r="BN1638" s="82">
        <f t="shared" si="300"/>
        <v>1.1578844206301397E-3</v>
      </c>
      <c r="BO1638" s="86">
        <f t="shared" si="305"/>
        <v>4.8098660705431229E-6</v>
      </c>
      <c r="BP1638" s="83">
        <f>SUMPRODUCT(BC1637:$BC$2006, BN1638:$BN$2007)</f>
        <v>109.75950414074335</v>
      </c>
      <c r="BQ1638" s="77">
        <f t="shared" si="301"/>
        <v>9.0999588892197913E-4</v>
      </c>
    </row>
    <row r="1639" spans="55:69" x14ac:dyDescent="0.35">
      <c r="BC1639" s="88">
        <v>500</v>
      </c>
      <c r="BE1639" s="78">
        <f t="shared" si="302"/>
        <v>816000</v>
      </c>
      <c r="BF1639" s="82">
        <f t="shared" si="296"/>
        <v>0.97658274534011624</v>
      </c>
      <c r="BG1639" s="82">
        <f t="shared" si="298"/>
        <v>2.3417254659883757E-2</v>
      </c>
      <c r="BH1639" s="86">
        <f t="shared" si="303"/>
        <v>5.3931482445812584E-5</v>
      </c>
      <c r="BI1639" s="83">
        <f>SUMPRODUCT(BC1639:$BC$2007,BG1639:$BG$2007)</f>
        <v>2915.1900207001554</v>
      </c>
      <c r="BJ1639" s="77">
        <f t="shared" si="297"/>
        <v>1.3412311100195392E-2</v>
      </c>
      <c r="BL1639" s="78">
        <f t="shared" si="304"/>
        <v>816000</v>
      </c>
      <c r="BM1639" s="82">
        <f t="shared" si="299"/>
        <v>0.9988469055478526</v>
      </c>
      <c r="BN1639" s="82">
        <f t="shared" si="300"/>
        <v>1.1530944521473963E-3</v>
      </c>
      <c r="BO1639" s="86">
        <f t="shared" si="305"/>
        <v>4.7899684827434896E-6</v>
      </c>
      <c r="BP1639" s="83">
        <f>SUMPRODUCT(BC1638:$BC$2006, BN1639:$BN$2007)</f>
        <v>109.18056193042828</v>
      </c>
      <c r="BQ1639" s="77">
        <f t="shared" si="301"/>
        <v>9.0519598539258125E-4</v>
      </c>
    </row>
    <row r="1640" spans="55:69" x14ac:dyDescent="0.35">
      <c r="BC1640" s="88">
        <v>500</v>
      </c>
      <c r="BE1640" s="78">
        <f t="shared" si="302"/>
        <v>816500</v>
      </c>
      <c r="BF1640" s="82">
        <f t="shared" si="296"/>
        <v>0.97663655290020113</v>
      </c>
      <c r="BG1640" s="82">
        <f t="shared" si="298"/>
        <v>2.3363447099798873E-2</v>
      </c>
      <c r="BH1640" s="86">
        <f t="shared" si="303"/>
        <v>5.3807560084884187E-5</v>
      </c>
      <c r="BI1640" s="83">
        <f>SUMPRODUCT(BC1640:$BC$2007,BG1640:$BG$2007)</f>
        <v>2903.4813933702139</v>
      </c>
      <c r="BJ1640" s="77">
        <f t="shared" si="297"/>
        <v>1.3358441626442284E-2</v>
      </c>
      <c r="BL1640" s="78">
        <f t="shared" si="304"/>
        <v>816500</v>
      </c>
      <c r="BM1640" s="82">
        <f t="shared" si="299"/>
        <v>0.99885167570106048</v>
      </c>
      <c r="BN1640" s="82">
        <f t="shared" si="300"/>
        <v>1.1483242989395182E-3</v>
      </c>
      <c r="BO1640" s="86">
        <f t="shared" si="305"/>
        <v>4.7701532078781028E-6</v>
      </c>
      <c r="BP1640" s="83">
        <f>SUMPRODUCT(BC1639:$BC$2006, BN1640:$BN$2007)</f>
        <v>108.60401470435458</v>
      </c>
      <c r="BQ1640" s="77">
        <f t="shared" si="301"/>
        <v>9.0041593823763353E-4</v>
      </c>
    </row>
    <row r="1641" spans="55:69" x14ac:dyDescent="0.35">
      <c r="BC1641" s="88">
        <v>500</v>
      </c>
      <c r="BE1641" s="78">
        <f t="shared" si="302"/>
        <v>817000</v>
      </c>
      <c r="BF1641" s="82">
        <f t="shared" si="296"/>
        <v>0.97669023682267064</v>
      </c>
      <c r="BG1641" s="82">
        <f t="shared" si="298"/>
        <v>2.3309763177329357E-2</v>
      </c>
      <c r="BH1641" s="86">
        <f t="shared" si="303"/>
        <v>5.3683922469516254E-5</v>
      </c>
      <c r="BI1641" s="83">
        <f>SUMPRODUCT(BC1641:$BC$2007,BG1641:$BG$2007)</f>
        <v>2891.7996698203146</v>
      </c>
      <c r="BJ1641" s="77">
        <f t="shared" si="297"/>
        <v>1.3304695932568066E-2</v>
      </c>
      <c r="BL1641" s="78">
        <f t="shared" si="304"/>
        <v>817000</v>
      </c>
      <c r="BM1641" s="82">
        <f t="shared" si="299"/>
        <v>0.99885642612096592</v>
      </c>
      <c r="BN1641" s="82">
        <f t="shared" si="300"/>
        <v>1.1435738790340766E-3</v>
      </c>
      <c r="BO1641" s="86">
        <f t="shared" si="305"/>
        <v>4.7504199054415608E-6</v>
      </c>
      <c r="BP1641" s="83">
        <f>SUMPRODUCT(BC1640:$BC$2006, BN1641:$BN$2007)</f>
        <v>108.02985255488481</v>
      </c>
      <c r="BQ1641" s="77">
        <f t="shared" si="301"/>
        <v>8.9565566531473362E-4</v>
      </c>
    </row>
    <row r="1642" spans="55:69" x14ac:dyDescent="0.35">
      <c r="BC1642" s="88">
        <v>500</v>
      </c>
      <c r="BE1642" s="78">
        <f t="shared" si="302"/>
        <v>817500</v>
      </c>
      <c r="BF1642" s="82">
        <f t="shared" si="296"/>
        <v>0.97674379739161632</v>
      </c>
      <c r="BG1642" s="82">
        <f t="shared" si="298"/>
        <v>2.325620260838368E-2</v>
      </c>
      <c r="BH1642" s="86">
        <f t="shared" si="303"/>
        <v>5.3560568945676401E-5</v>
      </c>
      <c r="BI1642" s="83">
        <f>SUMPRODUCT(BC1642:$BC$2007,BG1642:$BG$2007)</f>
        <v>2880.1447882316497</v>
      </c>
      <c r="BJ1642" s="77">
        <f t="shared" si="297"/>
        <v>1.325107373415454E-2</v>
      </c>
      <c r="BL1642" s="78">
        <f t="shared" si="304"/>
        <v>817500</v>
      </c>
      <c r="BM1642" s="82">
        <f t="shared" si="299"/>
        <v>0.99886115688920207</v>
      </c>
      <c r="BN1642" s="82">
        <f t="shared" si="300"/>
        <v>1.1388431107979269E-3</v>
      </c>
      <c r="BO1642" s="86">
        <f t="shared" si="305"/>
        <v>4.7307682361497072E-6</v>
      </c>
      <c r="BP1642" s="83">
        <f>SUMPRODUCT(BC1641:$BC$2006, BN1642:$BN$2007)</f>
        <v>107.45806561536777</v>
      </c>
      <c r="BQ1642" s="77">
        <f t="shared" si="301"/>
        <v>8.9091508482128871E-4</v>
      </c>
    </row>
    <row r="1643" spans="55:69" x14ac:dyDescent="0.35">
      <c r="BC1643" s="88">
        <v>500</v>
      </c>
      <c r="BE1643" s="78">
        <f t="shared" si="302"/>
        <v>818000</v>
      </c>
      <c r="BF1643" s="82">
        <f t="shared" si="296"/>
        <v>0.97679723489047654</v>
      </c>
      <c r="BG1643" s="82">
        <f t="shared" si="298"/>
        <v>2.320276510952346E-2</v>
      </c>
      <c r="BH1643" s="86">
        <f t="shared" si="303"/>
        <v>5.3437498860220423E-5</v>
      </c>
      <c r="BI1643" s="83">
        <f>SUMPRODUCT(BC1643:$BC$2007,BG1643:$BG$2007)</f>
        <v>2868.5166869274576</v>
      </c>
      <c r="BJ1643" s="77">
        <f t="shared" si="297"/>
        <v>1.3197574747437045E-2</v>
      </c>
      <c r="BL1643" s="78">
        <f t="shared" si="304"/>
        <v>818000</v>
      </c>
      <c r="BM1643" s="82">
        <f t="shared" si="299"/>
        <v>0.99886586808706468</v>
      </c>
      <c r="BN1643" s="82">
        <f t="shared" si="300"/>
        <v>1.1341319129353211E-3</v>
      </c>
      <c r="BO1643" s="86">
        <f t="shared" si="305"/>
        <v>4.7111978626057649E-6</v>
      </c>
      <c r="BP1643" s="83">
        <f>SUMPRODUCT(BC1642:$BC$2006, BN1643:$BN$2007)</f>
        <v>106.88864405996883</v>
      </c>
      <c r="BQ1643" s="77">
        <f t="shared" si="301"/>
        <v>8.861941152931087E-4</v>
      </c>
    </row>
    <row r="1644" spans="55:69" x14ac:dyDescent="0.35">
      <c r="BC1644" s="88">
        <v>500</v>
      </c>
      <c r="BE1644" s="78">
        <f t="shared" si="302"/>
        <v>818500</v>
      </c>
      <c r="BF1644" s="82">
        <f t="shared" si="296"/>
        <v>0.97685054960203854</v>
      </c>
      <c r="BG1644" s="82">
        <f t="shared" si="298"/>
        <v>2.3149450397961457E-2</v>
      </c>
      <c r="BH1644" s="86">
        <f t="shared" si="303"/>
        <v>5.3314711562002515E-5</v>
      </c>
      <c r="BI1644" s="83">
        <f>SUMPRODUCT(BC1644:$BC$2007,BG1644:$BG$2007)</f>
        <v>2856.915304372696</v>
      </c>
      <c r="BJ1644" s="77">
        <f t="shared" si="297"/>
        <v>1.3144198689302944E-2</v>
      </c>
      <c r="BL1644" s="78">
        <f t="shared" si="304"/>
        <v>818500</v>
      </c>
      <c r="BM1644" s="82">
        <f t="shared" si="299"/>
        <v>0.99887055979551287</v>
      </c>
      <c r="BN1644" s="82">
        <f t="shared" si="300"/>
        <v>1.129440204487131E-3</v>
      </c>
      <c r="BO1644" s="86">
        <f t="shared" si="305"/>
        <v>4.6917084481901128E-6</v>
      </c>
      <c r="BP1644" s="83">
        <f>SUMPRODUCT(BC1643:$BC$2006, BN1644:$BN$2007)</f>
        <v>106.32157810350118</v>
      </c>
      <c r="BQ1644" s="77">
        <f t="shared" si="301"/>
        <v>8.8149267560300702E-4</v>
      </c>
    </row>
    <row r="1645" spans="55:69" x14ac:dyDescent="0.35">
      <c r="BC1645" s="88">
        <v>500</v>
      </c>
      <c r="BE1645" s="78">
        <f t="shared" si="302"/>
        <v>819000</v>
      </c>
      <c r="BF1645" s="82">
        <f t="shared" si="296"/>
        <v>0.97690374180843986</v>
      </c>
      <c r="BG1645" s="82">
        <f t="shared" si="298"/>
        <v>2.3096258191560137E-2</v>
      </c>
      <c r="BH1645" s="86">
        <f t="shared" si="303"/>
        <v>5.3192206401320163E-5</v>
      </c>
      <c r="BI1645" s="83">
        <f>SUMPRODUCT(BC1645:$BC$2007,BG1645:$BG$2007)</f>
        <v>2845.340579173715</v>
      </c>
      <c r="BJ1645" s="77">
        <f t="shared" si="297"/>
        <v>1.3090945277290125E-2</v>
      </c>
      <c r="BL1645" s="78">
        <f t="shared" si="304"/>
        <v>819000</v>
      </c>
      <c r="BM1645" s="82">
        <f t="shared" si="299"/>
        <v>0.99887523209517093</v>
      </c>
      <c r="BN1645" s="82">
        <f t="shared" si="300"/>
        <v>1.1247679048290715E-3</v>
      </c>
      <c r="BO1645" s="86">
        <f t="shared" si="305"/>
        <v>4.6722996580594867E-6</v>
      </c>
      <c r="BP1645" s="83">
        <f>SUMPRODUCT(BC1644:$BC$2006, BN1645:$BN$2007)</f>
        <v>105.75685800125761</v>
      </c>
      <c r="BQ1645" s="77">
        <f t="shared" si="301"/>
        <v>8.7681068495940604E-4</v>
      </c>
    </row>
    <row r="1646" spans="55:69" x14ac:dyDescent="0.35">
      <c r="BC1646" s="88">
        <v>500</v>
      </c>
      <c r="BE1646" s="78">
        <f t="shared" si="302"/>
        <v>819500</v>
      </c>
      <c r="BF1646" s="82">
        <f t="shared" si="296"/>
        <v>0.97695681179116955</v>
      </c>
      <c r="BG1646" s="82">
        <f t="shared" si="298"/>
        <v>2.3043188208830445E-2</v>
      </c>
      <c r="BH1646" s="86">
        <f t="shared" si="303"/>
        <v>5.30699827296921E-5</v>
      </c>
      <c r="BI1646" s="83">
        <f>SUMPRODUCT(BC1646:$BC$2007,BG1646:$BG$2007)</f>
        <v>2833.792450077935</v>
      </c>
      <c r="BJ1646" s="77">
        <f t="shared" si="297"/>
        <v>1.3037814229585516E-2</v>
      </c>
      <c r="BL1646" s="78">
        <f t="shared" si="304"/>
        <v>819500</v>
      </c>
      <c r="BM1646" s="82">
        <f t="shared" si="299"/>
        <v>0.99887988506632985</v>
      </c>
      <c r="BN1646" s="82">
        <f t="shared" si="300"/>
        <v>1.1201149336701466E-3</v>
      </c>
      <c r="BO1646" s="86">
        <f t="shared" si="305"/>
        <v>4.6529711589249345E-6</v>
      </c>
      <c r="BP1646" s="83">
        <f>SUMPRODUCT(BC1645:$BC$2006, BN1646:$BN$2007)</f>
        <v>105.19447404884305</v>
      </c>
      <c r="BQ1646" s="77">
        <f t="shared" si="301"/>
        <v>8.7214806290494861E-4</v>
      </c>
    </row>
    <row r="1647" spans="55:69" x14ac:dyDescent="0.35">
      <c r="BC1647" s="88">
        <v>500</v>
      </c>
      <c r="BE1647" s="78">
        <f t="shared" si="302"/>
        <v>820000</v>
      </c>
      <c r="BF1647" s="82">
        <f t="shared" si="296"/>
        <v>0.97700975983107019</v>
      </c>
      <c r="BG1647" s="82">
        <f t="shared" si="298"/>
        <v>2.299024016892981E-2</v>
      </c>
      <c r="BH1647" s="86">
        <f t="shared" si="303"/>
        <v>5.2948039900635457E-5</v>
      </c>
      <c r="BI1647" s="83">
        <f>SUMPRODUCT(BC1647:$BC$2007,BG1647:$BG$2007)</f>
        <v>2822.2708559735197</v>
      </c>
      <c r="BJ1647" s="77">
        <f t="shared" si="297"/>
        <v>1.2984805265023583E-2</v>
      </c>
      <c r="BL1647" s="78">
        <f t="shared" si="304"/>
        <v>820000</v>
      </c>
      <c r="BM1647" s="82">
        <f t="shared" si="299"/>
        <v>0.99888451878894835</v>
      </c>
      <c r="BN1647" s="82">
        <f t="shared" si="300"/>
        <v>1.1154812110516499E-3</v>
      </c>
      <c r="BO1647" s="86">
        <f t="shared" si="305"/>
        <v>4.6337226184967051E-6</v>
      </c>
      <c r="BP1647" s="83">
        <f>SUMPRODUCT(BC1646:$BC$2006, BN1647:$BN$2007)</f>
        <v>104.634416582008</v>
      </c>
      <c r="BQ1647" s="77">
        <f t="shared" si="301"/>
        <v>8.6750472931511715E-4</v>
      </c>
    </row>
    <row r="1648" spans="55:69" x14ac:dyDescent="0.35">
      <c r="BC1648" s="88">
        <v>500</v>
      </c>
      <c r="BE1648" s="78">
        <f t="shared" si="302"/>
        <v>820500</v>
      </c>
      <c r="BF1648" s="82">
        <f t="shared" si="296"/>
        <v>0.97706258620833863</v>
      </c>
      <c r="BG1648" s="82">
        <f t="shared" si="298"/>
        <v>2.2937413791661365E-2</v>
      </c>
      <c r="BH1648" s="86">
        <f t="shared" si="303"/>
        <v>5.2826377268444524E-5</v>
      </c>
      <c r="BI1648" s="83">
        <f>SUMPRODUCT(BC1648:$BC$2007,BG1648:$BG$2007)</f>
        <v>2810.7757358890549</v>
      </c>
      <c r="BJ1648" s="77">
        <f t="shared" si="297"/>
        <v>1.293191810308485E-2</v>
      </c>
      <c r="BL1648" s="78">
        <f t="shared" si="304"/>
        <v>820500</v>
      </c>
      <c r="BM1648" s="82">
        <f t="shared" si="299"/>
        <v>0.99888913334265406</v>
      </c>
      <c r="BN1648" s="82">
        <f t="shared" si="300"/>
        <v>1.1108666573459436E-3</v>
      </c>
      <c r="BO1648" s="86">
        <f t="shared" si="305"/>
        <v>4.6145537057062924E-6</v>
      </c>
      <c r="BP1648" s="83">
        <f>SUMPRODUCT(BC1647:$BC$2006, BN1648:$BN$2007)</f>
        <v>104.07667597648215</v>
      </c>
      <c r="BQ1648" s="77">
        <f t="shared" si="301"/>
        <v>8.628806043968544E-4</v>
      </c>
    </row>
    <row r="1649" spans="55:69" x14ac:dyDescent="0.35">
      <c r="BC1649" s="88">
        <v>500</v>
      </c>
      <c r="BE1649" s="78">
        <f t="shared" si="302"/>
        <v>821000</v>
      </c>
      <c r="BF1649" s="82">
        <f t="shared" si="296"/>
        <v>0.97711529120252827</v>
      </c>
      <c r="BG1649" s="82">
        <f t="shared" si="298"/>
        <v>2.2884708797471731E-2</v>
      </c>
      <c r="BH1649" s="86">
        <f t="shared" si="303"/>
        <v>5.2704994189634036E-5</v>
      </c>
      <c r="BI1649" s="83">
        <f>SUMPRODUCT(BC1649:$BC$2007,BG1649:$BG$2007)</f>
        <v>2799.3070289932239</v>
      </c>
      <c r="BJ1649" s="77">
        <f t="shared" si="297"/>
        <v>1.2879152463894409E-2</v>
      </c>
      <c r="BL1649" s="78">
        <f t="shared" si="304"/>
        <v>821000</v>
      </c>
      <c r="BM1649" s="82">
        <f t="shared" si="299"/>
        <v>0.99889372880674565</v>
      </c>
      <c r="BN1649" s="82">
        <f t="shared" si="300"/>
        <v>1.106271193254349E-3</v>
      </c>
      <c r="BO1649" s="86">
        <f t="shared" si="305"/>
        <v>4.5954640915946143E-6</v>
      </c>
      <c r="BP1649" s="83">
        <f>SUMPRODUCT(BC1648:$BC$2006, BN1649:$BN$2007)</f>
        <v>103.52124264780919</v>
      </c>
      <c r="BQ1649" s="77">
        <f t="shared" si="301"/>
        <v>8.5827560868719335E-4</v>
      </c>
    </row>
    <row r="1650" spans="55:69" x14ac:dyDescent="0.35">
      <c r="BC1650" s="88">
        <v>500</v>
      </c>
      <c r="BE1650" s="78">
        <f t="shared" si="302"/>
        <v>821500</v>
      </c>
      <c r="BF1650" s="82">
        <f t="shared" si="296"/>
        <v>0.97716787509254999</v>
      </c>
      <c r="BG1650" s="82">
        <f t="shared" si="298"/>
        <v>2.2832124907450013E-2</v>
      </c>
      <c r="BH1650" s="86">
        <f t="shared" si="303"/>
        <v>5.2583890021717927E-5</v>
      </c>
      <c r="BI1650" s="83">
        <f>SUMPRODUCT(BC1650:$BC$2007,BG1650:$BG$2007)</f>
        <v>2787.8646745944875</v>
      </c>
      <c r="BJ1650" s="77">
        <f t="shared" si="297"/>
        <v>1.282650806822044E-2</v>
      </c>
      <c r="BL1650" s="78">
        <f t="shared" si="304"/>
        <v>821500</v>
      </c>
      <c r="BM1650" s="82">
        <f t="shared" si="299"/>
        <v>0.99889830526019363</v>
      </c>
      <c r="BN1650" s="82">
        <f t="shared" si="300"/>
        <v>1.1016947398063692E-3</v>
      </c>
      <c r="BO1650" s="86">
        <f t="shared" si="305"/>
        <v>4.5764534479797447E-6</v>
      </c>
      <c r="BP1650" s="83">
        <f>SUMPRODUCT(BC1649:$BC$2006, BN1650:$BN$2007)</f>
        <v>102.96810705118203</v>
      </c>
      <c r="BQ1650" s="77">
        <f t="shared" si="301"/>
        <v>8.5368966305189164E-4</v>
      </c>
    </row>
    <row r="1651" spans="55:69" x14ac:dyDescent="0.35">
      <c r="BC1651" s="88">
        <v>500</v>
      </c>
      <c r="BE1651" s="78">
        <f t="shared" si="302"/>
        <v>822000</v>
      </c>
      <c r="BF1651" s="82">
        <f t="shared" si="296"/>
        <v>0.97722033815667375</v>
      </c>
      <c r="BG1651" s="82">
        <f t="shared" si="298"/>
        <v>2.2779661843326249E-2</v>
      </c>
      <c r="BH1651" s="86">
        <f t="shared" si="303"/>
        <v>5.2463064123764447E-5</v>
      </c>
      <c r="BI1651" s="83">
        <f>SUMPRODUCT(BC1651:$BC$2007,BG1651:$BG$2007)</f>
        <v>2776.4486121407626</v>
      </c>
      <c r="BJ1651" s="77">
        <f t="shared" si="297"/>
        <v>1.2773984637472745E-2</v>
      </c>
      <c r="BL1651" s="78">
        <f t="shared" si="304"/>
        <v>822000</v>
      </c>
      <c r="BM1651" s="82">
        <f t="shared" si="299"/>
        <v>0.99890286278164164</v>
      </c>
      <c r="BN1651" s="82">
        <f t="shared" si="300"/>
        <v>1.0971372183583572E-3</v>
      </c>
      <c r="BO1651" s="86">
        <f t="shared" si="305"/>
        <v>4.5575214480120252E-6</v>
      </c>
      <c r="BP1651" s="83">
        <f>SUMPRODUCT(BC1650:$BC$2006, BN1651:$BN$2007)</f>
        <v>102.41725968127882</v>
      </c>
      <c r="BQ1651" s="77">
        <f t="shared" si="301"/>
        <v>8.4912268868407169E-4</v>
      </c>
    </row>
    <row r="1652" spans="55:69" x14ac:dyDescent="0.35">
      <c r="BC1652" s="88">
        <v>500</v>
      </c>
      <c r="BE1652" s="78">
        <f t="shared" si="302"/>
        <v>822500</v>
      </c>
      <c r="BF1652" s="82">
        <f t="shared" si="296"/>
        <v>0.97727268067253015</v>
      </c>
      <c r="BG1652" s="82">
        <f t="shared" si="298"/>
        <v>2.2727319327469853E-2</v>
      </c>
      <c r="BH1652" s="86">
        <f t="shared" si="303"/>
        <v>5.2342515856396155E-5</v>
      </c>
      <c r="BI1652" s="83">
        <f>SUMPRODUCT(BC1652:$BC$2007,BG1652:$BG$2007)</f>
        <v>2765.0587812190997</v>
      </c>
      <c r="BJ1652" s="77">
        <f t="shared" si="297"/>
        <v>1.2721581893701251E-2</v>
      </c>
      <c r="BL1652" s="78">
        <f t="shared" si="304"/>
        <v>822500</v>
      </c>
      <c r="BM1652" s="82">
        <f t="shared" si="299"/>
        <v>0.99890740144940804</v>
      </c>
      <c r="BN1652" s="82">
        <f t="shared" si="300"/>
        <v>1.0925985505919611E-3</v>
      </c>
      <c r="BO1652" s="86">
        <f t="shared" si="305"/>
        <v>4.5386677663961095E-6</v>
      </c>
      <c r="BP1652" s="83">
        <f>SUMPRODUCT(BC1651:$BC$2006, BN1652:$BN$2007)</f>
        <v>101.86869107209965</v>
      </c>
      <c r="BQ1652" s="77">
        <f t="shared" si="301"/>
        <v>8.4457460710286685E-4</v>
      </c>
    </row>
    <row r="1653" spans="55:69" x14ac:dyDescent="0.35">
      <c r="BC1653" s="88">
        <v>500</v>
      </c>
      <c r="BE1653" s="78">
        <f t="shared" si="302"/>
        <v>823000</v>
      </c>
      <c r="BF1653" s="82">
        <f t="shared" si="296"/>
        <v>0.97732490291711183</v>
      </c>
      <c r="BG1653" s="82">
        <f t="shared" si="298"/>
        <v>2.2675097082888174E-2</v>
      </c>
      <c r="BH1653" s="86">
        <f t="shared" si="303"/>
        <v>5.22222445816789E-5</v>
      </c>
      <c r="BI1653" s="83">
        <f>SUMPRODUCT(BC1653:$BC$2007,BG1653:$BG$2007)</f>
        <v>2753.6951215553645</v>
      </c>
      <c r="BJ1653" s="77">
        <f t="shared" si="297"/>
        <v>1.2669299559594551E-2</v>
      </c>
      <c r="BL1653" s="78">
        <f t="shared" si="304"/>
        <v>823000</v>
      </c>
      <c r="BM1653" s="82">
        <f t="shared" si="299"/>
        <v>0.99891192134148743</v>
      </c>
      <c r="BN1653" s="82">
        <f t="shared" si="300"/>
        <v>1.0880786585125701E-3</v>
      </c>
      <c r="BO1653" s="86">
        <f t="shared" si="305"/>
        <v>4.5198920793909636E-6</v>
      </c>
      <c r="BP1653" s="83">
        <f>SUMPRODUCT(BC1652:$BC$2006, BN1653:$BN$2007)</f>
        <v>101.32239179680367</v>
      </c>
      <c r="BQ1653" s="77">
        <f t="shared" si="301"/>
        <v>8.400453401520711E-4</v>
      </c>
    </row>
    <row r="1654" spans="55:69" x14ac:dyDescent="0.35">
      <c r="BC1654" s="88">
        <v>500</v>
      </c>
      <c r="BE1654" s="78">
        <f t="shared" si="302"/>
        <v>823500</v>
      </c>
      <c r="BF1654" s="82">
        <f t="shared" si="296"/>
        <v>0.97737700516677517</v>
      </c>
      <c r="BG1654" s="82">
        <f t="shared" si="298"/>
        <v>2.262299483322483E-2</v>
      </c>
      <c r="BH1654" s="86">
        <f t="shared" si="303"/>
        <v>5.2102249663343869E-5</v>
      </c>
      <c r="BI1654" s="83">
        <f>SUMPRODUCT(BC1654:$BC$2007,BG1654:$BG$2007)</f>
        <v>2742.3575730139205</v>
      </c>
      <c r="BJ1654" s="77">
        <f t="shared" si="297"/>
        <v>1.2617137358478451E-2</v>
      </c>
      <c r="BL1654" s="78">
        <f t="shared" si="304"/>
        <v>823500</v>
      </c>
      <c r="BM1654" s="82">
        <f t="shared" si="299"/>
        <v>0.99891642253555157</v>
      </c>
      <c r="BN1654" s="82">
        <f t="shared" si="300"/>
        <v>1.0835774644484264E-3</v>
      </c>
      <c r="BO1654" s="86">
        <f t="shared" si="305"/>
        <v>4.501194064143732E-6</v>
      </c>
      <c r="BP1654" s="83">
        <f>SUMPRODUCT(BC1653:$BC$2006, BN1654:$BN$2007)</f>
        <v>100.77835246754738</v>
      </c>
      <c r="BQ1654" s="77">
        <f t="shared" si="301"/>
        <v>8.3553480999879826E-4</v>
      </c>
    </row>
    <row r="1655" spans="55:69" x14ac:dyDescent="0.35">
      <c r="BC1655" s="88">
        <v>500</v>
      </c>
      <c r="BE1655" s="78">
        <f t="shared" si="302"/>
        <v>824000</v>
      </c>
      <c r="BF1655" s="82">
        <f t="shared" si="296"/>
        <v>0.97742898769724118</v>
      </c>
      <c r="BG1655" s="82">
        <f t="shared" si="298"/>
        <v>2.2571012302758819E-2</v>
      </c>
      <c r="BH1655" s="86">
        <f t="shared" si="303"/>
        <v>5.1982530466010424E-5</v>
      </c>
      <c r="BI1655" s="83">
        <f>SUMPRODUCT(BC1655:$BC$2007,BG1655:$BG$2007)</f>
        <v>2731.0460755973081</v>
      </c>
      <c r="BJ1655" s="77">
        <f t="shared" si="297"/>
        <v>1.2565095014314477E-2</v>
      </c>
      <c r="BL1655" s="78">
        <f t="shared" si="304"/>
        <v>824000</v>
      </c>
      <c r="BM1655" s="82">
        <f t="shared" si="299"/>
        <v>0.99892090510895082</v>
      </c>
      <c r="BN1655" s="82">
        <f t="shared" si="300"/>
        <v>1.0790948910491815E-3</v>
      </c>
      <c r="BO1655" s="86">
        <f t="shared" si="305"/>
        <v>4.4825733992448491E-6</v>
      </c>
      <c r="BP1655" s="83">
        <f>SUMPRODUCT(BC1654:$BC$2006, BN1655:$BN$2007)</f>
        <v>100.23656373532317</v>
      </c>
      <c r="BQ1655" s="77">
        <f t="shared" si="301"/>
        <v>8.3104293913214351E-4</v>
      </c>
    </row>
    <row r="1656" spans="55:69" x14ac:dyDescent="0.35">
      <c r="BC1656" s="88">
        <v>500</v>
      </c>
      <c r="BE1656" s="78">
        <f t="shared" si="302"/>
        <v>824500</v>
      </c>
      <c r="BF1656" s="82">
        <f t="shared" si="296"/>
        <v>0.9774808507835977</v>
      </c>
      <c r="BG1656" s="82">
        <f t="shared" si="298"/>
        <v>2.2519149216402301E-2</v>
      </c>
      <c r="BH1656" s="86">
        <f t="shared" si="303"/>
        <v>5.1863086356518373E-5</v>
      </c>
      <c r="BI1656" s="83">
        <f>SUMPRODUCT(BC1656:$BC$2007,BG1656:$BG$2007)</f>
        <v>2719.7605694459294</v>
      </c>
      <c r="BJ1656" s="77">
        <f t="shared" si="297"/>
        <v>1.2513172251698438E-2</v>
      </c>
      <c r="BL1656" s="78">
        <f t="shared" si="304"/>
        <v>824500</v>
      </c>
      <c r="BM1656" s="82">
        <f t="shared" si="299"/>
        <v>0.99892536913871577</v>
      </c>
      <c r="BN1656" s="82">
        <f t="shared" si="300"/>
        <v>1.0746308612842315E-3</v>
      </c>
      <c r="BO1656" s="86">
        <f t="shared" si="305"/>
        <v>4.4640297649500837E-6</v>
      </c>
      <c r="BP1656" s="83">
        <f>SUMPRODUCT(BC1655:$BC$2006, BN1656:$BN$2007)</f>
        <v>99.697016289798583</v>
      </c>
      <c r="BQ1656" s="77">
        <f t="shared" si="301"/>
        <v>8.2656965036185029E-4</v>
      </c>
    </row>
    <row r="1657" spans="55:69" x14ac:dyDescent="0.35">
      <c r="BC1657" s="88">
        <v>500</v>
      </c>
      <c r="BE1657" s="78">
        <f t="shared" si="302"/>
        <v>825000</v>
      </c>
      <c r="BF1657" s="82">
        <f t="shared" si="296"/>
        <v>0.97753259470030018</v>
      </c>
      <c r="BG1657" s="82">
        <f t="shared" si="298"/>
        <v>2.2467405299699816E-2</v>
      </c>
      <c r="BH1657" s="86">
        <f t="shared" si="303"/>
        <v>5.1743916702484682E-5</v>
      </c>
      <c r="BI1657" s="83">
        <f>SUMPRODUCT(BC1657:$BC$2007,BG1657:$BG$2007)</f>
        <v>2708.5009948377283</v>
      </c>
      <c r="BJ1657" s="77">
        <f t="shared" si="297"/>
        <v>1.246136879585895E-2</v>
      </c>
      <c r="BL1657" s="78">
        <f t="shared" si="304"/>
        <v>825000</v>
      </c>
      <c r="BM1657" s="82">
        <f t="shared" si="299"/>
        <v>0.99892981470155817</v>
      </c>
      <c r="BN1657" s="82">
        <f t="shared" si="300"/>
        <v>1.0701852984418281E-3</v>
      </c>
      <c r="BO1657" s="86">
        <f t="shared" si="305"/>
        <v>4.4455628424033833E-6</v>
      </c>
      <c r="BP1657" s="83">
        <f>SUMPRODUCT(BC1656:$BC$2006, BN1657:$BN$2007)</f>
        <v>99.159700859156473</v>
      </c>
      <c r="BQ1657" s="77">
        <f t="shared" si="301"/>
        <v>8.221148668169859E-4</v>
      </c>
    </row>
    <row r="1658" spans="55:69" x14ac:dyDescent="0.35">
      <c r="BC1658" s="88">
        <v>500</v>
      </c>
      <c r="BE1658" s="78">
        <f t="shared" si="302"/>
        <v>825500</v>
      </c>
      <c r="BF1658" s="82">
        <f t="shared" si="296"/>
        <v>0.9775842197211736</v>
      </c>
      <c r="BG1658" s="82">
        <f t="shared" si="298"/>
        <v>2.2415780278826403E-2</v>
      </c>
      <c r="BH1658" s="86">
        <f t="shared" si="303"/>
        <v>5.1625020873413696E-5</v>
      </c>
      <c r="BI1658" s="83">
        <f>SUMPRODUCT(BC1658:$BC$2007,BG1658:$BG$2007)</f>
        <v>2697.267292187878</v>
      </c>
      <c r="BJ1658" s="77">
        <f t="shared" si="297"/>
        <v>1.2409684372656E-2</v>
      </c>
      <c r="BL1658" s="78">
        <f t="shared" si="304"/>
        <v>825500</v>
      </c>
      <c r="BM1658" s="82">
        <f t="shared" si="299"/>
        <v>0.99893424187387259</v>
      </c>
      <c r="BN1658" s="82">
        <f t="shared" si="300"/>
        <v>1.0657581261274141E-3</v>
      </c>
      <c r="BO1658" s="86">
        <f t="shared" si="305"/>
        <v>4.4271723144140296E-6</v>
      </c>
      <c r="BP1658" s="83">
        <f>SUMPRODUCT(BC1657:$BC$2006, BN1658:$BN$2007)</f>
        <v>98.624608209935545</v>
      </c>
      <c r="BQ1658" s="77">
        <f t="shared" si="301"/>
        <v>8.1767851194461849E-4</v>
      </c>
    </row>
    <row r="1659" spans="55:69" x14ac:dyDescent="0.35">
      <c r="BC1659" s="88">
        <v>500</v>
      </c>
      <c r="BE1659" s="78">
        <f t="shared" si="302"/>
        <v>826000</v>
      </c>
      <c r="BF1659" s="82">
        <f t="shared" si="296"/>
        <v>0.97763572611941374</v>
      </c>
      <c r="BG1659" s="82">
        <f t="shared" si="298"/>
        <v>2.2364273880586261E-2</v>
      </c>
      <c r="BH1659" s="86">
        <f t="shared" si="303"/>
        <v>5.1506398240142026E-5</v>
      </c>
      <c r="BI1659" s="83">
        <f>SUMPRODUCT(BC1659:$BC$2007,BG1659:$BG$2007)</f>
        <v>2686.0594020484646</v>
      </c>
      <c r="BJ1659" s="77">
        <f t="shared" si="297"/>
        <v>1.2358118708579488E-2</v>
      </c>
      <c r="BL1659" s="78">
        <f t="shared" si="304"/>
        <v>826000</v>
      </c>
      <c r="BM1659" s="82">
        <f t="shared" si="299"/>
        <v>0.99893865073173738</v>
      </c>
      <c r="BN1659" s="82">
        <f t="shared" si="300"/>
        <v>1.0613492682626235E-3</v>
      </c>
      <c r="BO1659" s="86">
        <f t="shared" si="305"/>
        <v>4.4088578647905052E-6</v>
      </c>
      <c r="BP1659" s="83">
        <f>SUMPRODUCT(BC1658:$BC$2006, BN1659:$BN$2007)</f>
        <v>98.091729146871856</v>
      </c>
      <c r="BQ1659" s="77">
        <f t="shared" si="301"/>
        <v>8.1326050950850375E-4</v>
      </c>
    </row>
    <row r="1660" spans="55:69" x14ac:dyDescent="0.35">
      <c r="BC1660" s="88">
        <v>500</v>
      </c>
      <c r="BE1660" s="78">
        <f t="shared" si="302"/>
        <v>826500</v>
      </c>
      <c r="BF1660" s="82">
        <f t="shared" si="296"/>
        <v>0.97768711416758847</v>
      </c>
      <c r="BG1660" s="82">
        <f t="shared" si="298"/>
        <v>2.2312885832411533E-2</v>
      </c>
      <c r="BH1660" s="86">
        <f t="shared" si="303"/>
        <v>5.138804817472753E-5</v>
      </c>
      <c r="BI1660" s="83">
        <f>SUMPRODUCT(BC1660:$BC$2007,BG1660:$BG$2007)</f>
        <v>2674.8772651081713</v>
      </c>
      <c r="BJ1660" s="77">
        <f t="shared" si="297"/>
        <v>1.2306671530747774E-2</v>
      </c>
      <c r="BL1660" s="78">
        <f t="shared" si="304"/>
        <v>826500</v>
      </c>
      <c r="BM1660" s="82">
        <f t="shared" si="299"/>
        <v>0.99894304135091627</v>
      </c>
      <c r="BN1660" s="82">
        <f t="shared" si="300"/>
        <v>1.0569586490837279E-3</v>
      </c>
      <c r="BO1660" s="86">
        <f t="shared" si="305"/>
        <v>4.390619178895605E-6</v>
      </c>
      <c r="BP1660" s="83">
        <f>SUMPRODUCT(BC1659:$BC$2006, BN1660:$BN$2007)</f>
        <v>97.56105451274054</v>
      </c>
      <c r="BQ1660" s="77">
        <f t="shared" si="301"/>
        <v>8.0886078358777215E-4</v>
      </c>
    </row>
    <row r="1661" spans="55:69" x14ac:dyDescent="0.35">
      <c r="BC1661" s="88">
        <v>500</v>
      </c>
      <c r="BE1661" s="78">
        <f t="shared" si="302"/>
        <v>827000</v>
      </c>
      <c r="BF1661" s="82">
        <f t="shared" si="296"/>
        <v>0.9777383841376398</v>
      </c>
      <c r="BG1661" s="82">
        <f t="shared" si="298"/>
        <v>2.2261615862360196E-2</v>
      </c>
      <c r="BH1661" s="86">
        <f t="shared" si="303"/>
        <v>5.1269970051337488E-5</v>
      </c>
      <c r="BI1661" s="83">
        <f>SUMPRODUCT(BC1661:$BC$2007,BG1661:$BG$2007)</f>
        <v>2663.7208221919659</v>
      </c>
      <c r="BJ1661" s="77">
        <f t="shared" si="297"/>
        <v>1.225534256690624E-2</v>
      </c>
      <c r="BL1661" s="78">
        <f t="shared" si="304"/>
        <v>827000</v>
      </c>
      <c r="BM1661" s="82">
        <f t="shared" si="299"/>
        <v>0.9989474138068597</v>
      </c>
      <c r="BN1661" s="82">
        <f t="shared" si="300"/>
        <v>1.0525861931403035E-3</v>
      </c>
      <c r="BO1661" s="86">
        <f t="shared" si="305"/>
        <v>4.3724559434243915E-6</v>
      </c>
      <c r="BP1661" s="83">
        <f>SUMPRODUCT(BC1660:$BC$2006, BN1661:$BN$2007)</f>
        <v>97.032575188198663</v>
      </c>
      <c r="BQ1661" s="77">
        <f t="shared" si="301"/>
        <v>8.0447925857562649E-4</v>
      </c>
    </row>
    <row r="1662" spans="55:69" x14ac:dyDescent="0.35">
      <c r="BC1662" s="88">
        <v>500</v>
      </c>
      <c r="BE1662" s="78">
        <f t="shared" si="302"/>
        <v>827500</v>
      </c>
      <c r="BF1662" s="82">
        <f t="shared" si="296"/>
        <v>0.97778953630088428</v>
      </c>
      <c r="BG1662" s="82">
        <f t="shared" si="298"/>
        <v>2.2210463699115723E-2</v>
      </c>
      <c r="BH1662" s="86">
        <f t="shared" si="303"/>
        <v>5.1152163244472248E-5</v>
      </c>
      <c r="BI1662" s="83">
        <f>SUMPRODUCT(BC1662:$BC$2007,BG1662:$BG$2007)</f>
        <v>2652.5900142607857</v>
      </c>
      <c r="BJ1662" s="77">
        <f t="shared" si="297"/>
        <v>1.2204131545425845E-2</v>
      </c>
      <c r="BL1662" s="78">
        <f t="shared" si="304"/>
        <v>827500</v>
      </c>
      <c r="BM1662" s="82">
        <f t="shared" si="299"/>
        <v>0.99895176817470566</v>
      </c>
      <c r="BN1662" s="82">
        <f t="shared" si="300"/>
        <v>1.0482318252943434E-3</v>
      </c>
      <c r="BO1662" s="86">
        <f t="shared" si="305"/>
        <v>4.3543678459601054E-6</v>
      </c>
      <c r="BP1662" s="83">
        <f>SUMPRODUCT(BC1661:$BC$2006, BN1662:$BN$2007)</f>
        <v>96.506282091628506</v>
      </c>
      <c r="BQ1662" s="77">
        <f t="shared" si="301"/>
        <v>8.001158591780423E-4</v>
      </c>
    </row>
    <row r="1663" spans="55:69" x14ac:dyDescent="0.35">
      <c r="BC1663" s="88">
        <v>500</v>
      </c>
      <c r="BE1663" s="78">
        <f t="shared" si="302"/>
        <v>828000</v>
      </c>
      <c r="BF1663" s="82">
        <f t="shared" si="296"/>
        <v>0.97784057092801546</v>
      </c>
      <c r="BG1663" s="82">
        <f t="shared" si="298"/>
        <v>2.2159429071984538E-2</v>
      </c>
      <c r="BH1663" s="86">
        <f t="shared" si="303"/>
        <v>5.1034627131185673E-5</v>
      </c>
      <c r="BI1663" s="83">
        <f>SUMPRODUCT(BC1663:$BC$2007,BG1663:$BG$2007)</f>
        <v>2641.4847824112276</v>
      </c>
      <c r="BJ1663" s="77">
        <f t="shared" si="297"/>
        <v>1.2153038195301691E-2</v>
      </c>
      <c r="BL1663" s="78">
        <f t="shared" si="304"/>
        <v>828000</v>
      </c>
      <c r="BM1663" s="82">
        <f t="shared" si="299"/>
        <v>0.99895610452928163</v>
      </c>
      <c r="BN1663" s="82">
        <f t="shared" si="300"/>
        <v>1.0438954707183701E-3</v>
      </c>
      <c r="BO1663" s="86">
        <f t="shared" si="305"/>
        <v>4.3363545759733668E-6</v>
      </c>
      <c r="BP1663" s="83">
        <f>SUMPRODUCT(BC1662:$BC$2006, BN1663:$BN$2007)</f>
        <v>95.982166178981359</v>
      </c>
      <c r="BQ1663" s="77">
        <f t="shared" si="301"/>
        <v>7.9577051041247282E-4</v>
      </c>
    </row>
    <row r="1664" spans="55:69" x14ac:dyDescent="0.35">
      <c r="BC1664" s="88">
        <v>500</v>
      </c>
      <c r="BE1664" s="78">
        <f t="shared" si="302"/>
        <v>828500</v>
      </c>
      <c r="BF1664" s="82">
        <f t="shared" si="296"/>
        <v>0.97789148828910477</v>
      </c>
      <c r="BG1664" s="82">
        <f t="shared" si="298"/>
        <v>2.2108511710895229E-2</v>
      </c>
      <c r="BH1664" s="86">
        <f t="shared" si="303"/>
        <v>5.0917361089308777E-5</v>
      </c>
      <c r="BI1664" s="83">
        <f>SUMPRODUCT(BC1664:$BC$2007,BG1664:$BG$2007)</f>
        <v>2630.4050678752351</v>
      </c>
      <c r="BJ1664" s="77">
        <f t="shared" si="297"/>
        <v>1.2102062246151591E-2</v>
      </c>
      <c r="BL1664" s="78">
        <f t="shared" si="304"/>
        <v>828500</v>
      </c>
      <c r="BM1664" s="82">
        <f t="shared" si="299"/>
        <v>0.99896042294510523</v>
      </c>
      <c r="BN1664" s="82">
        <f t="shared" si="300"/>
        <v>1.0395770548947691E-3</v>
      </c>
      <c r="BO1664" s="86">
        <f t="shared" si="305"/>
        <v>4.3184158236009296E-6</v>
      </c>
      <c r="BP1664" s="83">
        <f>SUMPRODUCT(BC1663:$BC$2006, BN1664:$BN$2007)</f>
        <v>95.460218443622168</v>
      </c>
      <c r="BQ1664" s="77">
        <f t="shared" si="301"/>
        <v>7.914431376065612E-4</v>
      </c>
    </row>
    <row r="1665" spans="55:69" x14ac:dyDescent="0.35">
      <c r="BC1665" s="88">
        <v>500</v>
      </c>
      <c r="BE1665" s="78">
        <f t="shared" si="302"/>
        <v>829000</v>
      </c>
      <c r="BF1665" s="82">
        <f t="shared" si="296"/>
        <v>0.977942288653603</v>
      </c>
      <c r="BG1665" s="82">
        <f t="shared" si="298"/>
        <v>2.2057711346397002E-2</v>
      </c>
      <c r="BH1665" s="86">
        <f t="shared" si="303"/>
        <v>5.0800364498226891E-5</v>
      </c>
      <c r="BI1665" s="83">
        <f>SUMPRODUCT(BC1665:$BC$2007,BG1665:$BG$2007)</f>
        <v>2619.3508120197876</v>
      </c>
      <c r="BJ1665" s="77">
        <f t="shared" si="297"/>
        <v>1.2051203428214636E-2</v>
      </c>
      <c r="BL1665" s="78">
        <f t="shared" si="304"/>
        <v>829000</v>
      </c>
      <c r="BM1665" s="82">
        <f t="shared" si="299"/>
        <v>0.99896472349638621</v>
      </c>
      <c r="BN1665" s="82">
        <f t="shared" si="300"/>
        <v>1.0352765036137912E-3</v>
      </c>
      <c r="BO1665" s="86">
        <f t="shared" si="305"/>
        <v>4.3005512809779489E-6</v>
      </c>
      <c r="BP1665" s="83">
        <f>SUMPRODUCT(BC1664:$BC$2006, BN1665:$BN$2007)</f>
        <v>94.940429916174779</v>
      </c>
      <c r="BQ1665" s="77">
        <f t="shared" si="301"/>
        <v>7.8713366639685705E-4</v>
      </c>
    </row>
    <row r="1666" spans="55:69" x14ac:dyDescent="0.35">
      <c r="BC1666" s="88">
        <v>500</v>
      </c>
      <c r="BE1666" s="78">
        <f t="shared" si="302"/>
        <v>829500</v>
      </c>
      <c r="BF1666" s="82">
        <f t="shared" si="296"/>
        <v>0.97799297229034199</v>
      </c>
      <c r="BG1666" s="82">
        <f t="shared" si="298"/>
        <v>2.2007027709658011E-2</v>
      </c>
      <c r="BH1666" s="86">
        <f t="shared" si="303"/>
        <v>5.0683636738990678E-5</v>
      </c>
      <c r="BI1666" s="83">
        <f>SUMPRODUCT(BC1666:$BC$2007,BG1666:$BG$2007)</f>
        <v>2608.3219563465891</v>
      </c>
      <c r="BJ1666" s="77">
        <f t="shared" si="297"/>
        <v>1.200046147234976E-2</v>
      </c>
      <c r="BL1666" s="78">
        <f t="shared" si="304"/>
        <v>829500</v>
      </c>
      <c r="BM1666" s="82">
        <f t="shared" si="299"/>
        <v>0.998969006257027</v>
      </c>
      <c r="BN1666" s="82">
        <f t="shared" si="300"/>
        <v>1.0309937429729965E-3</v>
      </c>
      <c r="BO1666" s="86">
        <f t="shared" si="305"/>
        <v>4.2827606407946917E-6</v>
      </c>
      <c r="BP1666" s="83">
        <f>SUMPRODUCT(BC1665:$BC$2006, BN1666:$BN$2007)</f>
        <v>94.422791664367864</v>
      </c>
      <c r="BQ1666" s="77">
        <f t="shared" si="301"/>
        <v>7.8284202272753953E-4</v>
      </c>
    </row>
    <row r="1667" spans="55:69" x14ac:dyDescent="0.35">
      <c r="BC1667" s="88">
        <v>500</v>
      </c>
      <c r="BE1667" s="78">
        <f t="shared" si="302"/>
        <v>830000</v>
      </c>
      <c r="BF1667" s="82">
        <f t="shared" si="296"/>
        <v>0.97804353946753575</v>
      </c>
      <c r="BG1667" s="82">
        <f t="shared" si="298"/>
        <v>2.195646053246425E-2</v>
      </c>
      <c r="BH1667" s="86">
        <f t="shared" si="303"/>
        <v>5.0567177193761026E-5</v>
      </c>
      <c r="BI1667" s="83">
        <f>SUMPRODUCT(BC1667:$BC$2007,BG1667:$BG$2007)</f>
        <v>2597.3184424917604</v>
      </c>
      <c r="BJ1667" s="77">
        <f t="shared" si="297"/>
        <v>1.1949836110034329E-2</v>
      </c>
      <c r="BL1667" s="78">
        <f t="shared" si="304"/>
        <v>830000</v>
      </c>
      <c r="BM1667" s="82">
        <f t="shared" si="299"/>
        <v>0.99897327130062452</v>
      </c>
      <c r="BN1667" s="82">
        <f t="shared" si="300"/>
        <v>1.0267286993754787E-3</v>
      </c>
      <c r="BO1667" s="86">
        <f t="shared" si="305"/>
        <v>4.2650435975177814E-6</v>
      </c>
      <c r="BP1667" s="83">
        <f>SUMPRODUCT(BC1666:$BC$2006, BN1667:$BN$2007)</f>
        <v>93.907294792881387</v>
      </c>
      <c r="BQ1667" s="77">
        <f t="shared" si="301"/>
        <v>7.78568132849144E-4</v>
      </c>
    </row>
    <row r="1668" spans="55:69" x14ac:dyDescent="0.35">
      <c r="BC1668" s="88">
        <v>500</v>
      </c>
      <c r="BE1668" s="78">
        <f t="shared" si="302"/>
        <v>830500</v>
      </c>
      <c r="BF1668" s="82">
        <f t="shared" si="296"/>
        <v>0.97809399045278189</v>
      </c>
      <c r="BG1668" s="82">
        <f t="shared" si="298"/>
        <v>2.1906009547218108E-2</v>
      </c>
      <c r="BH1668" s="86">
        <f t="shared" si="303"/>
        <v>5.045098524614211E-5</v>
      </c>
      <c r="BI1668" s="83">
        <f>SUMPRODUCT(BC1668:$BC$2007,BG1668:$BG$2007)</f>
        <v>2586.3402122255288</v>
      </c>
      <c r="BJ1668" s="77">
        <f t="shared" si="297"/>
        <v>1.1899327073362711E-2</v>
      </c>
      <c r="BL1668" s="78">
        <f t="shared" si="304"/>
        <v>830500</v>
      </c>
      <c r="BM1668" s="82">
        <f t="shared" si="299"/>
        <v>0.99897751870047091</v>
      </c>
      <c r="BN1668" s="82">
        <f t="shared" si="300"/>
        <v>1.0224812995290877E-3</v>
      </c>
      <c r="BO1668" s="86">
        <f t="shared" si="305"/>
        <v>4.2473998463909979E-6</v>
      </c>
      <c r="BP1668" s="83">
        <f>SUMPRODUCT(BC1667:$BC$2006, BN1668:$BN$2007)</f>
        <v>93.393930443193639</v>
      </c>
      <c r="BQ1668" s="77">
        <f t="shared" si="301"/>
        <v>7.7431192331729401E-4</v>
      </c>
    </row>
    <row r="1669" spans="55:69" x14ac:dyDescent="0.35">
      <c r="BC1669" s="88">
        <v>500</v>
      </c>
      <c r="BE1669" s="78">
        <f t="shared" si="302"/>
        <v>831000</v>
      </c>
      <c r="BF1669" s="82">
        <f t="shared" si="296"/>
        <v>0.97814432551306341</v>
      </c>
      <c r="BG1669" s="82">
        <f t="shared" si="298"/>
        <v>2.1855674486936594E-2</v>
      </c>
      <c r="BH1669" s="86">
        <f t="shared" si="303"/>
        <v>5.0335060281514465E-5</v>
      </c>
      <c r="BI1669" s="83">
        <f>SUMPRODUCT(BC1669:$BC$2007,BG1669:$BG$2007)</f>
        <v>2575.3872074519195</v>
      </c>
      <c r="BJ1669" s="77">
        <f t="shared" si="297"/>
        <v>1.1848934095044856E-2</v>
      </c>
      <c r="BL1669" s="78">
        <f t="shared" si="304"/>
        <v>831000</v>
      </c>
      <c r="BM1669" s="82">
        <f t="shared" si="299"/>
        <v>0.99898174852955546</v>
      </c>
      <c r="BN1669" s="82">
        <f t="shared" si="300"/>
        <v>1.0182514704445422E-3</v>
      </c>
      <c r="BO1669" s="86">
        <f t="shared" si="305"/>
        <v>4.2298290845455E-6</v>
      </c>
      <c r="BP1669" s="83">
        <f>SUMPRODUCT(BC1668:$BC$2006, BN1669:$BN$2007)</f>
        <v>92.882689793429094</v>
      </c>
      <c r="BQ1669" s="77">
        <f t="shared" si="301"/>
        <v>7.7007332099144005E-4</v>
      </c>
    </row>
    <row r="1670" spans="55:69" x14ac:dyDescent="0.35">
      <c r="BC1670" s="88">
        <v>500</v>
      </c>
      <c r="BE1670" s="78">
        <f t="shared" si="302"/>
        <v>831500</v>
      </c>
      <c r="BF1670" s="82">
        <f t="shared" si="296"/>
        <v>0.97819454491474955</v>
      </c>
      <c r="BG1670" s="82">
        <f t="shared" si="298"/>
        <v>2.1805455085250447E-2</v>
      </c>
      <c r="BH1670" s="86">
        <f t="shared" si="303"/>
        <v>5.0219401686146803E-5</v>
      </c>
      <c r="BI1670" s="83">
        <f>SUMPRODUCT(BC1670:$BC$2007,BG1670:$BG$2007)</f>
        <v>2564.4593702084512</v>
      </c>
      <c r="BJ1670" s="77">
        <f t="shared" si="297"/>
        <v>1.1798656908404894E-2</v>
      </c>
      <c r="BL1670" s="78">
        <f t="shared" si="304"/>
        <v>831500</v>
      </c>
      <c r="BM1670" s="82">
        <f t="shared" si="299"/>
        <v>0.99898596086056546</v>
      </c>
      <c r="BN1670" s="82">
        <f t="shared" si="300"/>
        <v>1.0140391394345416E-3</v>
      </c>
      <c r="BO1670" s="86">
        <f t="shared" si="305"/>
        <v>4.212331010000625E-6</v>
      </c>
      <c r="BP1670" s="83">
        <f>SUMPRODUCT(BC1669:$BC$2006, BN1670:$BN$2007)</f>
        <v>92.373564058206838</v>
      </c>
      <c r="BQ1670" s="77">
        <f t="shared" si="301"/>
        <v>7.6585225303360245E-4</v>
      </c>
    </row>
    <row r="1671" spans="55:69" x14ac:dyDescent="0.35">
      <c r="BC1671" s="88">
        <v>500</v>
      </c>
      <c r="BE1671" s="78">
        <f t="shared" si="302"/>
        <v>832000</v>
      </c>
      <c r="BF1671" s="82">
        <f t="shared" si="296"/>
        <v>0.97824464892359764</v>
      </c>
      <c r="BG1671" s="82">
        <f t="shared" si="298"/>
        <v>2.1755351076402363E-2</v>
      </c>
      <c r="BH1671" s="86">
        <f t="shared" si="303"/>
        <v>5.0104008848084192E-5</v>
      </c>
      <c r="BI1671" s="83">
        <f>SUMPRODUCT(BC1671:$BC$2007,BG1671:$BG$2007)</f>
        <v>2553.5566426658265</v>
      </c>
      <c r="BJ1671" s="77">
        <f t="shared" si="297"/>
        <v>1.1748495247379712E-2</v>
      </c>
      <c r="BL1671" s="78">
        <f t="shared" si="304"/>
        <v>832000</v>
      </c>
      <c r="BM1671" s="82">
        <f t="shared" si="299"/>
        <v>0.99899015576588734</v>
      </c>
      <c r="BN1671" s="82">
        <f t="shared" si="300"/>
        <v>1.0098442341126557E-3</v>
      </c>
      <c r="BO1671" s="86">
        <f t="shared" si="305"/>
        <v>4.1949053218859333E-6</v>
      </c>
      <c r="BP1671" s="83">
        <f>SUMPRODUCT(BC1670:$BC$2006, BN1671:$BN$2007)</f>
        <v>91.866544488489566</v>
      </c>
      <c r="BQ1671" s="77">
        <f t="shared" si="301"/>
        <v>7.6164864690711996E-4</v>
      </c>
    </row>
    <row r="1672" spans="55:69" x14ac:dyDescent="0.35">
      <c r="BC1672" s="88">
        <v>500</v>
      </c>
      <c r="BE1672" s="78">
        <f t="shared" si="302"/>
        <v>832500</v>
      </c>
      <c r="BF1672" s="82">
        <f t="shared" ref="BF1672:BF1735" si="306">_xlfn.EXPON.DIST(BE1672, 1/$BJ$4, TRUE)</f>
        <v>0.97829463780475445</v>
      </c>
      <c r="BG1672" s="82">
        <f t="shared" si="298"/>
        <v>2.1705362195245548E-2</v>
      </c>
      <c r="BH1672" s="86">
        <f t="shared" si="303"/>
        <v>4.998888115681499E-5</v>
      </c>
      <c r="BI1672" s="83">
        <f>SUMPRODUCT(BC1672:$BC$2007,BG1672:$BG$2007)</f>
        <v>2542.6789671276256</v>
      </c>
      <c r="BJ1672" s="77">
        <f t="shared" ref="BJ1672:BJ1735" si="307">BI1672/$BJ$4</f>
        <v>1.1698448846517549E-2</v>
      </c>
      <c r="BL1672" s="78">
        <f t="shared" si="304"/>
        <v>832500</v>
      </c>
      <c r="BM1672" s="82">
        <f t="shared" si="299"/>
        <v>0.99899433331760812</v>
      </c>
      <c r="BN1672" s="82">
        <f t="shared" si="300"/>
        <v>1.0056666823918814E-3</v>
      </c>
      <c r="BO1672" s="86">
        <f t="shared" si="305"/>
        <v>4.1775517207742752E-6</v>
      </c>
      <c r="BP1672" s="83">
        <f>SUMPRODUCT(BC1671:$BC$2006, BN1672:$BN$2007)</f>
        <v>91.361622371433228</v>
      </c>
      <c r="BQ1672" s="77">
        <f t="shared" si="301"/>
        <v>7.5746243037540294E-4</v>
      </c>
    </row>
    <row r="1673" spans="55:69" x14ac:dyDescent="0.35">
      <c r="BC1673" s="88">
        <v>500</v>
      </c>
      <c r="BE1673" s="78">
        <f t="shared" si="302"/>
        <v>833000</v>
      </c>
      <c r="BF1673" s="82">
        <f t="shared" si="306"/>
        <v>0.97834451182275728</v>
      </c>
      <c r="BG1673" s="82">
        <f t="shared" ref="BG1673:BG1736" si="308">1-BF1673</f>
        <v>2.1655488177242721E-2</v>
      </c>
      <c r="BH1673" s="86">
        <f t="shared" si="303"/>
        <v>4.9874018002826759E-5</v>
      </c>
      <c r="BI1673" s="83">
        <f>SUMPRODUCT(BC1673:$BC$2007,BG1673:$BG$2007)</f>
        <v>2531.8262860300028</v>
      </c>
      <c r="BJ1673" s="77">
        <f t="shared" si="307"/>
        <v>1.1648517440976594E-2</v>
      </c>
      <c r="BL1673" s="78">
        <f t="shared" si="304"/>
        <v>833000</v>
      </c>
      <c r="BM1673" s="82">
        <f t="shared" ref="BM1673:BM1736" si="309">_xlfn.EXPON.DIST(BL1673, 1/$BQ$4, TRUE)</f>
        <v>0.9989984935875168</v>
      </c>
      <c r="BN1673" s="82">
        <f t="shared" ref="BN1673:BN1736" si="310">1-BM1673</f>
        <v>1.0015064124831996E-3</v>
      </c>
      <c r="BO1673" s="86">
        <f t="shared" si="305"/>
        <v>4.1602699086817907E-6</v>
      </c>
      <c r="BP1673" s="83">
        <f>SUMPRODUCT(BC1672:$BC$2006, BN1673:$BN$2007)</f>
        <v>90.858789030237304</v>
      </c>
      <c r="BQ1673" s="77">
        <f t="shared" ref="BQ1673:BQ1736" si="311">BP1673/$BQ$4</f>
        <v>7.5329353150069181E-4</v>
      </c>
    </row>
    <row r="1674" spans="55:69" x14ac:dyDescent="0.35">
      <c r="BC1674" s="88">
        <v>500</v>
      </c>
      <c r="BE1674" s="78">
        <f t="shared" ref="BE1674:BE1737" si="312">BE1673+500</f>
        <v>833500</v>
      </c>
      <c r="BF1674" s="82">
        <f t="shared" si="306"/>
        <v>0.97839427124153588</v>
      </c>
      <c r="BG1674" s="82">
        <f t="shared" si="308"/>
        <v>2.1605728758464116E-2</v>
      </c>
      <c r="BH1674" s="86">
        <f t="shared" ref="BH1674:BH1737" si="313">BF1674-BF1673</f>
        <v>4.9759418778605458E-5</v>
      </c>
      <c r="BI1674" s="83">
        <f>SUMPRODUCT(BC1674:$BC$2007,BG1674:$BG$2007)</f>
        <v>2520.9985419413811</v>
      </c>
      <c r="BJ1674" s="77">
        <f t="shared" si="307"/>
        <v>1.1598700766523579E-2</v>
      </c>
      <c r="BL1674" s="78">
        <f t="shared" ref="BL1674:BL1737" si="314">BL1673+500</f>
        <v>833500</v>
      </c>
      <c r="BM1674" s="82">
        <f t="shared" si="309"/>
        <v>0.99900263664710509</v>
      </c>
      <c r="BN1674" s="82">
        <f t="shared" si="310"/>
        <v>9.9736335289490885E-4</v>
      </c>
      <c r="BO1674" s="86">
        <f t="shared" ref="BO1674:BO1737" si="315">BM1674-BM1673</f>
        <v>4.1430595882907539E-6</v>
      </c>
      <c r="BP1674" s="83">
        <f>SUMPRODUCT(BC1673:$BC$2006, BN1674:$BN$2007)</f>
        <v>90.358035823995706</v>
      </c>
      <c r="BQ1674" s="77">
        <f t="shared" si="311"/>
        <v>7.4914187864282141E-4</v>
      </c>
    </row>
    <row r="1675" spans="55:69" x14ac:dyDescent="0.35">
      <c r="BC1675" s="88">
        <v>500</v>
      </c>
      <c r="BE1675" s="78">
        <f t="shared" si="312"/>
        <v>834000</v>
      </c>
      <c r="BF1675" s="82">
        <f t="shared" si="306"/>
        <v>0.97844391632441319</v>
      </c>
      <c r="BG1675" s="82">
        <f t="shared" si="308"/>
        <v>2.1556083675586812E-2</v>
      </c>
      <c r="BH1675" s="86">
        <f t="shared" si="313"/>
        <v>4.9645082877303182E-5</v>
      </c>
      <c r="BI1675" s="83">
        <f>SUMPRODUCT(BC1675:$BC$2007,BG1675:$BG$2007)</f>
        <v>2510.1956775621488</v>
      </c>
      <c r="BJ1675" s="77">
        <f t="shared" si="307"/>
        <v>1.1548998559532392E-2</v>
      </c>
      <c r="BL1675" s="78">
        <f t="shared" si="314"/>
        <v>834000</v>
      </c>
      <c r="BM1675" s="82">
        <f t="shared" si="309"/>
        <v>0.99900676256756937</v>
      </c>
      <c r="BN1675" s="82">
        <f t="shared" si="310"/>
        <v>9.9323743243062701E-4</v>
      </c>
      <c r="BO1675" s="86">
        <f t="shared" si="315"/>
        <v>4.1259204642818403E-6</v>
      </c>
      <c r="BP1675" s="83">
        <f>SUMPRODUCT(BC1674:$BC$2006, BN1675:$BN$2007)</f>
        <v>89.859354147548245</v>
      </c>
      <c r="BQ1675" s="77">
        <f t="shared" si="311"/>
        <v>7.4500740045798915E-4</v>
      </c>
    </row>
    <row r="1676" spans="55:69" x14ac:dyDescent="0.35">
      <c r="BC1676" s="88">
        <v>500</v>
      </c>
      <c r="BE1676" s="78">
        <f t="shared" si="312"/>
        <v>834500</v>
      </c>
      <c r="BF1676" s="82">
        <f t="shared" si="306"/>
        <v>0.97849344733410726</v>
      </c>
      <c r="BG1676" s="82">
        <f t="shared" si="308"/>
        <v>2.1506552665892742E-2</v>
      </c>
      <c r="BH1676" s="86">
        <f t="shared" si="313"/>
        <v>4.9531009694070427E-5</v>
      </c>
      <c r="BI1676" s="83">
        <f>SUMPRODUCT(BC1676:$BC$2007,BG1676:$BG$2007)</f>
        <v>2499.4176357243555</v>
      </c>
      <c r="BJ1676" s="77">
        <f t="shared" si="307"/>
        <v>1.149941055698267E-2</v>
      </c>
      <c r="BL1676" s="78">
        <f t="shared" si="314"/>
        <v>834500</v>
      </c>
      <c r="BM1676" s="82">
        <f t="shared" si="309"/>
        <v>0.99901087141981093</v>
      </c>
      <c r="BN1676" s="82">
        <f t="shared" si="310"/>
        <v>9.8912858018906924E-4</v>
      </c>
      <c r="BO1676" s="86">
        <f t="shared" si="315"/>
        <v>4.10885224155777E-6</v>
      </c>
      <c r="BP1676" s="83">
        <f>SUMPRODUCT(BC1675:$BC$2006, BN1676:$BN$2007)</f>
        <v>89.362735431332922</v>
      </c>
      <c r="BQ1676" s="77">
        <f t="shared" si="311"/>
        <v>7.4089002589753045E-4</v>
      </c>
    </row>
    <row r="1677" spans="55:69" x14ac:dyDescent="0.35">
      <c r="BC1677" s="88">
        <v>500</v>
      </c>
      <c r="BE1677" s="78">
        <f t="shared" si="312"/>
        <v>835000</v>
      </c>
      <c r="BF1677" s="82">
        <f t="shared" si="306"/>
        <v>0.97854286453273265</v>
      </c>
      <c r="BG1677" s="82">
        <f t="shared" si="308"/>
        <v>2.1457135467267352E-2</v>
      </c>
      <c r="BH1677" s="86">
        <f t="shared" si="313"/>
        <v>4.9417198625389958E-5</v>
      </c>
      <c r="BI1677" s="83">
        <f>SUMPRODUCT(BC1677:$BC$2007,BG1677:$BG$2007)</f>
        <v>2488.6643593914091</v>
      </c>
      <c r="BJ1677" s="77">
        <f t="shared" si="307"/>
        <v>1.1449936496458406E-2</v>
      </c>
      <c r="BL1677" s="78">
        <f t="shared" si="314"/>
        <v>835000</v>
      </c>
      <c r="BM1677" s="82">
        <f t="shared" si="309"/>
        <v>0.99901496327443828</v>
      </c>
      <c r="BN1677" s="82">
        <f t="shared" si="310"/>
        <v>9.8503672556171651E-4</v>
      </c>
      <c r="BO1677" s="86">
        <f t="shared" si="315"/>
        <v>4.0918546273527312E-6</v>
      </c>
      <c r="BP1677" s="83">
        <f>SUMPRODUCT(BC1676:$BC$2006, BN1677:$BN$2007)</f>
        <v>88.868171141238392</v>
      </c>
      <c r="BQ1677" s="77">
        <f t="shared" si="311"/>
        <v>7.367896842066957E-4</v>
      </c>
    </row>
    <row r="1678" spans="55:69" x14ac:dyDescent="0.35">
      <c r="BC1678" s="88">
        <v>500</v>
      </c>
      <c r="BE1678" s="78">
        <f t="shared" si="312"/>
        <v>835500</v>
      </c>
      <c r="BF1678" s="82">
        <f t="shared" si="306"/>
        <v>0.97859216818180139</v>
      </c>
      <c r="BG1678" s="82">
        <f t="shared" si="308"/>
        <v>2.1407831818198608E-2</v>
      </c>
      <c r="BH1678" s="86">
        <f t="shared" si="313"/>
        <v>4.9303649068743738E-5</v>
      </c>
      <c r="BI1678" s="83">
        <f>SUMPRODUCT(BC1678:$BC$2007,BG1678:$BG$2007)</f>
        <v>2477.9357916577756</v>
      </c>
      <c r="BJ1678" s="77">
        <f t="shared" si="307"/>
        <v>1.1400576116146578E-2</v>
      </c>
      <c r="BL1678" s="78">
        <f t="shared" si="314"/>
        <v>835500</v>
      </c>
      <c r="BM1678" s="82">
        <f t="shared" si="309"/>
        <v>0.99901903820176763</v>
      </c>
      <c r="BN1678" s="82">
        <f t="shared" si="310"/>
        <v>9.8096179823237151E-4</v>
      </c>
      <c r="BO1678" s="86">
        <f t="shared" si="315"/>
        <v>4.0749273293450017E-6</v>
      </c>
      <c r="BP1678" s="83">
        <f>SUMPRODUCT(BC1677:$BC$2006, BN1678:$BN$2007)</f>
        <v>88.375652778457535</v>
      </c>
      <c r="BQ1678" s="77">
        <f t="shared" si="311"/>
        <v>7.3270630492343607E-4</v>
      </c>
    </row>
    <row r="1679" spans="55:69" x14ac:dyDescent="0.35">
      <c r="BC1679" s="88">
        <v>500</v>
      </c>
      <c r="BE1679" s="78">
        <f t="shared" si="312"/>
        <v>836000</v>
      </c>
      <c r="BF1679" s="82">
        <f t="shared" si="306"/>
        <v>0.97864135854222478</v>
      </c>
      <c r="BG1679" s="82">
        <f t="shared" si="308"/>
        <v>2.1358641457775218E-2</v>
      </c>
      <c r="BH1679" s="86">
        <f t="shared" si="313"/>
        <v>4.9190360423390089E-5</v>
      </c>
      <c r="BI1679" s="83">
        <f>SUMPRODUCT(BC1679:$BC$2007,BG1679:$BG$2007)</f>
        <v>2467.2318757486755</v>
      </c>
      <c r="BJ1679" s="77">
        <f t="shared" si="307"/>
        <v>1.1351329154835733E-2</v>
      </c>
      <c r="BL1679" s="78">
        <f t="shared" si="314"/>
        <v>836000</v>
      </c>
      <c r="BM1679" s="82">
        <f t="shared" si="309"/>
        <v>0.99902309627182417</v>
      </c>
      <c r="BN1679" s="82">
        <f t="shared" si="310"/>
        <v>9.7690372817582638E-4</v>
      </c>
      <c r="BO1679" s="86">
        <f t="shared" si="315"/>
        <v>4.0580700565451266E-6</v>
      </c>
      <c r="BP1679" s="83">
        <f>SUMPRODUCT(BC1678:$BC$2006, BN1679:$BN$2007)</f>
        <v>87.885171879341343</v>
      </c>
      <c r="BQ1679" s="77">
        <f t="shared" si="311"/>
        <v>7.2863981787719208E-4</v>
      </c>
    </row>
    <row r="1680" spans="55:69" x14ac:dyDescent="0.35">
      <c r="BC1680" s="88">
        <v>500</v>
      </c>
      <c r="BE1680" s="78">
        <f t="shared" si="312"/>
        <v>836500</v>
      </c>
      <c r="BF1680" s="82">
        <f t="shared" si="306"/>
        <v>0.97869043587431437</v>
      </c>
      <c r="BG1680" s="82">
        <f t="shared" si="308"/>
        <v>2.1309564125685632E-2</v>
      </c>
      <c r="BH1680" s="86">
        <f t="shared" si="313"/>
        <v>4.9077332089586534E-5</v>
      </c>
      <c r="BI1680" s="83">
        <f>SUMPRODUCT(BC1680:$BC$2007,BG1680:$BG$2007)</f>
        <v>2456.5525550197881</v>
      </c>
      <c r="BJ1680" s="77">
        <f t="shared" si="307"/>
        <v>1.1302195351914644E-2</v>
      </c>
      <c r="BL1680" s="78">
        <f t="shared" si="314"/>
        <v>836500</v>
      </c>
      <c r="BM1680" s="82">
        <f t="shared" si="309"/>
        <v>0.99902713755434369</v>
      </c>
      <c r="BN1680" s="82">
        <f t="shared" si="310"/>
        <v>9.7286244565630842E-4</v>
      </c>
      <c r="BO1680" s="86">
        <f t="shared" si="315"/>
        <v>4.0412825195179636E-6</v>
      </c>
      <c r="BP1680" s="83">
        <f>SUMPRODUCT(BC1679:$BC$2006, BN1680:$BN$2007)</f>
        <v>87.396720015253422</v>
      </c>
      <c r="BQ1680" s="77">
        <f t="shared" si="311"/>
        <v>7.2459015318768769E-4</v>
      </c>
    </row>
    <row r="1681" spans="55:69" x14ac:dyDescent="0.35">
      <c r="BC1681" s="88">
        <v>500</v>
      </c>
      <c r="BE1681" s="78">
        <f t="shared" si="312"/>
        <v>837000</v>
      </c>
      <c r="BF1681" s="82">
        <f t="shared" si="306"/>
        <v>0.97873940043778385</v>
      </c>
      <c r="BG1681" s="82">
        <f t="shared" si="308"/>
        <v>2.1260599562216154E-2</v>
      </c>
      <c r="BH1681" s="86">
        <f t="shared" si="313"/>
        <v>4.8964563469477973E-5</v>
      </c>
      <c r="BI1681" s="83">
        <f>SUMPRODUCT(BC1681:$BC$2007,BG1681:$BG$2007)</f>
        <v>2445.8977729569451</v>
      </c>
      <c r="BJ1681" s="77">
        <f t="shared" si="307"/>
        <v>1.1253174447370895E-2</v>
      </c>
      <c r="BL1681" s="78">
        <f t="shared" si="314"/>
        <v>837000</v>
      </c>
      <c r="BM1681" s="82">
        <f t="shared" si="309"/>
        <v>0.99903116211877319</v>
      </c>
      <c r="BN1681" s="82">
        <f t="shared" si="310"/>
        <v>9.6883788122681391E-4</v>
      </c>
      <c r="BO1681" s="86">
        <f t="shared" si="315"/>
        <v>4.0245644294945038E-6</v>
      </c>
      <c r="BP1681" s="83">
        <f>SUMPRODUCT(BC1680:$BC$2006, BN1681:$BN$2007)</f>
        <v>86.910288792425277</v>
      </c>
      <c r="BQ1681" s="77">
        <f t="shared" si="311"/>
        <v>7.2055724126372984E-4</v>
      </c>
    </row>
    <row r="1682" spans="55:69" x14ac:dyDescent="0.35">
      <c r="BC1682" s="88">
        <v>500</v>
      </c>
      <c r="BE1682" s="78">
        <f t="shared" si="312"/>
        <v>837500</v>
      </c>
      <c r="BF1682" s="82">
        <f t="shared" si="306"/>
        <v>0.97878825249175005</v>
      </c>
      <c r="BG1682" s="82">
        <f t="shared" si="308"/>
        <v>2.1211747508249945E-2</v>
      </c>
      <c r="BH1682" s="86">
        <f t="shared" si="313"/>
        <v>4.8852053966208508E-5</v>
      </c>
      <c r="BI1682" s="83">
        <f>SUMPRODUCT(BC1682:$BC$2007,BG1682:$BG$2007)</f>
        <v>2435.267473175837</v>
      </c>
      <c r="BJ1682" s="77">
        <f t="shared" si="307"/>
        <v>1.1204266181789527E-2</v>
      </c>
      <c r="BL1682" s="78">
        <f t="shared" si="314"/>
        <v>837500</v>
      </c>
      <c r="BM1682" s="82">
        <f t="shared" si="309"/>
        <v>0.99903517003427267</v>
      </c>
      <c r="BN1682" s="82">
        <f t="shared" si="310"/>
        <v>9.6482996572733182E-4</v>
      </c>
      <c r="BO1682" s="86">
        <f t="shared" si="315"/>
        <v>4.0079154994820954E-6</v>
      </c>
      <c r="BP1682" s="83">
        <f>SUMPRODUCT(BC1681:$BC$2006, BN1682:$BN$2007)</f>
        <v>86.425869851811868</v>
      </c>
      <c r="BQ1682" s="77">
        <f t="shared" si="311"/>
        <v>7.1654101280201152E-4</v>
      </c>
    </row>
    <row r="1683" spans="55:69" x14ac:dyDescent="0.35">
      <c r="BC1683" s="88">
        <v>500</v>
      </c>
      <c r="BE1683" s="78">
        <f t="shared" si="312"/>
        <v>838000</v>
      </c>
      <c r="BF1683" s="82">
        <f t="shared" si="306"/>
        <v>0.97883699229473431</v>
      </c>
      <c r="BG1683" s="82">
        <f t="shared" si="308"/>
        <v>2.1163007705265691E-2</v>
      </c>
      <c r="BH1683" s="86">
        <f t="shared" si="313"/>
        <v>4.873980298425451E-5</v>
      </c>
      <c r="BI1683" s="83">
        <f>SUMPRODUCT(BC1683:$BC$2007,BG1683:$BG$2007)</f>
        <v>2424.6615994217123</v>
      </c>
      <c r="BJ1683" s="77">
        <f t="shared" si="307"/>
        <v>1.1155470296351652E-2</v>
      </c>
      <c r="BL1683" s="78">
        <f t="shared" si="314"/>
        <v>838000</v>
      </c>
      <c r="BM1683" s="82">
        <f t="shared" si="309"/>
        <v>0.99903916136971571</v>
      </c>
      <c r="BN1683" s="82">
        <f t="shared" si="310"/>
        <v>9.6083863028428862E-4</v>
      </c>
      <c r="BO1683" s="86">
        <f t="shared" si="315"/>
        <v>3.991335443043198E-6</v>
      </c>
      <c r="BP1683" s="83">
        <f>SUMPRODUCT(BC1682:$BC$2006, BN1683:$BN$2007)</f>
        <v>85.943454868948194</v>
      </c>
      <c r="BQ1683" s="77">
        <f t="shared" si="311"/>
        <v>7.1254139878592238E-4</v>
      </c>
    </row>
    <row r="1684" spans="55:69" x14ac:dyDescent="0.35">
      <c r="BC1684" s="88">
        <v>500</v>
      </c>
      <c r="BE1684" s="78">
        <f t="shared" si="312"/>
        <v>838500</v>
      </c>
      <c r="BF1684" s="82">
        <f t="shared" si="306"/>
        <v>0.97888562010466407</v>
      </c>
      <c r="BG1684" s="82">
        <f t="shared" si="308"/>
        <v>2.1114379895335933E-2</v>
      </c>
      <c r="BH1684" s="86">
        <f t="shared" si="313"/>
        <v>4.8627809929757682E-5</v>
      </c>
      <c r="BI1684" s="83">
        <f>SUMPRODUCT(BC1684:$BC$2007,BG1684:$BG$2007)</f>
        <v>2414.0800955690797</v>
      </c>
      <c r="BJ1684" s="77">
        <f t="shared" si="307"/>
        <v>1.1106786532833096E-2</v>
      </c>
      <c r="BL1684" s="78">
        <f t="shared" si="314"/>
        <v>838500</v>
      </c>
      <c r="BM1684" s="82">
        <f t="shared" si="309"/>
        <v>0.99904313619369134</v>
      </c>
      <c r="BN1684" s="82">
        <f t="shared" si="310"/>
        <v>9.5686380630866097E-4</v>
      </c>
      <c r="BO1684" s="86">
        <f t="shared" si="315"/>
        <v>3.9748239756276504E-6</v>
      </c>
      <c r="BP1684" s="83">
        <f>SUMPRODUCT(BC1683:$BC$2006, BN1684:$BN$2007)</f>
        <v>85.463035553806051</v>
      </c>
      <c r="BQ1684" s="77">
        <f t="shared" si="311"/>
        <v>7.0855833048436121E-4</v>
      </c>
    </row>
    <row r="1685" spans="55:69" x14ac:dyDescent="0.35">
      <c r="BC1685" s="88">
        <v>500</v>
      </c>
      <c r="BE1685" s="78">
        <f t="shared" si="312"/>
        <v>839000</v>
      </c>
      <c r="BF1685" s="82">
        <f t="shared" si="306"/>
        <v>0.97893413617887404</v>
      </c>
      <c r="BG1685" s="82">
        <f t="shared" si="308"/>
        <v>2.1065863821125963E-2</v>
      </c>
      <c r="BH1685" s="86">
        <f t="shared" si="313"/>
        <v>4.851607420996995E-5</v>
      </c>
      <c r="BI1685" s="83">
        <f>SUMPRODUCT(BC1685:$BC$2007,BG1685:$BG$2007)</f>
        <v>2403.5229056214121</v>
      </c>
      <c r="BJ1685" s="77">
        <f t="shared" si="307"/>
        <v>1.1058214633603019E-2</v>
      </c>
      <c r="BL1685" s="78">
        <f t="shared" si="314"/>
        <v>839000</v>
      </c>
      <c r="BM1685" s="82">
        <f t="shared" si="309"/>
        <v>0.99904709457450458</v>
      </c>
      <c r="BN1685" s="82">
        <f t="shared" si="310"/>
        <v>9.5290542549542057E-4</v>
      </c>
      <c r="BO1685" s="86">
        <f t="shared" si="315"/>
        <v>3.958380813240403E-6</v>
      </c>
      <c r="BP1685" s="83">
        <f>SUMPRODUCT(BC1684:$BC$2006, BN1685:$BN$2007)</f>
        <v>84.984603650651721</v>
      </c>
      <c r="BQ1685" s="77">
        <f t="shared" si="311"/>
        <v>7.045917394505562E-4</v>
      </c>
    </row>
    <row r="1686" spans="55:69" x14ac:dyDescent="0.35">
      <c r="BC1686" s="88">
        <v>500</v>
      </c>
      <c r="BE1686" s="78">
        <f t="shared" si="312"/>
        <v>839500</v>
      </c>
      <c r="BF1686" s="82">
        <f t="shared" si="306"/>
        <v>0.97898254077410773</v>
      </c>
      <c r="BG1686" s="82">
        <f t="shared" si="308"/>
        <v>2.1017459225892265E-2</v>
      </c>
      <c r="BH1686" s="86">
        <f t="shared" si="313"/>
        <v>4.8404595233697556E-5</v>
      </c>
      <c r="BI1686" s="83">
        <f>SUMPRODUCT(BC1686:$BC$2007,BG1686:$BG$2007)</f>
        <v>2392.9899737108494</v>
      </c>
      <c r="BJ1686" s="77">
        <f t="shared" si="307"/>
        <v>1.1009754341622562E-2</v>
      </c>
      <c r="BL1686" s="78">
        <f t="shared" si="314"/>
        <v>839500</v>
      </c>
      <c r="BM1686" s="82">
        <f t="shared" si="309"/>
        <v>0.99905103658017791</v>
      </c>
      <c r="BN1686" s="82">
        <f t="shared" si="310"/>
        <v>9.4896341982209087E-4</v>
      </c>
      <c r="BO1686" s="86">
        <f t="shared" si="315"/>
        <v>3.942005673329696E-6</v>
      </c>
      <c r="BP1686" s="83">
        <f>SUMPRODUCT(BC1685:$BC$2006, BN1686:$BN$2007)</f>
        <v>84.508150937904034</v>
      </c>
      <c r="BQ1686" s="77">
        <f t="shared" si="311"/>
        <v>7.0064155752088786E-4</v>
      </c>
    </row>
    <row r="1687" spans="55:69" x14ac:dyDescent="0.35">
      <c r="BC1687" s="88">
        <v>500</v>
      </c>
      <c r="BE1687" s="78">
        <f t="shared" si="312"/>
        <v>840000</v>
      </c>
      <c r="BF1687" s="82">
        <f t="shared" si="306"/>
        <v>0.97903083414651859</v>
      </c>
      <c r="BG1687" s="82">
        <f t="shared" si="308"/>
        <v>2.0969165853481408E-2</v>
      </c>
      <c r="BH1687" s="86">
        <f t="shared" si="313"/>
        <v>4.8293372410856961E-5</v>
      </c>
      <c r="BI1687" s="83">
        <f>SUMPRODUCT(BC1687:$BC$2007,BG1687:$BG$2007)</f>
        <v>2382.4812440979031</v>
      </c>
      <c r="BJ1687" s="77">
        <f t="shared" si="307"/>
        <v>1.0961405400443483E-2</v>
      </c>
      <c r="BL1687" s="78">
        <f t="shared" si="314"/>
        <v>840000</v>
      </c>
      <c r="BM1687" s="82">
        <f t="shared" si="309"/>
        <v>0.99905496227845247</v>
      </c>
      <c r="BN1687" s="82">
        <f t="shared" si="310"/>
        <v>9.4503772154752586E-4</v>
      </c>
      <c r="BO1687" s="86">
        <f t="shared" si="315"/>
        <v>3.9256982745650149E-6</v>
      </c>
      <c r="BP1687" s="83">
        <f>SUMPRODUCT(BC1686:$BC$2006, BN1687:$BN$2007)</f>
        <v>84.033669227992974</v>
      </c>
      <c r="BQ1687" s="77">
        <f t="shared" si="311"/>
        <v>6.9670771681371708E-4</v>
      </c>
    </row>
    <row r="1688" spans="55:69" x14ac:dyDescent="0.35">
      <c r="BC1688" s="88">
        <v>500</v>
      </c>
      <c r="BE1688" s="78">
        <f t="shared" si="312"/>
        <v>840500</v>
      </c>
      <c r="BF1688" s="82">
        <f t="shared" si="306"/>
        <v>0.9790790165516714</v>
      </c>
      <c r="BG1688" s="82">
        <f t="shared" si="308"/>
        <v>2.0920983448328601E-2</v>
      </c>
      <c r="BH1688" s="86">
        <f t="shared" si="313"/>
        <v>4.8182405152807917E-5</v>
      </c>
      <c r="BI1688" s="83">
        <f>SUMPRODUCT(BC1688:$BC$2007,BG1688:$BG$2007)</f>
        <v>2371.996661171162</v>
      </c>
      <c r="BJ1688" s="77">
        <f t="shared" si="307"/>
        <v>1.0913167554206798E-2</v>
      </c>
      <c r="BL1688" s="78">
        <f t="shared" si="314"/>
        <v>840500</v>
      </c>
      <c r="BM1688" s="82">
        <f t="shared" si="309"/>
        <v>0.99905887173678931</v>
      </c>
      <c r="BN1688" s="82">
        <f t="shared" si="310"/>
        <v>9.4112826321068876E-4</v>
      </c>
      <c r="BO1688" s="86">
        <f t="shared" si="315"/>
        <v>3.9094583368370905E-6</v>
      </c>
      <c r="BP1688" s="83">
        <f>SUMPRODUCT(BC1687:$BC$2006, BN1688:$BN$2007)</f>
        <v>83.561150367219213</v>
      </c>
      <c r="BQ1688" s="77">
        <f t="shared" si="311"/>
        <v>6.9279014972822037E-4</v>
      </c>
    </row>
    <row r="1689" spans="55:69" x14ac:dyDescent="0.35">
      <c r="BC1689" s="88">
        <v>500</v>
      </c>
      <c r="BE1689" s="78">
        <f t="shared" si="312"/>
        <v>841000</v>
      </c>
      <c r="BF1689" s="82">
        <f t="shared" si="306"/>
        <v>0.97912708824454409</v>
      </c>
      <c r="BG1689" s="82">
        <f t="shared" si="308"/>
        <v>2.0872911755455914E-2</v>
      </c>
      <c r="BH1689" s="86">
        <f t="shared" si="313"/>
        <v>4.8071692872686533E-5</v>
      </c>
      <c r="BI1689" s="83">
        <f>SUMPRODUCT(BC1689:$BC$2007,BG1689:$BG$2007)</f>
        <v>2361.5361694469975</v>
      </c>
      <c r="BJ1689" s="77">
        <f t="shared" si="307"/>
        <v>1.0865040547641437E-2</v>
      </c>
      <c r="BL1689" s="78">
        <f t="shared" si="314"/>
        <v>841000</v>
      </c>
      <c r="BM1689" s="82">
        <f t="shared" si="309"/>
        <v>0.99906276502237001</v>
      </c>
      <c r="BN1689" s="82">
        <f t="shared" si="310"/>
        <v>9.3723497762998598E-4</v>
      </c>
      <c r="BO1689" s="86">
        <f t="shared" si="315"/>
        <v>3.8932855807027877E-6</v>
      </c>
      <c r="BP1689" s="83">
        <f>SUMPRODUCT(BC1688:$BC$2006, BN1689:$BN$2007)</f>
        <v>83.090586235613856</v>
      </c>
      <c r="BQ1689" s="77">
        <f t="shared" si="311"/>
        <v>6.8888878894322696E-4</v>
      </c>
    </row>
    <row r="1690" spans="55:69" x14ac:dyDescent="0.35">
      <c r="BC1690" s="88">
        <v>500</v>
      </c>
      <c r="BE1690" s="78">
        <f t="shared" si="312"/>
        <v>841500</v>
      </c>
      <c r="BF1690" s="82">
        <f t="shared" si="306"/>
        <v>0.97917504947952838</v>
      </c>
      <c r="BG1690" s="82">
        <f t="shared" si="308"/>
        <v>2.0824950520471619E-2</v>
      </c>
      <c r="BH1690" s="86">
        <f t="shared" si="313"/>
        <v>4.7961234984295054E-5</v>
      </c>
      <c r="BI1690" s="83">
        <f>SUMPRODUCT(BC1690:$BC$2007,BG1690:$BG$2007)</f>
        <v>2351.0997135692696</v>
      </c>
      <c r="BJ1690" s="77">
        <f t="shared" si="307"/>
        <v>1.0817024126062877E-2</v>
      </c>
      <c r="BL1690" s="78">
        <f t="shared" si="314"/>
        <v>841500</v>
      </c>
      <c r="BM1690" s="82">
        <f t="shared" si="309"/>
        <v>0.99906664220209873</v>
      </c>
      <c r="BN1690" s="82">
        <f t="shared" si="310"/>
        <v>9.333577979012686E-4</v>
      </c>
      <c r="BO1690" s="86">
        <f t="shared" si="315"/>
        <v>3.8771797287173726E-6</v>
      </c>
      <c r="BP1690" s="83">
        <f>SUMPRODUCT(BC1689:$BC$2006, BN1690:$BN$2007)</f>
        <v>82.621968746798856</v>
      </c>
      <c r="BQ1690" s="77">
        <f t="shared" si="311"/>
        <v>6.8500356741606184E-4</v>
      </c>
    </row>
    <row r="1691" spans="55:69" x14ac:dyDescent="0.35">
      <c r="BC1691" s="88">
        <v>500</v>
      </c>
      <c r="BE1691" s="78">
        <f t="shared" si="312"/>
        <v>842000</v>
      </c>
      <c r="BF1691" s="82">
        <f t="shared" si="306"/>
        <v>0.97922290051043137</v>
      </c>
      <c r="BG1691" s="82">
        <f t="shared" si="308"/>
        <v>2.0777099489568629E-2</v>
      </c>
      <c r="BH1691" s="86">
        <f t="shared" si="313"/>
        <v>4.7851030902990033E-5</v>
      </c>
      <c r="BI1691" s="83">
        <f>SUMPRODUCT(BC1691:$BC$2007,BG1691:$BG$2007)</f>
        <v>2340.6872383090335</v>
      </c>
      <c r="BJ1691" s="77">
        <f t="shared" si="307"/>
        <v>1.0769118035371804E-2</v>
      </c>
      <c r="BL1691" s="78">
        <f t="shared" si="314"/>
        <v>842000</v>
      </c>
      <c r="BM1691" s="82">
        <f t="shared" si="309"/>
        <v>0.99907050334260239</v>
      </c>
      <c r="BN1691" s="82">
        <f t="shared" si="310"/>
        <v>9.2949665739761045E-4</v>
      </c>
      <c r="BO1691" s="86">
        <f t="shared" si="315"/>
        <v>3.8611405036581559E-6</v>
      </c>
      <c r="BP1691" s="83">
        <f>SUMPRODUCT(BC1690:$BC$2006, BN1691:$BN$2007)</f>
        <v>82.155289847848238</v>
      </c>
      <c r="BQ1691" s="77">
        <f t="shared" si="311"/>
        <v>6.8113441838139465E-4</v>
      </c>
    </row>
    <row r="1692" spans="55:69" x14ac:dyDescent="0.35">
      <c r="BC1692" s="88">
        <v>500</v>
      </c>
      <c r="BE1692" s="78">
        <f t="shared" si="312"/>
        <v>842500</v>
      </c>
      <c r="BF1692" s="82">
        <f t="shared" si="306"/>
        <v>0.97927064159047739</v>
      </c>
      <c r="BG1692" s="82">
        <f t="shared" si="308"/>
        <v>2.0729358409522614E-2</v>
      </c>
      <c r="BH1692" s="86">
        <f t="shared" si="313"/>
        <v>4.7741080046015405E-5</v>
      </c>
      <c r="BI1692" s="83">
        <f>SUMPRODUCT(BC1692:$BC$2007,BG1692:$BG$2007)</f>
        <v>2330.298688564249</v>
      </c>
      <c r="BJ1692" s="77">
        <f t="shared" si="307"/>
        <v>1.0721322022052768E-2</v>
      </c>
      <c r="BL1692" s="78">
        <f t="shared" si="314"/>
        <v>842500</v>
      </c>
      <c r="BM1692" s="82">
        <f t="shared" si="309"/>
        <v>0.99907434851023269</v>
      </c>
      <c r="BN1692" s="82">
        <f t="shared" si="310"/>
        <v>9.256514897673096E-4</v>
      </c>
      <c r="BO1692" s="86">
        <f t="shared" si="315"/>
        <v>3.8451676303008497E-6</v>
      </c>
      <c r="BP1692" s="83">
        <f>SUMPRODUCT(BC1691:$BC$2006, BN1692:$BN$2007)</f>
        <v>81.69054151914942</v>
      </c>
      <c r="BQ1692" s="77">
        <f t="shared" si="311"/>
        <v>6.7728127535009077E-4</v>
      </c>
    </row>
    <row r="1693" spans="55:69" x14ac:dyDescent="0.35">
      <c r="BC1693" s="88">
        <v>500</v>
      </c>
      <c r="BE1693" s="78">
        <f t="shared" si="312"/>
        <v>843000</v>
      </c>
      <c r="BF1693" s="82">
        <f t="shared" si="306"/>
        <v>0.97931827297230845</v>
      </c>
      <c r="BG1693" s="82">
        <f t="shared" si="308"/>
        <v>2.0681727027691554E-2</v>
      </c>
      <c r="BH1693" s="86">
        <f t="shared" si="313"/>
        <v>4.7631381831059194E-5</v>
      </c>
      <c r="BI1693" s="83">
        <f>SUMPRODUCT(BC1693:$BC$2007,BG1693:$BG$2007)</f>
        <v>2319.9340093594883</v>
      </c>
      <c r="BJ1693" s="77">
        <f t="shared" si="307"/>
        <v>1.0673635833172844E-2</v>
      </c>
      <c r="BL1693" s="78">
        <f t="shared" si="314"/>
        <v>843000</v>
      </c>
      <c r="BM1693" s="82">
        <f t="shared" si="309"/>
        <v>0.99907817777106644</v>
      </c>
      <c r="BN1693" s="82">
        <f t="shared" si="310"/>
        <v>9.2182222893355537E-4</v>
      </c>
      <c r="BO1693" s="86">
        <f t="shared" si="315"/>
        <v>3.8292608337542333E-6</v>
      </c>
      <c r="BP1693" s="83">
        <f>SUMPRODUCT(BC1692:$BC$2006, BN1693:$BN$2007)</f>
        <v>81.227715774265747</v>
      </c>
      <c r="BQ1693" s="77">
        <f t="shared" si="311"/>
        <v>6.7344407210807042E-4</v>
      </c>
    </row>
    <row r="1694" spans="55:69" x14ac:dyDescent="0.35">
      <c r="BC1694" s="88">
        <v>500</v>
      </c>
      <c r="BE1694" s="78">
        <f t="shared" si="312"/>
        <v>843500</v>
      </c>
      <c r="BF1694" s="82">
        <f t="shared" si="306"/>
        <v>0.97936579490798648</v>
      </c>
      <c r="BG1694" s="82">
        <f t="shared" si="308"/>
        <v>2.0634205092013524E-2</v>
      </c>
      <c r="BH1694" s="86">
        <f t="shared" si="313"/>
        <v>4.752193567802987E-5</v>
      </c>
      <c r="BI1694" s="83">
        <f>SUMPRODUCT(BC1694:$BC$2007,BG1694:$BG$2007)</f>
        <v>2309.5931458456425</v>
      </c>
      <c r="BJ1694" s="77">
        <f t="shared" si="307"/>
        <v>1.062605921638028E-2</v>
      </c>
      <c r="BL1694" s="78">
        <f t="shared" si="314"/>
        <v>843500</v>
      </c>
      <c r="BM1694" s="82">
        <f t="shared" si="309"/>
        <v>0.99908199119090757</v>
      </c>
      <c r="BN1694" s="82">
        <f t="shared" si="310"/>
        <v>9.1800880909242988E-4</v>
      </c>
      <c r="BO1694" s="86">
        <f t="shared" si="315"/>
        <v>3.8134198411254872E-6</v>
      </c>
      <c r="BP1694" s="83">
        <f>SUMPRODUCT(BC1693:$BC$2006, BN1694:$BN$2007)</f>
        <v>80.766804659798979</v>
      </c>
      <c r="BQ1694" s="77">
        <f t="shared" si="311"/>
        <v>6.6962274271517E-4</v>
      </c>
    </row>
    <row r="1695" spans="55:69" x14ac:dyDescent="0.35">
      <c r="BC1695" s="88">
        <v>500</v>
      </c>
      <c r="BE1695" s="78">
        <f t="shared" si="312"/>
        <v>844000</v>
      </c>
      <c r="BF1695" s="82">
        <f t="shared" si="306"/>
        <v>0.97941320764899376</v>
      </c>
      <c r="BG1695" s="82">
        <f t="shared" si="308"/>
        <v>2.0586792351006244E-2</v>
      </c>
      <c r="BH1695" s="86">
        <f t="shared" si="313"/>
        <v>4.741274100727999E-5</v>
      </c>
      <c r="BI1695" s="83">
        <f>SUMPRODUCT(BC1695:$BC$2007,BG1695:$BG$2007)</f>
        <v>2299.2760432996361</v>
      </c>
      <c r="BJ1695" s="77">
        <f t="shared" si="307"/>
        <v>1.057859191990318E-2</v>
      </c>
      <c r="BL1695" s="78">
        <f t="shared" si="314"/>
        <v>844000</v>
      </c>
      <c r="BM1695" s="82">
        <f t="shared" si="309"/>
        <v>0.99908578883528731</v>
      </c>
      <c r="BN1695" s="82">
        <f t="shared" si="310"/>
        <v>9.1421116471268604E-4</v>
      </c>
      <c r="BO1695" s="86">
        <f t="shared" si="315"/>
        <v>3.7976443797438364E-6</v>
      </c>
      <c r="BP1695" s="83">
        <f>SUMPRODUCT(BC1694:$BC$2006, BN1695:$BN$2007)</f>
        <v>80.307800255252758</v>
      </c>
      <c r="BQ1695" s="77">
        <f t="shared" si="311"/>
        <v>6.6581722150400868E-4</v>
      </c>
    </row>
    <row r="1696" spans="55:69" x14ac:dyDescent="0.35">
      <c r="BC1696" s="88">
        <v>500</v>
      </c>
      <c r="BE1696" s="78">
        <f t="shared" si="312"/>
        <v>844500</v>
      </c>
      <c r="BF1696" s="82">
        <f t="shared" si="306"/>
        <v>0.97946051144623525</v>
      </c>
      <c r="BG1696" s="82">
        <f t="shared" si="308"/>
        <v>2.0539488553764751E-2</v>
      </c>
      <c r="BH1696" s="86">
        <f t="shared" si="313"/>
        <v>4.7303797241493584E-5</v>
      </c>
      <c r="BI1696" s="83">
        <f>SUMPRODUCT(BC1696:$BC$2007,BG1696:$BG$2007)</f>
        <v>2288.9826471241327</v>
      </c>
      <c r="BJ1696" s="77">
        <f t="shared" si="307"/>
        <v>1.0531233692548157E-2</v>
      </c>
      <c r="BL1696" s="78">
        <f t="shared" si="314"/>
        <v>844500</v>
      </c>
      <c r="BM1696" s="82">
        <f t="shared" si="309"/>
        <v>0.99908957076946625</v>
      </c>
      <c r="BN1696" s="82">
        <f t="shared" si="310"/>
        <v>9.1042923053374913E-4</v>
      </c>
      <c r="BO1696" s="86">
        <f t="shared" si="315"/>
        <v>3.7819341789369076E-6</v>
      </c>
      <c r="BP1696" s="83">
        <f>SUMPRODUCT(BC1695:$BC$2006, BN1696:$BN$2007)</f>
        <v>79.85069467289641</v>
      </c>
      <c r="BQ1696" s="77">
        <f t="shared" si="311"/>
        <v>6.6202744307886042E-4</v>
      </c>
    </row>
    <row r="1697" spans="55:69" x14ac:dyDescent="0.35">
      <c r="BC1697" s="88">
        <v>500</v>
      </c>
      <c r="BE1697" s="78">
        <f t="shared" si="312"/>
        <v>845000</v>
      </c>
      <c r="BF1697" s="82">
        <f t="shared" si="306"/>
        <v>0.97950770655003883</v>
      </c>
      <c r="BG1697" s="82">
        <f t="shared" si="308"/>
        <v>2.0492293449961174E-2</v>
      </c>
      <c r="BH1697" s="86">
        <f t="shared" si="313"/>
        <v>4.7195103803576721E-5</v>
      </c>
      <c r="BI1697" s="83">
        <f>SUMPRODUCT(BC1697:$BC$2007,BG1697:$BG$2007)</f>
        <v>2278.7129028472505</v>
      </c>
      <c r="BJ1697" s="77">
        <f t="shared" si="307"/>
        <v>1.0483984283699016E-2</v>
      </c>
      <c r="BL1697" s="78">
        <f t="shared" si="314"/>
        <v>845000</v>
      </c>
      <c r="BM1697" s="82">
        <f t="shared" si="309"/>
        <v>0.99909333705843462</v>
      </c>
      <c r="BN1697" s="82">
        <f t="shared" si="310"/>
        <v>9.0666294156538374E-4</v>
      </c>
      <c r="BO1697" s="86">
        <f t="shared" si="315"/>
        <v>3.7662889683653944E-6</v>
      </c>
      <c r="BP1697" s="83">
        <f>SUMPRODUCT(BC1696:$BC$2006, BN1697:$BN$2007)</f>
        <v>79.395480057629541</v>
      </c>
      <c r="BQ1697" s="77">
        <f t="shared" si="311"/>
        <v>6.5825334231453048E-4</v>
      </c>
    </row>
    <row r="1698" spans="55:69" x14ac:dyDescent="0.35">
      <c r="BC1698" s="88">
        <v>500</v>
      </c>
      <c r="BE1698" s="78">
        <f t="shared" si="312"/>
        <v>845500</v>
      </c>
      <c r="BF1698" s="82">
        <f t="shared" si="306"/>
        <v>0.9795547932101577</v>
      </c>
      <c r="BG1698" s="82">
        <f t="shared" si="308"/>
        <v>2.0445206789842296E-2</v>
      </c>
      <c r="BH1698" s="86">
        <f t="shared" si="313"/>
        <v>4.7086660118877965E-5</v>
      </c>
      <c r="BI1698" s="83">
        <f>SUMPRODUCT(BC1698:$BC$2007,BG1698:$BG$2007)</f>
        <v>2268.46675612227</v>
      </c>
      <c r="BJ1698" s="77">
        <f t="shared" si="307"/>
        <v>1.0436843443315417E-2</v>
      </c>
      <c r="BL1698" s="78">
        <f t="shared" si="314"/>
        <v>845500</v>
      </c>
      <c r="BM1698" s="82">
        <f t="shared" si="309"/>
        <v>0.99909708776691397</v>
      </c>
      <c r="BN1698" s="82">
        <f t="shared" si="310"/>
        <v>9.0291223308602842E-4</v>
      </c>
      <c r="BO1698" s="86">
        <f t="shared" si="315"/>
        <v>3.7507084793553247E-6</v>
      </c>
      <c r="BP1698" s="83">
        <f>SUMPRODUCT(BC1697:$BC$2006, BN1698:$BN$2007)</f>
        <v>78.942148586846841</v>
      </c>
      <c r="BQ1698" s="77">
        <f t="shared" si="311"/>
        <v>6.5449485435523514E-4</v>
      </c>
    </row>
    <row r="1699" spans="55:69" x14ac:dyDescent="0.35">
      <c r="BC1699" s="88">
        <v>500</v>
      </c>
      <c r="BE1699" s="78">
        <f t="shared" si="312"/>
        <v>846000</v>
      </c>
      <c r="BF1699" s="82">
        <f t="shared" si="306"/>
        <v>0.97960177167577078</v>
      </c>
      <c r="BG1699" s="82">
        <f t="shared" si="308"/>
        <v>2.0398228324229217E-2</v>
      </c>
      <c r="BH1699" s="86">
        <f t="shared" si="313"/>
        <v>4.6978465613078946E-5</v>
      </c>
      <c r="BI1699" s="83">
        <f>SUMPRODUCT(BC1699:$BC$2007,BG1699:$BG$2007)</f>
        <v>2258.2441527273481</v>
      </c>
      <c r="BJ1699" s="77">
        <f t="shared" si="307"/>
        <v>1.0389810921931555E-2</v>
      </c>
      <c r="BL1699" s="78">
        <f t="shared" si="314"/>
        <v>846000</v>
      </c>
      <c r="BM1699" s="82">
        <f t="shared" si="309"/>
        <v>0.9991008229593582</v>
      </c>
      <c r="BN1699" s="82">
        <f t="shared" si="310"/>
        <v>8.9917704064179649E-4</v>
      </c>
      <c r="BO1699" s="86">
        <f t="shared" si="315"/>
        <v>3.7351924442319273E-6</v>
      </c>
      <c r="BP1699" s="83">
        <f>SUMPRODUCT(BC1698:$BC$2006, BN1699:$BN$2007)</f>
        <v>78.490692470303841</v>
      </c>
      <c r="BQ1699" s="77">
        <f t="shared" si="311"/>
        <v>6.5075191461348833E-4</v>
      </c>
    </row>
    <row r="1700" spans="55:69" x14ac:dyDescent="0.35">
      <c r="BC1700" s="88">
        <v>500</v>
      </c>
      <c r="BE1700" s="78">
        <f t="shared" si="312"/>
        <v>846500</v>
      </c>
      <c r="BF1700" s="82">
        <f t="shared" si="306"/>
        <v>0.97964864219548464</v>
      </c>
      <c r="BG1700" s="82">
        <f t="shared" si="308"/>
        <v>2.0351357804515358E-2</v>
      </c>
      <c r="BH1700" s="86">
        <f t="shared" si="313"/>
        <v>4.6870519713859693E-5</v>
      </c>
      <c r="BI1700" s="83">
        <f>SUMPRODUCT(BC1700:$BC$2007,BG1700:$BG$2007)</f>
        <v>2248.0450385652334</v>
      </c>
      <c r="BJ1700" s="77">
        <f t="shared" si="307"/>
        <v>1.0342886470654846E-2</v>
      </c>
      <c r="BL1700" s="78">
        <f t="shared" si="314"/>
        <v>846500</v>
      </c>
      <c r="BM1700" s="82">
        <f t="shared" si="309"/>
        <v>0.99910454269995441</v>
      </c>
      <c r="BN1700" s="82">
        <f t="shared" si="310"/>
        <v>8.9545730004558788E-4</v>
      </c>
      <c r="BO1700" s="86">
        <f t="shared" si="315"/>
        <v>3.7197405962086094E-6</v>
      </c>
      <c r="BP1700" s="83">
        <f>SUMPRODUCT(BC1699:$BC$2006, BN1700:$BN$2007)</f>
        <v>78.041103949982968</v>
      </c>
      <c r="BQ1700" s="77">
        <f t="shared" si="311"/>
        <v>6.4702445876899128E-4</v>
      </c>
    </row>
    <row r="1701" spans="55:69" x14ac:dyDescent="0.35">
      <c r="BC1701" s="88">
        <v>500</v>
      </c>
      <c r="BE1701" s="78">
        <f t="shared" si="312"/>
        <v>847000</v>
      </c>
      <c r="BF1701" s="82">
        <f t="shared" si="306"/>
        <v>0.97969540501733454</v>
      </c>
      <c r="BG1701" s="82">
        <f t="shared" si="308"/>
        <v>2.0304594982665458E-2</v>
      </c>
      <c r="BH1701" s="86">
        <f t="shared" si="313"/>
        <v>4.6762821849899439E-5</v>
      </c>
      <c r="BI1701" s="83">
        <f>SUMPRODUCT(BC1701:$BC$2007,BG1701:$BG$2007)</f>
        <v>2237.8693596629755</v>
      </c>
      <c r="BJ1701" s="77">
        <f t="shared" si="307"/>
        <v>1.0296069841164601E-2</v>
      </c>
      <c r="BL1701" s="78">
        <f t="shared" si="314"/>
        <v>847000</v>
      </c>
      <c r="BM1701" s="82">
        <f t="shared" si="309"/>
        <v>0.99910824705262413</v>
      </c>
      <c r="BN1701" s="82">
        <f t="shared" si="310"/>
        <v>8.9175294737586785E-4</v>
      </c>
      <c r="BO1701" s="86">
        <f t="shared" si="315"/>
        <v>3.7043526697200235E-6</v>
      </c>
      <c r="BP1701" s="83">
        <f>SUMPRODUCT(BC1700:$BC$2006, BN1701:$BN$2007)</f>
        <v>77.593375299960158</v>
      </c>
      <c r="BQ1701" s="77">
        <f t="shared" si="311"/>
        <v>6.4331242276752666E-4</v>
      </c>
    </row>
    <row r="1702" spans="55:69" x14ac:dyDescent="0.35">
      <c r="BC1702" s="88">
        <v>500</v>
      </c>
      <c r="BE1702" s="78">
        <f t="shared" si="312"/>
        <v>847500</v>
      </c>
      <c r="BF1702" s="82">
        <f t="shared" si="306"/>
        <v>0.97974206038878597</v>
      </c>
      <c r="BG1702" s="82">
        <f t="shared" si="308"/>
        <v>2.0257939611214026E-2</v>
      </c>
      <c r="BH1702" s="86">
        <f t="shared" si="313"/>
        <v>4.6655371451431726E-5</v>
      </c>
      <c r="BI1702" s="83">
        <f>SUMPRODUCT(BC1702:$BC$2007,BG1702:$BG$2007)</f>
        <v>2227.7170621716427</v>
      </c>
      <c r="BJ1702" s="77">
        <f t="shared" si="307"/>
        <v>1.0249360785710718E-2</v>
      </c>
      <c r="BL1702" s="78">
        <f t="shared" si="314"/>
        <v>847500</v>
      </c>
      <c r="BM1702" s="82">
        <f t="shared" si="309"/>
        <v>0.99911193608102478</v>
      </c>
      <c r="BN1702" s="82">
        <f t="shared" si="310"/>
        <v>8.8806391897522374E-4</v>
      </c>
      <c r="BO1702" s="86">
        <f t="shared" si="315"/>
        <v>3.6890284006441121E-6</v>
      </c>
      <c r="BP1702" s="83">
        <f>SUMPRODUCT(BC1701:$BC$2006, BN1702:$BN$2007)</f>
        <v>77.147498826272241</v>
      </c>
      <c r="BQ1702" s="77">
        <f t="shared" si="311"/>
        <v>6.3961574281985896E-4</v>
      </c>
    </row>
    <row r="1703" spans="55:69" x14ac:dyDescent="0.35">
      <c r="BC1703" s="88">
        <v>500</v>
      </c>
      <c r="BE1703" s="78">
        <f t="shared" si="312"/>
        <v>848000</v>
      </c>
      <c r="BF1703" s="82">
        <f t="shared" si="306"/>
        <v>0.97978860855673555</v>
      </c>
      <c r="BG1703" s="82">
        <f t="shared" si="308"/>
        <v>2.0211391443264448E-2</v>
      </c>
      <c r="BH1703" s="86">
        <f t="shared" si="313"/>
        <v>4.6548167949578279E-5</v>
      </c>
      <c r="BI1703" s="83">
        <f>SUMPRODUCT(BC1703:$BC$2007,BG1703:$BG$2007)</f>
        <v>2217.5880923660352</v>
      </c>
      <c r="BJ1703" s="77">
        <f t="shared" si="307"/>
        <v>1.0202759057112366E-2</v>
      </c>
      <c r="BL1703" s="78">
        <f t="shared" si="314"/>
        <v>848000</v>
      </c>
      <c r="BM1703" s="82">
        <f t="shared" si="309"/>
        <v>0.99911560984855019</v>
      </c>
      <c r="BN1703" s="82">
        <f t="shared" si="310"/>
        <v>8.8439015144980981E-4</v>
      </c>
      <c r="BO1703" s="86">
        <f t="shared" si="315"/>
        <v>3.673767525413929E-6</v>
      </c>
      <c r="BP1703" s="83">
        <f>SUMPRODUCT(BC1702:$BC$2006, BN1703:$BN$2007)</f>
        <v>76.703466866784609</v>
      </c>
      <c r="BQ1703" s="77">
        <f t="shared" si="311"/>
        <v>6.3593435540063763E-4</v>
      </c>
    </row>
    <row r="1704" spans="55:69" x14ac:dyDescent="0.35">
      <c r="BC1704" s="88">
        <v>500</v>
      </c>
      <c r="BE1704" s="78">
        <f t="shared" si="312"/>
        <v>848500</v>
      </c>
      <c r="BF1704" s="82">
        <f t="shared" si="306"/>
        <v>0.97983504976751268</v>
      </c>
      <c r="BG1704" s="82">
        <f t="shared" si="308"/>
        <v>2.0164950232487322E-2</v>
      </c>
      <c r="BH1704" s="86">
        <f t="shared" si="313"/>
        <v>4.6441210777126152E-5</v>
      </c>
      <c r="BI1704" s="83">
        <f>SUMPRODUCT(BC1704:$BC$2007,BG1704:$BG$2007)</f>
        <v>2207.4823966444028</v>
      </c>
      <c r="BJ1704" s="77">
        <f t="shared" si="307"/>
        <v>1.0156264408756685E-2</v>
      </c>
      <c r="BL1704" s="78">
        <f t="shared" si="314"/>
        <v>848500</v>
      </c>
      <c r="BM1704" s="82">
        <f t="shared" si="309"/>
        <v>0.99911926841833176</v>
      </c>
      <c r="BN1704" s="82">
        <f t="shared" si="310"/>
        <v>8.8073158166823706E-4</v>
      </c>
      <c r="BO1704" s="86">
        <f t="shared" si="315"/>
        <v>3.6585697815727514E-6</v>
      </c>
      <c r="BP1704" s="83">
        <f>SUMPRODUCT(BC1703:$BC$2006, BN1704:$BN$2007)</f>
        <v>76.261271791059713</v>
      </c>
      <c r="BQ1704" s="77">
        <f t="shared" si="311"/>
        <v>6.3226819724730612E-4</v>
      </c>
    </row>
    <row r="1705" spans="55:69" x14ac:dyDescent="0.35">
      <c r="BC1705" s="88">
        <v>500</v>
      </c>
      <c r="BE1705" s="78">
        <f t="shared" si="312"/>
        <v>849000</v>
      </c>
      <c r="BF1705" s="82">
        <f t="shared" si="306"/>
        <v>0.97988138426688087</v>
      </c>
      <c r="BG1705" s="82">
        <f t="shared" si="308"/>
        <v>2.0118615733119127E-2</v>
      </c>
      <c r="BH1705" s="86">
        <f t="shared" si="313"/>
        <v>4.633449936819467E-5</v>
      </c>
      <c r="BI1705" s="83">
        <f>SUMPRODUCT(BC1705:$BC$2007,BG1705:$BG$2007)</f>
        <v>2197.3999215281592</v>
      </c>
      <c r="BJ1705" s="77">
        <f t="shared" si="307"/>
        <v>1.0109876594597469E-2</v>
      </c>
      <c r="BL1705" s="78">
        <f t="shared" si="314"/>
        <v>849000</v>
      </c>
      <c r="BM1705" s="82">
        <f t="shared" si="309"/>
        <v>0.99912291185324009</v>
      </c>
      <c r="BN1705" s="82">
        <f t="shared" si="310"/>
        <v>8.7708814675990787E-4</v>
      </c>
      <c r="BO1705" s="86">
        <f t="shared" si="315"/>
        <v>3.6434349083291906E-6</v>
      </c>
      <c r="BP1705" s="83">
        <f>SUMPRODUCT(BC1704:$BC$2006, BN1705:$BN$2007)</f>
        <v>75.820906000225577</v>
      </c>
      <c r="BQ1705" s="77">
        <f t="shared" si="311"/>
        <v>6.2861720535901293E-4</v>
      </c>
    </row>
    <row r="1706" spans="55:69" x14ac:dyDescent="0.35">
      <c r="BC1706" s="88">
        <v>500</v>
      </c>
      <c r="BE1706" s="78">
        <f t="shared" si="312"/>
        <v>849500</v>
      </c>
      <c r="BF1706" s="82">
        <f t="shared" si="306"/>
        <v>0.97992761230003878</v>
      </c>
      <c r="BG1706" s="82">
        <f t="shared" si="308"/>
        <v>2.0072387699961225E-2</v>
      </c>
      <c r="BH1706" s="86">
        <f t="shared" si="313"/>
        <v>4.622803315790236E-5</v>
      </c>
      <c r="BI1706" s="83">
        <f>SUMPRODUCT(BC1706:$BC$2007,BG1706:$BG$2007)</f>
        <v>2187.3406136615995</v>
      </c>
      <c r="BJ1706" s="77">
        <f t="shared" si="307"/>
        <v>1.0063595369153874E-2</v>
      </c>
      <c r="BL1706" s="78">
        <f t="shared" si="314"/>
        <v>849500</v>
      </c>
      <c r="BM1706" s="82">
        <f t="shared" si="309"/>
        <v>0.99912654021588565</v>
      </c>
      <c r="BN1706" s="82">
        <f t="shared" si="310"/>
        <v>8.7345978411434988E-4</v>
      </c>
      <c r="BO1706" s="86">
        <f t="shared" si="315"/>
        <v>3.628362645557992E-6</v>
      </c>
      <c r="BP1706" s="83">
        <f>SUMPRODUCT(BC1705:$BC$2006, BN1706:$BN$2007)</f>
        <v>75.382361926845633</v>
      </c>
      <c r="BQ1706" s="77">
        <f t="shared" si="311"/>
        <v>6.2498131699553132E-4</v>
      </c>
    </row>
    <row r="1707" spans="55:69" x14ac:dyDescent="0.35">
      <c r="BC1707" s="88">
        <v>500</v>
      </c>
      <c r="BE1707" s="78">
        <f t="shared" si="312"/>
        <v>850000</v>
      </c>
      <c r="BF1707" s="82">
        <f t="shared" si="306"/>
        <v>0.97997373411162181</v>
      </c>
      <c r="BG1707" s="82">
        <f t="shared" si="308"/>
        <v>2.0026265888378192E-2</v>
      </c>
      <c r="BH1707" s="86">
        <f t="shared" si="313"/>
        <v>4.6121811583033079E-5</v>
      </c>
      <c r="BI1707" s="83">
        <f>SUMPRODUCT(BC1707:$BC$2007,BG1707:$BG$2007)</f>
        <v>2177.3044198116186</v>
      </c>
      <c r="BJ1707" s="77">
        <f t="shared" si="307"/>
        <v>1.0017420487509116E-2</v>
      </c>
      <c r="BL1707" s="78">
        <f t="shared" si="314"/>
        <v>850000</v>
      </c>
      <c r="BM1707" s="82">
        <f t="shared" si="309"/>
        <v>0.99913015356861956</v>
      </c>
      <c r="BN1707" s="82">
        <f t="shared" si="310"/>
        <v>8.6984643138043882E-4</v>
      </c>
      <c r="BO1707" s="86">
        <f t="shared" si="315"/>
        <v>3.6133527339110572E-6</v>
      </c>
      <c r="BP1707" s="83">
        <f>SUMPRODUCT(BC1706:$BC$2006, BN1707:$BN$2007)</f>
        <v>74.94563203478846</v>
      </c>
      <c r="BQ1707" s="77">
        <f t="shared" si="311"/>
        <v>6.2136046967617973E-4</v>
      </c>
    </row>
    <row r="1708" spans="55:69" x14ac:dyDescent="0.35">
      <c r="BC1708" s="88">
        <v>500</v>
      </c>
      <c r="BE1708" s="78">
        <f t="shared" si="312"/>
        <v>850500</v>
      </c>
      <c r="BF1708" s="82">
        <f t="shared" si="306"/>
        <v>0.98001974994570284</v>
      </c>
      <c r="BG1708" s="82">
        <f t="shared" si="308"/>
        <v>1.9980250054297155E-2</v>
      </c>
      <c r="BH1708" s="86">
        <f t="shared" si="313"/>
        <v>4.6015834081036822E-5</v>
      </c>
      <c r="BI1708" s="83">
        <f>SUMPRODUCT(BC1708:$BC$2007,BG1708:$BG$2007)</f>
        <v>2167.2912868674298</v>
      </c>
      <c r="BJ1708" s="77">
        <f t="shared" si="307"/>
        <v>9.9713517053091737E-3</v>
      </c>
      <c r="BL1708" s="78">
        <f t="shared" si="314"/>
        <v>850500</v>
      </c>
      <c r="BM1708" s="82">
        <f t="shared" si="309"/>
        <v>0.99913375197353538</v>
      </c>
      <c r="BN1708" s="82">
        <f t="shared" si="310"/>
        <v>8.6624802646462218E-4</v>
      </c>
      <c r="BO1708" s="86">
        <f t="shared" si="315"/>
        <v>3.5984049158166442E-6</v>
      </c>
      <c r="BP1708" s="83">
        <f>SUMPRODUCT(BC1707:$BC$2006, BN1708:$BN$2007)</f>
        <v>74.510708819098241</v>
      </c>
      <c r="BQ1708" s="77">
        <f t="shared" si="311"/>
        <v>6.1775460117874804E-4</v>
      </c>
    </row>
    <row r="1709" spans="55:69" x14ac:dyDescent="0.35">
      <c r="BC1709" s="88">
        <v>500</v>
      </c>
      <c r="BE1709" s="78">
        <f t="shared" si="312"/>
        <v>851000</v>
      </c>
      <c r="BF1709" s="82">
        <f t="shared" si="306"/>
        <v>0.98006566004579454</v>
      </c>
      <c r="BG1709" s="82">
        <f t="shared" si="308"/>
        <v>1.993433995420546E-2</v>
      </c>
      <c r="BH1709" s="86">
        <f t="shared" si="313"/>
        <v>4.591010009169505E-5</v>
      </c>
      <c r="BI1709" s="83">
        <f>SUMPRODUCT(BC1709:$BC$2007,BG1709:$BG$2007)</f>
        <v>2157.3011618402811</v>
      </c>
      <c r="BJ1709" s="77">
        <f t="shared" si="307"/>
        <v>9.9253887787614965E-3</v>
      </c>
      <c r="BL1709" s="78">
        <f t="shared" si="314"/>
        <v>851000</v>
      </c>
      <c r="BM1709" s="82">
        <f t="shared" si="309"/>
        <v>0.99913733549246964</v>
      </c>
      <c r="BN1709" s="82">
        <f t="shared" si="310"/>
        <v>8.6266450753036406E-4</v>
      </c>
      <c r="BO1709" s="86">
        <f t="shared" si="315"/>
        <v>3.5835189342581231E-6</v>
      </c>
      <c r="BP1709" s="83">
        <f>SUMPRODUCT(BC1708:$BC$2006, BN1709:$BN$2007)</f>
        <v>74.077584805865925</v>
      </c>
      <c r="BQ1709" s="77">
        <f t="shared" si="311"/>
        <v>6.1416364953842915E-4</v>
      </c>
    </row>
    <row r="1710" spans="55:69" x14ac:dyDescent="0.35">
      <c r="BC1710" s="88">
        <v>500</v>
      </c>
      <c r="BE1710" s="78">
        <f t="shared" si="312"/>
        <v>851500</v>
      </c>
      <c r="BF1710" s="82">
        <f t="shared" si="306"/>
        <v>0.98011146465484955</v>
      </c>
      <c r="BG1710" s="82">
        <f t="shared" si="308"/>
        <v>1.9888535345150449E-2</v>
      </c>
      <c r="BH1710" s="86">
        <f t="shared" si="313"/>
        <v>4.5804609055011269E-5</v>
      </c>
      <c r="BI1710" s="83">
        <f>SUMPRODUCT(BC1710:$BC$2007,BG1710:$BG$2007)</f>
        <v>2147.3339918631787</v>
      </c>
      <c r="BJ1710" s="77">
        <f t="shared" si="307"/>
        <v>9.8795314646337139E-3</v>
      </c>
      <c r="BL1710" s="78">
        <f t="shared" si="314"/>
        <v>851500</v>
      </c>
      <c r="BM1710" s="82">
        <f t="shared" si="309"/>
        <v>0.99914090418700308</v>
      </c>
      <c r="BN1710" s="82">
        <f t="shared" si="310"/>
        <v>8.5909581299692395E-4</v>
      </c>
      <c r="BO1710" s="86">
        <f t="shared" si="315"/>
        <v>3.5686945334401088E-6</v>
      </c>
      <c r="BP1710" s="83">
        <f>SUMPRODUCT(BC1709:$BC$2006, BN1710:$BN$2007)</f>
        <v>73.646252552100734</v>
      </c>
      <c r="BQ1710" s="77">
        <f t="shared" si="311"/>
        <v>6.1058755304675336E-4</v>
      </c>
    </row>
    <row r="1711" spans="55:69" x14ac:dyDescent="0.35">
      <c r="BC1711" s="88">
        <v>500</v>
      </c>
      <c r="BE1711" s="78">
        <f t="shared" si="312"/>
        <v>852000</v>
      </c>
      <c r="BF1711" s="82">
        <f t="shared" si="306"/>
        <v>0.98015716401526254</v>
      </c>
      <c r="BG1711" s="82">
        <f t="shared" si="308"/>
        <v>1.9842835984737461E-2</v>
      </c>
      <c r="BH1711" s="86">
        <f t="shared" si="313"/>
        <v>4.5699360412987389E-5</v>
      </c>
      <c r="BI1711" s="83">
        <f>SUMPRODUCT(BC1711:$BC$2007,BG1711:$BG$2007)</f>
        <v>2137.3897241906029</v>
      </c>
      <c r="BJ1711" s="77">
        <f t="shared" si="307"/>
        <v>9.833779520252342E-3</v>
      </c>
      <c r="BL1711" s="78">
        <f t="shared" si="314"/>
        <v>852000</v>
      </c>
      <c r="BM1711" s="82">
        <f t="shared" si="309"/>
        <v>0.99914445811846175</v>
      </c>
      <c r="BN1711" s="82">
        <f t="shared" si="310"/>
        <v>8.5554188153824651E-4</v>
      </c>
      <c r="BO1711" s="86">
        <f t="shared" si="315"/>
        <v>3.5539314586774395E-6</v>
      </c>
      <c r="BP1711" s="83">
        <f>SUMPRODUCT(BC1710:$BC$2006, BN1711:$BN$2007)</f>
        <v>73.216704645602292</v>
      </c>
      <c r="BQ1711" s="77">
        <f t="shared" si="311"/>
        <v>6.0702625025052905E-4</v>
      </c>
    </row>
    <row r="1712" spans="55:69" x14ac:dyDescent="0.35">
      <c r="BC1712" s="88">
        <v>500</v>
      </c>
      <c r="BE1712" s="78">
        <f t="shared" si="312"/>
        <v>852500</v>
      </c>
      <c r="BF1712" s="82">
        <f t="shared" si="306"/>
        <v>0.98020275836887105</v>
      </c>
      <c r="BG1712" s="82">
        <f t="shared" si="308"/>
        <v>1.9797241631128948E-2</v>
      </c>
      <c r="BH1712" s="86">
        <f t="shared" si="313"/>
        <v>4.5594353608513494E-5</v>
      </c>
      <c r="BI1712" s="83">
        <f>SUMPRODUCT(BC1712:$BC$2007,BG1712:$BG$2007)</f>
        <v>2127.468306198235</v>
      </c>
      <c r="BJ1712" s="77">
        <f t="shared" si="307"/>
        <v>9.7881327035015241E-3</v>
      </c>
      <c r="BL1712" s="78">
        <f t="shared" si="314"/>
        <v>852500</v>
      </c>
      <c r="BM1712" s="82">
        <f t="shared" si="309"/>
        <v>0.99914799734791782</v>
      </c>
      <c r="BN1712" s="82">
        <f t="shared" si="310"/>
        <v>8.520026520821844E-4</v>
      </c>
      <c r="BO1712" s="86">
        <f t="shared" si="315"/>
        <v>3.5392294560621096E-6</v>
      </c>
      <c r="BP1712" s="83">
        <f>SUMPRODUCT(BC1711:$BC$2006, BN1712:$BN$2007)</f>
        <v>72.788933704833156</v>
      </c>
      <c r="BQ1712" s="77">
        <f t="shared" si="311"/>
        <v>6.0347967995078499E-4</v>
      </c>
    </row>
    <row r="1713" spans="55:69" x14ac:dyDescent="0.35">
      <c r="BC1713" s="88">
        <v>500</v>
      </c>
      <c r="BE1713" s="78">
        <f t="shared" si="312"/>
        <v>853000</v>
      </c>
      <c r="BF1713" s="82">
        <f t="shared" si="306"/>
        <v>0.98024824795695698</v>
      </c>
      <c r="BG1713" s="82">
        <f t="shared" si="308"/>
        <v>1.9751752043043025E-2</v>
      </c>
      <c r="BH1713" s="86">
        <f t="shared" si="313"/>
        <v>4.5489588085922961E-5</v>
      </c>
      <c r="BI1713" s="83">
        <f>SUMPRODUCT(BC1713:$BC$2007,BG1713:$BG$2007)</f>
        <v>2117.5696853826698</v>
      </c>
      <c r="BJ1713" s="77">
        <f t="shared" si="307"/>
        <v>9.7425907728217031E-3</v>
      </c>
      <c r="BL1713" s="78">
        <f t="shared" si="314"/>
        <v>853000</v>
      </c>
      <c r="BM1713" s="82">
        <f t="shared" si="309"/>
        <v>0.99915152193619106</v>
      </c>
      <c r="BN1713" s="82">
        <f t="shared" si="310"/>
        <v>8.4847806380894397E-4</v>
      </c>
      <c r="BO1713" s="86">
        <f t="shared" si="315"/>
        <v>3.5245882732404255E-6</v>
      </c>
      <c r="BP1713" s="83">
        <f>SUMPRODUCT(BC1712:$BC$2006, BN1713:$BN$2007)</f>
        <v>72.362932378792053</v>
      </c>
      <c r="BQ1713" s="77">
        <f t="shared" si="311"/>
        <v>5.9994778120171972E-4</v>
      </c>
    </row>
    <row r="1714" spans="55:69" x14ac:dyDescent="0.35">
      <c r="BC1714" s="88">
        <v>500</v>
      </c>
      <c r="BE1714" s="78">
        <f t="shared" si="312"/>
        <v>853500</v>
      </c>
      <c r="BF1714" s="82">
        <f t="shared" si="306"/>
        <v>0.98029363302024786</v>
      </c>
      <c r="BG1714" s="82">
        <f t="shared" si="308"/>
        <v>1.9706366979752143E-2</v>
      </c>
      <c r="BH1714" s="86">
        <f t="shared" si="313"/>
        <v>4.5385063290881433E-5</v>
      </c>
      <c r="BI1714" s="83">
        <f>SUMPRODUCT(BC1714:$BC$2007,BG1714:$BG$2007)</f>
        <v>2107.6938093611489</v>
      </c>
      <c r="BJ1714" s="77">
        <f t="shared" si="307"/>
        <v>9.6971534872084021E-3</v>
      </c>
      <c r="BL1714" s="78">
        <f t="shared" si="314"/>
        <v>853500</v>
      </c>
      <c r="BM1714" s="82">
        <f t="shared" si="309"/>
        <v>0.99915503194384947</v>
      </c>
      <c r="BN1714" s="82">
        <f t="shared" si="310"/>
        <v>8.4496805615053017E-4</v>
      </c>
      <c r="BO1714" s="86">
        <f t="shared" si="315"/>
        <v>3.5100076584138051E-6</v>
      </c>
      <c r="BP1714" s="83">
        <f>SUMPRODUCT(BC1713:$BC$2006, BN1714:$BN$2007)</f>
        <v>71.938693346887575</v>
      </c>
      <c r="BQ1714" s="77">
        <f t="shared" si="311"/>
        <v>5.9643049330965453E-4</v>
      </c>
    </row>
    <row r="1715" spans="55:69" x14ac:dyDescent="0.35">
      <c r="BC1715" s="88">
        <v>500</v>
      </c>
      <c r="BE1715" s="78">
        <f t="shared" si="312"/>
        <v>854000</v>
      </c>
      <c r="BF1715" s="82">
        <f t="shared" si="306"/>
        <v>0.98033891379891813</v>
      </c>
      <c r="BG1715" s="82">
        <f t="shared" si="308"/>
        <v>1.9661086201081868E-2</v>
      </c>
      <c r="BH1715" s="86">
        <f t="shared" si="313"/>
        <v>4.5280778670275801E-5</v>
      </c>
      <c r="BI1715" s="83">
        <f>SUMPRODUCT(BC1715:$BC$2007,BG1715:$BG$2007)</f>
        <v>2097.8406258712726</v>
      </c>
      <c r="BJ1715" s="77">
        <f t="shared" si="307"/>
        <v>9.6518206062108924E-3</v>
      </c>
      <c r="BL1715" s="78">
        <f t="shared" si="314"/>
        <v>854000</v>
      </c>
      <c r="BM1715" s="82">
        <f t="shared" si="309"/>
        <v>0.99915852743121059</v>
      </c>
      <c r="BN1715" s="82">
        <f t="shared" si="310"/>
        <v>8.4147256878941423E-4</v>
      </c>
      <c r="BO1715" s="86">
        <f t="shared" si="315"/>
        <v>3.4954873611159343E-6</v>
      </c>
      <c r="BP1715" s="83">
        <f>SUMPRODUCT(BC1714:$BC$2006, BN1715:$BN$2007)</f>
        <v>71.516209318812301</v>
      </c>
      <c r="BQ1715" s="77">
        <f t="shared" si="311"/>
        <v>5.9292775583198959E-4</v>
      </c>
    </row>
    <row r="1716" spans="55:69" x14ac:dyDescent="0.35">
      <c r="BC1716" s="88">
        <v>500</v>
      </c>
      <c r="BE1716" s="78">
        <f t="shared" si="312"/>
        <v>854500</v>
      </c>
      <c r="BF1716" s="82">
        <f t="shared" si="306"/>
        <v>0.98038409053259012</v>
      </c>
      <c r="BG1716" s="82">
        <f t="shared" si="308"/>
        <v>1.9615909467409876E-2</v>
      </c>
      <c r="BH1716" s="86">
        <f t="shared" si="313"/>
        <v>4.5176733671992153E-5</v>
      </c>
      <c r="BI1716" s="83">
        <f>SUMPRODUCT(BC1716:$BC$2007,BG1716:$BG$2007)</f>
        <v>2088.0100827707315</v>
      </c>
      <c r="BJ1716" s="77">
        <f t="shared" si="307"/>
        <v>9.6065918899309599E-3</v>
      </c>
      <c r="BL1716" s="78">
        <f t="shared" si="314"/>
        <v>854500</v>
      </c>
      <c r="BM1716" s="82">
        <f t="shared" si="309"/>
        <v>0.99916200845834235</v>
      </c>
      <c r="BN1716" s="82">
        <f t="shared" si="310"/>
        <v>8.3799154165764556E-4</v>
      </c>
      <c r="BO1716" s="86">
        <f t="shared" si="315"/>
        <v>3.481027131768677E-6</v>
      </c>
      <c r="BP1716" s="83">
        <f>SUMPRODUCT(BC1715:$BC$2006, BN1716:$BN$2007)</f>
        <v>71.095473034417594</v>
      </c>
      <c r="BQ1716" s="77">
        <f t="shared" si="311"/>
        <v>5.8943950857616619E-4</v>
      </c>
    </row>
    <row r="1717" spans="55:69" x14ac:dyDescent="0.35">
      <c r="BC1717" s="88">
        <v>500</v>
      </c>
      <c r="BE1717" s="78">
        <f t="shared" si="312"/>
        <v>855000</v>
      </c>
      <c r="BF1717" s="82">
        <f t="shared" si="306"/>
        <v>0.98042916346033582</v>
      </c>
      <c r="BG1717" s="82">
        <f t="shared" si="308"/>
        <v>1.9570836539664183E-2</v>
      </c>
      <c r="BH1717" s="86">
        <f t="shared" si="313"/>
        <v>4.5072927745692937E-5</v>
      </c>
      <c r="BI1717" s="83">
        <f>SUMPRODUCT(BC1717:$BC$2007,BG1717:$BG$2007)</f>
        <v>2078.2021280370268</v>
      </c>
      <c r="BJ1717" s="77">
        <f t="shared" si="307"/>
        <v>9.5614670990216231E-3</v>
      </c>
      <c r="BL1717" s="78">
        <f t="shared" si="314"/>
        <v>855000</v>
      </c>
      <c r="BM1717" s="82">
        <f t="shared" si="309"/>
        <v>0.99916547508506415</v>
      </c>
      <c r="BN1717" s="82">
        <f t="shared" si="310"/>
        <v>8.3452491493585246E-4</v>
      </c>
      <c r="BO1717" s="86">
        <f t="shared" si="315"/>
        <v>3.4666267217930979E-6</v>
      </c>
      <c r="BP1717" s="83">
        <f>SUMPRODUCT(BC1716:$BC$2006, BN1717:$BN$2007)</f>
        <v>70.676477263588751</v>
      </c>
      <c r="BQ1717" s="77">
        <f t="shared" si="311"/>
        <v>5.8596569159863115E-4</v>
      </c>
    </row>
    <row r="1718" spans="55:69" x14ac:dyDescent="0.35">
      <c r="BC1718" s="88">
        <v>500</v>
      </c>
      <c r="BE1718" s="78">
        <f t="shared" si="312"/>
        <v>855500</v>
      </c>
      <c r="BF1718" s="82">
        <f t="shared" si="306"/>
        <v>0.98047413282067775</v>
      </c>
      <c r="BG1718" s="82">
        <f t="shared" si="308"/>
        <v>1.9525867179322254E-2</v>
      </c>
      <c r="BH1718" s="86">
        <f t="shared" si="313"/>
        <v>4.4969360341928777E-5</v>
      </c>
      <c r="BI1718" s="83">
        <f>SUMPRODUCT(BC1718:$BC$2007,BG1718:$BG$2007)</f>
        <v>2068.4167097671943</v>
      </c>
      <c r="BJ1718" s="77">
        <f t="shared" si="307"/>
        <v>9.5164459946858546E-3</v>
      </c>
      <c r="BL1718" s="78">
        <f t="shared" si="314"/>
        <v>855500</v>
      </c>
      <c r="BM1718" s="82">
        <f t="shared" si="309"/>
        <v>0.9991689273709482</v>
      </c>
      <c r="BN1718" s="82">
        <f t="shared" si="310"/>
        <v>8.3107262905179891E-4</v>
      </c>
      <c r="BO1718" s="86">
        <f t="shared" si="315"/>
        <v>3.452285884053552E-6</v>
      </c>
      <c r="BP1718" s="83">
        <f>SUMPRODUCT(BC1717:$BC$2006, BN1718:$BN$2007)</f>
        <v>70.259214806120823</v>
      </c>
      <c r="BQ1718" s="77">
        <f t="shared" si="311"/>
        <v>5.8250624520380778E-4</v>
      </c>
    </row>
    <row r="1719" spans="55:69" x14ac:dyDescent="0.35">
      <c r="BC1719" s="88">
        <v>500</v>
      </c>
      <c r="BE1719" s="78">
        <f t="shared" si="312"/>
        <v>856000</v>
      </c>
      <c r="BF1719" s="82">
        <f t="shared" si="306"/>
        <v>0.98051899885159044</v>
      </c>
      <c r="BG1719" s="82">
        <f t="shared" si="308"/>
        <v>1.948100114840956E-2</v>
      </c>
      <c r="BH1719" s="86">
        <f t="shared" si="313"/>
        <v>4.4866030912693589E-5</v>
      </c>
      <c r="BI1719" s="83">
        <f>SUMPRODUCT(BC1719:$BC$2007,BG1719:$BG$2007)</f>
        <v>2058.6537761775335</v>
      </c>
      <c r="BJ1719" s="77">
        <f t="shared" si="307"/>
        <v>9.4715283386753463E-3</v>
      </c>
      <c r="BL1719" s="78">
        <f t="shared" si="314"/>
        <v>856000</v>
      </c>
      <c r="BM1719" s="82">
        <f t="shared" si="309"/>
        <v>0.99917236537531984</v>
      </c>
      <c r="BN1719" s="82">
        <f t="shared" si="310"/>
        <v>8.2763462468016247E-4</v>
      </c>
      <c r="BO1719" s="86">
        <f t="shared" si="315"/>
        <v>3.4380043716364383E-6</v>
      </c>
      <c r="BP1719" s="83">
        <f>SUMPRODUCT(BC1718:$BC$2006, BN1719:$BN$2007)</f>
        <v>69.843678491594929</v>
      </c>
      <c r="BQ1719" s="77">
        <f t="shared" si="311"/>
        <v>5.7906110994307013E-4</v>
      </c>
    </row>
    <row r="1720" spans="55:69" x14ac:dyDescent="0.35">
      <c r="BC1720" s="88">
        <v>500</v>
      </c>
      <c r="BE1720" s="78">
        <f t="shared" si="312"/>
        <v>856500</v>
      </c>
      <c r="BF1720" s="82">
        <f t="shared" si="306"/>
        <v>0.98056376179050153</v>
      </c>
      <c r="BG1720" s="82">
        <f t="shared" si="308"/>
        <v>1.9436238209498469E-2</v>
      </c>
      <c r="BH1720" s="86">
        <f t="shared" si="313"/>
        <v>4.476293891109151E-5</v>
      </c>
      <c r="BI1720" s="83">
        <f>SUMPRODUCT(BC1720:$BC$2007,BG1720:$BG$2007)</f>
        <v>2048.9132756033291</v>
      </c>
      <c r="BJ1720" s="77">
        <f t="shared" si="307"/>
        <v>9.4267138932892149E-3</v>
      </c>
      <c r="BL1720" s="78">
        <f t="shared" si="314"/>
        <v>856500</v>
      </c>
      <c r="BM1720" s="82">
        <f t="shared" si="309"/>
        <v>0.99917578915725946</v>
      </c>
      <c r="BN1720" s="82">
        <f t="shared" si="310"/>
        <v>8.2421084274053591E-4</v>
      </c>
      <c r="BO1720" s="86">
        <f t="shared" si="315"/>
        <v>3.4237819396265579E-6</v>
      </c>
      <c r="BP1720" s="83">
        <f>SUMPRODUCT(BC1719:$BC$2006, BN1720:$BN$2007)</f>
        <v>69.429861179254843</v>
      </c>
      <c r="BQ1720" s="77">
        <f t="shared" si="311"/>
        <v>5.7563022661371991E-4</v>
      </c>
    </row>
    <row r="1721" spans="55:69" x14ac:dyDescent="0.35">
      <c r="BC1721" s="88">
        <v>500</v>
      </c>
      <c r="BE1721" s="78">
        <f t="shared" si="312"/>
        <v>857000</v>
      </c>
      <c r="BF1721" s="82">
        <f t="shared" si="306"/>
        <v>0.9806084218742932</v>
      </c>
      <c r="BG1721" s="82">
        <f t="shared" si="308"/>
        <v>1.9391578125706799E-2</v>
      </c>
      <c r="BH1721" s="86">
        <f t="shared" si="313"/>
        <v>4.4660083791669969E-5</v>
      </c>
      <c r="BI1721" s="83">
        <f>SUMPRODUCT(BC1721:$BC$2007,BG1721:$BG$2007)</f>
        <v>2039.1951564985795</v>
      </c>
      <c r="BJ1721" s="77">
        <f t="shared" si="307"/>
        <v>9.3820024213727635E-3</v>
      </c>
      <c r="BL1721" s="78">
        <f t="shared" si="314"/>
        <v>857000</v>
      </c>
      <c r="BM1721" s="82">
        <f t="shared" si="309"/>
        <v>0.99917919877560268</v>
      </c>
      <c r="BN1721" s="82">
        <f t="shared" si="310"/>
        <v>8.2080122439731618E-4</v>
      </c>
      <c r="BO1721" s="86">
        <f t="shared" si="315"/>
        <v>3.4096183432197336E-6</v>
      </c>
      <c r="BP1721" s="83">
        <f>SUMPRODUCT(BC1720:$BC$2006, BN1721:$BN$2007)</f>
        <v>69.017755757884586</v>
      </c>
      <c r="BQ1721" s="77">
        <f t="shared" si="311"/>
        <v>5.7221353625797164E-4</v>
      </c>
    </row>
    <row r="1722" spans="55:69" x14ac:dyDescent="0.35">
      <c r="BC1722" s="88">
        <v>500</v>
      </c>
      <c r="BE1722" s="78">
        <f t="shared" si="312"/>
        <v>857500</v>
      </c>
      <c r="BF1722" s="82">
        <f t="shared" si="306"/>
        <v>0.98065297933930329</v>
      </c>
      <c r="BG1722" s="82">
        <f t="shared" si="308"/>
        <v>1.9347020660696712E-2</v>
      </c>
      <c r="BH1722" s="86">
        <f t="shared" si="313"/>
        <v>4.4557465010086617E-5</v>
      </c>
      <c r="BI1722" s="83">
        <f>SUMPRODUCT(BC1722:$BC$2007,BG1722:$BG$2007)</f>
        <v>2029.4993674357263</v>
      </c>
      <c r="BJ1722" s="77">
        <f t="shared" si="307"/>
        <v>9.3373936863162324E-3</v>
      </c>
      <c r="BL1722" s="78">
        <f t="shared" si="314"/>
        <v>857500</v>
      </c>
      <c r="BM1722" s="82">
        <f t="shared" si="309"/>
        <v>0.99918259428894185</v>
      </c>
      <c r="BN1722" s="82">
        <f t="shared" si="310"/>
        <v>8.1740571105815008E-4</v>
      </c>
      <c r="BO1722" s="86">
        <f t="shared" si="315"/>
        <v>3.3955133391661008E-6</v>
      </c>
      <c r="BP1722" s="83">
        <f>SUMPRODUCT(BC1721:$BC$2006, BN1722:$BN$2007)</f>
        <v>68.607355145685901</v>
      </c>
      <c r="BQ1722" s="77">
        <f t="shared" si="311"/>
        <v>5.6881098016193653E-4</v>
      </c>
    </row>
    <row r="1723" spans="55:69" x14ac:dyDescent="0.35">
      <c r="BC1723" s="88">
        <v>500</v>
      </c>
      <c r="BE1723" s="78">
        <f t="shared" si="312"/>
        <v>858000</v>
      </c>
      <c r="BF1723" s="82">
        <f t="shared" si="306"/>
        <v>0.98069743442132651</v>
      </c>
      <c r="BG1723" s="82">
        <f t="shared" si="308"/>
        <v>1.9302565578673492E-2</v>
      </c>
      <c r="BH1723" s="86">
        <f t="shared" si="313"/>
        <v>4.4455082023220349E-5</v>
      </c>
      <c r="BI1723" s="83">
        <f>SUMPRODUCT(BC1723:$BC$2007,BG1723:$BG$2007)</f>
        <v>2019.8258571053777</v>
      </c>
      <c r="BJ1723" s="77">
        <f t="shared" si="307"/>
        <v>9.2928874520535245E-3</v>
      </c>
      <c r="BL1723" s="78">
        <f t="shared" si="314"/>
        <v>858000</v>
      </c>
      <c r="BM1723" s="82">
        <f t="shared" si="309"/>
        <v>0.99918597575562695</v>
      </c>
      <c r="BN1723" s="82">
        <f t="shared" si="310"/>
        <v>8.140242443730461E-4</v>
      </c>
      <c r="BO1723" s="86">
        <f t="shared" si="315"/>
        <v>3.3814666851039732E-6</v>
      </c>
      <c r="BP1723" s="83">
        <f>SUMPRODUCT(BC1722:$BC$2006, BN1723:$BN$2007)</f>
        <v>68.198652290156858</v>
      </c>
      <c r="BQ1723" s="77">
        <f t="shared" si="311"/>
        <v>5.6542249985461668E-4</v>
      </c>
    </row>
    <row r="1724" spans="55:69" x14ac:dyDescent="0.35">
      <c r="BC1724" s="88">
        <v>500</v>
      </c>
      <c r="BE1724" s="78">
        <f t="shared" si="312"/>
        <v>858500</v>
      </c>
      <c r="BF1724" s="82">
        <f t="shared" si="306"/>
        <v>0.98074178735561579</v>
      </c>
      <c r="BG1724" s="82">
        <f t="shared" si="308"/>
        <v>1.9258212644384209E-2</v>
      </c>
      <c r="BH1724" s="86">
        <f t="shared" si="313"/>
        <v>4.4352934289282331E-5</v>
      </c>
      <c r="BI1724" s="83">
        <f>SUMPRODUCT(BC1724:$BC$2007,BG1724:$BG$2007)</f>
        <v>2010.1745743160411</v>
      </c>
      <c r="BJ1724" s="77">
        <f t="shared" si="307"/>
        <v>9.2484834830609802E-3</v>
      </c>
      <c r="BL1724" s="78">
        <f t="shared" si="314"/>
        <v>858500</v>
      </c>
      <c r="BM1724" s="82">
        <f t="shared" si="309"/>
        <v>0.99918934323376674</v>
      </c>
      <c r="BN1724" s="82">
        <f t="shared" si="310"/>
        <v>8.1065676623326421E-4</v>
      </c>
      <c r="BO1724" s="86">
        <f t="shared" si="315"/>
        <v>3.3674781397818876E-6</v>
      </c>
      <c r="BP1724" s="83">
        <f>SUMPRODUCT(BC1723:$BC$2006, BN1724:$BN$2007)</f>
        <v>67.791640167970328</v>
      </c>
      <c r="BQ1724" s="77">
        <f t="shared" si="311"/>
        <v>5.6204803710689676E-4</v>
      </c>
    </row>
    <row r="1725" spans="55:69" x14ac:dyDescent="0.35">
      <c r="BC1725" s="88">
        <v>500</v>
      </c>
      <c r="BE1725" s="78">
        <f t="shared" si="312"/>
        <v>859000</v>
      </c>
      <c r="BF1725" s="82">
        <f t="shared" si="306"/>
        <v>0.98078603837688372</v>
      </c>
      <c r="BG1725" s="82">
        <f t="shared" si="308"/>
        <v>1.9213961623116282E-2</v>
      </c>
      <c r="BH1725" s="86">
        <f t="shared" si="313"/>
        <v>4.4251021267927015E-5</v>
      </c>
      <c r="BI1725" s="83">
        <f>SUMPRODUCT(BC1725:$BC$2007,BG1725:$BG$2007)</f>
        <v>2000.5454679938491</v>
      </c>
      <c r="BJ1725" s="77">
        <f t="shared" si="307"/>
        <v>9.2041815443561128E-3</v>
      </c>
      <c r="BL1725" s="78">
        <f t="shared" si="314"/>
        <v>859000</v>
      </c>
      <c r="BM1725" s="82">
        <f t="shared" si="309"/>
        <v>0.99919269678122913</v>
      </c>
      <c r="BN1725" s="82">
        <f t="shared" si="310"/>
        <v>8.0730321877087174E-4</v>
      </c>
      <c r="BO1725" s="86">
        <f t="shared" si="315"/>
        <v>3.3535474623924699E-6</v>
      </c>
      <c r="BP1725" s="83">
        <f>SUMPRODUCT(BC1724:$BC$2006, BN1725:$BN$2007)</f>
        <v>67.386311784853717</v>
      </c>
      <c r="BQ1725" s="77">
        <f t="shared" si="311"/>
        <v>5.5868753393054733E-4</v>
      </c>
    </row>
    <row r="1726" spans="55:69" x14ac:dyDescent="0.35">
      <c r="BC1726" s="88">
        <v>500</v>
      </c>
      <c r="BE1726" s="78">
        <f t="shared" si="312"/>
        <v>859500</v>
      </c>
      <c r="BF1726" s="82">
        <f t="shared" si="306"/>
        <v>0.9808301877193033</v>
      </c>
      <c r="BG1726" s="82">
        <f t="shared" si="308"/>
        <v>1.9169812280696696E-2</v>
      </c>
      <c r="BH1726" s="86">
        <f t="shared" si="313"/>
        <v>4.4149342419586013E-5</v>
      </c>
      <c r="BI1726" s="83">
        <f>SUMPRODUCT(BC1726:$BC$2007,BG1726:$BG$2007)</f>
        <v>1990.9384871822911</v>
      </c>
      <c r="BJ1726" s="77">
        <f t="shared" si="307"/>
        <v>9.1599814014963771E-3</v>
      </c>
      <c r="BL1726" s="78">
        <f t="shared" si="314"/>
        <v>859500</v>
      </c>
      <c r="BM1726" s="82">
        <f t="shared" si="309"/>
        <v>0.99919603645564314</v>
      </c>
      <c r="BN1726" s="82">
        <f t="shared" si="310"/>
        <v>8.0396354435685602E-4</v>
      </c>
      <c r="BO1726" s="86">
        <f t="shared" si="315"/>
        <v>3.3396744140157253E-6</v>
      </c>
      <c r="BP1726" s="83">
        <f>SUMPRODUCT(BC1725:$BC$2006, BN1726:$BN$2007)</f>
        <v>66.982660175468283</v>
      </c>
      <c r="BQ1726" s="77">
        <f t="shared" si="311"/>
        <v>5.5534093257722419E-4</v>
      </c>
    </row>
    <row r="1727" spans="55:69" x14ac:dyDescent="0.35">
      <c r="BC1727" s="88">
        <v>500</v>
      </c>
      <c r="BE1727" s="78">
        <f t="shared" si="312"/>
        <v>860000</v>
      </c>
      <c r="BF1727" s="82">
        <f t="shared" si="306"/>
        <v>0.98087423561650944</v>
      </c>
      <c r="BG1727" s="82">
        <f t="shared" si="308"/>
        <v>1.9125764383490562E-2</v>
      </c>
      <c r="BH1727" s="86">
        <f t="shared" si="313"/>
        <v>4.4047897206134223E-5</v>
      </c>
      <c r="BI1727" s="83">
        <f>SUMPRODUCT(BC1727:$BC$2007,BG1727:$BG$2007)</f>
        <v>1981.3535810419428</v>
      </c>
      <c r="BJ1727" s="77">
        <f t="shared" si="307"/>
        <v>9.1158828205779203E-3</v>
      </c>
      <c r="BL1727" s="78">
        <f t="shared" si="314"/>
        <v>860000</v>
      </c>
      <c r="BM1727" s="82">
        <f t="shared" si="309"/>
        <v>0.9991993623143991</v>
      </c>
      <c r="BN1727" s="82">
        <f t="shared" si="310"/>
        <v>8.0063768560090232E-4</v>
      </c>
      <c r="BO1727" s="86">
        <f t="shared" si="315"/>
        <v>3.3258587559537034E-6</v>
      </c>
      <c r="BP1727" s="83">
        <f>SUMPRODUCT(BC1726:$BC$2006, BN1727:$BN$2007)</f>
        <v>66.580678403289852</v>
      </c>
      <c r="BQ1727" s="77">
        <f t="shared" si="311"/>
        <v>5.5200817553747951E-4</v>
      </c>
    </row>
    <row r="1728" spans="55:69" x14ac:dyDescent="0.35">
      <c r="BC1728" s="88">
        <v>500</v>
      </c>
      <c r="BE1728" s="78">
        <f t="shared" si="312"/>
        <v>860500</v>
      </c>
      <c r="BF1728" s="82">
        <f t="shared" si="306"/>
        <v>0.98091818230160044</v>
      </c>
      <c r="BG1728" s="82">
        <f t="shared" si="308"/>
        <v>1.9081817698399561E-2</v>
      </c>
      <c r="BH1728" s="86">
        <f t="shared" si="313"/>
        <v>4.3946685091000859E-5</v>
      </c>
      <c r="BI1728" s="83">
        <f>SUMPRODUCT(BC1728:$BC$2007,BG1728:$BG$2007)</f>
        <v>1971.7906988501975</v>
      </c>
      <c r="BJ1728" s="77">
        <f t="shared" si="307"/>
        <v>9.0718855682343485E-3</v>
      </c>
      <c r="BL1728" s="78">
        <f t="shared" si="314"/>
        <v>860500</v>
      </c>
      <c r="BM1728" s="82">
        <f t="shared" si="309"/>
        <v>0.99920267441465005</v>
      </c>
      <c r="BN1728" s="82">
        <f t="shared" si="310"/>
        <v>7.9732558534995057E-4</v>
      </c>
      <c r="BO1728" s="86">
        <f t="shared" si="315"/>
        <v>3.3121002509517439E-6</v>
      </c>
      <c r="BP1728" s="83">
        <f>SUMPRODUCT(BC1727:$BC$2006, BN1728:$BN$2007)</f>
        <v>66.180359560489393</v>
      </c>
      <c r="BQ1728" s="77">
        <f t="shared" si="311"/>
        <v>5.4868920553977161E-4</v>
      </c>
    </row>
    <row r="1729" spans="55:69" x14ac:dyDescent="0.35">
      <c r="BC1729" s="88">
        <v>500</v>
      </c>
      <c r="BE1729" s="78">
        <f t="shared" si="312"/>
        <v>861000</v>
      </c>
      <c r="BF1729" s="82">
        <f t="shared" si="306"/>
        <v>0.98096202800713883</v>
      </c>
      <c r="BG1729" s="82">
        <f t="shared" si="308"/>
        <v>1.9037971992861169E-2</v>
      </c>
      <c r="BH1729" s="86">
        <f t="shared" si="313"/>
        <v>4.3845705538392288E-5</v>
      </c>
      <c r="BI1729" s="83">
        <f>SUMPRODUCT(BC1729:$BC$2007,BG1729:$BG$2007)</f>
        <v>1962.2497900009982</v>
      </c>
      <c r="BJ1729" s="77">
        <f t="shared" si="307"/>
        <v>9.0279894116354949E-3</v>
      </c>
      <c r="BL1729" s="78">
        <f t="shared" si="314"/>
        <v>861000</v>
      </c>
      <c r="BM1729" s="82">
        <f t="shared" si="309"/>
        <v>0.99920597281331258</v>
      </c>
      <c r="BN1729" s="82">
        <f t="shared" si="310"/>
        <v>7.9402718668741823E-4</v>
      </c>
      <c r="BO1729" s="86">
        <f t="shared" si="315"/>
        <v>3.2983986625323425E-6</v>
      </c>
      <c r="BP1729" s="83">
        <f>SUMPRODUCT(BC1728:$BC$2006, BN1729:$BN$2007)</f>
        <v>65.781696767814424</v>
      </c>
      <c r="BQ1729" s="77">
        <f t="shared" si="311"/>
        <v>5.4538396554948171E-4</v>
      </c>
    </row>
    <row r="1730" spans="55:69" x14ac:dyDescent="0.35">
      <c r="BC1730" s="88">
        <v>500</v>
      </c>
      <c r="BE1730" s="78">
        <f t="shared" si="312"/>
        <v>861500</v>
      </c>
      <c r="BF1730" s="82">
        <f t="shared" si="306"/>
        <v>0.9810057729651529</v>
      </c>
      <c r="BG1730" s="82">
        <f t="shared" si="308"/>
        <v>1.89942270348471E-2</v>
      </c>
      <c r="BH1730" s="86">
        <f t="shared" si="313"/>
        <v>4.3744958014069191E-5</v>
      </c>
      <c r="BI1730" s="83">
        <f>SUMPRODUCT(BC1730:$BC$2007,BG1730:$BG$2007)</f>
        <v>1952.7308040045675</v>
      </c>
      <c r="BJ1730" s="77">
        <f t="shared" si="307"/>
        <v>8.9841941184861766E-3</v>
      </c>
      <c r="BL1730" s="78">
        <f t="shared" si="314"/>
        <v>861500</v>
      </c>
      <c r="BM1730" s="82">
        <f t="shared" si="309"/>
        <v>0.9992092575670678</v>
      </c>
      <c r="BN1730" s="82">
        <f t="shared" si="310"/>
        <v>7.9074243293220103E-4</v>
      </c>
      <c r="BO1730" s="86">
        <f t="shared" si="315"/>
        <v>3.2847537552171957E-6</v>
      </c>
      <c r="BP1730" s="83">
        <f>SUMPRODUCT(BC1729:$BC$2006, BN1730:$BN$2007)</f>
        <v>65.384683174470695</v>
      </c>
      <c r="BQ1730" s="77">
        <f t="shared" si="311"/>
        <v>5.4209239876793294E-4</v>
      </c>
    </row>
    <row r="1731" spans="55:69" x14ac:dyDescent="0.35">
      <c r="BC1731" s="88">
        <v>500</v>
      </c>
      <c r="BE1731" s="78">
        <f t="shared" si="312"/>
        <v>862000</v>
      </c>
      <c r="BF1731" s="82">
        <f t="shared" si="306"/>
        <v>0.98104941740713758</v>
      </c>
      <c r="BG1731" s="82">
        <f t="shared" si="308"/>
        <v>1.8950582592862419E-2</v>
      </c>
      <c r="BH1731" s="86">
        <f t="shared" si="313"/>
        <v>4.3644441984680427E-5</v>
      </c>
      <c r="BI1731" s="83">
        <f>SUMPRODUCT(BC1731:$BC$2007,BG1731:$BG$2007)</f>
        <v>1943.2336904871438</v>
      </c>
      <c r="BJ1731" s="77">
        <f t="shared" si="307"/>
        <v>8.9404994570249779E-3</v>
      </c>
      <c r="BL1731" s="78">
        <f t="shared" si="314"/>
        <v>862000</v>
      </c>
      <c r="BM1731" s="82">
        <f t="shared" si="309"/>
        <v>0.99921252873236222</v>
      </c>
      <c r="BN1731" s="82">
        <f t="shared" si="310"/>
        <v>7.8747126763778486E-4</v>
      </c>
      <c r="BO1731" s="86">
        <f t="shared" si="315"/>
        <v>3.2711652944161784E-6</v>
      </c>
      <c r="BP1731" s="83">
        <f>SUMPRODUCT(BC1730:$BC$2006, BN1731:$BN$2007)</f>
        <v>64.989311958004592</v>
      </c>
      <c r="BQ1731" s="77">
        <f t="shared" si="311"/>
        <v>5.3881444863141553E-4</v>
      </c>
    </row>
    <row r="1732" spans="55:69" x14ac:dyDescent="0.35">
      <c r="BC1732" s="88">
        <v>500</v>
      </c>
      <c r="BE1732" s="78">
        <f t="shared" si="312"/>
        <v>862500</v>
      </c>
      <c r="BF1732" s="82">
        <f t="shared" si="306"/>
        <v>0.98109296156405601</v>
      </c>
      <c r="BG1732" s="82">
        <f t="shared" si="308"/>
        <v>1.890703843594399E-2</v>
      </c>
      <c r="BH1732" s="86">
        <f t="shared" si="313"/>
        <v>4.3544156918429167E-5</v>
      </c>
      <c r="BI1732" s="83">
        <f>SUMPRODUCT(BC1732:$BC$2007,BG1732:$BG$2007)</f>
        <v>1933.7583991907125</v>
      </c>
      <c r="BJ1732" s="77">
        <f t="shared" si="307"/>
        <v>8.8969051960230191E-3</v>
      </c>
      <c r="BL1732" s="78">
        <f t="shared" si="314"/>
        <v>862500</v>
      </c>
      <c r="BM1732" s="82">
        <f t="shared" si="309"/>
        <v>0.99921578636540909</v>
      </c>
      <c r="BN1732" s="82">
        <f t="shared" si="310"/>
        <v>7.8421363459091342E-4</v>
      </c>
      <c r="BO1732" s="86">
        <f t="shared" si="315"/>
        <v>3.2576330468714332E-6</v>
      </c>
      <c r="BP1732" s="83">
        <f>SUMPRODUCT(BC1731:$BC$2006, BN1732:$BN$2007)</f>
        <v>64.595576324185714</v>
      </c>
      <c r="BQ1732" s="77">
        <f t="shared" si="311"/>
        <v>5.3555005881021308E-4</v>
      </c>
    </row>
    <row r="1733" spans="55:69" x14ac:dyDescent="0.35">
      <c r="BC1733" s="88">
        <v>500</v>
      </c>
      <c r="BE1733" s="78">
        <f t="shared" si="312"/>
        <v>863000</v>
      </c>
      <c r="BF1733" s="82">
        <f t="shared" si="306"/>
        <v>0.98113640566634064</v>
      </c>
      <c r="BG1733" s="82">
        <f t="shared" si="308"/>
        <v>1.8863594333659361E-2</v>
      </c>
      <c r="BH1733" s="86">
        <f t="shared" si="313"/>
        <v>4.3444102284628805E-5</v>
      </c>
      <c r="BI1733" s="83">
        <f>SUMPRODUCT(BC1733:$BC$2007,BG1733:$BG$2007)</f>
        <v>1924.3048799727405</v>
      </c>
      <c r="BJ1733" s="77">
        <f t="shared" si="307"/>
        <v>8.8534111047827279E-3</v>
      </c>
      <c r="BL1733" s="78">
        <f t="shared" si="314"/>
        <v>863000</v>
      </c>
      <c r="BM1733" s="82">
        <f t="shared" si="309"/>
        <v>0.99921903052218886</v>
      </c>
      <c r="BN1733" s="82">
        <f t="shared" si="310"/>
        <v>7.8096947781114423E-4</v>
      </c>
      <c r="BO1733" s="86">
        <f t="shared" si="315"/>
        <v>3.2441567797691917E-6</v>
      </c>
      <c r="BP1733" s="83">
        <f>SUMPRODUCT(BC1732:$BC$2006, BN1733:$BN$2007)</f>
        <v>64.203469506890258</v>
      </c>
      <c r="BQ1733" s="77">
        <f t="shared" si="311"/>
        <v>5.3229917320763592E-4</v>
      </c>
    </row>
    <row r="1734" spans="55:69" x14ac:dyDescent="0.35">
      <c r="BC1734" s="88">
        <v>500</v>
      </c>
      <c r="BE1734" s="78">
        <f t="shared" si="312"/>
        <v>863500</v>
      </c>
      <c r="BF1734" s="82">
        <f t="shared" si="306"/>
        <v>0.98117974994389434</v>
      </c>
      <c r="BG1734" s="82">
        <f t="shared" si="308"/>
        <v>1.8820250056105658E-2</v>
      </c>
      <c r="BH1734" s="86">
        <f t="shared" si="313"/>
        <v>4.3344277553702959E-5</v>
      </c>
      <c r="BI1734" s="83">
        <f>SUMPRODUCT(BC1734:$BC$2007,BG1734:$BG$2007)</f>
        <v>1914.8730828059108</v>
      </c>
      <c r="BJ1734" s="77">
        <f t="shared" si="307"/>
        <v>8.8100169531366273E-3</v>
      </c>
      <c r="BL1734" s="78">
        <f t="shared" si="314"/>
        <v>863500</v>
      </c>
      <c r="BM1734" s="82">
        <f t="shared" si="309"/>
        <v>0.99922226125845071</v>
      </c>
      <c r="BN1734" s="82">
        <f t="shared" si="310"/>
        <v>7.7773874154929423E-4</v>
      </c>
      <c r="BO1734" s="86">
        <f t="shared" si="315"/>
        <v>3.230736261849998E-6</v>
      </c>
      <c r="BP1734" s="83">
        <f>SUMPRODUCT(BC1733:$BC$2006, BN1734:$BN$2007)</f>
        <v>63.812984767984695</v>
      </c>
      <c r="BQ1734" s="77">
        <f t="shared" si="311"/>
        <v>5.2906173595905666E-4</v>
      </c>
    </row>
    <row r="1735" spans="55:69" x14ac:dyDescent="0.35">
      <c r="BC1735" s="88">
        <v>500</v>
      </c>
      <c r="BE1735" s="78">
        <f t="shared" si="312"/>
        <v>864000</v>
      </c>
      <c r="BF1735" s="82">
        <f t="shared" si="306"/>
        <v>0.98122299462609197</v>
      </c>
      <c r="BG1735" s="82">
        <f t="shared" si="308"/>
        <v>1.8777005373908029E-2</v>
      </c>
      <c r="BH1735" s="86">
        <f t="shared" si="313"/>
        <v>4.3244682197629558E-5</v>
      </c>
      <c r="BI1735" s="83">
        <f>SUMPRODUCT(BC1735:$BC$2007,BG1735:$BG$2007)</f>
        <v>1905.462957777858</v>
      </c>
      <c r="BJ1735" s="77">
        <f t="shared" si="307"/>
        <v>8.7667225114461105E-3</v>
      </c>
      <c r="BL1735" s="78">
        <f t="shared" si="314"/>
        <v>864000</v>
      </c>
      <c r="BM1735" s="82">
        <f t="shared" si="309"/>
        <v>0.99922547862971289</v>
      </c>
      <c r="BN1735" s="82">
        <f t="shared" si="310"/>
        <v>7.7452137028710677E-4</v>
      </c>
      <c r="BO1735" s="86">
        <f t="shared" si="315"/>
        <v>3.2173712621874628E-6</v>
      </c>
      <c r="BP1735" s="83">
        <f>SUMPRODUCT(BC1734:$BC$2006, BN1735:$BN$2007)</f>
        <v>63.424115397210038</v>
      </c>
      <c r="BQ1735" s="77">
        <f t="shared" si="311"/>
        <v>5.258376914309505E-4</v>
      </c>
    </row>
    <row r="1736" spans="55:69" x14ac:dyDescent="0.35">
      <c r="BC1736" s="88">
        <v>500</v>
      </c>
      <c r="BE1736" s="78">
        <f t="shared" si="312"/>
        <v>864500</v>
      </c>
      <c r="BF1736" s="82">
        <f t="shared" ref="BF1736:BF1799" si="316">_xlfn.EXPON.DIST(BE1736, 1/$BJ$4, TRUE)</f>
        <v>0.98126613994178091</v>
      </c>
      <c r="BG1736" s="82">
        <f t="shared" si="308"/>
        <v>1.8733860058219087E-2</v>
      </c>
      <c r="BH1736" s="86">
        <f t="shared" si="313"/>
        <v>4.3145315688941643E-5</v>
      </c>
      <c r="BI1736" s="83">
        <f>SUMPRODUCT(BC1736:$BC$2007,BG1736:$BG$2007)</f>
        <v>1896.0744550909042</v>
      </c>
      <c r="BJ1736" s="77">
        <f t="shared" ref="BJ1736:BJ1799" si="317">BI1736/$BJ$4</f>
        <v>8.7235275506002304E-3</v>
      </c>
      <c r="BL1736" s="78">
        <f t="shared" si="314"/>
        <v>864500</v>
      </c>
      <c r="BM1736" s="82">
        <f t="shared" si="309"/>
        <v>0.99922868269126408</v>
      </c>
      <c r="BN1736" s="82">
        <f t="shared" si="310"/>
        <v>7.713173087359193E-4</v>
      </c>
      <c r="BO1736" s="86">
        <f t="shared" si="315"/>
        <v>3.2040615511874648E-6</v>
      </c>
      <c r="BP1736" s="83">
        <f>SUMPRODUCT(BC1735:$BC$2006, BN1736:$BN$2007)</f>
        <v>63.036854712066493</v>
      </c>
      <c r="BQ1736" s="77">
        <f t="shared" si="311"/>
        <v>5.2262698421993894E-4</v>
      </c>
    </row>
    <row r="1737" spans="55:69" x14ac:dyDescent="0.35">
      <c r="BC1737" s="88">
        <v>500</v>
      </c>
      <c r="BE1737" s="78">
        <f t="shared" si="312"/>
        <v>865000</v>
      </c>
      <c r="BF1737" s="82">
        <f t="shared" si="316"/>
        <v>0.98130918611928319</v>
      </c>
      <c r="BG1737" s="82">
        <f t="shared" ref="BG1737:BG1800" si="318">1-BF1737</f>
        <v>1.8690813880716806E-2</v>
      </c>
      <c r="BH1737" s="86">
        <f t="shared" si="313"/>
        <v>4.3046177502281679E-5</v>
      </c>
      <c r="BI1737" s="83">
        <f>SUMPRODUCT(BC1737:$BC$2007,BG1737:$BG$2007)</f>
        <v>1886.7075250617947</v>
      </c>
      <c r="BJ1737" s="77">
        <f t="shared" si="317"/>
        <v>8.6804318420144813E-3</v>
      </c>
      <c r="BL1737" s="78">
        <f t="shared" si="314"/>
        <v>865000</v>
      </c>
      <c r="BM1737" s="82">
        <f t="shared" ref="BM1737:BM1800" si="319">_xlfn.EXPON.DIST(BL1737, 1/$BQ$4, TRUE)</f>
        <v>0.99923187349816434</v>
      </c>
      <c r="BN1737" s="82">
        <f t="shared" ref="BN1737:BN1800" si="320">1-BM1737</f>
        <v>7.6812650183566422E-4</v>
      </c>
      <c r="BO1737" s="86">
        <f t="shared" si="315"/>
        <v>3.1908069002550832E-6</v>
      </c>
      <c r="BP1737" s="83">
        <f>SUMPRODUCT(BC1736:$BC$2006, BN1737:$BN$2007)</f>
        <v>62.65119605769852</v>
      </c>
      <c r="BQ1737" s="77">
        <f t="shared" ref="BQ1737:BQ1800" si="321">BP1737/$BQ$4</f>
        <v>5.194295591518371E-4</v>
      </c>
    </row>
    <row r="1738" spans="55:69" x14ac:dyDescent="0.35">
      <c r="BC1738" s="88">
        <v>500</v>
      </c>
      <c r="BE1738" s="78">
        <f t="shared" ref="BE1738:BE1801" si="322">BE1737+500</f>
        <v>865500</v>
      </c>
      <c r="BF1738" s="82">
        <f t="shared" si="316"/>
        <v>0.98135213338639582</v>
      </c>
      <c r="BG1738" s="82">
        <f t="shared" si="318"/>
        <v>1.864786661360418E-2</v>
      </c>
      <c r="BH1738" s="86">
        <f t="shared" ref="BH1738:BH1801" si="323">BF1738-BF1737</f>
        <v>4.2947267112625198E-5</v>
      </c>
      <c r="BI1738" s="83">
        <f>SUMPRODUCT(BC1738:$BC$2007,BG1738:$BG$2007)</f>
        <v>1877.3621181214364</v>
      </c>
      <c r="BJ1738" s="77">
        <f t="shared" si="317"/>
        <v>8.6374351576295957E-3</v>
      </c>
      <c r="BL1738" s="78">
        <f t="shared" ref="BL1738:BL1801" si="324">BL1737+500</f>
        <v>865500</v>
      </c>
      <c r="BM1738" s="82">
        <f t="shared" si="319"/>
        <v>0.99923505110524591</v>
      </c>
      <c r="BN1738" s="82">
        <f t="shared" si="320"/>
        <v>7.6494889475409167E-4</v>
      </c>
      <c r="BO1738" s="86">
        <f t="shared" ref="BO1738:BO1801" si="325">BM1738-BM1737</f>
        <v>3.1776070815725532E-6</v>
      </c>
      <c r="BP1738" s="83">
        <f>SUMPRODUCT(BC1737:$BC$2006, BN1738:$BN$2007)</f>
        <v>62.267132806780701</v>
      </c>
      <c r="BQ1738" s="77">
        <f t="shared" si="321"/>
        <v>5.162453612807072E-4</v>
      </c>
    </row>
    <row r="1739" spans="55:69" x14ac:dyDescent="0.35">
      <c r="BC1739" s="88">
        <v>500</v>
      </c>
      <c r="BE1739" s="78">
        <f t="shared" si="322"/>
        <v>866000</v>
      </c>
      <c r="BF1739" s="82">
        <f t="shared" si="316"/>
        <v>0.98139498197039243</v>
      </c>
      <c r="BG1739" s="82">
        <f t="shared" si="318"/>
        <v>1.8605018029607567E-2</v>
      </c>
      <c r="BH1739" s="86">
        <f t="shared" si="323"/>
        <v>4.2848583996613065E-5</v>
      </c>
      <c r="BI1739" s="83">
        <f>SUMPRODUCT(BC1739:$BC$2007,BG1739:$BG$2007)</f>
        <v>1868.0381848146342</v>
      </c>
      <c r="BJ1739" s="77">
        <f t="shared" si="317"/>
        <v>8.5945372699103347E-3</v>
      </c>
      <c r="BL1739" s="78">
        <f t="shared" si="324"/>
        <v>866000</v>
      </c>
      <c r="BM1739" s="82">
        <f t="shared" si="319"/>
        <v>0.99923821556711401</v>
      </c>
      <c r="BN1739" s="82">
        <f t="shared" si="320"/>
        <v>7.617844328859924E-4</v>
      </c>
      <c r="BO1739" s="86">
        <f t="shared" si="325"/>
        <v>3.1644618680992664E-6</v>
      </c>
      <c r="BP1739" s="83">
        <f>SUMPRODUCT(BC1738:$BC$2006, BN1739:$BN$2007)</f>
        <v>61.884658359403652</v>
      </c>
      <c r="BQ1739" s="77">
        <f t="shared" si="321"/>
        <v>5.1307433588791283E-4</v>
      </c>
    </row>
    <row r="1740" spans="55:69" x14ac:dyDescent="0.35">
      <c r="BC1740" s="88">
        <v>500</v>
      </c>
      <c r="BE1740" s="78">
        <f t="shared" si="322"/>
        <v>866500</v>
      </c>
      <c r="BF1740" s="82">
        <f t="shared" si="316"/>
        <v>0.98143773209802476</v>
      </c>
      <c r="BG1740" s="82">
        <f t="shared" si="318"/>
        <v>1.8562267901975238E-2</v>
      </c>
      <c r="BH1740" s="86">
        <f t="shared" si="323"/>
        <v>4.2750127632329438E-5</v>
      </c>
      <c r="BI1740" s="83">
        <f>SUMPRODUCT(BC1740:$BC$2007,BG1740:$BG$2007)</f>
        <v>1858.7356757998307</v>
      </c>
      <c r="BJ1740" s="77">
        <f t="shared" si="317"/>
        <v>8.5517379518442876E-3</v>
      </c>
      <c r="BL1740" s="78">
        <f t="shared" si="324"/>
        <v>866500</v>
      </c>
      <c r="BM1740" s="82">
        <f t="shared" si="319"/>
        <v>0.99924136693814836</v>
      </c>
      <c r="BN1740" s="82">
        <f t="shared" si="320"/>
        <v>7.5863306185164348E-4</v>
      </c>
      <c r="BO1740" s="86">
        <f t="shared" si="325"/>
        <v>3.1513710343489265E-6</v>
      </c>
      <c r="BP1740" s="83">
        <f>SUMPRODUCT(BC1739:$BC$2006, BN1740:$BN$2007)</f>
        <v>61.50376614296065</v>
      </c>
      <c r="BQ1740" s="77">
        <f t="shared" si="321"/>
        <v>5.0991642848117872E-4</v>
      </c>
    </row>
    <row r="1741" spans="55:69" x14ac:dyDescent="0.35">
      <c r="BC1741" s="88">
        <v>500</v>
      </c>
      <c r="BE1741" s="78">
        <f t="shared" si="322"/>
        <v>867000</v>
      </c>
      <c r="BF1741" s="82">
        <f t="shared" si="316"/>
        <v>0.98148038399552318</v>
      </c>
      <c r="BG1741" s="82">
        <f t="shared" si="318"/>
        <v>1.8519616004476824E-2</v>
      </c>
      <c r="BH1741" s="86">
        <f t="shared" si="323"/>
        <v>4.2651897498413582E-5</v>
      </c>
      <c r="BI1741" s="83">
        <f>SUMPRODUCT(BC1741:$BC$2007,BG1741:$BG$2007)</f>
        <v>1849.4545418488431</v>
      </c>
      <c r="BJ1741" s="77">
        <f t="shared" si="317"/>
        <v>8.5090369769406562E-3</v>
      </c>
      <c r="BL1741" s="78">
        <f t="shared" si="324"/>
        <v>867000</v>
      </c>
      <c r="BM1741" s="82">
        <f t="shared" si="319"/>
        <v>0.99924450527250319</v>
      </c>
      <c r="BN1741" s="82">
        <f t="shared" si="320"/>
        <v>7.5549472749680824E-4</v>
      </c>
      <c r="BO1741" s="86">
        <f t="shared" si="325"/>
        <v>3.1383343548352371E-6</v>
      </c>
      <c r="BP1741" s="83">
        <f>SUMPRODUCT(BC1740:$BC$2006, BN1741:$BN$2007)</f>
        <v>61.12444961203483</v>
      </c>
      <c r="BQ1741" s="77">
        <f t="shared" si="321"/>
        <v>5.0677158479365604E-4</v>
      </c>
    </row>
    <row r="1742" spans="55:69" x14ac:dyDescent="0.35">
      <c r="BC1742" s="88">
        <v>500</v>
      </c>
      <c r="BE1742" s="78">
        <f t="shared" si="322"/>
        <v>867500</v>
      </c>
      <c r="BF1742" s="82">
        <f t="shared" si="316"/>
        <v>0.98152293788859835</v>
      </c>
      <c r="BG1742" s="82">
        <f t="shared" si="318"/>
        <v>1.8477062111401654E-2</v>
      </c>
      <c r="BH1742" s="86">
        <f t="shared" si="323"/>
        <v>4.2553893075170102E-5</v>
      </c>
      <c r="BI1742" s="83">
        <f>SUMPRODUCT(BC1742:$BC$2007,BG1742:$BG$2007)</f>
        <v>1840.1947338466045</v>
      </c>
      <c r="BJ1742" s="77">
        <f t="shared" si="317"/>
        <v>8.4664341192290781E-3</v>
      </c>
      <c r="BL1742" s="78">
        <f t="shared" si="324"/>
        <v>867500</v>
      </c>
      <c r="BM1742" s="82">
        <f t="shared" si="319"/>
        <v>0.99924763062410926</v>
      </c>
      <c r="BN1742" s="82">
        <f t="shared" si="320"/>
        <v>7.5236937589073793E-4</v>
      </c>
      <c r="BO1742" s="86">
        <f t="shared" si="325"/>
        <v>3.1253516060703035E-6</v>
      </c>
      <c r="BP1742" s="83">
        <f>SUMPRODUCT(BC1741:$BC$2006, BN1742:$BN$2007)</f>
        <v>60.746702248286432</v>
      </c>
      <c r="BQ1742" s="77">
        <f t="shared" si="321"/>
        <v>5.0363975078298695E-4</v>
      </c>
    </row>
    <row r="1743" spans="55:69" x14ac:dyDescent="0.35">
      <c r="BC1743" s="88">
        <v>500</v>
      </c>
      <c r="BE1743" s="78">
        <f t="shared" si="322"/>
        <v>868000</v>
      </c>
      <c r="BF1743" s="82">
        <f t="shared" si="316"/>
        <v>0.98156539400244225</v>
      </c>
      <c r="BG1743" s="82">
        <f t="shared" si="318"/>
        <v>1.8434605997557751E-2</v>
      </c>
      <c r="BH1743" s="86">
        <f t="shared" si="323"/>
        <v>4.2456113843902799E-5</v>
      </c>
      <c r="BI1743" s="83">
        <f>SUMPRODUCT(BC1743:$BC$2007,BG1743:$BG$2007)</f>
        <v>1830.9562027909035</v>
      </c>
      <c r="BJ1743" s="77">
        <f t="shared" si="317"/>
        <v>8.4239291532584148E-3</v>
      </c>
      <c r="BL1743" s="78">
        <f t="shared" si="324"/>
        <v>868000</v>
      </c>
      <c r="BM1743" s="82">
        <f t="shared" si="319"/>
        <v>0.99925074304667383</v>
      </c>
      <c r="BN1743" s="82">
        <f t="shared" si="320"/>
        <v>7.492569533261717E-4</v>
      </c>
      <c r="BO1743" s="86">
        <f t="shared" si="325"/>
        <v>3.1124225645662307E-6</v>
      </c>
      <c r="BP1743" s="83">
        <f>SUMPRODUCT(BC1742:$BC$2006, BN1743:$BN$2007)</f>
        <v>60.370517560341064</v>
      </c>
      <c r="BQ1743" s="77">
        <f t="shared" si="321"/>
        <v>5.0052087263037861E-4</v>
      </c>
    </row>
    <row r="1744" spans="55:69" x14ac:dyDescent="0.35">
      <c r="BC1744" s="88">
        <v>500</v>
      </c>
      <c r="BE1744" s="78">
        <f t="shared" si="322"/>
        <v>868500</v>
      </c>
      <c r="BF1744" s="82">
        <f t="shared" si="316"/>
        <v>0.98160775256172939</v>
      </c>
      <c r="BG1744" s="82">
        <f t="shared" si="318"/>
        <v>1.8392247438270615E-2</v>
      </c>
      <c r="BH1744" s="86">
        <f t="shared" si="323"/>
        <v>4.2358559287136721E-5</v>
      </c>
      <c r="BI1744" s="83">
        <f>SUMPRODUCT(BC1744:$BC$2007,BG1744:$BG$2007)</f>
        <v>1821.7388997921246</v>
      </c>
      <c r="BJ1744" s="77">
        <f t="shared" si="317"/>
        <v>8.3815218540955645E-3</v>
      </c>
      <c r="BL1744" s="78">
        <f t="shared" si="324"/>
        <v>868500</v>
      </c>
      <c r="BM1744" s="82">
        <f t="shared" si="319"/>
        <v>0.99925384259368211</v>
      </c>
      <c r="BN1744" s="82">
        <f t="shared" si="320"/>
        <v>7.4615740631789329E-4</v>
      </c>
      <c r="BO1744" s="86">
        <f t="shared" si="325"/>
        <v>3.0995470082784138E-6</v>
      </c>
      <c r="BP1744" s="83">
        <f>SUMPRODUCT(BC1743:$BC$2006, BN1744:$BN$2007)</f>
        <v>59.995889083677973</v>
      </c>
      <c r="BQ1744" s="77">
        <f t="shared" si="321"/>
        <v>4.9741489673967693E-4</v>
      </c>
    </row>
    <row r="1745" spans="55:69" x14ac:dyDescent="0.35">
      <c r="BC1745" s="88">
        <v>500</v>
      </c>
      <c r="BE1745" s="78">
        <f t="shared" si="322"/>
        <v>869000</v>
      </c>
      <c r="BF1745" s="82">
        <f t="shared" si="316"/>
        <v>0.98165001379061834</v>
      </c>
      <c r="BG1745" s="82">
        <f t="shared" si="318"/>
        <v>1.8349986209381663E-2</v>
      </c>
      <c r="BH1745" s="86">
        <f t="shared" si="323"/>
        <v>4.226122888895123E-5</v>
      </c>
      <c r="BI1745" s="83">
        <f>SUMPRODUCT(BC1745:$BC$2007,BG1745:$BG$2007)</f>
        <v>1812.5427760729897</v>
      </c>
      <c r="BJ1745" s="77">
        <f t="shared" si="317"/>
        <v>8.3392119973242727E-3</v>
      </c>
      <c r="BL1745" s="78">
        <f t="shared" si="324"/>
        <v>869000</v>
      </c>
      <c r="BM1745" s="82">
        <f t="shared" si="319"/>
        <v>0.99925692931839816</v>
      </c>
      <c r="BN1745" s="82">
        <f t="shared" si="320"/>
        <v>7.4307068160184286E-4</v>
      </c>
      <c r="BO1745" s="86">
        <f t="shared" si="325"/>
        <v>3.0867247160504263E-6</v>
      </c>
      <c r="BP1745" s="83">
        <f>SUMPRODUCT(BC1744:$BC$2006, BN1745:$BN$2007)</f>
        <v>59.62281038051902</v>
      </c>
      <c r="BQ1745" s="77">
        <f t="shared" si="321"/>
        <v>4.9432176973644585E-4</v>
      </c>
    </row>
    <row r="1746" spans="55:69" x14ac:dyDescent="0.35">
      <c r="BC1746" s="88">
        <v>500</v>
      </c>
      <c r="BE1746" s="78">
        <f t="shared" si="322"/>
        <v>869500</v>
      </c>
      <c r="BF1746" s="82">
        <f t="shared" si="316"/>
        <v>0.9816921779127521</v>
      </c>
      <c r="BG1746" s="82">
        <f t="shared" si="318"/>
        <v>1.8307822087247905E-2</v>
      </c>
      <c r="BH1746" s="86">
        <f t="shared" si="323"/>
        <v>4.2164122133758752E-5</v>
      </c>
      <c r="BI1746" s="83">
        <f>SUMPRODUCT(BC1746:$BC$2007,BG1746:$BG$2007)</f>
        <v>1803.3677829682986</v>
      </c>
      <c r="BJ1746" s="77">
        <f t="shared" si="317"/>
        <v>8.2969993590439346E-3</v>
      </c>
      <c r="BL1746" s="78">
        <f t="shared" si="324"/>
        <v>869500</v>
      </c>
      <c r="BM1746" s="82">
        <f t="shared" si="319"/>
        <v>0.99926000327386544</v>
      </c>
      <c r="BN1746" s="82">
        <f t="shared" si="320"/>
        <v>7.3999672613456191E-4</v>
      </c>
      <c r="BO1746" s="86">
        <f t="shared" si="325"/>
        <v>3.0739554672809533E-6</v>
      </c>
      <c r="BP1746" s="83">
        <f>SUMPRODUCT(BC1745:$BC$2006, BN1746:$BN$2007)</f>
        <v>59.251275039718102</v>
      </c>
      <c r="BQ1746" s="77">
        <f t="shared" si="321"/>
        <v>4.9124143846705054E-4</v>
      </c>
    </row>
    <row r="1747" spans="55:69" x14ac:dyDescent="0.35">
      <c r="BC1747" s="88">
        <v>500</v>
      </c>
      <c r="BE1747" s="78">
        <f t="shared" si="322"/>
        <v>870000</v>
      </c>
      <c r="BF1747" s="82">
        <f t="shared" si="316"/>
        <v>0.98173424515126029</v>
      </c>
      <c r="BG1747" s="82">
        <f t="shared" si="318"/>
        <v>1.8265754848739713E-2</v>
      </c>
      <c r="BH1747" s="86">
        <f t="shared" si="323"/>
        <v>4.2067238508192162E-5</v>
      </c>
      <c r="BI1747" s="83">
        <f>SUMPRODUCT(BC1747:$BC$2007,BG1747:$BG$2007)</f>
        <v>1794.2138719246748</v>
      </c>
      <c r="BJ1747" s="77">
        <f t="shared" si="317"/>
        <v>8.2548837158684316E-3</v>
      </c>
      <c r="BL1747" s="78">
        <f t="shared" si="324"/>
        <v>870000</v>
      </c>
      <c r="BM1747" s="82">
        <f t="shared" si="319"/>
        <v>0.99926306451290836</v>
      </c>
      <c r="BN1747" s="82">
        <f t="shared" si="320"/>
        <v>7.3693548709163892E-4</v>
      </c>
      <c r="BO1747" s="86">
        <f t="shared" si="325"/>
        <v>3.0612390429229919E-6</v>
      </c>
      <c r="BP1747" s="83">
        <f>SUMPRODUCT(BC1746:$BC$2006, BN1747:$BN$2007)</f>
        <v>58.881276676650806</v>
      </c>
      <c r="BQ1747" s="77">
        <f t="shared" si="321"/>
        <v>4.8817384999774255E-4</v>
      </c>
    </row>
    <row r="1748" spans="55:69" x14ac:dyDescent="0.35">
      <c r="BC1748" s="88">
        <v>500</v>
      </c>
      <c r="BE1748" s="78">
        <f t="shared" si="322"/>
        <v>870500</v>
      </c>
      <c r="BF1748" s="82">
        <f t="shared" si="316"/>
        <v>0.98177621572875939</v>
      </c>
      <c r="BG1748" s="82">
        <f t="shared" si="318"/>
        <v>1.8223784271240606E-2</v>
      </c>
      <c r="BH1748" s="86">
        <f t="shared" si="323"/>
        <v>4.1970577499106376E-5</v>
      </c>
      <c r="BI1748" s="83">
        <f>SUMPRODUCT(BC1748:$BC$2007,BG1748:$BG$2007)</f>
        <v>1785.080994500305</v>
      </c>
      <c r="BJ1748" s="77">
        <f t="shared" si="317"/>
        <v>8.2128648449249237E-3</v>
      </c>
      <c r="BL1748" s="78">
        <f t="shared" si="324"/>
        <v>870500</v>
      </c>
      <c r="BM1748" s="82">
        <f t="shared" si="319"/>
        <v>0.99926611308813229</v>
      </c>
      <c r="BN1748" s="82">
        <f t="shared" si="320"/>
        <v>7.3388691186770938E-4</v>
      </c>
      <c r="BO1748" s="86">
        <f t="shared" si="325"/>
        <v>3.0485752239295394E-6</v>
      </c>
      <c r="BP1748" s="83">
        <f>SUMPRODUCT(BC1747:$BC$2006, BN1748:$BN$2007)</f>
        <v>58.512808933104985</v>
      </c>
      <c r="BQ1748" s="77">
        <f t="shared" si="321"/>
        <v>4.8511895161375295E-4</v>
      </c>
    </row>
    <row r="1749" spans="55:69" x14ac:dyDescent="0.35">
      <c r="BC1749" s="88">
        <v>500</v>
      </c>
      <c r="BE1749" s="78">
        <f t="shared" si="322"/>
        <v>871000</v>
      </c>
      <c r="BF1749" s="82">
        <f t="shared" si="316"/>
        <v>0.98181808986735464</v>
      </c>
      <c r="BG1749" s="82">
        <f t="shared" si="318"/>
        <v>1.8181910132645362E-2</v>
      </c>
      <c r="BH1749" s="86">
        <f t="shared" si="323"/>
        <v>4.1874138595243693E-5</v>
      </c>
      <c r="BI1749" s="83">
        <f>SUMPRODUCT(BC1749:$BC$2007,BG1749:$BG$2007)</f>
        <v>1775.9691023646844</v>
      </c>
      <c r="BJ1749" s="77">
        <f t="shared" si="317"/>
        <v>8.1709425238526891E-3</v>
      </c>
      <c r="BL1749" s="78">
        <f t="shared" si="324"/>
        <v>871000</v>
      </c>
      <c r="BM1749" s="82">
        <f t="shared" si="319"/>
        <v>0.99926914905192554</v>
      </c>
      <c r="BN1749" s="82">
        <f t="shared" si="320"/>
        <v>7.3085094807445738E-4</v>
      </c>
      <c r="BO1749" s="86">
        <f t="shared" si="325"/>
        <v>3.0359637932519945E-6</v>
      </c>
      <c r="BP1749" s="83">
        <f>SUMPRODUCT(BC1748:$BC$2006, BN1749:$BN$2007)</f>
        <v>58.145865477171135</v>
      </c>
      <c r="BQ1749" s="77">
        <f t="shared" si="321"/>
        <v>4.8207669081838303E-4</v>
      </c>
    </row>
    <row r="1750" spans="55:69" x14ac:dyDescent="0.35">
      <c r="BC1750" s="88">
        <v>500</v>
      </c>
      <c r="BE1750" s="78">
        <f t="shared" si="322"/>
        <v>871500</v>
      </c>
      <c r="BF1750" s="82">
        <f t="shared" si="316"/>
        <v>0.98185986778864087</v>
      </c>
      <c r="BG1750" s="82">
        <f t="shared" si="318"/>
        <v>1.8140132211359128E-2</v>
      </c>
      <c r="BH1750" s="86">
        <f t="shared" si="323"/>
        <v>4.1777921286234587E-5</v>
      </c>
      <c r="BI1750" s="83">
        <f>SUMPRODUCT(BC1750:$BC$2007,BG1750:$BG$2007)</f>
        <v>1766.8781472983617</v>
      </c>
      <c r="BJ1750" s="77">
        <f t="shared" si="317"/>
        <v>8.1291165308019411E-3</v>
      </c>
      <c r="BL1750" s="78">
        <f t="shared" si="324"/>
        <v>871500</v>
      </c>
      <c r="BM1750" s="82">
        <f t="shared" si="319"/>
        <v>0.99927217245645927</v>
      </c>
      <c r="BN1750" s="82">
        <f t="shared" si="320"/>
        <v>7.2782754354072665E-4</v>
      </c>
      <c r="BO1750" s="86">
        <f t="shared" si="325"/>
        <v>3.0234045337307336E-6</v>
      </c>
      <c r="BP1750" s="83">
        <f>SUMPRODUCT(BC1749:$BC$2006, BN1750:$BN$2007)</f>
        <v>57.780440003133897</v>
      </c>
      <c r="BQ1750" s="77">
        <f t="shared" si="321"/>
        <v>4.7904701533210491E-4</v>
      </c>
    </row>
    <row r="1751" spans="55:69" x14ac:dyDescent="0.35">
      <c r="BC1751" s="88">
        <v>500</v>
      </c>
      <c r="BE1751" s="78">
        <f t="shared" si="322"/>
        <v>872000</v>
      </c>
      <c r="BF1751" s="82">
        <f t="shared" si="316"/>
        <v>0.98190154971370369</v>
      </c>
      <c r="BG1751" s="82">
        <f t="shared" si="318"/>
        <v>1.8098450286296308E-2</v>
      </c>
      <c r="BH1751" s="86">
        <f t="shared" si="323"/>
        <v>4.1681925062819758E-5</v>
      </c>
      <c r="BI1751" s="83">
        <f>SUMPRODUCT(BC1751:$BC$2007,BG1751:$BG$2007)</f>
        <v>1757.8080811926823</v>
      </c>
      <c r="BJ1751" s="77">
        <f t="shared" si="317"/>
        <v>8.0873866444326481E-3</v>
      </c>
      <c r="BL1751" s="78">
        <f t="shared" si="324"/>
        <v>872000</v>
      </c>
      <c r="BM1751" s="82">
        <f t="shared" si="319"/>
        <v>0.99927518335368903</v>
      </c>
      <c r="BN1751" s="82">
        <f t="shared" si="320"/>
        <v>7.2481664631096621E-4</v>
      </c>
      <c r="BO1751" s="86">
        <f t="shared" si="325"/>
        <v>3.0108972297604453E-6</v>
      </c>
      <c r="BP1751" s="83">
        <f>SUMPRODUCT(BC1750:$BC$2006, BN1751:$BN$2007)</f>
        <v>57.416526231363541</v>
      </c>
      <c r="BQ1751" s="77">
        <f t="shared" si="321"/>
        <v>4.7602987309166189E-4</v>
      </c>
    </row>
    <row r="1752" spans="55:69" x14ac:dyDescent="0.35">
      <c r="BC1752" s="88">
        <v>500</v>
      </c>
      <c r="BE1752" s="78">
        <f t="shared" si="322"/>
        <v>872500</v>
      </c>
      <c r="BF1752" s="82">
        <f t="shared" si="316"/>
        <v>0.98194313586312076</v>
      </c>
      <c r="BG1752" s="82">
        <f t="shared" si="318"/>
        <v>1.8056864136879236E-2</v>
      </c>
      <c r="BH1752" s="86">
        <f t="shared" si="323"/>
        <v>4.1586149417072171E-5</v>
      </c>
      <c r="BI1752" s="83">
        <f>SUMPRODUCT(BC1752:$BC$2007,BG1752:$BG$2007)</f>
        <v>1748.7588560495344</v>
      </c>
      <c r="BJ1752" s="77">
        <f t="shared" si="317"/>
        <v>8.0457526439133755E-3</v>
      </c>
      <c r="BL1752" s="78">
        <f t="shared" si="324"/>
        <v>872500</v>
      </c>
      <c r="BM1752" s="82">
        <f t="shared" si="319"/>
        <v>0.99927818179535544</v>
      </c>
      <c r="BN1752" s="82">
        <f t="shared" si="320"/>
        <v>7.2181820464456425E-4</v>
      </c>
      <c r="BO1752" s="86">
        <f t="shared" si="325"/>
        <v>2.998441666401952E-6</v>
      </c>
      <c r="BP1752" s="83">
        <f>SUMPRODUCT(BC1751:$BC$2006, BN1752:$BN$2007)</f>
        <v>57.054117908208063</v>
      </c>
      <c r="BQ1752" s="77">
        <f t="shared" si="321"/>
        <v>4.7302521224917388E-4</v>
      </c>
    </row>
    <row r="1753" spans="55:69" x14ac:dyDescent="0.35">
      <c r="BC1753" s="88">
        <v>500</v>
      </c>
      <c r="BE1753" s="78">
        <f t="shared" si="322"/>
        <v>873000</v>
      </c>
      <c r="BF1753" s="82">
        <f t="shared" si="316"/>
        <v>0.98198462645696283</v>
      </c>
      <c r="BG1753" s="82">
        <f t="shared" si="318"/>
        <v>1.8015373543037172E-2</v>
      </c>
      <c r="BH1753" s="86">
        <f t="shared" si="323"/>
        <v>4.1490593842063994E-5</v>
      </c>
      <c r="BI1753" s="83">
        <f>SUMPRODUCT(BC1753:$BC$2007,BG1753:$BG$2007)</f>
        <v>1739.7304239810949</v>
      </c>
      <c r="BJ1753" s="77">
        <f t="shared" si="317"/>
        <v>8.0042143089201021E-3</v>
      </c>
      <c r="BL1753" s="78">
        <f t="shared" si="324"/>
        <v>873000</v>
      </c>
      <c r="BM1753" s="82">
        <f t="shared" si="319"/>
        <v>0.99928116783298482</v>
      </c>
      <c r="BN1753" s="82">
        <f t="shared" si="320"/>
        <v>7.1883216701518204E-4</v>
      </c>
      <c r="BO1753" s="86">
        <f t="shared" si="325"/>
        <v>2.98603762938221E-6</v>
      </c>
      <c r="BP1753" s="83">
        <f>SUMPRODUCT(BC1752:$BC$2006, BN1753:$BN$2007)</f>
        <v>56.693208805885767</v>
      </c>
      <c r="BQ1753" s="77">
        <f t="shared" si="321"/>
        <v>4.7003298117124668E-4</v>
      </c>
    </row>
    <row r="1754" spans="55:69" x14ac:dyDescent="0.35">
      <c r="BC1754" s="88">
        <v>500</v>
      </c>
      <c r="BE1754" s="78">
        <f t="shared" si="322"/>
        <v>873500</v>
      </c>
      <c r="BF1754" s="82">
        <f t="shared" si="316"/>
        <v>0.98202602171479503</v>
      </c>
      <c r="BG1754" s="82">
        <f t="shared" si="318"/>
        <v>1.7973978285204972E-2</v>
      </c>
      <c r="BH1754" s="86">
        <f t="shared" si="323"/>
        <v>4.1395257832199661E-5</v>
      </c>
      <c r="BI1754" s="83">
        <f>SUMPRODUCT(BC1754:$BC$2007,BG1754:$BG$2007)</f>
        <v>1730.7227372095761</v>
      </c>
      <c r="BJ1754" s="77">
        <f t="shared" si="317"/>
        <v>7.9627714196350632E-3</v>
      </c>
      <c r="BL1754" s="78">
        <f t="shared" si="324"/>
        <v>873500</v>
      </c>
      <c r="BM1754" s="82">
        <f t="shared" si="319"/>
        <v>0.99928414151789069</v>
      </c>
      <c r="BN1754" s="82">
        <f t="shared" si="320"/>
        <v>7.1585848210931058E-4</v>
      </c>
      <c r="BO1754" s="86">
        <f t="shared" si="325"/>
        <v>2.9736849058714654E-6</v>
      </c>
      <c r="BP1754" s="83">
        <f>SUMPRODUCT(BC1753:$BC$2006, BN1754:$BN$2007)</f>
        <v>56.333792722378185</v>
      </c>
      <c r="BQ1754" s="77">
        <f t="shared" si="321"/>
        <v>4.6705312843808438E-4</v>
      </c>
    </row>
    <row r="1755" spans="55:69" x14ac:dyDescent="0.35">
      <c r="BC1755" s="88">
        <v>500</v>
      </c>
      <c r="BE1755" s="78">
        <f t="shared" si="322"/>
        <v>874000</v>
      </c>
      <c r="BF1755" s="82">
        <f t="shared" si="316"/>
        <v>0.98206732185567802</v>
      </c>
      <c r="BG1755" s="82">
        <f t="shared" si="318"/>
        <v>1.7932678144321978E-2</v>
      </c>
      <c r="BH1755" s="86">
        <f t="shared" si="323"/>
        <v>4.130014088299383E-5</v>
      </c>
      <c r="BI1755" s="83">
        <f>SUMPRODUCT(BC1755:$BC$2007,BG1755:$BG$2007)</f>
        <v>1721.7357480669737</v>
      </c>
      <c r="BJ1755" s="77">
        <f t="shared" si="317"/>
        <v>7.9214237567455919E-3</v>
      </c>
      <c r="BL1755" s="78">
        <f t="shared" si="324"/>
        <v>874000</v>
      </c>
      <c r="BM1755" s="82">
        <f t="shared" si="319"/>
        <v>0.99928710290117417</v>
      </c>
      <c r="BN1755" s="82">
        <f t="shared" si="320"/>
        <v>7.1289709882582653E-4</v>
      </c>
      <c r="BO1755" s="86">
        <f t="shared" si="325"/>
        <v>2.9613832834840537E-6</v>
      </c>
      <c r="BP1755" s="83">
        <f>SUMPRODUCT(BC1754:$BC$2006, BN1755:$BN$2007)</f>
        <v>55.975863481323536</v>
      </c>
      <c r="BQ1755" s="77">
        <f t="shared" si="321"/>
        <v>4.6408560284260574E-4</v>
      </c>
    </row>
    <row r="1756" spans="55:69" x14ac:dyDescent="0.35">
      <c r="BC1756" s="88">
        <v>500</v>
      </c>
      <c r="BE1756" s="78">
        <f t="shared" si="322"/>
        <v>874500</v>
      </c>
      <c r="BF1756" s="82">
        <f t="shared" si="316"/>
        <v>0.98210852709816898</v>
      </c>
      <c r="BG1756" s="82">
        <f t="shared" si="318"/>
        <v>1.7891472901831018E-2</v>
      </c>
      <c r="BH1756" s="86">
        <f t="shared" si="323"/>
        <v>4.1205242490960359E-5</v>
      </c>
      <c r="BI1756" s="83">
        <f>SUMPRODUCT(BC1756:$BC$2007,BG1756:$BG$2007)</f>
        <v>1712.7694089948129</v>
      </c>
      <c r="BJ1756" s="77">
        <f t="shared" si="317"/>
        <v>7.8801711014429461E-3</v>
      </c>
      <c r="BL1756" s="78">
        <f t="shared" si="324"/>
        <v>874500</v>
      </c>
      <c r="BM1756" s="82">
        <f t="shared" si="319"/>
        <v>0.9992900520337249</v>
      </c>
      <c r="BN1756" s="82">
        <f t="shared" si="320"/>
        <v>7.0994796627510404E-4</v>
      </c>
      <c r="BO1756" s="86">
        <f t="shared" si="325"/>
        <v>2.9491325507224886E-6</v>
      </c>
      <c r="BP1756" s="83">
        <f>SUMPRODUCT(BC1755:$BC$2006, BN1756:$BN$2007)</f>
        <v>55.619414931910633</v>
      </c>
      <c r="BQ1756" s="77">
        <f t="shared" si="321"/>
        <v>4.6113035338956509E-4</v>
      </c>
    </row>
    <row r="1757" spans="55:69" x14ac:dyDescent="0.35">
      <c r="BC1757" s="88">
        <v>500</v>
      </c>
      <c r="BE1757" s="78">
        <f t="shared" si="322"/>
        <v>875000</v>
      </c>
      <c r="BF1757" s="82">
        <f t="shared" si="316"/>
        <v>0.98214963766032304</v>
      </c>
      <c r="BG1757" s="82">
        <f t="shared" si="318"/>
        <v>1.7850362339676962E-2</v>
      </c>
      <c r="BH1757" s="86">
        <f t="shared" si="323"/>
        <v>4.1110562154056396E-5</v>
      </c>
      <c r="BI1757" s="83">
        <f>SUMPRODUCT(BC1757:$BC$2007,BG1757:$BG$2007)</f>
        <v>1703.8236725438971</v>
      </c>
      <c r="BJ1757" s="77">
        <f t="shared" si="317"/>
        <v>7.8390132354211554E-3</v>
      </c>
      <c r="BL1757" s="78">
        <f t="shared" si="324"/>
        <v>875000</v>
      </c>
      <c r="BM1757" s="82">
        <f t="shared" si="319"/>
        <v>0.99929298896622198</v>
      </c>
      <c r="BN1757" s="82">
        <f t="shared" si="320"/>
        <v>7.0701103377801555E-4</v>
      </c>
      <c r="BO1757" s="86">
        <f t="shared" si="325"/>
        <v>2.9369324970884847E-6</v>
      </c>
      <c r="BP1757" s="83">
        <f>SUMPRODUCT(BC1756:$BC$2006, BN1757:$BN$2007)</f>
        <v>55.264440948773078</v>
      </c>
      <c r="BQ1757" s="77">
        <f t="shared" si="321"/>
        <v>4.5818732929467468E-4</v>
      </c>
    </row>
    <row r="1758" spans="55:69" x14ac:dyDescent="0.35">
      <c r="BC1758" s="88">
        <v>500</v>
      </c>
      <c r="BE1758" s="78">
        <f t="shared" si="322"/>
        <v>875500</v>
      </c>
      <c r="BF1758" s="82">
        <f t="shared" si="316"/>
        <v>0.98219065375969417</v>
      </c>
      <c r="BG1758" s="82">
        <f t="shared" si="318"/>
        <v>1.7809346240305834E-2</v>
      </c>
      <c r="BH1758" s="86">
        <f t="shared" si="323"/>
        <v>4.1016099371127268E-5</v>
      </c>
      <c r="BI1758" s="83">
        <f>SUMPRODUCT(BC1758:$BC$2007,BG1758:$BG$2007)</f>
        <v>1694.8984913740589</v>
      </c>
      <c r="BJ1758" s="77">
        <f t="shared" si="317"/>
        <v>7.7979499408758739E-3</v>
      </c>
      <c r="BL1758" s="78">
        <f t="shared" si="324"/>
        <v>875500</v>
      </c>
      <c r="BM1758" s="82">
        <f t="shared" si="319"/>
        <v>0.99929591374913507</v>
      </c>
      <c r="BN1758" s="82">
        <f t="shared" si="320"/>
        <v>7.0408625086493259E-4</v>
      </c>
      <c r="BO1758" s="86">
        <f t="shared" si="325"/>
        <v>2.9247829130829572E-6</v>
      </c>
      <c r="BP1758" s="83">
        <f>SUMPRODUCT(BC1757:$BC$2006, BN1758:$BN$2007)</f>
        <v>54.910935431884077</v>
      </c>
      <c r="BQ1758" s="77">
        <f t="shared" si="321"/>
        <v>4.5525647998373268E-4</v>
      </c>
    </row>
    <row r="1759" spans="55:69" x14ac:dyDescent="0.35">
      <c r="BC1759" s="88">
        <v>500</v>
      </c>
      <c r="BE1759" s="78">
        <f t="shared" si="322"/>
        <v>876000</v>
      </c>
      <c r="BF1759" s="82">
        <f t="shared" si="316"/>
        <v>0.98223157561333652</v>
      </c>
      <c r="BG1759" s="82">
        <f t="shared" si="318"/>
        <v>1.7768424386663484E-2</v>
      </c>
      <c r="BH1759" s="86">
        <f t="shared" si="323"/>
        <v>4.092185364235057E-5</v>
      </c>
      <c r="BI1759" s="83">
        <f>SUMPRODUCT(BC1759:$BC$2007,BG1759:$BG$2007)</f>
        <v>1685.9938182539061</v>
      </c>
      <c r="BJ1759" s="77">
        <f t="shared" si="317"/>
        <v>7.7569810005032134E-3</v>
      </c>
      <c r="BL1759" s="78">
        <f t="shared" si="324"/>
        <v>876000</v>
      </c>
      <c r="BM1759" s="82">
        <f t="shared" si="319"/>
        <v>0.99929882643272483</v>
      </c>
      <c r="BN1759" s="82">
        <f t="shared" si="320"/>
        <v>7.0117356727517066E-4</v>
      </c>
      <c r="BO1759" s="86">
        <f t="shared" si="325"/>
        <v>2.912683589761933E-6</v>
      </c>
      <c r="BP1759" s="83">
        <f>SUMPRODUCT(BC1758:$BC$2006, BN1759:$BN$2007)</f>
        <v>54.558892306451604</v>
      </c>
      <c r="BQ1759" s="77">
        <f t="shared" si="321"/>
        <v>4.5233775509175429E-4</v>
      </c>
    </row>
    <row r="1760" spans="55:69" x14ac:dyDescent="0.35">
      <c r="BC1760" s="88">
        <v>500</v>
      </c>
      <c r="BE1760" s="78">
        <f t="shared" si="322"/>
        <v>876500</v>
      </c>
      <c r="BF1760" s="82">
        <f t="shared" si="316"/>
        <v>0.98227240343780542</v>
      </c>
      <c r="BG1760" s="82">
        <f t="shared" si="318"/>
        <v>1.7727596562194581E-2</v>
      </c>
      <c r="BH1760" s="86">
        <f t="shared" si="323"/>
        <v>4.0827824468903096E-5</v>
      </c>
      <c r="BI1760" s="83">
        <f>SUMPRODUCT(BC1760:$BC$2007,BG1760:$BG$2007)</f>
        <v>1677.1096060605744</v>
      </c>
      <c r="BJ1760" s="77">
        <f t="shared" si="317"/>
        <v>7.7161061974986072E-3</v>
      </c>
      <c r="BL1760" s="78">
        <f t="shared" si="324"/>
        <v>876500</v>
      </c>
      <c r="BM1760" s="82">
        <f t="shared" si="319"/>
        <v>0.99930172706704412</v>
      </c>
      <c r="BN1760" s="82">
        <f t="shared" si="320"/>
        <v>6.98272932955879E-4</v>
      </c>
      <c r="BO1760" s="86">
        <f t="shared" si="325"/>
        <v>2.9006343192916617E-6</v>
      </c>
      <c r="BP1760" s="83">
        <f>SUMPRODUCT(BC1759:$BC$2006, BN1760:$BN$2007)</f>
        <v>54.208305522814022</v>
      </c>
      <c r="BQ1760" s="77">
        <f t="shared" si="321"/>
        <v>4.4943110446210599E-4</v>
      </c>
    </row>
    <row r="1761" spans="55:69" x14ac:dyDescent="0.35">
      <c r="BC1761" s="88">
        <v>500</v>
      </c>
      <c r="BE1761" s="78">
        <f t="shared" si="322"/>
        <v>877000</v>
      </c>
      <c r="BF1761" s="82">
        <f t="shared" si="316"/>
        <v>0.98231313744915882</v>
      </c>
      <c r="BG1761" s="82">
        <f t="shared" si="318"/>
        <v>1.7686862550841176E-2</v>
      </c>
      <c r="BH1761" s="86">
        <f t="shared" si="323"/>
        <v>4.0734011353404931E-5</v>
      </c>
      <c r="BI1761" s="83">
        <f>SUMPRODUCT(BC1761:$BC$2007,BG1761:$BG$2007)</f>
        <v>1668.245807779477</v>
      </c>
      <c r="BJ1761" s="77">
        <f t="shared" si="317"/>
        <v>7.6753253155556513E-3</v>
      </c>
      <c r="BL1761" s="78">
        <f t="shared" si="324"/>
        <v>877000</v>
      </c>
      <c r="BM1761" s="82">
        <f t="shared" si="319"/>
        <v>0.99930461570193863</v>
      </c>
      <c r="BN1761" s="82">
        <f t="shared" si="320"/>
        <v>6.9538429806137447E-4</v>
      </c>
      <c r="BO1761" s="86">
        <f t="shared" si="325"/>
        <v>2.888634894504527E-6</v>
      </c>
      <c r="BP1761" s="83">
        <f>SUMPRODUCT(BC1760:$BC$2006, BN1761:$BN$2007)</f>
        <v>53.859169056336079</v>
      </c>
      <c r="BQ1761" s="77">
        <f t="shared" si="321"/>
        <v>4.4653647814564339E-4</v>
      </c>
    </row>
    <row r="1762" spans="55:69" x14ac:dyDescent="0.35">
      <c r="BC1762" s="88">
        <v>500</v>
      </c>
      <c r="BE1762" s="78">
        <f t="shared" si="322"/>
        <v>877500</v>
      </c>
      <c r="BF1762" s="82">
        <f t="shared" si="316"/>
        <v>0.98235377786295797</v>
      </c>
      <c r="BG1762" s="82">
        <f t="shared" si="318"/>
        <v>1.7646222137042034E-2</v>
      </c>
      <c r="BH1762" s="86">
        <f t="shared" si="323"/>
        <v>4.0640413799142294E-5</v>
      </c>
      <c r="BI1762" s="83">
        <f>SUMPRODUCT(BC1762:$BC$2007,BG1762:$BG$2007)</f>
        <v>1659.4023765040563</v>
      </c>
      <c r="BJ1762" s="77">
        <f t="shared" si="317"/>
        <v>7.634638138864969E-3</v>
      </c>
      <c r="BL1762" s="78">
        <f t="shared" si="324"/>
        <v>877500</v>
      </c>
      <c r="BM1762" s="82">
        <f t="shared" si="319"/>
        <v>0.99930749238704797</v>
      </c>
      <c r="BN1762" s="82">
        <f t="shared" si="320"/>
        <v>6.9250761295203134E-4</v>
      </c>
      <c r="BO1762" s="86">
        <f t="shared" si="325"/>
        <v>2.8766851093431356E-6</v>
      </c>
      <c r="BP1762" s="83">
        <f>SUMPRODUCT(BC1761:$BC$2006, BN1762:$BN$2007)</f>
        <v>53.511476907305386</v>
      </c>
      <c r="BQ1762" s="77">
        <f t="shared" si="321"/>
        <v>4.4365382639985324E-4</v>
      </c>
    </row>
    <row r="1763" spans="55:69" x14ac:dyDescent="0.35">
      <c r="BC1763" s="88">
        <v>500</v>
      </c>
      <c r="BE1763" s="78">
        <f t="shared" si="322"/>
        <v>878000</v>
      </c>
      <c r="BF1763" s="82">
        <f t="shared" si="316"/>
        <v>0.98239432489426892</v>
      </c>
      <c r="BG1763" s="82">
        <f t="shared" si="318"/>
        <v>1.7605675105731078E-2</v>
      </c>
      <c r="BH1763" s="86">
        <f t="shared" si="323"/>
        <v>4.0547031310955717E-5</v>
      </c>
      <c r="BI1763" s="83">
        <f>SUMPRODUCT(BC1763:$BC$2007,BG1763:$BG$2007)</f>
        <v>1650.5792654355357</v>
      </c>
      <c r="BJ1763" s="77">
        <f t="shared" si="317"/>
        <v>7.5940444521130669E-3</v>
      </c>
      <c r="BL1763" s="78">
        <f t="shared" si="324"/>
        <v>878000</v>
      </c>
      <c r="BM1763" s="82">
        <f t="shared" si="319"/>
        <v>0.99931035717180627</v>
      </c>
      <c r="BN1763" s="82">
        <f t="shared" si="320"/>
        <v>6.8964282819372613E-4</v>
      </c>
      <c r="BO1763" s="86">
        <f t="shared" si="325"/>
        <v>2.8647847583052055E-6</v>
      </c>
      <c r="BP1763" s="83">
        <f>SUMPRODUCT(BC1762:$BC$2006, BN1763:$BN$2007)</f>
        <v>53.165223100829373</v>
      </c>
      <c r="BQ1763" s="77">
        <f t="shared" si="321"/>
        <v>4.4078309968799856E-4</v>
      </c>
    </row>
    <row r="1764" spans="55:69" x14ac:dyDescent="0.35">
      <c r="BC1764" s="88">
        <v>500</v>
      </c>
      <c r="BE1764" s="78">
        <f t="shared" si="322"/>
        <v>878500</v>
      </c>
      <c r="BF1764" s="82">
        <f t="shared" si="316"/>
        <v>0.9824347787576635</v>
      </c>
      <c r="BG1764" s="82">
        <f t="shared" si="318"/>
        <v>1.7565221242336504E-2</v>
      </c>
      <c r="BH1764" s="86">
        <f t="shared" si="323"/>
        <v>4.0453863394573908E-5</v>
      </c>
      <c r="BI1764" s="83">
        <f>SUMPRODUCT(BC1764:$BC$2007,BG1764:$BG$2007)</f>
        <v>1641.7764278826701</v>
      </c>
      <c r="BJ1764" s="77">
        <f t="shared" si="317"/>
        <v>7.5535440404811824E-3</v>
      </c>
      <c r="BL1764" s="78">
        <f t="shared" si="324"/>
        <v>878500</v>
      </c>
      <c r="BM1764" s="82">
        <f t="shared" si="319"/>
        <v>0.99931321010544327</v>
      </c>
      <c r="BN1764" s="82">
        <f t="shared" si="320"/>
        <v>6.8678989455672745E-4</v>
      </c>
      <c r="BO1764" s="86">
        <f t="shared" si="325"/>
        <v>2.852933636998678E-6</v>
      </c>
      <c r="BP1764" s="83">
        <f>SUMPRODUCT(BC1763:$BC$2006, BN1764:$BN$2007)</f>
        <v>52.820401686732502</v>
      </c>
      <c r="BQ1764" s="77">
        <f t="shared" si="321"/>
        <v>4.3792424867826685E-4</v>
      </c>
    </row>
    <row r="1765" spans="55:69" x14ac:dyDescent="0.35">
      <c r="BC1765" s="88">
        <v>500</v>
      </c>
      <c r="BE1765" s="78">
        <f t="shared" si="322"/>
        <v>879000</v>
      </c>
      <c r="BF1765" s="82">
        <f t="shared" si="316"/>
        <v>0.98247513966722044</v>
      </c>
      <c r="BG1765" s="82">
        <f t="shared" si="318"/>
        <v>1.7524860332779557E-2</v>
      </c>
      <c r="BH1765" s="86">
        <f t="shared" si="323"/>
        <v>4.0360909556946822E-5</v>
      </c>
      <c r="BI1765" s="83">
        <f>SUMPRODUCT(BC1765:$BC$2007,BG1765:$BG$2007)</f>
        <v>1632.9938172615018</v>
      </c>
      <c r="BJ1765" s="77">
        <f t="shared" si="317"/>
        <v>7.51313668964417E-3</v>
      </c>
      <c r="BL1765" s="78">
        <f t="shared" si="324"/>
        <v>879000</v>
      </c>
      <c r="BM1765" s="82">
        <f t="shared" si="319"/>
        <v>0.99931605123698508</v>
      </c>
      <c r="BN1765" s="82">
        <f t="shared" si="320"/>
        <v>6.839487630149188E-4</v>
      </c>
      <c r="BO1765" s="86">
        <f t="shared" si="325"/>
        <v>2.8411315418086502E-6</v>
      </c>
      <c r="BP1765" s="83">
        <f>SUMPRODUCT(BC1764:$BC$2006, BN1765:$BN$2007)</f>
        <v>52.477006739454147</v>
      </c>
      <c r="BQ1765" s="77">
        <f t="shared" si="321"/>
        <v>4.3507722424292335E-4</v>
      </c>
    </row>
    <row r="1766" spans="55:69" x14ac:dyDescent="0.35">
      <c r="BC1766" s="88">
        <v>500</v>
      </c>
      <c r="BE1766" s="78">
        <f t="shared" si="322"/>
        <v>879500</v>
      </c>
      <c r="BF1766" s="82">
        <f t="shared" si="316"/>
        <v>0.98251540783652691</v>
      </c>
      <c r="BG1766" s="82">
        <f t="shared" si="318"/>
        <v>1.7484592163473089E-2</v>
      </c>
      <c r="BH1766" s="86">
        <f t="shared" si="323"/>
        <v>4.0268169306467705E-5</v>
      </c>
      <c r="BI1766" s="83">
        <f>SUMPRODUCT(BC1766:$BC$2007,BG1766:$BG$2007)</f>
        <v>1624.2313870951118</v>
      </c>
      <c r="BJ1766" s="77">
        <f t="shared" si="317"/>
        <v>7.4728221857693474E-3</v>
      </c>
      <c r="BL1766" s="78">
        <f t="shared" si="324"/>
        <v>879500</v>
      </c>
      <c r="BM1766" s="82">
        <f t="shared" si="319"/>
        <v>0.99931888061525487</v>
      </c>
      <c r="BN1766" s="82">
        <f t="shared" si="320"/>
        <v>6.8111938474513245E-4</v>
      </c>
      <c r="BO1766" s="86">
        <f t="shared" si="325"/>
        <v>2.8293782697863534E-6</v>
      </c>
      <c r="BP1766" s="83">
        <f>SUMPRODUCT(BC1765:$BC$2006, BN1766:$BN$2007)</f>
        <v>52.135032357946677</v>
      </c>
      <c r="BQ1766" s="77">
        <f t="shared" si="321"/>
        <v>4.3224197745746597E-4</v>
      </c>
    </row>
    <row r="1767" spans="55:69" x14ac:dyDescent="0.35">
      <c r="BC1767" s="88">
        <v>500</v>
      </c>
      <c r="BE1767" s="78">
        <f t="shared" si="322"/>
        <v>880000</v>
      </c>
      <c r="BF1767" s="82">
        <f t="shared" si="316"/>
        <v>0.98255558347867877</v>
      </c>
      <c r="BG1767" s="82">
        <f t="shared" si="318"/>
        <v>1.7444416521321227E-2</v>
      </c>
      <c r="BH1767" s="86">
        <f t="shared" si="323"/>
        <v>4.0175642151862867E-5</v>
      </c>
      <c r="BI1767" s="83">
        <f>SUMPRODUCT(BC1767:$BC$2007,BG1767:$BG$2007)</f>
        <v>1615.4890910133752</v>
      </c>
      <c r="BJ1767" s="77">
        <f t="shared" si="317"/>
        <v>7.432600315515377E-3</v>
      </c>
      <c r="BL1767" s="78">
        <f t="shared" si="324"/>
        <v>880000</v>
      </c>
      <c r="BM1767" s="82">
        <f t="shared" si="319"/>
        <v>0.99932169828887396</v>
      </c>
      <c r="BN1767" s="82">
        <f t="shared" si="320"/>
        <v>6.7830171112603921E-4</v>
      </c>
      <c r="BO1767" s="86">
        <f t="shared" si="325"/>
        <v>2.8176736190932417E-6</v>
      </c>
      <c r="BP1767" s="83">
        <f>SUMPRODUCT(BC1766:$BC$2006, BN1767:$BN$2007)</f>
        <v>51.794472665574112</v>
      </c>
      <c r="BQ1767" s="77">
        <f t="shared" si="321"/>
        <v>4.294184595997853E-4</v>
      </c>
    </row>
    <row r="1768" spans="55:69" x14ac:dyDescent="0.35">
      <c r="BC1768" s="88">
        <v>500</v>
      </c>
      <c r="BE1768" s="78">
        <f t="shared" si="322"/>
        <v>880500</v>
      </c>
      <c r="BF1768" s="82">
        <f t="shared" si="316"/>
        <v>0.98259566680628274</v>
      </c>
      <c r="BG1768" s="82">
        <f t="shared" si="318"/>
        <v>1.7404333193717259E-2</v>
      </c>
      <c r="BH1768" s="86">
        <f t="shared" si="323"/>
        <v>4.0083327603968044E-5</v>
      </c>
      <c r="BI1768" s="83">
        <f>SUMPRODUCT(BC1768:$BC$2007,BG1768:$BG$2007)</f>
        <v>1606.7668827527148</v>
      </c>
      <c r="BJ1768" s="77">
        <f t="shared" si="317"/>
        <v>7.3924708660311287E-3</v>
      </c>
      <c r="BL1768" s="78">
        <f t="shared" si="324"/>
        <v>880500</v>
      </c>
      <c r="BM1768" s="82">
        <f t="shared" si="319"/>
        <v>0.99932450430626241</v>
      </c>
      <c r="BN1768" s="82">
        <f t="shared" si="320"/>
        <v>6.7549569373759333E-4</v>
      </c>
      <c r="BO1768" s="86">
        <f t="shared" si="325"/>
        <v>2.8060173884458806E-6</v>
      </c>
      <c r="BP1768" s="83">
        <f>SUMPRODUCT(BC1767:$BC$2006, BN1768:$BN$2007)</f>
        <v>51.455321810011093</v>
      </c>
      <c r="BQ1768" s="77">
        <f t="shared" si="321"/>
        <v>4.2660662214932658E-4</v>
      </c>
    </row>
    <row r="1769" spans="55:69" x14ac:dyDescent="0.35">
      <c r="BC1769" s="88">
        <v>500</v>
      </c>
      <c r="BE1769" s="78">
        <f t="shared" si="322"/>
        <v>881000</v>
      </c>
      <c r="BF1769" s="82">
        <f t="shared" si="316"/>
        <v>0.98263565803145658</v>
      </c>
      <c r="BG1769" s="82">
        <f t="shared" si="318"/>
        <v>1.7364341968543417E-2</v>
      </c>
      <c r="BH1769" s="86">
        <f t="shared" si="323"/>
        <v>3.9991225173841016E-5</v>
      </c>
      <c r="BI1769" s="83">
        <f>SUMPRODUCT(BC1769:$BC$2007,BG1769:$BG$2007)</f>
        <v>1598.0647161558561</v>
      </c>
      <c r="BJ1769" s="77">
        <f t="shared" si="317"/>
        <v>7.3524336249545545E-3</v>
      </c>
      <c r="BL1769" s="78">
        <f t="shared" si="324"/>
        <v>881000</v>
      </c>
      <c r="BM1769" s="82">
        <f t="shared" si="319"/>
        <v>0.99932729871564008</v>
      </c>
      <c r="BN1769" s="82">
        <f t="shared" si="320"/>
        <v>6.7270128435992227E-4</v>
      </c>
      <c r="BO1769" s="86">
        <f t="shared" si="325"/>
        <v>2.7944093776710588E-6</v>
      </c>
      <c r="BP1769" s="83">
        <f>SUMPRODUCT(BC1768:$BC$2006, BN1769:$BN$2007)</f>
        <v>51.117573963142284</v>
      </c>
      <c r="BQ1769" s="77">
        <f t="shared" si="321"/>
        <v>4.238064167862561E-4</v>
      </c>
    </row>
    <row r="1770" spans="55:69" x14ac:dyDescent="0.35">
      <c r="BC1770" s="88">
        <v>500</v>
      </c>
      <c r="BE1770" s="78">
        <f t="shared" si="322"/>
        <v>881500</v>
      </c>
      <c r="BF1770" s="82">
        <f t="shared" si="316"/>
        <v>0.98267555736583112</v>
      </c>
      <c r="BG1770" s="82">
        <f t="shared" si="318"/>
        <v>1.732444263416888E-2</v>
      </c>
      <c r="BH1770" s="86">
        <f t="shared" si="323"/>
        <v>3.9899334374537965E-5</v>
      </c>
      <c r="BI1770" s="83">
        <f>SUMPRODUCT(BC1770:$BC$2007,BG1770:$BG$2007)</f>
        <v>1589.3825451715845</v>
      </c>
      <c r="BJ1770" s="77">
        <f t="shared" si="317"/>
        <v>7.3124883804115684E-3</v>
      </c>
      <c r="BL1770" s="78">
        <f t="shared" si="324"/>
        <v>881500</v>
      </c>
      <c r="BM1770" s="82">
        <f t="shared" si="319"/>
        <v>0.99933008156502734</v>
      </c>
      <c r="BN1770" s="82">
        <f t="shared" si="320"/>
        <v>6.6991843497266057E-4</v>
      </c>
      <c r="BO1770" s="86">
        <f t="shared" si="325"/>
        <v>2.7828493872616988E-6</v>
      </c>
      <c r="BP1770" s="83">
        <f>SUMPRODUCT(BC1769:$BC$2006, BN1770:$BN$2007)</f>
        <v>50.781223320962347</v>
      </c>
      <c r="BQ1770" s="77">
        <f t="shared" si="321"/>
        <v>4.210177953906316E-4</v>
      </c>
    </row>
    <row r="1771" spans="55:69" x14ac:dyDescent="0.35">
      <c r="BC1771" s="88">
        <v>500</v>
      </c>
      <c r="BE1771" s="78">
        <f t="shared" si="322"/>
        <v>882000</v>
      </c>
      <c r="BF1771" s="82">
        <f t="shared" si="316"/>
        <v>0.98271536502055035</v>
      </c>
      <c r="BG1771" s="82">
        <f t="shared" si="318"/>
        <v>1.7284634979449653E-2</v>
      </c>
      <c r="BH1771" s="86">
        <f t="shared" si="323"/>
        <v>3.9807654719226093E-5</v>
      </c>
      <c r="BI1771" s="83">
        <f>SUMPRODUCT(BC1771:$BC$2007,BG1771:$BG$2007)</f>
        <v>1580.7203238544996</v>
      </c>
      <c r="BJ1771" s="77">
        <f t="shared" si="317"/>
        <v>7.2726349210149206E-3</v>
      </c>
      <c r="BL1771" s="78">
        <f t="shared" si="324"/>
        <v>882000</v>
      </c>
      <c r="BM1771" s="82">
        <f t="shared" si="319"/>
        <v>0.99933285290224572</v>
      </c>
      <c r="BN1771" s="82">
        <f t="shared" si="320"/>
        <v>6.6714709775428371E-4</v>
      </c>
      <c r="BO1771" s="86">
        <f t="shared" si="325"/>
        <v>2.771337218376857E-6</v>
      </c>
      <c r="BP1771" s="83">
        <f>SUMPRODUCT(BC1770:$BC$2006, BN1771:$BN$2007)</f>
        <v>50.446264103476004</v>
      </c>
      <c r="BQ1771" s="77">
        <f t="shared" si="321"/>
        <v>4.1824071004157394E-4</v>
      </c>
    </row>
    <row r="1772" spans="55:69" x14ac:dyDescent="0.35">
      <c r="BC1772" s="88">
        <v>500</v>
      </c>
      <c r="BE1772" s="78">
        <f t="shared" si="322"/>
        <v>882500</v>
      </c>
      <c r="BF1772" s="82">
        <f t="shared" si="316"/>
        <v>0.98275508120627375</v>
      </c>
      <c r="BG1772" s="82">
        <f t="shared" si="318"/>
        <v>1.7244918793726249E-2</v>
      </c>
      <c r="BH1772" s="86">
        <f t="shared" si="323"/>
        <v>3.9716185723404074E-5</v>
      </c>
      <c r="BI1772" s="83">
        <f>SUMPRODUCT(BC1772:$BC$2007,BG1772:$BG$2007)</f>
        <v>1572.0780063647746</v>
      </c>
      <c r="BJ1772" s="77">
        <f t="shared" si="317"/>
        <v>7.2328730358630867E-3</v>
      </c>
      <c r="BL1772" s="78">
        <f t="shared" si="324"/>
        <v>882500</v>
      </c>
      <c r="BM1772" s="82">
        <f t="shared" si="319"/>
        <v>0.99933561277491922</v>
      </c>
      <c r="BN1772" s="82">
        <f t="shared" si="320"/>
        <v>6.6438722508077586E-4</v>
      </c>
      <c r="BO1772" s="86">
        <f t="shared" si="325"/>
        <v>2.7598726735078571E-6</v>
      </c>
      <c r="BP1772" s="83">
        <f>SUMPRODUCT(BC1771:$BC$2006, BN1772:$BN$2007)</f>
        <v>50.112690554598863</v>
      </c>
      <c r="BQ1772" s="77">
        <f t="shared" si="321"/>
        <v>4.1547511301644457E-4</v>
      </c>
    </row>
    <row r="1773" spans="55:69" x14ac:dyDescent="0.35">
      <c r="BC1773" s="88">
        <v>500</v>
      </c>
      <c r="BE1773" s="78">
        <f t="shared" si="322"/>
        <v>883000</v>
      </c>
      <c r="BF1773" s="82">
        <f t="shared" si="316"/>
        <v>0.9827947061331761</v>
      </c>
      <c r="BG1773" s="82">
        <f t="shared" si="318"/>
        <v>1.7205293866823901E-2</v>
      </c>
      <c r="BH1773" s="86">
        <f t="shared" si="323"/>
        <v>3.9624926902348534E-5</v>
      </c>
      <c r="BI1773" s="83">
        <f>SUMPRODUCT(BC1773:$BC$2007,BG1773:$BG$2007)</f>
        <v>1563.4555469679115</v>
      </c>
      <c r="BJ1773" s="77">
        <f t="shared" si="317"/>
        <v>7.1932025145391432E-3</v>
      </c>
      <c r="BL1773" s="78">
        <f t="shared" si="324"/>
        <v>883000</v>
      </c>
      <c r="BM1773" s="82">
        <f t="shared" si="319"/>
        <v>0.99933836123047481</v>
      </c>
      <c r="BN1773" s="82">
        <f t="shared" si="320"/>
        <v>6.6163876952518574E-4</v>
      </c>
      <c r="BO1773" s="86">
        <f t="shared" si="325"/>
        <v>2.7484555555901125E-6</v>
      </c>
      <c r="BP1773" s="83">
        <f>SUMPRODUCT(BC1772:$BC$2006, BN1773:$BN$2007)</f>
        <v>49.780496942058484</v>
      </c>
      <c r="BQ1773" s="77">
        <f t="shared" si="321"/>
        <v>4.1272095679002562E-4</v>
      </c>
    </row>
    <row r="1774" spans="55:69" x14ac:dyDescent="0.35">
      <c r="BC1774" s="88">
        <v>500</v>
      </c>
      <c r="BE1774" s="78">
        <f t="shared" si="322"/>
        <v>883500</v>
      </c>
      <c r="BF1774" s="82">
        <f t="shared" si="316"/>
        <v>0.98283424001094966</v>
      </c>
      <c r="BG1774" s="82">
        <f t="shared" si="318"/>
        <v>1.7165759989050344E-2</v>
      </c>
      <c r="BH1774" s="86">
        <f t="shared" si="323"/>
        <v>3.9533877773556547E-5</v>
      </c>
      <c r="BI1774" s="83">
        <f>SUMPRODUCT(BC1774:$BC$2007,BG1774:$BG$2007)</f>
        <v>1554.8529000344995</v>
      </c>
      <c r="BJ1774" s="77">
        <f t="shared" si="317"/>
        <v>7.1536231471096574E-3</v>
      </c>
      <c r="BL1774" s="78">
        <f t="shared" si="324"/>
        <v>883500</v>
      </c>
      <c r="BM1774" s="82">
        <f t="shared" si="319"/>
        <v>0.99934109831614282</v>
      </c>
      <c r="BN1774" s="82">
        <f t="shared" si="320"/>
        <v>6.5890168385718262E-4</v>
      </c>
      <c r="BO1774" s="86">
        <f t="shared" si="325"/>
        <v>2.7370856680031252E-6</v>
      </c>
      <c r="BP1774" s="83">
        <f>SUMPRODUCT(BC1773:$BC$2006, BN1774:$BN$2007)</f>
        <v>49.449677557295892</v>
      </c>
      <c r="BQ1774" s="77">
        <f t="shared" si="321"/>
        <v>4.0997819403370308E-4</v>
      </c>
    </row>
    <row r="1775" spans="55:69" x14ac:dyDescent="0.35">
      <c r="BC1775" s="88">
        <v>500</v>
      </c>
      <c r="BE1775" s="78">
        <f t="shared" si="322"/>
        <v>884000</v>
      </c>
      <c r="BF1775" s="82">
        <f t="shared" si="316"/>
        <v>0.98287368304880485</v>
      </c>
      <c r="BG1775" s="82">
        <f t="shared" si="318"/>
        <v>1.7126316951195153E-2</v>
      </c>
      <c r="BH1775" s="86">
        <f t="shared" si="323"/>
        <v>3.9443037855191321E-5</v>
      </c>
      <c r="BI1775" s="83">
        <f>SUMPRODUCT(BC1775:$BC$2007,BG1775:$BG$2007)</f>
        <v>1546.2700200399747</v>
      </c>
      <c r="BJ1775" s="77">
        <f t="shared" si="317"/>
        <v>7.1141347241235765E-3</v>
      </c>
      <c r="BL1775" s="78">
        <f t="shared" si="324"/>
        <v>884000</v>
      </c>
      <c r="BM1775" s="82">
        <f t="shared" si="319"/>
        <v>0.99934382407895883</v>
      </c>
      <c r="BN1775" s="82">
        <f t="shared" si="320"/>
        <v>6.5617592104116884E-4</v>
      </c>
      <c r="BO1775" s="86">
        <f t="shared" si="325"/>
        <v>2.725762816013777E-6</v>
      </c>
      <c r="BP1775" s="83">
        <f>SUMPRODUCT(BC1774:$BC$2006, BN1775:$BN$2007)</f>
        <v>49.120226715367302</v>
      </c>
      <c r="BQ1775" s="77">
        <f t="shared" si="321"/>
        <v>4.072467776146523E-4</v>
      </c>
    </row>
    <row r="1776" spans="55:69" x14ac:dyDescent="0.35">
      <c r="BC1776" s="88">
        <v>500</v>
      </c>
      <c r="BE1776" s="78">
        <f t="shared" si="322"/>
        <v>884500</v>
      </c>
      <c r="BF1776" s="82">
        <f t="shared" si="316"/>
        <v>0.98291303545547115</v>
      </c>
      <c r="BG1776" s="82">
        <f t="shared" si="318"/>
        <v>1.7086964544528849E-2</v>
      </c>
      <c r="BH1776" s="86">
        <f t="shared" si="323"/>
        <v>3.935240666630424E-5</v>
      </c>
      <c r="BI1776" s="83">
        <f>SUMPRODUCT(BC1776:$BC$2007,BG1776:$BG$2007)</f>
        <v>1537.7068615643768</v>
      </c>
      <c r="BJ1776" s="77">
        <f t="shared" si="317"/>
        <v>7.0747370366111137E-3</v>
      </c>
      <c r="BL1776" s="78">
        <f t="shared" si="324"/>
        <v>884500</v>
      </c>
      <c r="BM1776" s="82">
        <f t="shared" si="319"/>
        <v>0.99934653856576328</v>
      </c>
      <c r="BN1776" s="82">
        <f t="shared" si="320"/>
        <v>6.5346143423672398E-4</v>
      </c>
      <c r="BO1776" s="86">
        <f t="shared" si="325"/>
        <v>2.71448680444486E-6</v>
      </c>
      <c r="BP1776" s="83">
        <f>SUMPRODUCT(BC1775:$BC$2006, BN1776:$BN$2007)</f>
        <v>48.792138754846711</v>
      </c>
      <c r="BQ1776" s="77">
        <f t="shared" si="321"/>
        <v>4.0452666059503006E-4</v>
      </c>
    </row>
    <row r="1777" spans="55:69" x14ac:dyDescent="0.35">
      <c r="BC1777" s="88">
        <v>500</v>
      </c>
      <c r="BE1777" s="78">
        <f t="shared" si="322"/>
        <v>885000</v>
      </c>
      <c r="BF1777" s="82">
        <f t="shared" si="316"/>
        <v>0.98295229743919854</v>
      </c>
      <c r="BG1777" s="82">
        <f t="shared" si="318"/>
        <v>1.7047702560801459E-2</v>
      </c>
      <c r="BH1777" s="86">
        <f t="shared" si="323"/>
        <v>3.9261983727389982E-5</v>
      </c>
      <c r="BI1777" s="83">
        <f>SUMPRODUCT(BC1777:$BC$2007,BG1777:$BG$2007)</f>
        <v>1529.1633792921123</v>
      </c>
      <c r="BJ1777" s="77">
        <f t="shared" si="317"/>
        <v>7.0354298760826571E-3</v>
      </c>
      <c r="BL1777" s="78">
        <f t="shared" si="324"/>
        <v>885000</v>
      </c>
      <c r="BM1777" s="82">
        <f t="shared" si="319"/>
        <v>0.99934924182320328</v>
      </c>
      <c r="BN1777" s="82">
        <f t="shared" si="320"/>
        <v>6.5075817679671744E-4</v>
      </c>
      <c r="BO1777" s="86">
        <f t="shared" si="325"/>
        <v>2.7032574400065457E-6</v>
      </c>
      <c r="BP1777" s="83">
        <f>SUMPRODUCT(BC1776:$BC$2006, BN1777:$BN$2007)</f>
        <v>48.465408037728345</v>
      </c>
      <c r="BQ1777" s="77">
        <f t="shared" si="321"/>
        <v>4.0181779623116602E-4</v>
      </c>
    </row>
    <row r="1778" spans="55:69" x14ac:dyDescent="0.35">
      <c r="BC1778" s="88">
        <v>500</v>
      </c>
      <c r="BE1778" s="78">
        <f t="shared" si="322"/>
        <v>885500</v>
      </c>
      <c r="BF1778" s="82">
        <f t="shared" si="316"/>
        <v>0.98299146920775871</v>
      </c>
      <c r="BG1778" s="82">
        <f t="shared" si="318"/>
        <v>1.7008530792241294E-2</v>
      </c>
      <c r="BH1778" s="86">
        <f t="shared" si="323"/>
        <v>3.9171768560164466E-5</v>
      </c>
      <c r="BI1778" s="83">
        <f>SUMPRODUCT(BC1778:$BC$2007,BG1778:$BG$2007)</f>
        <v>1520.6395280117115</v>
      </c>
      <c r="BJ1778" s="77">
        <f t="shared" si="317"/>
        <v>6.9962130345276501E-3</v>
      </c>
      <c r="BL1778" s="78">
        <f t="shared" si="324"/>
        <v>885500</v>
      </c>
      <c r="BM1778" s="82">
        <f t="shared" si="319"/>
        <v>0.99935193389773269</v>
      </c>
      <c r="BN1778" s="82">
        <f t="shared" si="320"/>
        <v>6.4806610226730843E-4</v>
      </c>
      <c r="BO1778" s="86">
        <f t="shared" si="325"/>
        <v>2.6920745294090054E-6</v>
      </c>
      <c r="BP1778" s="83">
        <f>SUMPRODUCT(BC1777:$BC$2006, BN1778:$BN$2007)</f>
        <v>48.140028949329995</v>
      </c>
      <c r="BQ1778" s="77">
        <f t="shared" si="321"/>
        <v>3.9912013797276135E-4</v>
      </c>
    </row>
    <row r="1779" spans="55:69" x14ac:dyDescent="0.35">
      <c r="BC1779" s="88">
        <v>500</v>
      </c>
      <c r="BE1779" s="78">
        <f t="shared" si="322"/>
        <v>886000</v>
      </c>
      <c r="BF1779" s="82">
        <f t="shared" si="316"/>
        <v>0.98303055096844538</v>
      </c>
      <c r="BG1779" s="82">
        <f t="shared" si="318"/>
        <v>1.6969449031554618E-2</v>
      </c>
      <c r="BH1779" s="86">
        <f t="shared" si="323"/>
        <v>3.9081760686676681E-5</v>
      </c>
      <c r="BI1779" s="83">
        <f>SUMPRODUCT(BC1779:$BC$2007,BG1779:$BG$2007)</f>
        <v>1512.135262615591</v>
      </c>
      <c r="BJ1779" s="77">
        <f t="shared" si="317"/>
        <v>6.9570863044135017E-3</v>
      </c>
      <c r="BL1779" s="78">
        <f t="shared" si="324"/>
        <v>886000</v>
      </c>
      <c r="BM1779" s="82">
        <f t="shared" si="319"/>
        <v>0.99935461483561328</v>
      </c>
      <c r="BN1779" s="82">
        <f t="shared" si="320"/>
        <v>6.4538516438672477E-4</v>
      </c>
      <c r="BO1779" s="86">
        <f t="shared" si="325"/>
        <v>2.6809378805836559E-6</v>
      </c>
      <c r="BP1779" s="83">
        <f>SUMPRODUCT(BC1778:$BC$2006, BN1779:$BN$2007)</f>
        <v>47.815995898196341</v>
      </c>
      <c r="BQ1779" s="77">
        <f t="shared" si="321"/>
        <v>3.9643363946208692E-4</v>
      </c>
    </row>
    <row r="1780" spans="55:69" x14ac:dyDescent="0.35">
      <c r="BC1780" s="88">
        <v>500</v>
      </c>
      <c r="BE1780" s="78">
        <f t="shared" si="322"/>
        <v>886500</v>
      </c>
      <c r="BF1780" s="82">
        <f t="shared" si="316"/>
        <v>0.98306954292807669</v>
      </c>
      <c r="BG1780" s="82">
        <f t="shared" si="318"/>
        <v>1.6930457071923311E-2</v>
      </c>
      <c r="BH1780" s="86">
        <f t="shared" si="323"/>
        <v>3.8991959631307083E-5</v>
      </c>
      <c r="BI1780" s="83">
        <f>SUMPRODUCT(BC1780:$BC$2007,BG1780:$BG$2007)</f>
        <v>1503.6505380998135</v>
      </c>
      <c r="BJ1780" s="77">
        <f t="shared" si="317"/>
        <v>6.9180494786844774E-3</v>
      </c>
      <c r="BL1780" s="78">
        <f t="shared" si="324"/>
        <v>886500</v>
      </c>
      <c r="BM1780" s="82">
        <f t="shared" si="319"/>
        <v>0.99935728468291551</v>
      </c>
      <c r="BN1780" s="82">
        <f t="shared" si="320"/>
        <v>6.427153170844857E-4</v>
      </c>
      <c r="BO1780" s="86">
        <f t="shared" si="325"/>
        <v>2.6698473022390701E-6</v>
      </c>
      <c r="BP1780" s="83">
        <f>SUMPRODUCT(BC1779:$BC$2006, BN1780:$BN$2007)</f>
        <v>47.493303316002972</v>
      </c>
      <c r="BQ1780" s="77">
        <f t="shared" si="321"/>
        <v>3.9375825453318784E-4</v>
      </c>
    </row>
    <row r="1781" spans="55:69" x14ac:dyDescent="0.35">
      <c r="BC1781" s="88">
        <v>500</v>
      </c>
      <c r="BE1781" s="78">
        <f t="shared" si="322"/>
        <v>887000</v>
      </c>
      <c r="BF1781" s="82">
        <f t="shared" si="316"/>
        <v>0.9831084452929949</v>
      </c>
      <c r="BG1781" s="82">
        <f t="shared" si="318"/>
        <v>1.6891554707005096E-2</v>
      </c>
      <c r="BH1781" s="86">
        <f t="shared" si="323"/>
        <v>3.8902364918214083E-5</v>
      </c>
      <c r="BI1781" s="83">
        <f>SUMPRODUCT(BC1781:$BC$2007,BG1781:$BG$2007)</f>
        <v>1495.1853095638519</v>
      </c>
      <c r="BJ1781" s="77">
        <f t="shared" si="317"/>
        <v>6.8791023507606174E-3</v>
      </c>
      <c r="BL1781" s="78">
        <f t="shared" si="324"/>
        <v>887000</v>
      </c>
      <c r="BM1781" s="82">
        <f t="shared" si="319"/>
        <v>0.99935994348551904</v>
      </c>
      <c r="BN1781" s="82">
        <f t="shared" si="320"/>
        <v>6.4005651448095779E-4</v>
      </c>
      <c r="BO1781" s="86">
        <f t="shared" si="325"/>
        <v>2.65880260352791E-6</v>
      </c>
      <c r="BP1781" s="83">
        <f>SUMPRODUCT(BC1780:$BC$2006, BN1781:$BN$2007)</f>
        <v>47.171945657460732</v>
      </c>
      <c r="BQ1781" s="77">
        <f t="shared" si="321"/>
        <v>3.9109393721109017E-4</v>
      </c>
    </row>
    <row r="1782" spans="55:69" x14ac:dyDescent="0.35">
      <c r="BC1782" s="88">
        <v>500</v>
      </c>
      <c r="BE1782" s="78">
        <f t="shared" si="322"/>
        <v>887500</v>
      </c>
      <c r="BF1782" s="82">
        <f t="shared" si="316"/>
        <v>0.98314725826906857</v>
      </c>
      <c r="BG1782" s="82">
        <f t="shared" si="318"/>
        <v>1.6852741730931431E-2</v>
      </c>
      <c r="BH1782" s="86">
        <f t="shared" si="323"/>
        <v>3.8812976073665517E-5</v>
      </c>
      <c r="BI1782" s="83">
        <f>SUMPRODUCT(BC1782:$BC$2007,BG1782:$BG$2007)</f>
        <v>1486.7395322103496</v>
      </c>
      <c r="BJ1782" s="77">
        <f t="shared" si="317"/>
        <v>6.8402447145366327E-3</v>
      </c>
      <c r="BL1782" s="78">
        <f t="shared" si="324"/>
        <v>887500</v>
      </c>
      <c r="BM1782" s="82">
        <f t="shared" si="319"/>
        <v>0.99936259128911409</v>
      </c>
      <c r="BN1782" s="82">
        <f t="shared" si="320"/>
        <v>6.3740871088591167E-4</v>
      </c>
      <c r="BO1782" s="86">
        <f t="shared" si="325"/>
        <v>2.6478035950461276E-6</v>
      </c>
      <c r="BP1782" s="83">
        <f>SUMPRODUCT(BC1781:$BC$2006, BN1782:$BN$2007)</f>
        <v>46.851917400220266</v>
      </c>
      <c r="BQ1782" s="77">
        <f t="shared" si="321"/>
        <v>3.8844064171100978E-4</v>
      </c>
    </row>
    <row r="1783" spans="55:69" x14ac:dyDescent="0.35">
      <c r="BC1783" s="88">
        <v>500</v>
      </c>
      <c r="BE1783" s="78">
        <f t="shared" si="322"/>
        <v>888000</v>
      </c>
      <c r="BF1783" s="82">
        <f t="shared" si="316"/>
        <v>0.98318598206169294</v>
      </c>
      <c r="BG1783" s="82">
        <f t="shared" si="318"/>
        <v>1.6814017938307058E-2</v>
      </c>
      <c r="BH1783" s="86">
        <f t="shared" si="323"/>
        <v>3.872379262437331E-5</v>
      </c>
      <c r="BI1783" s="83">
        <f>SUMPRODUCT(BC1783:$BC$2007,BG1783:$BG$2007)</f>
        <v>1478.3131613448834</v>
      </c>
      <c r="BJ1783" s="77">
        <f t="shared" si="317"/>
        <v>6.8014763643808127E-3</v>
      </c>
      <c r="BL1783" s="78">
        <f t="shared" si="324"/>
        <v>888000</v>
      </c>
      <c r="BM1783" s="82">
        <f t="shared" si="319"/>
        <v>0.99936522813920148</v>
      </c>
      <c r="BN1783" s="82">
        <f t="shared" si="320"/>
        <v>6.3477186079852199E-4</v>
      </c>
      <c r="BO1783" s="86">
        <f t="shared" si="325"/>
        <v>2.636850087389675E-6</v>
      </c>
      <c r="BP1783" s="83">
        <f>SUMPRODUCT(BC1782:$BC$2006, BN1783:$BN$2007)</f>
        <v>46.533213044777305</v>
      </c>
      <c r="BQ1783" s="77">
        <f t="shared" si="321"/>
        <v>3.8579832243756685E-4</v>
      </c>
    </row>
    <row r="1784" spans="55:69" x14ac:dyDescent="0.35">
      <c r="BC1784" s="88">
        <v>500</v>
      </c>
      <c r="BE1784" s="78">
        <f t="shared" si="322"/>
        <v>888500</v>
      </c>
      <c r="BF1784" s="82">
        <f t="shared" si="316"/>
        <v>0.98322461687579155</v>
      </c>
      <c r="BG1784" s="82">
        <f t="shared" si="318"/>
        <v>1.6775383124208454E-2</v>
      </c>
      <c r="BH1784" s="86">
        <f t="shared" si="323"/>
        <v>3.8634814098603698E-5</v>
      </c>
      <c r="BI1784" s="83">
        <f>SUMPRODUCT(BC1784:$BC$2007,BG1784:$BG$2007)</f>
        <v>1469.9061523757302</v>
      </c>
      <c r="BJ1784" s="77">
        <f t="shared" si="317"/>
        <v>6.7627970951339546E-3</v>
      </c>
      <c r="BL1784" s="78">
        <f t="shared" si="324"/>
        <v>888500</v>
      </c>
      <c r="BM1784" s="82">
        <f t="shared" si="319"/>
        <v>0.99936785408109419</v>
      </c>
      <c r="BN1784" s="82">
        <f t="shared" si="320"/>
        <v>6.3214591890581318E-4</v>
      </c>
      <c r="BO1784" s="86">
        <f t="shared" si="325"/>
        <v>2.6259418927088163E-6</v>
      </c>
      <c r="BP1784" s="83">
        <f>SUMPRODUCT(BC1783:$BC$2006, BN1784:$BN$2007)</f>
        <v>46.215827114378037</v>
      </c>
      <c r="BQ1784" s="77">
        <f t="shared" si="321"/>
        <v>3.8316693398400152E-4</v>
      </c>
    </row>
    <row r="1785" spans="55:69" x14ac:dyDescent="0.35">
      <c r="BC1785" s="88">
        <v>500</v>
      </c>
      <c r="BE1785" s="78">
        <f t="shared" si="322"/>
        <v>889000</v>
      </c>
      <c r="BF1785" s="82">
        <f t="shared" si="316"/>
        <v>0.98326316291581684</v>
      </c>
      <c r="BG1785" s="82">
        <f t="shared" si="318"/>
        <v>1.6736837084183165E-2</v>
      </c>
      <c r="BH1785" s="86">
        <f t="shared" si="323"/>
        <v>3.8546040025289052E-5</v>
      </c>
      <c r="BI1785" s="83">
        <f>SUMPRODUCT(BC1785:$BC$2007,BG1785:$BG$2007)</f>
        <v>1461.5184608136258</v>
      </c>
      <c r="BJ1785" s="77">
        <f t="shared" si="317"/>
        <v>6.7242067021082508E-3</v>
      </c>
      <c r="BL1785" s="78">
        <f t="shared" si="324"/>
        <v>889000</v>
      </c>
      <c r="BM1785" s="82">
        <f t="shared" si="319"/>
        <v>0.99937046915991734</v>
      </c>
      <c r="BN1785" s="82">
        <f t="shared" si="320"/>
        <v>6.2953084008265936E-4</v>
      </c>
      <c r="BO1785" s="86">
        <f t="shared" si="325"/>
        <v>2.6150788231538158E-6</v>
      </c>
      <c r="BP1785" s="83">
        <f>SUMPRODUCT(BC1784:$BC$2006, BN1785:$BN$2007)</f>
        <v>45.899754154925127</v>
      </c>
      <c r="BQ1785" s="77">
        <f t="shared" si="321"/>
        <v>3.8054643113139447E-4</v>
      </c>
    </row>
    <row r="1786" spans="55:69" x14ac:dyDescent="0.35">
      <c r="BC1786" s="88">
        <v>500</v>
      </c>
      <c r="BE1786" s="78">
        <f t="shared" si="322"/>
        <v>889500</v>
      </c>
      <c r="BF1786" s="82">
        <f t="shared" si="316"/>
        <v>0.98330162038575164</v>
      </c>
      <c r="BG1786" s="82">
        <f t="shared" si="318"/>
        <v>1.669837961424836E-2</v>
      </c>
      <c r="BH1786" s="86">
        <f t="shared" si="323"/>
        <v>3.8457469934805033E-5</v>
      </c>
      <c r="BI1786" s="83">
        <f>SUMPRODUCT(BC1786:$BC$2007,BG1786:$BG$2007)</f>
        <v>1453.1500422715342</v>
      </c>
      <c r="BJ1786" s="77">
        <f t="shared" si="317"/>
        <v>6.6857049810862303E-3</v>
      </c>
      <c r="BL1786" s="78">
        <f t="shared" si="324"/>
        <v>889500</v>
      </c>
      <c r="BM1786" s="82">
        <f t="shared" si="319"/>
        <v>0.99937307342060966</v>
      </c>
      <c r="BN1786" s="82">
        <f t="shared" si="320"/>
        <v>6.2692657939034113E-4</v>
      </c>
      <c r="BO1786" s="86">
        <f t="shared" si="325"/>
        <v>2.6042606923182277E-6</v>
      </c>
      <c r="BP1786" s="83">
        <f>SUMPRODUCT(BC1785:$BC$2006, BN1786:$BN$2007)</f>
        <v>45.584988734883815</v>
      </c>
      <c r="BQ1786" s="77">
        <f t="shared" si="321"/>
        <v>3.7793676884788872E-4</v>
      </c>
    </row>
    <row r="1787" spans="55:69" x14ac:dyDescent="0.35">
      <c r="BC1787" s="88">
        <v>500</v>
      </c>
      <c r="BE1787" s="78">
        <f t="shared" si="322"/>
        <v>890000</v>
      </c>
      <c r="BF1787" s="82">
        <f t="shared" si="316"/>
        <v>0.98333998948910994</v>
      </c>
      <c r="BG1787" s="82">
        <f t="shared" si="318"/>
        <v>1.6660010510890055E-2</v>
      </c>
      <c r="BH1787" s="86">
        <f t="shared" si="323"/>
        <v>3.8369103358304457E-5</v>
      </c>
      <c r="BI1787" s="83">
        <f>SUMPRODUCT(BC1787:$BC$2007,BG1787:$BG$2007)</f>
        <v>1444.8008524644104</v>
      </c>
      <c r="BJ1787" s="77">
        <f t="shared" si="317"/>
        <v>6.6472917283196646E-3</v>
      </c>
      <c r="BL1787" s="78">
        <f t="shared" si="324"/>
        <v>890000</v>
      </c>
      <c r="BM1787" s="82">
        <f t="shared" si="319"/>
        <v>0.99937566690792401</v>
      </c>
      <c r="BN1787" s="82">
        <f t="shared" si="320"/>
        <v>6.2433309207599041E-4</v>
      </c>
      <c r="BO1787" s="86">
        <f t="shared" si="325"/>
        <v>2.5934873143507176E-6</v>
      </c>
      <c r="BP1787" s="83">
        <f>SUMPRODUCT(BC1786:$BC$2006, BN1787:$BN$2007)</f>
        <v>45.271525445188637</v>
      </c>
      <c r="BQ1787" s="77">
        <f t="shared" si="321"/>
        <v>3.7533790228791593E-4</v>
      </c>
    </row>
    <row r="1788" spans="55:69" x14ac:dyDescent="0.35">
      <c r="BC1788" s="88">
        <v>500</v>
      </c>
      <c r="BE1788" s="78">
        <f t="shared" si="322"/>
        <v>890500</v>
      </c>
      <c r="BF1788" s="82">
        <f t="shared" si="316"/>
        <v>0.98337827042893833</v>
      </c>
      <c r="BG1788" s="82">
        <f t="shared" si="318"/>
        <v>1.6621729571061672E-2</v>
      </c>
      <c r="BH1788" s="86">
        <f t="shared" si="323"/>
        <v>3.8280939828383431E-5</v>
      </c>
      <c r="BI1788" s="83">
        <f>SUMPRODUCT(BC1788:$BC$2007,BG1788:$BG$2007)</f>
        <v>1436.4708472089653</v>
      </c>
      <c r="BJ1788" s="77">
        <f t="shared" si="317"/>
        <v>6.6089667405284883E-3</v>
      </c>
      <c r="BL1788" s="78">
        <f t="shared" si="324"/>
        <v>890500</v>
      </c>
      <c r="BM1788" s="82">
        <f t="shared" si="319"/>
        <v>0.99937824966642774</v>
      </c>
      <c r="BN1788" s="82">
        <f t="shared" si="320"/>
        <v>6.217503335722574E-4</v>
      </c>
      <c r="BO1788" s="86">
        <f t="shared" si="325"/>
        <v>2.5827585037330181E-6</v>
      </c>
      <c r="BP1788" s="83">
        <f>SUMPRODUCT(BC1787:$BC$2006, BN1788:$BN$2007)</f>
        <v>44.959358899150637</v>
      </c>
      <c r="BQ1788" s="77">
        <f t="shared" si="321"/>
        <v>3.7274978679142738E-4</v>
      </c>
    </row>
    <row r="1789" spans="55:69" x14ac:dyDescent="0.35">
      <c r="BC1789" s="88">
        <v>500</v>
      </c>
      <c r="BE1789" s="78">
        <f t="shared" si="322"/>
        <v>891000</v>
      </c>
      <c r="BF1789" s="82">
        <f t="shared" si="316"/>
        <v>0.98341646340781641</v>
      </c>
      <c r="BG1789" s="82">
        <f t="shared" si="318"/>
        <v>1.658353659218359E-2</v>
      </c>
      <c r="BH1789" s="86">
        <f t="shared" si="323"/>
        <v>3.8192978878082151E-5</v>
      </c>
      <c r="BI1789" s="83">
        <f>SUMPRODUCT(BC1789:$BC$2007,BG1789:$BG$2007)</f>
        <v>1428.1599824234343</v>
      </c>
      <c r="BJ1789" s="77">
        <f t="shared" si="317"/>
        <v>6.5707298148997336E-3</v>
      </c>
      <c r="BL1789" s="78">
        <f t="shared" si="324"/>
        <v>891000</v>
      </c>
      <c r="BM1789" s="82">
        <f t="shared" si="319"/>
        <v>0.99938082174050435</v>
      </c>
      <c r="BN1789" s="82">
        <f t="shared" si="320"/>
        <v>6.191782594956452E-4</v>
      </c>
      <c r="BO1789" s="86">
        <f t="shared" si="325"/>
        <v>2.5720740766121963E-6</v>
      </c>
      <c r="BP1789" s="83">
        <f>SUMPRODUCT(BC1788:$BC$2006, BN1789:$BN$2007)</f>
        <v>44.648483732364518</v>
      </c>
      <c r="BQ1789" s="77">
        <f t="shared" si="321"/>
        <v>3.7017237788312414E-4</v>
      </c>
    </row>
    <row r="1790" spans="55:69" x14ac:dyDescent="0.35">
      <c r="BC1790" s="88">
        <v>500</v>
      </c>
      <c r="BE1790" s="78">
        <f t="shared" si="322"/>
        <v>891500</v>
      </c>
      <c r="BF1790" s="82">
        <f t="shared" si="316"/>
        <v>0.98345456862785885</v>
      </c>
      <c r="BG1790" s="82">
        <f t="shared" si="318"/>
        <v>1.6545431372141151E-2</v>
      </c>
      <c r="BH1790" s="86">
        <f t="shared" si="323"/>
        <v>3.8105220042439214E-5</v>
      </c>
      <c r="BI1790" s="83">
        <f>SUMPRODUCT(BC1790:$BC$2007,BG1790:$BG$2007)</f>
        <v>1419.8682141273428</v>
      </c>
      <c r="BJ1790" s="77">
        <f t="shared" si="317"/>
        <v>6.5325807490864505E-3</v>
      </c>
      <c r="BL1790" s="78">
        <f t="shared" si="324"/>
        <v>891500</v>
      </c>
      <c r="BM1790" s="82">
        <f t="shared" si="319"/>
        <v>0.99938338317435327</v>
      </c>
      <c r="BN1790" s="82">
        <f t="shared" si="320"/>
        <v>6.1661682564673193E-4</v>
      </c>
      <c r="BO1790" s="86">
        <f t="shared" si="325"/>
        <v>2.5614338489132749E-6</v>
      </c>
      <c r="BP1790" s="83">
        <f>SUMPRODUCT(BC1789:$BC$2006, BN1790:$BN$2007)</f>
        <v>44.338894602616683</v>
      </c>
      <c r="BQ1790" s="77">
        <f t="shared" si="321"/>
        <v>3.6760563127169438E-4</v>
      </c>
    </row>
    <row r="1791" spans="55:69" x14ac:dyDescent="0.35">
      <c r="BC1791" s="88">
        <v>500</v>
      </c>
      <c r="BE1791" s="78">
        <f t="shared" si="322"/>
        <v>892000</v>
      </c>
      <c r="BF1791" s="82">
        <f t="shared" si="316"/>
        <v>0.98349258629071545</v>
      </c>
      <c r="BG1791" s="82">
        <f t="shared" si="318"/>
        <v>1.6507413709284546E-2</v>
      </c>
      <c r="BH1791" s="86">
        <f t="shared" si="323"/>
        <v>3.801766285660424E-5</v>
      </c>
      <c r="BI1791" s="83">
        <f>SUMPRODUCT(BC1791:$BC$2007,BG1791:$BG$2007)</f>
        <v>1411.5954984412717</v>
      </c>
      <c r="BJ1791" s="77">
        <f t="shared" si="317"/>
        <v>6.4945193412066296E-3</v>
      </c>
      <c r="BL1791" s="78">
        <f t="shared" si="324"/>
        <v>892000</v>
      </c>
      <c r="BM1791" s="82">
        <f t="shared" si="319"/>
        <v>0.99938593401199149</v>
      </c>
      <c r="BN1791" s="82">
        <f t="shared" si="320"/>
        <v>6.1406598800850531E-4</v>
      </c>
      <c r="BO1791" s="86">
        <f t="shared" si="325"/>
        <v>2.5508376382266107E-6</v>
      </c>
      <c r="BP1791" s="83">
        <f>SUMPRODUCT(BC1790:$BC$2006, BN1791:$BN$2007)</f>
        <v>44.030586189793333</v>
      </c>
      <c r="BQ1791" s="77">
        <f t="shared" si="321"/>
        <v>3.6504950284905178E-4</v>
      </c>
    </row>
    <row r="1792" spans="55:69" x14ac:dyDescent="0.35">
      <c r="BC1792" s="88">
        <v>500</v>
      </c>
      <c r="BE1792" s="78">
        <f t="shared" si="322"/>
        <v>892500</v>
      </c>
      <c r="BF1792" s="82">
        <f t="shared" si="316"/>
        <v>0.98353051659757285</v>
      </c>
      <c r="BG1792" s="82">
        <f t="shared" si="318"/>
        <v>1.6469483402427154E-2</v>
      </c>
      <c r="BH1792" s="86">
        <f t="shared" si="323"/>
        <v>3.7930306857392182E-5</v>
      </c>
      <c r="BI1792" s="83">
        <f>SUMPRODUCT(BC1792:$BC$2007,BG1792:$BG$2007)</f>
        <v>1403.3417915866296</v>
      </c>
      <c r="BJ1792" s="77">
        <f t="shared" si="317"/>
        <v>6.4565453898421535E-3</v>
      </c>
      <c r="BL1792" s="78">
        <f t="shared" si="324"/>
        <v>892500</v>
      </c>
      <c r="BM1792" s="82">
        <f t="shared" si="319"/>
        <v>0.99938847429725353</v>
      </c>
      <c r="BN1792" s="82">
        <f t="shared" si="320"/>
        <v>6.1152570274647378E-4</v>
      </c>
      <c r="BO1792" s="86">
        <f t="shared" si="325"/>
        <v>2.5402852620315386E-6</v>
      </c>
      <c r="BP1792" s="83">
        <f>SUMPRODUCT(BC1791:$BC$2006, BN1792:$BN$2007)</f>
        <v>43.723553195789073</v>
      </c>
      <c r="BQ1792" s="77">
        <f t="shared" si="321"/>
        <v>3.6250394868957771E-4</v>
      </c>
    </row>
    <row r="1793" spans="55:69" x14ac:dyDescent="0.35">
      <c r="BC1793" s="88">
        <v>500</v>
      </c>
      <c r="BE1793" s="78">
        <f t="shared" si="322"/>
        <v>893000</v>
      </c>
      <c r="BF1793" s="82">
        <f t="shared" si="316"/>
        <v>0.98356835974915546</v>
      </c>
      <c r="BG1793" s="82">
        <f t="shared" si="318"/>
        <v>1.6431640250844537E-2</v>
      </c>
      <c r="BH1793" s="86">
        <f t="shared" si="323"/>
        <v>3.7843151582617196E-5</v>
      </c>
      <c r="BI1793" s="83">
        <f>SUMPRODUCT(BC1793:$BC$2007,BG1793:$BG$2007)</f>
        <v>1395.1070498854162</v>
      </c>
      <c r="BJ1793" s="77">
        <f t="shared" si="317"/>
        <v>6.4186586940377065E-3</v>
      </c>
      <c r="BL1793" s="78">
        <f t="shared" si="324"/>
        <v>893000</v>
      </c>
      <c r="BM1793" s="82">
        <f t="shared" si="319"/>
        <v>0.99939100407379289</v>
      </c>
      <c r="BN1793" s="82">
        <f t="shared" si="320"/>
        <v>6.0899592620711207E-4</v>
      </c>
      <c r="BO1793" s="86">
        <f t="shared" si="325"/>
        <v>2.5297765393617055E-6</v>
      </c>
      <c r="BP1793" s="83">
        <f>SUMPRODUCT(BC1792:$BC$2006, BN1793:$BN$2007)</f>
        <v>43.417790344415842</v>
      </c>
      <c r="BQ1793" s="77">
        <f t="shared" si="321"/>
        <v>3.5996892504936594E-4</v>
      </c>
    </row>
    <row r="1794" spans="55:69" x14ac:dyDescent="0.35">
      <c r="BC1794" s="88">
        <v>500</v>
      </c>
      <c r="BE1794" s="78">
        <f t="shared" si="322"/>
        <v>893500</v>
      </c>
      <c r="BF1794" s="82">
        <f t="shared" si="316"/>
        <v>0.98360611594572644</v>
      </c>
      <c r="BG1794" s="82">
        <f t="shared" si="318"/>
        <v>1.6393884054273555E-2</v>
      </c>
      <c r="BH1794" s="86">
        <f t="shared" si="323"/>
        <v>3.7756196570981615E-5</v>
      </c>
      <c r="BI1794" s="83">
        <f>SUMPRODUCT(BC1794:$BC$2007,BG1794:$BG$2007)</f>
        <v>1386.8912297599938</v>
      </c>
      <c r="BJ1794" s="77">
        <f t="shared" si="317"/>
        <v>6.3808590532997258E-3</v>
      </c>
      <c r="BL1794" s="78">
        <f t="shared" si="324"/>
        <v>893500</v>
      </c>
      <c r="BM1794" s="82">
        <f t="shared" si="319"/>
        <v>0.99939352338508225</v>
      </c>
      <c r="BN1794" s="82">
        <f t="shared" si="320"/>
        <v>6.0647661491775029E-4</v>
      </c>
      <c r="BO1794" s="86">
        <f t="shared" si="325"/>
        <v>2.5193112893617808E-6</v>
      </c>
      <c r="BP1794" s="83">
        <f>SUMPRODUCT(BC1793:$BC$2006, BN1794:$BN$2007)</f>
        <v>43.113292381312284</v>
      </c>
      <c r="BQ1794" s="77">
        <f t="shared" si="321"/>
        <v>3.5744438836547167E-4</v>
      </c>
    </row>
    <row r="1795" spans="55:69" x14ac:dyDescent="0.35">
      <c r="BC1795" s="88">
        <v>500</v>
      </c>
      <c r="BE1795" s="78">
        <f t="shared" si="322"/>
        <v>894000</v>
      </c>
      <c r="BF1795" s="82">
        <f t="shared" si="316"/>
        <v>0.98364378538708874</v>
      </c>
      <c r="BG1795" s="82">
        <f t="shared" si="318"/>
        <v>1.6356214612911257E-2</v>
      </c>
      <c r="BH1795" s="86">
        <f t="shared" si="323"/>
        <v>3.7669441362297995E-5</v>
      </c>
      <c r="BI1795" s="83">
        <f>SUMPRODUCT(BC1795:$BC$2007,BG1795:$BG$2007)</f>
        <v>1378.6942877328568</v>
      </c>
      <c r="BJ1795" s="77">
        <f t="shared" si="317"/>
        <v>6.34314626759534E-3</v>
      </c>
      <c r="BL1795" s="78">
        <f t="shared" si="324"/>
        <v>894000</v>
      </c>
      <c r="BM1795" s="82">
        <f t="shared" si="319"/>
        <v>0.99939603227441454</v>
      </c>
      <c r="BN1795" s="82">
        <f t="shared" si="320"/>
        <v>6.0396772558546363E-4</v>
      </c>
      <c r="BO1795" s="86">
        <f t="shared" si="325"/>
        <v>2.5088893322866568E-6</v>
      </c>
      <c r="BP1795" s="83">
        <f>SUMPRODUCT(BC1794:$BC$2006, BN1795:$BN$2007)</f>
        <v>42.810054073853429</v>
      </c>
      <c r="BQ1795" s="77">
        <f t="shared" si="321"/>
        <v>3.5493029525516227E-4</v>
      </c>
    </row>
    <row r="1796" spans="55:69" x14ac:dyDescent="0.35">
      <c r="BC1796" s="88">
        <v>500</v>
      </c>
      <c r="BE1796" s="78">
        <f t="shared" si="322"/>
        <v>894500</v>
      </c>
      <c r="BF1796" s="82">
        <f t="shared" si="316"/>
        <v>0.98368136827258612</v>
      </c>
      <c r="BG1796" s="82">
        <f t="shared" si="318"/>
        <v>1.6318631727413879E-2</v>
      </c>
      <c r="BH1796" s="86">
        <f t="shared" si="323"/>
        <v>3.7582885497378093E-5</v>
      </c>
      <c r="BI1796" s="83">
        <f>SUMPRODUCT(BC1796:$BC$2007,BG1796:$BG$2007)</f>
        <v>1370.5161804264014</v>
      </c>
      <c r="BJ1796" s="77">
        <f t="shared" si="317"/>
        <v>6.3055201373513102E-3</v>
      </c>
      <c r="BL1796" s="78">
        <f t="shared" si="324"/>
        <v>894500</v>
      </c>
      <c r="BM1796" s="82">
        <f t="shared" si="319"/>
        <v>0.9993985307849037</v>
      </c>
      <c r="BN1796" s="82">
        <f t="shared" si="320"/>
        <v>6.0146921509629525E-4</v>
      </c>
      <c r="BO1796" s="86">
        <f t="shared" si="325"/>
        <v>2.4985104891683818E-6</v>
      </c>
      <c r="BP1796" s="83">
        <f>SUMPRODUCT(BC1795:$BC$2006, BN1796:$BN$2007)</f>
        <v>42.508070211060691</v>
      </c>
      <c r="BQ1796" s="77">
        <f t="shared" si="321"/>
        <v>3.5242660251517147E-4</v>
      </c>
    </row>
    <row r="1797" spans="55:69" x14ac:dyDescent="0.35">
      <c r="BC1797" s="88">
        <v>500</v>
      </c>
      <c r="BE1797" s="78">
        <f t="shared" si="322"/>
        <v>895000</v>
      </c>
      <c r="BF1797" s="82">
        <f t="shared" si="316"/>
        <v>0.98371886480110438</v>
      </c>
      <c r="BG1797" s="82">
        <f t="shared" si="318"/>
        <v>1.6281135198895624E-2</v>
      </c>
      <c r="BH1797" s="86">
        <f t="shared" si="323"/>
        <v>3.7496528518254912E-5</v>
      </c>
      <c r="BI1797" s="83">
        <f>SUMPRODUCT(BC1797:$BC$2007,BG1797:$BG$2007)</f>
        <v>1362.3568645626945</v>
      </c>
      <c r="BJ1797" s="77">
        <f t="shared" si="317"/>
        <v>6.2679804634529638E-3</v>
      </c>
      <c r="BL1797" s="78">
        <f t="shared" si="324"/>
        <v>895000</v>
      </c>
      <c r="BM1797" s="82">
        <f t="shared" si="319"/>
        <v>0.99940101895948519</v>
      </c>
      <c r="BN1797" s="82">
        <f t="shared" si="320"/>
        <v>5.9898104051481216E-4</v>
      </c>
      <c r="BO1797" s="86">
        <f t="shared" si="325"/>
        <v>2.4881745814830936E-6</v>
      </c>
      <c r="BP1797" s="83">
        <f>SUMPRODUCT(BC1796:$BC$2006, BN1797:$BN$2007)</f>
        <v>42.20733560351254</v>
      </c>
      <c r="BQ1797" s="77">
        <f t="shared" si="321"/>
        <v>3.4993326712095852E-4</v>
      </c>
    </row>
    <row r="1798" spans="55:69" x14ac:dyDescent="0.35">
      <c r="BC1798" s="88">
        <v>500</v>
      </c>
      <c r="BE1798" s="78">
        <f t="shared" si="322"/>
        <v>895500</v>
      </c>
      <c r="BF1798" s="82">
        <f t="shared" si="316"/>
        <v>0.98375627517107256</v>
      </c>
      <c r="BG1798" s="82">
        <f t="shared" si="318"/>
        <v>1.6243724828927442E-2</v>
      </c>
      <c r="BH1798" s="86">
        <f t="shared" si="323"/>
        <v>3.74103699681827E-5</v>
      </c>
      <c r="BI1798" s="83">
        <f>SUMPRODUCT(BC1798:$BC$2007,BG1798:$BG$2007)</f>
        <v>1354.2162969632466</v>
      </c>
      <c r="BJ1798" s="77">
        <f t="shared" si="317"/>
        <v>6.2305270472431543E-3</v>
      </c>
      <c r="BL1798" s="78">
        <f t="shared" si="324"/>
        <v>895500</v>
      </c>
      <c r="BM1798" s="82">
        <f t="shared" si="319"/>
        <v>0.99940349684091678</v>
      </c>
      <c r="BN1798" s="82">
        <f t="shared" si="320"/>
        <v>5.9650315908321705E-4</v>
      </c>
      <c r="BO1798" s="86">
        <f t="shared" si="325"/>
        <v>2.4778814315951081E-6</v>
      </c>
      <c r="BP1798" s="83">
        <f>SUMPRODUCT(BC1797:$BC$2006, BN1798:$BN$2007)</f>
        <v>41.907845083255133</v>
      </c>
      <c r="BQ1798" s="77">
        <f t="shared" si="321"/>
        <v>3.4745024622596726E-4</v>
      </c>
    </row>
    <row r="1799" spans="55:69" x14ac:dyDescent="0.35">
      <c r="BC1799" s="88">
        <v>500</v>
      </c>
      <c r="BE1799" s="78">
        <f t="shared" si="322"/>
        <v>896000</v>
      </c>
      <c r="BF1799" s="82">
        <f t="shared" si="316"/>
        <v>0.98379359958046342</v>
      </c>
      <c r="BG1799" s="82">
        <f t="shared" si="318"/>
        <v>1.6206400419536582E-2</v>
      </c>
      <c r="BH1799" s="86">
        <f t="shared" si="323"/>
        <v>3.7324409390859792E-5</v>
      </c>
      <c r="BI1799" s="83">
        <f>SUMPRODUCT(BC1799:$BC$2007,BG1799:$BG$2007)</f>
        <v>1346.0944345487831</v>
      </c>
      <c r="BJ1799" s="77">
        <f t="shared" si="317"/>
        <v>6.1931596905212055E-3</v>
      </c>
      <c r="BL1799" s="78">
        <f t="shared" si="324"/>
        <v>896000</v>
      </c>
      <c r="BM1799" s="82">
        <f t="shared" si="319"/>
        <v>0.99940596447177965</v>
      </c>
      <c r="BN1799" s="82">
        <f t="shared" si="320"/>
        <v>5.9403552822034911E-4</v>
      </c>
      <c r="BO1799" s="86">
        <f t="shared" si="325"/>
        <v>2.4676308628679422E-6</v>
      </c>
      <c r="BP1799" s="83">
        <f>SUMPRODUCT(BC1798:$BC$2006, BN1799:$BN$2007)</f>
        <v>41.609593503713519</v>
      </c>
      <c r="BQ1799" s="77">
        <f t="shared" si="321"/>
        <v>3.4497749716089009E-4</v>
      </c>
    </row>
    <row r="1800" spans="55:69" x14ac:dyDescent="0.35">
      <c r="BC1800" s="88">
        <v>500</v>
      </c>
      <c r="BE1800" s="78">
        <f t="shared" si="322"/>
        <v>896500</v>
      </c>
      <c r="BF1800" s="82">
        <f t="shared" ref="BF1800:BF1863" si="326">_xlfn.EXPON.DIST(BE1800, 1/$BJ$4, TRUE)</f>
        <v>0.98383083822679485</v>
      </c>
      <c r="BG1800" s="82">
        <f t="shared" si="318"/>
        <v>1.6169161773205154E-2</v>
      </c>
      <c r="BH1800" s="86">
        <f t="shared" si="323"/>
        <v>3.7238646331427816E-5</v>
      </c>
      <c r="BI1800" s="83">
        <f>SUMPRODUCT(BC1800:$BC$2007,BG1800:$BG$2007)</f>
        <v>1337.9912343390145</v>
      </c>
      <c r="BJ1800" s="77">
        <f t="shared" ref="BJ1800:BJ1863" si="327">BI1800/$BJ$4</f>
        <v>6.1558781955418553E-3</v>
      </c>
      <c r="BL1800" s="78">
        <f t="shared" si="324"/>
        <v>896500</v>
      </c>
      <c r="BM1800" s="82">
        <f t="shared" si="319"/>
        <v>0.99940842189447843</v>
      </c>
      <c r="BN1800" s="82">
        <f t="shared" si="320"/>
        <v>5.9157810552157297E-4</v>
      </c>
      <c r="BO1800" s="86">
        <f t="shared" si="325"/>
        <v>2.457422698776135E-6</v>
      </c>
      <c r="BP1800" s="83">
        <f>SUMPRODUCT(BC1799:$BC$2006, BN1800:$BN$2007)</f>
        <v>41.312575739603339</v>
      </c>
      <c r="BQ1800" s="77">
        <f t="shared" si="321"/>
        <v>3.4251497743293578E-4</v>
      </c>
    </row>
    <row r="1801" spans="55:69" x14ac:dyDescent="0.35">
      <c r="BC1801" s="88">
        <v>500</v>
      </c>
      <c r="BE1801" s="78">
        <f t="shared" si="322"/>
        <v>897000</v>
      </c>
      <c r="BF1801" s="82">
        <f t="shared" si="326"/>
        <v>0.98386799130713121</v>
      </c>
      <c r="BG1801" s="82">
        <f t="shared" ref="BG1801:BG1864" si="328">1-BF1801</f>
        <v>1.6132008692868793E-2</v>
      </c>
      <c r="BH1801" s="86">
        <f t="shared" si="323"/>
        <v>3.7153080336360667E-5</v>
      </c>
      <c r="BI1801" s="83">
        <f>SUMPRODUCT(BC1801:$BC$2007,BG1801:$BG$2007)</f>
        <v>1329.906653452412</v>
      </c>
      <c r="BJ1801" s="77">
        <f t="shared" si="327"/>
        <v>6.118682365014224E-3</v>
      </c>
      <c r="BL1801" s="78">
        <f t="shared" si="324"/>
        <v>897000</v>
      </c>
      <c r="BM1801" s="82">
        <f t="shared" ref="BM1801:BM1864" si="329">_xlfn.EXPON.DIST(BL1801, 1/$BQ$4, TRUE)</f>
        <v>0.99941086915124255</v>
      </c>
      <c r="BN1801" s="82">
        <f t="shared" ref="BN1801:BN1864" si="330">1-BM1801</f>
        <v>5.8913084875744648E-4</v>
      </c>
      <c r="BO1801" s="86">
        <f t="shared" si="325"/>
        <v>2.4472567641264931E-6</v>
      </c>
      <c r="BP1801" s="83">
        <f>SUMPRODUCT(BC1800:$BC$2006, BN1801:$BN$2007)</f>
        <v>41.016786686842558</v>
      </c>
      <c r="BQ1801" s="77">
        <f t="shared" ref="BQ1801:BQ1864" si="331">BP1801/$BQ$4</f>
        <v>3.4006264472509766E-4</v>
      </c>
    </row>
    <row r="1802" spans="55:69" x14ac:dyDescent="0.35">
      <c r="BC1802" s="88">
        <v>500</v>
      </c>
      <c r="BE1802" s="78">
        <f t="shared" ref="BE1802:BE1865" si="332">BE1801+500</f>
        <v>897500</v>
      </c>
      <c r="BF1802" s="82">
        <f t="shared" si="326"/>
        <v>0.98390505901808356</v>
      </c>
      <c r="BG1802" s="82">
        <f t="shared" si="328"/>
        <v>1.6094940981916439E-2</v>
      </c>
      <c r="BH1802" s="86">
        <f t="shared" ref="BH1802:BH1865" si="333">BF1802-BF1801</f>
        <v>3.7067710952354282E-5</v>
      </c>
      <c r="BI1802" s="83">
        <f>SUMPRODUCT(BC1802:$BC$2007,BG1802:$BG$2007)</f>
        <v>1321.8406491059775</v>
      </c>
      <c r="BJ1802" s="77">
        <f t="shared" si="327"/>
        <v>6.081572002100754E-3</v>
      </c>
      <c r="BL1802" s="78">
        <f t="shared" ref="BL1802:BL1865" si="334">BL1801+500</f>
        <v>897500</v>
      </c>
      <c r="BM1802" s="82">
        <f t="shared" si="329"/>
        <v>0.99941330628412695</v>
      </c>
      <c r="BN1802" s="82">
        <f t="shared" si="330"/>
        <v>5.8669371587305452E-4</v>
      </c>
      <c r="BO1802" s="86">
        <f t="shared" ref="BO1802:BO1865" si="335">BM1802-BM1801</f>
        <v>2.4371328843919571E-6</v>
      </c>
      <c r="BP1802" s="83">
        <f>SUMPRODUCT(BC1801:$BC$2006, BN1802:$BN$2007)</f>
        <v>40.722221262463826</v>
      </c>
      <c r="BQ1802" s="77">
        <f t="shared" si="331"/>
        <v>3.3762045689542705E-4</v>
      </c>
    </row>
    <row r="1803" spans="55:69" x14ac:dyDescent="0.35">
      <c r="BC1803" s="88">
        <v>500</v>
      </c>
      <c r="BE1803" s="78">
        <f t="shared" si="332"/>
        <v>898000</v>
      </c>
      <c r="BF1803" s="82">
        <f t="shared" si="326"/>
        <v>0.98394204155581166</v>
      </c>
      <c r="BG1803" s="82">
        <f t="shared" si="328"/>
        <v>1.6057958444188336E-2</v>
      </c>
      <c r="BH1803" s="86">
        <f t="shared" si="333"/>
        <v>3.6982537728103004E-5</v>
      </c>
      <c r="BI1803" s="83">
        <f>SUMPRODUCT(BC1803:$BC$2007,BG1803:$BG$2007)</f>
        <v>1313.7931786150191</v>
      </c>
      <c r="BJ1803" s="77">
        <f t="shared" si="327"/>
        <v>6.0445469104161813E-3</v>
      </c>
      <c r="BL1803" s="78">
        <f t="shared" si="334"/>
        <v>898000</v>
      </c>
      <c r="BM1803" s="82">
        <f t="shared" si="329"/>
        <v>0.9994157333350121</v>
      </c>
      <c r="BN1803" s="82">
        <f t="shared" si="330"/>
        <v>5.8426666498789803E-4</v>
      </c>
      <c r="BO1803" s="86">
        <f t="shared" si="335"/>
        <v>2.4270508851564898E-6</v>
      </c>
      <c r="BP1803" s="83">
        <f>SUMPRODUCT(BC1802:$BC$2006, BN1803:$BN$2007)</f>
        <v>40.428874404527299</v>
      </c>
      <c r="BQ1803" s="77">
        <f t="shared" si="331"/>
        <v>3.3518837197631047E-4</v>
      </c>
    </row>
    <row r="1804" spans="55:69" x14ac:dyDescent="0.35">
      <c r="BC1804" s="88">
        <v>500</v>
      </c>
      <c r="BE1804" s="78">
        <f t="shared" si="332"/>
        <v>898500</v>
      </c>
      <c r="BF1804" s="82">
        <f t="shared" si="326"/>
        <v>0.98397893911602419</v>
      </c>
      <c r="BG1804" s="82">
        <f t="shared" si="328"/>
        <v>1.6021060883975813E-2</v>
      </c>
      <c r="BH1804" s="86">
        <f t="shared" si="333"/>
        <v>3.6897560212523217E-5</v>
      </c>
      <c r="BI1804" s="83">
        <f>SUMPRODUCT(BC1804:$BC$2007,BG1804:$BG$2007)</f>
        <v>1305.7641993929249</v>
      </c>
      <c r="BJ1804" s="77">
        <f t="shared" si="327"/>
        <v>6.0076068940264878E-3</v>
      </c>
      <c r="BL1804" s="78">
        <f t="shared" si="334"/>
        <v>898500</v>
      </c>
      <c r="BM1804" s="82">
        <f t="shared" si="329"/>
        <v>0.99941815034560577</v>
      </c>
      <c r="BN1804" s="82">
        <f t="shared" si="330"/>
        <v>5.8184965439422864E-4</v>
      </c>
      <c r="BO1804" s="86">
        <f t="shared" si="335"/>
        <v>2.4170105936693886E-6</v>
      </c>
      <c r="BP1804" s="83">
        <f>SUMPRODUCT(BC1803:$BC$2006, BN1804:$BN$2007)</f>
        <v>40.136741072033352</v>
      </c>
      <c r="BQ1804" s="77">
        <f t="shared" si="331"/>
        <v>3.3276634817374582E-4</v>
      </c>
    </row>
    <row r="1805" spans="55:69" x14ac:dyDescent="0.35">
      <c r="BC1805" s="88">
        <v>500</v>
      </c>
      <c r="BE1805" s="78">
        <f t="shared" si="332"/>
        <v>899000</v>
      </c>
      <c r="BF1805" s="82">
        <f t="shared" si="326"/>
        <v>0.98401575189398038</v>
      </c>
      <c r="BG1805" s="82">
        <f t="shared" si="328"/>
        <v>1.5984248106019616E-2</v>
      </c>
      <c r="BH1805" s="86">
        <f t="shared" si="333"/>
        <v>3.6812777956196641E-5</v>
      </c>
      <c r="BI1805" s="83">
        <f>SUMPRODUCT(BC1805:$BC$2007,BG1805:$BG$2007)</f>
        <v>1297.7536689509368</v>
      </c>
      <c r="BJ1805" s="77">
        <f t="shared" si="327"/>
        <v>5.9707517574478699E-3</v>
      </c>
      <c r="BL1805" s="78">
        <f t="shared" si="334"/>
        <v>899000</v>
      </c>
      <c r="BM1805" s="82">
        <f t="shared" si="329"/>
        <v>0.99942055735744273</v>
      </c>
      <c r="BN1805" s="82">
        <f t="shared" si="330"/>
        <v>5.7944264255727074E-4</v>
      </c>
      <c r="BO1805" s="86">
        <f t="shared" si="335"/>
        <v>2.4070118369579063E-6</v>
      </c>
      <c r="BP1805" s="83">
        <f>SUMPRODUCT(BC1804:$BC$2006, BN1805:$BN$2007)</f>
        <v>39.845816244836236</v>
      </c>
      <c r="BQ1805" s="77">
        <f t="shared" si="331"/>
        <v>3.3035434386662689E-4</v>
      </c>
    </row>
    <row r="1806" spans="55:69" x14ac:dyDescent="0.35">
      <c r="BC1806" s="88">
        <v>500</v>
      </c>
      <c r="BE1806" s="78">
        <f t="shared" si="332"/>
        <v>899500</v>
      </c>
      <c r="BF1806" s="82">
        <f t="shared" si="326"/>
        <v>0.98405248008449075</v>
      </c>
      <c r="BG1806" s="82">
        <f t="shared" si="328"/>
        <v>1.5947519915509245E-2</v>
      </c>
      <c r="BH1806" s="86">
        <f t="shared" si="333"/>
        <v>3.6728190510371128E-5</v>
      </c>
      <c r="BI1806" s="83">
        <f>SUMPRODUCT(BC1806:$BC$2007,BG1806:$BG$2007)</f>
        <v>1289.7615448979275</v>
      </c>
      <c r="BJ1806" s="77">
        <f t="shared" si="327"/>
        <v>5.933981305645702E-3</v>
      </c>
      <c r="BL1806" s="78">
        <f t="shared" si="334"/>
        <v>899500</v>
      </c>
      <c r="BM1806" s="82">
        <f t="shared" si="329"/>
        <v>0.99942295441188611</v>
      </c>
      <c r="BN1806" s="82">
        <f t="shared" si="330"/>
        <v>5.7704558811388917E-4</v>
      </c>
      <c r="BO1806" s="86">
        <f t="shared" si="335"/>
        <v>2.3970544433815633E-6</v>
      </c>
      <c r="BP1806" s="83">
        <f>SUMPRODUCT(BC1805:$BC$2006, BN1806:$BN$2007)</f>
        <v>39.556094923557602</v>
      </c>
      <c r="BQ1806" s="77">
        <f t="shared" si="331"/>
        <v>3.2795231760602596E-4</v>
      </c>
    </row>
    <row r="1807" spans="55:69" x14ac:dyDescent="0.35">
      <c r="BC1807" s="88">
        <v>500</v>
      </c>
      <c r="BE1807" s="78">
        <f t="shared" si="332"/>
        <v>900000</v>
      </c>
      <c r="BF1807" s="82">
        <f t="shared" si="326"/>
        <v>0.98408912388191794</v>
      </c>
      <c r="BG1807" s="82">
        <f t="shared" si="328"/>
        <v>1.5910876118082062E-2</v>
      </c>
      <c r="BH1807" s="86">
        <f t="shared" si="333"/>
        <v>3.6643797427182712E-5</v>
      </c>
      <c r="BI1807" s="83">
        <f>SUMPRODUCT(BC1807:$BC$2007,BG1807:$BG$2007)</f>
        <v>1281.7877849401727</v>
      </c>
      <c r="BJ1807" s="77">
        <f t="shared" si="327"/>
        <v>5.8972953440334973E-3</v>
      </c>
      <c r="BL1807" s="78">
        <f t="shared" si="334"/>
        <v>900000</v>
      </c>
      <c r="BM1807" s="82">
        <f t="shared" si="329"/>
        <v>0.99942534155012797</v>
      </c>
      <c r="BN1807" s="82">
        <f t="shared" si="330"/>
        <v>5.7465844987203418E-4</v>
      </c>
      <c r="BO1807" s="86">
        <f t="shared" si="335"/>
        <v>2.3871382418549913E-6</v>
      </c>
      <c r="BP1807" s="83">
        <f>SUMPRODUCT(BC1806:$BC$2006, BN1807:$BN$2007)</f>
        <v>39.267572129500657</v>
      </c>
      <c r="BQ1807" s="77">
        <f t="shared" si="331"/>
        <v>3.255602281144824E-4</v>
      </c>
    </row>
    <row r="1808" spans="55:69" x14ac:dyDescent="0.35">
      <c r="BC1808" s="88">
        <v>500</v>
      </c>
      <c r="BE1808" s="78">
        <f t="shared" si="332"/>
        <v>900500</v>
      </c>
      <c r="BF1808" s="82">
        <f t="shared" si="326"/>
        <v>0.98412568348017837</v>
      </c>
      <c r="BG1808" s="82">
        <f t="shared" si="328"/>
        <v>1.587431651982163E-2</v>
      </c>
      <c r="BH1808" s="86">
        <f t="shared" si="333"/>
        <v>3.6559598260432757E-5</v>
      </c>
      <c r="BI1808" s="83">
        <f>SUMPRODUCT(BC1808:$BC$2007,BG1808:$BG$2007)</f>
        <v>1273.832346881132</v>
      </c>
      <c r="BJ1808" s="77">
        <f t="shared" si="327"/>
        <v>5.8606936784718951E-3</v>
      </c>
      <c r="BL1808" s="78">
        <f t="shared" si="334"/>
        <v>900500</v>
      </c>
      <c r="BM1808" s="82">
        <f t="shared" si="329"/>
        <v>0.99942771881319004</v>
      </c>
      <c r="BN1808" s="82">
        <f t="shared" si="330"/>
        <v>5.722811868099642E-4</v>
      </c>
      <c r="BO1808" s="86">
        <f t="shared" si="335"/>
        <v>2.3772630620699786E-6</v>
      </c>
      <c r="BP1808" s="83">
        <f>SUMPRODUCT(BC1807:$BC$2006, BN1808:$BN$2007)</f>
        <v>38.980242904564641</v>
      </c>
      <c r="BQ1808" s="77">
        <f t="shared" si="331"/>
        <v>3.2317803428529349E-4</v>
      </c>
    </row>
    <row r="1809" spans="55:69" x14ac:dyDescent="0.35">
      <c r="BC1809" s="88">
        <v>500</v>
      </c>
      <c r="BE1809" s="78">
        <f t="shared" si="332"/>
        <v>901000</v>
      </c>
      <c r="BF1809" s="82">
        <f t="shared" si="326"/>
        <v>0.98416215907274252</v>
      </c>
      <c r="BG1809" s="82">
        <f t="shared" si="328"/>
        <v>1.5837840927257485E-2</v>
      </c>
      <c r="BH1809" s="86">
        <f t="shared" si="333"/>
        <v>3.6475592564144677E-5</v>
      </c>
      <c r="BI1809" s="83">
        <f>SUMPRODUCT(BC1809:$BC$2007,BG1809:$BG$2007)</f>
        <v>1265.895188621221</v>
      </c>
      <c r="BJ1809" s="77">
        <f t="shared" si="327"/>
        <v>5.8241761152676118E-3</v>
      </c>
      <c r="BL1809" s="78">
        <f t="shared" si="334"/>
        <v>901000</v>
      </c>
      <c r="BM1809" s="82">
        <f t="shared" si="329"/>
        <v>0.99943008624192409</v>
      </c>
      <c r="BN1809" s="82">
        <f t="shared" si="330"/>
        <v>5.6991375807591282E-4</v>
      </c>
      <c r="BO1809" s="86">
        <f t="shared" si="335"/>
        <v>2.36742873405138E-6</v>
      </c>
      <c r="BP1809" s="83">
        <f>SUMPRODUCT(BC1808:$BC$2006, BN1809:$BN$2007)</f>
        <v>38.694102311159661</v>
      </c>
      <c r="BQ1809" s="77">
        <f t="shared" si="331"/>
        <v>3.2080569518180835E-4</v>
      </c>
    </row>
    <row r="1810" spans="55:69" x14ac:dyDescent="0.35">
      <c r="BC1810" s="88">
        <v>500</v>
      </c>
      <c r="BE1810" s="78">
        <f t="shared" si="332"/>
        <v>901500</v>
      </c>
      <c r="BF1810" s="82">
        <f t="shared" si="326"/>
        <v>0.98419855085263674</v>
      </c>
      <c r="BG1810" s="82">
        <f t="shared" si="328"/>
        <v>1.5801449147363256E-2</v>
      </c>
      <c r="BH1810" s="86">
        <f t="shared" si="333"/>
        <v>3.6391779894229259E-5</v>
      </c>
      <c r="BI1810" s="83">
        <f>SUMPRODUCT(BC1810:$BC$2007,BG1810:$BG$2007)</f>
        <v>1257.9762681575924</v>
      </c>
      <c r="BJ1810" s="77">
        <f t="shared" si="327"/>
        <v>5.787742461172439E-3</v>
      </c>
      <c r="BL1810" s="78">
        <f t="shared" si="334"/>
        <v>901500</v>
      </c>
      <c r="BM1810" s="82">
        <f t="shared" si="329"/>
        <v>0.99943244387701302</v>
      </c>
      <c r="BN1810" s="82">
        <f t="shared" si="330"/>
        <v>5.6755612298697855E-4</v>
      </c>
      <c r="BO1810" s="86">
        <f t="shared" si="335"/>
        <v>2.3576350889342734E-6</v>
      </c>
      <c r="BP1810" s="83">
        <f>SUMPRODUCT(BC1809:$BC$2006, BN1810:$BN$2007)</f>
        <v>38.409145432121697</v>
      </c>
      <c r="BQ1810" s="77">
        <f t="shared" si="331"/>
        <v>3.1844317003672321E-4</v>
      </c>
    </row>
    <row r="1811" spans="55:69" x14ac:dyDescent="0.35">
      <c r="BC1811" s="88">
        <v>500</v>
      </c>
      <c r="BE1811" s="78">
        <f t="shared" si="332"/>
        <v>902000</v>
      </c>
      <c r="BF1811" s="82">
        <f t="shared" si="326"/>
        <v>0.98423485901244334</v>
      </c>
      <c r="BG1811" s="82">
        <f t="shared" si="328"/>
        <v>1.5765140987556658E-2</v>
      </c>
      <c r="BH1811" s="86">
        <f t="shared" si="333"/>
        <v>3.6308159806597295E-5</v>
      </c>
      <c r="BI1811" s="83">
        <f>SUMPRODUCT(BC1811:$BC$2007,BG1811:$BG$2007)</f>
        <v>1250.0755435839103</v>
      </c>
      <c r="BJ1811" s="77">
        <f t="shared" si="327"/>
        <v>5.751392523382198E-3</v>
      </c>
      <c r="BL1811" s="78">
        <f t="shared" si="334"/>
        <v>902000</v>
      </c>
      <c r="BM1811" s="82">
        <f t="shared" si="329"/>
        <v>0.99943479175897165</v>
      </c>
      <c r="BN1811" s="82">
        <f t="shared" si="330"/>
        <v>5.6520824102834766E-4</v>
      </c>
      <c r="BO1811" s="86">
        <f t="shared" si="335"/>
        <v>2.347881958630893E-6</v>
      </c>
      <c r="BP1811" s="83">
        <f>SUMPRODUCT(BC1810:$BC$2006, BN1811:$BN$2007)</f>
        <v>38.125367370628204</v>
      </c>
      <c r="BQ1811" s="77">
        <f t="shared" si="331"/>
        <v>3.1609041825138176E-4</v>
      </c>
    </row>
    <row r="1812" spans="55:69" x14ac:dyDescent="0.35">
      <c r="BC1812" s="88">
        <v>500</v>
      </c>
      <c r="BE1812" s="78">
        <f t="shared" si="332"/>
        <v>902500</v>
      </c>
      <c r="BF1812" s="82">
        <f t="shared" si="326"/>
        <v>0.98427108374430272</v>
      </c>
      <c r="BG1812" s="82">
        <f t="shared" si="328"/>
        <v>1.5728916255697278E-2</v>
      </c>
      <c r="BH1812" s="86">
        <f t="shared" si="333"/>
        <v>3.6224731859380022E-5</v>
      </c>
      <c r="BI1812" s="83">
        <f>SUMPRODUCT(BC1812:$BC$2007,BG1812:$BG$2007)</f>
        <v>1242.1929730901325</v>
      </c>
      <c r="BJ1812" s="77">
        <f t="shared" si="327"/>
        <v>5.7151261095357416E-3</v>
      </c>
      <c r="BL1812" s="78">
        <f t="shared" si="334"/>
        <v>902500</v>
      </c>
      <c r="BM1812" s="82">
        <f t="shared" si="329"/>
        <v>0.99943712992814682</v>
      </c>
      <c r="BN1812" s="82">
        <f t="shared" si="330"/>
        <v>5.6287007185318316E-4</v>
      </c>
      <c r="BO1812" s="86">
        <f t="shared" si="335"/>
        <v>2.3381691751644951E-6</v>
      </c>
      <c r="BP1812" s="83">
        <f>SUMPRODUCT(BC1811:$BC$2006, BN1812:$BN$2007)</f>
        <v>37.842763250114039</v>
      </c>
      <c r="BQ1812" s="77">
        <f t="shared" si="331"/>
        <v>3.1374739939507806E-4</v>
      </c>
    </row>
    <row r="1813" spans="55:69" x14ac:dyDescent="0.35">
      <c r="BC1813" s="88">
        <v>500</v>
      </c>
      <c r="BE1813" s="78">
        <f t="shared" si="332"/>
        <v>903000</v>
      </c>
      <c r="BF1813" s="82">
        <f t="shared" si="326"/>
        <v>0.9843072252399131</v>
      </c>
      <c r="BG1813" s="82">
        <f t="shared" si="328"/>
        <v>1.5692774760086903E-2</v>
      </c>
      <c r="BH1813" s="86">
        <f t="shared" si="333"/>
        <v>3.6141495610375607E-5</v>
      </c>
      <c r="BI1813" s="83">
        <f>SUMPRODUCT(BC1813:$BC$2007,BG1813:$BG$2007)</f>
        <v>1234.3285149622836</v>
      </c>
      <c r="BJ1813" s="77">
        <f t="shared" si="327"/>
        <v>5.6789430277139142E-3</v>
      </c>
      <c r="BL1813" s="78">
        <f t="shared" si="334"/>
        <v>903000</v>
      </c>
      <c r="BM1813" s="82">
        <f t="shared" si="329"/>
        <v>0.99943945842471871</v>
      </c>
      <c r="BN1813" s="82">
        <f t="shared" si="330"/>
        <v>5.6054157528129256E-4</v>
      </c>
      <c r="BO1813" s="86">
        <f t="shared" si="335"/>
        <v>2.3284965718906037E-6</v>
      </c>
      <c r="BP1813" s="83">
        <f>SUMPRODUCT(BC1812:$BC$2006, BN1813:$BN$2007)</f>
        <v>37.561328214187448</v>
      </c>
      <c r="BQ1813" s="77">
        <f t="shared" si="331"/>
        <v>3.1141407320436015E-4</v>
      </c>
    </row>
    <row r="1814" spans="55:69" x14ac:dyDescent="0.35">
      <c r="BC1814" s="88">
        <v>500</v>
      </c>
      <c r="BE1814" s="78">
        <f t="shared" si="332"/>
        <v>903500</v>
      </c>
      <c r="BF1814" s="82">
        <f t="shared" si="326"/>
        <v>0.98434328369053281</v>
      </c>
      <c r="BG1814" s="82">
        <f t="shared" si="328"/>
        <v>1.5656716309467189E-2</v>
      </c>
      <c r="BH1814" s="86">
        <f t="shared" si="333"/>
        <v>3.6058450619713689E-5</v>
      </c>
      <c r="BI1814" s="83">
        <f>SUMPRODUCT(BC1814:$BC$2007,BG1814:$BG$2007)</f>
        <v>1226.4821275822401</v>
      </c>
      <c r="BJ1814" s="77">
        <f t="shared" si="327"/>
        <v>5.6428430864385549E-3</v>
      </c>
      <c r="BL1814" s="78">
        <f t="shared" si="334"/>
        <v>903500</v>
      </c>
      <c r="BM1814" s="82">
        <f t="shared" si="329"/>
        <v>0.99944177728870121</v>
      </c>
      <c r="BN1814" s="82">
        <f t="shared" si="330"/>
        <v>5.5822271129879475E-4</v>
      </c>
      <c r="BO1814" s="86">
        <f t="shared" si="335"/>
        <v>2.3188639824978097E-6</v>
      </c>
      <c r="BP1814" s="83">
        <f>SUMPRODUCT(BC1813:$BC$2006, BN1814:$BN$2007)</f>
        <v>37.281057426546802</v>
      </c>
      <c r="BQ1814" s="77">
        <f t="shared" si="331"/>
        <v>3.0909039958233948E-4</v>
      </c>
    </row>
    <row r="1815" spans="55:69" x14ac:dyDescent="0.35">
      <c r="BC1815" s="88">
        <v>500</v>
      </c>
      <c r="BE1815" s="78">
        <f t="shared" si="332"/>
        <v>904000</v>
      </c>
      <c r="BF1815" s="82">
        <f t="shared" si="326"/>
        <v>0.98437925928698033</v>
      </c>
      <c r="BG1815" s="82">
        <f t="shared" si="328"/>
        <v>1.5620740713019665E-2</v>
      </c>
      <c r="BH1815" s="86">
        <f t="shared" si="333"/>
        <v>3.5975596447523905E-5</v>
      </c>
      <c r="BI1815" s="83">
        <f>SUMPRODUCT(BC1815:$BC$2007,BG1815:$BG$2007)</f>
        <v>1218.6537694275062</v>
      </c>
      <c r="BJ1815" s="77">
        <f t="shared" si="327"/>
        <v>5.6068260946714708E-3</v>
      </c>
      <c r="BL1815" s="78">
        <f t="shared" si="334"/>
        <v>904000</v>
      </c>
      <c r="BM1815" s="82">
        <f t="shared" si="329"/>
        <v>0.99944408655994266</v>
      </c>
      <c r="BN1815" s="82">
        <f t="shared" si="330"/>
        <v>5.5591344005734289E-4</v>
      </c>
      <c r="BO1815" s="86">
        <f t="shared" si="335"/>
        <v>2.3092712414518601E-6</v>
      </c>
      <c r="BP1815" s="83">
        <f>SUMPRODUCT(BC1814:$BC$2006, BN1815:$BN$2007)</f>
        <v>37.001946070897411</v>
      </c>
      <c r="BQ1815" s="77">
        <f t="shared" si="331"/>
        <v>3.0677633859800145E-4</v>
      </c>
    </row>
    <row r="1816" spans="55:69" x14ac:dyDescent="0.35">
      <c r="BC1816" s="88">
        <v>500</v>
      </c>
      <c r="BE1816" s="78">
        <f t="shared" si="332"/>
        <v>904500</v>
      </c>
      <c r="BF1816" s="82">
        <f t="shared" si="326"/>
        <v>0.98441515221963594</v>
      </c>
      <c r="BG1816" s="82">
        <f t="shared" si="328"/>
        <v>1.5584847780364064E-2</v>
      </c>
      <c r="BH1816" s="86">
        <f t="shared" si="333"/>
        <v>3.5892932655601228E-5</v>
      </c>
      <c r="BI1816" s="83">
        <f>SUMPRODUCT(BC1816:$BC$2007,BG1816:$BG$2007)</f>
        <v>1210.8433990709964</v>
      </c>
      <c r="BJ1816" s="77">
        <f t="shared" si="327"/>
        <v>5.570891861813438E-3</v>
      </c>
      <c r="BL1816" s="78">
        <f t="shared" si="334"/>
        <v>904500</v>
      </c>
      <c r="BM1816" s="82">
        <f t="shared" si="329"/>
        <v>0.99944638627812654</v>
      </c>
      <c r="BN1816" s="82">
        <f t="shared" si="330"/>
        <v>5.5361372187345825E-4</v>
      </c>
      <c r="BO1816" s="86">
        <f t="shared" si="335"/>
        <v>2.2997181838846359E-6</v>
      </c>
      <c r="BP1816" s="83">
        <f>SUMPRODUCT(BC1815:$BC$2006, BN1816:$BN$2007)</f>
        <v>36.723989350868727</v>
      </c>
      <c r="BQ1816" s="77">
        <f t="shared" si="331"/>
        <v>3.0447185048551871E-4</v>
      </c>
    </row>
    <row r="1817" spans="55:69" x14ac:dyDescent="0.35">
      <c r="BC1817" s="88">
        <v>500</v>
      </c>
      <c r="BE1817" s="78">
        <f t="shared" si="332"/>
        <v>905000</v>
      </c>
      <c r="BF1817" s="82">
        <f t="shared" si="326"/>
        <v>0.98445096267844223</v>
      </c>
      <c r="BG1817" s="82">
        <f t="shared" si="328"/>
        <v>1.5549037321557768E-2</v>
      </c>
      <c r="BH1817" s="86">
        <f t="shared" si="333"/>
        <v>3.5810458806295742E-5</v>
      </c>
      <c r="BI1817" s="83">
        <f>SUMPRODUCT(BC1817:$BC$2007,BG1817:$BG$2007)</f>
        <v>1203.0509751808145</v>
      </c>
      <c r="BJ1817" s="77">
        <f t="shared" si="327"/>
        <v>5.5350401977031808E-3</v>
      </c>
      <c r="BL1817" s="78">
        <f t="shared" si="334"/>
        <v>905000</v>
      </c>
      <c r="BM1817" s="82">
        <f t="shared" si="329"/>
        <v>0.99944867648277236</v>
      </c>
      <c r="BN1817" s="82">
        <f t="shared" si="330"/>
        <v>5.5132351722764206E-4</v>
      </c>
      <c r="BO1817" s="86">
        <f t="shared" si="335"/>
        <v>2.2902046458161962E-6</v>
      </c>
      <c r="BP1817" s="83">
        <f>SUMPRODUCT(BC1816:$BC$2006, BN1817:$BN$2007)</f>
        <v>36.447182489932011</v>
      </c>
      <c r="BQ1817" s="77">
        <f t="shared" si="331"/>
        <v>3.0217689564356889E-4</v>
      </c>
    </row>
    <row r="1818" spans="55:69" x14ac:dyDescent="0.35">
      <c r="BC1818" s="88">
        <v>500</v>
      </c>
      <c r="BE1818" s="78">
        <f t="shared" si="332"/>
        <v>905500</v>
      </c>
      <c r="BF1818" s="82">
        <f t="shared" si="326"/>
        <v>0.98448669085290563</v>
      </c>
      <c r="BG1818" s="82">
        <f t="shared" si="328"/>
        <v>1.5513309147094367E-2</v>
      </c>
      <c r="BH1818" s="86">
        <f t="shared" si="333"/>
        <v>3.5728174463400819E-5</v>
      </c>
      <c r="BI1818" s="83">
        <f>SUMPRODUCT(BC1818:$BC$2007,BG1818:$BG$2007)</f>
        <v>1195.2764565200357</v>
      </c>
      <c r="BJ1818" s="77">
        <f t="shared" si="327"/>
        <v>5.4992709126163736E-3</v>
      </c>
      <c r="BL1818" s="78">
        <f t="shared" si="334"/>
        <v>905500</v>
      </c>
      <c r="BM1818" s="82">
        <f t="shared" si="329"/>
        <v>0.99945095721323585</v>
      </c>
      <c r="BN1818" s="82">
        <f t="shared" si="330"/>
        <v>5.4904278676415341E-4</v>
      </c>
      <c r="BO1818" s="86">
        <f t="shared" si="335"/>
        <v>2.2807304634886449E-6</v>
      </c>
      <c r="BP1818" s="83">
        <f>SUMPRODUCT(BC1817:$BC$2006, BN1818:$BN$2007)</f>
        <v>36.171520731318189</v>
      </c>
      <c r="BQ1818" s="77">
        <f t="shared" si="331"/>
        <v>2.9989143463465329E-4</v>
      </c>
    </row>
    <row r="1819" spans="55:69" x14ac:dyDescent="0.35">
      <c r="BC1819" s="88">
        <v>500</v>
      </c>
      <c r="BE1819" s="78">
        <f t="shared" si="332"/>
        <v>906000</v>
      </c>
      <c r="BF1819" s="82">
        <f t="shared" si="326"/>
        <v>0.9845223369320969</v>
      </c>
      <c r="BG1819" s="82">
        <f t="shared" si="328"/>
        <v>1.5477663067903102E-2</v>
      </c>
      <c r="BH1819" s="86">
        <f t="shared" si="333"/>
        <v>3.5646079191264946E-5</v>
      </c>
      <c r="BI1819" s="83">
        <f>SUMPRODUCT(BC1819:$BC$2007,BG1819:$BG$2007)</f>
        <v>1187.5198019464885</v>
      </c>
      <c r="BJ1819" s="77">
        <f t="shared" si="327"/>
        <v>5.4635838172646337E-3</v>
      </c>
      <c r="BL1819" s="78">
        <f t="shared" si="334"/>
        <v>906000</v>
      </c>
      <c r="BM1819" s="82">
        <f t="shared" si="329"/>
        <v>0.9994532285087101</v>
      </c>
      <c r="BN1819" s="82">
        <f t="shared" si="330"/>
        <v>5.467714912898991E-4</v>
      </c>
      <c r="BO1819" s="86">
        <f t="shared" si="335"/>
        <v>2.271295474254309E-6</v>
      </c>
      <c r="BP1819" s="83">
        <f>SUMPRODUCT(BC1818:$BC$2006, BN1819:$BN$2007)</f>
        <v>35.896999337936101</v>
      </c>
      <c r="BQ1819" s="77">
        <f t="shared" si="331"/>
        <v>2.9761542818441917E-4</v>
      </c>
    </row>
    <row r="1820" spans="55:69" x14ac:dyDescent="0.35">
      <c r="BC1820" s="88">
        <v>500</v>
      </c>
      <c r="BE1820" s="78">
        <f t="shared" si="332"/>
        <v>906500</v>
      </c>
      <c r="BF1820" s="82">
        <f t="shared" si="326"/>
        <v>0.98455790110465236</v>
      </c>
      <c r="BG1820" s="82">
        <f t="shared" si="328"/>
        <v>1.5442098895347645E-2</v>
      </c>
      <c r="BH1820" s="86">
        <f t="shared" si="333"/>
        <v>3.5564172555457851E-5</v>
      </c>
      <c r="BI1820" s="83">
        <f>SUMPRODUCT(BC1820:$BC$2007,BG1820:$BG$2007)</f>
        <v>1179.780970412537</v>
      </c>
      <c r="BJ1820" s="77">
        <f t="shared" si="327"/>
        <v>5.4279787227945204E-3</v>
      </c>
      <c r="BL1820" s="78">
        <f t="shared" si="334"/>
        <v>906500</v>
      </c>
      <c r="BM1820" s="82">
        <f t="shared" si="329"/>
        <v>0.99945549040822612</v>
      </c>
      <c r="BN1820" s="82">
        <f t="shared" si="330"/>
        <v>5.4450959177387848E-4</v>
      </c>
      <c r="BO1820" s="86">
        <f t="shared" si="335"/>
        <v>2.2618995160206268E-6</v>
      </c>
      <c r="BP1820" s="83">
        <f>SUMPRODUCT(BC1819:$BC$2006, BN1820:$BN$2007)</f>
        <v>35.623613592291157</v>
      </c>
      <c r="BQ1820" s="77">
        <f t="shared" si="331"/>
        <v>2.9534883718098531E-4</v>
      </c>
    </row>
    <row r="1821" spans="55:69" x14ac:dyDescent="0.35">
      <c r="BC1821" s="88">
        <v>500</v>
      </c>
      <c r="BE1821" s="78">
        <f t="shared" si="332"/>
        <v>907000</v>
      </c>
      <c r="BF1821" s="82">
        <f t="shared" si="326"/>
        <v>0.98459338355877501</v>
      </c>
      <c r="BG1821" s="82">
        <f t="shared" si="328"/>
        <v>1.5406616441224985E-2</v>
      </c>
      <c r="BH1821" s="86">
        <f t="shared" si="333"/>
        <v>3.548245412265949E-5</v>
      </c>
      <c r="BI1821" s="83">
        <f>SUMPRODUCT(BC1821:$BC$2007,BG1821:$BG$2007)</f>
        <v>1172.0599209648633</v>
      </c>
      <c r="BJ1821" s="77">
        <f t="shared" si="327"/>
        <v>5.3924554407865366E-3</v>
      </c>
      <c r="BL1821" s="78">
        <f t="shared" si="334"/>
        <v>907000</v>
      </c>
      <c r="BM1821" s="82">
        <f t="shared" si="329"/>
        <v>0.99945774295065315</v>
      </c>
      <c r="BN1821" s="82">
        <f t="shared" si="330"/>
        <v>5.4225704934685037E-4</v>
      </c>
      <c r="BO1821" s="86">
        <f t="shared" si="335"/>
        <v>2.2525424270281036E-6</v>
      </c>
      <c r="BP1821" s="83">
        <f>SUMPRODUCT(BC1820:$BC$2006, BN1821:$BN$2007)</f>
        <v>35.35135879640422</v>
      </c>
      <c r="BQ1821" s="77">
        <f t="shared" si="331"/>
        <v>2.9309162267426961E-4</v>
      </c>
    </row>
    <row r="1822" spans="55:69" x14ac:dyDescent="0.35">
      <c r="BC1822" s="88">
        <v>500</v>
      </c>
      <c r="BE1822" s="78">
        <f t="shared" si="332"/>
        <v>907500</v>
      </c>
      <c r="BF1822" s="82">
        <f t="shared" si="326"/>
        <v>0.98462878448223534</v>
      </c>
      <c r="BG1822" s="82">
        <f t="shared" si="328"/>
        <v>1.5371215517764658E-2</v>
      </c>
      <c r="BH1822" s="86">
        <f t="shared" si="333"/>
        <v>3.5400923460326972E-5</v>
      </c>
      <c r="BI1822" s="83">
        <f>SUMPRODUCT(BC1822:$BC$2007,BG1822:$BG$2007)</f>
        <v>1164.3566127442507</v>
      </c>
      <c r="BJ1822" s="77">
        <f t="shared" si="327"/>
        <v>5.3570137832541281E-3</v>
      </c>
      <c r="BL1822" s="78">
        <f t="shared" si="334"/>
        <v>907500</v>
      </c>
      <c r="BM1822" s="82">
        <f t="shared" si="329"/>
        <v>0.99945998617470011</v>
      </c>
      <c r="BN1822" s="82">
        <f t="shared" si="330"/>
        <v>5.4001382529988984E-4</v>
      </c>
      <c r="BO1822" s="86">
        <f t="shared" si="335"/>
        <v>2.2432240469605347E-6</v>
      </c>
      <c r="BP1822" s="83">
        <f>SUMPRODUCT(BC1821:$BC$2006, BN1822:$BN$2007)</f>
        <v>35.080230271730791</v>
      </c>
      <c r="BQ1822" s="77">
        <f t="shared" si="331"/>
        <v>2.9084374587531902E-4</v>
      </c>
    </row>
    <row r="1823" spans="55:69" x14ac:dyDescent="0.35">
      <c r="BC1823" s="88">
        <v>500</v>
      </c>
      <c r="BE1823" s="78">
        <f t="shared" si="332"/>
        <v>908000</v>
      </c>
      <c r="BF1823" s="82">
        <f t="shared" si="326"/>
        <v>0.98466410406237248</v>
      </c>
      <c r="BG1823" s="82">
        <f t="shared" si="328"/>
        <v>1.5335895937627519E-2</v>
      </c>
      <c r="BH1823" s="86">
        <f t="shared" si="333"/>
        <v>3.5319580137138651E-5</v>
      </c>
      <c r="BI1823" s="83">
        <f>SUMPRODUCT(BC1823:$BC$2007,BG1823:$BG$2007)</f>
        <v>1156.6710049853684</v>
      </c>
      <c r="BJ1823" s="77">
        <f t="shared" si="327"/>
        <v>5.3216535626426954E-3</v>
      </c>
      <c r="BL1823" s="78">
        <f t="shared" si="334"/>
        <v>908000</v>
      </c>
      <c r="BM1823" s="82">
        <f t="shared" si="329"/>
        <v>0.99946222011891539</v>
      </c>
      <c r="BN1823" s="82">
        <f t="shared" si="330"/>
        <v>5.3777988108461017E-4</v>
      </c>
      <c r="BO1823" s="86">
        <f t="shared" si="335"/>
        <v>2.2339442152796707E-6</v>
      </c>
      <c r="BP1823" s="83">
        <f>SUMPRODUCT(BC1822:$BC$2006, BN1823:$BN$2007)</f>
        <v>34.810223359080844</v>
      </c>
      <c r="BQ1823" s="77">
        <f t="shared" si="331"/>
        <v>2.8860516815564467E-4</v>
      </c>
    </row>
    <row r="1824" spans="55:69" x14ac:dyDescent="0.35">
      <c r="BC1824" s="88">
        <v>500</v>
      </c>
      <c r="BE1824" s="78">
        <f t="shared" si="332"/>
        <v>908500</v>
      </c>
      <c r="BF1824" s="82">
        <f t="shared" si="326"/>
        <v>0.98469934248609481</v>
      </c>
      <c r="BG1824" s="82">
        <f t="shared" si="328"/>
        <v>1.5300657513905191E-2</v>
      </c>
      <c r="BH1824" s="86">
        <f t="shared" si="333"/>
        <v>3.5238423722327994E-5</v>
      </c>
      <c r="BI1824" s="83">
        <f>SUMPRODUCT(BC1824:$BC$2007,BG1824:$BG$2007)</f>
        <v>1149.0030570165545</v>
      </c>
      <c r="BJ1824" s="77">
        <f t="shared" si="327"/>
        <v>5.286374591828593E-3</v>
      </c>
      <c r="BL1824" s="78">
        <f t="shared" si="334"/>
        <v>908500</v>
      </c>
      <c r="BM1824" s="82">
        <f t="shared" si="329"/>
        <v>0.99946444482168817</v>
      </c>
      <c r="BN1824" s="82">
        <f t="shared" si="330"/>
        <v>5.3555517831183064E-4</v>
      </c>
      <c r="BO1824" s="86">
        <f t="shared" si="335"/>
        <v>2.2247027727795299E-6</v>
      </c>
      <c r="BP1824" s="83">
        <f>SUMPRODUCT(BC1823:$BC$2006, BN1824:$BN$2007)</f>
        <v>34.541333418538535</v>
      </c>
      <c r="BQ1824" s="77">
        <f t="shared" si="331"/>
        <v>2.8637585104655669E-4</v>
      </c>
    </row>
    <row r="1825" spans="55:69" x14ac:dyDescent="0.35">
      <c r="BC1825" s="88">
        <v>500</v>
      </c>
      <c r="BE1825" s="78">
        <f t="shared" si="332"/>
        <v>909000</v>
      </c>
      <c r="BF1825" s="82">
        <f t="shared" si="326"/>
        <v>0.98473449993988149</v>
      </c>
      <c r="BG1825" s="82">
        <f t="shared" si="328"/>
        <v>1.5265500060118509E-2</v>
      </c>
      <c r="BH1825" s="86">
        <f t="shared" si="333"/>
        <v>3.515745378668278E-5</v>
      </c>
      <c r="BI1825" s="83">
        <f>SUMPRODUCT(BC1825:$BC$2007,BG1825:$BG$2007)</f>
        <v>1141.3527282596021</v>
      </c>
      <c r="BJ1825" s="77">
        <f t="shared" si="327"/>
        <v>5.2511766841181473E-3</v>
      </c>
      <c r="BL1825" s="78">
        <f t="shared" si="334"/>
        <v>909000</v>
      </c>
      <c r="BM1825" s="82">
        <f t="shared" si="329"/>
        <v>0.99946666032124853</v>
      </c>
      <c r="BN1825" s="82">
        <f t="shared" si="330"/>
        <v>5.3333967875146548E-4</v>
      </c>
      <c r="BO1825" s="86">
        <f t="shared" si="335"/>
        <v>2.2154995603651528E-6</v>
      </c>
      <c r="BP1825" s="83">
        <f>SUMPRODUCT(BC1824:$BC$2006, BN1825:$BN$2007)</f>
        <v>34.27355582938263</v>
      </c>
      <c r="BQ1825" s="77">
        <f t="shared" si="331"/>
        <v>2.8415575623850391E-4</v>
      </c>
    </row>
    <row r="1826" spans="55:69" x14ac:dyDescent="0.35">
      <c r="BC1826" s="88">
        <v>500</v>
      </c>
      <c r="BE1826" s="78">
        <f t="shared" si="332"/>
        <v>909500</v>
      </c>
      <c r="BF1826" s="82">
        <f t="shared" si="326"/>
        <v>0.98476957660978337</v>
      </c>
      <c r="BG1826" s="82">
        <f t="shared" si="328"/>
        <v>1.523042339021663E-2</v>
      </c>
      <c r="BH1826" s="86">
        <f t="shared" si="333"/>
        <v>3.5076669901878965E-5</v>
      </c>
      <c r="BI1826" s="83">
        <f>SUMPRODUCT(BC1826:$BC$2007,BG1826:$BG$2007)</f>
        <v>1133.7199782295427</v>
      </c>
      <c r="BJ1826" s="77">
        <f t="shared" si="327"/>
        <v>5.2160596532466585E-3</v>
      </c>
      <c r="BL1826" s="78">
        <f t="shared" si="334"/>
        <v>909500</v>
      </c>
      <c r="BM1826" s="82">
        <f t="shared" si="329"/>
        <v>0.9994688666556687</v>
      </c>
      <c r="BN1826" s="82">
        <f t="shared" si="330"/>
        <v>5.3113334433130266E-4</v>
      </c>
      <c r="BO1826" s="86">
        <f t="shared" si="335"/>
        <v>2.2063344201628254E-6</v>
      </c>
      <c r="BP1826" s="83">
        <f>SUMPRODUCT(BC1825:$BC$2006, BN1826:$BN$2007)</f>
        <v>34.0068859900069</v>
      </c>
      <c r="BQ1826" s="77">
        <f t="shared" si="331"/>
        <v>2.8194484558041429E-4</v>
      </c>
    </row>
    <row r="1827" spans="55:69" x14ac:dyDescent="0.35">
      <c r="BC1827" s="88">
        <v>500</v>
      </c>
      <c r="BE1827" s="78">
        <f t="shared" si="332"/>
        <v>910000</v>
      </c>
      <c r="BF1827" s="82">
        <f t="shared" si="326"/>
        <v>0.98480457268142318</v>
      </c>
      <c r="BG1827" s="82">
        <f t="shared" si="328"/>
        <v>1.5195427318576815E-2</v>
      </c>
      <c r="BH1827" s="86">
        <f t="shared" si="333"/>
        <v>3.4996071639814552E-5</v>
      </c>
      <c r="BI1827" s="83">
        <f>SUMPRODUCT(BC1827:$BC$2007,BG1827:$BG$2007)</f>
        <v>1126.1047665344347</v>
      </c>
      <c r="BJ1827" s="77">
        <f t="shared" si="327"/>
        <v>5.1810233133774298E-3</v>
      </c>
      <c r="BL1827" s="78">
        <f t="shared" si="334"/>
        <v>910000</v>
      </c>
      <c r="BM1827" s="82">
        <f t="shared" si="329"/>
        <v>0.99947106386286333</v>
      </c>
      <c r="BN1827" s="82">
        <f t="shared" si="330"/>
        <v>5.2893613713667076E-4</v>
      </c>
      <c r="BO1827" s="86">
        <f t="shared" si="335"/>
        <v>2.1972071946319005E-6</v>
      </c>
      <c r="BP1827" s="83">
        <f>SUMPRODUCT(BC1826:$BC$2006, BN1827:$BN$2007)</f>
        <v>33.741319317841253</v>
      </c>
      <c r="BQ1827" s="77">
        <f t="shared" si="331"/>
        <v>2.7974308107904094E-4</v>
      </c>
    </row>
    <row r="1828" spans="55:69" x14ac:dyDescent="0.35">
      <c r="BC1828" s="88">
        <v>500</v>
      </c>
      <c r="BE1828" s="78">
        <f t="shared" si="332"/>
        <v>910500</v>
      </c>
      <c r="BF1828" s="82">
        <f t="shared" si="326"/>
        <v>0.9848394883399979</v>
      </c>
      <c r="BG1828" s="82">
        <f t="shared" si="328"/>
        <v>1.5160511660002096E-2</v>
      </c>
      <c r="BH1828" s="86">
        <f t="shared" si="333"/>
        <v>3.4915658574719011E-5</v>
      </c>
      <c r="BI1828" s="83">
        <f>SUMPRODUCT(BC1828:$BC$2007,BG1828:$BG$2007)</f>
        <v>1118.5070528751464</v>
      </c>
      <c r="BJ1828" s="77">
        <f t="shared" si="327"/>
        <v>5.1460674791007667E-3</v>
      </c>
      <c r="BL1828" s="78">
        <f t="shared" si="334"/>
        <v>910500</v>
      </c>
      <c r="BM1828" s="82">
        <f t="shared" si="329"/>
        <v>0.99947325198059001</v>
      </c>
      <c r="BN1828" s="82">
        <f t="shared" si="330"/>
        <v>5.2674801940999494E-4</v>
      </c>
      <c r="BO1828" s="86">
        <f t="shared" si="335"/>
        <v>2.1881177266758201E-6</v>
      </c>
      <c r="BP1828" s="83">
        <f>SUMPRODUCT(BC1827:$BC$2006, BN1828:$BN$2007)</f>
        <v>33.476851249272919</v>
      </c>
      <c r="BQ1828" s="77">
        <f t="shared" si="331"/>
        <v>2.7755042489830859E-4</v>
      </c>
    </row>
    <row r="1829" spans="55:69" x14ac:dyDescent="0.35">
      <c r="BC1829" s="88">
        <v>500</v>
      </c>
      <c r="BE1829" s="78">
        <f t="shared" si="332"/>
        <v>911000</v>
      </c>
      <c r="BF1829" s="82">
        <f t="shared" si="326"/>
        <v>0.98487432377027828</v>
      </c>
      <c r="BG1829" s="82">
        <f t="shared" si="328"/>
        <v>1.5125676229721718E-2</v>
      </c>
      <c r="BH1829" s="86">
        <f t="shared" si="333"/>
        <v>3.4835430280377722E-5</v>
      </c>
      <c r="BI1829" s="83">
        <f>SUMPRODUCT(BC1829:$BC$2007,BG1829:$BG$2007)</f>
        <v>1110.9267970451453</v>
      </c>
      <c r="BJ1829" s="77">
        <f t="shared" si="327"/>
        <v>5.1111919654330071E-3</v>
      </c>
      <c r="BL1829" s="78">
        <f t="shared" si="334"/>
        <v>911000</v>
      </c>
      <c r="BM1829" s="82">
        <f t="shared" si="329"/>
        <v>0.99947543104645054</v>
      </c>
      <c r="BN1829" s="82">
        <f t="shared" si="330"/>
        <v>5.2456895354946464E-4</v>
      </c>
      <c r="BO1829" s="86">
        <f t="shared" si="335"/>
        <v>2.1790658605302937E-6</v>
      </c>
      <c r="BP1829" s="83">
        <f>SUMPRODUCT(BC1828:$BC$2006, BN1829:$BN$2007)</f>
        <v>33.213477239567922</v>
      </c>
      <c r="BQ1829" s="77">
        <f t="shared" si="331"/>
        <v>2.7536683935866258E-4</v>
      </c>
    </row>
    <row r="1830" spans="55:69" x14ac:dyDescent="0.35">
      <c r="BC1830" s="88">
        <v>500</v>
      </c>
      <c r="BE1830" s="78">
        <f t="shared" si="332"/>
        <v>911500</v>
      </c>
      <c r="BF1830" s="82">
        <f t="shared" si="326"/>
        <v>0.98490907915661097</v>
      </c>
      <c r="BG1830" s="82">
        <f t="shared" si="328"/>
        <v>1.5090920843389033E-2</v>
      </c>
      <c r="BH1830" s="86">
        <f t="shared" si="333"/>
        <v>3.4755386332685489E-5</v>
      </c>
      <c r="BI1830" s="83">
        <f>SUMPRODUCT(BC1830:$BC$2007,BG1830:$BG$2007)</f>
        <v>1103.3639589302845</v>
      </c>
      <c r="BJ1830" s="77">
        <f t="shared" si="327"/>
        <v>5.0763965878155414E-3</v>
      </c>
      <c r="BL1830" s="78">
        <f t="shared" si="334"/>
        <v>911500</v>
      </c>
      <c r="BM1830" s="82">
        <f t="shared" si="329"/>
        <v>0.99947760109789063</v>
      </c>
      <c r="BN1830" s="82">
        <f t="shared" si="330"/>
        <v>5.2239890210936668E-4</v>
      </c>
      <c r="BO1830" s="86">
        <f t="shared" si="335"/>
        <v>2.1700514400979642E-6</v>
      </c>
      <c r="BP1830" s="83">
        <f>SUMPRODUCT(BC1829:$BC$2006, BN1830:$BN$2007)</f>
        <v>32.951192762793191</v>
      </c>
      <c r="BQ1830" s="77">
        <f t="shared" si="331"/>
        <v>2.7319228693642309E-4</v>
      </c>
    </row>
    <row r="1831" spans="55:69" x14ac:dyDescent="0.35">
      <c r="BC1831" s="88">
        <v>500</v>
      </c>
      <c r="BE1831" s="78">
        <f t="shared" si="332"/>
        <v>912000</v>
      </c>
      <c r="BF1831" s="82">
        <f t="shared" si="326"/>
        <v>0.98494375468291884</v>
      </c>
      <c r="BG1831" s="82">
        <f t="shared" si="328"/>
        <v>1.5056245317081163E-2</v>
      </c>
      <c r="BH1831" s="86">
        <f t="shared" si="333"/>
        <v>3.4675526307870186E-5</v>
      </c>
      <c r="BI1831" s="83">
        <f>SUMPRODUCT(BC1831:$BC$2007,BG1831:$BG$2007)</f>
        <v>1095.81849850859</v>
      </c>
      <c r="BJ1831" s="77">
        <f t="shared" si="327"/>
        <v>5.0416811621138329E-3</v>
      </c>
      <c r="BL1831" s="78">
        <f t="shared" si="334"/>
        <v>912000</v>
      </c>
      <c r="BM1831" s="82">
        <f t="shared" si="329"/>
        <v>0.99947976217220169</v>
      </c>
      <c r="BN1831" s="82">
        <f t="shared" si="330"/>
        <v>5.2023782779830885E-4</v>
      </c>
      <c r="BO1831" s="86">
        <f t="shared" si="335"/>
        <v>2.1610743110578312E-6</v>
      </c>
      <c r="BP1831" s="83">
        <f>SUMPRODUCT(BC1830:$BC$2006, BN1831:$BN$2007)</f>
        <v>32.689993311738512</v>
      </c>
      <c r="BQ1831" s="77">
        <f t="shared" si="331"/>
        <v>2.710267302631381E-4</v>
      </c>
    </row>
    <row r="1832" spans="55:69" x14ac:dyDescent="0.35">
      <c r="BC1832" s="88">
        <v>500</v>
      </c>
      <c r="BE1832" s="78">
        <f t="shared" si="332"/>
        <v>912500</v>
      </c>
      <c r="BF1832" s="82">
        <f t="shared" si="326"/>
        <v>0.98497835053270222</v>
      </c>
      <c r="BG1832" s="82">
        <f t="shared" si="328"/>
        <v>1.5021649467297782E-2</v>
      </c>
      <c r="BH1832" s="86">
        <f t="shared" si="333"/>
        <v>3.4595849783380928E-5</v>
      </c>
      <c r="BI1832" s="83">
        <f>SUMPRODUCT(BC1832:$BC$2007,BG1832:$BG$2007)</f>
        <v>1088.2903758500495</v>
      </c>
      <c r="BJ1832" s="77">
        <f t="shared" si="327"/>
        <v>5.0070455046164449E-3</v>
      </c>
      <c r="BL1832" s="78">
        <f t="shared" si="334"/>
        <v>912500</v>
      </c>
      <c r="BM1832" s="82">
        <f t="shared" si="329"/>
        <v>0.99948191430652034</v>
      </c>
      <c r="BN1832" s="82">
        <f t="shared" si="330"/>
        <v>5.1808569347966404E-4</v>
      </c>
      <c r="BO1832" s="86">
        <f t="shared" si="335"/>
        <v>2.152134318644805E-6</v>
      </c>
      <c r="BP1832" s="83">
        <f>SUMPRODUCT(BC1831:$BC$2006, BN1832:$BN$2007)</f>
        <v>32.429874397839356</v>
      </c>
      <c r="BQ1832" s="77">
        <f t="shared" si="331"/>
        <v>2.6887013212494357E-4</v>
      </c>
    </row>
    <row r="1833" spans="55:69" x14ac:dyDescent="0.35">
      <c r="BC1833" s="88">
        <v>500</v>
      </c>
      <c r="BE1833" s="78">
        <f t="shared" si="332"/>
        <v>913000</v>
      </c>
      <c r="BF1833" s="82">
        <f t="shared" si="326"/>
        <v>0.98501286688903966</v>
      </c>
      <c r="BG1833" s="82">
        <f t="shared" si="328"/>
        <v>1.4987133110960338E-2</v>
      </c>
      <c r="BH1833" s="86">
        <f t="shared" si="333"/>
        <v>3.4516356337443987E-5</v>
      </c>
      <c r="BI1833" s="83">
        <f>SUMPRODUCT(BC1833:$BC$2007,BG1833:$BG$2007)</f>
        <v>1080.7795511164006</v>
      </c>
      <c r="BJ1833" s="77">
        <f t="shared" si="327"/>
        <v>4.9724894320340657E-3</v>
      </c>
      <c r="BL1833" s="78">
        <f t="shared" si="334"/>
        <v>913000</v>
      </c>
      <c r="BM1833" s="82">
        <f t="shared" si="329"/>
        <v>0.99948405753782987</v>
      </c>
      <c r="BN1833" s="82">
        <f t="shared" si="330"/>
        <v>5.1594246217012696E-4</v>
      </c>
      <c r="BO1833" s="86">
        <f t="shared" si="335"/>
        <v>2.1432313095370858E-6</v>
      </c>
      <c r="BP1833" s="83">
        <f>SUMPRODUCT(BC1832:$BC$2006, BN1833:$BN$2007)</f>
        <v>32.170831551099525</v>
      </c>
      <c r="BQ1833" s="77">
        <f t="shared" si="331"/>
        <v>2.6672245546192203E-4</v>
      </c>
    </row>
    <row r="1834" spans="55:69" x14ac:dyDescent="0.35">
      <c r="BC1834" s="88">
        <v>500</v>
      </c>
      <c r="BE1834" s="78">
        <f t="shared" si="332"/>
        <v>913500</v>
      </c>
      <c r="BF1834" s="82">
        <f t="shared" si="326"/>
        <v>0.98504730393458917</v>
      </c>
      <c r="BG1834" s="82">
        <f t="shared" si="328"/>
        <v>1.4952696065410831E-2</v>
      </c>
      <c r="BH1834" s="86">
        <f t="shared" si="333"/>
        <v>3.4437045549506884E-5</v>
      </c>
      <c r="BI1834" s="83">
        <f>SUMPRODUCT(BC1834:$BC$2007,BG1834:$BG$2007)</f>
        <v>1073.2859845609207</v>
      </c>
      <c r="BJ1834" s="77">
        <f t="shared" si="327"/>
        <v>4.9380127614985451E-3</v>
      </c>
      <c r="BL1834" s="78">
        <f t="shared" si="334"/>
        <v>913500</v>
      </c>
      <c r="BM1834" s="82">
        <f t="shared" si="329"/>
        <v>0.99948619190296062</v>
      </c>
      <c r="BN1834" s="82">
        <f t="shared" si="330"/>
        <v>5.1380809703938102E-4</v>
      </c>
      <c r="BO1834" s="86">
        <f t="shared" si="335"/>
        <v>2.134365130745941E-6</v>
      </c>
      <c r="BP1834" s="83">
        <f>SUMPRODUCT(BC1833:$BC$2006, BN1834:$BN$2007)</f>
        <v>31.912860320014456</v>
      </c>
      <c r="BQ1834" s="77">
        <f t="shared" si="331"/>
        <v>2.6458366336746674E-4</v>
      </c>
    </row>
    <row r="1835" spans="55:69" x14ac:dyDescent="0.35">
      <c r="BC1835" s="88">
        <v>500</v>
      </c>
      <c r="BE1835" s="78">
        <f t="shared" si="332"/>
        <v>914000</v>
      </c>
      <c r="BF1835" s="82">
        <f t="shared" si="326"/>
        <v>0.98508166185158907</v>
      </c>
      <c r="BG1835" s="82">
        <f t="shared" si="328"/>
        <v>1.4918338148410926E-2</v>
      </c>
      <c r="BH1835" s="86">
        <f t="shared" si="333"/>
        <v>3.4357916999905314E-5</v>
      </c>
      <c r="BI1835" s="83">
        <f>SUMPRODUCT(BC1835:$BC$2007,BG1835:$BG$2007)</f>
        <v>1065.8096365282154</v>
      </c>
      <c r="BJ1835" s="77">
        <f t="shared" si="327"/>
        <v>4.9036153105619183E-3</v>
      </c>
      <c r="BL1835" s="78">
        <f t="shared" si="334"/>
        <v>914000</v>
      </c>
      <c r="BM1835" s="82">
        <f t="shared" si="329"/>
        <v>0.99948831743859012</v>
      </c>
      <c r="BN1835" s="82">
        <f t="shared" si="330"/>
        <v>5.1168256140987634E-4</v>
      </c>
      <c r="BO1835" s="86">
        <f t="shared" si="335"/>
        <v>2.1255356295046823E-6</v>
      </c>
      <c r="BP1835" s="83">
        <f>SUMPRODUCT(BC1834:$BC$2006, BN1835:$BN$2007)</f>
        <v>31.65595627149477</v>
      </c>
      <c r="BQ1835" s="77">
        <f t="shared" si="331"/>
        <v>2.6245371908764794E-4</v>
      </c>
    </row>
    <row r="1836" spans="55:69" x14ac:dyDescent="0.35">
      <c r="BC1836" s="88">
        <v>500</v>
      </c>
      <c r="BE1836" s="78">
        <f t="shared" si="332"/>
        <v>914500</v>
      </c>
      <c r="BF1836" s="82">
        <f t="shared" si="326"/>
        <v>0.98511594082185894</v>
      </c>
      <c r="BG1836" s="82">
        <f t="shared" si="328"/>
        <v>1.4884059178141062E-2</v>
      </c>
      <c r="BH1836" s="86">
        <f t="shared" si="333"/>
        <v>3.4278970269863152E-5</v>
      </c>
      <c r="BI1836" s="83">
        <f>SUMPRODUCT(BC1836:$BC$2007,BG1836:$BG$2007)</f>
        <v>1058.3504674540097</v>
      </c>
      <c r="BJ1836" s="77">
        <f t="shared" si="327"/>
        <v>4.8692968971954468E-3</v>
      </c>
      <c r="BL1836" s="78">
        <f t="shared" si="334"/>
        <v>914500</v>
      </c>
      <c r="BM1836" s="82">
        <f t="shared" si="329"/>
        <v>0.99949043418124484</v>
      </c>
      <c r="BN1836" s="82">
        <f t="shared" si="330"/>
        <v>5.0956581875516438E-4</v>
      </c>
      <c r="BO1836" s="86">
        <f t="shared" si="335"/>
        <v>2.1167426547119561E-6</v>
      </c>
      <c r="BP1836" s="83">
        <f>SUMPRODUCT(BC1835:$BC$2006, BN1836:$BN$2007)</f>
        <v>31.400114990789834</v>
      </c>
      <c r="BQ1836" s="77">
        <f t="shared" si="331"/>
        <v>2.6033258602057896E-4</v>
      </c>
    </row>
    <row r="1837" spans="55:69" x14ac:dyDescent="0.35">
      <c r="BC1837" s="88">
        <v>500</v>
      </c>
      <c r="BE1837" s="78">
        <f t="shared" si="332"/>
        <v>915000</v>
      </c>
      <c r="BF1837" s="82">
        <f t="shared" si="326"/>
        <v>0.98515014102680043</v>
      </c>
      <c r="BG1837" s="82">
        <f t="shared" si="328"/>
        <v>1.484985897319957E-2</v>
      </c>
      <c r="BH1837" s="86">
        <f t="shared" si="333"/>
        <v>3.4200204941492451E-5</v>
      </c>
      <c r="BI1837" s="83">
        <f>SUMPRODUCT(BC1837:$BC$2007,BG1837:$BG$2007)</f>
        <v>1050.9084378649393</v>
      </c>
      <c r="BJ1837" s="77">
        <f t="shared" si="327"/>
        <v>4.8350573397886541E-3</v>
      </c>
      <c r="BL1837" s="78">
        <f t="shared" si="334"/>
        <v>915000</v>
      </c>
      <c r="BM1837" s="82">
        <f t="shared" si="329"/>
        <v>0.99949254216729966</v>
      </c>
      <c r="BN1837" s="82">
        <f t="shared" si="330"/>
        <v>5.0745783270034206E-4</v>
      </c>
      <c r="BO1837" s="86">
        <f t="shared" si="335"/>
        <v>2.1079860548223195E-6</v>
      </c>
      <c r="BP1837" s="83">
        <f>SUMPRODUCT(BC1836:$BC$2006, BN1837:$BN$2007)</f>
        <v>31.145332081412246</v>
      </c>
      <c r="BQ1837" s="77">
        <f t="shared" si="331"/>
        <v>2.5822022771579027E-4</v>
      </c>
    </row>
    <row r="1838" spans="55:69" x14ac:dyDescent="0.35">
      <c r="BC1838" s="88">
        <v>500</v>
      </c>
      <c r="BE1838" s="78">
        <f t="shared" si="332"/>
        <v>915500</v>
      </c>
      <c r="BF1838" s="82">
        <f t="shared" si="326"/>
        <v>0.98518426264739845</v>
      </c>
      <c r="BG1838" s="82">
        <f t="shared" si="328"/>
        <v>1.4815737352601555E-2</v>
      </c>
      <c r="BH1838" s="86">
        <f t="shared" si="333"/>
        <v>3.412162059801549E-5</v>
      </c>
      <c r="BI1838" s="83">
        <f>SUMPRODUCT(BC1838:$BC$2007,BG1838:$BG$2007)</f>
        <v>1043.4835083783394</v>
      </c>
      <c r="BJ1838" s="77">
        <f t="shared" si="327"/>
        <v>4.8008964571483606E-3</v>
      </c>
      <c r="BL1838" s="78">
        <f t="shared" si="334"/>
        <v>915500</v>
      </c>
      <c r="BM1838" s="82">
        <f t="shared" si="329"/>
        <v>0.99949464143297906</v>
      </c>
      <c r="BN1838" s="82">
        <f t="shared" si="330"/>
        <v>5.0535856702094151E-4</v>
      </c>
      <c r="BO1838" s="86">
        <f t="shared" si="335"/>
        <v>2.0992656794005526E-6</v>
      </c>
      <c r="BP1838" s="83">
        <f>SUMPRODUCT(BC1837:$BC$2006, BN1838:$BN$2007)</f>
        <v>30.891603165062076</v>
      </c>
      <c r="BQ1838" s="77">
        <f t="shared" si="331"/>
        <v>2.5611660787360136E-4</v>
      </c>
    </row>
    <row r="1839" spans="55:69" x14ac:dyDescent="0.35">
      <c r="BC1839" s="88">
        <v>500</v>
      </c>
      <c r="BE1839" s="78">
        <f t="shared" si="332"/>
        <v>916000</v>
      </c>
      <c r="BF1839" s="82">
        <f t="shared" si="326"/>
        <v>0.9852183058642221</v>
      </c>
      <c r="BG1839" s="82">
        <f t="shared" si="328"/>
        <v>1.4781694135777901E-2</v>
      </c>
      <c r="BH1839" s="86">
        <f t="shared" si="333"/>
        <v>3.4043216823653744E-5</v>
      </c>
      <c r="BI1839" s="83">
        <f>SUMPRODUCT(BC1839:$BC$2007,BG1839:$BG$2007)</f>
        <v>1036.0756397020384</v>
      </c>
      <c r="BJ1839" s="77">
        <f t="shared" si="327"/>
        <v>4.7668140684977304E-3</v>
      </c>
      <c r="BL1839" s="78">
        <f t="shared" si="334"/>
        <v>916000</v>
      </c>
      <c r="BM1839" s="82">
        <f t="shared" si="329"/>
        <v>0.99949673201435785</v>
      </c>
      <c r="BN1839" s="82">
        <f t="shared" si="330"/>
        <v>5.0326798564215292E-4</v>
      </c>
      <c r="BO1839" s="86">
        <f t="shared" si="335"/>
        <v>2.0905813787885918E-6</v>
      </c>
      <c r="BP1839" s="83">
        <f>SUMPRODUCT(BC1838:$BC$2006, BN1839:$BN$2007)</f>
        <v>30.638923881551602</v>
      </c>
      <c r="BQ1839" s="77">
        <f t="shared" si="331"/>
        <v>2.5402169034449663E-4</v>
      </c>
    </row>
    <row r="1840" spans="55:69" x14ac:dyDescent="0.35">
      <c r="BC1840" s="88">
        <v>500</v>
      </c>
      <c r="BE1840" s="78">
        <f t="shared" si="332"/>
        <v>916500</v>
      </c>
      <c r="BF1840" s="82">
        <f t="shared" si="326"/>
        <v>0.98525227085742562</v>
      </c>
      <c r="BG1840" s="82">
        <f t="shared" si="328"/>
        <v>1.4747729142574384E-2</v>
      </c>
      <c r="BH1840" s="86">
        <f t="shared" si="333"/>
        <v>3.3964993203516869E-5</v>
      </c>
      <c r="BI1840" s="83">
        <f>SUMPRODUCT(BC1840:$BC$2007,BG1840:$BG$2007)</f>
        <v>1028.6847926341495</v>
      </c>
      <c r="BJ1840" s="77">
        <f t="shared" si="327"/>
        <v>4.7328099934753126E-3</v>
      </c>
      <c r="BL1840" s="78">
        <f t="shared" si="334"/>
        <v>916500</v>
      </c>
      <c r="BM1840" s="82">
        <f t="shared" si="329"/>
        <v>0.9994988139473614</v>
      </c>
      <c r="BN1840" s="82">
        <f t="shared" si="330"/>
        <v>5.011860526386025E-4</v>
      </c>
      <c r="BO1840" s="86">
        <f t="shared" si="335"/>
        <v>2.081933003550418E-6</v>
      </c>
      <c r="BP1840" s="83">
        <f>SUMPRODUCT(BC1839:$BC$2006, BN1840:$BN$2007)</f>
        <v>30.387289888730525</v>
      </c>
      <c r="BQ1840" s="77">
        <f t="shared" si="331"/>
        <v>2.5193543912850559E-4</v>
      </c>
    </row>
    <row r="1841" spans="55:69" x14ac:dyDescent="0.35">
      <c r="BC1841" s="88">
        <v>500</v>
      </c>
      <c r="BE1841" s="78">
        <f t="shared" si="332"/>
        <v>917000</v>
      </c>
      <c r="BF1841" s="82">
        <f t="shared" si="326"/>
        <v>0.98528615780674911</v>
      </c>
      <c r="BG1841" s="82">
        <f t="shared" si="328"/>
        <v>1.4713842193250892E-2</v>
      </c>
      <c r="BH1841" s="86">
        <f t="shared" si="333"/>
        <v>3.3886949323491677E-5</v>
      </c>
      <c r="BI1841" s="83">
        <f>SUMPRODUCT(BC1841:$BC$2007,BG1841:$BG$2007)</f>
        <v>1021.3109280628622</v>
      </c>
      <c r="BJ1841" s="77">
        <f t="shared" si="327"/>
        <v>4.6988840521340813E-3</v>
      </c>
      <c r="BL1841" s="78">
        <f t="shared" si="334"/>
        <v>917000</v>
      </c>
      <c r="BM1841" s="82">
        <f t="shared" si="329"/>
        <v>0.99950088726776654</v>
      </c>
      <c r="BN1841" s="82">
        <f t="shared" si="330"/>
        <v>4.9911273223346431E-4</v>
      </c>
      <c r="BO1841" s="86">
        <f t="shared" si="335"/>
        <v>2.0733204051381904E-6</v>
      </c>
      <c r="BP1841" s="83">
        <f>SUMPRODUCT(BC1840:$BC$2006, BN1841:$BN$2007)</f>
        <v>30.136696862411231</v>
      </c>
      <c r="BQ1841" s="77">
        <f t="shared" si="331"/>
        <v>2.4985781837458287E-4</v>
      </c>
    </row>
    <row r="1842" spans="55:69" x14ac:dyDescent="0.35">
      <c r="BC1842" s="88">
        <v>500</v>
      </c>
      <c r="BE1842" s="78">
        <f t="shared" si="332"/>
        <v>917500</v>
      </c>
      <c r="BF1842" s="82">
        <f t="shared" si="326"/>
        <v>0.98531996689151979</v>
      </c>
      <c r="BG1842" s="82">
        <f t="shared" si="328"/>
        <v>1.4680033108480206E-2</v>
      </c>
      <c r="BH1842" s="86">
        <f t="shared" si="333"/>
        <v>3.3809084770686226E-5</v>
      </c>
      <c r="BI1842" s="83">
        <f>SUMPRODUCT(BC1842:$BC$2007,BG1842:$BG$2007)</f>
        <v>1013.9540069662368</v>
      </c>
      <c r="BJ1842" s="77">
        <f t="shared" si="327"/>
        <v>4.6650360649404948E-3</v>
      </c>
      <c r="BL1842" s="78">
        <f t="shared" si="334"/>
        <v>917500</v>
      </c>
      <c r="BM1842" s="82">
        <f t="shared" si="329"/>
        <v>0.99950295201120221</v>
      </c>
      <c r="BN1842" s="82">
        <f t="shared" si="330"/>
        <v>4.970479887977941E-4</v>
      </c>
      <c r="BO1842" s="86">
        <f t="shared" si="335"/>
        <v>2.0647434356702021E-6</v>
      </c>
      <c r="BP1842" s="83">
        <f>SUMPRODUCT(BC1841:$BC$2006, BN1842:$BN$2007)</f>
        <v>29.887140496294496</v>
      </c>
      <c r="BQ1842" s="77">
        <f t="shared" si="331"/>
        <v>2.477887923799926E-4</v>
      </c>
    </row>
    <row r="1843" spans="55:69" x14ac:dyDescent="0.35">
      <c r="BC1843" s="88">
        <v>500</v>
      </c>
      <c r="BE1843" s="78">
        <f t="shared" si="332"/>
        <v>918000</v>
      </c>
      <c r="BF1843" s="82">
        <f t="shared" si="326"/>
        <v>0.98535369829065278</v>
      </c>
      <c r="BG1843" s="82">
        <f t="shared" si="328"/>
        <v>1.464630170934722E-2</v>
      </c>
      <c r="BH1843" s="86">
        <f t="shared" si="333"/>
        <v>3.3731399132985729E-5</v>
      </c>
      <c r="BI1843" s="83">
        <f>SUMPRODUCT(BC1843:$BC$2007,BG1843:$BG$2007)</f>
        <v>1006.6139904119967</v>
      </c>
      <c r="BJ1843" s="77">
        <f t="shared" si="327"/>
        <v>4.6312658527735339E-3</v>
      </c>
      <c r="BL1843" s="78">
        <f t="shared" si="334"/>
        <v>918000</v>
      </c>
      <c r="BM1843" s="82">
        <f t="shared" si="329"/>
        <v>0.9995050082131498</v>
      </c>
      <c r="BN1843" s="82">
        <f t="shared" si="330"/>
        <v>4.9499178685019629E-4</v>
      </c>
      <c r="BO1843" s="86">
        <f t="shared" si="335"/>
        <v>2.0562019475978133E-6</v>
      </c>
      <c r="BP1843" s="83">
        <f>SUMPRODUCT(BC1842:$BC$2006, BN1843:$BN$2007)</f>
        <v>29.638616501895601</v>
      </c>
      <c r="BQ1843" s="77">
        <f t="shared" si="331"/>
        <v>2.4572832558969563E-4</v>
      </c>
    </row>
    <row r="1844" spans="55:69" x14ac:dyDescent="0.35">
      <c r="BC1844" s="88">
        <v>500</v>
      </c>
      <c r="BE1844" s="78">
        <f t="shared" si="332"/>
        <v>918500</v>
      </c>
      <c r="BF1844" s="82">
        <f t="shared" si="326"/>
        <v>0.98538735218265228</v>
      </c>
      <c r="BG1844" s="82">
        <f t="shared" si="328"/>
        <v>1.4612647817347724E-2</v>
      </c>
      <c r="BH1844" s="86">
        <f t="shared" si="333"/>
        <v>3.3653891999496643E-5</v>
      </c>
      <c r="BI1844" s="83">
        <f>SUMPRODUCT(BC1844:$BC$2007,BG1844:$BG$2007)</f>
        <v>999.29083955732301</v>
      </c>
      <c r="BJ1844" s="77">
        <f t="shared" si="327"/>
        <v>4.5975732369237599E-3</v>
      </c>
      <c r="BL1844" s="78">
        <f t="shared" si="334"/>
        <v>918500</v>
      </c>
      <c r="BM1844" s="82">
        <f t="shared" si="329"/>
        <v>0.99950705590894395</v>
      </c>
      <c r="BN1844" s="82">
        <f t="shared" si="330"/>
        <v>4.9294409105604675E-4</v>
      </c>
      <c r="BO1844" s="86">
        <f t="shared" si="335"/>
        <v>2.0476957941495399E-6</v>
      </c>
      <c r="BP1844" s="83">
        <f>SUMPRODUCT(BC1843:$BC$2006, BN1844:$BN$2007)</f>
        <v>29.391120608470498</v>
      </c>
      <c r="BQ1844" s="77">
        <f t="shared" si="331"/>
        <v>2.436763825957375E-4</v>
      </c>
    </row>
    <row r="1845" spans="55:69" x14ac:dyDescent="0.35">
      <c r="BC1845" s="88">
        <v>500</v>
      </c>
      <c r="BE1845" s="78">
        <f t="shared" si="332"/>
        <v>919000</v>
      </c>
      <c r="BF1845" s="82">
        <f t="shared" si="326"/>
        <v>0.98542092874561193</v>
      </c>
      <c r="BG1845" s="82">
        <f t="shared" si="328"/>
        <v>1.4579071254388065E-2</v>
      </c>
      <c r="BH1845" s="86">
        <f t="shared" si="333"/>
        <v>3.3576562959658496E-5</v>
      </c>
      <c r="BI1845" s="83">
        <f>SUMPRODUCT(BC1845:$BC$2007,BG1845:$BG$2007)</f>
        <v>991.98451564864934</v>
      </c>
      <c r="BJ1845" s="77">
        <f t="shared" si="327"/>
        <v>4.5639580390923707E-3</v>
      </c>
      <c r="BL1845" s="78">
        <f t="shared" si="334"/>
        <v>919000</v>
      </c>
      <c r="BM1845" s="82">
        <f t="shared" si="329"/>
        <v>0.99950909513377317</v>
      </c>
      <c r="BN1845" s="82">
        <f t="shared" si="330"/>
        <v>4.9090486622682672E-4</v>
      </c>
      <c r="BO1845" s="86">
        <f t="shared" si="335"/>
        <v>2.0392248292200321E-6</v>
      </c>
      <c r="BP1845" s="83">
        <f>SUMPRODUCT(BC1844:$BC$2006, BN1845:$BN$2007)</f>
        <v>29.144648562942475</v>
      </c>
      <c r="BQ1845" s="77">
        <f t="shared" si="331"/>
        <v>2.4163292813664036E-4</v>
      </c>
    </row>
    <row r="1846" spans="55:69" x14ac:dyDescent="0.35">
      <c r="BC1846" s="88">
        <v>500</v>
      </c>
      <c r="BE1846" s="78">
        <f t="shared" si="332"/>
        <v>919500</v>
      </c>
      <c r="BF1846" s="82">
        <f t="shared" si="326"/>
        <v>0.98545442815721662</v>
      </c>
      <c r="BG1846" s="82">
        <f t="shared" si="328"/>
        <v>1.4545571842783378E-2</v>
      </c>
      <c r="BH1846" s="86">
        <f t="shared" si="333"/>
        <v>3.3499411604687168E-5</v>
      </c>
      <c r="BI1846" s="83">
        <f>SUMPRODUCT(BC1846:$BC$2007,BG1846:$BG$2007)</f>
        <v>984.69498002145531</v>
      </c>
      <c r="BJ1846" s="77">
        <f t="shared" si="327"/>
        <v>4.5304200813902507E-3</v>
      </c>
      <c r="BL1846" s="78">
        <f t="shared" si="334"/>
        <v>919500</v>
      </c>
      <c r="BM1846" s="82">
        <f t="shared" si="329"/>
        <v>0.99951112592268043</v>
      </c>
      <c r="BN1846" s="82">
        <f t="shared" si="330"/>
        <v>4.8887407731956767E-4</v>
      </c>
      <c r="BO1846" s="86">
        <f t="shared" si="335"/>
        <v>2.0307889072590513E-6</v>
      </c>
      <c r="BP1846" s="83">
        <f>SUMPRODUCT(BC1845:$BC$2006, BN1846:$BN$2007)</f>
        <v>28.899196129829061</v>
      </c>
      <c r="BQ1846" s="77">
        <f t="shared" si="331"/>
        <v>2.3959792709679701E-4</v>
      </c>
    </row>
    <row r="1847" spans="55:69" x14ac:dyDescent="0.35">
      <c r="BC1847" s="88">
        <v>500</v>
      </c>
      <c r="BE1847" s="78">
        <f t="shared" si="332"/>
        <v>920000</v>
      </c>
      <c r="BF1847" s="82">
        <f t="shared" si="326"/>
        <v>0.98548785059474253</v>
      </c>
      <c r="BG1847" s="82">
        <f t="shared" si="328"/>
        <v>1.4512149405257468E-2</v>
      </c>
      <c r="BH1847" s="86">
        <f t="shared" si="333"/>
        <v>3.3422437525909565E-5</v>
      </c>
      <c r="BI1847" s="83">
        <f>SUMPRODUCT(BC1847:$BC$2007,BG1847:$BG$2007)</f>
        <v>977.42219410006362</v>
      </c>
      <c r="BJ1847" s="77">
        <f t="shared" si="327"/>
        <v>4.4969591863370361E-3</v>
      </c>
      <c r="BL1847" s="78">
        <f t="shared" si="334"/>
        <v>920000</v>
      </c>
      <c r="BM1847" s="82">
        <f t="shared" si="329"/>
        <v>0.99951314831056359</v>
      </c>
      <c r="BN1847" s="82">
        <f t="shared" si="330"/>
        <v>4.8685168943640722E-4</v>
      </c>
      <c r="BO1847" s="86">
        <f t="shared" si="335"/>
        <v>2.022387883160448E-6</v>
      </c>
      <c r="BP1847" s="83">
        <f>SUMPRODUCT(BC1846:$BC$2006, BN1847:$BN$2007)</f>
        <v>28.654759091169286</v>
      </c>
      <c r="BQ1847" s="77">
        <f t="shared" si="331"/>
        <v>2.3757134450586777E-4</v>
      </c>
    </row>
    <row r="1848" spans="55:69" x14ac:dyDescent="0.35">
      <c r="BC1848" s="88">
        <v>500</v>
      </c>
      <c r="BE1848" s="78">
        <f t="shared" si="332"/>
        <v>920500</v>
      </c>
      <c r="BF1848" s="82">
        <f t="shared" si="326"/>
        <v>0.98552119623505885</v>
      </c>
      <c r="BG1848" s="82">
        <f t="shared" si="328"/>
        <v>1.4478803764941151E-2</v>
      </c>
      <c r="BH1848" s="86">
        <f t="shared" si="333"/>
        <v>3.3345640316317926E-5</v>
      </c>
      <c r="BI1848" s="83">
        <f>SUMPRODUCT(BC1848:$BC$2007,BG1848:$BG$2007)</f>
        <v>970.16611939743473</v>
      </c>
      <c r="BJ1848" s="77">
        <f t="shared" si="327"/>
        <v>4.4635751768601706E-3</v>
      </c>
      <c r="BL1848" s="78">
        <f t="shared" si="334"/>
        <v>920500</v>
      </c>
      <c r="BM1848" s="82">
        <f t="shared" si="329"/>
        <v>0.9995151623321763</v>
      </c>
      <c r="BN1848" s="82">
        <f t="shared" si="330"/>
        <v>4.8483766782370097E-4</v>
      </c>
      <c r="BO1848" s="86">
        <f t="shared" si="335"/>
        <v>2.0140216127062516E-6</v>
      </c>
      <c r="BP1848" s="83">
        <f>SUMPRODUCT(BC1847:$BC$2006, BN1848:$BN$2007)</f>
        <v>28.411333246451075</v>
      </c>
      <c r="BQ1848" s="77">
        <f t="shared" si="331"/>
        <v>2.3555314553817851E-4</v>
      </c>
    </row>
    <row r="1849" spans="55:69" x14ac:dyDescent="0.35">
      <c r="BC1849" s="88">
        <v>500</v>
      </c>
      <c r="BE1849" s="78">
        <f t="shared" si="332"/>
        <v>921000</v>
      </c>
      <c r="BF1849" s="82">
        <f t="shared" si="326"/>
        <v>0.9855544652546282</v>
      </c>
      <c r="BG1849" s="82">
        <f t="shared" si="328"/>
        <v>1.4445534745371802E-2</v>
      </c>
      <c r="BH1849" s="86">
        <f t="shared" si="333"/>
        <v>3.3269019569348579E-5</v>
      </c>
      <c r="BI1849" s="83">
        <f>SUMPRODUCT(BC1849:$BC$2007,BG1849:$BG$2007)</f>
        <v>962.92671751496425</v>
      </c>
      <c r="BJ1849" s="77">
        <f t="shared" si="327"/>
        <v>4.4302678762939748E-3</v>
      </c>
      <c r="BL1849" s="78">
        <f t="shared" si="334"/>
        <v>921000</v>
      </c>
      <c r="BM1849" s="82">
        <f t="shared" si="329"/>
        <v>0.99951716802212842</v>
      </c>
      <c r="BN1849" s="82">
        <f t="shared" si="330"/>
        <v>4.8283197787157839E-4</v>
      </c>
      <c r="BO1849" s="86">
        <f t="shared" si="335"/>
        <v>2.0056899521225802E-6</v>
      </c>
      <c r="BP1849" s="83">
        <f>SUMPRODUCT(BC1848:$BC$2006, BN1849:$BN$2007)</f>
        <v>28.168914412539227</v>
      </c>
      <c r="BQ1849" s="77">
        <f t="shared" si="331"/>
        <v>2.3354329551212365E-4</v>
      </c>
    </row>
    <row r="1850" spans="55:69" x14ac:dyDescent="0.35">
      <c r="BC1850" s="88">
        <v>500</v>
      </c>
      <c r="BE1850" s="78">
        <f t="shared" si="332"/>
        <v>921500</v>
      </c>
      <c r="BF1850" s="82">
        <f t="shared" si="326"/>
        <v>0.98558765782950764</v>
      </c>
      <c r="BG1850" s="82">
        <f t="shared" si="328"/>
        <v>1.4412342170492365E-2</v>
      </c>
      <c r="BH1850" s="86">
        <f t="shared" si="333"/>
        <v>3.3192574879437053E-5</v>
      </c>
      <c r="BI1850" s="83">
        <f>SUMPRODUCT(BC1850:$BC$2007,BG1850:$BG$2007)</f>
        <v>955.70395014227813</v>
      </c>
      <c r="BJ1850" s="77">
        <f t="shared" si="327"/>
        <v>4.3970371083787022E-3</v>
      </c>
      <c r="BL1850" s="78">
        <f t="shared" si="334"/>
        <v>921500</v>
      </c>
      <c r="BM1850" s="82">
        <f t="shared" si="329"/>
        <v>0.9995191654148865</v>
      </c>
      <c r="BN1850" s="82">
        <f t="shared" si="330"/>
        <v>4.8083458511349875E-4</v>
      </c>
      <c r="BO1850" s="86">
        <f t="shared" si="335"/>
        <v>1.9973927580796413E-6</v>
      </c>
      <c r="BP1850" s="83">
        <f>SUMPRODUCT(BC1849:$BC$2006, BN1850:$BN$2007)</f>
        <v>27.927498423603435</v>
      </c>
      <c r="BQ1850" s="77">
        <f t="shared" si="331"/>
        <v>2.3154175988956925E-4</v>
      </c>
    </row>
    <row r="1851" spans="55:69" x14ac:dyDescent="0.35">
      <c r="BC1851" s="88">
        <v>500</v>
      </c>
      <c r="BE1851" s="78">
        <f t="shared" si="332"/>
        <v>922000</v>
      </c>
      <c r="BF1851" s="82">
        <f t="shared" si="326"/>
        <v>0.98562077413534988</v>
      </c>
      <c r="BG1851" s="82">
        <f t="shared" si="328"/>
        <v>1.4379225864650125E-2</v>
      </c>
      <c r="BH1851" s="86">
        <f t="shared" si="333"/>
        <v>3.3116305842240124E-5</v>
      </c>
      <c r="BI1851" s="83">
        <f>SUMPRODUCT(BC1851:$BC$2007,BG1851:$BG$2007)</f>
        <v>948.49777905703206</v>
      </c>
      <c r="BJ1851" s="77">
        <f t="shared" si="327"/>
        <v>4.363882697259615E-3</v>
      </c>
      <c r="BL1851" s="78">
        <f t="shared" si="334"/>
        <v>922000</v>
      </c>
      <c r="BM1851" s="82">
        <f t="shared" si="329"/>
        <v>0.99952115454477475</v>
      </c>
      <c r="BN1851" s="82">
        <f t="shared" si="330"/>
        <v>4.788454552252519E-4</v>
      </c>
      <c r="BO1851" s="86">
        <f t="shared" si="335"/>
        <v>1.9891298882468433E-6</v>
      </c>
      <c r="BP1851" s="83">
        <f>SUMPRODUCT(BC1850:$BC$2006, BN1851:$BN$2007)</f>
        <v>27.687081131046686</v>
      </c>
      <c r="BQ1851" s="77">
        <f t="shared" si="331"/>
        <v>2.2954850427525945E-4</v>
      </c>
    </row>
    <row r="1852" spans="55:69" x14ac:dyDescent="0.35">
      <c r="BC1852" s="88">
        <v>500</v>
      </c>
      <c r="BE1852" s="78">
        <f t="shared" si="332"/>
        <v>922500</v>
      </c>
      <c r="BF1852" s="82">
        <f t="shared" si="326"/>
        <v>0.98565381434740396</v>
      </c>
      <c r="BG1852" s="82">
        <f t="shared" si="328"/>
        <v>1.4346185652596044E-2</v>
      </c>
      <c r="BH1852" s="86">
        <f t="shared" si="333"/>
        <v>3.3040212054080698E-5</v>
      </c>
      <c r="BI1852" s="83">
        <f>SUMPRODUCT(BC1852:$BC$2007,BG1852:$BG$2007)</f>
        <v>941.3081661247071</v>
      </c>
      <c r="BJ1852" s="77">
        <f t="shared" si="327"/>
        <v>4.3308044674860479E-3</v>
      </c>
      <c r="BL1852" s="78">
        <f t="shared" si="334"/>
        <v>922500</v>
      </c>
      <c r="BM1852" s="82">
        <f t="shared" si="329"/>
        <v>0.99952313544597504</v>
      </c>
      <c r="BN1852" s="82">
        <f t="shared" si="330"/>
        <v>4.7686455402495831E-4</v>
      </c>
      <c r="BO1852" s="86">
        <f t="shared" si="335"/>
        <v>1.9809012002935944E-6</v>
      </c>
      <c r="BP1852" s="83">
        <f>SUMPRODUCT(BC1851:$BC$2006, BN1852:$BN$2007)</f>
        <v>27.447658403434058</v>
      </c>
      <c r="BQ1852" s="77">
        <f t="shared" si="331"/>
        <v>2.2756349441622621E-4</v>
      </c>
    </row>
    <row r="1853" spans="55:69" x14ac:dyDescent="0.35">
      <c r="BC1853" s="88">
        <v>500</v>
      </c>
      <c r="BE1853" s="78">
        <f t="shared" si="332"/>
        <v>923000</v>
      </c>
      <c r="BF1853" s="82">
        <f t="shared" si="326"/>
        <v>0.98568677864051613</v>
      </c>
      <c r="BG1853" s="82">
        <f t="shared" si="328"/>
        <v>1.4313221359483874E-2</v>
      </c>
      <c r="BH1853" s="86">
        <f t="shared" si="333"/>
        <v>3.2964293112169862E-5</v>
      </c>
      <c r="BI1853" s="83">
        <f>SUMPRODUCT(BC1853:$BC$2007,BG1853:$BG$2007)</f>
        <v>934.13507329840911</v>
      </c>
      <c r="BJ1853" s="77">
        <f t="shared" si="327"/>
        <v>4.297802244010481E-3</v>
      </c>
      <c r="BL1853" s="78">
        <f t="shared" si="334"/>
        <v>923000</v>
      </c>
      <c r="BM1853" s="82">
        <f t="shared" si="329"/>
        <v>0.99952510815252815</v>
      </c>
      <c r="BN1853" s="82">
        <f t="shared" si="330"/>
        <v>4.7489184747184776E-4</v>
      </c>
      <c r="BO1853" s="86">
        <f t="shared" si="335"/>
        <v>1.9727065531105481E-6</v>
      </c>
      <c r="BP1853" s="83">
        <f>SUMPRODUCT(BC1852:$BC$2006, BN1853:$BN$2007)</f>
        <v>27.20922612642158</v>
      </c>
      <c r="BQ1853" s="77">
        <f t="shared" si="331"/>
        <v>2.2558669620119929E-4</v>
      </c>
    </row>
    <row r="1854" spans="55:69" x14ac:dyDescent="0.35">
      <c r="BC1854" s="88">
        <v>500</v>
      </c>
      <c r="BE1854" s="78">
        <f t="shared" si="332"/>
        <v>923500</v>
      </c>
      <c r="BF1854" s="82">
        <f t="shared" si="326"/>
        <v>0.98571966718913107</v>
      </c>
      <c r="BG1854" s="82">
        <f t="shared" si="328"/>
        <v>1.4280332810868934E-2</v>
      </c>
      <c r="BH1854" s="86">
        <f t="shared" si="333"/>
        <v>3.288854861493995E-5</v>
      </c>
      <c r="BI1854" s="83">
        <f>SUMPRODUCT(BC1854:$BC$2007,BG1854:$BG$2007)</f>
        <v>926.97846261866732</v>
      </c>
      <c r="BJ1854" s="77">
        <f t="shared" si="327"/>
        <v>4.264875852187616E-3</v>
      </c>
      <c r="BL1854" s="78">
        <f t="shared" si="334"/>
        <v>923500</v>
      </c>
      <c r="BM1854" s="82">
        <f t="shared" si="329"/>
        <v>0.99952707269833396</v>
      </c>
      <c r="BN1854" s="82">
        <f t="shared" si="330"/>
        <v>4.7292730166603736E-4</v>
      </c>
      <c r="BO1854" s="86">
        <f t="shared" si="335"/>
        <v>1.9645458058104026E-6</v>
      </c>
      <c r="BP1854" s="83">
        <f>SUMPRODUCT(BC1853:$BC$2006, BN1854:$BN$2007)</f>
        <v>26.971780202685654</v>
      </c>
      <c r="BQ1854" s="77">
        <f t="shared" si="331"/>
        <v>2.2361807566002132E-4</v>
      </c>
    </row>
    <row r="1855" spans="55:69" x14ac:dyDescent="0.35">
      <c r="BC1855" s="88">
        <v>500</v>
      </c>
      <c r="BE1855" s="78">
        <f t="shared" si="332"/>
        <v>924000</v>
      </c>
      <c r="BF1855" s="82">
        <f t="shared" si="326"/>
        <v>0.98575248016729233</v>
      </c>
      <c r="BG1855" s="82">
        <f t="shared" si="328"/>
        <v>1.4247519832707667E-2</v>
      </c>
      <c r="BH1855" s="86">
        <f t="shared" si="333"/>
        <v>3.2812978161267381E-5</v>
      </c>
      <c r="BI1855" s="83">
        <f>SUMPRODUCT(BC1855:$BC$2007,BG1855:$BG$2007)</f>
        <v>919.83829621323264</v>
      </c>
      <c r="BJ1855" s="77">
        <f t="shared" si="327"/>
        <v>4.2320251177734485E-3</v>
      </c>
      <c r="BL1855" s="78">
        <f t="shared" si="334"/>
        <v>924000</v>
      </c>
      <c r="BM1855" s="82">
        <f t="shared" si="329"/>
        <v>0.99952902911715191</v>
      </c>
      <c r="BN1855" s="82">
        <f t="shared" si="330"/>
        <v>4.7097088284808741E-4</v>
      </c>
      <c r="BO1855" s="86">
        <f t="shared" si="335"/>
        <v>1.9564188179499453E-6</v>
      </c>
      <c r="BP1855" s="83">
        <f>SUMPRODUCT(BC1854:$BC$2006, BN1855:$BN$2007)</f>
        <v>26.73531655185263</v>
      </c>
      <c r="BQ1855" s="77">
        <f t="shared" si="331"/>
        <v>2.2165759896306385E-4</v>
      </c>
    </row>
    <row r="1856" spans="55:69" x14ac:dyDescent="0.35">
      <c r="BC1856" s="88">
        <v>500</v>
      </c>
      <c r="BE1856" s="78">
        <f t="shared" si="332"/>
        <v>924500</v>
      </c>
      <c r="BF1856" s="82">
        <f t="shared" si="326"/>
        <v>0.98578521774864392</v>
      </c>
      <c r="BG1856" s="82">
        <f t="shared" si="328"/>
        <v>1.4214782251356084E-2</v>
      </c>
      <c r="BH1856" s="86">
        <f t="shared" si="333"/>
        <v>3.273758135158289E-5</v>
      </c>
      <c r="BI1856" s="83">
        <f>SUMPRODUCT(BC1856:$BC$2007,BG1856:$BG$2007)</f>
        <v>912.71453629687892</v>
      </c>
      <c r="BJ1856" s="77">
        <f t="shared" si="327"/>
        <v>4.1992498669243495E-3</v>
      </c>
      <c r="BL1856" s="78">
        <f t="shared" si="334"/>
        <v>924500</v>
      </c>
      <c r="BM1856" s="82">
        <f t="shared" si="329"/>
        <v>0.99953097744260222</v>
      </c>
      <c r="BN1856" s="82">
        <f t="shared" si="330"/>
        <v>4.690225573977802E-4</v>
      </c>
      <c r="BO1856" s="86">
        <f t="shared" si="335"/>
        <v>1.9483254503072089E-6</v>
      </c>
      <c r="BP1856" s="83">
        <f>SUMPRODUCT(BC1855:$BC$2006, BN1856:$BN$2007)</f>
        <v>26.499831110428584</v>
      </c>
      <c r="BQ1856" s="77">
        <f t="shared" si="331"/>
        <v>2.1970523242064509E-4</v>
      </c>
    </row>
    <row r="1857" spans="55:69" x14ac:dyDescent="0.35">
      <c r="BC1857" s="88">
        <v>500</v>
      </c>
      <c r="BE1857" s="78">
        <f t="shared" si="332"/>
        <v>925000</v>
      </c>
      <c r="BF1857" s="82">
        <f t="shared" si="326"/>
        <v>0.98581788010643068</v>
      </c>
      <c r="BG1857" s="82">
        <f t="shared" si="328"/>
        <v>1.4182119893569323E-2</v>
      </c>
      <c r="BH1857" s="86">
        <f t="shared" si="333"/>
        <v>3.2662357786761298E-5</v>
      </c>
      <c r="BI1857" s="83">
        <f>SUMPRODUCT(BC1857:$BC$2007,BG1857:$BG$2007)</f>
        <v>905.60714517120084</v>
      </c>
      <c r="BJ1857" s="77">
        <f t="shared" si="327"/>
        <v>4.16654992619614E-3</v>
      </c>
      <c r="BL1857" s="78">
        <f t="shared" si="334"/>
        <v>925000</v>
      </c>
      <c r="BM1857" s="82">
        <f t="shared" si="329"/>
        <v>0.99953291770816555</v>
      </c>
      <c r="BN1857" s="82">
        <f t="shared" si="330"/>
        <v>4.6708229183445304E-4</v>
      </c>
      <c r="BO1857" s="86">
        <f t="shared" si="335"/>
        <v>1.9402655633271593E-6</v>
      </c>
      <c r="BP1857" s="83">
        <f>SUMPRODUCT(BC1856:$BC$2006, BN1857:$BN$2007)</f>
        <v>26.265319831729695</v>
      </c>
      <c r="BQ1857" s="77">
        <f t="shared" si="331"/>
        <v>2.1776094248245279E-4</v>
      </c>
    </row>
    <row r="1858" spans="55:69" x14ac:dyDescent="0.35">
      <c r="BC1858" s="88">
        <v>500</v>
      </c>
      <c r="BE1858" s="78">
        <f t="shared" si="332"/>
        <v>925500</v>
      </c>
      <c r="BF1858" s="82">
        <f t="shared" si="326"/>
        <v>0.98585046741349924</v>
      </c>
      <c r="BG1858" s="82">
        <f t="shared" si="328"/>
        <v>1.4149532586500757E-2</v>
      </c>
      <c r="BH1858" s="86">
        <f t="shared" si="333"/>
        <v>3.2587307068565607E-5</v>
      </c>
      <c r="BI1858" s="83">
        <f>SUMPRODUCT(BC1858:$BC$2007,BG1858:$BG$2007)</f>
        <v>898.51608522441609</v>
      </c>
      <c r="BJ1858" s="77">
        <f t="shared" si="327"/>
        <v>4.1339251225431797E-3</v>
      </c>
      <c r="BL1858" s="78">
        <f t="shared" si="334"/>
        <v>925500</v>
      </c>
      <c r="BM1858" s="82">
        <f t="shared" si="329"/>
        <v>0.99953484994718422</v>
      </c>
      <c r="BN1858" s="82">
        <f t="shared" si="330"/>
        <v>4.6515005281577704E-4</v>
      </c>
      <c r="BO1858" s="86">
        <f t="shared" si="335"/>
        <v>1.9322390186760074E-6</v>
      </c>
      <c r="BP1858" s="83">
        <f>SUMPRODUCT(BC1857:$BC$2006, BN1858:$BN$2007)</f>
        <v>26.031778685812473</v>
      </c>
      <c r="BQ1858" s="77">
        <f t="shared" si="331"/>
        <v>2.1582469573696561E-4</v>
      </c>
    </row>
    <row r="1859" spans="55:69" x14ac:dyDescent="0.35">
      <c r="BC1859" s="88">
        <v>500</v>
      </c>
      <c r="BE1859" s="78">
        <f t="shared" si="332"/>
        <v>926000</v>
      </c>
      <c r="BF1859" s="82">
        <f t="shared" si="326"/>
        <v>0.98588297984229922</v>
      </c>
      <c r="BG1859" s="82">
        <f t="shared" si="328"/>
        <v>1.4117020157700777E-2</v>
      </c>
      <c r="BH1859" s="86">
        <f t="shared" si="333"/>
        <v>3.2512428799980064E-5</v>
      </c>
      <c r="BI1859" s="83">
        <f>SUMPRODUCT(BC1859:$BC$2007,BG1859:$BG$2007)</f>
        <v>891.44131893116571</v>
      </c>
      <c r="BJ1859" s="77">
        <f t="shared" si="327"/>
        <v>4.1013752833174467E-3</v>
      </c>
      <c r="BL1859" s="78">
        <f t="shared" si="334"/>
        <v>926000</v>
      </c>
      <c r="BM1859" s="82">
        <f t="shared" si="329"/>
        <v>0.99953677419286291</v>
      </c>
      <c r="BN1859" s="82">
        <f t="shared" si="330"/>
        <v>4.6322580713709094E-4</v>
      </c>
      <c r="BO1859" s="86">
        <f t="shared" si="335"/>
        <v>1.9242456786860984E-6</v>
      </c>
      <c r="BP1859" s="83">
        <f>SUMPRODUCT(BC1858:$BC$2006, BN1859:$BN$2007)</f>
        <v>25.799203659404579</v>
      </c>
      <c r="BQ1859" s="77">
        <f t="shared" si="331"/>
        <v>2.1389645891087977E-4</v>
      </c>
    </row>
    <row r="1860" spans="55:69" x14ac:dyDescent="0.35">
      <c r="BC1860" s="88">
        <v>500</v>
      </c>
      <c r="BE1860" s="78">
        <f t="shared" si="332"/>
        <v>926500</v>
      </c>
      <c r="BF1860" s="82">
        <f t="shared" si="326"/>
        <v>0.98591541756488399</v>
      </c>
      <c r="BG1860" s="82">
        <f t="shared" si="328"/>
        <v>1.4084582435116011E-2</v>
      </c>
      <c r="BH1860" s="86">
        <f t="shared" si="333"/>
        <v>3.2437722584766071E-5</v>
      </c>
      <c r="BI1860" s="83">
        <f>SUMPRODUCT(BC1860:$BC$2007,BG1860:$BG$2007)</f>
        <v>884.38280885231541</v>
      </c>
      <c r="BJ1860" s="77">
        <f t="shared" si="327"/>
        <v>4.0689002362676264E-3</v>
      </c>
      <c r="BL1860" s="78">
        <f t="shared" si="334"/>
        <v>926500</v>
      </c>
      <c r="BM1860" s="82">
        <f t="shared" si="329"/>
        <v>0.99953869047826849</v>
      </c>
      <c r="BN1860" s="82">
        <f t="shared" si="330"/>
        <v>4.6130952173151218E-4</v>
      </c>
      <c r="BO1860" s="86">
        <f t="shared" si="335"/>
        <v>1.9162854055787548E-6</v>
      </c>
      <c r="BP1860" s="83">
        <f>SUMPRODUCT(BC1859:$BC$2006, BN1860:$BN$2007)</f>
        <v>25.567590755836033</v>
      </c>
      <c r="BQ1860" s="77">
        <f t="shared" si="331"/>
        <v>2.119761988685385E-4</v>
      </c>
    </row>
    <row r="1861" spans="55:69" x14ac:dyDescent="0.35">
      <c r="BC1861" s="88">
        <v>500</v>
      </c>
      <c r="BE1861" s="78">
        <f t="shared" si="332"/>
        <v>927000</v>
      </c>
      <c r="BF1861" s="82">
        <f t="shared" si="326"/>
        <v>0.98594778075291156</v>
      </c>
      <c r="BG1861" s="82">
        <f t="shared" si="328"/>
        <v>1.4052219247088438E-2</v>
      </c>
      <c r="BH1861" s="86">
        <f t="shared" si="333"/>
        <v>3.2363188027573209E-5</v>
      </c>
      <c r="BI1861" s="83">
        <f>SUMPRODUCT(BC1861:$BC$2007,BG1861:$BG$2007)</f>
        <v>877.34051763475725</v>
      </c>
      <c r="BJ1861" s="77">
        <f t="shared" si="327"/>
        <v>4.036499809538195E-3</v>
      </c>
      <c r="BL1861" s="78">
        <f t="shared" si="334"/>
        <v>927000</v>
      </c>
      <c r="BM1861" s="82">
        <f t="shared" si="329"/>
        <v>0.99954059883633128</v>
      </c>
      <c r="BN1861" s="82">
        <f t="shared" si="330"/>
        <v>4.5940116366871564E-4</v>
      </c>
      <c r="BO1861" s="86">
        <f t="shared" si="335"/>
        <v>1.9083580627965446E-6</v>
      </c>
      <c r="BP1861" s="83">
        <f>SUMPRODUCT(BC1860:$BC$2006, BN1861:$BN$2007)</f>
        <v>25.336935994970279</v>
      </c>
      <c r="BQ1861" s="77">
        <f t="shared" si="331"/>
        <v>2.100638826113607E-4</v>
      </c>
    </row>
    <row r="1862" spans="55:69" x14ac:dyDescent="0.35">
      <c r="BC1862" s="88">
        <v>500</v>
      </c>
      <c r="BE1862" s="78">
        <f t="shared" si="332"/>
        <v>927500</v>
      </c>
      <c r="BF1862" s="82">
        <f t="shared" si="326"/>
        <v>0.98598006957764561</v>
      </c>
      <c r="BG1862" s="82">
        <f t="shared" si="328"/>
        <v>1.4019930422354387E-2</v>
      </c>
      <c r="BH1862" s="86">
        <f t="shared" si="333"/>
        <v>3.2288824734050259E-5</v>
      </c>
      <c r="BI1862" s="83">
        <f>SUMPRODUCT(BC1862:$BC$2007,BG1862:$BG$2007)</f>
        <v>870.31440801121323</v>
      </c>
      <c r="BJ1862" s="77">
        <f t="shared" si="327"/>
        <v>4.0041738316685211E-3</v>
      </c>
      <c r="BL1862" s="78">
        <f t="shared" si="334"/>
        <v>927500</v>
      </c>
      <c r="BM1862" s="82">
        <f t="shared" si="329"/>
        <v>0.99954249929984529</v>
      </c>
      <c r="BN1862" s="82">
        <f t="shared" si="330"/>
        <v>4.5750070015471156E-4</v>
      </c>
      <c r="BO1862" s="86">
        <f t="shared" si="335"/>
        <v>1.9004635140040804E-6</v>
      </c>
      <c r="BP1862" s="83">
        <f>SUMPRODUCT(BC1861:$BC$2006, BN1862:$BN$2007)</f>
        <v>25.107235413135914</v>
      </c>
      <c r="BQ1862" s="77">
        <f t="shared" si="331"/>
        <v>2.0815947727727475E-4</v>
      </c>
    </row>
    <row r="1863" spans="55:69" x14ac:dyDescent="0.35">
      <c r="BC1863" s="88">
        <v>500</v>
      </c>
      <c r="BE1863" s="78">
        <f t="shared" si="332"/>
        <v>928000</v>
      </c>
      <c r="BF1863" s="82">
        <f t="shared" si="326"/>
        <v>0.9860122842099559</v>
      </c>
      <c r="BG1863" s="82">
        <f t="shared" si="328"/>
        <v>1.3987715790044097E-2</v>
      </c>
      <c r="BH1863" s="86">
        <f t="shared" si="333"/>
        <v>3.2214632310290092E-5</v>
      </c>
      <c r="BI1863" s="83">
        <f>SUMPRODUCT(BC1863:$BC$2007,BG1863:$BG$2007)</f>
        <v>863.30444280003587</v>
      </c>
      <c r="BJ1863" s="77">
        <f t="shared" si="327"/>
        <v>3.9719221315919415E-3</v>
      </c>
      <c r="BL1863" s="78">
        <f t="shared" si="334"/>
        <v>928000</v>
      </c>
      <c r="BM1863" s="82">
        <f t="shared" si="329"/>
        <v>0.99954439190146904</v>
      </c>
      <c r="BN1863" s="82">
        <f t="shared" si="330"/>
        <v>4.5560809853095741E-4</v>
      </c>
      <c r="BO1863" s="86">
        <f t="shared" si="335"/>
        <v>1.8926016237541532E-6</v>
      </c>
      <c r="BP1863" s="83">
        <f>SUMPRODUCT(BC1862:$BC$2006, BN1863:$BN$2007)</f>
        <v>24.878485063058559</v>
      </c>
      <c r="BQ1863" s="77">
        <f t="shared" si="331"/>
        <v>2.0626295014015384E-4</v>
      </c>
    </row>
    <row r="1864" spans="55:69" x14ac:dyDescent="0.35">
      <c r="BC1864" s="88">
        <v>500</v>
      </c>
      <c r="BE1864" s="78">
        <f t="shared" si="332"/>
        <v>928500</v>
      </c>
      <c r="BF1864" s="82">
        <f t="shared" ref="BF1864:BF1927" si="336">_xlfn.EXPON.DIST(BE1864, 1/$BJ$4, TRUE)</f>
        <v>0.98604442482032018</v>
      </c>
      <c r="BG1864" s="82">
        <f t="shared" si="328"/>
        <v>1.3955575179679824E-2</v>
      </c>
      <c r="BH1864" s="86">
        <f t="shared" si="333"/>
        <v>3.2140610364272959E-5</v>
      </c>
      <c r="BI1864" s="83">
        <f>SUMPRODUCT(BC1864:$BC$2007,BG1864:$BG$2007)</f>
        <v>856.31058490501391</v>
      </c>
      <c r="BJ1864" s="77">
        <f t="shared" ref="BJ1864:BJ1927" si="337">BI1864/$BJ$4</f>
        <v>3.9397445386348748E-3</v>
      </c>
      <c r="BL1864" s="78">
        <f t="shared" si="334"/>
        <v>928500</v>
      </c>
      <c r="BM1864" s="82">
        <f t="shared" si="329"/>
        <v>0.99954627667372575</v>
      </c>
      <c r="BN1864" s="82">
        <f t="shared" si="330"/>
        <v>4.5372332627424683E-4</v>
      </c>
      <c r="BO1864" s="86">
        <f t="shared" si="335"/>
        <v>1.8847722567105762E-6</v>
      </c>
      <c r="BP1864" s="83">
        <f>SUMPRODUCT(BC1863:$BC$2006, BN1864:$BN$2007)</f>
        <v>24.650681013793086</v>
      </c>
      <c r="BQ1864" s="77">
        <f t="shared" si="331"/>
        <v>2.0437426860925388E-4</v>
      </c>
    </row>
    <row r="1865" spans="55:69" x14ac:dyDescent="0.35">
      <c r="BC1865" s="88">
        <v>500</v>
      </c>
      <c r="BE1865" s="78">
        <f t="shared" si="332"/>
        <v>929000</v>
      </c>
      <c r="BF1865" s="82">
        <f t="shared" si="336"/>
        <v>0.98607649157882393</v>
      </c>
      <c r="BG1865" s="82">
        <f t="shared" ref="BG1865:BG1928" si="338">1-BF1865</f>
        <v>1.3923508421176067E-2</v>
      </c>
      <c r="BH1865" s="86">
        <f t="shared" si="333"/>
        <v>3.2066758503757065E-5</v>
      </c>
      <c r="BI1865" s="83">
        <f>SUMPRODUCT(BC1865:$BC$2007,BG1865:$BG$2007)</f>
        <v>849.33279731517405</v>
      </c>
      <c r="BJ1865" s="77">
        <f t="shared" si="337"/>
        <v>3.9076408825159037E-3</v>
      </c>
      <c r="BL1865" s="78">
        <f t="shared" si="334"/>
        <v>929000</v>
      </c>
      <c r="BM1865" s="82">
        <f t="shared" ref="BM1865:BM1928" si="339">_xlfn.EXPON.DIST(BL1865, 1/$BQ$4, TRUE)</f>
        <v>0.99954815364900418</v>
      </c>
      <c r="BN1865" s="82">
        <f t="shared" ref="BN1865:BN1928" si="340">1-BM1865</f>
        <v>4.5184635099582149E-4</v>
      </c>
      <c r="BO1865" s="86">
        <f t="shared" si="335"/>
        <v>1.8769752784253413E-6</v>
      </c>
      <c r="BP1865" s="83">
        <f>SUMPRODUCT(BC1864:$BC$2006, BN1865:$BN$2007)</f>
        <v>24.423819350655965</v>
      </c>
      <c r="BQ1865" s="77">
        <f t="shared" ref="BQ1865:BQ1928" si="341">BP1865/$BQ$4</f>
        <v>2.0249340022865272E-4</v>
      </c>
    </row>
    <row r="1866" spans="55:69" x14ac:dyDescent="0.35">
      <c r="BC1866" s="88">
        <v>500</v>
      </c>
      <c r="BE1866" s="78">
        <f t="shared" ref="BE1866:BE1929" si="342">BE1865+500</f>
        <v>929500</v>
      </c>
      <c r="BF1866" s="82">
        <f t="shared" si="336"/>
        <v>0.9861084846551621</v>
      </c>
      <c r="BG1866" s="82">
        <f t="shared" si="338"/>
        <v>1.3891515344837901E-2</v>
      </c>
      <c r="BH1866" s="86">
        <f t="shared" ref="BH1866:BH1929" si="343">BF1866-BF1865</f>
        <v>3.1993076338165949E-5</v>
      </c>
      <c r="BI1866" s="83">
        <f>SUMPRODUCT(BC1866:$BC$2007,BG1866:$BG$2007)</f>
        <v>842.37104310458597</v>
      </c>
      <c r="BJ1866" s="77">
        <f t="shared" si="337"/>
        <v>3.8756109933448793E-3</v>
      </c>
      <c r="BL1866" s="78">
        <f t="shared" ref="BL1866:BL1929" si="344">BL1865+500</f>
        <v>929500</v>
      </c>
      <c r="BM1866" s="82">
        <f t="shared" si="339"/>
        <v>0.99955002285955896</v>
      </c>
      <c r="BN1866" s="82">
        <f t="shared" si="340"/>
        <v>4.4997714044103798E-4</v>
      </c>
      <c r="BO1866" s="86">
        <f t="shared" ref="BO1866:BO1929" si="345">BM1866-BM1865</f>
        <v>1.869210554783507E-6</v>
      </c>
      <c r="BP1866" s="83">
        <f>SUMPRODUCT(BC1865:$BC$2006, BN1866:$BN$2007)</f>
        <v>24.197896175158053</v>
      </c>
      <c r="BQ1866" s="77">
        <f t="shared" si="341"/>
        <v>2.0062031267669301E-4</v>
      </c>
    </row>
    <row r="1867" spans="55:69" x14ac:dyDescent="0.35">
      <c r="BC1867" s="88">
        <v>500</v>
      </c>
      <c r="BE1867" s="78">
        <f t="shared" si="342"/>
        <v>930000</v>
      </c>
      <c r="BF1867" s="82">
        <f t="shared" si="336"/>
        <v>0.98614040421863969</v>
      </c>
      <c r="BG1867" s="82">
        <f t="shared" si="338"/>
        <v>1.3859595781360312E-2</v>
      </c>
      <c r="BH1867" s="86">
        <f t="shared" si="343"/>
        <v>3.1919563477589286E-5</v>
      </c>
      <c r="BI1867" s="83">
        <f>SUMPRODUCT(BC1867:$BC$2007,BG1867:$BG$2007)</f>
        <v>835.4252854321669</v>
      </c>
      <c r="BJ1867" s="77">
        <f t="shared" si="337"/>
        <v>3.8436547016220232E-3</v>
      </c>
      <c r="BL1867" s="78">
        <f t="shared" si="344"/>
        <v>930000</v>
      </c>
      <c r="BM1867" s="82">
        <f t="shared" si="339"/>
        <v>0.99955188433751163</v>
      </c>
      <c r="BN1867" s="82">
        <f t="shared" si="340"/>
        <v>4.4811566248836865E-4</v>
      </c>
      <c r="BO1867" s="86">
        <f t="shared" si="345"/>
        <v>1.8614779526693326E-6</v>
      </c>
      <c r="BP1867" s="83">
        <f>SUMPRODUCT(BC1866:$BC$2006, BN1867:$BN$2007)</f>
        <v>23.972907604937536</v>
      </c>
      <c r="BQ1867" s="77">
        <f t="shared" si="341"/>
        <v>1.9875497376542595E-4</v>
      </c>
    </row>
    <row r="1868" spans="55:69" x14ac:dyDescent="0.35">
      <c r="BC1868" s="88">
        <v>500</v>
      </c>
      <c r="BE1868" s="78">
        <f t="shared" si="342"/>
        <v>930500</v>
      </c>
      <c r="BF1868" s="82">
        <f t="shared" si="336"/>
        <v>0.98617225043817269</v>
      </c>
      <c r="BG1868" s="82">
        <f t="shared" si="338"/>
        <v>1.3827749561827307E-2</v>
      </c>
      <c r="BH1868" s="86">
        <f t="shared" si="343"/>
        <v>3.1846219533004927E-5</v>
      </c>
      <c r="BI1868" s="83">
        <f>SUMPRODUCT(BC1868:$BC$2007,BG1868:$BG$2007)</f>
        <v>828.4954875414868</v>
      </c>
      <c r="BJ1868" s="77">
        <f t="shared" si="337"/>
        <v>3.8117718382370295E-3</v>
      </c>
      <c r="BL1868" s="78">
        <f t="shared" si="344"/>
        <v>930500</v>
      </c>
      <c r="BM1868" s="82">
        <f t="shared" si="339"/>
        <v>0.99955373811485049</v>
      </c>
      <c r="BN1868" s="82">
        <f t="shared" si="340"/>
        <v>4.4626188514951259E-4</v>
      </c>
      <c r="BO1868" s="86">
        <f t="shared" si="345"/>
        <v>1.8537773388560552E-6</v>
      </c>
      <c r="BP1868" s="83">
        <f>SUMPRODUCT(BC1867:$BC$2006, BN1868:$BN$2007)</f>
        <v>23.748849773693355</v>
      </c>
      <c r="BQ1868" s="77">
        <f t="shared" si="341"/>
        <v>1.9689735144005967E-4</v>
      </c>
    </row>
    <row r="1869" spans="55:69" x14ac:dyDescent="0.35">
      <c r="BC1869" s="88">
        <v>500</v>
      </c>
      <c r="BE1869" s="78">
        <f t="shared" si="342"/>
        <v>931000</v>
      </c>
      <c r="BF1869" s="82">
        <f t="shared" si="336"/>
        <v>0.98620402348228875</v>
      </c>
      <c r="BG1869" s="82">
        <f t="shared" si="338"/>
        <v>1.379597651771125E-2</v>
      </c>
      <c r="BH1869" s="86">
        <f t="shared" si="343"/>
        <v>3.1773044116056859E-5</v>
      </c>
      <c r="BI1869" s="83">
        <f>SUMPRODUCT(BC1869:$BC$2007,BG1869:$BG$2007)</f>
        <v>821.58161276057319</v>
      </c>
      <c r="BJ1869" s="77">
        <f t="shared" si="337"/>
        <v>3.7799622344681688E-3</v>
      </c>
      <c r="BL1869" s="78">
        <f t="shared" si="344"/>
        <v>931000</v>
      </c>
      <c r="BM1869" s="82">
        <f t="shared" si="339"/>
        <v>0.9995555842234316</v>
      </c>
      <c r="BN1869" s="82">
        <f t="shared" si="340"/>
        <v>4.4441577656839648E-4</v>
      </c>
      <c r="BO1869" s="86">
        <f t="shared" si="345"/>
        <v>1.8461085811161126E-6</v>
      </c>
      <c r="BP1869" s="83">
        <f>SUMPRODUCT(BC1868:$BC$2006, BN1869:$BN$2007)</f>
        <v>23.525718831118599</v>
      </c>
      <c r="BQ1869" s="77">
        <f t="shared" si="341"/>
        <v>1.9504741377840673E-4</v>
      </c>
    </row>
    <row r="1870" spans="55:69" x14ac:dyDescent="0.35">
      <c r="BC1870" s="88">
        <v>500</v>
      </c>
      <c r="BE1870" s="78">
        <f t="shared" si="342"/>
        <v>931500</v>
      </c>
      <c r="BF1870" s="82">
        <f t="shared" si="336"/>
        <v>0.98623572351912858</v>
      </c>
      <c r="BG1870" s="82">
        <f t="shared" si="338"/>
        <v>1.3764276480871418E-2</v>
      </c>
      <c r="BH1870" s="86">
        <f t="shared" si="343"/>
        <v>3.1700036839832357E-5</v>
      </c>
      <c r="BI1870" s="83">
        <f>SUMPRODUCT(BC1870:$BC$2007,BG1870:$BG$2007)</f>
        <v>814.68362450171753</v>
      </c>
      <c r="BJ1870" s="77">
        <f t="shared" si="337"/>
        <v>3.7482257219813957E-3</v>
      </c>
      <c r="BL1870" s="78">
        <f t="shared" si="344"/>
        <v>931500</v>
      </c>
      <c r="BM1870" s="82">
        <f t="shared" si="339"/>
        <v>0.99955742269497949</v>
      </c>
      <c r="BN1870" s="82">
        <f t="shared" si="340"/>
        <v>4.425773050205084E-4</v>
      </c>
      <c r="BO1870" s="86">
        <f t="shared" si="345"/>
        <v>1.8384715478880764E-6</v>
      </c>
      <c r="BP1870" s="83">
        <f>SUMPRODUCT(BC1869:$BC$2006, BN1870:$BN$2007)</f>
        <v>23.303510942834404</v>
      </c>
      <c r="BQ1870" s="77">
        <f t="shared" si="341"/>
        <v>1.9320512899033621E-4</v>
      </c>
    </row>
    <row r="1871" spans="55:69" x14ac:dyDescent="0.35">
      <c r="BC1871" s="88">
        <v>500</v>
      </c>
      <c r="BE1871" s="78">
        <f t="shared" si="342"/>
        <v>932000</v>
      </c>
      <c r="BF1871" s="82">
        <f t="shared" si="336"/>
        <v>0.98626735071644644</v>
      </c>
      <c r="BG1871" s="82">
        <f t="shared" si="338"/>
        <v>1.3732649283553555E-2</v>
      </c>
      <c r="BH1871" s="86">
        <f t="shared" si="343"/>
        <v>3.1627197317862787E-5</v>
      </c>
      <c r="BI1871" s="83">
        <f>SUMPRODUCT(BC1871:$BC$2007,BG1871:$BG$2007)</f>
        <v>807.80148626128187</v>
      </c>
      <c r="BJ1871" s="77">
        <f t="shared" si="337"/>
        <v>3.7165621328294593E-3</v>
      </c>
      <c r="BL1871" s="78">
        <f t="shared" si="344"/>
        <v>932000</v>
      </c>
      <c r="BM1871" s="82">
        <f t="shared" si="339"/>
        <v>0.9995592535610871</v>
      </c>
      <c r="BN1871" s="82">
        <f t="shared" si="340"/>
        <v>4.4074643891289789E-4</v>
      </c>
      <c r="BO1871" s="86">
        <f t="shared" si="345"/>
        <v>1.8308661076105182E-6</v>
      </c>
      <c r="BP1871" s="83">
        <f>SUMPRODUCT(BC1870:$BC$2006, BN1871:$BN$2007)</f>
        <v>23.08222229032415</v>
      </c>
      <c r="BQ1871" s="77">
        <f t="shared" si="341"/>
        <v>1.9137046541722825E-4</v>
      </c>
    </row>
    <row r="1872" spans="55:69" x14ac:dyDescent="0.35">
      <c r="BC1872" s="88">
        <v>500</v>
      </c>
      <c r="BE1872" s="78">
        <f t="shared" si="342"/>
        <v>932500</v>
      </c>
      <c r="BF1872" s="82">
        <f t="shared" si="336"/>
        <v>0.98629890524161101</v>
      </c>
      <c r="BG1872" s="82">
        <f t="shared" si="338"/>
        <v>1.3701094758388987E-2</v>
      </c>
      <c r="BH1872" s="86">
        <f t="shared" si="343"/>
        <v>3.1554525164567693E-5</v>
      </c>
      <c r="BI1872" s="83">
        <f>SUMPRODUCT(BC1872:$BC$2007,BG1872:$BG$2007)</f>
        <v>800.93516161950504</v>
      </c>
      <c r="BJ1872" s="77">
        <f t="shared" si="337"/>
        <v>3.684971299451013E-3</v>
      </c>
      <c r="BL1872" s="78">
        <f t="shared" si="344"/>
        <v>932500</v>
      </c>
      <c r="BM1872" s="82">
        <f t="shared" si="339"/>
        <v>0.99956107685321682</v>
      </c>
      <c r="BN1872" s="82">
        <f t="shared" si="340"/>
        <v>4.3892314678317668E-4</v>
      </c>
      <c r="BO1872" s="86">
        <f t="shared" si="345"/>
        <v>1.8232921297212101E-6</v>
      </c>
      <c r="BP1872" s="83">
        <f>SUMPRODUCT(BC1871:$BC$2006, BN1872:$BN$2007)</f>
        <v>22.861849070867695</v>
      </c>
      <c r="BQ1872" s="77">
        <f t="shared" si="341"/>
        <v>1.8954339153142856E-4</v>
      </c>
    </row>
    <row r="1873" spans="55:69" x14ac:dyDescent="0.35">
      <c r="BC1873" s="88">
        <v>500</v>
      </c>
      <c r="BE1873" s="78">
        <f t="shared" si="342"/>
        <v>933000</v>
      </c>
      <c r="BF1873" s="82">
        <f t="shared" si="336"/>
        <v>0.98633038726160638</v>
      </c>
      <c r="BG1873" s="82">
        <f t="shared" si="338"/>
        <v>1.3669612738393622E-2</v>
      </c>
      <c r="BH1873" s="86">
        <f t="shared" si="343"/>
        <v>3.1482019995365818E-5</v>
      </c>
      <c r="BI1873" s="83">
        <f>SUMPRODUCT(BC1873:$BC$2007,BG1873:$BG$2007)</f>
        <v>794.08461424031054</v>
      </c>
      <c r="BJ1873" s="77">
        <f t="shared" si="337"/>
        <v>3.6534530546697285E-3</v>
      </c>
      <c r="BL1873" s="78">
        <f t="shared" si="344"/>
        <v>933000</v>
      </c>
      <c r="BM1873" s="82">
        <f t="shared" si="339"/>
        <v>0.99956289260270093</v>
      </c>
      <c r="BN1873" s="82">
        <f t="shared" si="340"/>
        <v>4.3710739729907466E-4</v>
      </c>
      <c r="BO1873" s="86">
        <f t="shared" si="345"/>
        <v>1.8157494841020139E-6</v>
      </c>
      <c r="BP1873" s="83">
        <f>SUMPRODUCT(BC1872:$BC$2006, BN1873:$BN$2007)</f>
        <v>22.642387497476111</v>
      </c>
      <c r="BQ1873" s="77">
        <f t="shared" si="341"/>
        <v>1.8772387593570753E-4</v>
      </c>
    </row>
    <row r="1874" spans="55:69" x14ac:dyDescent="0.35">
      <c r="BC1874" s="88">
        <v>500</v>
      </c>
      <c r="BE1874" s="78">
        <f t="shared" si="342"/>
        <v>933500</v>
      </c>
      <c r="BF1874" s="82">
        <f t="shared" si="336"/>
        <v>0.98636179694303328</v>
      </c>
      <c r="BG1874" s="82">
        <f t="shared" si="338"/>
        <v>1.3638203056966725E-2</v>
      </c>
      <c r="BH1874" s="86">
        <f t="shared" si="343"/>
        <v>3.1409681426897151E-5</v>
      </c>
      <c r="BI1874" s="83">
        <f>SUMPRODUCT(BC1874:$BC$2007,BG1874:$BG$2007)</f>
        <v>787.24980787111372</v>
      </c>
      <c r="BJ1874" s="77">
        <f t="shared" si="337"/>
        <v>3.622007231693411E-3</v>
      </c>
      <c r="BL1874" s="78">
        <f t="shared" si="344"/>
        <v>933500</v>
      </c>
      <c r="BM1874" s="82">
        <f t="shared" si="339"/>
        <v>0.99956470084074212</v>
      </c>
      <c r="BN1874" s="82">
        <f t="shared" si="340"/>
        <v>4.3529915925788476E-4</v>
      </c>
      <c r="BO1874" s="86">
        <f t="shared" si="345"/>
        <v>1.8082380411899024E-6</v>
      </c>
      <c r="BP1874" s="83">
        <f>SUMPRODUCT(BC1873:$BC$2006, BN1874:$BN$2007)</f>
        <v>22.423833798826575</v>
      </c>
      <c r="BQ1874" s="77">
        <f t="shared" si="341"/>
        <v>1.8591188736272028E-4</v>
      </c>
    </row>
    <row r="1875" spans="55:69" x14ac:dyDescent="0.35">
      <c r="BC1875" s="88">
        <v>500</v>
      </c>
      <c r="BE1875" s="78">
        <f t="shared" si="342"/>
        <v>934000</v>
      </c>
      <c r="BF1875" s="82">
        <f t="shared" si="336"/>
        <v>0.98639313445210919</v>
      </c>
      <c r="BG1875" s="82">
        <f t="shared" si="338"/>
        <v>1.3606865547890812E-2</v>
      </c>
      <c r="BH1875" s="86">
        <f t="shared" si="343"/>
        <v>3.1337509075912706E-5</v>
      </c>
      <c r="BI1875" s="83">
        <f>SUMPRODUCT(BC1875:$BC$2007,BG1875:$BG$2007)</f>
        <v>780.4307063426304</v>
      </c>
      <c r="BJ1875" s="77">
        <f t="shared" si="337"/>
        <v>3.5906336641131167E-3</v>
      </c>
      <c r="BL1875" s="78">
        <f t="shared" si="344"/>
        <v>934000</v>
      </c>
      <c r="BM1875" s="82">
        <f t="shared" si="339"/>
        <v>0.99956650159841387</v>
      </c>
      <c r="BN1875" s="82">
        <f t="shared" si="340"/>
        <v>4.3349840158612984E-4</v>
      </c>
      <c r="BO1875" s="86">
        <f t="shared" si="345"/>
        <v>1.8007576717549156E-6</v>
      </c>
      <c r="BP1875" s="83">
        <f>SUMPRODUCT(BC1874:$BC$2006, BN1875:$BN$2007)</f>
        <v>22.206184219197635</v>
      </c>
      <c r="BQ1875" s="77">
        <f t="shared" si="341"/>
        <v>1.8410739467447014E-4</v>
      </c>
    </row>
    <row r="1876" spans="55:69" x14ac:dyDescent="0.35">
      <c r="BC1876" s="88">
        <v>500</v>
      </c>
      <c r="BE1876" s="78">
        <f t="shared" si="342"/>
        <v>934500</v>
      </c>
      <c r="BF1876" s="82">
        <f t="shared" si="336"/>
        <v>0.98642439995466991</v>
      </c>
      <c r="BG1876" s="82">
        <f t="shared" si="338"/>
        <v>1.3575600045330094E-2</v>
      </c>
      <c r="BH1876" s="86">
        <f t="shared" si="343"/>
        <v>3.1265502560717806E-5</v>
      </c>
      <c r="BI1876" s="83">
        <f>SUMPRODUCT(BC1876:$BC$2007,BG1876:$BG$2007)</f>
        <v>773.62727356868493</v>
      </c>
      <c r="BJ1876" s="77">
        <f t="shared" si="337"/>
        <v>3.5593321859022707E-3</v>
      </c>
      <c r="BL1876" s="78">
        <f t="shared" si="344"/>
        <v>934500</v>
      </c>
      <c r="BM1876" s="82">
        <f t="shared" si="339"/>
        <v>0.9995682949066611</v>
      </c>
      <c r="BN1876" s="82">
        <f t="shared" si="340"/>
        <v>4.3170509333889662E-4</v>
      </c>
      <c r="BO1876" s="86">
        <f t="shared" si="345"/>
        <v>1.7933082472332273E-6</v>
      </c>
      <c r="BP1876" s="83">
        <f>SUMPRODUCT(BC1875:$BC$2006, BN1876:$BN$2007)</f>
        <v>21.989435018404567</v>
      </c>
      <c r="BQ1876" s="77">
        <f t="shared" si="341"/>
        <v>1.8231036686177252E-4</v>
      </c>
    </row>
    <row r="1877" spans="55:69" x14ac:dyDescent="0.35">
      <c r="BC1877" s="88">
        <v>500</v>
      </c>
      <c r="BE1877" s="78">
        <f t="shared" si="342"/>
        <v>935000</v>
      </c>
      <c r="BF1877" s="82">
        <f t="shared" si="336"/>
        <v>0.9864555936161703</v>
      </c>
      <c r="BG1877" s="82">
        <f t="shared" si="338"/>
        <v>1.3544406383829699E-2</v>
      </c>
      <c r="BH1877" s="86">
        <f t="shared" si="343"/>
        <v>3.1193661500394931E-5</v>
      </c>
      <c r="BI1877" s="83">
        <f>SUMPRODUCT(BC1877:$BC$2007,BG1877:$BG$2007)</f>
        <v>766.83947354601992</v>
      </c>
      <c r="BJ1877" s="77">
        <f t="shared" si="337"/>
        <v>3.5281026314157912E-3</v>
      </c>
      <c r="BL1877" s="78">
        <f t="shared" si="344"/>
        <v>935000</v>
      </c>
      <c r="BM1877" s="82">
        <f t="shared" si="339"/>
        <v>0.99957008079630094</v>
      </c>
      <c r="BN1877" s="82">
        <f t="shared" si="340"/>
        <v>4.2991920369905845E-4</v>
      </c>
      <c r="BO1877" s="86">
        <f t="shared" si="345"/>
        <v>1.7858896398381674E-6</v>
      </c>
      <c r="BP1877" s="83">
        <f>SUMPRODUCT(BC1876:$BC$2006, BN1877:$BN$2007)</f>
        <v>21.773582471735121</v>
      </c>
      <c r="BQ1877" s="77">
        <f t="shared" si="341"/>
        <v>1.8052077304372228E-4</v>
      </c>
    </row>
    <row r="1878" spans="55:69" x14ac:dyDescent="0.35">
      <c r="BC1878" s="88">
        <v>500</v>
      </c>
      <c r="BE1878" s="78">
        <f t="shared" si="342"/>
        <v>935500</v>
      </c>
      <c r="BF1878" s="82">
        <f t="shared" si="336"/>
        <v>0.98648671560168466</v>
      </c>
      <c r="BG1878" s="82">
        <f t="shared" si="338"/>
        <v>1.3513284398315339E-2</v>
      </c>
      <c r="BH1878" s="86">
        <f t="shared" si="343"/>
        <v>3.1121985514359629E-5</v>
      </c>
      <c r="BI1878" s="83">
        <f>SUMPRODUCT(BC1878:$BC$2007,BG1878:$BG$2007)</f>
        <v>760.06727035410506</v>
      </c>
      <c r="BJ1878" s="77">
        <f t="shared" si="337"/>
        <v>3.4969448353892106E-3</v>
      </c>
      <c r="BL1878" s="78">
        <f t="shared" si="344"/>
        <v>935500</v>
      </c>
      <c r="BM1878" s="82">
        <f t="shared" si="339"/>
        <v>0.99957185929802284</v>
      </c>
      <c r="BN1878" s="82">
        <f t="shared" si="340"/>
        <v>4.2814070197716436E-4</v>
      </c>
      <c r="BO1878" s="86">
        <f t="shared" si="345"/>
        <v>1.778501721894088E-6</v>
      </c>
      <c r="BP1878" s="83">
        <f>SUMPRODUCT(BC1877:$BC$2006, BN1878:$BN$2007)</f>
        <v>21.558622869885593</v>
      </c>
      <c r="BQ1878" s="77">
        <f t="shared" si="341"/>
        <v>1.7873858246716368E-4</v>
      </c>
    </row>
    <row r="1879" spans="55:69" x14ac:dyDescent="0.35">
      <c r="BC1879" s="88">
        <v>500</v>
      </c>
      <c r="BE1879" s="78">
        <f t="shared" si="342"/>
        <v>936000</v>
      </c>
      <c r="BF1879" s="82">
        <f t="shared" si="336"/>
        <v>0.98651776607590835</v>
      </c>
      <c r="BG1879" s="82">
        <f t="shared" si="338"/>
        <v>1.3482233924091647E-2</v>
      </c>
      <c r="BH1879" s="86">
        <f t="shared" si="343"/>
        <v>3.1050474223692781E-5</v>
      </c>
      <c r="BI1879" s="83">
        <f>SUMPRODUCT(BC1879:$BC$2007,BG1879:$BG$2007)</f>
        <v>753.31062815494727</v>
      </c>
      <c r="BJ1879" s="77">
        <f t="shared" si="337"/>
        <v>3.4658586329378016E-3</v>
      </c>
      <c r="BL1879" s="78">
        <f t="shared" si="344"/>
        <v>936000</v>
      </c>
      <c r="BM1879" s="82">
        <f t="shared" si="339"/>
        <v>0.99957363044238934</v>
      </c>
      <c r="BN1879" s="82">
        <f t="shared" si="340"/>
        <v>4.2636955761066186E-4</v>
      </c>
      <c r="BO1879" s="86">
        <f t="shared" si="345"/>
        <v>1.7711443665024973E-6</v>
      </c>
      <c r="BP1879" s="83">
        <f>SUMPRODUCT(BC1878:$BC$2006, BN1879:$BN$2007)</f>
        <v>21.344552518897007</v>
      </c>
      <c r="BQ1879" s="77">
        <f t="shared" si="341"/>
        <v>1.7696376450616137E-4</v>
      </c>
    </row>
    <row r="1880" spans="55:69" x14ac:dyDescent="0.35">
      <c r="BC1880" s="88">
        <v>500</v>
      </c>
      <c r="BE1880" s="78">
        <f t="shared" si="342"/>
        <v>936500</v>
      </c>
      <c r="BF1880" s="82">
        <f t="shared" si="336"/>
        <v>0.98654874520315816</v>
      </c>
      <c r="BG1880" s="82">
        <f t="shared" si="338"/>
        <v>1.3451254796841838E-2</v>
      </c>
      <c r="BH1880" s="86">
        <f t="shared" si="343"/>
        <v>3.0979127249808336E-5</v>
      </c>
      <c r="BI1880" s="83">
        <f>SUMPRODUCT(BC1880:$BC$2007,BG1880:$BG$2007)</f>
        <v>746.56951119290159</v>
      </c>
      <c r="BJ1880" s="77">
        <f t="shared" si="337"/>
        <v>3.4348438595557065E-3</v>
      </c>
      <c r="BL1880" s="78">
        <f t="shared" si="344"/>
        <v>936500</v>
      </c>
      <c r="BM1880" s="82">
        <f t="shared" si="339"/>
        <v>0.99957539425983655</v>
      </c>
      <c r="BN1880" s="82">
        <f t="shared" si="340"/>
        <v>4.2460574016345287E-4</v>
      </c>
      <c r="BO1880" s="86">
        <f t="shared" si="345"/>
        <v>1.7638174472089929E-6</v>
      </c>
      <c r="BP1880" s="83">
        <f>SUMPRODUCT(BC1879:$BC$2006, BN1880:$BN$2007)</f>
        <v>21.13136774009168</v>
      </c>
      <c r="BQ1880" s="77">
        <f t="shared" si="341"/>
        <v>1.7519628866147436E-4</v>
      </c>
    </row>
    <row r="1881" spans="55:69" x14ac:dyDescent="0.35">
      <c r="BC1881" s="88">
        <v>500</v>
      </c>
      <c r="BE1881" s="78">
        <f t="shared" si="342"/>
        <v>937000</v>
      </c>
      <c r="BF1881" s="82">
        <f t="shared" si="336"/>
        <v>0.98657965314737317</v>
      </c>
      <c r="BG1881" s="82">
        <f t="shared" si="338"/>
        <v>1.342034685262683E-2</v>
      </c>
      <c r="BH1881" s="86">
        <f t="shared" si="343"/>
        <v>3.090794421500842E-5</v>
      </c>
      <c r="BI1881" s="83">
        <f>SUMPRODUCT(BC1881:$BC$2007,BG1881:$BG$2007)</f>
        <v>739.84388379448058</v>
      </c>
      <c r="BJ1881" s="77">
        <f t="shared" si="337"/>
        <v>3.4039003511150611E-3</v>
      </c>
      <c r="BL1881" s="78">
        <f t="shared" si="344"/>
        <v>937000</v>
      </c>
      <c r="BM1881" s="82">
        <f t="shared" si="339"/>
        <v>0.99957715078067477</v>
      </c>
      <c r="BN1881" s="82">
        <f t="shared" si="340"/>
        <v>4.2284921932522757E-4</v>
      </c>
      <c r="BO1881" s="86">
        <f t="shared" si="345"/>
        <v>1.7565208382253061E-6</v>
      </c>
      <c r="BP1881" s="83">
        <f>SUMPRODUCT(BC1880:$BC$2006, BN1881:$BN$2007)</f>
        <v>20.919064870009951</v>
      </c>
      <c r="BQ1881" s="77">
        <f t="shared" si="341"/>
        <v>1.7343612456003144E-4</v>
      </c>
    </row>
    <row r="1882" spans="55:69" x14ac:dyDescent="0.35">
      <c r="BC1882" s="88">
        <v>500</v>
      </c>
      <c r="BE1882" s="78">
        <f t="shared" si="342"/>
        <v>937500</v>
      </c>
      <c r="BF1882" s="82">
        <f t="shared" si="336"/>
        <v>0.9866104900721161</v>
      </c>
      <c r="BG1882" s="82">
        <f t="shared" si="338"/>
        <v>1.3389509927883902E-2</v>
      </c>
      <c r="BH1882" s="86">
        <f t="shared" si="343"/>
        <v>3.083692474292743E-5</v>
      </c>
      <c r="BI1882" s="83">
        <f>SUMPRODUCT(BC1882:$BC$2007,BG1882:$BG$2007)</f>
        <v>733.13371036816716</v>
      </c>
      <c r="BJ1882" s="77">
        <f t="shared" si="337"/>
        <v>3.3730279438651334E-3</v>
      </c>
      <c r="BL1882" s="78">
        <f t="shared" si="344"/>
        <v>937500</v>
      </c>
      <c r="BM1882" s="82">
        <f t="shared" si="339"/>
        <v>0.99957890003508865</v>
      </c>
      <c r="BN1882" s="82">
        <f t="shared" si="340"/>
        <v>4.2109996491135337E-4</v>
      </c>
      <c r="BO1882" s="86">
        <f t="shared" si="345"/>
        <v>1.7492544138741906E-6</v>
      </c>
      <c r="BP1882" s="83">
        <f>SUMPRODUCT(BC1881:$BC$2006, BN1882:$BN$2007)</f>
        <v>20.707640260347336</v>
      </c>
      <c r="BQ1882" s="77">
        <f t="shared" si="341"/>
        <v>1.7168324195441029E-4</v>
      </c>
    </row>
    <row r="1883" spans="55:69" x14ac:dyDescent="0.35">
      <c r="BC1883" s="88">
        <v>500</v>
      </c>
      <c r="BE1883" s="78">
        <f t="shared" si="342"/>
        <v>938000</v>
      </c>
      <c r="BF1883" s="82">
        <f t="shared" si="336"/>
        <v>0.98664125614057363</v>
      </c>
      <c r="BG1883" s="82">
        <f t="shared" si="338"/>
        <v>1.335874385942637E-2</v>
      </c>
      <c r="BH1883" s="86">
        <f t="shared" si="343"/>
        <v>3.0766068457532825E-5</v>
      </c>
      <c r="BI1883" s="83">
        <f>SUMPRODUCT(BC1883:$BC$2007,BG1883:$BG$2007)</f>
        <v>726.43895540422523</v>
      </c>
      <c r="BJ1883" s="77">
        <f t="shared" si="337"/>
        <v>3.3422264744314531E-3</v>
      </c>
      <c r="BL1883" s="78">
        <f t="shared" si="344"/>
        <v>938000</v>
      </c>
      <c r="BM1883" s="82">
        <f t="shared" si="339"/>
        <v>0.99958064205313812</v>
      </c>
      <c r="BN1883" s="82">
        <f t="shared" si="340"/>
        <v>4.1935794686187577E-4</v>
      </c>
      <c r="BO1883" s="86">
        <f t="shared" si="345"/>
        <v>1.7420180494776005E-6</v>
      </c>
      <c r="BP1883" s="83">
        <f>SUMPRODUCT(BC1882:$BC$2006, BN1883:$BN$2007)</f>
        <v>20.497090277891662</v>
      </c>
      <c r="BQ1883" s="77">
        <f t="shared" si="341"/>
        <v>1.6993761072231603E-4</v>
      </c>
    </row>
    <row r="1884" spans="55:69" x14ac:dyDescent="0.35">
      <c r="BC1884" s="88">
        <v>500</v>
      </c>
      <c r="BE1884" s="78">
        <f t="shared" si="342"/>
        <v>938500</v>
      </c>
      <c r="BF1884" s="82">
        <f t="shared" si="336"/>
        <v>0.98667195151555731</v>
      </c>
      <c r="BG1884" s="82">
        <f t="shared" si="338"/>
        <v>1.3328048484442689E-2</v>
      </c>
      <c r="BH1884" s="86">
        <f t="shared" si="343"/>
        <v>3.0695374983680246E-5</v>
      </c>
      <c r="BI1884" s="83">
        <f>SUMPRODUCT(BC1884:$BC$2007,BG1884:$BG$2007)</f>
        <v>719.75958347451206</v>
      </c>
      <c r="BJ1884" s="77">
        <f t="shared" si="337"/>
        <v>3.3114957798149459E-3</v>
      </c>
      <c r="BL1884" s="78">
        <f t="shared" si="344"/>
        <v>938500</v>
      </c>
      <c r="BM1884" s="82">
        <f t="shared" si="339"/>
        <v>0.99958237686475893</v>
      </c>
      <c r="BN1884" s="82">
        <f t="shared" si="340"/>
        <v>4.1762313524107419E-4</v>
      </c>
      <c r="BO1884" s="86">
        <f t="shared" si="345"/>
        <v>1.7348116208015796E-6</v>
      </c>
      <c r="BP1884" s="83">
        <f>SUMPRODUCT(BC1883:$BC$2006, BN1884:$BN$2007)</f>
        <v>20.287411304460722</v>
      </c>
      <c r="BQ1884" s="77">
        <f t="shared" si="341"/>
        <v>1.6819920086606462E-4</v>
      </c>
    </row>
    <row r="1885" spans="55:69" x14ac:dyDescent="0.35">
      <c r="BC1885" s="88">
        <v>500</v>
      </c>
      <c r="BE1885" s="78">
        <f t="shared" si="342"/>
        <v>939000</v>
      </c>
      <c r="BF1885" s="82">
        <f t="shared" si="336"/>
        <v>0.98670257635950498</v>
      </c>
      <c r="BG1885" s="82">
        <f t="shared" si="338"/>
        <v>1.3297423640495021E-2</v>
      </c>
      <c r="BH1885" s="86">
        <f t="shared" si="343"/>
        <v>3.0624843947668623E-5</v>
      </c>
      <c r="BI1885" s="83">
        <f>SUMPRODUCT(BC1885:$BC$2007,BG1885:$BG$2007)</f>
        <v>713.09555923229084</v>
      </c>
      <c r="BJ1885" s="77">
        <f t="shared" si="337"/>
        <v>3.2808356973910743E-3</v>
      </c>
      <c r="BL1885" s="78">
        <f t="shared" si="344"/>
        <v>939000</v>
      </c>
      <c r="BM1885" s="82">
        <f t="shared" si="339"/>
        <v>0.99958410449976276</v>
      </c>
      <c r="BN1885" s="82">
        <f t="shared" si="340"/>
        <v>4.1589550023723998E-4</v>
      </c>
      <c r="BO1885" s="86">
        <f t="shared" si="345"/>
        <v>1.7276350038342159E-6</v>
      </c>
      <c r="BP1885" s="83">
        <f>SUMPRODUCT(BC1884:$BC$2006, BN1885:$BN$2007)</f>
        <v>20.078599736840186</v>
      </c>
      <c r="BQ1885" s="77">
        <f t="shared" si="341"/>
        <v>1.6646798251206783E-4</v>
      </c>
    </row>
    <row r="1886" spans="55:69" x14ac:dyDescent="0.35">
      <c r="BC1886" s="88">
        <v>500</v>
      </c>
      <c r="BE1886" s="78">
        <f t="shared" si="342"/>
        <v>939500</v>
      </c>
      <c r="BF1886" s="82">
        <f t="shared" si="336"/>
        <v>0.98673313083448089</v>
      </c>
      <c r="BG1886" s="82">
        <f t="shared" si="338"/>
        <v>1.3266869165519113E-2</v>
      </c>
      <c r="BH1886" s="86">
        <f t="shared" si="343"/>
        <v>3.0554474975907908E-5</v>
      </c>
      <c r="BI1886" s="83">
        <f>SUMPRODUCT(BC1886:$BC$2007,BG1886:$BG$2007)</f>
        <v>706.44684741204321</v>
      </c>
      <c r="BJ1886" s="77">
        <f t="shared" si="337"/>
        <v>3.2502460649089728E-3</v>
      </c>
      <c r="BL1886" s="78">
        <f t="shared" si="344"/>
        <v>939500</v>
      </c>
      <c r="BM1886" s="82">
        <f t="shared" si="339"/>
        <v>0.9995858249878381</v>
      </c>
      <c r="BN1886" s="82">
        <f t="shared" si="340"/>
        <v>4.1417501216189923E-4</v>
      </c>
      <c r="BO1886" s="86">
        <f t="shared" si="345"/>
        <v>1.7204880753407537E-6</v>
      </c>
      <c r="BP1886" s="83">
        <f>SUMPRODUCT(BC1885:$BC$2006, BN1886:$BN$2007)</f>
        <v>19.870651986721565</v>
      </c>
      <c r="BQ1886" s="77">
        <f t="shared" si="341"/>
        <v>1.6474392591031906E-4</v>
      </c>
    </row>
    <row r="1887" spans="55:69" x14ac:dyDescent="0.35">
      <c r="BC1887" s="88">
        <v>500</v>
      </c>
      <c r="BE1887" s="78">
        <f t="shared" si="342"/>
        <v>940000</v>
      </c>
      <c r="BF1887" s="82">
        <f t="shared" si="336"/>
        <v>0.98676361510217703</v>
      </c>
      <c r="BG1887" s="82">
        <f t="shared" si="338"/>
        <v>1.3236384897822973E-2</v>
      </c>
      <c r="BH1887" s="86">
        <f t="shared" si="343"/>
        <v>3.0484267696140321E-5</v>
      </c>
      <c r="BI1887" s="83">
        <f>SUMPRODUCT(BC1887:$BC$2007,BG1887:$BG$2007)</f>
        <v>699.81341282928361</v>
      </c>
      <c r="BJ1887" s="77">
        <f t="shared" si="337"/>
        <v>3.2197267204905947E-3</v>
      </c>
      <c r="BL1887" s="78">
        <f t="shared" si="344"/>
        <v>940000</v>
      </c>
      <c r="BM1887" s="82">
        <f t="shared" si="339"/>
        <v>0.99958753835855041</v>
      </c>
      <c r="BN1887" s="82">
        <f t="shared" si="340"/>
        <v>4.1246164144959074E-4</v>
      </c>
      <c r="BO1887" s="86">
        <f t="shared" si="345"/>
        <v>1.7133707123084818E-6</v>
      </c>
      <c r="BP1887" s="83">
        <f>SUMPRODUCT(BC1886:$BC$2006, BN1887:$BN$2007)</f>
        <v>19.663564480640613</v>
      </c>
      <c r="BQ1887" s="77">
        <f t="shared" si="341"/>
        <v>1.630270014338826E-4</v>
      </c>
    </row>
    <row r="1888" spans="55:69" x14ac:dyDescent="0.35">
      <c r="BC1888" s="88">
        <v>500</v>
      </c>
      <c r="BE1888" s="78">
        <f t="shared" si="342"/>
        <v>940500</v>
      </c>
      <c r="BF1888" s="82">
        <f t="shared" si="336"/>
        <v>0.98679402932391402</v>
      </c>
      <c r="BG1888" s="82">
        <f t="shared" si="338"/>
        <v>1.3205970676085976E-2</v>
      </c>
      <c r="BH1888" s="86">
        <f t="shared" si="343"/>
        <v>3.0414221736996261E-5</v>
      </c>
      <c r="BI1888" s="83">
        <f>SUMPRODUCT(BC1888:$BC$2007,BG1888:$BG$2007)</f>
        <v>693.19522038037212</v>
      </c>
      <c r="BJ1888" s="77">
        <f t="shared" si="337"/>
        <v>3.1892775026298513E-3</v>
      </c>
      <c r="BL1888" s="78">
        <f t="shared" si="344"/>
        <v>940500</v>
      </c>
      <c r="BM1888" s="82">
        <f t="shared" si="339"/>
        <v>0.99958924464134324</v>
      </c>
      <c r="BN1888" s="82">
        <f t="shared" si="340"/>
        <v>4.1075535865675583E-4</v>
      </c>
      <c r="BO1888" s="86">
        <f t="shared" si="345"/>
        <v>1.7062827928349122E-6</v>
      </c>
      <c r="BP1888" s="83">
        <f>SUMPRODUCT(BC1887:$BC$2006, BN1888:$BN$2007)</f>
        <v>19.457333659915822</v>
      </c>
      <c r="BQ1888" s="77">
        <f t="shared" si="341"/>
        <v>1.613171795783837E-4</v>
      </c>
    </row>
    <row r="1889" spans="55:69" x14ac:dyDescent="0.35">
      <c r="BC1889" s="88">
        <v>500</v>
      </c>
      <c r="BE1889" s="78">
        <f t="shared" si="342"/>
        <v>941000</v>
      </c>
      <c r="BF1889" s="82">
        <f t="shared" si="336"/>
        <v>0.98682437366064146</v>
      </c>
      <c r="BG1889" s="82">
        <f t="shared" si="338"/>
        <v>1.3175626339358537E-2</v>
      </c>
      <c r="BH1889" s="86">
        <f t="shared" si="343"/>
        <v>3.0344336727439192E-5</v>
      </c>
      <c r="BI1889" s="83">
        <f>SUMPRODUCT(BC1889:$BC$2007,BG1889:$BG$2007)</f>
        <v>686.59223504232909</v>
      </c>
      <c r="BJ1889" s="77">
        <f t="shared" si="337"/>
        <v>3.1588982501917573E-3</v>
      </c>
      <c r="BL1889" s="78">
        <f t="shared" si="344"/>
        <v>941000</v>
      </c>
      <c r="BM1889" s="82">
        <f t="shared" si="339"/>
        <v>0.99959094386553782</v>
      </c>
      <c r="BN1889" s="82">
        <f t="shared" si="340"/>
        <v>4.0905613446218236E-4</v>
      </c>
      <c r="BO1889" s="86">
        <f t="shared" si="345"/>
        <v>1.6992241945734676E-6</v>
      </c>
      <c r="BP1889" s="83">
        <f>SUMPRODUCT(BC1888:$BC$2006, BN1889:$BN$2007)</f>
        <v>19.251955980587443</v>
      </c>
      <c r="BQ1889" s="77">
        <f t="shared" si="341"/>
        <v>1.5961443096150301E-4</v>
      </c>
    </row>
    <row r="1890" spans="55:69" x14ac:dyDescent="0.35">
      <c r="BC1890" s="88">
        <v>500</v>
      </c>
      <c r="BE1890" s="78">
        <f t="shared" si="342"/>
        <v>941500</v>
      </c>
      <c r="BF1890" s="82">
        <f t="shared" si="336"/>
        <v>0.98685464827293945</v>
      </c>
      <c r="BG1890" s="82">
        <f t="shared" si="338"/>
        <v>1.314535172706055E-2</v>
      </c>
      <c r="BH1890" s="86">
        <f t="shared" si="343"/>
        <v>3.0274612297986891E-5</v>
      </c>
      <c r="BI1890" s="83">
        <f>SUMPRODUCT(BC1890:$BC$2007,BG1890:$BG$2007)</f>
        <v>680.00442187264969</v>
      </c>
      <c r="BJ1890" s="77">
        <f t="shared" si="337"/>
        <v>3.1285888024115802E-3</v>
      </c>
      <c r="BL1890" s="78">
        <f t="shared" si="344"/>
        <v>941500</v>
      </c>
      <c r="BM1890" s="82">
        <f t="shared" si="339"/>
        <v>0.99959263606033455</v>
      </c>
      <c r="BN1890" s="82">
        <f t="shared" si="340"/>
        <v>4.0736393966545048E-4</v>
      </c>
      <c r="BO1890" s="86">
        <f t="shared" si="345"/>
        <v>1.6921947967318829E-6</v>
      </c>
      <c r="BP1890" s="83">
        <f>SUMPRODUCT(BC1889:$BC$2006, BN1890:$BN$2007)</f>
        <v>19.047427913356348</v>
      </c>
      <c r="BQ1890" s="77">
        <f t="shared" si="341"/>
        <v>1.579187263224697E-4</v>
      </c>
    </row>
    <row r="1891" spans="55:69" x14ac:dyDescent="0.35">
      <c r="BC1891" s="88">
        <v>500</v>
      </c>
      <c r="BE1891" s="78">
        <f t="shared" si="342"/>
        <v>942000</v>
      </c>
      <c r="BF1891" s="82">
        <f t="shared" si="336"/>
        <v>0.98688485332101894</v>
      </c>
      <c r="BG1891" s="82">
        <f t="shared" si="338"/>
        <v>1.311514667898106E-2</v>
      </c>
      <c r="BH1891" s="86">
        <f t="shared" si="343"/>
        <v>3.0205048079490204E-5</v>
      </c>
      <c r="BI1891" s="83">
        <f>SUMPRODUCT(BC1891:$BC$2007,BG1891:$BG$2007)</f>
        <v>673.43174600911948</v>
      </c>
      <c r="BJ1891" s="77">
        <f t="shared" si="337"/>
        <v>3.09834899889399E-3</v>
      </c>
      <c r="BL1891" s="78">
        <f t="shared" si="344"/>
        <v>942000</v>
      </c>
      <c r="BM1891" s="82">
        <f t="shared" si="339"/>
        <v>0.99959432125481262</v>
      </c>
      <c r="BN1891" s="82">
        <f t="shared" si="340"/>
        <v>4.0567874518737668E-4</v>
      </c>
      <c r="BO1891" s="86">
        <f t="shared" si="345"/>
        <v>1.6851944780738037E-6</v>
      </c>
      <c r="BP1891" s="83">
        <f>SUMPRODUCT(BC1890:$BC$2006, BN1891:$BN$2007)</f>
        <v>18.843745943523626</v>
      </c>
      <c r="BQ1891" s="77">
        <f t="shared" si="341"/>
        <v>1.5623003652156064E-4</v>
      </c>
    </row>
    <row r="1892" spans="55:69" x14ac:dyDescent="0.35">
      <c r="BC1892" s="88">
        <v>500</v>
      </c>
      <c r="BE1892" s="78">
        <f t="shared" si="342"/>
        <v>942500</v>
      </c>
      <c r="BF1892" s="82">
        <f t="shared" si="336"/>
        <v>0.98691498896472274</v>
      </c>
      <c r="BG1892" s="82">
        <f t="shared" si="338"/>
        <v>1.3085011035277261E-2</v>
      </c>
      <c r="BH1892" s="86">
        <f t="shared" si="343"/>
        <v>3.0135643703799175E-5</v>
      </c>
      <c r="BI1892" s="83">
        <f>SUMPRODUCT(BC1892:$BC$2007,BG1892:$BG$2007)</f>
        <v>666.87417266962893</v>
      </c>
      <c r="BJ1892" s="77">
        <f t="shared" si="337"/>
        <v>3.0681786796122059E-3</v>
      </c>
      <c r="BL1892" s="78">
        <f t="shared" si="344"/>
        <v>942500</v>
      </c>
      <c r="BM1892" s="82">
        <f t="shared" si="339"/>
        <v>0.99959599947793143</v>
      </c>
      <c r="BN1892" s="82">
        <f t="shared" si="340"/>
        <v>4.0400052206857051E-4</v>
      </c>
      <c r="BO1892" s="86">
        <f t="shared" si="345"/>
        <v>1.6782231188061658E-6</v>
      </c>
      <c r="BP1892" s="83">
        <f>SUMPRODUCT(BC1891:$BC$2006, BN1892:$BN$2007)</f>
        <v>18.640906570929939</v>
      </c>
      <c r="BQ1892" s="77">
        <f t="shared" si="341"/>
        <v>1.5454833253959768E-4</v>
      </c>
    </row>
    <row r="1893" spans="55:69" x14ac:dyDescent="0.35">
      <c r="BC1893" s="88">
        <v>500</v>
      </c>
      <c r="BE1893" s="78">
        <f t="shared" si="342"/>
        <v>943000</v>
      </c>
      <c r="BF1893" s="82">
        <f t="shared" si="336"/>
        <v>0.98694505536352639</v>
      </c>
      <c r="BG1893" s="82">
        <f t="shared" si="338"/>
        <v>1.3054944636473609E-2</v>
      </c>
      <c r="BH1893" s="86">
        <f t="shared" si="343"/>
        <v>3.0066398803652028E-5</v>
      </c>
      <c r="BI1893" s="83">
        <f>SUMPRODUCT(BC1893:$BC$2007,BG1893:$BG$2007)</f>
        <v>660.33166715199047</v>
      </c>
      <c r="BJ1893" s="77">
        <f t="shared" si="337"/>
        <v>3.0380776849071554E-3</v>
      </c>
      <c r="BL1893" s="78">
        <f t="shared" si="344"/>
        <v>943000</v>
      </c>
      <c r="BM1893" s="82">
        <f t="shared" si="339"/>
        <v>0.99959767075853012</v>
      </c>
      <c r="BN1893" s="82">
        <f t="shared" si="340"/>
        <v>4.023292414698787E-4</v>
      </c>
      <c r="BO1893" s="86">
        <f t="shared" si="345"/>
        <v>1.6712805986918156E-6</v>
      </c>
      <c r="BP1893" s="83">
        <f>SUMPRODUCT(BC1892:$BC$2006, BN1893:$BN$2007)</f>
        <v>18.438906309895653</v>
      </c>
      <c r="BQ1893" s="77">
        <f t="shared" si="341"/>
        <v>1.5287358547745117E-4</v>
      </c>
    </row>
    <row r="1894" spans="55:69" x14ac:dyDescent="0.35">
      <c r="BC1894" s="88">
        <v>500</v>
      </c>
      <c r="BE1894" s="78">
        <f t="shared" si="342"/>
        <v>943500</v>
      </c>
      <c r="BF1894" s="82">
        <f t="shared" si="336"/>
        <v>0.98697505267653918</v>
      </c>
      <c r="BG1894" s="82">
        <f t="shared" si="338"/>
        <v>1.3024947323460823E-2</v>
      </c>
      <c r="BH1894" s="86">
        <f t="shared" si="343"/>
        <v>2.9997313012786186E-5</v>
      </c>
      <c r="BI1894" s="83">
        <f>SUMPRODUCT(BC1894:$BC$2007,BG1894:$BG$2007)</f>
        <v>653.80419483375374</v>
      </c>
      <c r="BJ1894" s="77">
        <f t="shared" si="337"/>
        <v>3.0080458554866229E-3</v>
      </c>
      <c r="BL1894" s="78">
        <f t="shared" si="344"/>
        <v>943500</v>
      </c>
      <c r="BM1894" s="82">
        <f t="shared" si="339"/>
        <v>0.99959933512532884</v>
      </c>
      <c r="BN1894" s="82">
        <f t="shared" si="340"/>
        <v>4.0066487467116385E-4</v>
      </c>
      <c r="BO1894" s="86">
        <f t="shared" si="345"/>
        <v>1.6643667987148447E-6</v>
      </c>
      <c r="BP1894" s="83">
        <f>SUMPRODUCT(BC1893:$BC$2006, BN1894:$BN$2007)</f>
        <v>18.23774168916071</v>
      </c>
      <c r="BQ1894" s="77">
        <f t="shared" si="341"/>
        <v>1.5120576655554158E-4</v>
      </c>
    </row>
    <row r="1895" spans="55:69" x14ac:dyDescent="0.35">
      <c r="BC1895" s="88">
        <v>500</v>
      </c>
      <c r="BE1895" s="78">
        <f t="shared" si="342"/>
        <v>944000</v>
      </c>
      <c r="BF1895" s="82">
        <f t="shared" si="336"/>
        <v>0.98700498106250445</v>
      </c>
      <c r="BG1895" s="82">
        <f t="shared" si="338"/>
        <v>1.299501893749555E-2</v>
      </c>
      <c r="BH1895" s="86">
        <f t="shared" si="343"/>
        <v>2.9928385965272142E-5</v>
      </c>
      <c r="BI1895" s="83">
        <f>SUMPRODUCT(BC1895:$BC$2007,BG1895:$BG$2007)</f>
        <v>647.29172117202324</v>
      </c>
      <c r="BJ1895" s="77">
        <f t="shared" si="337"/>
        <v>2.9780830324244133E-3</v>
      </c>
      <c r="BL1895" s="78">
        <f t="shared" si="344"/>
        <v>944000</v>
      </c>
      <c r="BM1895" s="82">
        <f t="shared" si="339"/>
        <v>0.99960099260692858</v>
      </c>
      <c r="BN1895" s="82">
        <f t="shared" si="340"/>
        <v>3.9900739307141553E-4</v>
      </c>
      <c r="BO1895" s="86">
        <f t="shared" si="345"/>
        <v>1.6574815997483228E-6</v>
      </c>
      <c r="BP1895" s="83">
        <f>SUMPRODUCT(BC1894:$BC$2006, BN1895:$BN$2007)</f>
        <v>18.037409251825128</v>
      </c>
      <c r="BQ1895" s="77">
        <f t="shared" si="341"/>
        <v>1.4954484711334607E-4</v>
      </c>
    </row>
    <row r="1896" spans="55:69" x14ac:dyDescent="0.35">
      <c r="BC1896" s="88">
        <v>500</v>
      </c>
      <c r="BE1896" s="78">
        <f t="shared" si="342"/>
        <v>944500</v>
      </c>
      <c r="BF1896" s="82">
        <f t="shared" si="336"/>
        <v>0.98703484067980118</v>
      </c>
      <c r="BG1896" s="82">
        <f t="shared" si="338"/>
        <v>1.2965159320198816E-2</v>
      </c>
      <c r="BH1896" s="86">
        <f t="shared" si="343"/>
        <v>2.9859617296734697E-5</v>
      </c>
      <c r="BI1896" s="83">
        <f>SUMPRODUCT(BC1896:$BC$2007,BG1896:$BG$2007)</f>
        <v>640.79421170327544</v>
      </c>
      <c r="BJ1896" s="77">
        <f t="shared" si="337"/>
        <v>2.9481890571595075E-3</v>
      </c>
      <c r="BL1896" s="78">
        <f t="shared" si="344"/>
        <v>944500</v>
      </c>
      <c r="BM1896" s="82">
        <f t="shared" si="339"/>
        <v>0.99960264323181225</v>
      </c>
      <c r="BN1896" s="82">
        <f t="shared" si="340"/>
        <v>3.9735676818775101E-4</v>
      </c>
      <c r="BO1896" s="86">
        <f t="shared" si="345"/>
        <v>1.6506248836645199E-6</v>
      </c>
      <c r="BP1896" s="83">
        <f>SUMPRODUCT(BC1895:$BC$2006, BN1896:$BN$2007)</f>
        <v>17.837905555289421</v>
      </c>
      <c r="BQ1896" s="77">
        <f t="shared" si="341"/>
        <v>1.4789079860890461E-4</v>
      </c>
    </row>
    <row r="1897" spans="55:69" x14ac:dyDescent="0.35">
      <c r="BC1897" s="88">
        <v>500</v>
      </c>
      <c r="BE1897" s="78">
        <f t="shared" si="342"/>
        <v>945000</v>
      </c>
      <c r="BF1897" s="82">
        <f t="shared" si="336"/>
        <v>0.98706463168644409</v>
      </c>
      <c r="BG1897" s="82">
        <f t="shared" si="338"/>
        <v>1.2935368313555906E-2</v>
      </c>
      <c r="BH1897" s="86">
        <f t="shared" si="343"/>
        <v>2.9791006642909679E-5</v>
      </c>
      <c r="BI1897" s="83">
        <f>SUMPRODUCT(BC1897:$BC$2007,BG1897:$BG$2007)</f>
        <v>634.31163204317602</v>
      </c>
      <c r="BJ1897" s="77">
        <f t="shared" si="337"/>
        <v>2.9183637714952234E-3</v>
      </c>
      <c r="BL1897" s="78">
        <f t="shared" si="344"/>
        <v>945000</v>
      </c>
      <c r="BM1897" s="82">
        <f t="shared" si="339"/>
        <v>0.99960428702834514</v>
      </c>
      <c r="BN1897" s="82">
        <f t="shared" si="340"/>
        <v>3.9571297165486019E-4</v>
      </c>
      <c r="BO1897" s="86">
        <f t="shared" si="345"/>
        <v>1.6437965328908177E-6</v>
      </c>
      <c r="BP1897" s="83">
        <f>SUMPRODUCT(BC1896:$BC$2006, BN1897:$BN$2007)</f>
        <v>17.639227171195547</v>
      </c>
      <c r="BQ1897" s="77">
        <f t="shared" si="341"/>
        <v>1.4624359261833039E-4</v>
      </c>
    </row>
    <row r="1898" spans="55:69" x14ac:dyDescent="0.35">
      <c r="BC1898" s="88">
        <v>500</v>
      </c>
      <c r="BE1898" s="78">
        <f t="shared" si="342"/>
        <v>945500</v>
      </c>
      <c r="BF1898" s="82">
        <f t="shared" si="336"/>
        <v>0.98709435424008507</v>
      </c>
      <c r="BG1898" s="82">
        <f t="shared" si="338"/>
        <v>1.290564575991493E-2</v>
      </c>
      <c r="BH1898" s="86">
        <f t="shared" si="343"/>
        <v>2.9722553640976201E-5</v>
      </c>
      <c r="BI1898" s="83">
        <f>SUMPRODUCT(BC1898:$BC$2007,BG1898:$BG$2007)</f>
        <v>627.84394788639804</v>
      </c>
      <c r="BJ1898" s="77">
        <f t="shared" si="337"/>
        <v>2.888607017598379E-3</v>
      </c>
      <c r="BL1898" s="78">
        <f t="shared" si="344"/>
        <v>945500</v>
      </c>
      <c r="BM1898" s="82">
        <f t="shared" si="339"/>
        <v>0.99960592402477466</v>
      </c>
      <c r="BN1898" s="82">
        <f t="shared" si="340"/>
        <v>3.9407597522533866E-4</v>
      </c>
      <c r="BO1898" s="86">
        <f t="shared" si="345"/>
        <v>1.6369964295215311E-6</v>
      </c>
      <c r="BP1898" s="83">
        <f>SUMPRODUCT(BC1897:$BC$2006, BN1898:$BN$2007)</f>
        <v>17.441370685368117</v>
      </c>
      <c r="BQ1898" s="77">
        <f t="shared" si="341"/>
        <v>1.4460320083532237E-4</v>
      </c>
    </row>
    <row r="1899" spans="55:69" x14ac:dyDescent="0.35">
      <c r="BC1899" s="88">
        <v>500</v>
      </c>
      <c r="BE1899" s="78">
        <f t="shared" si="342"/>
        <v>946000</v>
      </c>
      <c r="BF1899" s="82">
        <f t="shared" si="336"/>
        <v>0.98712400849801352</v>
      </c>
      <c r="BG1899" s="82">
        <f t="shared" si="338"/>
        <v>1.2875991501986483E-2</v>
      </c>
      <c r="BH1899" s="86">
        <f t="shared" si="343"/>
        <v>2.9654257928446448E-5</v>
      </c>
      <c r="BI1899" s="83">
        <f>SUMPRODUCT(BC1899:$BC$2007,BG1899:$BG$2007)</f>
        <v>621.39112500644069</v>
      </c>
      <c r="BJ1899" s="77">
        <f t="shared" si="337"/>
        <v>2.8589186379984585E-3</v>
      </c>
      <c r="BL1899" s="78">
        <f t="shared" si="344"/>
        <v>946000</v>
      </c>
      <c r="BM1899" s="82">
        <f t="shared" si="339"/>
        <v>0.99960755424923198</v>
      </c>
      <c r="BN1899" s="82">
        <f t="shared" si="340"/>
        <v>3.9244575076802235E-4</v>
      </c>
      <c r="BO1899" s="86">
        <f t="shared" si="345"/>
        <v>1.6302244573163094E-6</v>
      </c>
      <c r="BP1899" s="83">
        <f>SUMPRODUCT(BC1898:$BC$2006, BN1899:$BN$2007)</f>
        <v>17.24433269775545</v>
      </c>
      <c r="BQ1899" s="77">
        <f t="shared" si="341"/>
        <v>1.4296959507067652E-4</v>
      </c>
    </row>
    <row r="1900" spans="55:69" x14ac:dyDescent="0.35">
      <c r="BC1900" s="88">
        <v>500</v>
      </c>
      <c r="BE1900" s="78">
        <f t="shared" si="342"/>
        <v>946500</v>
      </c>
      <c r="BF1900" s="82">
        <f t="shared" si="336"/>
        <v>0.98715359461715757</v>
      </c>
      <c r="BG1900" s="82">
        <f t="shared" si="338"/>
        <v>1.284640538284243E-2</v>
      </c>
      <c r="BH1900" s="86">
        <f t="shared" si="343"/>
        <v>2.9586119144053846E-5</v>
      </c>
      <c r="BI1900" s="83">
        <f>SUMPRODUCT(BC1900:$BC$2007,BG1900:$BG$2007)</f>
        <v>614.95312925544727</v>
      </c>
      <c r="BJ1900" s="77">
        <f t="shared" si="337"/>
        <v>2.8292984755867744E-3</v>
      </c>
      <c r="BL1900" s="78">
        <f t="shared" si="344"/>
        <v>946500</v>
      </c>
      <c r="BM1900" s="82">
        <f t="shared" si="339"/>
        <v>0.99960917772973124</v>
      </c>
      <c r="BN1900" s="82">
        <f t="shared" si="340"/>
        <v>3.908222702687647E-4</v>
      </c>
      <c r="BO1900" s="86">
        <f t="shared" si="345"/>
        <v>1.6234804992576457E-6</v>
      </c>
      <c r="BP1900" s="83">
        <f>SUMPRODUCT(BC1899:$BC$2006, BN1900:$BN$2007)</f>
        <v>17.048109822371433</v>
      </c>
      <c r="BQ1900" s="77">
        <f t="shared" si="341"/>
        <v>1.4134274725180395E-4</v>
      </c>
    </row>
    <row r="1901" spans="55:69" x14ac:dyDescent="0.35">
      <c r="BC1901" s="88">
        <v>500</v>
      </c>
      <c r="BE1901" s="78">
        <f t="shared" si="342"/>
        <v>947000</v>
      </c>
      <c r="BF1901" s="82">
        <f t="shared" si="336"/>
        <v>0.98718311275408488</v>
      </c>
      <c r="BG1901" s="82">
        <f t="shared" si="338"/>
        <v>1.2816887245915121E-2</v>
      </c>
      <c r="BH1901" s="86">
        <f t="shared" si="343"/>
        <v>2.951813692730898E-5</v>
      </c>
      <c r="BI1901" s="83">
        <f>SUMPRODUCT(BC1901:$BC$2007,BG1901:$BG$2007)</f>
        <v>608.52992656402614</v>
      </c>
      <c r="BJ1901" s="77">
        <f t="shared" si="337"/>
        <v>2.7997463736156437E-3</v>
      </c>
      <c r="BL1901" s="78">
        <f t="shared" si="344"/>
        <v>947000</v>
      </c>
      <c r="BM1901" s="82">
        <f t="shared" si="339"/>
        <v>0.99961079449417134</v>
      </c>
      <c r="BN1901" s="82">
        <f t="shared" si="340"/>
        <v>3.8920550582866031E-4</v>
      </c>
      <c r="BO1901" s="86">
        <f t="shared" si="345"/>
        <v>1.6167644401043901E-6</v>
      </c>
      <c r="BP1901" s="83">
        <f>SUMPRODUCT(BC1900:$BC$2006, BN1901:$BN$2007)</f>
        <v>16.852698687237048</v>
      </c>
      <c r="BQ1901" s="77">
        <f t="shared" si="341"/>
        <v>1.3972262942224591E-4</v>
      </c>
    </row>
    <row r="1902" spans="55:69" x14ac:dyDescent="0.35">
      <c r="BC1902" s="88">
        <v>500</v>
      </c>
      <c r="BE1902" s="78">
        <f t="shared" si="342"/>
        <v>947500</v>
      </c>
      <c r="BF1902" s="82">
        <f t="shared" si="336"/>
        <v>0.98721256306500316</v>
      </c>
      <c r="BG1902" s="82">
        <f t="shared" si="338"/>
        <v>1.2787436934996843E-2</v>
      </c>
      <c r="BH1902" s="86">
        <f t="shared" si="343"/>
        <v>2.9450310918277545E-5</v>
      </c>
      <c r="BI1902" s="83">
        <f>SUMPRODUCT(BC1902:$BC$2007,BG1902:$BG$2007)</f>
        <v>602.12148294106851</v>
      </c>
      <c r="BJ1902" s="77">
        <f t="shared" si="337"/>
        <v>2.7702621756975515E-3</v>
      </c>
      <c r="BL1902" s="78">
        <f t="shared" si="344"/>
        <v>947500</v>
      </c>
      <c r="BM1902" s="82">
        <f t="shared" si="339"/>
        <v>0.99961240457033529</v>
      </c>
      <c r="BN1902" s="82">
        <f t="shared" si="340"/>
        <v>3.8759542966471106E-4</v>
      </c>
      <c r="BO1902" s="86">
        <f t="shared" si="345"/>
        <v>1.6100761639492589E-6</v>
      </c>
      <c r="BP1902" s="83">
        <f>SUMPRODUCT(BC1901:$BC$2006, BN1902:$BN$2007)</f>
        <v>16.65809593432272</v>
      </c>
      <c r="BQ1902" s="77">
        <f t="shared" si="341"/>
        <v>1.38109213741196E-4</v>
      </c>
    </row>
    <row r="1903" spans="55:69" x14ac:dyDescent="0.35">
      <c r="BC1903" s="88">
        <v>500</v>
      </c>
      <c r="BE1903" s="78">
        <f t="shared" si="342"/>
        <v>948000</v>
      </c>
      <c r="BF1903" s="82">
        <f t="shared" si="336"/>
        <v>0.98724194570576129</v>
      </c>
      <c r="BG1903" s="82">
        <f t="shared" si="338"/>
        <v>1.2758054294238708E-2</v>
      </c>
      <c r="BH1903" s="86">
        <f t="shared" si="343"/>
        <v>2.9382640758135459E-5</v>
      </c>
      <c r="BI1903" s="83">
        <f>SUMPRODUCT(BC1903:$BC$2007,BG1903:$BG$2007)</f>
        <v>595.72776447357012</v>
      </c>
      <c r="BJ1903" s="77">
        <f t="shared" si="337"/>
        <v>2.7408457258043277E-3</v>
      </c>
      <c r="BL1903" s="78">
        <f t="shared" si="344"/>
        <v>948000</v>
      </c>
      <c r="BM1903" s="82">
        <f t="shared" si="339"/>
        <v>0.99961400798589128</v>
      </c>
      <c r="BN1903" s="82">
        <f t="shared" si="340"/>
        <v>3.8599201410871586E-4</v>
      </c>
      <c r="BO1903" s="86">
        <f t="shared" si="345"/>
        <v>1.6034155559951913E-6</v>
      </c>
      <c r="BP1903" s="83">
        <f>SUMPRODUCT(BC1902:$BC$2006, BN1903:$BN$2007)</f>
        <v>16.46429821949036</v>
      </c>
      <c r="BQ1903" s="77">
        <f t="shared" si="341"/>
        <v>1.3650247248301955E-4</v>
      </c>
    </row>
    <row r="1904" spans="55:69" x14ac:dyDescent="0.35">
      <c r="BC1904" s="88">
        <v>500</v>
      </c>
      <c r="BE1904" s="78">
        <f t="shared" si="342"/>
        <v>948500</v>
      </c>
      <c r="BF1904" s="82">
        <f t="shared" si="336"/>
        <v>0.9872712608318498</v>
      </c>
      <c r="BG1904" s="82">
        <f t="shared" si="338"/>
        <v>1.2728739168150205E-2</v>
      </c>
      <c r="BH1904" s="86">
        <f t="shared" si="343"/>
        <v>2.931512608850273E-5</v>
      </c>
      <c r="BI1904" s="83">
        <f>SUMPRODUCT(BC1904:$BC$2007,BG1904:$BG$2007)</f>
        <v>589.34873732645076</v>
      </c>
      <c r="BJ1904" s="77">
        <f t="shared" si="337"/>
        <v>2.7114968682663177E-3</v>
      </c>
      <c r="BL1904" s="78">
        <f t="shared" si="344"/>
        <v>948500</v>
      </c>
      <c r="BM1904" s="82">
        <f t="shared" si="339"/>
        <v>0.99961560476839328</v>
      </c>
      <c r="BN1904" s="82">
        <f t="shared" si="340"/>
        <v>3.8439523160671563E-4</v>
      </c>
      <c r="BO1904" s="86">
        <f t="shared" si="345"/>
        <v>1.596782502000238E-6</v>
      </c>
      <c r="BP1904" s="83">
        <f>SUMPRODUCT(BC1903:$BC$2006, BN1904:$BN$2007)</f>
        <v>16.271302212436002</v>
      </c>
      <c r="BQ1904" s="77">
        <f t="shared" si="341"/>
        <v>1.3490237803677805E-4</v>
      </c>
    </row>
    <row r="1905" spans="55:69" x14ac:dyDescent="0.35">
      <c r="BC1905" s="88">
        <v>500</v>
      </c>
      <c r="BE1905" s="78">
        <f t="shared" si="342"/>
        <v>949000</v>
      </c>
      <c r="BF1905" s="82">
        <f t="shared" si="336"/>
        <v>0.98730050859840246</v>
      </c>
      <c r="BG1905" s="82">
        <f t="shared" si="338"/>
        <v>1.269949140159754E-2</v>
      </c>
      <c r="BH1905" s="86">
        <f t="shared" si="343"/>
        <v>2.92477665526647E-5</v>
      </c>
      <c r="BI1905" s="83">
        <f>SUMPRODUCT(BC1905:$BC$2007,BG1905:$BG$2007)</f>
        <v>582.98436774237564</v>
      </c>
      <c r="BJ1905" s="77">
        <f t="shared" si="337"/>
        <v>2.682215447771562E-3</v>
      </c>
      <c r="BL1905" s="78">
        <f t="shared" si="344"/>
        <v>949000</v>
      </c>
      <c r="BM1905" s="82">
        <f t="shared" si="339"/>
        <v>0.99961719494528101</v>
      </c>
      <c r="BN1905" s="82">
        <f t="shared" si="340"/>
        <v>3.8280505471899318E-4</v>
      </c>
      <c r="BO1905" s="86">
        <f t="shared" si="345"/>
        <v>1.5901768877224498E-6</v>
      </c>
      <c r="BP1905" s="83">
        <f>SUMPRODUCT(BC1904:$BC$2006, BN1905:$BN$2007)</f>
        <v>16.079104596632643</v>
      </c>
      <c r="BQ1905" s="77">
        <f t="shared" si="341"/>
        <v>1.3330890290575529E-4</v>
      </c>
    </row>
    <row r="1906" spans="55:69" x14ac:dyDescent="0.35">
      <c r="BC1906" s="88">
        <v>500</v>
      </c>
      <c r="BE1906" s="78">
        <f t="shared" si="342"/>
        <v>949500</v>
      </c>
      <c r="BF1906" s="82">
        <f t="shared" si="336"/>
        <v>0.98732968916019603</v>
      </c>
      <c r="BG1906" s="82">
        <f t="shared" si="338"/>
        <v>1.2670310839803967E-2</v>
      </c>
      <c r="BH1906" s="86">
        <f t="shared" si="343"/>
        <v>2.9180561793573645E-5</v>
      </c>
      <c r="BI1906" s="83">
        <f>SUMPRODUCT(BC1906:$BC$2007,BG1906:$BG$2007)</f>
        <v>576.63462204157679</v>
      </c>
      <c r="BJ1906" s="77">
        <f t="shared" si="337"/>
        <v>2.6530013093649728E-3</v>
      </c>
      <c r="BL1906" s="78">
        <f t="shared" si="344"/>
        <v>949500</v>
      </c>
      <c r="BM1906" s="82">
        <f t="shared" si="339"/>
        <v>0.9996187785438807</v>
      </c>
      <c r="BN1906" s="82">
        <f t="shared" si="340"/>
        <v>3.8122145611929614E-4</v>
      </c>
      <c r="BO1906" s="86">
        <f t="shared" si="345"/>
        <v>1.5835985996970336E-6</v>
      </c>
      <c r="BP1906" s="83">
        <f>SUMPRODUCT(BC1905:$BC$2006, BN1906:$BN$2007)</f>
        <v>15.887702069273145</v>
      </c>
      <c r="BQ1906" s="77">
        <f t="shared" si="341"/>
        <v>1.3172201970698395E-4</v>
      </c>
    </row>
    <row r="1907" spans="55:69" x14ac:dyDescent="0.35">
      <c r="BC1907" s="88">
        <v>500</v>
      </c>
      <c r="BE1907" s="78">
        <f t="shared" si="342"/>
        <v>950000</v>
      </c>
      <c r="BF1907" s="82">
        <f t="shared" si="336"/>
        <v>0.98735880267165199</v>
      </c>
      <c r="BG1907" s="82">
        <f t="shared" si="338"/>
        <v>1.2641197328348008E-2</v>
      </c>
      <c r="BH1907" s="86">
        <f t="shared" si="343"/>
        <v>2.9113511455958196E-5</v>
      </c>
      <c r="BI1907" s="83">
        <f>SUMPRODUCT(BC1907:$BC$2007,BG1907:$BG$2007)</f>
        <v>570.29946662167492</v>
      </c>
      <c r="BJ1907" s="77">
        <f t="shared" si="337"/>
        <v>2.6238542984475146E-3</v>
      </c>
      <c r="BL1907" s="78">
        <f t="shared" si="344"/>
        <v>950000</v>
      </c>
      <c r="BM1907" s="82">
        <f t="shared" si="339"/>
        <v>0.99962035559140572</v>
      </c>
      <c r="BN1907" s="82">
        <f t="shared" si="340"/>
        <v>3.7964440859428183E-4</v>
      </c>
      <c r="BO1907" s="86">
        <f t="shared" si="345"/>
        <v>1.5770475250143079E-6</v>
      </c>
      <c r="BP1907" s="83">
        <f>SUMPRODUCT(BC1906:$BC$2006, BN1907:$BN$2007)</f>
        <v>15.697091341213499</v>
      </c>
      <c r="BQ1907" s="77">
        <f t="shared" si="341"/>
        <v>1.3014170117077515E-4</v>
      </c>
    </row>
    <row r="1908" spans="55:69" x14ac:dyDescent="0.35">
      <c r="BC1908" s="88">
        <v>500</v>
      </c>
      <c r="BE1908" s="78">
        <f t="shared" si="342"/>
        <v>950500</v>
      </c>
      <c r="BF1908" s="82">
        <f t="shared" si="336"/>
        <v>0.98738784928683676</v>
      </c>
      <c r="BG1908" s="82">
        <f t="shared" si="338"/>
        <v>1.2612150713163239E-2</v>
      </c>
      <c r="BH1908" s="86">
        <f t="shared" si="343"/>
        <v>2.9046615184769031E-5</v>
      </c>
      <c r="BI1908" s="83">
        <f>SUMPRODUCT(BC1908:$BC$2007,BG1908:$BG$2007)</f>
        <v>563.97886795750094</v>
      </c>
      <c r="BJ1908" s="77">
        <f t="shared" si="337"/>
        <v>2.5947742607753837E-3</v>
      </c>
      <c r="BL1908" s="78">
        <f t="shared" si="344"/>
        <v>950500</v>
      </c>
      <c r="BM1908" s="82">
        <f t="shared" si="339"/>
        <v>0.99962192611495659</v>
      </c>
      <c r="BN1908" s="82">
        <f t="shared" si="340"/>
        <v>3.7807388504340622E-4</v>
      </c>
      <c r="BO1908" s="86">
        <f t="shared" si="345"/>
        <v>1.5705235508756132E-6</v>
      </c>
      <c r="BP1908" s="83">
        <f>SUMPRODUCT(BC1907:$BC$2006, BN1908:$BN$2007)</f>
        <v>15.507269136916355</v>
      </c>
      <c r="BQ1908" s="77">
        <f t="shared" si="341"/>
        <v>1.2856792014025037E-4</v>
      </c>
    </row>
    <row r="1909" spans="55:69" x14ac:dyDescent="0.35">
      <c r="BC1909" s="88">
        <v>500</v>
      </c>
      <c r="BE1909" s="78">
        <f t="shared" si="342"/>
        <v>951000</v>
      </c>
      <c r="BF1909" s="82">
        <f t="shared" si="336"/>
        <v>0.98741682915946294</v>
      </c>
      <c r="BG1909" s="82">
        <f t="shared" si="338"/>
        <v>1.2583170840537061E-2</v>
      </c>
      <c r="BH1909" s="86">
        <f t="shared" si="343"/>
        <v>2.8979872626178071E-5</v>
      </c>
      <c r="BI1909" s="83">
        <f>SUMPRODUCT(BC1909:$BC$2007,BG1909:$BG$2007)</f>
        <v>557.67279260091937</v>
      </c>
      <c r="BJ1909" s="77">
        <f t="shared" si="337"/>
        <v>2.5657610424591952E-3</v>
      </c>
      <c r="BL1909" s="78">
        <f t="shared" si="344"/>
        <v>951000</v>
      </c>
      <c r="BM1909" s="82">
        <f t="shared" si="339"/>
        <v>0.99962349014152196</v>
      </c>
      <c r="BN1909" s="82">
        <f t="shared" si="340"/>
        <v>3.7650985847803575E-4</v>
      </c>
      <c r="BO1909" s="86">
        <f t="shared" si="345"/>
        <v>1.5640265653704688E-6</v>
      </c>
      <c r="BP1909" s="83">
        <f>SUMPRODUCT(BC1908:$BC$2006, BN1909:$BN$2007)</f>
        <v>15.318232194394655</v>
      </c>
      <c r="BQ1909" s="77">
        <f t="shared" si="341"/>
        <v>1.2700064957087403E-4</v>
      </c>
    </row>
    <row r="1910" spans="55:69" x14ac:dyDescent="0.35">
      <c r="BC1910" s="88">
        <v>500</v>
      </c>
      <c r="BE1910" s="78">
        <f t="shared" si="342"/>
        <v>951500</v>
      </c>
      <c r="BF1910" s="82">
        <f t="shared" si="336"/>
        <v>0.98744574244288974</v>
      </c>
      <c r="BG1910" s="82">
        <f t="shared" si="338"/>
        <v>1.255425755711026E-2</v>
      </c>
      <c r="BH1910" s="86">
        <f t="shared" si="343"/>
        <v>2.8913283426801328E-5</v>
      </c>
      <c r="BI1910" s="83">
        <f>SUMPRODUCT(BC1910:$BC$2007,BG1910:$BG$2007)</f>
        <v>551.3812071806509</v>
      </c>
      <c r="BJ1910" s="77">
        <f t="shared" si="337"/>
        <v>2.5368144899631669E-3</v>
      </c>
      <c r="BL1910" s="78">
        <f t="shared" si="344"/>
        <v>951500</v>
      </c>
      <c r="BM1910" s="82">
        <f t="shared" si="339"/>
        <v>0.99962504769797877</v>
      </c>
      <c r="BN1910" s="82">
        <f t="shared" si="340"/>
        <v>3.7495230202122531E-4</v>
      </c>
      <c r="BO1910" s="86">
        <f t="shared" si="345"/>
        <v>1.5575564568104383E-6</v>
      </c>
      <c r="BP1910" s="83">
        <f>SUMPRODUCT(BC1909:$BC$2006, BN1910:$BN$2007)</f>
        <v>15.129977265155636</v>
      </c>
      <c r="BQ1910" s="77">
        <f t="shared" si="341"/>
        <v>1.254398625299893E-4</v>
      </c>
    </row>
    <row r="1911" spans="55:69" x14ac:dyDescent="0.35">
      <c r="BC1911" s="88">
        <v>500</v>
      </c>
      <c r="BE1911" s="78">
        <f t="shared" si="342"/>
        <v>952000</v>
      </c>
      <c r="BF1911" s="82">
        <f t="shared" si="336"/>
        <v>0.98747458929012433</v>
      </c>
      <c r="BG1911" s="82">
        <f t="shared" si="338"/>
        <v>1.2525410709875673E-2</v>
      </c>
      <c r="BH1911" s="86">
        <f t="shared" si="343"/>
        <v>2.8846847234587081E-5</v>
      </c>
      <c r="BI1911" s="83">
        <f>SUMPRODUCT(BC1911:$BC$2007,BG1911:$BG$2007)</f>
        <v>545.10407840209575</v>
      </c>
      <c r="BJ1911" s="77">
        <f t="shared" si="337"/>
        <v>2.507934450104307E-3</v>
      </c>
      <c r="BL1911" s="78">
        <f t="shared" si="344"/>
        <v>952000</v>
      </c>
      <c r="BM1911" s="82">
        <f t="shared" si="339"/>
        <v>0.99962659881109273</v>
      </c>
      <c r="BN1911" s="82">
        <f t="shared" si="340"/>
        <v>3.7340118890727414E-4</v>
      </c>
      <c r="BO1911" s="86">
        <f t="shared" si="345"/>
        <v>1.5511131139511747E-6</v>
      </c>
      <c r="BP1911" s="83">
        <f>SUMPRODUCT(BC1910:$BC$2006, BN1911:$BN$2007)</f>
        <v>14.942501114145022</v>
      </c>
      <c r="BQ1911" s="77">
        <f t="shared" si="341"/>
        <v>1.2388553219635538E-4</v>
      </c>
    </row>
    <row r="1912" spans="55:69" x14ac:dyDescent="0.35">
      <c r="BC1912" s="88">
        <v>500</v>
      </c>
      <c r="BE1912" s="78">
        <f t="shared" si="342"/>
        <v>952500</v>
      </c>
      <c r="BF1912" s="82">
        <f t="shared" si="336"/>
        <v>0.98750336985382181</v>
      </c>
      <c r="BG1912" s="82">
        <f t="shared" si="338"/>
        <v>1.2496630146178189E-2</v>
      </c>
      <c r="BH1912" s="86">
        <f t="shared" si="343"/>
        <v>2.8780563697483608E-5</v>
      </c>
      <c r="BI1912" s="83">
        <f>SUMPRODUCT(BC1912:$BC$2007,BG1912:$BG$2007)</f>
        <v>538.84137304715796</v>
      </c>
      <c r="BJ1912" s="77">
        <f t="shared" si="337"/>
        <v>2.4791207700516045E-3</v>
      </c>
      <c r="BL1912" s="78">
        <f t="shared" si="344"/>
        <v>952500</v>
      </c>
      <c r="BM1912" s="82">
        <f t="shared" si="339"/>
        <v>0.99962814350751872</v>
      </c>
      <c r="BN1912" s="82">
        <f t="shared" si="340"/>
        <v>3.7185649248128172E-4</v>
      </c>
      <c r="BO1912" s="86">
        <f t="shared" si="345"/>
        <v>1.5446964259924201E-6</v>
      </c>
      <c r="BP1912" s="83">
        <f>SUMPRODUCT(BC1911:$BC$2006, BN1912:$BN$2007)</f>
        <v>14.755800519691386</v>
      </c>
      <c r="BQ1912" s="77">
        <f t="shared" si="341"/>
        <v>1.2233763185968621E-4</v>
      </c>
    </row>
    <row r="1913" spans="55:69" x14ac:dyDescent="0.35">
      <c r="BC1913" s="88">
        <v>500</v>
      </c>
      <c r="BE1913" s="78">
        <f t="shared" si="342"/>
        <v>953000</v>
      </c>
      <c r="BF1913" s="82">
        <f t="shared" si="336"/>
        <v>0.98753208428628692</v>
      </c>
      <c r="BG1913" s="82">
        <f t="shared" si="338"/>
        <v>1.2467915713713085E-2</v>
      </c>
      <c r="BH1913" s="86">
        <f t="shared" si="343"/>
        <v>2.8714432465104522E-5</v>
      </c>
      <c r="BI1913" s="83">
        <f>SUMPRODUCT(BC1913:$BC$2007,BG1913:$BG$2007)</f>
        <v>532.59305797406887</v>
      </c>
      <c r="BJ1913" s="77">
        <f t="shared" si="337"/>
        <v>2.4503732973252183E-3</v>
      </c>
      <c r="BL1913" s="78">
        <f t="shared" si="344"/>
        <v>953000</v>
      </c>
      <c r="BM1913" s="82">
        <f t="shared" si="339"/>
        <v>0.99962968181380163</v>
      </c>
      <c r="BN1913" s="82">
        <f t="shared" si="340"/>
        <v>3.7031818619837065E-4</v>
      </c>
      <c r="BO1913" s="86">
        <f t="shared" si="345"/>
        <v>1.5383062829110727E-6</v>
      </c>
      <c r="BP1913" s="83">
        <f>SUMPRODUCT(BC1912:$BC$2006, BN1913:$BN$2007)</f>
        <v>14.569872273450743</v>
      </c>
      <c r="BQ1913" s="77">
        <f t="shared" si="341"/>
        <v>1.2079613492019108E-4</v>
      </c>
    </row>
    <row r="1914" spans="55:69" x14ac:dyDescent="0.35">
      <c r="BC1914" s="88">
        <v>500</v>
      </c>
      <c r="BE1914" s="78">
        <f t="shared" si="342"/>
        <v>953500</v>
      </c>
      <c r="BF1914" s="82">
        <f t="shared" si="336"/>
        <v>0.9875607327394742</v>
      </c>
      <c r="BG1914" s="82">
        <f t="shared" si="338"/>
        <v>1.2439267260525799E-2</v>
      </c>
      <c r="BH1914" s="86">
        <f t="shared" si="343"/>
        <v>2.8648453187285483E-5</v>
      </c>
      <c r="BI1914" s="83">
        <f>SUMPRODUCT(BC1914:$BC$2007,BG1914:$BG$2007)</f>
        <v>526.35910011721228</v>
      </c>
      <c r="BJ1914" s="77">
        <f t="shared" si="337"/>
        <v>2.4216918797956722E-3</v>
      </c>
      <c r="BL1914" s="78">
        <f t="shared" si="344"/>
        <v>953500</v>
      </c>
      <c r="BM1914" s="82">
        <f t="shared" si="339"/>
        <v>0.9996312137563762</v>
      </c>
      <c r="BN1914" s="82">
        <f t="shared" si="340"/>
        <v>3.6878624362379764E-4</v>
      </c>
      <c r="BO1914" s="86">
        <f t="shared" si="345"/>
        <v>1.5319425745730086E-6</v>
      </c>
      <c r="BP1914" s="83">
        <f>SUMPRODUCT(BC1913:$BC$2006, BN1914:$BN$2007)</f>
        <v>14.384713180351559</v>
      </c>
      <c r="BQ1914" s="77">
        <f t="shared" si="341"/>
        <v>1.1926101488811877E-4</v>
      </c>
    </row>
    <row r="1915" spans="55:69" x14ac:dyDescent="0.35">
      <c r="BC1915" s="88">
        <v>500</v>
      </c>
      <c r="BE1915" s="78">
        <f t="shared" si="342"/>
        <v>954000</v>
      </c>
      <c r="BF1915" s="82">
        <f t="shared" si="336"/>
        <v>0.98758931536498917</v>
      </c>
      <c r="BG1915" s="82">
        <f t="shared" si="338"/>
        <v>1.2410684635010827E-2</v>
      </c>
      <c r="BH1915" s="86">
        <f t="shared" si="343"/>
        <v>2.8582625514972371E-5</v>
      </c>
      <c r="BI1915" s="83">
        <f>SUMPRODUCT(BC1915:$BC$2007,BG1915:$BG$2007)</f>
        <v>520.13946648694935</v>
      </c>
      <c r="BJ1915" s="77">
        <f t="shared" si="337"/>
        <v>2.3930763656830486E-3</v>
      </c>
      <c r="BL1915" s="78">
        <f t="shared" si="344"/>
        <v>954000</v>
      </c>
      <c r="BM1915" s="82">
        <f t="shared" si="339"/>
        <v>0.99963273936156827</v>
      </c>
      <c r="BN1915" s="82">
        <f t="shared" si="340"/>
        <v>3.6726063843173229E-4</v>
      </c>
      <c r="BO1915" s="86">
        <f t="shared" si="345"/>
        <v>1.5256051920653491E-6</v>
      </c>
      <c r="BP1915" s="83">
        <f>SUMPRODUCT(BC1914:$BC$2006, BN1915:$BN$2007)</f>
        <v>14.200320058539658</v>
      </c>
      <c r="BQ1915" s="77">
        <f t="shared" si="341"/>
        <v>1.1773224538330072E-4</v>
      </c>
    </row>
    <row r="1916" spans="55:69" x14ac:dyDescent="0.35">
      <c r="BC1916" s="88">
        <v>500</v>
      </c>
      <c r="BE1916" s="78">
        <f t="shared" si="342"/>
        <v>954500</v>
      </c>
      <c r="BF1916" s="82">
        <f t="shared" si="336"/>
        <v>0.98761783231408895</v>
      </c>
      <c r="BG1916" s="82">
        <f t="shared" si="338"/>
        <v>1.238216768591105E-2</v>
      </c>
      <c r="BH1916" s="86">
        <f t="shared" si="343"/>
        <v>2.85169490997772E-5</v>
      </c>
      <c r="BI1916" s="83">
        <f>SUMPRODUCT(BC1916:$BC$2007,BG1916:$BG$2007)</f>
        <v>513.93412416944398</v>
      </c>
      <c r="BJ1916" s="77">
        <f t="shared" si="337"/>
        <v>2.3645266035561873E-3</v>
      </c>
      <c r="BL1916" s="78">
        <f t="shared" si="344"/>
        <v>954500</v>
      </c>
      <c r="BM1916" s="82">
        <f t="shared" si="339"/>
        <v>0.99963425865559419</v>
      </c>
      <c r="BN1916" s="82">
        <f t="shared" si="340"/>
        <v>3.6574134440581219E-4</v>
      </c>
      <c r="BO1916" s="86">
        <f t="shared" si="345"/>
        <v>1.5192940259201038E-6</v>
      </c>
      <c r="BP1916" s="83">
        <f>SUMPRODUCT(BC1915:$BC$2006, BN1916:$BN$2007)</f>
        <v>14.016689739323793</v>
      </c>
      <c r="BQ1916" s="77">
        <f t="shared" si="341"/>
        <v>1.1620980013469979E-4</v>
      </c>
    </row>
    <row r="1917" spans="55:69" x14ac:dyDescent="0.35">
      <c r="BC1917" s="88">
        <v>500</v>
      </c>
      <c r="BE1917" s="78">
        <f t="shared" si="342"/>
        <v>955000</v>
      </c>
      <c r="BF1917" s="82">
        <f t="shared" si="336"/>
        <v>0.98764628373768315</v>
      </c>
      <c r="BG1917" s="82">
        <f t="shared" si="338"/>
        <v>1.2353716262316849E-2</v>
      </c>
      <c r="BH1917" s="86">
        <f t="shared" si="343"/>
        <v>2.8451423594200165E-5</v>
      </c>
      <c r="BI1917" s="83">
        <f>SUMPRODUCT(BC1917:$BC$2007,BG1917:$BG$2007)</f>
        <v>507.74304032648837</v>
      </c>
      <c r="BJ1917" s="77">
        <f t="shared" si="337"/>
        <v>2.3360424423318803E-3</v>
      </c>
      <c r="BL1917" s="78">
        <f t="shared" si="344"/>
        <v>955000</v>
      </c>
      <c r="BM1917" s="82">
        <f t="shared" si="339"/>
        <v>0.99963577166456241</v>
      </c>
      <c r="BN1917" s="82">
        <f t="shared" si="340"/>
        <v>3.6422833543758859E-4</v>
      </c>
      <c r="BO1917" s="86">
        <f t="shared" si="345"/>
        <v>1.5130089682235948E-6</v>
      </c>
      <c r="BP1917" s="83">
        <f>SUMPRODUCT(BC1916:$BC$2006, BN1917:$BN$2007)</f>
        <v>13.833819067120887</v>
      </c>
      <c r="BQ1917" s="77">
        <f t="shared" si="341"/>
        <v>1.1469365297995631E-4</v>
      </c>
    </row>
    <row r="1918" spans="55:69" x14ac:dyDescent="0.35">
      <c r="BC1918" s="88">
        <v>500</v>
      </c>
      <c r="BE1918" s="78">
        <f t="shared" si="342"/>
        <v>955500</v>
      </c>
      <c r="BF1918" s="82">
        <f t="shared" si="336"/>
        <v>0.98767466978633445</v>
      </c>
      <c r="BG1918" s="82">
        <f t="shared" si="338"/>
        <v>1.2325330213665553E-2</v>
      </c>
      <c r="BH1918" s="86">
        <f t="shared" si="343"/>
        <v>2.8386048651296569E-5</v>
      </c>
      <c r="BI1918" s="83">
        <f>SUMPRODUCT(BC1918:$BC$2007,BG1918:$BG$2007)</f>
        <v>501.56618219532999</v>
      </c>
      <c r="BJ1918" s="77">
        <f t="shared" si="337"/>
        <v>2.3076237312740777E-3</v>
      </c>
      <c r="BL1918" s="78">
        <f t="shared" si="344"/>
        <v>955500</v>
      </c>
      <c r="BM1918" s="82">
        <f t="shared" si="339"/>
        <v>0.99963727841447303</v>
      </c>
      <c r="BN1918" s="82">
        <f t="shared" si="340"/>
        <v>3.6272158552697054E-4</v>
      </c>
      <c r="BO1918" s="86">
        <f t="shared" si="345"/>
        <v>1.5067499106180549E-6</v>
      </c>
      <c r="BP1918" s="83">
        <f>SUMPRODUCT(BC1917:$BC$2006, BN1918:$BN$2007)</f>
        <v>13.651704899402089</v>
      </c>
      <c r="BQ1918" s="77">
        <f t="shared" si="341"/>
        <v>1.1318377786494077E-4</v>
      </c>
    </row>
    <row r="1919" spans="55:69" x14ac:dyDescent="0.35">
      <c r="BC1919" s="88">
        <v>500</v>
      </c>
      <c r="BE1919" s="78">
        <f t="shared" si="342"/>
        <v>956000</v>
      </c>
      <c r="BF1919" s="82">
        <f t="shared" si="336"/>
        <v>0.98770299061025979</v>
      </c>
      <c r="BG1919" s="82">
        <f t="shared" si="338"/>
        <v>1.229700938974021E-2</v>
      </c>
      <c r="BH1919" s="86">
        <f t="shared" si="343"/>
        <v>2.8320823925342964E-5</v>
      </c>
      <c r="BI1919" s="83">
        <f>SUMPRODUCT(BC1919:$BC$2007,BG1919:$BG$2007)</f>
        <v>495.40351708849727</v>
      </c>
      <c r="BJ1919" s="77">
        <f t="shared" si="337"/>
        <v>2.279270319993084E-3</v>
      </c>
      <c r="BL1919" s="78">
        <f t="shared" si="344"/>
        <v>956000</v>
      </c>
      <c r="BM1919" s="82">
        <f t="shared" si="339"/>
        <v>0.99963877893121866</v>
      </c>
      <c r="BN1919" s="82">
        <f t="shared" si="340"/>
        <v>3.6122106878133664E-4</v>
      </c>
      <c r="BO1919" s="86">
        <f t="shared" si="345"/>
        <v>1.5005167456338953E-6</v>
      </c>
      <c r="BP1919" s="83">
        <f>SUMPRODUCT(BC1918:$BC$2006, BN1919:$BN$2007)</f>
        <v>13.470344106638608</v>
      </c>
      <c r="BQ1919" s="77">
        <f t="shared" si="341"/>
        <v>1.1168014884330476E-4</v>
      </c>
    </row>
    <row r="1920" spans="55:69" x14ac:dyDescent="0.35">
      <c r="BC1920" s="88">
        <v>500</v>
      </c>
      <c r="BE1920" s="78">
        <f t="shared" si="342"/>
        <v>956500</v>
      </c>
      <c r="BF1920" s="82">
        <f t="shared" si="336"/>
        <v>0.98773124635933085</v>
      </c>
      <c r="BG1920" s="82">
        <f t="shared" si="338"/>
        <v>1.226875364066915E-2</v>
      </c>
      <c r="BH1920" s="86">
        <f t="shared" si="343"/>
        <v>2.8255749071059988E-5</v>
      </c>
      <c r="BI1920" s="83">
        <f>SUMPRODUCT(BC1920:$BC$2007,BG1920:$BG$2007)</f>
        <v>489.25501239362717</v>
      </c>
      <c r="BJ1920" s="77">
        <f t="shared" si="337"/>
        <v>2.2509820584447672E-3</v>
      </c>
      <c r="BL1920" s="78">
        <f t="shared" si="344"/>
        <v>956500</v>
      </c>
      <c r="BM1920" s="82">
        <f t="shared" si="339"/>
        <v>0.99964027324058491</v>
      </c>
      <c r="BN1920" s="82">
        <f t="shared" si="340"/>
        <v>3.5972675941509102E-4</v>
      </c>
      <c r="BO1920" s="86">
        <f t="shared" si="345"/>
        <v>1.4943093662456164E-6</v>
      </c>
      <c r="BP1920" s="83">
        <f>SUMPRODUCT(BC1919:$BC$2006, BN1920:$BN$2007)</f>
        <v>13.289733572247941</v>
      </c>
      <c r="BQ1920" s="77">
        <f t="shared" si="341"/>
        <v>1.1018274007603521E-4</v>
      </c>
    </row>
    <row r="1921" spans="55:69" x14ac:dyDescent="0.35">
      <c r="BC1921" s="88">
        <v>500</v>
      </c>
      <c r="BE1921" s="78">
        <f t="shared" si="342"/>
        <v>957000</v>
      </c>
      <c r="BF1921" s="82">
        <f t="shared" si="336"/>
        <v>0.98775943718307491</v>
      </c>
      <c r="BG1921" s="82">
        <f t="shared" si="338"/>
        <v>1.2240562816925094E-2</v>
      </c>
      <c r="BH1921" s="86">
        <f t="shared" si="343"/>
        <v>2.8190823744056459E-5</v>
      </c>
      <c r="BI1921" s="83">
        <f>SUMPRODUCT(BC1921:$BC$2007,BG1921:$BG$2007)</f>
        <v>483.12063557329265</v>
      </c>
      <c r="BJ1921" s="77">
        <f t="shared" si="337"/>
        <v>2.2227587969297618E-3</v>
      </c>
      <c r="BL1921" s="78">
        <f t="shared" si="344"/>
        <v>957000</v>
      </c>
      <c r="BM1921" s="82">
        <f t="shared" si="339"/>
        <v>0.99964176136825067</v>
      </c>
      <c r="BN1921" s="82">
        <f t="shared" si="340"/>
        <v>3.5823863174933024E-4</v>
      </c>
      <c r="BO1921" s="86">
        <f t="shared" si="345"/>
        <v>1.4881276657607856E-6</v>
      </c>
      <c r="BP1921" s="83">
        <f>SUMPRODUCT(BC1920:$BC$2006, BN1921:$BN$2007)</f>
        <v>13.109870192540393</v>
      </c>
      <c r="BQ1921" s="77">
        <f t="shared" si="341"/>
        <v>1.0869152583101089E-4</v>
      </c>
    </row>
    <row r="1922" spans="55:69" x14ac:dyDescent="0.35">
      <c r="BC1922" s="88">
        <v>500</v>
      </c>
      <c r="BE1922" s="78">
        <f t="shared" si="342"/>
        <v>957500</v>
      </c>
      <c r="BF1922" s="82">
        <f t="shared" si="336"/>
        <v>0.98778756323067574</v>
      </c>
      <c r="BG1922" s="82">
        <f t="shared" si="338"/>
        <v>1.2212436769324264E-2</v>
      </c>
      <c r="BH1922" s="86">
        <f t="shared" si="343"/>
        <v>2.8126047600829374E-5</v>
      </c>
      <c r="BI1922" s="83">
        <f>SUMPRODUCT(BC1922:$BC$2007,BG1922:$BG$2007)</f>
        <v>477.00035416483007</v>
      </c>
      <c r="BJ1922" s="77">
        <f t="shared" si="337"/>
        <v>2.1946003860926779E-3</v>
      </c>
      <c r="BL1922" s="78">
        <f t="shared" si="344"/>
        <v>957500</v>
      </c>
      <c r="BM1922" s="82">
        <f t="shared" si="339"/>
        <v>0.99964324333978838</v>
      </c>
      <c r="BN1922" s="82">
        <f t="shared" si="340"/>
        <v>3.5675666021162122E-4</v>
      </c>
      <c r="BO1922" s="86">
        <f t="shared" si="345"/>
        <v>1.4819715377090148E-6</v>
      </c>
      <c r="BP1922" s="83">
        <f>SUMPRODUCT(BC1921:$BC$2006, BN1922:$BN$2007)</f>
        <v>12.930750876665728</v>
      </c>
      <c r="BQ1922" s="77">
        <f t="shared" si="341"/>
        <v>1.0720648048256022E-4</v>
      </c>
    </row>
    <row r="1923" spans="55:69" x14ac:dyDescent="0.35">
      <c r="BC1923" s="88">
        <v>500</v>
      </c>
      <c r="BE1923" s="78">
        <f t="shared" si="342"/>
        <v>958000</v>
      </c>
      <c r="BF1923" s="82">
        <f t="shared" si="336"/>
        <v>0.98781562465097428</v>
      </c>
      <c r="BG1923" s="82">
        <f t="shared" si="338"/>
        <v>1.2184375349025722E-2</v>
      </c>
      <c r="BH1923" s="86">
        <f t="shared" si="343"/>
        <v>2.8061420298541861E-5</v>
      </c>
      <c r="BI1923" s="83">
        <f>SUMPRODUCT(BC1923:$BC$2007,BG1923:$BG$2007)</f>
        <v>470.89413578016791</v>
      </c>
      <c r="BJ1923" s="77">
        <f t="shared" si="337"/>
        <v>2.166506676921311E-3</v>
      </c>
      <c r="BL1923" s="78">
        <f t="shared" si="344"/>
        <v>958000</v>
      </c>
      <c r="BM1923" s="82">
        <f t="shared" si="339"/>
        <v>0.99964471918066511</v>
      </c>
      <c r="BN1923" s="82">
        <f t="shared" si="340"/>
        <v>3.5528081933489108E-4</v>
      </c>
      <c r="BO1923" s="86">
        <f t="shared" si="345"/>
        <v>1.475840876730139E-6</v>
      </c>
      <c r="BP1923" s="83">
        <f>SUMPRODUCT(BC1922:$BC$2006, BN1923:$BN$2007)</f>
        <v>12.752372546559917</v>
      </c>
      <c r="BQ1923" s="77">
        <f t="shared" si="341"/>
        <v>1.057275785110197E-4</v>
      </c>
    </row>
    <row r="1924" spans="55:69" x14ac:dyDescent="0.35">
      <c r="BC1924" s="88">
        <v>500</v>
      </c>
      <c r="BE1924" s="78">
        <f t="shared" si="342"/>
        <v>958500</v>
      </c>
      <c r="BF1924" s="82">
        <f t="shared" si="336"/>
        <v>0.98784362159246941</v>
      </c>
      <c r="BG1924" s="82">
        <f t="shared" si="338"/>
        <v>1.2156378407530588E-2</v>
      </c>
      <c r="BH1924" s="86">
        <f t="shared" si="343"/>
        <v>2.7996941495134209E-5</v>
      </c>
      <c r="BI1924" s="83">
        <f>SUMPRODUCT(BC1924:$BC$2007,BG1924:$BG$2007)</f>
        <v>464.80194810565496</v>
      </c>
      <c r="BJ1924" s="77">
        <f t="shared" si="337"/>
        <v>2.1384775207458524E-3</v>
      </c>
      <c r="BL1924" s="78">
        <f t="shared" si="344"/>
        <v>958500</v>
      </c>
      <c r="BM1924" s="82">
        <f t="shared" si="339"/>
        <v>0.99964618891624213</v>
      </c>
      <c r="BN1924" s="82">
        <f t="shared" si="340"/>
        <v>3.5381108375787118E-4</v>
      </c>
      <c r="BO1924" s="86">
        <f t="shared" si="345"/>
        <v>1.4697355770199039E-6</v>
      </c>
      <c r="BP1924" s="83">
        <f>SUMPRODUCT(BC1923:$BC$2006, BN1924:$BN$2007)</f>
        <v>12.574732136892473</v>
      </c>
      <c r="BQ1924" s="77">
        <f t="shared" si="341"/>
        <v>1.0425479450229727E-4</v>
      </c>
    </row>
    <row r="1925" spans="55:69" x14ac:dyDescent="0.35">
      <c r="BC1925" s="88">
        <v>500</v>
      </c>
      <c r="BE1925" s="78">
        <f t="shared" si="342"/>
        <v>959000</v>
      </c>
      <c r="BF1925" s="82">
        <f t="shared" si="336"/>
        <v>0.98787155420331885</v>
      </c>
      <c r="BG1925" s="82">
        <f t="shared" si="338"/>
        <v>1.2128445796681153E-2</v>
      </c>
      <c r="BH1925" s="86">
        <f t="shared" si="343"/>
        <v>2.793261084943488E-5</v>
      </c>
      <c r="BI1925" s="83">
        <f>SUMPRODUCT(BC1925:$BC$2007,BG1925:$BG$2007)</f>
        <v>458.72375890188977</v>
      </c>
      <c r="BJ1925" s="77">
        <f t="shared" si="337"/>
        <v>2.1105127692381039E-3</v>
      </c>
      <c r="BL1925" s="78">
        <f t="shared" si="344"/>
        <v>959000</v>
      </c>
      <c r="BM1925" s="82">
        <f t="shared" si="339"/>
        <v>0.99964765257177624</v>
      </c>
      <c r="BN1925" s="82">
        <f t="shared" si="340"/>
        <v>3.5234742822376486E-4</v>
      </c>
      <c r="BO1925" s="86">
        <f t="shared" si="345"/>
        <v>1.4636555341063229E-6</v>
      </c>
      <c r="BP1925" s="83">
        <f>SUMPRODUCT(BC1924:$BC$2006, BN1925:$BN$2007)</f>
        <v>12.397826595013536</v>
      </c>
      <c r="BQ1925" s="77">
        <f t="shared" si="341"/>
        <v>1.0278810314743363E-4</v>
      </c>
    </row>
    <row r="1926" spans="55:69" x14ac:dyDescent="0.35">
      <c r="BC1926" s="88">
        <v>500</v>
      </c>
      <c r="BE1926" s="78">
        <f t="shared" si="342"/>
        <v>959500</v>
      </c>
      <c r="BF1926" s="82">
        <f t="shared" si="336"/>
        <v>0.98789942263134001</v>
      </c>
      <c r="BG1926" s="82">
        <f t="shared" si="338"/>
        <v>1.2100577368659993E-2</v>
      </c>
      <c r="BH1926" s="86">
        <f t="shared" si="343"/>
        <v>2.7868428021160518E-5</v>
      </c>
      <c r="BI1926" s="83">
        <f>SUMPRODUCT(BC1926:$BC$2007,BG1926:$BG$2007)</f>
        <v>452.65953600354914</v>
      </c>
      <c r="BJ1926" s="77">
        <f t="shared" si="337"/>
        <v>2.0826122744106901E-3</v>
      </c>
      <c r="BL1926" s="78">
        <f t="shared" si="344"/>
        <v>959500</v>
      </c>
      <c r="BM1926" s="82">
        <f t="shared" si="339"/>
        <v>0.99964911017241931</v>
      </c>
      <c r="BN1926" s="82">
        <f t="shared" si="340"/>
        <v>3.5088982758069154E-4</v>
      </c>
      <c r="BO1926" s="86">
        <f t="shared" si="345"/>
        <v>1.4576006430733202E-6</v>
      </c>
      <c r="BP1926" s="83">
        <f>SUMPRODUCT(BC1925:$BC$2006, BN1926:$BN$2007)</f>
        <v>12.221652880901656</v>
      </c>
      <c r="BQ1926" s="77">
        <f t="shared" si="341"/>
        <v>1.0132747924216932E-4</v>
      </c>
    </row>
    <row r="1927" spans="55:69" x14ac:dyDescent="0.35">
      <c r="BC1927" s="88">
        <v>500</v>
      </c>
      <c r="BE1927" s="78">
        <f t="shared" si="342"/>
        <v>960000</v>
      </c>
      <c r="BF1927" s="82">
        <f t="shared" si="336"/>
        <v>0.98792722702401037</v>
      </c>
      <c r="BG1927" s="82">
        <f t="shared" si="338"/>
        <v>1.2072772975989632E-2</v>
      </c>
      <c r="BH1927" s="86">
        <f t="shared" si="343"/>
        <v>2.7804392670360834E-5</v>
      </c>
      <c r="BI1927" s="83">
        <f>SUMPRODUCT(BC1927:$BC$2007,BG1927:$BG$2007)</f>
        <v>446.60924731921915</v>
      </c>
      <c r="BJ1927" s="77">
        <f t="shared" si="337"/>
        <v>2.0547758886162795E-3</v>
      </c>
      <c r="BL1927" s="78">
        <f t="shared" si="344"/>
        <v>960000</v>
      </c>
      <c r="BM1927" s="82">
        <f t="shared" si="339"/>
        <v>0.99965056174321953</v>
      </c>
      <c r="BN1927" s="82">
        <f t="shared" si="340"/>
        <v>3.4943825678046547E-4</v>
      </c>
      <c r="BO1927" s="86">
        <f t="shared" si="345"/>
        <v>1.4515708002260652E-6</v>
      </c>
      <c r="BP1927" s="83">
        <f>SUMPRODUCT(BC1926:$BC$2006, BN1927:$BN$2007)</f>
        <v>12.046207967111309</v>
      </c>
      <c r="BQ1927" s="77">
        <f t="shared" si="341"/>
        <v>9.9872897686509554E-5</v>
      </c>
    </row>
    <row r="1928" spans="55:69" x14ac:dyDescent="0.35">
      <c r="BC1928" s="88">
        <v>500</v>
      </c>
      <c r="BE1928" s="78">
        <f t="shared" si="342"/>
        <v>960500</v>
      </c>
      <c r="BF1928" s="82">
        <f t="shared" ref="BF1928:BF1991" si="346">_xlfn.EXPON.DIST(BE1928, 1/$BJ$4, TRUE)</f>
        <v>0.98795496752846879</v>
      </c>
      <c r="BG1928" s="82">
        <f t="shared" si="338"/>
        <v>1.2045032471531214E-2</v>
      </c>
      <c r="BH1928" s="86">
        <f t="shared" si="343"/>
        <v>2.7740504458417803E-5</v>
      </c>
      <c r="BI1928" s="83">
        <f>SUMPRODUCT(BC1928:$BC$2007,BG1928:$BG$2007)</f>
        <v>440.57286083122432</v>
      </c>
      <c r="BJ1928" s="77">
        <f t="shared" ref="BJ1928:BJ1991" si="347">BI1928/$BJ$4</f>
        <v>2.0270034645467989E-3</v>
      </c>
      <c r="BL1928" s="78">
        <f t="shared" si="344"/>
        <v>960500</v>
      </c>
      <c r="BM1928" s="82">
        <f t="shared" si="339"/>
        <v>0.9996520073091214</v>
      </c>
      <c r="BN1928" s="82">
        <f t="shared" si="340"/>
        <v>3.4799269087859575E-4</v>
      </c>
      <c r="BO1928" s="86">
        <f t="shared" si="345"/>
        <v>1.4455659018697276E-6</v>
      </c>
      <c r="BP1928" s="83">
        <f>SUMPRODUCT(BC1927:$BC$2006, BN1928:$BN$2007)</f>
        <v>11.871488838721076</v>
      </c>
      <c r="BQ1928" s="77">
        <f t="shared" si="341"/>
        <v>9.8424333484294614E-5</v>
      </c>
    </row>
    <row r="1929" spans="55:69" x14ac:dyDescent="0.35">
      <c r="BC1929" s="88">
        <v>500</v>
      </c>
      <c r="BE1929" s="78">
        <f t="shared" si="342"/>
        <v>961000</v>
      </c>
      <c r="BF1929" s="82">
        <f t="shared" si="346"/>
        <v>0.98798264429151594</v>
      </c>
      <c r="BG1929" s="82">
        <f t="shared" ref="BG1929:BG1992" si="348">1-BF1929</f>
        <v>1.2017355708484057E-2</v>
      </c>
      <c r="BH1929" s="86">
        <f t="shared" si="343"/>
        <v>2.7676763047157493E-5</v>
      </c>
      <c r="BI1929" s="83">
        <f>SUMPRODUCT(BC1929:$BC$2007,BG1929:$BG$2007)</f>
        <v>434.55034459545868</v>
      </c>
      <c r="BJ1929" s="77">
        <f t="shared" si="347"/>
        <v>1.9992948552326568E-3</v>
      </c>
      <c r="BL1929" s="78">
        <f t="shared" si="344"/>
        <v>961000</v>
      </c>
      <c r="BM1929" s="82">
        <f t="shared" ref="BM1929:BM1992" si="349">_xlfn.EXPON.DIST(BL1929, 1/$BQ$4, TRUE)</f>
        <v>0.99965344689496594</v>
      </c>
      <c r="BN1929" s="82">
        <f t="shared" ref="BN1929:BN1992" si="350">1-BM1929</f>
        <v>3.4655310503406422E-4</v>
      </c>
      <c r="BO1929" s="86">
        <f t="shared" si="345"/>
        <v>1.4395858445315213E-6</v>
      </c>
      <c r="BP1929" s="83">
        <f>SUMPRODUCT(BC1928:$BC$2006, BN1929:$BN$2007)</f>
        <v>11.697492493281777</v>
      </c>
      <c r="BQ1929" s="77">
        <f t="shared" ref="BQ1929:BQ1992" si="351">BP1929/$BQ$4</f>
        <v>9.6981761742769812E-5</v>
      </c>
    </row>
    <row r="1930" spans="55:69" x14ac:dyDescent="0.35">
      <c r="BC1930" s="88">
        <v>500</v>
      </c>
      <c r="BE1930" s="78">
        <f t="shared" ref="BE1930:BE1993" si="352">BE1929+500</f>
        <v>961500</v>
      </c>
      <c r="BF1930" s="82">
        <f t="shared" si="346"/>
        <v>0.98801025745961524</v>
      </c>
      <c r="BG1930" s="82">
        <f t="shared" si="348"/>
        <v>1.1989742540384762E-2</v>
      </c>
      <c r="BH1930" s="86">
        <f t="shared" ref="BH1930:BH1993" si="353">BF1930-BF1929</f>
        <v>2.761316809929415E-5</v>
      </c>
      <c r="BI1930" s="83">
        <f>SUMPRODUCT(BC1930:$BC$2007,BG1930:$BG$2007)</f>
        <v>428.54166674121666</v>
      </c>
      <c r="BJ1930" s="77">
        <f t="shared" si="347"/>
        <v>1.9716499140419647E-3</v>
      </c>
      <c r="BL1930" s="78">
        <f t="shared" ref="BL1930:BL1993" si="354">BL1929+500</f>
        <v>961500</v>
      </c>
      <c r="BM1930" s="82">
        <f t="shared" si="349"/>
        <v>0.99965488052549167</v>
      </c>
      <c r="BN1930" s="82">
        <f t="shared" si="350"/>
        <v>3.4511947450832636E-4</v>
      </c>
      <c r="BO1930" s="86">
        <f t="shared" ref="BO1930:BO1993" si="355">BM1930-BM1929</f>
        <v>1.4336305257378612E-6</v>
      </c>
      <c r="BP1930" s="83">
        <f>SUMPRODUCT(BC1929:$BC$2006, BN1930:$BN$2007)</f>
        <v>11.524215940764746</v>
      </c>
      <c r="BQ1930" s="77">
        <f t="shared" si="351"/>
        <v>9.554515767215667E-5</v>
      </c>
    </row>
    <row r="1931" spans="55:69" x14ac:dyDescent="0.35">
      <c r="BC1931" s="88">
        <v>500</v>
      </c>
      <c r="BE1931" s="78">
        <f t="shared" si="352"/>
        <v>962000</v>
      </c>
      <c r="BF1931" s="82">
        <f t="shared" si="346"/>
        <v>0.98803780717889333</v>
      </c>
      <c r="BG1931" s="82">
        <f t="shared" si="348"/>
        <v>1.1962192821106665E-2</v>
      </c>
      <c r="BH1931" s="86">
        <f t="shared" si="353"/>
        <v>2.7549719278097129E-5</v>
      </c>
      <c r="BI1931" s="83">
        <f>SUMPRODUCT(BC1931:$BC$2007,BG1931:$BG$2007)</f>
        <v>422.54679547102432</v>
      </c>
      <c r="BJ1931" s="77">
        <f t="shared" si="347"/>
        <v>1.9440684946797607E-3</v>
      </c>
      <c r="BL1931" s="78">
        <f t="shared" si="354"/>
        <v>962000</v>
      </c>
      <c r="BM1931" s="82">
        <f t="shared" si="349"/>
        <v>0.9996563082253348</v>
      </c>
      <c r="BN1931" s="82">
        <f t="shared" si="350"/>
        <v>3.4369177466520018E-4</v>
      </c>
      <c r="BO1931" s="86">
        <f t="shared" si="355"/>
        <v>1.4276998431261845E-6</v>
      </c>
      <c r="BP1931" s="83">
        <f>SUMPRODUCT(BC1930:$BC$2006, BN1931:$BN$2007)</f>
        <v>11.351656203510581</v>
      </c>
      <c r="BQ1931" s="77">
        <f t="shared" si="351"/>
        <v>9.4114496585228017E-5</v>
      </c>
    </row>
    <row r="1932" spans="55:69" x14ac:dyDescent="0.35">
      <c r="BC1932" s="88">
        <v>500</v>
      </c>
      <c r="BE1932" s="78">
        <f t="shared" si="352"/>
        <v>962500</v>
      </c>
      <c r="BF1932" s="82">
        <f t="shared" si="346"/>
        <v>0.98806529359514139</v>
      </c>
      <c r="BG1932" s="82">
        <f t="shared" si="348"/>
        <v>1.1934706404858608E-2</v>
      </c>
      <c r="BH1932" s="86">
        <f t="shared" si="353"/>
        <v>2.7486416248057033E-5</v>
      </c>
      <c r="BI1932" s="83">
        <f>SUMPRODUCT(BC1932:$BC$2007,BG1932:$BG$2007)</f>
        <v>416.56569906047099</v>
      </c>
      <c r="BJ1932" s="77">
        <f t="shared" si="347"/>
        <v>1.9165504511872351E-3</v>
      </c>
      <c r="BL1932" s="78">
        <f t="shared" si="354"/>
        <v>962500</v>
      </c>
      <c r="BM1932" s="82">
        <f t="shared" si="349"/>
        <v>0.99965773001902947</v>
      </c>
      <c r="BN1932" s="82">
        <f t="shared" si="350"/>
        <v>3.4226998097053318E-4</v>
      </c>
      <c r="BO1932" s="86">
        <f t="shared" si="355"/>
        <v>1.4217936946669951E-6</v>
      </c>
      <c r="BP1932" s="83">
        <f>SUMPRODUCT(BC1931:$BC$2006, BN1932:$BN$2007)</f>
        <v>11.179810316177983</v>
      </c>
      <c r="BQ1932" s="77">
        <f t="shared" si="351"/>
        <v>9.268975389688377E-5</v>
      </c>
    </row>
    <row r="1933" spans="55:69" x14ac:dyDescent="0.35">
      <c r="BC1933" s="88">
        <v>500</v>
      </c>
      <c r="BE1933" s="78">
        <f t="shared" si="352"/>
        <v>963000</v>
      </c>
      <c r="BF1933" s="82">
        <f t="shared" si="346"/>
        <v>0.9880927168538155</v>
      </c>
      <c r="BG1933" s="82">
        <f t="shared" si="348"/>
        <v>1.19072831461845E-2</v>
      </c>
      <c r="BH1933" s="86">
        <f t="shared" si="353"/>
        <v>2.7423258674108553E-5</v>
      </c>
      <c r="BI1933" s="83">
        <f>SUMPRODUCT(BC1933:$BC$2007,BG1933:$BG$2007)</f>
        <v>410.59834585804168</v>
      </c>
      <c r="BJ1933" s="77">
        <f t="shared" si="347"/>
        <v>1.8890956379409595E-3</v>
      </c>
      <c r="BL1933" s="78">
        <f t="shared" si="354"/>
        <v>963000</v>
      </c>
      <c r="BM1933" s="82">
        <f t="shared" si="349"/>
        <v>0.99965914593100846</v>
      </c>
      <c r="BN1933" s="82">
        <f t="shared" si="350"/>
        <v>3.4085406899153625E-4</v>
      </c>
      <c r="BO1933" s="86">
        <f t="shared" si="355"/>
        <v>1.415911978996931E-6</v>
      </c>
      <c r="BP1933" s="83">
        <f>SUMPRODUCT(BC1932:$BC$2006, BN1933:$BN$2007)</f>
        <v>11.008675325692716</v>
      </c>
      <c r="BQ1933" s="77">
        <f t="shared" si="351"/>
        <v>9.1270905123727852E-5</v>
      </c>
    </row>
    <row r="1934" spans="55:69" x14ac:dyDescent="0.35">
      <c r="BC1934" s="88">
        <v>500</v>
      </c>
      <c r="BE1934" s="78">
        <f t="shared" si="352"/>
        <v>963500</v>
      </c>
      <c r="BF1934" s="82">
        <f t="shared" si="346"/>
        <v>0.98812007710003735</v>
      </c>
      <c r="BG1934" s="82">
        <f t="shared" si="348"/>
        <v>1.1879922899962647E-2</v>
      </c>
      <c r="BH1934" s="86">
        <f t="shared" si="353"/>
        <v>2.7360246221852513E-5</v>
      </c>
      <c r="BI1934" s="83">
        <f>SUMPRODUCT(BC1934:$BC$2007,BG1934:$BG$2007)</f>
        <v>404.64470428494946</v>
      </c>
      <c r="BJ1934" s="77">
        <f t="shared" si="347"/>
        <v>1.8617039096521148E-3</v>
      </c>
      <c r="BL1934" s="78">
        <f t="shared" si="354"/>
        <v>963500</v>
      </c>
      <c r="BM1934" s="82">
        <f t="shared" si="349"/>
        <v>0.99966055598560333</v>
      </c>
      <c r="BN1934" s="82">
        <f t="shared" si="350"/>
        <v>3.394440143966726E-4</v>
      </c>
      <c r="BO1934" s="86">
        <f t="shared" si="355"/>
        <v>1.4100545948636523E-6</v>
      </c>
      <c r="BP1934" s="83">
        <f>SUMPRODUCT(BC1933:$BC$2006, BN1934:$BN$2007)</f>
        <v>10.838248291196949</v>
      </c>
      <c r="BQ1934" s="77">
        <f t="shared" si="351"/>
        <v>8.9857925883648156E-5</v>
      </c>
    </row>
    <row r="1935" spans="55:69" x14ac:dyDescent="0.35">
      <c r="BC1935" s="88">
        <v>500</v>
      </c>
      <c r="BE1935" s="78">
        <f t="shared" si="352"/>
        <v>964000</v>
      </c>
      <c r="BF1935" s="82">
        <f t="shared" si="346"/>
        <v>0.98814737447859557</v>
      </c>
      <c r="BG1935" s="82">
        <f t="shared" si="348"/>
        <v>1.1852625521404425E-2</v>
      </c>
      <c r="BH1935" s="86">
        <f t="shared" si="353"/>
        <v>2.7297378558222007E-5</v>
      </c>
      <c r="BI1935" s="83">
        <f>SUMPRODUCT(BC1935:$BC$2007,BG1935:$BG$2007)</f>
        <v>398.70474283496816</v>
      </c>
      <c r="BJ1935" s="77">
        <f t="shared" si="347"/>
        <v>1.8343751213657231E-3</v>
      </c>
      <c r="BL1935" s="78">
        <f t="shared" si="354"/>
        <v>964000</v>
      </c>
      <c r="BM1935" s="82">
        <f t="shared" si="349"/>
        <v>0.99966196020704523</v>
      </c>
      <c r="BN1935" s="82">
        <f t="shared" si="350"/>
        <v>3.380397929547696E-4</v>
      </c>
      <c r="BO1935" s="86">
        <f t="shared" si="355"/>
        <v>1.4042214419029975E-6</v>
      </c>
      <c r="BP1935" s="83">
        <f>SUMPRODUCT(BC1934:$BC$2006, BN1935:$BN$2007)</f>
        <v>10.668526283998611</v>
      </c>
      <c r="BQ1935" s="77">
        <f t="shared" si="351"/>
        <v>8.8450791895396637E-5</v>
      </c>
    </row>
    <row r="1936" spans="55:69" x14ac:dyDescent="0.35">
      <c r="BC1936" s="88">
        <v>500</v>
      </c>
      <c r="BE1936" s="78">
        <f t="shared" si="352"/>
        <v>964500</v>
      </c>
      <c r="BF1936" s="82">
        <f t="shared" si="346"/>
        <v>0.98817460913394561</v>
      </c>
      <c r="BG1936" s="82">
        <f t="shared" si="348"/>
        <v>1.1825390866054386E-2</v>
      </c>
      <c r="BH1936" s="86">
        <f t="shared" si="353"/>
        <v>2.7234655350039105E-5</v>
      </c>
      <c r="BI1936" s="83">
        <f>SUMPRODUCT(BC1936:$BC$2007,BG1936:$BG$2007)</f>
        <v>392.77843007426594</v>
      </c>
      <c r="BJ1936" s="77">
        <f t="shared" si="347"/>
        <v>1.8071091284598796E-3</v>
      </c>
      <c r="BL1936" s="78">
        <f t="shared" si="354"/>
        <v>964500</v>
      </c>
      <c r="BM1936" s="82">
        <f t="shared" si="349"/>
        <v>0.99966335861946476</v>
      </c>
      <c r="BN1936" s="82">
        <f t="shared" si="350"/>
        <v>3.3664138053524084E-4</v>
      </c>
      <c r="BO1936" s="86">
        <f t="shared" si="355"/>
        <v>1.3984124195287606E-6</v>
      </c>
      <c r="BP1936" s="83">
        <f>SUMPRODUCT(BC1935:$BC$2006, BN1936:$BN$2007)</f>
        <v>10.499506387521228</v>
      </c>
      <c r="BQ1936" s="77">
        <f t="shared" si="351"/>
        <v>8.7049478978173421E-5</v>
      </c>
    </row>
    <row r="1937" spans="55:69" x14ac:dyDescent="0.35">
      <c r="BC1937" s="88">
        <v>500</v>
      </c>
      <c r="BE1937" s="78">
        <f t="shared" si="352"/>
        <v>965000</v>
      </c>
      <c r="BF1937" s="82">
        <f t="shared" si="346"/>
        <v>0.98820178121021129</v>
      </c>
      <c r="BG1937" s="82">
        <f t="shared" si="348"/>
        <v>1.1798218789788706E-2</v>
      </c>
      <c r="BH1937" s="86">
        <f t="shared" si="353"/>
        <v>2.717207626568019E-5</v>
      </c>
      <c r="BI1937" s="83">
        <f>SUMPRODUCT(BC1937:$BC$2007,BG1937:$BG$2007)</f>
        <v>386.86573464123876</v>
      </c>
      <c r="BJ1937" s="77">
        <f t="shared" si="347"/>
        <v>1.7799057866449888E-3</v>
      </c>
      <c r="BL1937" s="78">
        <f t="shared" si="354"/>
        <v>965000</v>
      </c>
      <c r="BM1937" s="82">
        <f t="shared" si="349"/>
        <v>0.9996647512468928</v>
      </c>
      <c r="BN1937" s="82">
        <f t="shared" si="350"/>
        <v>3.3524875310719793E-4</v>
      </c>
      <c r="BO1937" s="86">
        <f t="shared" si="355"/>
        <v>1.3926274280429141E-6</v>
      </c>
      <c r="BP1937" s="83">
        <f>SUMPRODUCT(BC1936:$BC$2006, BN1937:$BN$2007)</f>
        <v>10.331185697253611</v>
      </c>
      <c r="BQ1937" s="77">
        <f t="shared" si="351"/>
        <v>8.5653963051209771E-5</v>
      </c>
    </row>
    <row r="1938" spans="55:69" x14ac:dyDescent="0.35">
      <c r="BC1938" s="88">
        <v>500</v>
      </c>
      <c r="BE1938" s="78">
        <f t="shared" si="352"/>
        <v>965500</v>
      </c>
      <c r="BF1938" s="82">
        <f t="shared" si="346"/>
        <v>0.98822889085118537</v>
      </c>
      <c r="BG1938" s="82">
        <f t="shared" si="348"/>
        <v>1.1771109148814629E-2</v>
      </c>
      <c r="BH1938" s="86">
        <f t="shared" si="353"/>
        <v>2.7109640974076754E-5</v>
      </c>
      <c r="BI1938" s="83">
        <f>SUMPRODUCT(BC1938:$BC$2007,BG1938:$BG$2007)</f>
        <v>380.96662524634439</v>
      </c>
      <c r="BJ1938" s="77">
        <f t="shared" si="347"/>
        <v>1.7527649519629993E-3</v>
      </c>
      <c r="BL1938" s="78">
        <f t="shared" si="354"/>
        <v>965500</v>
      </c>
      <c r="BM1938" s="82">
        <f t="shared" si="349"/>
        <v>0.9996661381132611</v>
      </c>
      <c r="BN1938" s="82">
        <f t="shared" si="350"/>
        <v>3.3386188673889539E-4</v>
      </c>
      <c r="BO1938" s="86">
        <f t="shared" si="355"/>
        <v>1.3868663683025417E-6</v>
      </c>
      <c r="BP1938" s="83">
        <f>SUMPRODUCT(BC1937:$BC$2006, BN1938:$BN$2007)</f>
        <v>10.16356132070001</v>
      </c>
      <c r="BQ1938" s="77">
        <f t="shared" si="351"/>
        <v>8.4264220133354665E-5</v>
      </c>
    </row>
    <row r="1939" spans="55:69" x14ac:dyDescent="0.35">
      <c r="BC1939" s="88">
        <v>500</v>
      </c>
      <c r="BE1939" s="78">
        <f t="shared" si="352"/>
        <v>966000</v>
      </c>
      <c r="BF1939" s="82">
        <f t="shared" si="346"/>
        <v>0.98825593820032975</v>
      </c>
      <c r="BG1939" s="82">
        <f t="shared" si="348"/>
        <v>1.1744061799670247E-2</v>
      </c>
      <c r="BH1939" s="86">
        <f t="shared" si="353"/>
        <v>2.7047349144382338E-5</v>
      </c>
      <c r="BI1939" s="83">
        <f>SUMPRODUCT(BC1939:$BC$2007,BG1939:$BG$2007)</f>
        <v>375.08107067193703</v>
      </c>
      <c r="BJ1939" s="77">
        <f t="shared" si="347"/>
        <v>1.7256864807866433E-3</v>
      </c>
      <c r="BL1939" s="78">
        <f t="shared" si="354"/>
        <v>966000</v>
      </c>
      <c r="BM1939" s="82">
        <f t="shared" si="349"/>
        <v>0.99966751924240194</v>
      </c>
      <c r="BN1939" s="82">
        <f t="shared" si="350"/>
        <v>3.3248075759806373E-4</v>
      </c>
      <c r="BO1939" s="86">
        <f t="shared" si="355"/>
        <v>1.3811291408316606E-6</v>
      </c>
      <c r="BP1939" s="83">
        <f>SUMPRODUCT(BC1938:$BC$2006, BN1939:$BN$2007)</f>
        <v>9.9966303773305629</v>
      </c>
      <c r="BQ1939" s="77">
        <f t="shared" si="351"/>
        <v>8.2880226342664086E-5</v>
      </c>
    </row>
    <row r="1940" spans="55:69" x14ac:dyDescent="0.35">
      <c r="BC1940" s="88">
        <v>500</v>
      </c>
      <c r="BE1940" s="78">
        <f t="shared" si="352"/>
        <v>966500</v>
      </c>
      <c r="BF1940" s="82">
        <f t="shared" si="346"/>
        <v>0.98828292340077728</v>
      </c>
      <c r="BG1940" s="82">
        <f t="shared" si="348"/>
        <v>1.171707659922272E-2</v>
      </c>
      <c r="BH1940" s="86">
        <f t="shared" si="353"/>
        <v>2.6985200447526836E-5</v>
      </c>
      <c r="BI1940" s="83">
        <f>SUMPRODUCT(BC1940:$BC$2007,BG1940:$BG$2007)</f>
        <v>369.2090397721019</v>
      </c>
      <c r="BJ1940" s="77">
        <f t="shared" si="347"/>
        <v>1.698670229818676E-3</v>
      </c>
      <c r="BL1940" s="78">
        <f t="shared" si="354"/>
        <v>966500</v>
      </c>
      <c r="BM1940" s="82">
        <f t="shared" si="349"/>
        <v>0.99966889465804931</v>
      </c>
      <c r="BN1940" s="82">
        <f t="shared" si="350"/>
        <v>3.3110534195068819E-4</v>
      </c>
      <c r="BO1940" s="86">
        <f t="shared" si="355"/>
        <v>1.375415647375533E-6</v>
      </c>
      <c r="BP1940" s="83">
        <f>SUMPRODUCT(BC1939:$BC$2006, BN1940:$BN$2007)</f>
        <v>9.8303899985315315</v>
      </c>
      <c r="BQ1940" s="77">
        <f t="shared" si="351"/>
        <v>8.1501957895988445E-5</v>
      </c>
    </row>
    <row r="1941" spans="55:69" x14ac:dyDescent="0.35">
      <c r="BC1941" s="88">
        <v>500</v>
      </c>
      <c r="BE1941" s="78">
        <f t="shared" si="352"/>
        <v>967000</v>
      </c>
      <c r="BF1941" s="82">
        <f t="shared" si="346"/>
        <v>0.98830984659533139</v>
      </c>
      <c r="BG1941" s="82">
        <f t="shared" si="348"/>
        <v>1.1690153404668613E-2</v>
      </c>
      <c r="BH1941" s="86">
        <f t="shared" si="353"/>
        <v>2.6923194554107077E-5</v>
      </c>
      <c r="BI1941" s="83">
        <f>SUMPRODUCT(BC1941:$BC$2007,BG1941:$BG$2007)</f>
        <v>363.35050147249058</v>
      </c>
      <c r="BJ1941" s="77">
        <f t="shared" si="347"/>
        <v>1.6717160560911176E-3</v>
      </c>
      <c r="BL1941" s="78">
        <f t="shared" si="354"/>
        <v>967000</v>
      </c>
      <c r="BM1941" s="82">
        <f t="shared" si="349"/>
        <v>0.9996702643838391</v>
      </c>
      <c r="BN1941" s="82">
        <f t="shared" si="350"/>
        <v>3.2973561616089775E-4</v>
      </c>
      <c r="BO1941" s="86">
        <f t="shared" si="355"/>
        <v>1.3697257897904436E-6</v>
      </c>
      <c r="BP1941" s="83">
        <f>SUMPRODUCT(BC1940:$BC$2006, BN1941:$BN$2007)</f>
        <v>9.664837327556187</v>
      </c>
      <c r="BQ1941" s="77">
        <f t="shared" si="351"/>
        <v>8.0129391108565312E-5</v>
      </c>
    </row>
    <row r="1942" spans="55:69" x14ac:dyDescent="0.35">
      <c r="BC1942" s="88">
        <v>500</v>
      </c>
      <c r="BE1942" s="78">
        <f t="shared" si="352"/>
        <v>967500</v>
      </c>
      <c r="BF1942" s="82">
        <f t="shared" si="346"/>
        <v>0.98833670792646766</v>
      </c>
      <c r="BG1942" s="82">
        <f t="shared" si="348"/>
        <v>1.1663292073532339E-2</v>
      </c>
      <c r="BH1942" s="86">
        <f t="shared" si="353"/>
        <v>2.6861331136274202E-5</v>
      </c>
      <c r="BI1942" s="83">
        <f>SUMPRODUCT(BC1942:$BC$2007,BG1942:$BG$2007)</f>
        <v>357.50542477015631</v>
      </c>
      <c r="BJ1942" s="77">
        <f t="shared" si="347"/>
        <v>1.6448238169644953E-3</v>
      </c>
      <c r="BL1942" s="78">
        <f t="shared" si="354"/>
        <v>967500</v>
      </c>
      <c r="BM1942" s="82">
        <f t="shared" si="349"/>
        <v>0.99967162844330903</v>
      </c>
      <c r="BN1942" s="82">
        <f t="shared" si="350"/>
        <v>3.2837155669096507E-4</v>
      </c>
      <c r="BO1942" s="86">
        <f t="shared" si="355"/>
        <v>1.3640594699326769E-6</v>
      </c>
      <c r="BP1942" s="83">
        <f>SUMPRODUCT(BC1941:$BC$2006, BN1942:$BN$2007)</f>
        <v>9.499969519475739</v>
      </c>
      <c r="BQ1942" s="77">
        <f t="shared" si="351"/>
        <v>7.8762502393612622E-5</v>
      </c>
    </row>
    <row r="1943" spans="55:69" x14ac:dyDescent="0.35">
      <c r="BC1943" s="88">
        <v>500</v>
      </c>
      <c r="BE1943" s="78">
        <f t="shared" si="352"/>
        <v>968000</v>
      </c>
      <c r="BF1943" s="82">
        <f t="shared" si="346"/>
        <v>0.9883635075363344</v>
      </c>
      <c r="BG1943" s="82">
        <f t="shared" si="348"/>
        <v>1.1636492463665604E-2</v>
      </c>
      <c r="BH1943" s="86">
        <f t="shared" si="353"/>
        <v>2.6799609866734464E-5</v>
      </c>
      <c r="BI1943" s="83">
        <f>SUMPRODUCT(BC1943:$BC$2007,BG1943:$BG$2007)</f>
        <v>351.67377873339018</v>
      </c>
      <c r="BJ1943" s="77">
        <f t="shared" si="347"/>
        <v>1.6179933701270905E-3</v>
      </c>
      <c r="BL1943" s="78">
        <f t="shared" si="354"/>
        <v>968000</v>
      </c>
      <c r="BM1943" s="82">
        <f t="shared" si="349"/>
        <v>0.9996729868598998</v>
      </c>
      <c r="BN1943" s="82">
        <f t="shared" si="350"/>
        <v>3.2701314010019633E-4</v>
      </c>
      <c r="BO1943" s="86">
        <f t="shared" si="355"/>
        <v>1.3584165907687407E-6</v>
      </c>
      <c r="BP1943" s="83">
        <f>SUMPRODUCT(BC1942:$BC$2006, BN1943:$BN$2007)</f>
        <v>9.3357837411302551</v>
      </c>
      <c r="BQ1943" s="77">
        <f t="shared" si="351"/>
        <v>7.7401268261921737E-5</v>
      </c>
    </row>
    <row r="1944" spans="55:69" x14ac:dyDescent="0.35">
      <c r="BC1944" s="88">
        <v>500</v>
      </c>
      <c r="BE1944" s="78">
        <f t="shared" si="352"/>
        <v>968500</v>
      </c>
      <c r="BF1944" s="82">
        <f t="shared" si="346"/>
        <v>0.98839024556675303</v>
      </c>
      <c r="BG1944" s="82">
        <f t="shared" si="348"/>
        <v>1.1609754433246966E-2</v>
      </c>
      <c r="BH1944" s="86">
        <f t="shared" si="353"/>
        <v>2.6738030418638203E-5</v>
      </c>
      <c r="BI1944" s="83">
        <f>SUMPRODUCT(BC1944:$BC$2007,BG1944:$BG$2007)</f>
        <v>345.85553250155743</v>
      </c>
      <c r="BJ1944" s="77">
        <f t="shared" si="347"/>
        <v>1.5912245735941845E-3</v>
      </c>
      <c r="BL1944" s="78">
        <f t="shared" si="354"/>
        <v>968500</v>
      </c>
      <c r="BM1944" s="82">
        <f t="shared" si="349"/>
        <v>0.99967433965695496</v>
      </c>
      <c r="BN1944" s="82">
        <f t="shared" si="350"/>
        <v>3.2566034304504221E-4</v>
      </c>
      <c r="BO1944" s="86">
        <f t="shared" si="355"/>
        <v>1.3527970551541202E-6</v>
      </c>
      <c r="BP1944" s="83">
        <f>SUMPRODUCT(BC1943:$BC$2006, BN1944:$BN$2007)</f>
        <v>9.1722771710801592</v>
      </c>
      <c r="BQ1944" s="77">
        <f t="shared" si="351"/>
        <v>7.604566532145538E-5</v>
      </c>
    </row>
    <row r="1945" spans="55:69" x14ac:dyDescent="0.35">
      <c r="BC1945" s="88">
        <v>500</v>
      </c>
      <c r="BE1945" s="78">
        <f t="shared" si="352"/>
        <v>969000</v>
      </c>
      <c r="BF1945" s="82">
        <f t="shared" si="346"/>
        <v>0.98841692215921917</v>
      </c>
      <c r="BG1945" s="82">
        <f t="shared" si="348"/>
        <v>1.1583077840780831E-2</v>
      </c>
      <c r="BH1945" s="86">
        <f t="shared" si="353"/>
        <v>2.6676592466134963E-5</v>
      </c>
      <c r="BI1945" s="83">
        <f>SUMPRODUCT(BC1945:$BC$2007,BG1945:$BG$2007)</f>
        <v>340.05065528493395</v>
      </c>
      <c r="BJ1945" s="77">
        <f t="shared" si="347"/>
        <v>1.5645172857073073E-3</v>
      </c>
      <c r="BL1945" s="78">
        <f t="shared" si="354"/>
        <v>969000</v>
      </c>
      <c r="BM1945" s="82">
        <f t="shared" si="349"/>
        <v>0.99967568685772179</v>
      </c>
      <c r="BN1945" s="82">
        <f t="shared" si="350"/>
        <v>3.2431314227820973E-4</v>
      </c>
      <c r="BO1945" s="86">
        <f t="shared" si="355"/>
        <v>1.3472007668324792E-6</v>
      </c>
      <c r="BP1945" s="83">
        <f>SUMPRODUCT(BC1944:$BC$2006, BN1945:$BN$2007)</f>
        <v>9.0094469995576372</v>
      </c>
      <c r="BQ1945" s="77">
        <f t="shared" si="351"/>
        <v>7.4695670276944681E-5</v>
      </c>
    </row>
    <row r="1946" spans="55:69" x14ac:dyDescent="0.35">
      <c r="BC1946" s="88">
        <v>500</v>
      </c>
      <c r="BE1946" s="78">
        <f t="shared" si="352"/>
        <v>969500</v>
      </c>
      <c r="BF1946" s="82">
        <f t="shared" si="346"/>
        <v>0.98844353745490343</v>
      </c>
      <c r="BG1946" s="82">
        <f t="shared" si="348"/>
        <v>1.1556462545096569E-2</v>
      </c>
      <c r="BH1946" s="86">
        <f t="shared" si="353"/>
        <v>2.6615295684262463E-5</v>
      </c>
      <c r="BI1946" s="83">
        <f>SUMPRODUCT(BC1946:$BC$2007,BG1946:$BG$2007)</f>
        <v>334.25911636454344</v>
      </c>
      <c r="BJ1946" s="77">
        <f t="shared" si="347"/>
        <v>1.537871365133488E-3</v>
      </c>
      <c r="BL1946" s="78">
        <f t="shared" si="354"/>
        <v>969500</v>
      </c>
      <c r="BM1946" s="82">
        <f t="shared" si="349"/>
        <v>0.99967702848535089</v>
      </c>
      <c r="BN1946" s="82">
        <f t="shared" si="350"/>
        <v>3.2297151464910634E-4</v>
      </c>
      <c r="BO1946" s="86">
        <f t="shared" si="355"/>
        <v>1.3416276291033924E-6</v>
      </c>
      <c r="BP1946" s="83">
        <f>SUMPRODUCT(BC1945:$BC$2006, BN1946:$BN$2007)</f>
        <v>8.8472904284185301</v>
      </c>
      <c r="BQ1946" s="77">
        <f t="shared" si="351"/>
        <v>7.3351259929490349E-5</v>
      </c>
    </row>
    <row r="1947" spans="55:69" x14ac:dyDescent="0.35">
      <c r="BC1947" s="88">
        <v>500</v>
      </c>
      <c r="BE1947" s="78">
        <f t="shared" si="352"/>
        <v>970000</v>
      </c>
      <c r="BF1947" s="82">
        <f t="shared" si="346"/>
        <v>0.98847009159465182</v>
      </c>
      <c r="BG1947" s="82">
        <f t="shared" si="348"/>
        <v>1.1529908405348177E-2</v>
      </c>
      <c r="BH1947" s="86">
        <f t="shared" si="353"/>
        <v>2.6554139748391492E-5</v>
      </c>
      <c r="BI1947" s="83">
        <f>SUMPRODUCT(BC1947:$BC$2007,BG1947:$BG$2007)</f>
        <v>328.48088509199516</v>
      </c>
      <c r="BJ1947" s="77">
        <f t="shared" si="347"/>
        <v>1.5112866708645077E-3</v>
      </c>
      <c r="BL1947" s="78">
        <f t="shared" si="354"/>
        <v>970000</v>
      </c>
      <c r="BM1947" s="82">
        <f t="shared" si="349"/>
        <v>0.99967836456289749</v>
      </c>
      <c r="BN1947" s="82">
        <f t="shared" si="350"/>
        <v>3.2163543710250764E-4</v>
      </c>
      <c r="BO1947" s="86">
        <f t="shared" si="355"/>
        <v>1.3360775465987018E-6</v>
      </c>
      <c r="BP1947" s="83">
        <f>SUMPRODUCT(BC1946:$BC$2006, BN1947:$BN$2007)</f>
        <v>8.6858046710939778</v>
      </c>
      <c r="BQ1947" s="77">
        <f t="shared" si="351"/>
        <v>7.2012411176161791E-5</v>
      </c>
    </row>
    <row r="1948" spans="55:69" x14ac:dyDescent="0.35">
      <c r="BC1948" s="88">
        <v>500</v>
      </c>
      <c r="BE1948" s="78">
        <f t="shared" si="352"/>
        <v>970500</v>
      </c>
      <c r="BF1948" s="82">
        <f t="shared" si="346"/>
        <v>0.98849658471898705</v>
      </c>
      <c r="BG1948" s="82">
        <f t="shared" si="348"/>
        <v>1.1503415281012952E-2</v>
      </c>
      <c r="BH1948" s="86">
        <f t="shared" si="353"/>
        <v>2.6493124335225104E-5</v>
      </c>
      <c r="BI1948" s="83">
        <f>SUMPRODUCT(BC1948:$BC$2007,BG1948:$BG$2007)</f>
        <v>322.71593088932104</v>
      </c>
      <c r="BJ1948" s="77">
        <f t="shared" si="347"/>
        <v>1.4847630622161518E-3</v>
      </c>
      <c r="BL1948" s="78">
        <f t="shared" si="354"/>
        <v>970500</v>
      </c>
      <c r="BM1948" s="82">
        <f t="shared" si="349"/>
        <v>0.99967969511332144</v>
      </c>
      <c r="BN1948" s="82">
        <f t="shared" si="350"/>
        <v>3.2030488667855739E-4</v>
      </c>
      <c r="BO1948" s="86">
        <f t="shared" si="355"/>
        <v>1.3305504239502497E-6</v>
      </c>
      <c r="BP1948" s="83">
        <f>SUMPRODUCT(BC1947:$BC$2006, BN1948:$BN$2007)</f>
        <v>8.524986952542724</v>
      </c>
      <c r="BQ1948" s="77">
        <f t="shared" si="351"/>
        <v>7.0679101009601649E-5</v>
      </c>
    </row>
    <row r="1949" spans="55:69" x14ac:dyDescent="0.35">
      <c r="BC1949" s="88">
        <v>500</v>
      </c>
      <c r="BE1949" s="78">
        <f t="shared" si="352"/>
        <v>971000</v>
      </c>
      <c r="BF1949" s="82">
        <f t="shared" si="346"/>
        <v>0.98852301696810874</v>
      </c>
      <c r="BG1949" s="82">
        <f t="shared" si="348"/>
        <v>1.1476983031891264E-2</v>
      </c>
      <c r="BH1949" s="86">
        <f t="shared" si="353"/>
        <v>2.64322491216884E-5</v>
      </c>
      <c r="BI1949" s="83">
        <f>SUMPRODUCT(BC1949:$BC$2007,BG1949:$BG$2007)</f>
        <v>316.96422324881462</v>
      </c>
      <c r="BJ1949" s="77">
        <f t="shared" si="347"/>
        <v>1.4583003988274663E-3</v>
      </c>
      <c r="BL1949" s="78">
        <f t="shared" si="354"/>
        <v>971000</v>
      </c>
      <c r="BM1949" s="82">
        <f t="shared" si="349"/>
        <v>0.99968102015948723</v>
      </c>
      <c r="BN1949" s="82">
        <f t="shared" si="350"/>
        <v>3.1897984051276751E-4</v>
      </c>
      <c r="BO1949" s="86">
        <f t="shared" si="355"/>
        <v>1.3250461657898782E-6</v>
      </c>
      <c r="BP1949" s="83">
        <f>SUMPRODUCT(BC1948:$BC$2006, BN1949:$BN$2007)</f>
        <v>8.3648345092034457</v>
      </c>
      <c r="BQ1949" s="77">
        <f t="shared" si="351"/>
        <v>6.9351306517630593E-5</v>
      </c>
    </row>
    <row r="1950" spans="55:69" x14ac:dyDescent="0.35">
      <c r="BC1950" s="88">
        <v>500</v>
      </c>
      <c r="BE1950" s="78">
        <f t="shared" si="352"/>
        <v>971500</v>
      </c>
      <c r="BF1950" s="82">
        <f t="shared" si="346"/>
        <v>0.98854938848189422</v>
      </c>
      <c r="BG1950" s="82">
        <f t="shared" si="348"/>
        <v>1.145061151810578E-2</v>
      </c>
      <c r="BH1950" s="86">
        <f t="shared" si="353"/>
        <v>2.6371513785483636E-5</v>
      </c>
      <c r="BI1950" s="83">
        <f>SUMPRODUCT(BC1950:$BC$2007,BG1950:$BG$2007)</f>
        <v>311.22573173286895</v>
      </c>
      <c r="BJ1950" s="77">
        <f t="shared" si="347"/>
        <v>1.4318985406600148E-3</v>
      </c>
      <c r="BL1950" s="78">
        <f t="shared" si="354"/>
        <v>971500</v>
      </c>
      <c r="BM1950" s="82">
        <f t="shared" si="349"/>
        <v>0.99968233972416531</v>
      </c>
      <c r="BN1950" s="82">
        <f t="shared" si="350"/>
        <v>3.1766027583468581E-4</v>
      </c>
      <c r="BO1950" s="86">
        <f t="shared" si="355"/>
        <v>1.3195646780816972E-6</v>
      </c>
      <c r="BP1950" s="83">
        <f>SUMPRODUCT(BC1949:$BC$2006, BN1950:$BN$2007)</f>
        <v>8.205344588947062</v>
      </c>
      <c r="BQ1950" s="77">
        <f t="shared" si="351"/>
        <v>6.8029004882851903E-5</v>
      </c>
    </row>
    <row r="1951" spans="55:69" x14ac:dyDescent="0.35">
      <c r="BC1951" s="88">
        <v>500</v>
      </c>
      <c r="BE1951" s="78">
        <f t="shared" si="352"/>
        <v>972000</v>
      </c>
      <c r="BF1951" s="82">
        <f t="shared" si="346"/>
        <v>0.98857569939989964</v>
      </c>
      <c r="BG1951" s="82">
        <f t="shared" si="348"/>
        <v>1.1424300600100357E-2</v>
      </c>
      <c r="BH1951" s="86">
        <f t="shared" si="353"/>
        <v>2.6310918005423289E-5</v>
      </c>
      <c r="BI1951" s="83">
        <f>SUMPRODUCT(BC1951:$BC$2007,BG1951:$BG$2007)</f>
        <v>305.50042597381605</v>
      </c>
      <c r="BJ1951" s="77">
        <f t="shared" si="347"/>
        <v>1.4055573479971385E-3</v>
      </c>
      <c r="BL1951" s="78">
        <f t="shared" si="354"/>
        <v>972000</v>
      </c>
      <c r="BM1951" s="82">
        <f t="shared" si="349"/>
        <v>0.99968365383003144</v>
      </c>
      <c r="BN1951" s="82">
        <f t="shared" si="350"/>
        <v>3.1634616996856213E-4</v>
      </c>
      <c r="BO1951" s="86">
        <f t="shared" si="355"/>
        <v>1.3141058661236826E-6</v>
      </c>
      <c r="BP1951" s="83">
        <f>SUMPRODUCT(BC1950:$BC$2006, BN1951:$BN$2007)</f>
        <v>8.0465144510297204</v>
      </c>
      <c r="BQ1951" s="77">
        <f t="shared" si="351"/>
        <v>6.6712173382261694E-5</v>
      </c>
    </row>
    <row r="1952" spans="55:69" x14ac:dyDescent="0.35">
      <c r="BC1952" s="88">
        <v>500</v>
      </c>
      <c r="BE1952" s="78">
        <f t="shared" si="352"/>
        <v>972500</v>
      </c>
      <c r="BF1952" s="82">
        <f t="shared" si="346"/>
        <v>0.98860194986136041</v>
      </c>
      <c r="BG1952" s="82">
        <f t="shared" si="348"/>
        <v>1.1398050138639593E-2</v>
      </c>
      <c r="BH1952" s="86">
        <f t="shared" si="353"/>
        <v>2.625046146076393E-5</v>
      </c>
      <c r="BI1952" s="83">
        <f>SUMPRODUCT(BC1952:$BC$2007,BG1952:$BG$2007)</f>
        <v>299.78827567376584</v>
      </c>
      <c r="BJ1952" s="77">
        <f t="shared" si="347"/>
        <v>1.3792766814432144E-3</v>
      </c>
      <c r="BL1952" s="78">
        <f t="shared" si="354"/>
        <v>972500</v>
      </c>
      <c r="BM1952" s="82">
        <f t="shared" si="349"/>
        <v>0.99968496249966787</v>
      </c>
      <c r="BN1952" s="82">
        <f t="shared" si="350"/>
        <v>3.1503750033212707E-4</v>
      </c>
      <c r="BO1952" s="86">
        <f t="shared" si="355"/>
        <v>1.3086696364350558E-6</v>
      </c>
      <c r="BP1952" s="83">
        <f>SUMPRODUCT(BC1951:$BC$2006, BN1952:$BN$2007)</f>
        <v>7.8883413660454398</v>
      </c>
      <c r="BQ1952" s="77">
        <f t="shared" si="351"/>
        <v>6.5400789386856314E-5</v>
      </c>
    </row>
    <row r="1953" spans="55:69" x14ac:dyDescent="0.35">
      <c r="BC1953" s="88">
        <v>500</v>
      </c>
      <c r="BE1953" s="78">
        <f t="shared" si="352"/>
        <v>973000</v>
      </c>
      <c r="BF1953" s="82">
        <f t="shared" si="346"/>
        <v>0.98862814000519217</v>
      </c>
      <c r="BG1953" s="82">
        <f t="shared" si="348"/>
        <v>1.1371859994807831E-2</v>
      </c>
      <c r="BH1953" s="86">
        <f t="shared" si="353"/>
        <v>2.6190143831761326E-5</v>
      </c>
      <c r="BI1953" s="83">
        <f>SUMPRODUCT(BC1953:$BC$2007,BG1953:$BG$2007)</f>
        <v>294.08925060444608</v>
      </c>
      <c r="BJ1953" s="77">
        <f t="shared" si="347"/>
        <v>1.3530564019229206E-3</v>
      </c>
      <c r="BL1953" s="78">
        <f t="shared" si="354"/>
        <v>973000</v>
      </c>
      <c r="BM1953" s="82">
        <f t="shared" si="349"/>
        <v>0.99968626575556341</v>
      </c>
      <c r="BN1953" s="82">
        <f t="shared" si="350"/>
        <v>3.1373424443659204E-4</v>
      </c>
      <c r="BO1953" s="86">
        <f t="shared" si="355"/>
        <v>1.3032558955350382E-6</v>
      </c>
      <c r="BP1953" s="83">
        <f>SUMPRODUCT(BC1952:$BC$2006, BN1953:$BN$2007)</f>
        <v>7.7308226158793758</v>
      </c>
      <c r="BQ1953" s="77">
        <f t="shared" si="351"/>
        <v>6.4094830361244811E-5</v>
      </c>
    </row>
    <row r="1954" spans="55:69" x14ac:dyDescent="0.35">
      <c r="BC1954" s="88">
        <v>500</v>
      </c>
      <c r="BE1954" s="78">
        <f t="shared" si="352"/>
        <v>973500</v>
      </c>
      <c r="BF1954" s="82">
        <f t="shared" si="346"/>
        <v>0.98865426996999095</v>
      </c>
      <c r="BG1954" s="82">
        <f t="shared" si="348"/>
        <v>1.1345730030009049E-2</v>
      </c>
      <c r="BH1954" s="86">
        <f t="shared" si="353"/>
        <v>2.6129964798782268E-5</v>
      </c>
      <c r="BI1954" s="83">
        <f>SUMPRODUCT(BC1954:$BC$2007,BG1954:$BG$2007)</f>
        <v>288.40332060704219</v>
      </c>
      <c r="BJ1954" s="77">
        <f t="shared" si="347"/>
        <v>1.326896370680498E-3</v>
      </c>
      <c r="BL1954" s="78">
        <f t="shared" si="354"/>
        <v>973500</v>
      </c>
      <c r="BM1954" s="82">
        <f t="shared" si="349"/>
        <v>0.99968756362011368</v>
      </c>
      <c r="BN1954" s="82">
        <f t="shared" si="350"/>
        <v>3.1243637988631612E-4</v>
      </c>
      <c r="BO1954" s="86">
        <f t="shared" si="355"/>
        <v>1.2978645502759178E-6</v>
      </c>
      <c r="BP1954" s="83">
        <f>SUMPRODUCT(BC1953:$BC$2006, BN1954:$BN$2007)</f>
        <v>7.5739554936610798</v>
      </c>
      <c r="BQ1954" s="77">
        <f t="shared" si="351"/>
        <v>6.2794273863261491E-5</v>
      </c>
    </row>
    <row r="1955" spans="55:69" x14ac:dyDescent="0.35">
      <c r="BC1955" s="88">
        <v>500</v>
      </c>
      <c r="BE1955" s="78">
        <f t="shared" si="352"/>
        <v>974000</v>
      </c>
      <c r="BF1955" s="82">
        <f t="shared" si="346"/>
        <v>0.9886803398940347</v>
      </c>
      <c r="BG1955" s="82">
        <f t="shared" si="348"/>
        <v>1.1319660105965301E-2</v>
      </c>
      <c r="BH1955" s="86">
        <f t="shared" si="353"/>
        <v>2.6069924043747861E-5</v>
      </c>
      <c r="BI1955" s="83">
        <f>SUMPRODUCT(BC1955:$BC$2007,BG1955:$BG$2007)</f>
        <v>282.73045559203763</v>
      </c>
      <c r="BJ1955" s="77">
        <f t="shared" si="347"/>
        <v>1.3007964492790171E-3</v>
      </c>
      <c r="BL1955" s="78">
        <f t="shared" si="354"/>
        <v>974000</v>
      </c>
      <c r="BM1955" s="82">
        <f t="shared" si="349"/>
        <v>0.99968885611562175</v>
      </c>
      <c r="BN1955" s="82">
        <f t="shared" si="350"/>
        <v>3.1114388437825102E-4</v>
      </c>
      <c r="BO1955" s="86">
        <f t="shared" si="355"/>
        <v>1.2924955080650946E-6</v>
      </c>
      <c r="BP1955" s="83">
        <f>SUMPRODUCT(BC1954:$BC$2006, BN1955:$BN$2007)</f>
        <v>7.4177373037179208</v>
      </c>
      <c r="BQ1955" s="77">
        <f t="shared" si="351"/>
        <v>6.1499097543579688E-5</v>
      </c>
    </row>
    <row r="1956" spans="55:69" x14ac:dyDescent="0.35">
      <c r="BC1956" s="88">
        <v>500</v>
      </c>
      <c r="BE1956" s="78">
        <f t="shared" si="352"/>
        <v>974500</v>
      </c>
      <c r="BF1956" s="82">
        <f t="shared" si="346"/>
        <v>0.9887063499152835</v>
      </c>
      <c r="BG1956" s="82">
        <f t="shared" si="348"/>
        <v>1.12936500847165E-2</v>
      </c>
      <c r="BH1956" s="86">
        <f t="shared" si="353"/>
        <v>2.6010021248801252E-5</v>
      </c>
      <c r="BI1956" s="83">
        <f>SUMPRODUCT(BC1956:$BC$2007,BG1956:$BG$2007)</f>
        <v>277.07062553905502</v>
      </c>
      <c r="BJ1956" s="77">
        <f t="shared" si="347"/>
        <v>1.2747564995996454E-3</v>
      </c>
      <c r="BL1956" s="78">
        <f t="shared" si="354"/>
        <v>974500</v>
      </c>
      <c r="BM1956" s="82">
        <f t="shared" si="349"/>
        <v>0.99969014326429839</v>
      </c>
      <c r="BN1956" s="82">
        <f t="shared" si="350"/>
        <v>3.0985673570160799E-4</v>
      </c>
      <c r="BO1956" s="86">
        <f t="shared" si="355"/>
        <v>1.2871486766430351E-6</v>
      </c>
      <c r="BP1956" s="83">
        <f>SUMPRODUCT(BC1955:$BC$2006, BN1956:$BN$2007)</f>
        <v>7.2621653615287958</v>
      </c>
      <c r="BQ1956" s="77">
        <f t="shared" si="351"/>
        <v>6.0209279145328013E-5</v>
      </c>
    </row>
    <row r="1957" spans="55:69" x14ac:dyDescent="0.35">
      <c r="BC1957" s="88">
        <v>500</v>
      </c>
      <c r="BE1957" s="78">
        <f t="shared" si="352"/>
        <v>975000</v>
      </c>
      <c r="BF1957" s="82">
        <f t="shared" si="346"/>
        <v>0.98873230017138047</v>
      </c>
      <c r="BG1957" s="82">
        <f t="shared" si="348"/>
        <v>1.1267699828619526E-2</v>
      </c>
      <c r="BH1957" s="86">
        <f t="shared" si="353"/>
        <v>2.5950256096973767E-5</v>
      </c>
      <c r="BI1957" s="83">
        <f>SUMPRODUCT(BC1957:$BC$2007,BG1957:$BG$2007)</f>
        <v>271.4238004966968</v>
      </c>
      <c r="BJ1957" s="77">
        <f t="shared" si="347"/>
        <v>1.2487763838409161E-3</v>
      </c>
      <c r="BL1957" s="78">
        <f t="shared" si="354"/>
        <v>975000</v>
      </c>
      <c r="BM1957" s="82">
        <f t="shared" si="349"/>
        <v>0.99969142508826259</v>
      </c>
      <c r="BN1957" s="82">
        <f t="shared" si="350"/>
        <v>3.0857491173741369E-4</v>
      </c>
      <c r="BO1957" s="86">
        <f t="shared" si="355"/>
        <v>1.2818239641942952E-6</v>
      </c>
      <c r="BP1957" s="83">
        <f>SUMPRODUCT(BC1956:$BC$2006, BN1957:$BN$2007)</f>
        <v>7.1072369936779918</v>
      </c>
      <c r="BQ1957" s="77">
        <f t="shared" si="351"/>
        <v>5.8924796503707832E-5</v>
      </c>
    </row>
    <row r="1958" spans="55:69" x14ac:dyDescent="0.35">
      <c r="BC1958" s="88">
        <v>500</v>
      </c>
      <c r="BE1958" s="78">
        <f t="shared" si="352"/>
        <v>975500</v>
      </c>
      <c r="BF1958" s="82">
        <f t="shared" si="346"/>
        <v>0.98875819079965233</v>
      </c>
      <c r="BG1958" s="82">
        <f t="shared" si="348"/>
        <v>1.1241809200347674E-2</v>
      </c>
      <c r="BH1958" s="86">
        <f t="shared" si="353"/>
        <v>2.5890628271851845E-5</v>
      </c>
      <c r="BI1958" s="83">
        <f>SUMPRODUCT(BC1958:$BC$2007,BG1958:$BG$2007)</f>
        <v>265.78995058238701</v>
      </c>
      <c r="BJ1958" s="77">
        <f t="shared" si="347"/>
        <v>1.222855964517999E-3</v>
      </c>
      <c r="BL1958" s="78">
        <f t="shared" si="354"/>
        <v>975500</v>
      </c>
      <c r="BM1958" s="82">
        <f t="shared" si="349"/>
        <v>0.99969270160954182</v>
      </c>
      <c r="BN1958" s="82">
        <f t="shared" si="350"/>
        <v>3.072983904581772E-4</v>
      </c>
      <c r="BO1958" s="86">
        <f t="shared" si="355"/>
        <v>1.2765212792364977E-6</v>
      </c>
      <c r="BP1958" s="83">
        <f>SUMPRODUCT(BC1957:$BC$2006, BN1958:$BN$2007)</f>
        <v>6.9529495378092854</v>
      </c>
      <c r="BQ1958" s="77">
        <f t="shared" si="351"/>
        <v>5.7645627545612685E-5</v>
      </c>
    </row>
    <row r="1959" spans="55:69" x14ac:dyDescent="0.35">
      <c r="BC1959" s="88">
        <v>500</v>
      </c>
      <c r="BE1959" s="78">
        <f t="shared" si="352"/>
        <v>976000</v>
      </c>
      <c r="BF1959" s="82">
        <f t="shared" si="346"/>
        <v>0.98878402193711035</v>
      </c>
      <c r="BG1959" s="82">
        <f t="shared" si="348"/>
        <v>1.1215978062889653E-2</v>
      </c>
      <c r="BH1959" s="86">
        <f t="shared" si="353"/>
        <v>2.5831137458021125E-5</v>
      </c>
      <c r="BI1959" s="83">
        <f>SUMPRODUCT(BC1959:$BC$2007,BG1959:$BG$2007)</f>
        <v>260.16904598221316</v>
      </c>
      <c r="BJ1959" s="77">
        <f t="shared" si="347"/>
        <v>1.1969951044619727E-3</v>
      </c>
      <c r="BL1959" s="78">
        <f t="shared" si="354"/>
        <v>976000</v>
      </c>
      <c r="BM1959" s="82">
        <f t="shared" si="349"/>
        <v>0.99969397285007233</v>
      </c>
      <c r="BN1959" s="82">
        <f t="shared" si="350"/>
        <v>3.0602714992766789E-4</v>
      </c>
      <c r="BO1959" s="86">
        <f t="shared" si="355"/>
        <v>1.27124053050931E-6</v>
      </c>
      <c r="BP1959" s="83">
        <f>SUMPRODUCT(BC1958:$BC$2006, BN1959:$BN$2007)</f>
        <v>6.7993003425801959</v>
      </c>
      <c r="BQ1959" s="77">
        <f t="shared" si="351"/>
        <v>5.6371750289249064E-5</v>
      </c>
    </row>
    <row r="1960" spans="55:69" x14ac:dyDescent="0.35">
      <c r="BC1960" s="88">
        <v>500</v>
      </c>
      <c r="BE1960" s="78">
        <f t="shared" si="352"/>
        <v>976500</v>
      </c>
      <c r="BF1960" s="82">
        <f t="shared" si="346"/>
        <v>0.98880979372045108</v>
      </c>
      <c r="BG1960" s="82">
        <f t="shared" si="348"/>
        <v>1.119020627954892E-2</v>
      </c>
      <c r="BH1960" s="86">
        <f t="shared" si="353"/>
        <v>2.5771783340733379E-5</v>
      </c>
      <c r="BI1960" s="83">
        <f>SUMPRODUCT(BC1960:$BC$2007,BG1960:$BG$2007)</f>
        <v>254.5610569507684</v>
      </c>
      <c r="BJ1960" s="77">
        <f t="shared" si="347"/>
        <v>1.1711936668190998E-3</v>
      </c>
      <c r="BL1960" s="78">
        <f t="shared" si="354"/>
        <v>976500</v>
      </c>
      <c r="BM1960" s="82">
        <f t="shared" si="349"/>
        <v>0.99969523883169964</v>
      </c>
      <c r="BN1960" s="82">
        <f t="shared" si="350"/>
        <v>3.0476116830036037E-4</v>
      </c>
      <c r="BO1960" s="86">
        <f t="shared" si="355"/>
        <v>1.2659816273075108E-6</v>
      </c>
      <c r="BP1960" s="83">
        <f>SUMPRODUCT(BC1959:$BC$2006, BN1960:$BN$2007)</f>
        <v>6.6462867676163615</v>
      </c>
      <c r="BQ1960" s="77">
        <f t="shared" si="351"/>
        <v>5.5103142843758087E-5</v>
      </c>
    </row>
    <row r="1961" spans="55:69" x14ac:dyDescent="0.35">
      <c r="BC1961" s="88">
        <v>500</v>
      </c>
      <c r="BE1961" s="78">
        <f t="shared" si="352"/>
        <v>977000</v>
      </c>
      <c r="BF1961" s="82">
        <f t="shared" si="346"/>
        <v>0.98883550628605688</v>
      </c>
      <c r="BG1961" s="82">
        <f t="shared" si="348"/>
        <v>1.1164493713943124E-2</v>
      </c>
      <c r="BH1961" s="86">
        <f t="shared" si="353"/>
        <v>2.571256560579549E-5</v>
      </c>
      <c r="BI1961" s="83">
        <f>SUMPRODUCT(BC1961:$BC$2007,BG1961:$BG$2007)</f>
        <v>248.96595381099391</v>
      </c>
      <c r="BJ1961" s="77">
        <f t="shared" si="347"/>
        <v>1.1454515150501005E-3</v>
      </c>
      <c r="BL1961" s="78">
        <f t="shared" si="354"/>
        <v>977000</v>
      </c>
      <c r="BM1961" s="82">
        <f t="shared" si="349"/>
        <v>0.9996964995761789</v>
      </c>
      <c r="BN1961" s="82">
        <f t="shared" si="350"/>
        <v>3.0350042382110143E-4</v>
      </c>
      <c r="BO1961" s="86">
        <f t="shared" si="355"/>
        <v>1.2607444792589462E-6</v>
      </c>
      <c r="BP1961" s="83">
        <f>SUMPRODUCT(BC1960:$BC$2006, BN1961:$BN$2007)</f>
        <v>6.49390618346618</v>
      </c>
      <c r="BQ1961" s="77">
        <f t="shared" si="351"/>
        <v>5.3839783408839493E-5</v>
      </c>
    </row>
    <row r="1962" spans="55:69" x14ac:dyDescent="0.35">
      <c r="BC1962" s="88">
        <v>500</v>
      </c>
      <c r="BE1962" s="78">
        <f t="shared" si="352"/>
        <v>977500</v>
      </c>
      <c r="BF1962" s="82">
        <f t="shared" si="346"/>
        <v>0.98886115976999667</v>
      </c>
      <c r="BG1962" s="82">
        <f t="shared" si="348"/>
        <v>1.1138840230003333E-2</v>
      </c>
      <c r="BH1962" s="86">
        <f t="shared" si="353"/>
        <v>2.5653483939791499E-5</v>
      </c>
      <c r="BI1962" s="83">
        <f>SUMPRODUCT(BC1962:$BC$2007,BG1962:$BG$2007)</f>
        <v>243.38370695402236</v>
      </c>
      <c r="BJ1962" s="77">
        <f t="shared" si="347"/>
        <v>1.119768512929433E-3</v>
      </c>
      <c r="BL1962" s="78">
        <f t="shared" si="354"/>
        <v>977500</v>
      </c>
      <c r="BM1962" s="82">
        <f t="shared" si="349"/>
        <v>0.99969775510517533</v>
      </c>
      <c r="BN1962" s="82">
        <f t="shared" si="350"/>
        <v>3.0224489482466588E-4</v>
      </c>
      <c r="BO1962" s="86">
        <f t="shared" si="355"/>
        <v>1.2555289964355509E-6</v>
      </c>
      <c r="BP1962" s="83">
        <f>SUMPRODUCT(BC1961:$BC$2006, BN1962:$BN$2007)</f>
        <v>6.3421559715556306</v>
      </c>
      <c r="BQ1962" s="77">
        <f t="shared" si="351"/>
        <v>5.2581650274377026E-5</v>
      </c>
    </row>
    <row r="1963" spans="55:69" x14ac:dyDescent="0.35">
      <c r="BC1963" s="88">
        <v>500</v>
      </c>
      <c r="BE1963" s="78">
        <f t="shared" si="352"/>
        <v>978000</v>
      </c>
      <c r="BF1963" s="82">
        <f t="shared" si="346"/>
        <v>0.98888675430802664</v>
      </c>
      <c r="BG1963" s="82">
        <f t="shared" si="348"/>
        <v>1.1113245691973361E-2</v>
      </c>
      <c r="BH1963" s="86">
        <f t="shared" si="353"/>
        <v>2.5594538029971581E-5</v>
      </c>
      <c r="BI1963" s="83">
        <f>SUMPRODUCT(BC1963:$BC$2007,BG1963:$BG$2007)</f>
        <v>237.8142868390207</v>
      </c>
      <c r="BJ1963" s="77">
        <f t="shared" si="347"/>
        <v>1.0941445245445703E-3</v>
      </c>
      <c r="BL1963" s="78">
        <f t="shared" si="354"/>
        <v>978000</v>
      </c>
      <c r="BM1963" s="82">
        <f t="shared" si="349"/>
        <v>0.99969900544026447</v>
      </c>
      <c r="BN1963" s="82">
        <f t="shared" si="350"/>
        <v>3.0099455973553457E-4</v>
      </c>
      <c r="BO1963" s="86">
        <f t="shared" si="355"/>
        <v>1.2503350891313048E-6</v>
      </c>
      <c r="BP1963" s="83">
        <f>SUMPRODUCT(BC1962:$BC$2006, BN1963:$BN$2007)</f>
        <v>6.1910335241432968</v>
      </c>
      <c r="BQ1963" s="77">
        <f t="shared" si="351"/>
        <v>5.1328721820065586E-5</v>
      </c>
    </row>
    <row r="1964" spans="55:69" x14ac:dyDescent="0.35">
      <c r="BC1964" s="88">
        <v>500</v>
      </c>
      <c r="BE1964" s="78">
        <f t="shared" si="352"/>
        <v>978500</v>
      </c>
      <c r="BF1964" s="82">
        <f t="shared" si="346"/>
        <v>0.98891229003559145</v>
      </c>
      <c r="BG1964" s="82">
        <f t="shared" si="348"/>
        <v>1.1087709964408554E-2</v>
      </c>
      <c r="BH1964" s="86">
        <f t="shared" si="353"/>
        <v>2.5535727564807154E-5</v>
      </c>
      <c r="BI1964" s="83">
        <f>SUMPRODUCT(BC1964:$BC$2007,BG1964:$BG$2007)</f>
        <v>232.25766399303401</v>
      </c>
      <c r="BJ1964" s="77">
        <f t="shared" si="347"/>
        <v>1.0685794142952815E-3</v>
      </c>
      <c r="BL1964" s="78">
        <f t="shared" si="354"/>
        <v>978500</v>
      </c>
      <c r="BM1964" s="82">
        <f t="shared" si="349"/>
        <v>0.99970025060293255</v>
      </c>
      <c r="BN1964" s="82">
        <f t="shared" si="350"/>
        <v>2.997493970674503E-4</v>
      </c>
      <c r="BO1964" s="86">
        <f t="shared" si="355"/>
        <v>1.2451626680842764E-6</v>
      </c>
      <c r="BP1964" s="83">
        <f>SUMPRODUCT(BC1963:$BC$2006, BN1964:$BN$2007)</f>
        <v>6.040536244275529</v>
      </c>
      <c r="BQ1964" s="77">
        <f t="shared" si="351"/>
        <v>5.0080976515039452E-5</v>
      </c>
    </row>
    <row r="1965" spans="55:69" x14ac:dyDescent="0.35">
      <c r="BC1965" s="88">
        <v>500</v>
      </c>
      <c r="BE1965" s="78">
        <f t="shared" si="352"/>
        <v>979000</v>
      </c>
      <c r="BF1965" s="82">
        <f t="shared" si="346"/>
        <v>0.98893776708782399</v>
      </c>
      <c r="BG1965" s="82">
        <f t="shared" si="348"/>
        <v>1.1062232912176007E-2</v>
      </c>
      <c r="BH1965" s="86">
        <f t="shared" si="353"/>
        <v>2.5477052232547592E-5</v>
      </c>
      <c r="BI1965" s="83">
        <f>SUMPRODUCT(BC1965:$BC$2007,BG1965:$BG$2007)</f>
        <v>226.71380901082975</v>
      </c>
      <c r="BJ1965" s="77">
        <f t="shared" si="347"/>
        <v>1.0430730468929145E-3</v>
      </c>
      <c r="BL1965" s="78">
        <f t="shared" si="354"/>
        <v>979000</v>
      </c>
      <c r="BM1965" s="82">
        <f t="shared" si="349"/>
        <v>0.99970149061457725</v>
      </c>
      <c r="BN1965" s="82">
        <f t="shared" si="350"/>
        <v>2.9850938542275163E-4</v>
      </c>
      <c r="BO1965" s="86">
        <f t="shared" si="355"/>
        <v>1.2400116446986686E-6</v>
      </c>
      <c r="BP1965" s="83">
        <f>SUMPRODUCT(BC1964:$BC$2006, BN1965:$BN$2007)</f>
        <v>5.8906615457418035</v>
      </c>
      <c r="BQ1965" s="77">
        <f t="shared" si="351"/>
        <v>4.8838392917502187E-5</v>
      </c>
    </row>
    <row r="1966" spans="55:69" x14ac:dyDescent="0.35">
      <c r="BC1966" s="88">
        <v>500</v>
      </c>
      <c r="BE1966" s="78">
        <f t="shared" si="352"/>
        <v>979500</v>
      </c>
      <c r="BF1966" s="82">
        <f t="shared" si="346"/>
        <v>0.9889631855995471</v>
      </c>
      <c r="BG1966" s="82">
        <f t="shared" si="348"/>
        <v>1.1036814400452899E-2</v>
      </c>
      <c r="BH1966" s="86">
        <f t="shared" si="353"/>
        <v>2.5418511723107606E-5</v>
      </c>
      <c r="BI1966" s="83">
        <f>SUMPRODUCT(BC1966:$BC$2007,BG1966:$BG$2007)</f>
        <v>221.18269255474175</v>
      </c>
      <c r="BJ1966" s="77">
        <f t="shared" si="347"/>
        <v>1.01762528735968E-3</v>
      </c>
      <c r="BL1966" s="78">
        <f t="shared" si="354"/>
        <v>979500</v>
      </c>
      <c r="BM1966" s="82">
        <f t="shared" si="349"/>
        <v>0.99970272549650718</v>
      </c>
      <c r="BN1966" s="82">
        <f t="shared" si="350"/>
        <v>2.9727450349281703E-4</v>
      </c>
      <c r="BO1966" s="86">
        <f t="shared" si="355"/>
        <v>1.2348819299345948E-6</v>
      </c>
      <c r="BP1966" s="83">
        <f>SUMPRODUCT(BC1965:$BC$2006, BN1966:$BN$2007)</f>
        <v>5.7414068530304281</v>
      </c>
      <c r="BQ1966" s="77">
        <f t="shared" si="351"/>
        <v>4.7600949674359407E-5</v>
      </c>
    </row>
    <row r="1967" spans="55:69" x14ac:dyDescent="0.35">
      <c r="BC1967" s="88">
        <v>500</v>
      </c>
      <c r="BE1967" s="78">
        <f t="shared" si="352"/>
        <v>980000</v>
      </c>
      <c r="BF1967" s="82">
        <f t="shared" si="346"/>
        <v>0.9889885457052735</v>
      </c>
      <c r="BG1967" s="82">
        <f t="shared" si="348"/>
        <v>1.1011454294726497E-2</v>
      </c>
      <c r="BH1967" s="86">
        <f t="shared" si="353"/>
        <v>2.5360105726401905E-5</v>
      </c>
      <c r="BI1967" s="83">
        <f>SUMPRODUCT(BC1967:$BC$2007,BG1967:$BG$2007)</f>
        <v>215.66428535451527</v>
      </c>
      <c r="BJ1967" s="77">
        <f t="shared" si="347"/>
        <v>9.9223600102793714E-4</v>
      </c>
      <c r="BL1967" s="78">
        <f t="shared" si="354"/>
        <v>980000</v>
      </c>
      <c r="BM1967" s="82">
        <f t="shared" si="349"/>
        <v>0.99970395526994316</v>
      </c>
      <c r="BN1967" s="82">
        <f t="shared" si="350"/>
        <v>2.9604473005684362E-4</v>
      </c>
      <c r="BO1967" s="86">
        <f t="shared" si="355"/>
        <v>1.2297734359734136E-6</v>
      </c>
      <c r="BP1967" s="83">
        <f>SUMPRODUCT(BC1966:$BC$2006, BN1967:$BN$2007)</f>
        <v>5.5927696012840187</v>
      </c>
      <c r="BQ1967" s="77">
        <f t="shared" si="351"/>
        <v>4.6368625520849636E-5</v>
      </c>
    </row>
    <row r="1968" spans="55:69" x14ac:dyDescent="0.35">
      <c r="BC1968" s="88">
        <v>500</v>
      </c>
      <c r="BE1968" s="78">
        <f t="shared" si="352"/>
        <v>980500</v>
      </c>
      <c r="BF1968" s="82">
        <f t="shared" si="346"/>
        <v>0.98901384753920718</v>
      </c>
      <c r="BG1968" s="82">
        <f t="shared" si="348"/>
        <v>1.098615246079282E-2</v>
      </c>
      <c r="BH1968" s="86">
        <f t="shared" si="353"/>
        <v>2.5301833933677464E-5</v>
      </c>
      <c r="BI1968" s="83">
        <f>SUMPRODUCT(BC1968:$BC$2007,BG1968:$BG$2007)</f>
        <v>210.15855820715203</v>
      </c>
      <c r="BJ1968" s="77">
        <f t="shared" si="347"/>
        <v>9.6690505353948101E-4</v>
      </c>
      <c r="BL1968" s="78">
        <f t="shared" si="354"/>
        <v>980500</v>
      </c>
      <c r="BM1968" s="82">
        <f t="shared" si="349"/>
        <v>0.99970517995601815</v>
      </c>
      <c r="BN1968" s="82">
        <f t="shared" si="350"/>
        <v>2.9482004398184714E-4</v>
      </c>
      <c r="BO1968" s="86">
        <f t="shared" si="355"/>
        <v>1.2246860749964839E-6</v>
      </c>
      <c r="BP1968" s="83">
        <f>SUMPRODUCT(BC1967:$BC$2006, BN1968:$BN$2007)</f>
        <v>5.4447472362555978</v>
      </c>
      <c r="BQ1968" s="77">
        <f t="shared" si="351"/>
        <v>4.514139928018033E-5</v>
      </c>
    </row>
    <row r="1969" spans="55:69" x14ac:dyDescent="0.35">
      <c r="BC1969" s="88">
        <v>500</v>
      </c>
      <c r="BE1969" s="78">
        <f t="shared" si="352"/>
        <v>981000</v>
      </c>
      <c r="BF1969" s="82">
        <f t="shared" si="346"/>
        <v>0.98903909123524336</v>
      </c>
      <c r="BG1969" s="82">
        <f t="shared" si="348"/>
        <v>1.0960908764756638E-2</v>
      </c>
      <c r="BH1969" s="86">
        <f t="shared" si="353"/>
        <v>2.5243696036181262E-5</v>
      </c>
      <c r="BI1969" s="83">
        <f>SUMPRODUCT(BC1969:$BC$2007,BG1969:$BG$2007)</f>
        <v>204.66548197675561</v>
      </c>
      <c r="BJ1969" s="77">
        <f t="shared" si="347"/>
        <v>9.416323108448314E-4</v>
      </c>
      <c r="BL1969" s="78">
        <f t="shared" si="354"/>
        <v>981000</v>
      </c>
      <c r="BM1969" s="82">
        <f t="shared" si="349"/>
        <v>0.99970639957577778</v>
      </c>
      <c r="BN1969" s="82">
        <f t="shared" si="350"/>
        <v>2.9360042422221788E-4</v>
      </c>
      <c r="BO1969" s="86">
        <f t="shared" si="355"/>
        <v>1.2196197596292535E-6</v>
      </c>
      <c r="BP1969" s="83">
        <f>SUMPRODUCT(BC1968:$BC$2006, BN1969:$BN$2007)</f>
        <v>5.2973372142646742</v>
      </c>
      <c r="BQ1969" s="77">
        <f t="shared" si="351"/>
        <v>4.3919249863163746E-5</v>
      </c>
    </row>
    <row r="1970" spans="55:69" x14ac:dyDescent="0.35">
      <c r="BC1970" s="88">
        <v>500</v>
      </c>
      <c r="BE1970" s="78">
        <f t="shared" si="352"/>
        <v>981500</v>
      </c>
      <c r="BF1970" s="82">
        <f t="shared" si="346"/>
        <v>0.98906427692696985</v>
      </c>
      <c r="BG1970" s="82">
        <f t="shared" si="348"/>
        <v>1.0935723073030146E-2</v>
      </c>
      <c r="BH1970" s="86">
        <f t="shared" si="353"/>
        <v>2.5185691726492543E-5</v>
      </c>
      <c r="BI1970" s="83">
        <f>SUMPRODUCT(BC1970:$BC$2007,BG1970:$BG$2007)</f>
        <v>199.18502759437732</v>
      </c>
      <c r="BJ1970" s="77">
        <f t="shared" si="347"/>
        <v>9.1641763920252358E-4</v>
      </c>
      <c r="BL1970" s="78">
        <f t="shared" si="354"/>
        <v>981500</v>
      </c>
      <c r="BM1970" s="82">
        <f t="shared" si="349"/>
        <v>0.9997076141501805</v>
      </c>
      <c r="BN1970" s="82">
        <f t="shared" si="350"/>
        <v>2.9238584981949867E-4</v>
      </c>
      <c r="BO1970" s="86">
        <f t="shared" si="355"/>
        <v>1.2145744027192151E-6</v>
      </c>
      <c r="BP1970" s="83">
        <f>SUMPRODUCT(BC1969:$BC$2006, BN1970:$BN$2007)</f>
        <v>5.1505370021535661</v>
      </c>
      <c r="BQ1970" s="77">
        <f t="shared" si="351"/>
        <v>4.2702156267854815E-5</v>
      </c>
    </row>
    <row r="1971" spans="55:69" x14ac:dyDescent="0.35">
      <c r="BC1971" s="88">
        <v>500</v>
      </c>
      <c r="BE1971" s="78">
        <f t="shared" si="352"/>
        <v>982000</v>
      </c>
      <c r="BF1971" s="82">
        <f t="shared" si="346"/>
        <v>0.98908940474766738</v>
      </c>
      <c r="BG1971" s="82">
        <f t="shared" si="348"/>
        <v>1.0910595252332622E-2</v>
      </c>
      <c r="BH1971" s="86">
        <f t="shared" si="353"/>
        <v>2.5127820697523617E-5</v>
      </c>
      <c r="BI1971" s="83">
        <f>SUMPRODUCT(BC1971:$BC$2007,BG1971:$BG$2007)</f>
        <v>193.71716605786222</v>
      </c>
      <c r="BJ1971" s="77">
        <f t="shared" si="347"/>
        <v>8.9126090517840006E-4</v>
      </c>
      <c r="BL1971" s="78">
        <f t="shared" si="354"/>
        <v>982000</v>
      </c>
      <c r="BM1971" s="82">
        <f t="shared" si="349"/>
        <v>0.99970882370009795</v>
      </c>
      <c r="BN1971" s="82">
        <f t="shared" si="350"/>
        <v>2.9117629990205174E-4</v>
      </c>
      <c r="BO1971" s="86">
        <f t="shared" si="355"/>
        <v>1.2095499174469282E-6</v>
      </c>
      <c r="BP1971" s="83">
        <f>SUMPRODUCT(BC1970:$BC$2006, BN1971:$BN$2007)</f>
        <v>5.0043440772438164</v>
      </c>
      <c r="BQ1971" s="77">
        <f t="shared" si="351"/>
        <v>4.1490097579189796E-5</v>
      </c>
    </row>
    <row r="1972" spans="55:69" x14ac:dyDescent="0.35">
      <c r="BC1972" s="88">
        <v>500</v>
      </c>
      <c r="BE1972" s="78">
        <f t="shared" si="352"/>
        <v>982500</v>
      </c>
      <c r="BF1972" s="82">
        <f t="shared" si="346"/>
        <v>0.98911447483031067</v>
      </c>
      <c r="BG1972" s="82">
        <f t="shared" si="348"/>
        <v>1.0885525169689325E-2</v>
      </c>
      <c r="BH1972" s="86">
        <f t="shared" si="353"/>
        <v>2.507008264329702E-5</v>
      </c>
      <c r="BI1972" s="83">
        <f>SUMPRODUCT(BC1972:$BC$2007,BG1972:$BG$2007)</f>
        <v>188.26186843169589</v>
      </c>
      <c r="BJ1972" s="77">
        <f t="shared" si="347"/>
        <v>8.6616197564490531E-4</v>
      </c>
      <c r="BL1972" s="78">
        <f t="shared" si="354"/>
        <v>982500</v>
      </c>
      <c r="BM1972" s="82">
        <f t="shared" si="349"/>
        <v>0.99971002824631572</v>
      </c>
      <c r="BN1972" s="82">
        <f t="shared" si="350"/>
        <v>2.8997175368428163E-4</v>
      </c>
      <c r="BO1972" s="86">
        <f t="shared" si="355"/>
        <v>1.2045462177701083E-6</v>
      </c>
      <c r="BP1972" s="83">
        <f>SUMPRODUCT(BC1971:$BC$2006, BN1972:$BN$2007)</f>
        <v>4.8587559272927905</v>
      </c>
      <c r="BQ1972" s="77">
        <f t="shared" si="351"/>
        <v>4.0283052968626447E-5</v>
      </c>
    </row>
    <row r="1973" spans="55:69" x14ac:dyDescent="0.35">
      <c r="BC1973" s="88">
        <v>500</v>
      </c>
      <c r="BE1973" s="78">
        <f t="shared" si="352"/>
        <v>983000</v>
      </c>
      <c r="BF1973" s="82">
        <f t="shared" si="346"/>
        <v>0.98913948730756862</v>
      </c>
      <c r="BG1973" s="82">
        <f t="shared" si="348"/>
        <v>1.0860512692431379E-2</v>
      </c>
      <c r="BH1973" s="86">
        <f t="shared" si="353"/>
        <v>2.5012477257946308E-5</v>
      </c>
      <c r="BI1973" s="83">
        <f>SUMPRODUCT(BC1973:$BC$2007,BG1973:$BG$2007)</f>
        <v>182.81910584685122</v>
      </c>
      <c r="BJ1973" s="77">
        <f t="shared" si="347"/>
        <v>8.4112071778038114E-4</v>
      </c>
      <c r="BL1973" s="78">
        <f t="shared" si="354"/>
        <v>983000</v>
      </c>
      <c r="BM1973" s="82">
        <f t="shared" si="349"/>
        <v>0.99971122780953314</v>
      </c>
      <c r="BN1973" s="82">
        <f t="shared" si="350"/>
        <v>2.887721904668572E-4</v>
      </c>
      <c r="BO1973" s="86">
        <f t="shared" si="355"/>
        <v>1.1995632174244264E-6</v>
      </c>
      <c r="BP1973" s="83">
        <f>SUMPRODUCT(BC1972:$BC$2006, BN1973:$BN$2007)</f>
        <v>4.7137700504506501</v>
      </c>
      <c r="BQ1973" s="77">
        <f t="shared" si="351"/>
        <v>3.9081001693787269E-5</v>
      </c>
    </row>
    <row r="1974" spans="55:69" x14ac:dyDescent="0.35">
      <c r="BC1974" s="88">
        <v>500</v>
      </c>
      <c r="BE1974" s="78">
        <f t="shared" si="352"/>
        <v>983500</v>
      </c>
      <c r="BF1974" s="82">
        <f t="shared" si="346"/>
        <v>0.98916444231180534</v>
      </c>
      <c r="BG1974" s="82">
        <f t="shared" si="348"/>
        <v>1.0835557688194664E-2</v>
      </c>
      <c r="BH1974" s="86">
        <f t="shared" si="353"/>
        <v>2.4955004236715261E-5</v>
      </c>
      <c r="BI1974" s="83">
        <f>SUMPRODUCT(BC1974:$BC$2007,BG1974:$BG$2007)</f>
        <v>177.38884950063553</v>
      </c>
      <c r="BJ1974" s="77">
        <f t="shared" si="347"/>
        <v>8.1613699906836294E-4</v>
      </c>
      <c r="BL1974" s="78">
        <f t="shared" si="354"/>
        <v>983500</v>
      </c>
      <c r="BM1974" s="82">
        <f t="shared" si="349"/>
        <v>0.99971242241036418</v>
      </c>
      <c r="BN1974" s="82">
        <f t="shared" si="350"/>
        <v>2.8757758963582347E-4</v>
      </c>
      <c r="BO1974" s="86">
        <f t="shared" si="355"/>
        <v>1.1946008310337319E-6</v>
      </c>
      <c r="BP1974" s="83">
        <f>SUMPRODUCT(BC1973:$BC$2006, BN1974:$BN$2007)</f>
        <v>4.5693839552172211</v>
      </c>
      <c r="BQ1974" s="77">
        <f t="shared" si="351"/>
        <v>3.7883923098101954E-5</v>
      </c>
    </row>
    <row r="1975" spans="55:69" x14ac:dyDescent="0.35">
      <c r="BC1975" s="88">
        <v>500</v>
      </c>
      <c r="BE1975" s="78">
        <f t="shared" si="352"/>
        <v>984000</v>
      </c>
      <c r="BF1975" s="82">
        <f t="shared" si="346"/>
        <v>0.98918933997508096</v>
      </c>
      <c r="BG1975" s="82">
        <f t="shared" si="348"/>
        <v>1.0810660024919039E-2</v>
      </c>
      <c r="BH1975" s="86">
        <f t="shared" si="353"/>
        <v>2.4897663275624815E-5</v>
      </c>
      <c r="BI1975" s="83">
        <f>SUMPRODUCT(BC1975:$BC$2007,BG1975:$BG$2007)</f>
        <v>171.97107065653822</v>
      </c>
      <c r="BJ1975" s="77">
        <f t="shared" si="347"/>
        <v>7.9121068729687922E-4</v>
      </c>
      <c r="BL1975" s="78">
        <f t="shared" si="354"/>
        <v>984000</v>
      </c>
      <c r="BM1975" s="82">
        <f t="shared" si="349"/>
        <v>0.99971361206933718</v>
      </c>
      <c r="BN1975" s="82">
        <f t="shared" si="350"/>
        <v>2.8638793066282364E-4</v>
      </c>
      <c r="BO1975" s="86">
        <f t="shared" si="355"/>
        <v>1.1896589729998297E-6</v>
      </c>
      <c r="BP1975" s="83">
        <f>SUMPRODUCT(BC1974:$BC$2006, BN1975:$BN$2007)</f>
        <v>4.4255951603993093</v>
      </c>
      <c r="BQ1975" s="77">
        <f t="shared" si="351"/>
        <v>3.6691796610453449E-5</v>
      </c>
    </row>
    <row r="1976" spans="55:69" x14ac:dyDescent="0.35">
      <c r="BC1976" s="88">
        <v>500</v>
      </c>
      <c r="BE1976" s="78">
        <f t="shared" si="352"/>
        <v>984500</v>
      </c>
      <c r="BF1976" s="82">
        <f t="shared" si="346"/>
        <v>0.98921418042915199</v>
      </c>
      <c r="BG1976" s="82">
        <f t="shared" si="348"/>
        <v>1.078581957084801E-2</v>
      </c>
      <c r="BH1976" s="86">
        <f t="shared" si="353"/>
        <v>2.4840454071028972E-5</v>
      </c>
      <c r="BI1976" s="83">
        <f>SUMPRODUCT(BC1976:$BC$2007,BG1976:$BG$2007)</f>
        <v>166.56574064407872</v>
      </c>
      <c r="BJ1976" s="77">
        <f t="shared" si="347"/>
        <v>7.6634165055775179E-4</v>
      </c>
      <c r="BL1976" s="78">
        <f t="shared" si="354"/>
        <v>984500</v>
      </c>
      <c r="BM1976" s="82">
        <f t="shared" si="349"/>
        <v>0.99971479680689579</v>
      </c>
      <c r="BN1976" s="82">
        <f t="shared" si="350"/>
        <v>2.8520319310421094E-4</v>
      </c>
      <c r="BO1976" s="86">
        <f t="shared" si="355"/>
        <v>1.1847375586127029E-6</v>
      </c>
      <c r="BP1976" s="83">
        <f>SUMPRODUCT(BC1975:$BC$2006, BN1976:$BN$2007)</f>
        <v>4.282401195067898</v>
      </c>
      <c r="BQ1976" s="77">
        <f t="shared" si="351"/>
        <v>3.550460174482313E-5</v>
      </c>
    </row>
    <row r="1977" spans="55:69" x14ac:dyDescent="0.35">
      <c r="BC1977" s="88">
        <v>500</v>
      </c>
      <c r="BE1977" s="78">
        <f t="shared" si="352"/>
        <v>985000</v>
      </c>
      <c r="BF1977" s="82">
        <f t="shared" si="346"/>
        <v>0.98923896380547227</v>
      </c>
      <c r="BG1977" s="82">
        <f t="shared" si="348"/>
        <v>1.0761036194527729E-2</v>
      </c>
      <c r="BH1977" s="86">
        <f t="shared" si="353"/>
        <v>2.4783376320280937E-5</v>
      </c>
      <c r="BI1977" s="83">
        <f>SUMPRODUCT(BC1977:$BC$2007,BG1977:$BG$2007)</f>
        <v>161.17283085865469</v>
      </c>
      <c r="BJ1977" s="77">
        <f t="shared" si="347"/>
        <v>7.4152975724589728E-4</v>
      </c>
      <c r="BL1977" s="78">
        <f t="shared" si="354"/>
        <v>985000</v>
      </c>
      <c r="BM1977" s="82">
        <f t="shared" si="349"/>
        <v>0.99971597664339917</v>
      </c>
      <c r="BN1977" s="82">
        <f t="shared" si="350"/>
        <v>2.8402335660082656E-4</v>
      </c>
      <c r="BO1977" s="86">
        <f t="shared" si="355"/>
        <v>1.1798365033843794E-6</v>
      </c>
      <c r="BP1977" s="83">
        <f>SUMPRODUCT(BC1976:$BC$2006, BN1977:$BN$2007)</f>
        <v>4.1397995985157916</v>
      </c>
      <c r="BQ1977" s="77">
        <f t="shared" si="351"/>
        <v>3.4322318099939592E-5</v>
      </c>
    </row>
    <row r="1978" spans="55:69" x14ac:dyDescent="0.35">
      <c r="BC1978" s="88">
        <v>500</v>
      </c>
      <c r="BE1978" s="78">
        <f t="shared" si="352"/>
        <v>985500</v>
      </c>
      <c r="BF1978" s="82">
        <f t="shared" si="346"/>
        <v>0.98926369023519345</v>
      </c>
      <c r="BG1978" s="82">
        <f t="shared" si="348"/>
        <v>1.0736309764806551E-2</v>
      </c>
      <c r="BH1978" s="86">
        <f t="shared" si="353"/>
        <v>2.4726429721178E-5</v>
      </c>
      <c r="BI1978" s="83">
        <f>SUMPRODUCT(BC1978:$BC$2007,BG1978:$BG$2007)</f>
        <v>155.79231276139083</v>
      </c>
      <c r="BJ1978" s="77">
        <f t="shared" si="347"/>
        <v>7.1677487605863188E-4</v>
      </c>
      <c r="BL1978" s="78">
        <f t="shared" si="354"/>
        <v>985500</v>
      </c>
      <c r="BM1978" s="82">
        <f t="shared" si="349"/>
        <v>0.99971715159912211</v>
      </c>
      <c r="BN1978" s="82">
        <f t="shared" si="350"/>
        <v>2.8284840087788865E-4</v>
      </c>
      <c r="BO1978" s="86">
        <f t="shared" si="355"/>
        <v>1.1749557229379093E-6</v>
      </c>
      <c r="BP1978" s="83">
        <f>SUMPRODUCT(BC1977:$BC$2006, BN1978:$BN$2007)</f>
        <v>3.9977879202153788</v>
      </c>
      <c r="BQ1978" s="77">
        <f t="shared" si="351"/>
        <v>3.3144925358928514E-5</v>
      </c>
    </row>
    <row r="1979" spans="55:69" x14ac:dyDescent="0.35">
      <c r="BC1979" s="88">
        <v>500</v>
      </c>
      <c r="BE1979" s="78">
        <f t="shared" si="352"/>
        <v>986000</v>
      </c>
      <c r="BF1979" s="82">
        <f t="shared" si="346"/>
        <v>0.98928835984916619</v>
      </c>
      <c r="BG1979" s="82">
        <f t="shared" si="348"/>
        <v>1.0711640150833812E-2</v>
      </c>
      <c r="BH1979" s="86">
        <f t="shared" si="353"/>
        <v>2.4669613972738702E-5</v>
      </c>
      <c r="BI1979" s="83">
        <f>SUMPRODUCT(BC1979:$BC$2007,BG1979:$BG$2007)</f>
        <v>150.42415787898753</v>
      </c>
      <c r="BJ1979" s="77">
        <f t="shared" si="347"/>
        <v>6.9207687599497449E-4</v>
      </c>
      <c r="BL1979" s="78">
        <f t="shared" si="354"/>
        <v>986000</v>
      </c>
      <c r="BM1979" s="82">
        <f t="shared" si="349"/>
        <v>0.99971832169425556</v>
      </c>
      <c r="BN1979" s="82">
        <f t="shared" si="350"/>
        <v>2.816783057444372E-4</v>
      </c>
      <c r="BO1979" s="86">
        <f t="shared" si="355"/>
        <v>1.1700951334514542E-6</v>
      </c>
      <c r="BP1979" s="83">
        <f>SUMPRODUCT(BC1978:$BC$2006, BN1979:$BN$2007)</f>
        <v>3.8563637197764344</v>
      </c>
      <c r="BQ1979" s="77">
        <f t="shared" si="351"/>
        <v>3.1972403288962777E-5</v>
      </c>
    </row>
    <row r="1980" spans="55:69" x14ac:dyDescent="0.35">
      <c r="BC1980" s="88">
        <v>500</v>
      </c>
      <c r="BE1980" s="78">
        <f t="shared" si="352"/>
        <v>986500</v>
      </c>
      <c r="BF1980" s="82">
        <f t="shared" si="346"/>
        <v>0.98931297277794006</v>
      </c>
      <c r="BG1980" s="82">
        <f t="shared" si="348"/>
        <v>1.0687027222059942E-2</v>
      </c>
      <c r="BH1980" s="86">
        <f t="shared" si="353"/>
        <v>2.4612928773870557E-5</v>
      </c>
      <c r="BI1980" s="83">
        <f>SUMPRODUCT(BC1980:$BC$2007,BG1980:$BG$2007)</f>
        <v>145.06833780357064</v>
      </c>
      <c r="BJ1980" s="77">
        <f t="shared" si="347"/>
        <v>6.6743562635495593E-4</v>
      </c>
      <c r="BL1980" s="78">
        <f t="shared" si="354"/>
        <v>986500</v>
      </c>
      <c r="BM1980" s="82">
        <f t="shared" si="349"/>
        <v>0.99971948694890678</v>
      </c>
      <c r="BN1980" s="82">
        <f t="shared" si="350"/>
        <v>2.80513051093223E-4</v>
      </c>
      <c r="BO1980" s="86">
        <f t="shared" si="355"/>
        <v>1.1652546512141981E-6</v>
      </c>
      <c r="BP1980" s="83">
        <f>SUMPRODUCT(BC1979:$BC$2006, BN1980:$BN$2007)</f>
        <v>3.7155245669042158</v>
      </c>
      <c r="BQ1980" s="77">
        <f t="shared" si="351"/>
        <v>3.0804731740915052E-5</v>
      </c>
    </row>
    <row r="1981" spans="55:69" x14ac:dyDescent="0.35">
      <c r="BC1981" s="88">
        <v>500</v>
      </c>
      <c r="BE1981" s="78">
        <f t="shared" si="352"/>
        <v>987000</v>
      </c>
      <c r="BF1981" s="82">
        <f t="shared" si="346"/>
        <v>0.98933752915176498</v>
      </c>
      <c r="BG1981" s="82">
        <f t="shared" si="348"/>
        <v>1.0662470848235017E-2</v>
      </c>
      <c r="BH1981" s="86">
        <f t="shared" si="353"/>
        <v>2.4556373824924371E-5</v>
      </c>
      <c r="BI1981" s="83">
        <f>SUMPRODUCT(BC1981:$BC$2007,BG1981:$BG$2007)</f>
        <v>139.72482419254069</v>
      </c>
      <c r="BJ1981" s="77">
        <f t="shared" si="347"/>
        <v>6.4285099673892527E-4</v>
      </c>
      <c r="BL1981" s="78">
        <f t="shared" si="354"/>
        <v>987000</v>
      </c>
      <c r="BM1981" s="82">
        <f t="shared" si="349"/>
        <v>0.99972064738310029</v>
      </c>
      <c r="BN1981" s="82">
        <f t="shared" si="350"/>
        <v>2.7935261689970847E-4</v>
      </c>
      <c r="BO1981" s="86">
        <f t="shared" si="355"/>
        <v>1.1604341935145257E-6</v>
      </c>
      <c r="BP1981" s="83">
        <f>SUMPRODUCT(BC1980:$BC$2006, BN1981:$BN$2007)</f>
        <v>3.5752680413576043</v>
      </c>
      <c r="BQ1981" s="77">
        <f t="shared" si="351"/>
        <v>2.9641890649010743E-5</v>
      </c>
    </row>
    <row r="1982" spans="55:69" x14ac:dyDescent="0.35">
      <c r="BC1982" s="88">
        <v>500</v>
      </c>
      <c r="BE1982" s="78">
        <f t="shared" si="352"/>
        <v>987500</v>
      </c>
      <c r="BF1982" s="82">
        <f t="shared" si="346"/>
        <v>0.98936202910059123</v>
      </c>
      <c r="BG1982" s="82">
        <f t="shared" si="348"/>
        <v>1.0637970899408766E-2</v>
      </c>
      <c r="BH1982" s="86">
        <f t="shared" si="353"/>
        <v>2.449994882625095E-5</v>
      </c>
      <c r="BI1982" s="83">
        <f>SUMPRODUCT(BC1982:$BC$2007,BG1982:$BG$2007)</f>
        <v>134.3935887684232</v>
      </c>
      <c r="BJ1982" s="77">
        <f t="shared" si="347"/>
        <v>6.1832285704686071E-4</v>
      </c>
      <c r="BL1982" s="78">
        <f t="shared" si="354"/>
        <v>987500</v>
      </c>
      <c r="BM1982" s="82">
        <f t="shared" si="349"/>
        <v>0.99972180301677727</v>
      </c>
      <c r="BN1982" s="82">
        <f t="shared" si="350"/>
        <v>2.7819698322273378E-4</v>
      </c>
      <c r="BO1982" s="86">
        <f t="shared" si="355"/>
        <v>1.1556336769746878E-6</v>
      </c>
      <c r="BP1982" s="83">
        <f>SUMPRODUCT(BC1981:$BC$2006, BN1982:$BN$2007)</f>
        <v>3.4355917329077501</v>
      </c>
      <c r="BQ1982" s="77">
        <f t="shared" si="351"/>
        <v>2.8483860030485167E-5</v>
      </c>
    </row>
    <row r="1983" spans="55:69" x14ac:dyDescent="0.35">
      <c r="BC1983" s="88">
        <v>500</v>
      </c>
      <c r="BE1983" s="78">
        <f t="shared" si="352"/>
        <v>988000</v>
      </c>
      <c r="BF1983" s="82">
        <f t="shared" si="346"/>
        <v>0.98938647275407088</v>
      </c>
      <c r="BG1983" s="82">
        <f t="shared" si="348"/>
        <v>1.0613527245929122E-2</v>
      </c>
      <c r="BH1983" s="86">
        <f t="shared" si="353"/>
        <v>2.4443653479644389E-5</v>
      </c>
      <c r="BI1983" s="83">
        <f>SUMPRODUCT(BC1983:$BC$2007,BG1983:$BG$2007)</f>
        <v>129.0746033187188</v>
      </c>
      <c r="BJ1983" s="77">
        <f t="shared" si="347"/>
        <v>5.9385107747768047E-4</v>
      </c>
      <c r="BL1983" s="78">
        <f t="shared" si="354"/>
        <v>988000</v>
      </c>
      <c r="BM1983" s="82">
        <f t="shared" si="349"/>
        <v>0.9997229538697967</v>
      </c>
      <c r="BN1983" s="82">
        <f t="shared" si="350"/>
        <v>2.770461302032956E-4</v>
      </c>
      <c r="BO1983" s="86">
        <f t="shared" si="355"/>
        <v>1.1508530194381805E-6</v>
      </c>
      <c r="BP1983" s="83">
        <f>SUMPRODUCT(BC1982:$BC$2006, BN1983:$BN$2007)</f>
        <v>3.2964932412963832</v>
      </c>
      <c r="BQ1983" s="77">
        <f t="shared" si="351"/>
        <v>2.7330619985237866E-5</v>
      </c>
    </row>
    <row r="1984" spans="55:69" x14ac:dyDescent="0.35">
      <c r="BC1984" s="88">
        <v>500</v>
      </c>
      <c r="BE1984" s="78">
        <f t="shared" si="352"/>
        <v>988500</v>
      </c>
      <c r="BF1984" s="82">
        <f t="shared" si="346"/>
        <v>0.98941086024155789</v>
      </c>
      <c r="BG1984" s="82">
        <f t="shared" si="348"/>
        <v>1.0589139758442112E-2</v>
      </c>
      <c r="BH1984" s="86">
        <f t="shared" si="353"/>
        <v>2.4387487487009807E-5</v>
      </c>
      <c r="BI1984" s="83">
        <f>SUMPRODUCT(BC1984:$BC$2007,BG1984:$BG$2007)</f>
        <v>123.76783969575423</v>
      </c>
      <c r="BJ1984" s="77">
        <f t="shared" si="347"/>
        <v>5.6943552852855705E-4</v>
      </c>
      <c r="BL1984" s="78">
        <f t="shared" si="354"/>
        <v>988500</v>
      </c>
      <c r="BM1984" s="82">
        <f t="shared" si="349"/>
        <v>0.99972409996193534</v>
      </c>
      <c r="BN1984" s="82">
        <f t="shared" si="350"/>
        <v>2.7590003806465813E-4</v>
      </c>
      <c r="BO1984" s="86">
        <f t="shared" si="355"/>
        <v>1.1460921386374778E-6</v>
      </c>
      <c r="BP1984" s="83">
        <f>SUMPRODUCT(BC1983:$BC$2006, BN1984:$BN$2007)</f>
        <v>3.1579701761947354</v>
      </c>
      <c r="BQ1984" s="77">
        <f t="shared" si="351"/>
        <v>2.6182150695492063E-5</v>
      </c>
    </row>
    <row r="1985" spans="55:69" x14ac:dyDescent="0.35">
      <c r="BC1985" s="88">
        <v>500</v>
      </c>
      <c r="BE1985" s="78">
        <f t="shared" si="352"/>
        <v>989000</v>
      </c>
      <c r="BF1985" s="82">
        <f t="shared" si="346"/>
        <v>0.98943519169210903</v>
      </c>
      <c r="BG1985" s="82">
        <f t="shared" si="348"/>
        <v>1.0564808307890972E-2</v>
      </c>
      <c r="BH1985" s="86">
        <f t="shared" si="353"/>
        <v>2.4331450551140499E-5</v>
      </c>
      <c r="BI1985" s="83">
        <f>SUMPRODUCT(BC1985:$BC$2007,BG1985:$BG$2007)</f>
        <v>118.47326981653318</v>
      </c>
      <c r="BJ1985" s="77">
        <f t="shared" si="347"/>
        <v>5.4507608099423088E-4</v>
      </c>
      <c r="BL1985" s="78">
        <f t="shared" si="354"/>
        <v>989000</v>
      </c>
      <c r="BM1985" s="82">
        <f t="shared" si="349"/>
        <v>0.99972524131288809</v>
      </c>
      <c r="BN1985" s="82">
        <f t="shared" si="350"/>
        <v>2.7475868711190898E-4</v>
      </c>
      <c r="BO1985" s="86">
        <f t="shared" si="355"/>
        <v>1.1413509527491428E-6</v>
      </c>
      <c r="BP1985" s="83">
        <f>SUMPRODUCT(BC1984:$BC$2006, BN1985:$BN$2007)</f>
        <v>3.0200201571624063</v>
      </c>
      <c r="BQ1985" s="77">
        <f t="shared" si="351"/>
        <v>2.5038432425453619E-5</v>
      </c>
    </row>
    <row r="1986" spans="55:69" x14ac:dyDescent="0.35">
      <c r="BC1986" s="88">
        <v>500</v>
      </c>
      <c r="BE1986" s="78">
        <f t="shared" si="352"/>
        <v>989500</v>
      </c>
      <c r="BF1986" s="82">
        <f t="shared" si="346"/>
        <v>0.98945946723448441</v>
      </c>
      <c r="BG1986" s="82">
        <f t="shared" si="348"/>
        <v>1.0540532765515587E-2</v>
      </c>
      <c r="BH1986" s="86">
        <f t="shared" si="353"/>
        <v>2.4275542375384873E-5</v>
      </c>
      <c r="BI1986" s="83">
        <f>SUMPRODUCT(BC1986:$BC$2007,BG1986:$BG$2007)</f>
        <v>113.1908656625877</v>
      </c>
      <c r="BJ1986" s="77">
        <f t="shared" si="347"/>
        <v>5.2077260596632689E-4</v>
      </c>
      <c r="BL1986" s="78">
        <f t="shared" si="354"/>
        <v>989500</v>
      </c>
      <c r="BM1986" s="82">
        <f t="shared" si="349"/>
        <v>0.9997263779422686</v>
      </c>
      <c r="BN1986" s="82">
        <f t="shared" si="350"/>
        <v>2.7362205773140413E-4</v>
      </c>
      <c r="BO1986" s="86">
        <f t="shared" si="355"/>
        <v>1.13662938050485E-6</v>
      </c>
      <c r="BP1986" s="83">
        <f>SUMPRODUCT(BC1985:$BC$2006, BN1986:$BN$2007)</f>
        <v>2.8826408136064519</v>
      </c>
      <c r="BQ1986" s="77">
        <f t="shared" si="351"/>
        <v>2.3899445520971853E-5</v>
      </c>
    </row>
    <row r="1987" spans="55:69" x14ac:dyDescent="0.35">
      <c r="BC1987" s="88">
        <v>500</v>
      </c>
      <c r="BE1987" s="78">
        <f t="shared" si="352"/>
        <v>990000</v>
      </c>
      <c r="BF1987" s="82">
        <f t="shared" si="346"/>
        <v>0.9894836869971485</v>
      </c>
      <c r="BG1987" s="82">
        <f t="shared" si="348"/>
        <v>1.0516313002851496E-2</v>
      </c>
      <c r="BH1987" s="86">
        <f t="shared" si="353"/>
        <v>2.4219762664090538E-5</v>
      </c>
      <c r="BI1987" s="83">
        <f>SUMPRODUCT(BC1987:$BC$2007,BG1987:$BG$2007)</f>
        <v>107.9205992798299</v>
      </c>
      <c r="BJ1987" s="77">
        <f t="shared" si="347"/>
        <v>4.9652497483267208E-4</v>
      </c>
      <c r="BL1987" s="78">
        <f t="shared" si="354"/>
        <v>990000</v>
      </c>
      <c r="BM1987" s="82">
        <f t="shared" si="349"/>
        <v>0.9997275098696089</v>
      </c>
      <c r="BN1987" s="82">
        <f t="shared" si="350"/>
        <v>2.7249013039110093E-4</v>
      </c>
      <c r="BO1987" s="86">
        <f t="shared" si="355"/>
        <v>1.1319273403032071E-6</v>
      </c>
      <c r="BP1987" s="83">
        <f>SUMPRODUCT(BC1986:$BC$2006, BN1987:$BN$2007)</f>
        <v>2.7458297847407498</v>
      </c>
      <c r="BQ1987" s="77">
        <f t="shared" si="351"/>
        <v>2.2765170409202641E-5</v>
      </c>
    </row>
    <row r="1988" spans="55:69" x14ac:dyDescent="0.35">
      <c r="BC1988" s="88">
        <v>500</v>
      </c>
      <c r="BE1988" s="78">
        <f t="shared" si="352"/>
        <v>990500</v>
      </c>
      <c r="BF1988" s="82">
        <f t="shared" si="346"/>
        <v>0.98950785110827044</v>
      </c>
      <c r="BG1988" s="82">
        <f t="shared" si="348"/>
        <v>1.0492148891729558E-2</v>
      </c>
      <c r="BH1988" s="86">
        <f t="shared" si="353"/>
        <v>2.416411112193817E-5</v>
      </c>
      <c r="BI1988" s="83">
        <f>SUMPRODUCT(BC1988:$BC$2007,BG1988:$BG$2007)</f>
        <v>102.66244277840416</v>
      </c>
      <c r="BJ1988" s="77">
        <f t="shared" si="347"/>
        <v>4.7233305927661543E-4</v>
      </c>
      <c r="BL1988" s="78">
        <f t="shared" si="354"/>
        <v>990500</v>
      </c>
      <c r="BM1988" s="82">
        <f t="shared" si="349"/>
        <v>0.99972863711436077</v>
      </c>
      <c r="BN1988" s="82">
        <f t="shared" si="350"/>
        <v>2.7136288563922584E-4</v>
      </c>
      <c r="BO1988" s="86">
        <f t="shared" si="355"/>
        <v>1.1272447518750894E-6</v>
      </c>
      <c r="BP1988" s="83">
        <f>SUMPRODUCT(BC1987:$BC$2006, BN1988:$BN$2007)</f>
        <v>2.6095847195451993</v>
      </c>
      <c r="BQ1988" s="77">
        <f t="shared" si="351"/>
        <v>2.1635587598270143E-5</v>
      </c>
    </row>
    <row r="1989" spans="55:69" x14ac:dyDescent="0.35">
      <c r="BC1989" s="88">
        <v>500</v>
      </c>
      <c r="BE1989" s="78">
        <f t="shared" si="352"/>
        <v>991000</v>
      </c>
      <c r="BF1989" s="82">
        <f t="shared" si="346"/>
        <v>0.98953195969572494</v>
      </c>
      <c r="BG1989" s="82">
        <f t="shared" si="348"/>
        <v>1.0468040304275061E-2</v>
      </c>
      <c r="BH1989" s="86">
        <f t="shared" si="353"/>
        <v>2.4108587454496622E-5</v>
      </c>
      <c r="BI1989" s="83">
        <f>SUMPRODUCT(BC1989:$BC$2007,BG1989:$BG$2007)</f>
        <v>97.416368332539378</v>
      </c>
      <c r="BJ1989" s="77">
        <f t="shared" si="347"/>
        <v>4.481967312763486E-4</v>
      </c>
      <c r="BL1989" s="78">
        <f t="shared" si="354"/>
        <v>991000</v>
      </c>
      <c r="BM1989" s="82">
        <f t="shared" si="349"/>
        <v>0.99972975969589528</v>
      </c>
      <c r="BN1989" s="82">
        <f t="shared" si="350"/>
        <v>2.7024030410471855E-4</v>
      </c>
      <c r="BO1989" s="86">
        <f t="shared" si="355"/>
        <v>1.1225815345072832E-6</v>
      </c>
      <c r="BP1989" s="83">
        <f>SUMPRODUCT(BC1988:$BC$2006, BN1989:$BN$2007)</f>
        <v>2.4739032767255864</v>
      </c>
      <c r="BQ1989" s="77">
        <f t="shared" si="351"/>
        <v>2.0510677676934068E-5</v>
      </c>
    </row>
    <row r="1990" spans="55:69" x14ac:dyDescent="0.35">
      <c r="BC1990" s="88">
        <v>500</v>
      </c>
      <c r="BE1990" s="78">
        <f t="shared" si="352"/>
        <v>991500</v>
      </c>
      <c r="BF1990" s="82">
        <f t="shared" si="346"/>
        <v>0.98955601288709272</v>
      </c>
      <c r="BG1990" s="82">
        <f t="shared" si="348"/>
        <v>1.0443987112907283E-2</v>
      </c>
      <c r="BH1990" s="86">
        <f t="shared" si="353"/>
        <v>2.4053191367778837E-5</v>
      </c>
      <c r="BI1990" s="83">
        <f>SUMPRODUCT(BC1990:$BC$2007,BG1990:$BG$2007)</f>
        <v>92.182348180401846</v>
      </c>
      <c r="BJ1990" s="77">
        <f t="shared" si="347"/>
        <v>4.2411586310422847E-4</v>
      </c>
      <c r="BL1990" s="78">
        <f t="shared" si="354"/>
        <v>991500</v>
      </c>
      <c r="BM1990" s="82">
        <f t="shared" si="349"/>
        <v>0.99973087763350321</v>
      </c>
      <c r="BN1990" s="82">
        <f t="shared" si="350"/>
        <v>2.6912236649678789E-4</v>
      </c>
      <c r="BO1990" s="86">
        <f t="shared" si="355"/>
        <v>1.1179376079306635E-6</v>
      </c>
      <c r="BP1990" s="83">
        <f>SUMPRODUCT(BC1989:$BC$2006, BN1990:$BN$2007)</f>
        <v>2.3387831246732271</v>
      </c>
      <c r="BQ1990" s="77">
        <f t="shared" si="351"/>
        <v>1.9390421314255069E-5</v>
      </c>
    </row>
    <row r="1991" spans="55:69" x14ac:dyDescent="0.35">
      <c r="BC1991" s="88">
        <v>500</v>
      </c>
      <c r="BE1991" s="78">
        <f t="shared" si="352"/>
        <v>992000</v>
      </c>
      <c r="BF1991" s="82">
        <f t="shared" si="346"/>
        <v>0.98958001080966163</v>
      </c>
      <c r="BG1991" s="82">
        <f t="shared" si="348"/>
        <v>1.0419989190338375E-2</v>
      </c>
      <c r="BH1991" s="86">
        <f t="shared" si="353"/>
        <v>2.3997922568907981E-5</v>
      </c>
      <c r="BI1991" s="83">
        <f>SUMPRODUCT(BC1991:$BC$2007,BG1991:$BG$2007)</f>
        <v>86.960354623948206</v>
      </c>
      <c r="BJ1991" s="77">
        <f t="shared" si="347"/>
        <v>4.0009032732610093E-4</v>
      </c>
      <c r="BL1991" s="78">
        <f t="shared" si="354"/>
        <v>992000</v>
      </c>
      <c r="BM1991" s="82">
        <f t="shared" si="349"/>
        <v>0.99973199094639564</v>
      </c>
      <c r="BN1991" s="82">
        <f t="shared" si="350"/>
        <v>2.6800905360435667E-4</v>
      </c>
      <c r="BO1991" s="86">
        <f t="shared" si="355"/>
        <v>1.1133128924312174E-6</v>
      </c>
      <c r="BP1991" s="83">
        <f>SUMPRODUCT(BC1990:$BC$2006, BN1991:$BN$2007)</f>
        <v>2.2042219414248332</v>
      </c>
      <c r="BQ1991" s="77">
        <f t="shared" si="351"/>
        <v>1.8274799259262007E-5</v>
      </c>
    </row>
    <row r="1992" spans="55:69" x14ac:dyDescent="0.35">
      <c r="BC1992" s="88">
        <v>500</v>
      </c>
      <c r="BE1992" s="78">
        <f t="shared" si="352"/>
        <v>992500</v>
      </c>
      <c r="BF1992" s="82">
        <f t="shared" ref="BF1992:BF2007" si="356">_xlfn.EXPON.DIST(BE1992, 1/$BJ$4, TRUE)</f>
        <v>0.98960395359042674</v>
      </c>
      <c r="BG1992" s="82">
        <f t="shared" si="348"/>
        <v>1.0396046409573256E-2</v>
      </c>
      <c r="BH1992" s="86">
        <f t="shared" si="353"/>
        <v>2.3942780765118243E-5</v>
      </c>
      <c r="BI1992" s="83">
        <f>SUMPRODUCT(BC1992:$BC$2007,BG1992:$BG$2007)</f>
        <v>81.750360028779014</v>
      </c>
      <c r="BJ1992" s="77">
        <f t="shared" ref="BJ1992:BJ2007" si="357">BI1992/$BJ$4</f>
        <v>3.7611999680062707E-4</v>
      </c>
      <c r="BL1992" s="78">
        <f t="shared" si="354"/>
        <v>992500</v>
      </c>
      <c r="BM1992" s="82">
        <f t="shared" si="349"/>
        <v>0.99973309965370449</v>
      </c>
      <c r="BN1992" s="82">
        <f t="shared" si="350"/>
        <v>2.6690034629550663E-4</v>
      </c>
      <c r="BO1992" s="86">
        <f t="shared" si="355"/>
        <v>1.1087073088500432E-6</v>
      </c>
      <c r="BP1992" s="83">
        <f>SUMPRODUCT(BC1991:$BC$2006, BN1992:$BN$2007)</f>
        <v>2.0702174146226549</v>
      </c>
      <c r="BQ1992" s="77">
        <f t="shared" si="351"/>
        <v>1.7163792340621497E-5</v>
      </c>
    </row>
    <row r="1993" spans="55:69" x14ac:dyDescent="0.35">
      <c r="BC1993" s="88">
        <v>500</v>
      </c>
      <c r="BE1993" s="78">
        <f t="shared" si="352"/>
        <v>993000</v>
      </c>
      <c r="BF1993" s="82">
        <f t="shared" si="356"/>
        <v>0.9896278413560915</v>
      </c>
      <c r="BG1993" s="82">
        <f t="shared" ref="BG1993:BG2007" si="358">1-BF1993</f>
        <v>1.0372158643908502E-2</v>
      </c>
      <c r="BH1993" s="86">
        <f t="shared" si="353"/>
        <v>2.3887765664754035E-5</v>
      </c>
      <c r="BI1993" s="83">
        <f>SUMPRODUCT(BC1993:$BC$2007,BG1993:$BG$2007)</f>
        <v>76.552336823992391</v>
      </c>
      <c r="BJ1993" s="77">
        <f t="shared" si="357"/>
        <v>3.5220474467860985E-4</v>
      </c>
      <c r="BL1993" s="78">
        <f t="shared" si="354"/>
        <v>993000</v>
      </c>
      <c r="BM1993" s="82">
        <f t="shared" ref="BM1993:BM2007" si="359">_xlfn.EXPON.DIST(BL1993, 1/$BQ$4, TRUE)</f>
        <v>0.99973420377448197</v>
      </c>
      <c r="BN1993" s="82">
        <f t="shared" ref="BN1993:BN2006" si="360">1-BM1993</f>
        <v>2.657962255180335E-4</v>
      </c>
      <c r="BO1993" s="86">
        <f t="shared" si="355"/>
        <v>1.1041207774731276E-6</v>
      </c>
      <c r="BP1993" s="83">
        <f>SUMPRODUCT(BC1992:$BC$2006, BN1993:$BN$2007)</f>
        <v>1.9367672414749015</v>
      </c>
      <c r="BQ1993" s="77">
        <f t="shared" ref="BQ1993:BQ2007" si="361">BP1993/$BQ$4</f>
        <v>1.6057381466309769E-5</v>
      </c>
    </row>
    <row r="1994" spans="55:69" x14ac:dyDescent="0.35">
      <c r="BC1994" s="88">
        <v>500</v>
      </c>
      <c r="BE1994" s="78">
        <f t="shared" ref="BE1994:BE2007" si="362">BE1993+500</f>
        <v>993500</v>
      </c>
      <c r="BF1994" s="82">
        <f t="shared" si="356"/>
        <v>0.98965167423306832</v>
      </c>
      <c r="BG1994" s="82">
        <f t="shared" si="358"/>
        <v>1.0348325766931676E-2</v>
      </c>
      <c r="BH1994" s="86">
        <f t="shared" ref="BH1994:BH2007" si="363">BF1994-BF1993</f>
        <v>2.3832876976825901E-5</v>
      </c>
      <c r="BI1994" s="83">
        <f>SUMPRODUCT(BC1994:$BC$2007,BG1994:$BG$2007)</f>
        <v>71.366257502038124</v>
      </c>
      <c r="BJ1994" s="77">
        <f t="shared" si="357"/>
        <v>3.2834444440232283E-4</v>
      </c>
      <c r="BL1994" s="78">
        <f t="shared" ref="BL1994:BL2007" si="364">BL1993+500</f>
        <v>993500</v>
      </c>
      <c r="BM1994" s="82">
        <f t="shared" si="359"/>
        <v>0.999735303327702</v>
      </c>
      <c r="BN1994" s="82">
        <f t="shared" si="360"/>
        <v>2.6469667229800375E-4</v>
      </c>
      <c r="BO1994" s="86">
        <f t="shared" ref="BO1994:BO2007" si="365">BM1994-BM1993</f>
        <v>1.0995532200297475E-6</v>
      </c>
      <c r="BP1994" s="83">
        <f>SUMPRODUCT(BC1993:$BC$2006, BN1994:$BN$2007)</f>
        <v>1.8038691287158848</v>
      </c>
      <c r="BQ1994" s="77">
        <f t="shared" si="361"/>
        <v>1.4955547623282206E-5</v>
      </c>
    </row>
    <row r="1995" spans="55:69" x14ac:dyDescent="0.35">
      <c r="BC1995" s="88">
        <v>500</v>
      </c>
      <c r="BE1995" s="78">
        <f t="shared" si="362"/>
        <v>994000</v>
      </c>
      <c r="BF1995" s="82">
        <f t="shared" si="356"/>
        <v>0.98967545234747878</v>
      </c>
      <c r="BG1995" s="82">
        <f t="shared" si="358"/>
        <v>1.0324547652521221E-2</v>
      </c>
      <c r="BH1995" s="86">
        <f t="shared" si="363"/>
        <v>2.3778114410455409E-5</v>
      </c>
      <c r="BI1995" s="83">
        <f>SUMPRODUCT(BC1995:$BC$2007,BG1995:$BG$2007)</f>
        <v>66.192094618572284</v>
      </c>
      <c r="BJ1995" s="77">
        <f t="shared" si="357"/>
        <v>3.0453896970484141E-4</v>
      </c>
      <c r="BL1995" s="78">
        <f t="shared" si="364"/>
        <v>994000</v>
      </c>
      <c r="BM1995" s="82">
        <f t="shared" si="359"/>
        <v>0.99973639833225958</v>
      </c>
      <c r="BN1995" s="82">
        <f t="shared" si="360"/>
        <v>2.6360166774042071E-4</v>
      </c>
      <c r="BO1995" s="86">
        <f t="shared" si="365"/>
        <v>1.0950045575830458E-6</v>
      </c>
      <c r="BP1995" s="83">
        <f>SUMPRODUCT(BC1994:$BC$2006, BN1995:$BN$2007)</f>
        <v>1.6715207925668829</v>
      </c>
      <c r="BQ1995" s="77">
        <f t="shared" si="361"/>
        <v>1.3858271877148899E-5</v>
      </c>
    </row>
    <row r="1996" spans="55:69" x14ac:dyDescent="0.35">
      <c r="BC1996" s="88">
        <v>500</v>
      </c>
      <c r="BE1996" s="78">
        <f t="shared" si="362"/>
        <v>994500</v>
      </c>
      <c r="BF1996" s="82">
        <f t="shared" si="356"/>
        <v>0.98969917582515499</v>
      </c>
      <c r="BG1996" s="82">
        <f t="shared" si="358"/>
        <v>1.0300824174845014E-2</v>
      </c>
      <c r="BH1996" s="86">
        <f t="shared" si="363"/>
        <v>2.3723477676207416E-5</v>
      </c>
      <c r="BI1996" s="83">
        <f>SUMPRODUCT(BC1996:$BC$2007,BG1996:$BG$2007)</f>
        <v>61.029820792311675</v>
      </c>
      <c r="BJ1996" s="77">
        <f t="shared" si="357"/>
        <v>2.8078819460937302E-4</v>
      </c>
      <c r="BL1996" s="78">
        <f t="shared" si="364"/>
        <v>994500</v>
      </c>
      <c r="BM1996" s="82">
        <f t="shared" si="359"/>
        <v>0.99973748880697189</v>
      </c>
      <c r="BN1996" s="82">
        <f t="shared" si="360"/>
        <v>2.6251119302811432E-4</v>
      </c>
      <c r="BO1996" s="86">
        <f t="shared" si="365"/>
        <v>1.0904747123063885E-6</v>
      </c>
      <c r="BP1996" s="83">
        <f>SUMPRODUCT(BC1995:$BC$2006, BN1996:$BN$2007)</f>
        <v>1.5397199586966726</v>
      </c>
      <c r="BQ1996" s="77">
        <f t="shared" si="361"/>
        <v>1.276553537184741E-5</v>
      </c>
    </row>
    <row r="1997" spans="55:69" x14ac:dyDescent="0.35">
      <c r="BC1997" s="88">
        <v>500</v>
      </c>
      <c r="BE1997" s="78">
        <f t="shared" si="362"/>
        <v>995000</v>
      </c>
      <c r="BF1997" s="82">
        <f t="shared" si="356"/>
        <v>0.98972284479163986</v>
      </c>
      <c r="BG1997" s="82">
        <f t="shared" si="358"/>
        <v>1.0277155208360145E-2</v>
      </c>
      <c r="BH1997" s="86">
        <f t="shared" si="363"/>
        <v>2.3668966484868825E-5</v>
      </c>
      <c r="BI1997" s="83">
        <f>SUMPRODUCT(BC1997:$BC$2007,BG1997:$BG$2007)</f>
        <v>55.879408704889165</v>
      </c>
      <c r="BJ1997" s="77">
        <f t="shared" si="357"/>
        <v>2.5709199342859154E-4</v>
      </c>
      <c r="BL1997" s="78">
        <f t="shared" si="364"/>
        <v>995000</v>
      </c>
      <c r="BM1997" s="82">
        <f t="shared" si="359"/>
        <v>0.99973857477057815</v>
      </c>
      <c r="BN1997" s="82">
        <f t="shared" si="360"/>
        <v>2.614252294218522E-4</v>
      </c>
      <c r="BO1997" s="86">
        <f t="shared" si="365"/>
        <v>1.0859636062621192E-6</v>
      </c>
      <c r="BP1997" s="83">
        <f>SUMPRODUCT(BC1996:$BC$2006, BN1997:$BN$2007)</f>
        <v>1.4084643621826154</v>
      </c>
      <c r="BQ1997" s="77">
        <f t="shared" si="361"/>
        <v>1.1677319329320151E-5</v>
      </c>
    </row>
    <row r="1998" spans="55:69" x14ac:dyDescent="0.35">
      <c r="BC1998" s="88">
        <v>500</v>
      </c>
      <c r="BE1998" s="78">
        <f t="shared" si="362"/>
        <v>995500</v>
      </c>
      <c r="BF1998" s="82">
        <f t="shared" si="356"/>
        <v>0.98974645937218764</v>
      </c>
      <c r="BG1998" s="82">
        <f t="shared" si="358"/>
        <v>1.0253540627812363E-2</v>
      </c>
      <c r="BH1998" s="86">
        <f t="shared" si="363"/>
        <v>2.3614580547781649E-5</v>
      </c>
      <c r="BI1998" s="83">
        <f>SUMPRODUCT(BC1998:$BC$2007,BG1998:$BG$2007)</f>
        <v>50.740831100709094</v>
      </c>
      <c r="BJ1998" s="77">
        <f t="shared" si="357"/>
        <v>2.3345024076397211E-4</v>
      </c>
      <c r="BL1998" s="78">
        <f t="shared" si="364"/>
        <v>995500</v>
      </c>
      <c r="BM1998" s="82">
        <f t="shared" si="359"/>
        <v>0.99973965624173988</v>
      </c>
      <c r="BN1998" s="82">
        <f t="shared" si="360"/>
        <v>2.6034375826011757E-4</v>
      </c>
      <c r="BO1998" s="86">
        <f t="shared" si="365"/>
        <v>1.0814711617346262E-6</v>
      </c>
      <c r="BP1998" s="83">
        <f>SUMPRODUCT(BC1997:$BC$2006, BN1998:$BN$2007)</f>
        <v>1.2777517474716893</v>
      </c>
      <c r="BQ1998" s="77">
        <f t="shared" si="361"/>
        <v>1.05936050491913E-5</v>
      </c>
    </row>
    <row r="1999" spans="55:69" x14ac:dyDescent="0.35">
      <c r="BC1999" s="88">
        <v>500</v>
      </c>
      <c r="BE1999" s="78">
        <f t="shared" si="362"/>
        <v>996000</v>
      </c>
      <c r="BF1999" s="82">
        <f t="shared" si="356"/>
        <v>0.98977001969176515</v>
      </c>
      <c r="BG1999" s="82">
        <f t="shared" si="358"/>
        <v>1.0229980308234854E-2</v>
      </c>
      <c r="BH1999" s="86">
        <f t="shared" si="363"/>
        <v>2.3560319577509148E-5</v>
      </c>
      <c r="BI1999" s="83">
        <f>SUMPRODUCT(BC1999:$BC$2007,BG1999:$BG$2007)</f>
        <v>45.614060786802916</v>
      </c>
      <c r="BJ1999" s="77">
        <f t="shared" si="357"/>
        <v>2.0986281150512702E-4</v>
      </c>
      <c r="BL1999" s="78">
        <f t="shared" si="364"/>
        <v>996000</v>
      </c>
      <c r="BM1999" s="82">
        <f t="shared" si="359"/>
        <v>0.99974073323904156</v>
      </c>
      <c r="BN1999" s="82">
        <f t="shared" si="360"/>
        <v>2.5926676095844314E-4</v>
      </c>
      <c r="BO1999" s="86">
        <f t="shared" si="365"/>
        <v>1.0769973016744316E-6</v>
      </c>
      <c r="BP1999" s="83">
        <f>SUMPRODUCT(BC1998:$BC$2006, BN1999:$BN$2007)</f>
        <v>1.1475798683416305</v>
      </c>
      <c r="BQ1999" s="77">
        <f t="shared" si="361"/>
        <v>9.5143739084446395E-6</v>
      </c>
    </row>
    <row r="2000" spans="55:69" x14ac:dyDescent="0.35">
      <c r="BC2000" s="88">
        <v>500</v>
      </c>
      <c r="BE2000" s="78">
        <f t="shared" si="362"/>
        <v>996500</v>
      </c>
      <c r="BF2000" s="82">
        <f t="shared" si="356"/>
        <v>0.98979352587505165</v>
      </c>
      <c r="BG2000" s="82">
        <f t="shared" si="358"/>
        <v>1.020647412494835E-2</v>
      </c>
      <c r="BH2000" s="86">
        <f t="shared" si="363"/>
        <v>2.3506183286503557E-5</v>
      </c>
      <c r="BI2000" s="83">
        <f>SUMPRODUCT(BC2000:$BC$2007,BG2000:$BG$2007)</f>
        <v>40.499070632685488</v>
      </c>
      <c r="BJ2000" s="77">
        <f t="shared" si="357"/>
        <v>1.8632958082914441E-4</v>
      </c>
      <c r="BL2000" s="78">
        <f t="shared" si="364"/>
        <v>996500</v>
      </c>
      <c r="BM2000" s="82">
        <f t="shared" si="359"/>
        <v>0.99974180578099092</v>
      </c>
      <c r="BN2000" s="82">
        <f t="shared" si="360"/>
        <v>2.5819421900907802E-4</v>
      </c>
      <c r="BO2000" s="86">
        <f t="shared" si="365"/>
        <v>1.0725419493651245E-6</v>
      </c>
      <c r="BP2000" s="83">
        <f>SUMPRODUCT(BC1999:$BC$2006, BN2000:$BN$2007)</f>
        <v>1.0179464878624089</v>
      </c>
      <c r="BQ2000" s="77">
        <f t="shared" si="361"/>
        <v>8.4396073611041541E-6</v>
      </c>
    </row>
    <row r="2001" spans="55:69" x14ac:dyDescent="0.35">
      <c r="BC2001" s="88">
        <v>500</v>
      </c>
      <c r="BE2001" s="78">
        <f t="shared" si="362"/>
        <v>997000</v>
      </c>
      <c r="BF2001" s="82">
        <f t="shared" si="356"/>
        <v>0.9898169780464402</v>
      </c>
      <c r="BG2001" s="82">
        <f t="shared" si="358"/>
        <v>1.0183021953559801E-2</v>
      </c>
      <c r="BH2001" s="86">
        <f t="shared" si="363"/>
        <v>2.3452171388549381E-5</v>
      </c>
      <c r="BI2001" s="83">
        <f>SUMPRODUCT(BC2001:$BC$2007,BG2001:$BG$2007)</f>
        <v>35.395833570211309</v>
      </c>
      <c r="BJ2001" s="77">
        <f t="shared" si="357"/>
        <v>1.6285042419992684E-4</v>
      </c>
      <c r="BL2001" s="78">
        <f t="shared" si="364"/>
        <v>997000</v>
      </c>
      <c r="BM2001" s="82">
        <f t="shared" si="359"/>
        <v>0.9997428738860189</v>
      </c>
      <c r="BN2001" s="82">
        <f t="shared" si="360"/>
        <v>2.5712611398109875E-4</v>
      </c>
      <c r="BO2001" s="86">
        <f t="shared" si="365"/>
        <v>1.0681050279792714E-6</v>
      </c>
      <c r="BP2001" s="83">
        <f>SUMPRODUCT(BC2000:$BC$2006, BN2001:$BN$2007)</f>
        <v>0.88884937835786992</v>
      </c>
      <c r="BQ2001" s="77">
        <f t="shared" si="361"/>
        <v>7.3692869379160122E-6</v>
      </c>
    </row>
    <row r="2002" spans="55:69" x14ac:dyDescent="0.35">
      <c r="BC2002" s="88">
        <v>500</v>
      </c>
      <c r="BE2002" s="78">
        <f t="shared" si="362"/>
        <v>997500</v>
      </c>
      <c r="BF2002" s="82">
        <f t="shared" si="356"/>
        <v>0.98984037633003796</v>
      </c>
      <c r="BG2002" s="82">
        <f t="shared" si="358"/>
        <v>1.0159623669962037E-2</v>
      </c>
      <c r="BH2002" s="86">
        <f t="shared" si="363"/>
        <v>2.3398283597764191E-5</v>
      </c>
      <c r="BI2002" s="83">
        <f>SUMPRODUCT(BC2002:$BC$2007,BG2002:$BG$2007)</f>
        <v>30.304322593431408</v>
      </c>
      <c r="BJ2002" s="77">
        <f t="shared" si="357"/>
        <v>1.3942521736753295E-4</v>
      </c>
      <c r="BL2002" s="78">
        <f t="shared" si="364"/>
        <v>997500</v>
      </c>
      <c r="BM2002" s="82">
        <f t="shared" si="359"/>
        <v>0.99974393757248026</v>
      </c>
      <c r="BN2002" s="82">
        <f t="shared" si="360"/>
        <v>2.5606242751974317E-4</v>
      </c>
      <c r="BO2002" s="86">
        <f t="shared" si="365"/>
        <v>1.063686461355573E-6</v>
      </c>
      <c r="BP2002" s="83">
        <f>SUMPRODUCT(BC2001:$BC$2006, BN2002:$BN$2007)</f>
        <v>0.76028632136732055</v>
      </c>
      <c r="BQ2002" s="77">
        <f t="shared" si="361"/>
        <v>6.30339424603008E-6</v>
      </c>
    </row>
    <row r="2003" spans="55:69" x14ac:dyDescent="0.35">
      <c r="BC2003" s="88">
        <v>500</v>
      </c>
      <c r="BE2003" s="78">
        <f t="shared" si="362"/>
        <v>998000</v>
      </c>
      <c r="BF2003" s="82">
        <f t="shared" si="356"/>
        <v>0.98986372084966678</v>
      </c>
      <c r="BG2003" s="82">
        <f t="shared" si="358"/>
        <v>1.0136279150333216E-2</v>
      </c>
      <c r="BH2003" s="86">
        <f t="shared" si="363"/>
        <v>2.334451962882067E-5</v>
      </c>
      <c r="BI2003" s="83">
        <f>SUMPRODUCT(BC2003:$BC$2007,BG2003:$BG$2007)</f>
        <v>25.224510758450389</v>
      </c>
      <c r="BJ2003" s="77">
        <f t="shared" si="357"/>
        <v>1.1605383636751971E-4</v>
      </c>
      <c r="BL2003" s="78">
        <f t="shared" si="364"/>
        <v>998000</v>
      </c>
      <c r="BM2003" s="82">
        <f t="shared" si="359"/>
        <v>0.99974499685865392</v>
      </c>
      <c r="BN2003" s="82">
        <f t="shared" si="360"/>
        <v>2.5500314134607738E-4</v>
      </c>
      <c r="BO2003" s="86">
        <f t="shared" si="365"/>
        <v>1.0592861736657966E-6</v>
      </c>
      <c r="BP2003" s="83">
        <f>SUMPRODUCT(BC2002:$BC$2006, BN2003:$BN$2007)</f>
        <v>0.63225510760744896</v>
      </c>
      <c r="BQ2003" s="77">
        <f t="shared" si="361"/>
        <v>5.2419109686842058E-6</v>
      </c>
    </row>
    <row r="2004" spans="55:69" x14ac:dyDescent="0.35">
      <c r="BC2004" s="88">
        <v>500</v>
      </c>
      <c r="BE2004" s="78">
        <f t="shared" si="362"/>
        <v>998500</v>
      </c>
      <c r="BF2004" s="82">
        <f t="shared" si="356"/>
        <v>0.98988701172886417</v>
      </c>
      <c r="BG2004" s="82">
        <f t="shared" si="358"/>
        <v>1.0112988271135825E-2</v>
      </c>
      <c r="BH2004" s="86">
        <f t="shared" si="363"/>
        <v>2.3290879197390701E-5</v>
      </c>
      <c r="BI2004" s="83">
        <f>SUMPRODUCT(BC2004:$BC$2007,BG2004:$BG$2007)</f>
        <v>20.156371183283781</v>
      </c>
      <c r="BJ2004" s="77">
        <f t="shared" si="357"/>
        <v>9.2736157520286055E-5</v>
      </c>
      <c r="BL2004" s="78">
        <f t="shared" si="364"/>
        <v>998500</v>
      </c>
      <c r="BM2004" s="82">
        <f t="shared" si="359"/>
        <v>0.99974605176274312</v>
      </c>
      <c r="BN2004" s="82">
        <f t="shared" si="360"/>
        <v>2.5394823725688465E-4</v>
      </c>
      <c r="BO2004" s="86">
        <f t="shared" si="365"/>
        <v>1.0549040891927319E-6</v>
      </c>
      <c r="BP2004" s="83">
        <f>SUMPRODUCT(BC2003:$BC$2006, BN2004:$BN$2007)</f>
        <v>0.50475353693441027</v>
      </c>
      <c r="BQ2004" s="77">
        <f t="shared" si="361"/>
        <v>4.1848188648898801E-6</v>
      </c>
    </row>
    <row r="2005" spans="55:69" x14ac:dyDescent="0.35">
      <c r="BC2005" s="88">
        <v>500</v>
      </c>
      <c r="BE2005" s="78">
        <f t="shared" si="362"/>
        <v>999000</v>
      </c>
      <c r="BF2005" s="82">
        <f t="shared" si="356"/>
        <v>0.98991024909088376</v>
      </c>
      <c r="BG2005" s="82">
        <f t="shared" si="358"/>
        <v>1.0089750909116235E-2</v>
      </c>
      <c r="BH2005" s="86">
        <f t="shared" si="363"/>
        <v>2.3237362019590257E-5</v>
      </c>
      <c r="BI2005" s="83">
        <f>SUMPRODUCT(BC2005:$BC$2007,BG2005:$BG$2007)</f>
        <v>15.099877047715871</v>
      </c>
      <c r="BJ2005" s="77">
        <f t="shared" si="357"/>
        <v>6.9472057430418875E-5</v>
      </c>
      <c r="BL2005" s="78">
        <f t="shared" si="364"/>
        <v>999000</v>
      </c>
      <c r="BM2005" s="82">
        <f t="shared" si="359"/>
        <v>0.99974710230287556</v>
      </c>
      <c r="BN2005" s="82">
        <f t="shared" si="360"/>
        <v>2.5289769712444343E-4</v>
      </c>
      <c r="BO2005" s="86">
        <f t="shared" si="365"/>
        <v>1.0505401324412134E-6</v>
      </c>
      <c r="BP2005" s="83">
        <f>SUMPRODUCT(BC2004:$BC$2006, BN2005:$BN$2007)</f>
        <v>0.37777941830596795</v>
      </c>
      <c r="BQ2005" s="77">
        <f t="shared" si="361"/>
        <v>3.1320997691183563E-6</v>
      </c>
    </row>
    <row r="2006" spans="55:69" x14ac:dyDescent="0.35">
      <c r="BC2006" s="88">
        <v>500</v>
      </c>
      <c r="BE2006" s="78">
        <f t="shared" si="362"/>
        <v>999500</v>
      </c>
      <c r="BF2006" s="82">
        <f t="shared" si="356"/>
        <v>0.98993343305869597</v>
      </c>
      <c r="BG2006" s="82">
        <f t="shared" si="358"/>
        <v>1.0066566941304034E-2</v>
      </c>
      <c r="BH2006" s="86">
        <f t="shared" si="363"/>
        <v>2.3183967812201445E-5</v>
      </c>
      <c r="BI2006" s="83">
        <f>SUMPRODUCT(BC2006:$BC$2007,BG2006:$BG$2007)</f>
        <v>10.055001593157753</v>
      </c>
      <c r="BJ2006" s="77">
        <f t="shared" si="357"/>
        <v>4.6261412986039894E-5</v>
      </c>
      <c r="BL2006" s="78">
        <f t="shared" si="364"/>
        <v>999500</v>
      </c>
      <c r="BM2006" s="82">
        <f t="shared" si="359"/>
        <v>0.99974814849710447</v>
      </c>
      <c r="BN2006" s="82">
        <f t="shared" si="360"/>
        <v>2.5185150289552816E-4</v>
      </c>
      <c r="BO2006" s="86">
        <f t="shared" si="365"/>
        <v>1.0461942289152759E-6</v>
      </c>
      <c r="BP2006" s="83">
        <f>SUMPRODUCT(BC2005:$BC$2006, BN2006:$BN$2007)</f>
        <v>0.25133056974374623</v>
      </c>
      <c r="BQ2006" s="77">
        <f t="shared" si="361"/>
        <v>2.0837355909876914E-6</v>
      </c>
    </row>
    <row r="2007" spans="55:69" x14ac:dyDescent="0.35">
      <c r="BC2007" s="88">
        <v>500</v>
      </c>
      <c r="BE2007" s="79">
        <f t="shared" si="362"/>
        <v>1000000</v>
      </c>
      <c r="BF2007" s="84">
        <f t="shared" si="356"/>
        <v>0.98995656375498853</v>
      </c>
      <c r="BG2007" s="84">
        <f t="shared" si="358"/>
        <v>1.0043436245011472E-2</v>
      </c>
      <c r="BH2007" s="87">
        <f t="shared" si="363"/>
        <v>2.3130696292561481E-5</v>
      </c>
      <c r="BI2007" s="85">
        <f>SUMPRODUCT(BC2007:$BC$2007,BG2007:$BG$2007)</f>
        <v>5.0217181225057361</v>
      </c>
      <c r="BJ2007" s="81">
        <f t="shared" si="357"/>
        <v>2.3104101358154205E-5</v>
      </c>
      <c r="BL2007" s="79">
        <f t="shared" si="364"/>
        <v>1000000</v>
      </c>
      <c r="BM2007" s="84">
        <f t="shared" si="359"/>
        <v>0.99974919036340804</v>
      </c>
      <c r="BN2007" s="84">
        <f>1-BM2007</f>
        <v>2.5080963659196431E-4</v>
      </c>
      <c r="BO2007" s="87">
        <f t="shared" si="365"/>
        <v>1.0418663035638431E-6</v>
      </c>
      <c r="BP2007" s="85">
        <f>SUMPRODUCT(BC2006:$BC$2006, BN2007:$BN$2007)</f>
        <v>0.12540481829598216</v>
      </c>
      <c r="BQ2007" s="81">
        <f t="shared" si="361"/>
        <v>1.0397083149539334E-6</v>
      </c>
    </row>
  </sheetData>
  <autoFilter ref="A1:T1097" xr:uid="{17F697E2-B331-437B-A1AF-E6F9401757C9}"/>
  <mergeCells count="10">
    <mergeCell ref="AJ16:AK16"/>
    <mergeCell ref="AL16:AM16"/>
    <mergeCell ref="AG16:AH16"/>
    <mergeCell ref="AE16:AF16"/>
    <mergeCell ref="AE15:AH15"/>
    <mergeCell ref="BE2:BJ2"/>
    <mergeCell ref="BF6:BH6"/>
    <mergeCell ref="BL2:BQ2"/>
    <mergeCell ref="BM6:BO6"/>
    <mergeCell ref="AJ15:AM15"/>
  </mergeCells>
  <dataValidations count="1">
    <dataValidation type="list" allowBlank="1" showInputMessage="1" showErrorMessage="1" sqref="AF2" xr:uid="{F801D59D-D406-4D77-91ED-EF2A9C4F652C}">
      <formula1>$I$2:$I$3</formula1>
    </dataValidation>
  </dataValidations>
  <pageMargins left="0.7" right="0.7" top="0.75" bottom="0.75" header="0.3" footer="0.3"/>
  <ignoredErrors>
    <ignoredError sqref="BP9:BP2007 BI9:BI2007" formulaRange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96AA2-90D7-4653-957D-BB5C7B509F16}">
  <dimension ref="A1:AS2046"/>
  <sheetViews>
    <sheetView tabSelected="1" topLeftCell="A18" zoomScale="55" zoomScaleNormal="55" workbookViewId="0">
      <selection activeCell="D33" sqref="D33"/>
    </sheetView>
  </sheetViews>
  <sheetFormatPr baseColWidth="10" defaultRowHeight="14.5" x14ac:dyDescent="0.35"/>
  <cols>
    <col min="1" max="1" width="21.453125" bestFit="1" customWidth="1"/>
    <col min="2" max="2" width="24.1796875" bestFit="1" customWidth="1"/>
    <col min="3" max="3" width="12.81640625" bestFit="1" customWidth="1"/>
    <col min="4" max="5" width="19.7265625" customWidth="1"/>
    <col min="6" max="7" width="17.7265625" customWidth="1"/>
    <col min="8" max="9" width="23.7265625" customWidth="1"/>
    <col min="10" max="11" width="17.7265625" customWidth="1"/>
    <col min="12" max="12" width="18.453125" customWidth="1"/>
    <col min="13" max="13" width="17.81640625" customWidth="1"/>
    <col min="14" max="14" width="16.81640625" customWidth="1"/>
    <col min="15" max="15" width="17.81640625" customWidth="1"/>
    <col min="16" max="16" width="17.7265625" customWidth="1"/>
    <col min="17" max="17" width="17.90625" customWidth="1"/>
    <col min="18" max="19" width="17" customWidth="1"/>
    <col min="20" max="20" width="16.90625" customWidth="1"/>
    <col min="21" max="21" width="18" customWidth="1"/>
    <col min="22" max="22" width="12.36328125" bestFit="1" customWidth="1"/>
    <col min="36" max="36" width="18.1796875" customWidth="1"/>
    <col min="38" max="38" width="17.453125" bestFit="1" customWidth="1"/>
  </cols>
  <sheetData>
    <row r="1" spans="1:45" ht="15" thickBot="1" x14ac:dyDescent="0.4">
      <c r="A1" s="23" t="s">
        <v>159</v>
      </c>
      <c r="D1" s="168" t="s">
        <v>160</v>
      </c>
      <c r="E1" s="169"/>
      <c r="F1" s="169"/>
      <c r="G1" s="169"/>
      <c r="H1" s="169"/>
      <c r="I1" s="170"/>
      <c r="J1" s="165" t="s">
        <v>161</v>
      </c>
      <c r="K1" s="166"/>
      <c r="L1" s="166"/>
      <c r="M1" s="166"/>
      <c r="N1" s="166"/>
      <c r="O1" s="167"/>
      <c r="P1" s="168" t="s">
        <v>162</v>
      </c>
      <c r="Q1" s="169"/>
      <c r="R1" s="169"/>
      <c r="S1" s="169"/>
      <c r="T1" s="169"/>
      <c r="U1" s="170"/>
      <c r="V1" s="165" t="s">
        <v>163</v>
      </c>
      <c r="W1" s="166"/>
      <c r="X1" s="166"/>
      <c r="Y1" s="166"/>
      <c r="Z1" s="166"/>
      <c r="AA1" s="166"/>
      <c r="AC1" s="168" t="s">
        <v>180</v>
      </c>
      <c r="AD1" s="169"/>
      <c r="AE1" s="169"/>
      <c r="AF1" s="169"/>
      <c r="AG1" s="169"/>
      <c r="AH1" s="170"/>
      <c r="AJ1" s="168" t="s">
        <v>181</v>
      </c>
      <c r="AK1" s="169"/>
      <c r="AL1" s="169"/>
      <c r="AM1" s="169"/>
    </row>
    <row r="2" spans="1:45" ht="15" thickBot="1" x14ac:dyDescent="0.4">
      <c r="A2" s="174" t="s">
        <v>161</v>
      </c>
      <c r="B2" s="1" t="s">
        <v>15</v>
      </c>
      <c r="C2" s="8" t="s">
        <v>14</v>
      </c>
      <c r="D2" s="1">
        <v>2019</v>
      </c>
      <c r="E2" s="1">
        <v>2020</v>
      </c>
      <c r="F2" s="1">
        <v>2021</v>
      </c>
      <c r="G2" s="1">
        <v>2022</v>
      </c>
      <c r="H2" s="1">
        <v>2023</v>
      </c>
      <c r="I2" s="1" t="s">
        <v>164</v>
      </c>
      <c r="J2" s="9">
        <v>2019</v>
      </c>
      <c r="K2" s="1">
        <v>2020</v>
      </c>
      <c r="L2" s="1">
        <v>2021</v>
      </c>
      <c r="M2" s="1">
        <v>2022</v>
      </c>
      <c r="N2" s="1">
        <v>2023</v>
      </c>
      <c r="O2" s="1" t="s">
        <v>164</v>
      </c>
      <c r="P2" s="1">
        <v>2019</v>
      </c>
      <c r="Q2" s="1">
        <v>2020</v>
      </c>
      <c r="R2" s="1">
        <v>2021</v>
      </c>
      <c r="S2" s="1">
        <v>2022</v>
      </c>
      <c r="T2" s="1">
        <v>2023</v>
      </c>
      <c r="U2" s="1" t="s">
        <v>164</v>
      </c>
      <c r="V2" s="1">
        <v>2019</v>
      </c>
      <c r="W2" s="1">
        <v>2020</v>
      </c>
      <c r="X2" s="1">
        <v>2021</v>
      </c>
      <c r="Y2" s="1">
        <v>2022</v>
      </c>
      <c r="Z2" s="1">
        <v>2023</v>
      </c>
      <c r="AA2" s="1" t="s">
        <v>164</v>
      </c>
      <c r="AC2" s="1">
        <v>2019</v>
      </c>
      <c r="AD2" s="1">
        <v>2020</v>
      </c>
      <c r="AE2" s="1">
        <v>2021</v>
      </c>
      <c r="AF2" s="1">
        <v>2022</v>
      </c>
      <c r="AG2" s="1">
        <v>2023</v>
      </c>
      <c r="AH2" s="1" t="s">
        <v>164</v>
      </c>
      <c r="AJ2" t="s">
        <v>19</v>
      </c>
      <c r="AK2" t="s">
        <v>87</v>
      </c>
      <c r="AL2" s="6">
        <f>O3</f>
        <v>22854486645432</v>
      </c>
      <c r="AM2" s="100">
        <f>AL2/AL3</f>
        <v>0.91527363585153043</v>
      </c>
    </row>
    <row r="3" spans="1:45" x14ac:dyDescent="0.35">
      <c r="A3" s="174"/>
      <c r="B3" t="s">
        <v>19</v>
      </c>
      <c r="C3" t="s">
        <v>87</v>
      </c>
      <c r="D3" s="10">
        <f>SUMIFS('Suma Asegurada'!$H:$H, 'Suma Asegurada'!$A:$A, Analisis!D$2, 'Suma Asegurada'!$F:$F, Analisis!$C3,'Suma Asegurada'!$G:$G, Analisis!$B3)</f>
        <v>23988</v>
      </c>
      <c r="E3" s="20">
        <f>SUMIFS('Suma Asegurada'!$H:$H, 'Suma Asegurada'!$A:$A, Analisis!E$2, 'Suma Asegurada'!$F:$F, Analisis!$C3,'Suma Asegurada'!$G:$G, Analisis!$B3)</f>
        <v>27713</v>
      </c>
      <c r="F3" s="20">
        <f>SUMIFS('Suma Asegurada'!$H:$H, 'Suma Asegurada'!$A:$A, Analisis!F$2, 'Suma Asegurada'!$F:$F, Analisis!$C3,'Suma Asegurada'!$G:$G, Analisis!$B3)</f>
        <v>25701</v>
      </c>
      <c r="G3" s="20">
        <f>SUMIFS('Suma Asegurada'!$H:$H, 'Suma Asegurada'!$A:$A, Analisis!G$2, 'Suma Asegurada'!$F:$F, Analisis!$C3,'Suma Asegurada'!$G:$G, Analisis!$B3)</f>
        <v>88996</v>
      </c>
      <c r="H3" s="20">
        <f>SUMIFS('Suma Asegurada'!$H:$H, 'Suma Asegurada'!$A:$A, Analisis!H$2, 'Suma Asegurada'!$F:$F, Analisis!$C3,'Suma Asegurada'!$G:$G, Analisis!$B3)</f>
        <v>122595</v>
      </c>
      <c r="I3" s="21">
        <f>SUM(D3:H3)</f>
        <v>288993</v>
      </c>
      <c r="J3" s="6">
        <f>SUMIFS('Suma Asegurada'!$I:$I, 'Suma Asegurada'!$A:$A, Analisis!J$2, 'Suma Asegurada'!$F:$F, Analisis!$C3,'Suma Asegurada'!$G:$G, Analisis!$B3)</f>
        <v>384987087658</v>
      </c>
      <c r="K3" s="6">
        <f>SUMIFS('Suma Asegurada'!$I:$I, 'Suma Asegurada'!$A:$A, Analisis!K$2, 'Suma Asegurada'!$F:$F, Analisis!$C3,'Suma Asegurada'!$G:$G, Analisis!$B3)</f>
        <v>373346519217</v>
      </c>
      <c r="L3" s="6">
        <f>SUMIFS('Suma Asegurada'!$I:$I, 'Suma Asegurada'!$A:$A, Analisis!L$2, 'Suma Asegurada'!$F:$F, Analisis!$C3,'Suma Asegurada'!$G:$G, Analisis!$B3)</f>
        <v>10764657909455</v>
      </c>
      <c r="M3" s="6">
        <f>SUMIFS('Suma Asegurada'!$I:$I, 'Suma Asegurada'!$A:$A, Analisis!M$2, 'Suma Asegurada'!$F:$F, Analisis!$C3,'Suma Asegurada'!$G:$G, Analisis!$B3)</f>
        <v>10792199472928</v>
      </c>
      <c r="N3" s="6">
        <f>SUMIFS('Suma Asegurada'!$I:$I, 'Suma Asegurada'!$A:$A, Analisis!N$2, 'Suma Asegurada'!$F:$F, Analisis!$C3,'Suma Asegurada'!$G:$G, Analisis!$B3)</f>
        <v>539295656174</v>
      </c>
      <c r="O3" s="6">
        <f>SUM(J3:N3)</f>
        <v>22854486645432</v>
      </c>
      <c r="P3" s="10">
        <f>SUMIFS('Suma Asegurada'!$J:$J, 'Suma Asegurada'!$A:$A, Analisis!P$2, 'Suma Asegurada'!$F:$F, Analisis!$C3,'Suma Asegurada'!$G:$G, Analisis!$B3)</f>
        <v>228323864975</v>
      </c>
      <c r="Q3" s="20">
        <f>SUMIFS('Suma Asegurada'!$J:$J, 'Suma Asegurada'!$A:$A, Analisis!Q$2, 'Suma Asegurada'!$F:$F, Analisis!$C3,'Suma Asegurada'!$G:$G, Analisis!$B3)</f>
        <v>249390224648</v>
      </c>
      <c r="R3" s="20">
        <f>SUMIFS('Suma Asegurada'!$J:$J, 'Suma Asegurada'!$A:$A, Analisis!R$2, 'Suma Asegurada'!$F:$F, Analisis!$C3,'Suma Asegurada'!$G:$G, Analisis!$B3)</f>
        <v>8910534537839</v>
      </c>
      <c r="S3" s="20">
        <f>SUMIFS('Suma Asegurada'!$J:$J, 'Suma Asegurada'!$A:$A, Analisis!S$2, 'Suma Asegurada'!$F:$F, Analisis!$C3,'Suma Asegurada'!$G:$G, Analisis!$B3)</f>
        <v>1935132323074</v>
      </c>
      <c r="T3" s="20">
        <f>SUMIFS('Suma Asegurada'!$J:$J, 'Suma Asegurada'!$A:$A, Analisis!T$2, 'Suma Asegurada'!$F:$F, Analisis!$C3,'Suma Asegurada'!$G:$G, Analisis!$B3)</f>
        <v>278902292106</v>
      </c>
      <c r="U3" s="21">
        <f>SUM(P3:T3)</f>
        <v>11602283242642</v>
      </c>
      <c r="V3" s="12">
        <f>IFERROR(P3/J3, "")</f>
        <v>0.59306889060609114</v>
      </c>
      <c r="W3" s="12">
        <f t="shared" ref="W3:AA3" si="0">IFERROR(Q3/K3, "")</f>
        <v>0.66798593749054624</v>
      </c>
      <c r="X3" s="12">
        <f t="shared" si="0"/>
        <v>0.82775826345698789</v>
      </c>
      <c r="Y3" s="12">
        <f t="shared" si="0"/>
        <v>0.17930842808532568</v>
      </c>
      <c r="Z3" s="12">
        <f t="shared" si="0"/>
        <v>0.51716027917720542</v>
      </c>
      <c r="AA3" s="12">
        <f t="shared" si="0"/>
        <v>0.50765888653031666</v>
      </c>
      <c r="AC3" s="6">
        <f>IFERROR(J3/D3, "")</f>
        <v>16049153.229031183</v>
      </c>
      <c r="AD3" s="6">
        <f t="shared" ref="AD3:AH3" si="1">IFERROR(K3/E3, "")</f>
        <v>13471891.141955039</v>
      </c>
      <c r="AE3" s="6">
        <f t="shared" si="1"/>
        <v>418841987.06100929</v>
      </c>
      <c r="AF3" s="6">
        <f t="shared" si="1"/>
        <v>121266118.39777069</v>
      </c>
      <c r="AG3" s="6">
        <f>IFERROR(N3/H3, "")</f>
        <v>4399002.0488111265</v>
      </c>
      <c r="AH3" s="6">
        <f t="shared" si="1"/>
        <v>79083184.178966269</v>
      </c>
      <c r="AJ3" t="s">
        <v>19</v>
      </c>
      <c r="AK3" t="s">
        <v>86</v>
      </c>
      <c r="AL3" s="6">
        <f>O4</f>
        <v>24970113581573</v>
      </c>
    </row>
    <row r="4" spans="1:45" x14ac:dyDescent="0.35">
      <c r="A4" s="174"/>
      <c r="B4" t="s">
        <v>19</v>
      </c>
      <c r="C4" t="s">
        <v>86</v>
      </c>
      <c r="D4" s="11">
        <f>SUMIFS('Suma Asegurada'!$H:$H, 'Suma Asegurada'!$A:$A, Analisis!D$2, 'Suma Asegurada'!$F:$F, Analisis!$C4,'Suma Asegurada'!$G:$G, Analisis!$B4)</f>
        <v>19818</v>
      </c>
      <c r="E4" s="6">
        <f>SUMIFS('Suma Asegurada'!$H:$H, 'Suma Asegurada'!$A:$A, Analisis!E$2, 'Suma Asegurada'!$F:$F, Analisis!$C4,'Suma Asegurada'!$G:$G, Analisis!$B4)</f>
        <v>22672</v>
      </c>
      <c r="F4" s="6">
        <f>SUMIFS('Suma Asegurada'!$H:$H, 'Suma Asegurada'!$A:$A, Analisis!F$2, 'Suma Asegurada'!$F:$F, Analisis!$C4,'Suma Asegurada'!$G:$G, Analisis!$B4)</f>
        <v>20191</v>
      </c>
      <c r="G4" s="6">
        <f>SUMIFS('Suma Asegurada'!$H:$H, 'Suma Asegurada'!$A:$A, Analisis!G$2, 'Suma Asegurada'!$F:$F, Analisis!$C4,'Suma Asegurada'!$G:$G, Analisis!$B4)</f>
        <v>78982</v>
      </c>
      <c r="H4" s="6">
        <f>SUMIFS('Suma Asegurada'!$H:$H, 'Suma Asegurada'!$A:$A, Analisis!H$2, 'Suma Asegurada'!$F:$F, Analisis!$C4,'Suma Asegurada'!$G:$G, Analisis!$B4)</f>
        <v>110158</v>
      </c>
      <c r="I4" s="22">
        <f>SUM(D4:H4)</f>
        <v>251821</v>
      </c>
      <c r="J4" s="6">
        <f>SUMIFS('Suma Asegurada'!$I:$I, 'Suma Asegurada'!$A:$A, Analisis!J$2, 'Suma Asegurada'!$F:$F, Analisis!$C4,'Suma Asegurada'!$G:$G, Analisis!$B4)</f>
        <v>976348742020</v>
      </c>
      <c r="K4" s="6">
        <f>SUMIFS('Suma Asegurada'!$I:$I, 'Suma Asegurada'!$A:$A, Analisis!K$2, 'Suma Asegurada'!$F:$F, Analisis!$C4,'Suma Asegurada'!$G:$G, Analisis!$B4)</f>
        <v>551604392156</v>
      </c>
      <c r="L4" s="6">
        <f>SUMIFS('Suma Asegurada'!$I:$I, 'Suma Asegurada'!$A:$A, Analisis!L$2, 'Suma Asegurada'!$F:$F, Analisis!$C4,'Suma Asegurada'!$G:$G, Analisis!$B4)</f>
        <v>11036037485887</v>
      </c>
      <c r="M4" s="6">
        <f>SUMIFS('Suma Asegurada'!$I:$I, 'Suma Asegurada'!$A:$A, Analisis!M$2, 'Suma Asegurada'!$F:$F, Analisis!$C4,'Suma Asegurada'!$G:$G, Analisis!$B4)</f>
        <v>11366789980503</v>
      </c>
      <c r="N4" s="6">
        <f>SUMIFS('Suma Asegurada'!$I:$I, 'Suma Asegurada'!$A:$A, Analisis!N$2, 'Suma Asegurada'!$F:$F, Analisis!$C4,'Suma Asegurada'!$G:$G, Analisis!$B4)</f>
        <v>1039332981007</v>
      </c>
      <c r="O4" s="6">
        <f>SUM(J4:N4)</f>
        <v>24970113581573</v>
      </c>
      <c r="P4" s="11">
        <f>SUMIFS('Suma Asegurada'!$J:$J, 'Suma Asegurada'!$A:$A, Analisis!P$2, 'Suma Asegurada'!$F:$F, Analisis!$C4,'Suma Asegurada'!$G:$G, Analisis!$B4)</f>
        <v>332376802976</v>
      </c>
      <c r="Q4" s="6">
        <f>SUMIFS('Suma Asegurada'!$J:$J, 'Suma Asegurada'!$A:$A, Analisis!Q$2, 'Suma Asegurada'!$F:$F, Analisis!$C4,'Suma Asegurada'!$G:$G, Analisis!$B4)</f>
        <v>434424259668</v>
      </c>
      <c r="R4" s="6">
        <f>SUMIFS('Suma Asegurada'!$J:$J, 'Suma Asegurada'!$A:$A, Analisis!R$2, 'Suma Asegurada'!$F:$F, Analisis!$C4,'Suma Asegurada'!$G:$G, Analisis!$B4)</f>
        <v>9206450570802</v>
      </c>
      <c r="S4" s="6">
        <f>SUMIFS('Suma Asegurada'!$J:$J, 'Suma Asegurada'!$A:$A, Analisis!S$2, 'Suma Asegurada'!$F:$F, Analisis!$C4,'Suma Asegurada'!$G:$G, Analisis!$B4)</f>
        <v>2388499964246</v>
      </c>
      <c r="T4" s="6">
        <f>SUMIFS('Suma Asegurada'!$J:$J, 'Suma Asegurada'!$A:$A, Analisis!T$2, 'Suma Asegurada'!$F:$F, Analisis!$C4,'Suma Asegurada'!$G:$G, Analisis!$B4)</f>
        <v>718535818699</v>
      </c>
      <c r="U4" s="22">
        <f>SUM(P4:T4)</f>
        <v>13080287416391</v>
      </c>
      <c r="V4" s="12">
        <f>IFERROR(P4/J4, "")</f>
        <v>0.34042836198911336</v>
      </c>
      <c r="W4" s="12">
        <f t="shared" ref="W4" si="2">IFERROR(Q4/K4, "")</f>
        <v>0.78756490311835636</v>
      </c>
      <c r="X4" s="12">
        <f t="shared" ref="X4" si="3">IFERROR(R4/L4, "")</f>
        <v>0.83421704416782794</v>
      </c>
      <c r="Y4" s="12">
        <f t="shared" ref="Y4" si="4">IFERROR(S4/M4, "")</f>
        <v>0.21012968202481952</v>
      </c>
      <c r="Z4" s="12">
        <f t="shared" ref="Z4:AA4" si="5">IFERROR(T4/N4, "")</f>
        <v>0.69134322861843311</v>
      </c>
      <c r="AA4" s="12">
        <f t="shared" si="5"/>
        <v>0.52383772198952905</v>
      </c>
      <c r="AC4" s="6">
        <f>IFERROR(J4/D4, "")</f>
        <v>49265755.475830056</v>
      </c>
      <c r="AD4" s="6">
        <f t="shared" ref="AD4" si="6">IFERROR(K4/E4, "")</f>
        <v>24329763.239061397</v>
      </c>
      <c r="AE4" s="6">
        <f t="shared" ref="AE4" si="7">IFERROR(L4/F4, "")</f>
        <v>546582016.04115701</v>
      </c>
      <c r="AF4" s="6">
        <f t="shared" ref="AF4" si="8">IFERROR(M4/G4, "")</f>
        <v>143916208.50957179</v>
      </c>
      <c r="AG4" s="6">
        <f t="shared" ref="AG4" si="9">IFERROR(N4/H4, "")</f>
        <v>9434929.6556491591</v>
      </c>
      <c r="AH4" s="6">
        <f t="shared" ref="AH4" si="10">IFERROR(O4/I4, "")</f>
        <v>99158186.098748714</v>
      </c>
    </row>
    <row r="5" spans="1:45" ht="15" thickBot="1" x14ac:dyDescent="0.4"/>
    <row r="6" spans="1:45" ht="15" thickBot="1" x14ac:dyDescent="0.4">
      <c r="A6" s="174" t="s">
        <v>168</v>
      </c>
      <c r="D6" s="168" t="s">
        <v>165</v>
      </c>
      <c r="E6" s="169"/>
      <c r="F6" s="169"/>
      <c r="G6" s="169"/>
      <c r="H6" s="169"/>
      <c r="I6" s="170"/>
      <c r="J6" s="165" t="s">
        <v>166</v>
      </c>
      <c r="K6" s="166"/>
      <c r="L6" s="166"/>
      <c r="M6" s="166"/>
      <c r="N6" s="166"/>
      <c r="O6" s="167"/>
      <c r="P6" s="168" t="s">
        <v>167</v>
      </c>
      <c r="Q6" s="169"/>
      <c r="R6" s="169"/>
      <c r="S6" s="169"/>
      <c r="T6" s="169"/>
      <c r="U6" s="170"/>
      <c r="V6" s="165" t="s">
        <v>260</v>
      </c>
      <c r="W6" s="166"/>
      <c r="X6" s="166"/>
      <c r="Y6" s="166"/>
      <c r="Z6" s="166"/>
      <c r="AA6" s="167"/>
      <c r="AB6" s="168" t="s">
        <v>261</v>
      </c>
      <c r="AC6" s="169"/>
      <c r="AD6" s="169"/>
      <c r="AE6" s="169"/>
      <c r="AF6" s="169"/>
      <c r="AG6" s="169"/>
      <c r="AH6" s="178" t="s">
        <v>262</v>
      </c>
      <c r="AI6" s="179"/>
      <c r="AJ6" s="179"/>
      <c r="AK6" s="179"/>
      <c r="AL6" s="179"/>
      <c r="AM6" s="180"/>
    </row>
    <row r="7" spans="1:45" ht="15" thickBot="1" x14ac:dyDescent="0.4">
      <c r="A7" s="174"/>
      <c r="B7" s="1" t="s">
        <v>15</v>
      </c>
      <c r="C7" s="8" t="s">
        <v>14</v>
      </c>
      <c r="D7" s="1">
        <v>2019</v>
      </c>
      <c r="E7" s="1">
        <v>2020</v>
      </c>
      <c r="F7" s="1">
        <v>2021</v>
      </c>
      <c r="G7" s="1">
        <v>2022</v>
      </c>
      <c r="H7" s="1">
        <v>2023</v>
      </c>
      <c r="I7" s="1" t="s">
        <v>164</v>
      </c>
      <c r="J7" s="9">
        <v>2019</v>
      </c>
      <c r="K7" s="1">
        <v>2020</v>
      </c>
      <c r="L7" s="1">
        <v>2021</v>
      </c>
      <c r="M7" s="1">
        <v>2022</v>
      </c>
      <c r="N7" s="1">
        <v>2023</v>
      </c>
      <c r="O7" s="1" t="s">
        <v>164</v>
      </c>
      <c r="P7" s="1">
        <v>2019</v>
      </c>
      <c r="Q7" s="1">
        <v>2020</v>
      </c>
      <c r="R7" s="1">
        <v>2021</v>
      </c>
      <c r="S7" s="1">
        <v>2022</v>
      </c>
      <c r="T7" s="1">
        <v>2023</v>
      </c>
      <c r="U7" s="1" t="s">
        <v>164</v>
      </c>
      <c r="V7" s="9">
        <v>2019</v>
      </c>
      <c r="W7" s="1">
        <v>2020</v>
      </c>
      <c r="X7" s="1">
        <v>2021</v>
      </c>
      <c r="Y7" s="1">
        <v>2022</v>
      </c>
      <c r="Z7" s="1">
        <v>2023</v>
      </c>
      <c r="AA7" s="1" t="s">
        <v>164</v>
      </c>
      <c r="AB7" s="1">
        <v>2019</v>
      </c>
      <c r="AC7" s="1">
        <v>2020</v>
      </c>
      <c r="AD7" s="1">
        <v>2021</v>
      </c>
      <c r="AE7" s="1">
        <v>2022</v>
      </c>
      <c r="AF7" s="1">
        <v>2023</v>
      </c>
      <c r="AG7" s="1" t="s">
        <v>164</v>
      </c>
      <c r="AH7" s="1">
        <v>2019</v>
      </c>
      <c r="AI7" s="1">
        <v>2020</v>
      </c>
      <c r="AJ7" s="1">
        <v>2021</v>
      </c>
      <c r="AK7" s="1">
        <v>2022</v>
      </c>
      <c r="AL7" s="1">
        <v>2023</v>
      </c>
      <c r="AM7" s="1" t="s">
        <v>164</v>
      </c>
      <c r="AN7" s="136"/>
      <c r="AO7" s="136"/>
      <c r="AP7" s="136"/>
      <c r="AQ7" s="136"/>
      <c r="AR7" s="136"/>
      <c r="AS7" s="136"/>
    </row>
    <row r="8" spans="1:45" x14ac:dyDescent="0.35">
      <c r="A8" s="174"/>
      <c r="B8" t="s">
        <v>19</v>
      </c>
      <c r="C8" t="s">
        <v>87</v>
      </c>
      <c r="D8" s="10">
        <f>SUMIFS('Siniestros (Tipo)'!$L:$L, 'Siniestros (Tipo)'!$A:$A, Analisis!D$7, 'Siniestros (Tipo)'!$I:$I, Analisis!$C8, 'Siniestros (Tipo)'!$J:$J, Analisis!$B8)</f>
        <v>52</v>
      </c>
      <c r="E8" s="20">
        <f>SUMIFS('Siniestros (Tipo)'!$L:$L, 'Siniestros (Tipo)'!$A:$A, Analisis!E$7, 'Siniestros (Tipo)'!$I:$I, Analisis!$C8, 'Siniestros (Tipo)'!$J:$J, Analisis!$B8)</f>
        <v>55</v>
      </c>
      <c r="F8" s="20">
        <f>SUMIFS('Siniestros (Tipo)'!$L:$L, 'Siniestros (Tipo)'!$A:$A, Analisis!F$7, 'Siniestros (Tipo)'!$I:$I, Analisis!$C8, 'Siniestros (Tipo)'!$J:$J, Analisis!$B8)</f>
        <v>39</v>
      </c>
      <c r="G8" s="20">
        <f>SUMIFS('Siniestros (Tipo)'!$L:$L, 'Siniestros (Tipo)'!$A:$A, Analisis!G$7, 'Siniestros (Tipo)'!$I:$I, Analisis!$C8, 'Siniestros (Tipo)'!$J:$J, Analisis!$B8)</f>
        <v>76</v>
      </c>
      <c r="H8" s="20">
        <f>SUMIFS('Siniestros (Tipo)'!$L:$L, 'Siniestros (Tipo)'!$A:$A, Analisis!H$7, 'Siniestros (Tipo)'!$I:$I, Analisis!$C8, 'Siniestros (Tipo)'!$J:$J, Analisis!$B8)</f>
        <v>114</v>
      </c>
      <c r="I8" s="21">
        <f>SUM(D8:H8)</f>
        <v>336</v>
      </c>
      <c r="J8" s="6">
        <f>SUMIFS('Siniestros (Tipo)'!$M:$M, 'Siniestros (Tipo)'!$A:$A, Analisis!J$7, 'Siniestros (Tipo)'!$I:$I, Analisis!$C8, 'Siniestros (Tipo)'!$J:$J, Analisis!$B8)</f>
        <v>11938356.370000003</v>
      </c>
      <c r="K8" s="6">
        <f>SUMIFS('Siniestros (Tipo)'!$M:$M, 'Siniestros (Tipo)'!$A:$A, Analisis!K$7, 'Siniestros (Tipo)'!$I:$I, Analisis!$C8, 'Siniestros (Tipo)'!$J:$J, Analisis!$B8)</f>
        <v>1219954.8999999999</v>
      </c>
      <c r="L8" s="6">
        <f>SUMIFS('Siniestros (Tipo)'!$M:$M, 'Siniestros (Tipo)'!$A:$A, Analisis!L$7, 'Siniestros (Tipo)'!$I:$I, Analisis!$C8, 'Siniestros (Tipo)'!$J:$J, Analisis!$B8)</f>
        <v>1840990.97</v>
      </c>
      <c r="M8" s="6">
        <f>SUMIFS('Siniestros (Tipo)'!$M:$M, 'Siniestros (Tipo)'!$A:$A, Analisis!M$7, 'Siniestros (Tipo)'!$I:$I, Analisis!$C8, 'Siniestros (Tipo)'!$J:$J, Analisis!$B8)</f>
        <v>5690780.8699999992</v>
      </c>
      <c r="N8" s="6">
        <f>SUMIFS('Siniestros (Tipo)'!$M:$M, 'Siniestros (Tipo)'!$A:$A, Analisis!N$7, 'Siniestros (Tipo)'!$I:$I, Analisis!$C8, 'Siniestros (Tipo)'!$J:$J, Analisis!$B8)</f>
        <v>9840103.6499999985</v>
      </c>
      <c r="O8" s="6">
        <f>SUM(J8:N8)</f>
        <v>30530186.760000002</v>
      </c>
      <c r="P8" s="10">
        <f>SUMIFS('Siniestros (Tipo)'!$P:$P, 'Siniestros (Tipo)'!$A:$A, Analisis!P$7, 'Siniestros (Tipo)'!$I:$I, Analisis!$C8, 'Siniestros (Tipo)'!$J:$J, Analisis!$B8)</f>
        <v>11028397.860000001</v>
      </c>
      <c r="Q8" s="20">
        <f>SUMIFS('Siniestros (Tipo)'!$P:$P, 'Siniestros (Tipo)'!$A:$A, Analisis!Q$7, 'Siniestros (Tipo)'!$I:$I, Analisis!$C8, 'Siniestros (Tipo)'!$J:$J, Analisis!$B8)</f>
        <v>2103617.0300000003</v>
      </c>
      <c r="R8" s="20">
        <f>SUMIFS('Siniestros (Tipo)'!$P:$P, 'Siniestros (Tipo)'!$A:$A, Analisis!R$7, 'Siniestros (Tipo)'!$I:$I, Analisis!$C8, 'Siniestros (Tipo)'!$J:$J, Analisis!$B8)</f>
        <v>2374054.62</v>
      </c>
      <c r="S8" s="20">
        <f>SUMIFS('Siniestros (Tipo)'!$P:$P, 'Siniestros (Tipo)'!$A:$A, Analisis!S$7, 'Siniestros (Tipo)'!$I:$I, Analisis!$C8, 'Siniestros (Tipo)'!$J:$J, Analisis!$B8)</f>
        <v>1640289.46</v>
      </c>
      <c r="T8" s="20">
        <f>SUMIFS('Siniestros (Tipo)'!$P:$P, 'Siniestros (Tipo)'!$A:$A, Analisis!T$7, 'Siniestros (Tipo)'!$I:$I, Analisis!$C8, 'Siniestros (Tipo)'!$J:$J, Analisis!$B8)</f>
        <v>6315354.9899999984</v>
      </c>
      <c r="U8" s="21">
        <f>SUM(P8:T8)</f>
        <v>23461713.960000001</v>
      </c>
      <c r="V8" s="22">
        <f>J8/D8</f>
        <v>229583.7763461539</v>
      </c>
      <c r="W8" s="22">
        <f t="shared" ref="W8:Z9" si="11">K8/E8</f>
        <v>22180.99818181818</v>
      </c>
      <c r="X8" s="22">
        <f t="shared" si="11"/>
        <v>47204.896666666667</v>
      </c>
      <c r="Y8" s="22">
        <f t="shared" si="11"/>
        <v>74878.695657894728</v>
      </c>
      <c r="Z8" s="22">
        <f t="shared" si="11"/>
        <v>86316.698684210511</v>
      </c>
      <c r="AA8" s="22">
        <f>O8/I8</f>
        <v>90863.651071428583</v>
      </c>
      <c r="AB8" s="22">
        <f>P8/D8</f>
        <v>212084.57423076924</v>
      </c>
      <c r="AC8" s="22">
        <f t="shared" ref="AC8:AF9" si="12">Q8/E8</f>
        <v>38247.582363636371</v>
      </c>
      <c r="AD8" s="22">
        <f t="shared" si="12"/>
        <v>60873.195384615385</v>
      </c>
      <c r="AE8" s="22">
        <f t="shared" si="12"/>
        <v>21582.756052631579</v>
      </c>
      <c r="AF8" s="22">
        <f t="shared" si="12"/>
        <v>55397.850789473669</v>
      </c>
      <c r="AG8" s="6">
        <f>U8/I8</f>
        <v>69826.529642857146</v>
      </c>
      <c r="AH8" s="137">
        <f>P8/J8</f>
        <v>0.92377857706722144</v>
      </c>
      <c r="AI8" s="19">
        <f t="shared" ref="AI8:AL8" si="13">Q8/K8</f>
        <v>1.7243399981425547</v>
      </c>
      <c r="AJ8" s="19">
        <f t="shared" si="13"/>
        <v>1.2895525609232077</v>
      </c>
      <c r="AK8" s="19">
        <f t="shared" si="13"/>
        <v>0.28823627151892078</v>
      </c>
      <c r="AL8" s="19">
        <f t="shared" si="13"/>
        <v>0.64179760850384937</v>
      </c>
      <c r="AM8" s="138">
        <f>U8/O8</f>
        <v>0.76847593971285622</v>
      </c>
    </row>
    <row r="9" spans="1:45" ht="15" thickBot="1" x14ac:dyDescent="0.4">
      <c r="A9" s="174"/>
      <c r="B9" t="s">
        <v>19</v>
      </c>
      <c r="C9" t="s">
        <v>86</v>
      </c>
      <c r="D9" s="11">
        <f>SUMIFS('Siniestros (Tipo)'!$L:$L, 'Siniestros (Tipo)'!$A:$A, Analisis!D$7, 'Siniestros (Tipo)'!$I:$I, Analisis!$C9, 'Siniestros (Tipo)'!$J:$J, Analisis!$B9)</f>
        <v>494</v>
      </c>
      <c r="E9" s="6">
        <f>SUMIFS('Siniestros (Tipo)'!$L:$L, 'Siniestros (Tipo)'!$A:$A, Analisis!E$7, 'Siniestros (Tipo)'!$I:$I, Analisis!$C9, 'Siniestros (Tipo)'!$J:$J, Analisis!$B9)</f>
        <v>621</v>
      </c>
      <c r="F9" s="6">
        <f>SUMIFS('Siniestros (Tipo)'!$L:$L, 'Siniestros (Tipo)'!$A:$A, Analisis!F$7, 'Siniestros (Tipo)'!$I:$I, Analisis!$C9, 'Siniestros (Tipo)'!$J:$J, Analisis!$B9)</f>
        <v>497</v>
      </c>
      <c r="G9" s="6">
        <f>SUMIFS('Siniestros (Tipo)'!$L:$L, 'Siniestros (Tipo)'!$A:$A, Analisis!G$7, 'Siniestros (Tipo)'!$I:$I, Analisis!$C9, 'Siniestros (Tipo)'!$J:$J, Analisis!$B9)</f>
        <v>353</v>
      </c>
      <c r="H9" s="6">
        <f>SUMIFS('Siniestros (Tipo)'!$L:$L, 'Siniestros (Tipo)'!$A:$A, Analisis!H$7, 'Siniestros (Tipo)'!$I:$I, Analisis!$C9, 'Siniestros (Tipo)'!$J:$J, Analisis!$B9)</f>
        <v>326</v>
      </c>
      <c r="I9" s="22">
        <f>SUM(D9:H9)</f>
        <v>2291</v>
      </c>
      <c r="J9" s="6">
        <f>SUMIFS('Siniestros (Tipo)'!$M:$M, 'Siniestros (Tipo)'!$A:$A, Analisis!J$7, 'Siniestros (Tipo)'!$I:$I, Analisis!$C9, 'Siniestros (Tipo)'!$J:$J, Analisis!$B9)</f>
        <v>102275716.08999997</v>
      </c>
      <c r="K9" s="6">
        <f>SUMIFS('Siniestros (Tipo)'!$M:$M, 'Siniestros (Tipo)'!$A:$A, Analisis!K$7, 'Siniestros (Tipo)'!$I:$I, Analisis!$C9, 'Siniestros (Tipo)'!$J:$J, Analisis!$B9)</f>
        <v>147096496.56000006</v>
      </c>
      <c r="L9" s="6">
        <f>SUMIFS('Siniestros (Tipo)'!$M:$M, 'Siniestros (Tipo)'!$A:$A, Analisis!L$7, 'Siniestros (Tipo)'!$I:$I, Analisis!$C9, 'Siniestros (Tipo)'!$J:$J, Analisis!$B9)</f>
        <v>-82176679.449999988</v>
      </c>
      <c r="M9" s="6">
        <f>SUMIFS('Siniestros (Tipo)'!$M:$M, 'Siniestros (Tipo)'!$A:$A, Analisis!M$7, 'Siniestros (Tipo)'!$I:$I, Analisis!$C9, 'Siniestros (Tipo)'!$J:$J, Analisis!$B9)</f>
        <v>72312357.810000017</v>
      </c>
      <c r="N9" s="6">
        <f>SUMIFS('Siniestros (Tipo)'!$M:$M, 'Siniestros (Tipo)'!$A:$A, Analisis!N$7, 'Siniestros (Tipo)'!$I:$I, Analisis!$C9, 'Siniestros (Tipo)'!$J:$J, Analisis!$B9)</f>
        <v>19456925.84</v>
      </c>
      <c r="O9" s="6">
        <f>SUM(J9:N9)</f>
        <v>258964816.85000005</v>
      </c>
      <c r="P9" s="11">
        <f>SUMIFS('Siniestros (Tipo)'!$P:$P, 'Siniestros (Tipo)'!$A:$A, Analisis!P$7, 'Siniestros (Tipo)'!$I:$I, Analisis!$C9, 'Siniestros (Tipo)'!$J:$J, Analisis!$B9)</f>
        <v>86033075.479999989</v>
      </c>
      <c r="Q9" s="6">
        <f>SUMIFS('Siniestros (Tipo)'!$P:$P, 'Siniestros (Tipo)'!$A:$A, Analisis!Q$7, 'Siniestros (Tipo)'!$I:$I, Analisis!$C9, 'Siniestros (Tipo)'!$J:$J, Analisis!$B9)</f>
        <v>139274020.23999998</v>
      </c>
      <c r="R9" s="6">
        <f>SUMIFS('Siniestros (Tipo)'!$P:$P, 'Siniestros (Tipo)'!$A:$A, Analisis!R$7, 'Siniestros (Tipo)'!$I:$I, Analisis!$C9, 'Siniestros (Tipo)'!$J:$J, Analisis!$B9)</f>
        <v>46819188.079999991</v>
      </c>
      <c r="S9" s="6">
        <f>SUMIFS('Siniestros (Tipo)'!$P:$P, 'Siniestros (Tipo)'!$A:$A, Analisis!S$7, 'Siniestros (Tipo)'!$I:$I, Analisis!$C9, 'Siniestros (Tipo)'!$J:$J, Analisis!$B9)</f>
        <v>3629350.52</v>
      </c>
      <c r="T9" s="6">
        <f>SUMIFS('Siniestros (Tipo)'!$P:$P, 'Siniestros (Tipo)'!$A:$A, Analisis!T$7, 'Siniestros (Tipo)'!$I:$I, Analisis!$C9, 'Siniestros (Tipo)'!$J:$J, Analisis!$B9)</f>
        <v>20464769.050000001</v>
      </c>
      <c r="U9" s="22">
        <f>SUM(P9:T9)</f>
        <v>296220403.36999995</v>
      </c>
      <c r="V9" s="22">
        <f t="shared" ref="V9" si="14">J9/D9</f>
        <v>207035.86253036431</v>
      </c>
      <c r="W9" s="22">
        <f>K9/E9</f>
        <v>236870.36483091797</v>
      </c>
      <c r="X9" s="22">
        <f t="shared" si="11"/>
        <v>-165345.43148893357</v>
      </c>
      <c r="Y9" s="22">
        <f t="shared" si="11"/>
        <v>204850.87198300287</v>
      </c>
      <c r="Z9" s="22">
        <f t="shared" si="11"/>
        <v>59683.821595092028</v>
      </c>
      <c r="AA9" s="22">
        <f>O9/I9</f>
        <v>113035.71228721084</v>
      </c>
      <c r="AB9" s="22">
        <f t="shared" ref="AB9" si="15">P9/D9</f>
        <v>174156.02323886639</v>
      </c>
      <c r="AC9" s="22">
        <f t="shared" si="12"/>
        <v>224273.784605475</v>
      </c>
      <c r="AD9" s="22">
        <f>R9/F9</f>
        <v>94203.597746478859</v>
      </c>
      <c r="AE9" s="22">
        <f t="shared" si="12"/>
        <v>10281.446232294618</v>
      </c>
      <c r="AF9" s="22">
        <f t="shared" si="12"/>
        <v>62775.365184049086</v>
      </c>
      <c r="AG9" s="6">
        <f>U9/I9</f>
        <v>129297.42617634218</v>
      </c>
      <c r="AH9" s="139">
        <f t="shared" ref="AH9:AL9" si="16">P9/J9</f>
        <v>0.8411877107200415</v>
      </c>
      <c r="AI9" s="140">
        <f t="shared" si="16"/>
        <v>0.94682078429509486</v>
      </c>
      <c r="AJ9" s="140">
        <f t="shared" si="16"/>
        <v>-0.56973813487422431</v>
      </c>
      <c r="AK9" s="140">
        <f t="shared" si="16"/>
        <v>5.0189907090791887E-2</v>
      </c>
      <c r="AL9" s="140">
        <f t="shared" si="16"/>
        <v>1.0517986869193927</v>
      </c>
      <c r="AM9" s="141">
        <f>U9/O9</f>
        <v>1.1438635061440776</v>
      </c>
    </row>
    <row r="12" spans="1:45" ht="15" thickBot="1" x14ac:dyDescent="0.4">
      <c r="A12" s="174" t="s">
        <v>170</v>
      </c>
      <c r="D12" s="168" t="s">
        <v>169</v>
      </c>
      <c r="E12" s="169"/>
      <c r="F12" s="169"/>
      <c r="G12" s="169"/>
      <c r="H12" s="169"/>
      <c r="I12" s="170"/>
    </row>
    <row r="13" spans="1:45" ht="15" thickBot="1" x14ac:dyDescent="0.4">
      <c r="A13" s="174"/>
      <c r="C13" s="8" t="s">
        <v>14</v>
      </c>
      <c r="D13" s="1">
        <v>2019</v>
      </c>
      <c r="E13" s="1">
        <v>2020</v>
      </c>
      <c r="F13" s="1">
        <v>2021</v>
      </c>
      <c r="G13" s="1">
        <v>2022</v>
      </c>
      <c r="H13" s="1">
        <v>2023</v>
      </c>
      <c r="I13" s="1" t="s">
        <v>164</v>
      </c>
    </row>
    <row r="14" spans="1:45" x14ac:dyDescent="0.35">
      <c r="A14" s="174"/>
      <c r="C14" t="s">
        <v>87</v>
      </c>
      <c r="D14" s="6">
        <f>SUMIFS(Emision!$P:$P, Emision!$A:$A, Analisis!D$13)</f>
        <v>118650739787</v>
      </c>
      <c r="E14" s="6">
        <f>SUMIFS(Emision!$P:$P, Emision!$A:$A, Analisis!E$13)</f>
        <v>164975711047</v>
      </c>
      <c r="F14" s="6">
        <f>SUMIFS(Emision!$P:$P, Emision!$A:$A, Analisis!F$13)</f>
        <v>129782296734</v>
      </c>
      <c r="G14" s="6">
        <f>SUMIFS(Emision!$P:$P, Emision!$A:$A, Analisis!G$13)</f>
        <v>526789785912</v>
      </c>
      <c r="H14" s="6">
        <f>SUMIFS(Emision!$P:$P, Emision!$A:$A, Analisis!H$13)</f>
        <v>732642769589</v>
      </c>
      <c r="I14" s="6">
        <f>SUM(D14:H14)</f>
        <v>1672841303069</v>
      </c>
    </row>
    <row r="15" spans="1:45" x14ac:dyDescent="0.35">
      <c r="A15" s="174"/>
      <c r="C15" t="s">
        <v>86</v>
      </c>
      <c r="D15" s="6">
        <f>SUMIFS(Emision!$P:$P, Emision!$A:$A, Analisis!D$13)</f>
        <v>118650739787</v>
      </c>
      <c r="E15" s="6">
        <f>SUMIFS(Emision!$P:$P, Emision!$A:$A, Analisis!E$13)</f>
        <v>164975711047</v>
      </c>
      <c r="F15" s="6">
        <f>SUMIFS(Emision!$P:$P, Emision!$A:$A, Analisis!F$13)</f>
        <v>129782296734</v>
      </c>
      <c r="G15" s="6">
        <f>SUMIFS(Emision!$P:$P, Emision!$A:$A, Analisis!G$13)</f>
        <v>526789785912</v>
      </c>
      <c r="H15" s="6">
        <f>SUMIFS(Emision!$P:$P, Emision!$A:$A, Analisis!H$13)</f>
        <v>732642769589</v>
      </c>
      <c r="I15" s="6">
        <f>SUM(D15:H15)</f>
        <v>1672841303069</v>
      </c>
    </row>
    <row r="17" spans="1:27" ht="15" thickBot="1" x14ac:dyDescent="0.4"/>
    <row r="18" spans="1:27" ht="15" thickBot="1" x14ac:dyDescent="0.4">
      <c r="D18" s="168" t="s">
        <v>171</v>
      </c>
      <c r="E18" s="169"/>
      <c r="F18" s="169"/>
      <c r="G18" s="169"/>
      <c r="H18" s="169"/>
      <c r="I18" s="169"/>
      <c r="J18" s="175" t="s">
        <v>172</v>
      </c>
      <c r="K18" s="176"/>
      <c r="L18" s="176"/>
      <c r="M18" s="176"/>
      <c r="N18" s="176"/>
      <c r="O18" s="177"/>
      <c r="P18" s="185" t="s">
        <v>173</v>
      </c>
      <c r="Q18" s="185"/>
      <c r="R18" s="185"/>
      <c r="S18" s="185"/>
      <c r="T18" s="185"/>
      <c r="U18" s="186"/>
    </row>
    <row r="19" spans="1:27" ht="15" thickBot="1" x14ac:dyDescent="0.4">
      <c r="B19" s="1" t="s">
        <v>15</v>
      </c>
      <c r="C19" s="8" t="s">
        <v>14</v>
      </c>
      <c r="D19" s="1">
        <v>2019</v>
      </c>
      <c r="E19" s="1">
        <v>2020</v>
      </c>
      <c r="F19" s="1">
        <v>2021</v>
      </c>
      <c r="G19" s="1">
        <v>2022</v>
      </c>
      <c r="H19" s="1">
        <v>2023</v>
      </c>
      <c r="I19" s="1" t="s">
        <v>164</v>
      </c>
      <c r="J19" s="9">
        <v>2019</v>
      </c>
      <c r="K19" s="1">
        <v>2020</v>
      </c>
      <c r="L19" s="1">
        <v>2021</v>
      </c>
      <c r="M19" s="1">
        <v>2022</v>
      </c>
      <c r="N19" s="1">
        <v>2023</v>
      </c>
      <c r="O19" s="1" t="s">
        <v>164</v>
      </c>
      <c r="P19" s="1">
        <v>2019</v>
      </c>
      <c r="Q19" s="1">
        <v>2020</v>
      </c>
      <c r="R19" s="1">
        <v>2021</v>
      </c>
      <c r="S19" s="1">
        <v>2022</v>
      </c>
      <c r="T19" s="1">
        <v>2023</v>
      </c>
      <c r="U19" s="1" t="s">
        <v>164</v>
      </c>
    </row>
    <row r="20" spans="1:27" x14ac:dyDescent="0.35">
      <c r="B20" s="59" t="s">
        <v>19</v>
      </c>
      <c r="C20" t="s">
        <v>87</v>
      </c>
      <c r="D20" s="13">
        <f>IFERROR(D8/D3, "")</f>
        <v>2.1677505419376354E-3</v>
      </c>
      <c r="E20" s="18">
        <f t="shared" ref="E20:I21" si="17">IFERROR(E8/E3, "")</f>
        <v>1.984628152852452E-3</v>
      </c>
      <c r="F20" s="18">
        <f t="shared" si="17"/>
        <v>1.5174506828528073E-3</v>
      </c>
      <c r="G20" s="18">
        <f t="shared" si="17"/>
        <v>8.5397096498719043E-4</v>
      </c>
      <c r="H20" s="18">
        <f t="shared" si="17"/>
        <v>9.2989110485745753E-4</v>
      </c>
      <c r="I20" s="138">
        <f t="shared" si="17"/>
        <v>1.1626579190499424E-3</v>
      </c>
      <c r="J20" s="144">
        <f>IFERROR(J8/D8, "")</f>
        <v>229583.7763461539</v>
      </c>
      <c r="K20" s="144">
        <f t="shared" ref="K20:O20" si="18">IFERROR(K8/E8, "")</f>
        <v>22180.99818181818</v>
      </c>
      <c r="L20" s="144">
        <f t="shared" si="18"/>
        <v>47204.896666666667</v>
      </c>
      <c r="M20" s="144">
        <f t="shared" si="18"/>
        <v>74878.695657894728</v>
      </c>
      <c r="N20" s="144">
        <f t="shared" si="18"/>
        <v>86316.698684210511</v>
      </c>
      <c r="O20" s="144">
        <f t="shared" si="18"/>
        <v>90863.651071428583</v>
      </c>
      <c r="P20" s="13">
        <f>IFERROR(P8/D8, "")</f>
        <v>212084.57423076924</v>
      </c>
      <c r="Q20" s="18">
        <f t="shared" ref="Q20:U20" si="19">IFERROR(Q8/E8, "")</f>
        <v>38247.582363636371</v>
      </c>
      <c r="R20" s="18">
        <f t="shared" si="19"/>
        <v>60873.195384615385</v>
      </c>
      <c r="S20" s="18">
        <f t="shared" si="19"/>
        <v>21582.756052631579</v>
      </c>
      <c r="T20" s="18">
        <f t="shared" si="19"/>
        <v>55397.850789473669</v>
      </c>
      <c r="U20" s="138">
        <f t="shared" si="19"/>
        <v>69826.529642857146</v>
      </c>
    </row>
    <row r="21" spans="1:27" ht="15" thickBot="1" x14ac:dyDescent="0.4">
      <c r="B21" s="61" t="s">
        <v>19</v>
      </c>
      <c r="C21" s="62" t="s">
        <v>86</v>
      </c>
      <c r="D21" s="142">
        <f>IFERROR(D9/D4, "")</f>
        <v>2.4926834191139367E-2</v>
      </c>
      <c r="E21" s="143">
        <f t="shared" si="17"/>
        <v>2.7390613973182782E-2</v>
      </c>
      <c r="F21" s="143">
        <f t="shared" si="17"/>
        <v>2.4614927442920112E-2</v>
      </c>
      <c r="G21" s="143">
        <f t="shared" si="17"/>
        <v>4.4693727684788943E-3</v>
      </c>
      <c r="H21" s="143">
        <f t="shared" si="17"/>
        <v>2.9593856097605256E-3</v>
      </c>
      <c r="I21" s="141">
        <f t="shared" si="17"/>
        <v>9.0977321192434301E-3</v>
      </c>
      <c r="J21" s="143">
        <f>IFERROR(J9/D9, "")</f>
        <v>207035.86253036431</v>
      </c>
      <c r="K21" s="143">
        <f t="shared" ref="K21" si="20">IFERROR(K9/E9, "")</f>
        <v>236870.36483091797</v>
      </c>
      <c r="L21" s="143">
        <f t="shared" ref="L21" si="21">IFERROR(L9/F9, "")</f>
        <v>-165345.43148893357</v>
      </c>
      <c r="M21" s="143">
        <f t="shared" ref="M21" si="22">IFERROR(M9/G9, "")</f>
        <v>204850.87198300287</v>
      </c>
      <c r="N21" s="143">
        <f t="shared" ref="N21" si="23">IFERROR(N9/H9, "")</f>
        <v>59683.821595092028</v>
      </c>
      <c r="O21" s="143">
        <f t="shared" ref="O21" si="24">IFERROR(O9/I9, "")</f>
        <v>113035.71228721084</v>
      </c>
      <c r="P21" s="142">
        <f>IFERROR(P9/D9, "")</f>
        <v>174156.02323886639</v>
      </c>
      <c r="Q21" s="143">
        <f t="shared" ref="Q21" si="25">IFERROR(Q9/E9, "")</f>
        <v>224273.784605475</v>
      </c>
      <c r="R21" s="143">
        <f t="shared" ref="R21" si="26">IFERROR(R9/F9, "")</f>
        <v>94203.597746478859</v>
      </c>
      <c r="S21" s="143">
        <f t="shared" ref="S21" si="27">IFERROR(S9/G9, "")</f>
        <v>10281.446232294618</v>
      </c>
      <c r="T21" s="143">
        <f t="shared" ref="T21" si="28">IFERROR(T9/H9, "")</f>
        <v>62775.365184049086</v>
      </c>
      <c r="U21" s="141">
        <f t="shared" ref="U21" si="29">IFERROR(U9/I9, "")</f>
        <v>129297.42617634218</v>
      </c>
    </row>
    <row r="23" spans="1:27" ht="15" thickBot="1" x14ac:dyDescent="0.4"/>
    <row r="24" spans="1:27" ht="15" thickBot="1" x14ac:dyDescent="0.4">
      <c r="A24" s="174" t="s">
        <v>240</v>
      </c>
      <c r="D24" s="168" t="s">
        <v>174</v>
      </c>
      <c r="E24" s="169"/>
      <c r="F24" s="169"/>
      <c r="G24" s="169"/>
      <c r="H24" s="169"/>
      <c r="I24" s="170"/>
      <c r="J24" s="165" t="s">
        <v>175</v>
      </c>
      <c r="K24" s="166"/>
      <c r="L24" s="166"/>
      <c r="M24" s="166"/>
      <c r="N24" s="166"/>
      <c r="O24" s="166"/>
      <c r="P24" s="181" t="s">
        <v>263</v>
      </c>
      <c r="Q24" s="182"/>
      <c r="R24" s="182"/>
      <c r="S24" s="182"/>
      <c r="T24" s="182"/>
      <c r="U24" s="183"/>
      <c r="V24" s="184" t="s">
        <v>264</v>
      </c>
      <c r="W24" s="176"/>
      <c r="X24" s="176"/>
      <c r="Y24" s="176"/>
      <c r="Z24" s="176"/>
      <c r="AA24" s="177"/>
    </row>
    <row r="25" spans="1:27" ht="15" thickBot="1" x14ac:dyDescent="0.4">
      <c r="A25" s="174"/>
      <c r="B25" s="1" t="s">
        <v>15</v>
      </c>
      <c r="C25" s="8" t="s">
        <v>14</v>
      </c>
      <c r="D25" s="1">
        <v>2019</v>
      </c>
      <c r="E25" s="1">
        <v>2020</v>
      </c>
      <c r="F25" s="1">
        <v>2021</v>
      </c>
      <c r="G25" s="1">
        <v>2022</v>
      </c>
      <c r="H25" s="1">
        <v>2023</v>
      </c>
      <c r="I25" s="1" t="s">
        <v>164</v>
      </c>
      <c r="J25" s="9">
        <v>2019</v>
      </c>
      <c r="K25" s="1">
        <v>2020</v>
      </c>
      <c r="L25" s="1">
        <v>2021</v>
      </c>
      <c r="M25" s="1">
        <v>2022</v>
      </c>
      <c r="N25" s="1">
        <v>2023</v>
      </c>
      <c r="O25" s="1" t="s">
        <v>164</v>
      </c>
      <c r="P25" s="1">
        <v>2019</v>
      </c>
      <c r="Q25" s="1">
        <v>2020</v>
      </c>
      <c r="R25" s="1">
        <v>2021</v>
      </c>
      <c r="S25" s="1">
        <v>2022</v>
      </c>
      <c r="T25" s="1">
        <v>2023</v>
      </c>
      <c r="U25" s="1" t="s">
        <v>164</v>
      </c>
      <c r="V25" s="9">
        <v>2019</v>
      </c>
      <c r="W25" s="1">
        <v>2020</v>
      </c>
      <c r="X25" s="1">
        <v>2021</v>
      </c>
      <c r="Y25" s="1">
        <v>2022</v>
      </c>
      <c r="Z25" s="1">
        <v>2023</v>
      </c>
      <c r="AA25" s="1" t="s">
        <v>164</v>
      </c>
    </row>
    <row r="26" spans="1:27" x14ac:dyDescent="0.35">
      <c r="A26" s="174"/>
      <c r="B26" s="59" t="s">
        <v>19</v>
      </c>
      <c r="C26" s="145" t="s">
        <v>87</v>
      </c>
      <c r="D26" s="13">
        <f>IFERROR(D20*J20, "")</f>
        <v>497.680355594464</v>
      </c>
      <c r="E26" s="18">
        <f t="shared" ref="E26:I26" si="30">IFERROR(E20*K20, "")</f>
        <v>44.021033450005412</v>
      </c>
      <c r="F26" s="18">
        <f t="shared" si="30"/>
        <v>71.631102680829542</v>
      </c>
      <c r="G26" s="18">
        <f t="shared" si="30"/>
        <v>63.94423198795451</v>
      </c>
      <c r="H26" s="18">
        <f t="shared" si="30"/>
        <v>80.265130307108763</v>
      </c>
      <c r="I26" s="19">
        <f t="shared" si="30"/>
        <v>105.64334347198722</v>
      </c>
      <c r="J26" s="18">
        <f>IFERROR(D20*P20, "")</f>
        <v>459.74645072536271</v>
      </c>
      <c r="K26" s="18">
        <f t="shared" ref="K26:O26" si="31">IFERROR(E20*Q20, "")</f>
        <v>75.907228737415679</v>
      </c>
      <c r="L26" s="18">
        <f t="shared" si="31"/>
        <v>92.372071903816973</v>
      </c>
      <c r="M26" s="18">
        <f t="shared" si="31"/>
        <v>18.431047013348916</v>
      </c>
      <c r="N26" s="18">
        <f t="shared" si="31"/>
        <v>51.513968677352246</v>
      </c>
      <c r="O26" s="138">
        <f t="shared" si="31"/>
        <v>81.184367649043409</v>
      </c>
      <c r="P26" s="18">
        <f>D26*AH8</f>
        <v>459.74645072536276</v>
      </c>
      <c r="Q26" s="18">
        <f t="shared" ref="Q26:U26" si="32">E26*AI8</f>
        <v>75.907228737415664</v>
      </c>
      <c r="R26" s="18">
        <f t="shared" si="32"/>
        <v>92.372071903816988</v>
      </c>
      <c r="S26" s="18">
        <f>G26*AK8</f>
        <v>18.431047013348916</v>
      </c>
      <c r="T26" s="18">
        <f t="shared" si="32"/>
        <v>51.513968677352246</v>
      </c>
      <c r="U26" s="18">
        <f t="shared" si="32"/>
        <v>81.184367649043409</v>
      </c>
      <c r="V26" s="18">
        <f>P26*AH8</f>
        <v>424.70392206278103</v>
      </c>
      <c r="W26" s="18">
        <f t="shared" ref="W26:AA26" si="33">Q26*AI8</f>
        <v>130.88987066008181</v>
      </c>
      <c r="X26" s="18">
        <f t="shared" si="33"/>
        <v>119.11864188134987</v>
      </c>
      <c r="Y26" s="18">
        <f t="shared" si="33"/>
        <v>5.3124962713176318</v>
      </c>
      <c r="Z26" s="18">
        <f t="shared" si="33"/>
        <v>33.061541901666878</v>
      </c>
      <c r="AA26" s="138">
        <f t="shared" si="33"/>
        <v>62.388233219092641</v>
      </c>
    </row>
    <row r="27" spans="1:27" ht="15" thickBot="1" x14ac:dyDescent="0.4">
      <c r="A27" s="174"/>
      <c r="B27" s="61" t="s">
        <v>19</v>
      </c>
      <c r="C27" s="61" t="s">
        <v>86</v>
      </c>
      <c r="D27" s="142">
        <f>IFERROR(D21*J21, "")</f>
        <v>5160.7486169139147</v>
      </c>
      <c r="E27" s="143">
        <f t="shared" ref="E27" si="34">IFERROR(E21*K21, "")</f>
        <v>6488.0247247706448</v>
      </c>
      <c r="F27" s="143">
        <f t="shared" ref="F27" si="35">IFERROR(F21*L21, "")</f>
        <v>-4069.9657991184181</v>
      </c>
      <c r="G27" s="143">
        <f t="shared" ref="G27" si="36">IFERROR(G21*M21, "")</f>
        <v>915.55490883998914</v>
      </c>
      <c r="H27" s="143">
        <f t="shared" ref="H27" si="37">IFERROR(H21*N21, "")</f>
        <v>176.62744276402984</v>
      </c>
      <c r="I27" s="140">
        <f t="shared" ref="I27" si="38">IFERROR(I21*O21, "")</f>
        <v>1028.3686302969174</v>
      </c>
      <c r="J27" s="143">
        <f>IFERROR(D21*P21, "")</f>
        <v>4341.1583146634366</v>
      </c>
      <c r="K27" s="143">
        <f t="shared" ref="K27" si="39">IFERROR(E21*Q21, "")</f>
        <v>6142.9966584333088</v>
      </c>
      <c r="L27" s="143">
        <f t="shared" ref="L27" si="40">IFERROR(F21*R21, "")</f>
        <v>2318.8147233916097</v>
      </c>
      <c r="M27" s="143">
        <f t="shared" ref="M27" si="41">IFERROR(G21*S21, "")</f>
        <v>45.951615811197499</v>
      </c>
      <c r="N27" s="143">
        <f t="shared" ref="N27" si="42">IFERROR(H21*T21, "")</f>
        <v>185.77651237313677</v>
      </c>
      <c r="O27" s="141">
        <f t="shared" ref="O27" si="43">IFERROR(I21*U21, "")</f>
        <v>1176.3133470600146</v>
      </c>
      <c r="P27" s="143">
        <f t="shared" ref="P27:U27" si="44">D27*AH9</f>
        <v>4341.1583146634366</v>
      </c>
      <c r="Q27" s="143">
        <f t="shared" si="44"/>
        <v>6142.9966584333088</v>
      </c>
      <c r="R27" s="143">
        <f t="shared" si="44"/>
        <v>2318.8147233916093</v>
      </c>
      <c r="S27" s="143">
        <f t="shared" si="44"/>
        <v>45.951615811197492</v>
      </c>
      <c r="T27" s="143">
        <f t="shared" si="44"/>
        <v>185.77651237313677</v>
      </c>
      <c r="U27" s="143">
        <f t="shared" si="44"/>
        <v>1176.3133470600146</v>
      </c>
      <c r="V27" s="143">
        <f t="shared" ref="V27:AA27" si="45">P27*AH9</f>
        <v>3651.7290245850099</v>
      </c>
      <c r="W27" s="143">
        <f>Q27*AI9</f>
        <v>5816.3169140599721</v>
      </c>
      <c r="X27" s="143">
        <f t="shared" si="45"/>
        <v>-1321.1171756240258</v>
      </c>
      <c r="Y27" s="143">
        <f t="shared" si="45"/>
        <v>2.3063073282357656</v>
      </c>
      <c r="Z27" s="143">
        <f t="shared" si="45"/>
        <v>195.39949177452957</v>
      </c>
      <c r="AA27" s="141">
        <f t="shared" si="45"/>
        <v>1345.5419094921435</v>
      </c>
    </row>
    <row r="30" spans="1:27" ht="15" thickBot="1" x14ac:dyDescent="0.4">
      <c r="A30" s="174" t="s">
        <v>176</v>
      </c>
      <c r="D30" s="168" t="s">
        <v>174</v>
      </c>
      <c r="E30" s="169"/>
      <c r="F30" s="169"/>
      <c r="G30" s="169"/>
      <c r="H30" s="169"/>
      <c r="I30" s="170"/>
      <c r="J30" s="165" t="s">
        <v>175</v>
      </c>
      <c r="K30" s="166"/>
      <c r="L30" s="166"/>
      <c r="M30" s="166"/>
      <c r="N30" s="166"/>
      <c r="O30" s="166"/>
      <c r="Q30" s="171" t="s">
        <v>177</v>
      </c>
      <c r="R30" s="171"/>
      <c r="S30" s="171"/>
      <c r="T30" s="171"/>
      <c r="U30" s="171"/>
      <c r="V30" s="171"/>
    </row>
    <row r="31" spans="1:27" ht="15" thickBot="1" x14ac:dyDescent="0.4">
      <c r="A31" s="174"/>
      <c r="B31" s="1" t="s">
        <v>15</v>
      </c>
      <c r="C31" s="1" t="s">
        <v>14</v>
      </c>
      <c r="D31" s="1">
        <v>2019</v>
      </c>
      <c r="E31" s="1">
        <v>2020</v>
      </c>
      <c r="F31" s="1">
        <v>2021</v>
      </c>
      <c r="G31" s="1">
        <v>2022</v>
      </c>
      <c r="H31" s="1">
        <v>2023</v>
      </c>
      <c r="I31" s="1" t="s">
        <v>164</v>
      </c>
      <c r="J31" s="1">
        <v>2019</v>
      </c>
      <c r="K31" s="1">
        <v>2020</v>
      </c>
      <c r="L31" s="1">
        <v>2021</v>
      </c>
      <c r="M31" s="1">
        <v>2022</v>
      </c>
      <c r="N31" s="1">
        <v>2023</v>
      </c>
      <c r="O31" s="1" t="s">
        <v>164</v>
      </c>
      <c r="Q31" s="3">
        <v>2019</v>
      </c>
      <c r="R31" s="3">
        <v>2020</v>
      </c>
      <c r="S31" s="3">
        <v>2021</v>
      </c>
      <c r="T31" s="3">
        <v>2022</v>
      </c>
      <c r="U31" s="3">
        <v>2023</v>
      </c>
      <c r="V31" s="3" t="s">
        <v>164</v>
      </c>
    </row>
    <row r="32" spans="1:27" ht="15" thickBot="1" x14ac:dyDescent="0.4">
      <c r="A32" s="174"/>
      <c r="B32" t="s">
        <v>19</v>
      </c>
      <c r="C32" t="s">
        <v>87</v>
      </c>
      <c r="D32" s="147">
        <f>IFERROR((1000*P26)/AC3, "")</f>
        <v>2.8646149997105838E-2</v>
      </c>
      <c r="E32" s="147">
        <f t="shared" ref="E32:I32" si="46">IFERROR((1000*Q26)/AD3, "")</f>
        <v>5.6344894668143835E-3</v>
      </c>
      <c r="F32" s="147">
        <f t="shared" si="46"/>
        <v>2.2054157595800421E-4</v>
      </c>
      <c r="G32" s="147">
        <f t="shared" si="46"/>
        <v>1.5198843054324847E-4</v>
      </c>
      <c r="H32" s="147">
        <f t="shared" si="46"/>
        <v>1.1710376150262172E-2</v>
      </c>
      <c r="I32" s="147">
        <f t="shared" si="46"/>
        <v>1.0265692826090834E-3</v>
      </c>
      <c r="J32" s="148">
        <f>IFERROR((1000*V26)/AC3, "")</f>
        <v>2.6462699682780619E-2</v>
      </c>
      <c r="K32" s="148">
        <f t="shared" ref="K32:O32" si="47">IFERROR((1000*W26)/AD3, "")</f>
        <v>9.71577555674096E-3</v>
      </c>
      <c r="L32" s="148">
        <f t="shared" si="47"/>
        <v>2.8439995406668445E-4</v>
      </c>
      <c r="M32" s="148">
        <f t="shared" si="47"/>
        <v>4.3808578533798401E-5</v>
      </c>
      <c r="N32" s="148">
        <f t="shared" si="47"/>
        <v>7.5156914079187757E-3</v>
      </c>
      <c r="O32" s="148">
        <f t="shared" si="47"/>
        <v>7.8889379413336794E-4</v>
      </c>
      <c r="Q32" s="146">
        <f>MAX(D32,J32)</f>
        <v>2.8646149997105838E-2</v>
      </c>
      <c r="R32" s="146">
        <f t="shared" ref="R32:V32" si="48">MAX(E32,K32)</f>
        <v>9.71577555674096E-3</v>
      </c>
      <c r="S32" s="146">
        <f t="shared" si="48"/>
        <v>2.8439995406668445E-4</v>
      </c>
      <c r="T32" s="146">
        <f t="shared" si="48"/>
        <v>1.5198843054324847E-4</v>
      </c>
      <c r="U32" s="146">
        <f t="shared" si="48"/>
        <v>1.1710376150262172E-2</v>
      </c>
      <c r="V32" s="146">
        <f t="shared" si="48"/>
        <v>1.0265692826090834E-3</v>
      </c>
    </row>
    <row r="33" spans="1:22" x14ac:dyDescent="0.35">
      <c r="A33" s="174"/>
      <c r="B33" t="s">
        <v>19</v>
      </c>
      <c r="C33" t="s">
        <v>86</v>
      </c>
      <c r="D33" s="147">
        <f t="shared" ref="D33:I33" si="49">IFERROR((1000*P27)/AC4, "")</f>
        <v>8.8117157094916021E-2</v>
      </c>
      <c r="E33" s="147">
        <f>IFERROR((1000*Q27)/AD4, "")</f>
        <v>0.25248896169160978</v>
      </c>
      <c r="F33" s="147">
        <f>IFERROR((1000*R27)/AE4, "")</f>
        <v>4.2423911788876077E-3</v>
      </c>
      <c r="G33" s="147">
        <f t="shared" si="49"/>
        <v>3.1929423577151339E-4</v>
      </c>
      <c r="H33" s="147">
        <f t="shared" si="49"/>
        <v>1.9690291200200223E-2</v>
      </c>
      <c r="I33" s="147">
        <f t="shared" si="49"/>
        <v>1.1862997835484394E-2</v>
      </c>
      <c r="J33" s="148">
        <f t="shared" ref="J33:O33" si="50">IFERROR((1000*V27)/AC4, "")</f>
        <v>7.4123069651830686E-2</v>
      </c>
      <c r="K33" s="148">
        <f t="shared" si="50"/>
        <v>0.23906179673470412</v>
      </c>
      <c r="L33" s="148">
        <f>IFERROR((1000*X27)/AE4, "")</f>
        <v>-2.417052037666287E-3</v>
      </c>
      <c r="M33" s="148">
        <f t="shared" si="50"/>
        <v>1.6025348027997653E-5</v>
      </c>
      <c r="N33" s="148">
        <f t="shared" si="50"/>
        <v>2.0710222429431067E-2</v>
      </c>
      <c r="O33" s="148">
        <f t="shared" si="50"/>
        <v>1.356965029747678E-2</v>
      </c>
      <c r="Q33" s="146">
        <f>MAX(D33,J33)</f>
        <v>8.8117157094916021E-2</v>
      </c>
      <c r="R33" s="146">
        <f t="shared" ref="R33" si="51">MAX(E33,K33)</f>
        <v>0.25248896169160978</v>
      </c>
      <c r="S33" s="146">
        <f t="shared" ref="S33" si="52">MAX(F33,L33)</f>
        <v>4.2423911788876077E-3</v>
      </c>
      <c r="T33" s="146">
        <f t="shared" ref="T33" si="53">MAX(G33,M33)</f>
        <v>3.1929423577151339E-4</v>
      </c>
      <c r="U33" s="146">
        <f t="shared" ref="U33" si="54">MAX(H33,N33)</f>
        <v>2.0710222429431067E-2</v>
      </c>
      <c r="V33" s="146">
        <f t="shared" ref="V33" si="55">MAX(I33,O33)</f>
        <v>1.356965029747678E-2</v>
      </c>
    </row>
    <row r="35" spans="1:22" ht="15" thickBot="1" x14ac:dyDescent="0.4"/>
    <row r="36" spans="1:22" ht="29" x14ac:dyDescent="0.35">
      <c r="A36" s="149" t="s">
        <v>178</v>
      </c>
      <c r="B36" s="150" t="s">
        <v>179</v>
      </c>
    </row>
    <row r="37" spans="1:22" ht="15" thickBot="1" x14ac:dyDescent="0.4">
      <c r="A37" s="58" t="s">
        <v>87</v>
      </c>
      <c r="B37" s="151">
        <v>1.0265692826090834E-3</v>
      </c>
    </row>
    <row r="38" spans="1:22" ht="15" thickBot="1" x14ac:dyDescent="0.4">
      <c r="A38" s="100" t="s">
        <v>86</v>
      </c>
      <c r="B38" s="152">
        <v>1.3569650297476799E-2</v>
      </c>
    </row>
    <row r="39" spans="1:22" x14ac:dyDescent="0.35">
      <c r="B39" s="128"/>
    </row>
    <row r="40" spans="1:22" x14ac:dyDescent="0.35">
      <c r="A40" s="16"/>
      <c r="B40" s="128"/>
    </row>
    <row r="41" spans="1:22" ht="15" thickBot="1" x14ac:dyDescent="0.4"/>
    <row r="42" spans="1:22" ht="15" thickBot="1" x14ac:dyDescent="0.4">
      <c r="C42" s="23"/>
      <c r="D42" s="172" t="s">
        <v>238</v>
      </c>
      <c r="E42" s="173"/>
      <c r="F42" s="172" t="s">
        <v>239</v>
      </c>
      <c r="G42" s="173"/>
      <c r="H42" s="172" t="s">
        <v>241</v>
      </c>
      <c r="I42" s="173"/>
    </row>
    <row r="43" spans="1:22" x14ac:dyDescent="0.35">
      <c r="C43" s="23"/>
      <c r="D43" s="163" t="s">
        <v>19</v>
      </c>
      <c r="E43" s="164"/>
      <c r="F43" s="163" t="s">
        <v>19</v>
      </c>
      <c r="G43" s="164"/>
      <c r="H43" s="163" t="s">
        <v>19</v>
      </c>
      <c r="I43" s="164"/>
    </row>
    <row r="44" spans="1:22" x14ac:dyDescent="0.35">
      <c r="C44" s="71" t="s">
        <v>224</v>
      </c>
      <c r="D44" s="101" t="s">
        <v>87</v>
      </c>
      <c r="E44" s="102" t="s">
        <v>86</v>
      </c>
      <c r="F44" s="101" t="s">
        <v>87</v>
      </c>
      <c r="G44" s="102" t="s">
        <v>86</v>
      </c>
      <c r="H44" s="101" t="s">
        <v>87</v>
      </c>
      <c r="I44" s="102" t="s">
        <v>86</v>
      </c>
    </row>
    <row r="45" spans="1:22" x14ac:dyDescent="0.35">
      <c r="C45" s="73"/>
      <c r="D45" s="59"/>
      <c r="E45" s="103"/>
      <c r="F45" s="114"/>
      <c r="G45" s="60"/>
      <c r="H45" s="108">
        <f>U3</f>
        <v>11602283242642</v>
      </c>
      <c r="I45" s="109">
        <f>U4</f>
        <v>13080287416391</v>
      </c>
    </row>
    <row r="46" spans="1:22" x14ac:dyDescent="0.35">
      <c r="C46" s="69">
        <v>0</v>
      </c>
      <c r="D46" s="104">
        <v>1</v>
      </c>
      <c r="E46" s="105">
        <v>1</v>
      </c>
      <c r="F46" s="115">
        <f>O8</f>
        <v>30530186.760000002</v>
      </c>
      <c r="G46" s="116">
        <f>O9</f>
        <v>258964816.85000005</v>
      </c>
      <c r="H46" s="110">
        <f>(1000*F46)/H$45</f>
        <v>2.6313947109817201E-3</v>
      </c>
      <c r="I46" s="111">
        <f>(1000*G46)/I$45</f>
        <v>1.9798098360246232E-2</v>
      </c>
    </row>
    <row r="47" spans="1:22" x14ac:dyDescent="0.35">
      <c r="C47" s="78">
        <f>C46+500</f>
        <v>500</v>
      </c>
      <c r="D47" s="104">
        <v>0.99767843781042587</v>
      </c>
      <c r="E47" s="105">
        <v>0.99038410330998528</v>
      </c>
      <c r="F47" s="115">
        <f>D47*F$46</f>
        <v>30459309.03277735</v>
      </c>
      <c r="G47" s="116">
        <f>E47*G$46</f>
        <v>256474637.92482188</v>
      </c>
      <c r="H47" s="110">
        <f>((1000*F47)/H$45)/H$46</f>
        <v>0.99767843781042609</v>
      </c>
      <c r="I47" s="111">
        <f>((1000*G47)/I$45)/I$46</f>
        <v>0.99038410330998516</v>
      </c>
    </row>
    <row r="48" spans="1:22" x14ac:dyDescent="0.35">
      <c r="C48" s="78">
        <f t="shared" ref="C48:C111" si="56">C47+500</f>
        <v>1000</v>
      </c>
      <c r="D48" s="104">
        <v>0.99355017848697269</v>
      </c>
      <c r="E48" s="105">
        <v>0.988001968468188</v>
      </c>
      <c r="F48" s="115">
        <f>D48*F$46</f>
        <v>30333272.504638612</v>
      </c>
      <c r="G48" s="116">
        <f t="shared" ref="G48:G111" si="57">E48*G$46</f>
        <v>255857748.81180382</v>
      </c>
      <c r="H48" s="110">
        <f t="shared" ref="H48:H111" si="58">((1000*F48)/H$45)/H$46</f>
        <v>0.99355017848697269</v>
      </c>
      <c r="I48" s="111">
        <f t="shared" ref="I48:I111" si="59">((1000*G48)/I$45)/I$46</f>
        <v>0.98800196846818777</v>
      </c>
    </row>
    <row r="49" spans="3:9" x14ac:dyDescent="0.35">
      <c r="C49" s="78">
        <f t="shared" si="56"/>
        <v>1500</v>
      </c>
      <c r="D49" s="104">
        <v>0.98943899706153393</v>
      </c>
      <c r="E49" s="105">
        <v>0.9856255149731401</v>
      </c>
      <c r="F49" s="115">
        <f t="shared" ref="F49:F111" si="60">D49*F$46</f>
        <v>30207757.367915723</v>
      </c>
      <c r="G49" s="116">
        <f t="shared" si="57"/>
        <v>255242330.9677062</v>
      </c>
      <c r="H49" s="110">
        <f>((1000*F49)/H$45)/H$46</f>
        <v>0.98943899706153393</v>
      </c>
      <c r="I49" s="111">
        <f t="shared" si="59"/>
        <v>0.98562551497313999</v>
      </c>
    </row>
    <row r="50" spans="3:9" x14ac:dyDescent="0.35">
      <c r="C50" s="78">
        <f t="shared" si="56"/>
        <v>2000</v>
      </c>
      <c r="D50" s="104">
        <v>0.98534482288578606</v>
      </c>
      <c r="E50" s="105">
        <v>0.98325472927493662</v>
      </c>
      <c r="F50" s="115">
        <f t="shared" si="60"/>
        <v>30082761.465702172</v>
      </c>
      <c r="G50" s="116">
        <f t="shared" si="57"/>
        <v>254628380.88358036</v>
      </c>
      <c r="H50" s="110">
        <f t="shared" si="58"/>
        <v>0.98534482288578606</v>
      </c>
      <c r="I50" s="111">
        <f t="shared" si="59"/>
        <v>0.98325472927493651</v>
      </c>
    </row>
    <row r="51" spans="3:9" x14ac:dyDescent="0.35">
      <c r="C51" s="78">
        <f t="shared" si="56"/>
        <v>2500</v>
      </c>
      <c r="D51" s="104">
        <v>0.98126758560366556</v>
      </c>
      <c r="E51" s="105">
        <v>0.98088959785598917</v>
      </c>
      <c r="F51" s="115">
        <f t="shared" si="60"/>
        <v>29958282.650014199</v>
      </c>
      <c r="G51" s="116">
        <f t="shared" si="57"/>
        <v>254015895.05884644</v>
      </c>
      <c r="H51" s="110">
        <f t="shared" si="58"/>
        <v>0.98126758560366567</v>
      </c>
      <c r="I51" s="111">
        <f t="shared" si="59"/>
        <v>0.98088959785598906</v>
      </c>
    </row>
    <row r="52" spans="3:9" x14ac:dyDescent="0.35">
      <c r="C52" s="78">
        <f t="shared" si="56"/>
        <v>3000</v>
      </c>
      <c r="D52" s="104">
        <v>0.97720721515015918</v>
      </c>
      <c r="E52" s="105">
        <v>0.97853010723094735</v>
      </c>
      <c r="F52" s="115">
        <f t="shared" si="60"/>
        <v>29834318.781753864</v>
      </c>
      <c r="G52" s="116">
        <f t="shared" si="57"/>
        <v>253404870.00127319</v>
      </c>
      <c r="H52" s="110">
        <f t="shared" si="58"/>
        <v>0.9772072151501594</v>
      </c>
      <c r="I52" s="111">
        <f t="shared" si="59"/>
        <v>0.97853010723094724</v>
      </c>
    </row>
    <row r="53" spans="3:9" x14ac:dyDescent="0.35">
      <c r="C53" s="78">
        <f t="shared" si="56"/>
        <v>3500</v>
      </c>
      <c r="D53" s="104">
        <v>0.97316364175010173</v>
      </c>
      <c r="E53" s="105">
        <v>0.97617624394662494</v>
      </c>
      <c r="F53" s="115">
        <f t="shared" si="60"/>
        <v>29710867.730672341</v>
      </c>
      <c r="G53" s="116">
        <f t="shared" si="57"/>
        <v>252795302.22695869</v>
      </c>
      <c r="H53" s="110">
        <f t="shared" si="58"/>
        <v>0.97316364175010173</v>
      </c>
      <c r="I53" s="111">
        <f t="shared" si="59"/>
        <v>0.97617624394662472</v>
      </c>
    </row>
    <row r="54" spans="3:9" x14ac:dyDescent="0.35">
      <c r="C54" s="78">
        <f t="shared" si="56"/>
        <v>4000</v>
      </c>
      <c r="D54" s="104">
        <v>0.96913679591697477</v>
      </c>
      <c r="E54" s="105">
        <v>0.97382799458191938</v>
      </c>
      <c r="F54" s="115">
        <f t="shared" si="60"/>
        <v>29587927.375333246</v>
      </c>
      <c r="G54" s="116">
        <f t="shared" si="57"/>
        <v>252187188.26030961</v>
      </c>
      <c r="H54" s="110">
        <f t="shared" si="58"/>
        <v>0.96913679591697477</v>
      </c>
      <c r="I54" s="111">
        <f t="shared" si="59"/>
        <v>0.97382799458191927</v>
      </c>
    </row>
    <row r="55" spans="3:9" x14ac:dyDescent="0.35">
      <c r="C55" s="78">
        <f t="shared" si="56"/>
        <v>4500</v>
      </c>
      <c r="D55" s="104">
        <v>0.96512660845171439</v>
      </c>
      <c r="E55" s="105">
        <v>0.97148534574773859</v>
      </c>
      <c r="F55" s="115">
        <f t="shared" si="60"/>
        <v>29465495.603076234</v>
      </c>
      <c r="G55" s="116">
        <f t="shared" si="57"/>
        <v>251580524.63402212</v>
      </c>
      <c r="H55" s="110">
        <f t="shared" si="58"/>
        <v>0.96512660845171439</v>
      </c>
      <c r="I55" s="111">
        <f t="shared" si="59"/>
        <v>0.97148534574773859</v>
      </c>
    </row>
    <row r="56" spans="3:9" x14ac:dyDescent="0.35">
      <c r="C56" s="78">
        <f t="shared" si="56"/>
        <v>5000</v>
      </c>
      <c r="D56" s="104">
        <v>0.96113301044152077</v>
      </c>
      <c r="E56" s="105">
        <v>0.96914828408692233</v>
      </c>
      <c r="F56" s="115">
        <f t="shared" si="60"/>
        <v>29343570.309980661</v>
      </c>
      <c r="G56" s="116">
        <f t="shared" si="57"/>
        <v>250975307.88906166</v>
      </c>
      <c r="H56" s="110">
        <f t="shared" si="58"/>
        <v>0.96113301044152077</v>
      </c>
      <c r="I56" s="111">
        <f t="shared" si="59"/>
        <v>0.96914828408692222</v>
      </c>
    </row>
    <row r="57" spans="3:9" x14ac:dyDescent="0.35">
      <c r="C57" s="78">
        <f t="shared" si="56"/>
        <v>5500</v>
      </c>
      <c r="D57" s="104">
        <v>0.95715593325867465</v>
      </c>
      <c r="E57" s="105">
        <v>0.96681679627416772</v>
      </c>
      <c r="F57" s="115">
        <f t="shared" si="60"/>
        <v>29222149.400829434</v>
      </c>
      <c r="G57" s="116">
        <f t="shared" si="57"/>
        <v>250371534.57464367</v>
      </c>
      <c r="H57" s="110">
        <f t="shared" si="58"/>
        <v>0.95715593325867465</v>
      </c>
      <c r="I57" s="111">
        <f t="shared" si="59"/>
        <v>0.96681679627416772</v>
      </c>
    </row>
    <row r="58" spans="3:9" x14ac:dyDescent="0.35">
      <c r="C58" s="78">
        <f t="shared" si="56"/>
        <v>6000</v>
      </c>
      <c r="D58" s="104">
        <v>0.9531953085593583</v>
      </c>
      <c r="E58" s="105">
        <v>0.96449086901595205</v>
      </c>
      <c r="F58" s="115">
        <f t="shared" si="60"/>
        <v>29101230.789073039</v>
      </c>
      <c r="G58" s="116">
        <f t="shared" si="57"/>
        <v>249769201.24821341</v>
      </c>
      <c r="H58" s="110">
        <f t="shared" si="58"/>
        <v>0.95319530855935841</v>
      </c>
      <c r="I58" s="111">
        <f t="shared" si="59"/>
        <v>0.96449086901595193</v>
      </c>
    </row>
    <row r="59" spans="3:9" x14ac:dyDescent="0.35">
      <c r="C59" s="78">
        <f t="shared" si="56"/>
        <v>6500</v>
      </c>
      <c r="D59" s="104">
        <v>0.94925106828247952</v>
      </c>
      <c r="E59" s="105">
        <v>0.96217048905045699</v>
      </c>
      <c r="F59" s="115">
        <f t="shared" si="60"/>
        <v>28980812.396793615</v>
      </c>
      <c r="G59" s="116">
        <f t="shared" si="57"/>
        <v>249168304.47542658</v>
      </c>
      <c r="H59" s="110">
        <f t="shared" si="58"/>
        <v>0.94925106828247952</v>
      </c>
      <c r="I59" s="111">
        <f t="shared" si="59"/>
        <v>0.96217048905045688</v>
      </c>
    </row>
    <row r="60" spans="3:9" x14ac:dyDescent="0.35">
      <c r="C60" s="78">
        <f t="shared" si="56"/>
        <v>7000</v>
      </c>
      <c r="D60" s="104">
        <v>0.94532314464850431</v>
      </c>
      <c r="E60" s="105">
        <v>0.95985564314749361</v>
      </c>
      <c r="F60" s="115">
        <f t="shared" si="60"/>
        <v>28860892.154669333</v>
      </c>
      <c r="G60" s="116">
        <f t="shared" si="57"/>
        <v>248568840.83012968</v>
      </c>
      <c r="H60" s="110">
        <f t="shared" si="58"/>
        <v>0.94532314464850442</v>
      </c>
      <c r="I60" s="111">
        <f t="shared" si="59"/>
        <v>0.95985564314749339</v>
      </c>
    </row>
    <row r="61" spans="3:9" x14ac:dyDescent="0.35">
      <c r="C61" s="78">
        <f t="shared" si="56"/>
        <v>7500</v>
      </c>
      <c r="D61" s="104">
        <v>0.94141147015829008</v>
      </c>
      <c r="E61" s="105">
        <v>0.95754631810842827</v>
      </c>
      <c r="F61" s="115">
        <f t="shared" si="60"/>
        <v>28741468.001938764</v>
      </c>
      <c r="G61" s="116">
        <f t="shared" si="57"/>
        <v>247970806.89434102</v>
      </c>
      <c r="H61" s="110">
        <f t="shared" si="58"/>
        <v>0.94141147015829008</v>
      </c>
      <c r="I61" s="111">
        <f t="shared" si="59"/>
        <v>0.95754631810842827</v>
      </c>
    </row>
    <row r="62" spans="3:9" x14ac:dyDescent="0.35">
      <c r="C62" s="78">
        <f t="shared" si="56"/>
        <v>8000</v>
      </c>
      <c r="D62" s="104">
        <v>0.93751597759192684</v>
      </c>
      <c r="E62" s="105">
        <v>0.95524250076610318</v>
      </c>
      <c r="F62" s="115">
        <f t="shared" si="60"/>
        <v>28622537.886365503</v>
      </c>
      <c r="G62" s="116">
        <f t="shared" si="57"/>
        <v>247374199.25822994</v>
      </c>
      <c r="H62" s="110">
        <f t="shared" si="58"/>
        <v>0.93751597759192684</v>
      </c>
      <c r="I62" s="111">
        <f t="shared" si="59"/>
        <v>0.95524250076610306</v>
      </c>
    </row>
    <row r="63" spans="3:9" x14ac:dyDescent="0.35">
      <c r="C63" s="78">
        <f t="shared" si="56"/>
        <v>8500</v>
      </c>
      <c r="D63" s="104">
        <v>0.93363660000758197</v>
      </c>
      <c r="E63" s="105">
        <v>0.95294417798476605</v>
      </c>
      <c r="F63" s="115">
        <f t="shared" si="60"/>
        <v>28504099.764202897</v>
      </c>
      <c r="G63" s="116">
        <f t="shared" si="57"/>
        <v>246779014.52009881</v>
      </c>
      <c r="H63" s="110">
        <f t="shared" si="58"/>
        <v>0.93363660000758197</v>
      </c>
      <c r="I63" s="111">
        <f t="shared" si="59"/>
        <v>0.95294417798476605</v>
      </c>
    </row>
    <row r="64" spans="3:9" x14ac:dyDescent="0.35">
      <c r="C64" s="78">
        <f t="shared" si="56"/>
        <v>9000</v>
      </c>
      <c r="D64" s="104">
        <v>0.92977327074034943</v>
      </c>
      <c r="E64" s="105">
        <v>0.95065133665999224</v>
      </c>
      <c r="F64" s="115">
        <f t="shared" si="60"/>
        <v>28386151.600158915</v>
      </c>
      <c r="G64" s="116">
        <f t="shared" si="57"/>
        <v>246185249.28636262</v>
      </c>
      <c r="H64" s="110">
        <f t="shared" si="58"/>
        <v>0.92977327074034966</v>
      </c>
      <c r="I64" s="111">
        <f t="shared" si="59"/>
        <v>0.95065133665999202</v>
      </c>
    </row>
    <row r="65" spans="3:9" x14ac:dyDescent="0.35">
      <c r="C65" s="78">
        <f t="shared" si="56"/>
        <v>9500</v>
      </c>
      <c r="D65" s="104">
        <v>0.92592592340110469</v>
      </c>
      <c r="E65" s="105">
        <v>0.94836396371861098</v>
      </c>
      <c r="F65" s="115">
        <f t="shared" si="60"/>
        <v>28268691.36736118</v>
      </c>
      <c r="G65" s="116">
        <f t="shared" si="57"/>
        <v>245592900.17153019</v>
      </c>
      <c r="H65" s="110">
        <f t="shared" si="58"/>
        <v>0.92592592340110469</v>
      </c>
      <c r="I65" s="111">
        <f t="shared" si="59"/>
        <v>0.94836396371861087</v>
      </c>
    </row>
    <row r="66" spans="3:9" x14ac:dyDescent="0.35">
      <c r="C66" s="78">
        <f t="shared" si="56"/>
        <v>10000</v>
      </c>
      <c r="D66" s="104">
        <v>0.92209449187536352</v>
      </c>
      <c r="E66" s="105">
        <v>0.94608204611863056</v>
      </c>
      <c r="F66" s="115">
        <f t="shared" si="60"/>
        <v>28151717.047322154</v>
      </c>
      <c r="G66" s="116">
        <f t="shared" si="57"/>
        <v>245001963.79818445</v>
      </c>
      <c r="H66" s="110">
        <f t="shared" si="58"/>
        <v>0.92209449187536363</v>
      </c>
      <c r="I66" s="111">
        <f t="shared" si="59"/>
        <v>0.94608204611863034</v>
      </c>
    </row>
    <row r="67" spans="3:9" x14ac:dyDescent="0.35">
      <c r="C67" s="78">
        <f t="shared" si="56"/>
        <v>10500</v>
      </c>
      <c r="D67" s="104">
        <v>0.91827891032214548</v>
      </c>
      <c r="E67" s="105">
        <v>0.94380557084916472</v>
      </c>
      <c r="F67" s="115">
        <f t="shared" si="60"/>
        <v>28035226.629904393</v>
      </c>
      <c r="G67" s="116">
        <f t="shared" si="57"/>
        <v>244412436.79696369</v>
      </c>
      <c r="H67" s="110">
        <f t="shared" si="58"/>
        <v>0.91827891032214548</v>
      </c>
      <c r="I67" s="111">
        <f t="shared" si="59"/>
        <v>0.9438055708491645</v>
      </c>
    </row>
    <row r="68" spans="3:9" x14ac:dyDescent="0.35">
      <c r="C68" s="78">
        <f t="shared" si="56"/>
        <v>11000</v>
      </c>
      <c r="D68" s="104">
        <v>0.9144791131728438</v>
      </c>
      <c r="E68" s="105">
        <v>0.94153452493035783</v>
      </c>
      <c r="F68" s="115">
        <f t="shared" si="60"/>
        <v>27919218.1132861</v>
      </c>
      <c r="G68" s="116">
        <f t="shared" si="57"/>
        <v>243824315.80654192</v>
      </c>
      <c r="H68" s="110">
        <f t="shared" si="58"/>
        <v>0.91447911317284392</v>
      </c>
      <c r="I68" s="111">
        <f t="shared" si="59"/>
        <v>0.94153452493035772</v>
      </c>
    </row>
    <row r="69" spans="3:9" x14ac:dyDescent="0.35">
      <c r="C69" s="78">
        <f t="shared" si="56"/>
        <v>11500</v>
      </c>
      <c r="D69" s="104">
        <v>0.91069503513009675</v>
      </c>
      <c r="E69" s="105">
        <v>0.93926889541331016</v>
      </c>
      <c r="F69" s="115">
        <f t="shared" si="60"/>
        <v>27803689.503926616</v>
      </c>
      <c r="G69" s="116">
        <f t="shared" si="57"/>
        <v>243237597.47360972</v>
      </c>
      <c r="H69" s="110">
        <f t="shared" si="58"/>
        <v>0.91069503513009675</v>
      </c>
      <c r="I69" s="111">
        <f t="shared" si="59"/>
        <v>0.93926889541331005</v>
      </c>
    </row>
    <row r="70" spans="3:9" x14ac:dyDescent="0.35">
      <c r="C70" s="78">
        <f t="shared" si="56"/>
        <v>12000</v>
      </c>
      <c r="D70" s="104">
        <v>0.90692661116666717</v>
      </c>
      <c r="E70" s="105">
        <v>0.93700866938000649</v>
      </c>
      <c r="F70" s="115">
        <f t="shared" si="60"/>
        <v>27688638.81653225</v>
      </c>
      <c r="G70" s="116">
        <f t="shared" si="57"/>
        <v>242652278.45285565</v>
      </c>
      <c r="H70" s="110">
        <f t="shared" si="58"/>
        <v>0.90692661116666717</v>
      </c>
      <c r="I70" s="111">
        <f t="shared" si="59"/>
        <v>0.93700866938000649</v>
      </c>
    </row>
    <row r="71" spans="3:9" x14ac:dyDescent="0.35">
      <c r="C71" s="78">
        <f t="shared" si="56"/>
        <v>12500</v>
      </c>
      <c r="D71" s="104">
        <v>0.90317377652432462</v>
      </c>
      <c r="E71" s="105">
        <v>0.93475383394323874</v>
      </c>
      <c r="F71" s="115">
        <f t="shared" si="60"/>
        <v>27574064.074022137</v>
      </c>
      <c r="G71" s="116">
        <f t="shared" si="57"/>
        <v>242068355.40694618</v>
      </c>
      <c r="H71" s="110">
        <f t="shared" si="58"/>
        <v>0.90317377652432473</v>
      </c>
      <c r="I71" s="111">
        <f t="shared" si="59"/>
        <v>0.93475383394323863</v>
      </c>
    </row>
    <row r="72" spans="3:9" x14ac:dyDescent="0.35">
      <c r="C72" s="78">
        <f t="shared" si="56"/>
        <v>13000</v>
      </c>
      <c r="D72" s="104">
        <v>0.8994364667127317</v>
      </c>
      <c r="E72" s="105">
        <v>0.93250437624653626</v>
      </c>
      <c r="F72" s="115">
        <f t="shared" si="60"/>
        <v>27459963.307494223</v>
      </c>
      <c r="G72" s="116">
        <f t="shared" si="57"/>
        <v>241485825.00650781</v>
      </c>
      <c r="H72" s="110">
        <f t="shared" si="58"/>
        <v>0.89943646671273181</v>
      </c>
      <c r="I72" s="111">
        <f t="shared" si="59"/>
        <v>0.93250437624653626</v>
      </c>
    </row>
    <row r="73" spans="3:9" x14ac:dyDescent="0.35">
      <c r="C73" s="78">
        <f t="shared" si="56"/>
        <v>13500</v>
      </c>
      <c r="D73" s="104">
        <v>0.89571461750833647</v>
      </c>
      <c r="E73" s="105">
        <v>0.93026028346409018</v>
      </c>
      <c r="F73" s="115">
        <f t="shared" si="60"/>
        <v>27346334.556191482</v>
      </c>
      <c r="G73" s="116">
        <f t="shared" si="57"/>
        <v>240904683.93010724</v>
      </c>
      <c r="H73" s="110">
        <f t="shared" si="58"/>
        <v>0.89571461750833659</v>
      </c>
      <c r="I73" s="111">
        <f t="shared" si="59"/>
        <v>0.93026028346408995</v>
      </c>
    </row>
    <row r="74" spans="3:9" x14ac:dyDescent="0.35">
      <c r="C74" s="78">
        <f t="shared" si="56"/>
        <v>14000</v>
      </c>
      <c r="D74" s="104">
        <v>0.89200816495326929</v>
      </c>
      <c r="E74" s="105">
        <v>0.92802154280068083</v>
      </c>
      <c r="F74" s="115">
        <f t="shared" si="60"/>
        <v>27233175.867468201</v>
      </c>
      <c r="G74" s="116">
        <f t="shared" si="57"/>
        <v>240324928.86423281</v>
      </c>
      <c r="H74" s="110">
        <f t="shared" si="58"/>
        <v>0.89200816495326929</v>
      </c>
      <c r="I74" s="111">
        <f t="shared" si="59"/>
        <v>0.92802154280068072</v>
      </c>
    </row>
    <row r="75" spans="3:9" x14ac:dyDescent="0.35">
      <c r="C75" s="78">
        <f t="shared" si="56"/>
        <v>14500</v>
      </c>
      <c r="D75" s="104">
        <v>0.88831704535424272</v>
      </c>
      <c r="E75" s="105">
        <v>0.92578814149160515</v>
      </c>
      <c r="F75" s="115">
        <f t="shared" si="60"/>
        <v>27120485.29675642</v>
      </c>
      <c r="G75" s="116">
        <f t="shared" si="57"/>
        <v>239746556.50327545</v>
      </c>
      <c r="H75" s="110">
        <f t="shared" si="58"/>
        <v>0.88831704535424272</v>
      </c>
      <c r="I75" s="111">
        <f t="shared" si="59"/>
        <v>0.92578814149160493</v>
      </c>
    </row>
    <row r="76" spans="3:9" x14ac:dyDescent="0.35">
      <c r="C76" s="78">
        <f t="shared" si="56"/>
        <v>15000</v>
      </c>
      <c r="D76" s="104">
        <v>0.88464119528145779</v>
      </c>
      <c r="E76" s="105">
        <v>0.92356006680260361</v>
      </c>
      <c r="F76" s="115">
        <f t="shared" si="60"/>
        <v>27008260.907532539</v>
      </c>
      <c r="G76" s="116">
        <f t="shared" si="57"/>
        <v>239169563.54951006</v>
      </c>
      <c r="H76" s="110">
        <f t="shared" si="58"/>
        <v>0.88464119528145779</v>
      </c>
      <c r="I76" s="111">
        <f t="shared" si="59"/>
        <v>0.9235600668026035</v>
      </c>
    </row>
    <row r="77" spans="3:9" x14ac:dyDescent="0.35">
      <c r="C77" s="78">
        <f t="shared" si="56"/>
        <v>15500</v>
      </c>
      <c r="D77" s="104">
        <v>0.88098055156751343</v>
      </c>
      <c r="E77" s="105">
        <v>0.92133730602978769</v>
      </c>
      <c r="F77" s="115">
        <f t="shared" si="60"/>
        <v>26896500.771283995</v>
      </c>
      <c r="G77" s="116">
        <f t="shared" si="57"/>
        <v>238593946.71307641</v>
      </c>
      <c r="H77" s="110">
        <f t="shared" si="58"/>
        <v>0.88098055156751343</v>
      </c>
      <c r="I77" s="111">
        <f t="shared" si="59"/>
        <v>0.92133730602978758</v>
      </c>
    </row>
    <row r="78" spans="3:9" x14ac:dyDescent="0.35">
      <c r="C78" s="78">
        <f t="shared" si="56"/>
        <v>16000</v>
      </c>
      <c r="D78" s="104">
        <v>0.87733505130632128</v>
      </c>
      <c r="E78" s="105">
        <v>0.91911984649956735</v>
      </c>
      <c r="F78" s="115">
        <f t="shared" si="60"/>
        <v>26785202.967476171</v>
      </c>
      <c r="G78" s="116">
        <f t="shared" si="57"/>
        <v>238019702.71196061</v>
      </c>
      <c r="H78" s="110">
        <f t="shared" si="58"/>
        <v>0.87733505130632117</v>
      </c>
      <c r="I78" s="111">
        <f t="shared" si="59"/>
        <v>0.91911984649956713</v>
      </c>
    </row>
    <row r="79" spans="3:9" x14ac:dyDescent="0.35">
      <c r="C79" s="78">
        <f t="shared" si="56"/>
        <v>16500</v>
      </c>
      <c r="D79" s="104">
        <v>0.87370463185202518</v>
      </c>
      <c r="E79" s="105">
        <v>0.91690767556857844</v>
      </c>
      <c r="F79" s="115">
        <f t="shared" si="60"/>
        <v>26674365.583519373</v>
      </c>
      <c r="G79" s="116">
        <f t="shared" si="57"/>
        <v>237446828.27197617</v>
      </c>
      <c r="H79" s="110">
        <f t="shared" si="58"/>
        <v>0.87370463185202529</v>
      </c>
      <c r="I79" s="111">
        <f t="shared" si="59"/>
        <v>0.91690767556857833</v>
      </c>
    </row>
    <row r="80" spans="3:9" x14ac:dyDescent="0.35">
      <c r="C80" s="78">
        <f t="shared" si="56"/>
        <v>17000</v>
      </c>
      <c r="D80" s="104">
        <v>0.87008923081792289</v>
      </c>
      <c r="E80" s="105">
        <v>0.91470078062361193</v>
      </c>
      <c r="F80" s="115">
        <f t="shared" si="60"/>
        <v>26563986.714735936</v>
      </c>
      <c r="G80" s="116">
        <f t="shared" si="57"/>
        <v>236875320.12674573</v>
      </c>
      <c r="H80" s="110">
        <f t="shared" si="58"/>
        <v>0.870089230817923</v>
      </c>
      <c r="I80" s="111">
        <f t="shared" si="59"/>
        <v>0.91470078062361182</v>
      </c>
    </row>
    <row r="81" spans="3:9" x14ac:dyDescent="0.35">
      <c r="C81" s="78">
        <f t="shared" si="56"/>
        <v>17500</v>
      </c>
      <c r="D81" s="104">
        <v>0.86648878607539648</v>
      </c>
      <c r="E81" s="105">
        <v>0.91249914908154028</v>
      </c>
      <c r="F81" s="115">
        <f t="shared" si="60"/>
        <v>26454064.464327544</v>
      </c>
      <c r="G81" s="116">
        <f t="shared" si="57"/>
        <v>236305175.01768199</v>
      </c>
      <c r="H81" s="110">
        <f t="shared" si="58"/>
        <v>0.86648878607539659</v>
      </c>
      <c r="I81" s="111">
        <f t="shared" si="59"/>
        <v>0.91249914908154006</v>
      </c>
    </row>
    <row r="82" spans="3:9" x14ac:dyDescent="0.35">
      <c r="C82" s="78">
        <f t="shared" si="56"/>
        <v>18000</v>
      </c>
      <c r="D82" s="104">
        <v>0.86290323575284256</v>
      </c>
      <c r="E82" s="105">
        <v>0.9103027683892464</v>
      </c>
      <c r="F82" s="115">
        <f t="shared" si="60"/>
        <v>26344596.943342593</v>
      </c>
      <c r="G82" s="116">
        <f t="shared" si="57"/>
        <v>235736389.69396922</v>
      </c>
      <c r="H82" s="110">
        <f t="shared" si="58"/>
        <v>0.86290323575284267</v>
      </c>
      <c r="I82" s="111">
        <f t="shared" si="59"/>
        <v>0.91030276838924629</v>
      </c>
    </row>
    <row r="83" spans="3:9" x14ac:dyDescent="0.35">
      <c r="C83" s="78">
        <f t="shared" si="56"/>
        <v>18500</v>
      </c>
      <c r="D83" s="104">
        <v>0.85933251823461065</v>
      </c>
      <c r="E83" s="105">
        <v>0.90811162602355266</v>
      </c>
      <c r="F83" s="115">
        <f t="shared" si="60"/>
        <v>26235582.270643771</v>
      </c>
      <c r="G83" s="116">
        <f t="shared" si="57"/>
        <v>235168960.91254506</v>
      </c>
      <c r="H83" s="110">
        <f t="shared" si="58"/>
        <v>0.85933251823461065</v>
      </c>
      <c r="I83" s="111">
        <f t="shared" si="59"/>
        <v>0.90811162602355255</v>
      </c>
    </row>
    <row r="84" spans="3:9" x14ac:dyDescent="0.35">
      <c r="C84" s="78">
        <f t="shared" si="56"/>
        <v>19000</v>
      </c>
      <c r="D84" s="104">
        <v>0.85577657215994285</v>
      </c>
      <c r="E84" s="105">
        <v>0.90592570949114914</v>
      </c>
      <c r="F84" s="115">
        <f t="shared" si="60"/>
        <v>26127018.572875675</v>
      </c>
      <c r="G84" s="116">
        <f t="shared" si="57"/>
        <v>234602885.4380818</v>
      </c>
      <c r="H84" s="110">
        <f t="shared" si="58"/>
        <v>0.85577657215994296</v>
      </c>
      <c r="I84" s="111">
        <f t="shared" si="59"/>
        <v>0.90592570949114903</v>
      </c>
    </row>
    <row r="85" spans="3:9" x14ac:dyDescent="0.35">
      <c r="C85" s="78">
        <f t="shared" si="56"/>
        <v>19500</v>
      </c>
      <c r="D85" s="104">
        <v>0.85223533642192073</v>
      </c>
      <c r="E85" s="105">
        <v>0.90374500632852073</v>
      </c>
      <c r="F85" s="115">
        <f t="shared" si="60"/>
        <v>26018903.984432671</v>
      </c>
      <c r="G85" s="116">
        <f t="shared" si="57"/>
        <v>234038160.0429675</v>
      </c>
      <c r="H85" s="110">
        <f t="shared" si="58"/>
        <v>0.85223533642192073</v>
      </c>
      <c r="I85" s="111">
        <f t="shared" si="59"/>
        <v>0.90374500632852062</v>
      </c>
    </row>
    <row r="86" spans="3:9" x14ac:dyDescent="0.35">
      <c r="C86" s="78">
        <f t="shared" si="56"/>
        <v>20000</v>
      </c>
      <c r="D86" s="104">
        <v>0.84870875016641423</v>
      </c>
      <c r="E86" s="105">
        <v>0.90156950410187942</v>
      </c>
      <c r="F86" s="115">
        <f t="shared" si="60"/>
        <v>25911236.64742681</v>
      </c>
      <c r="G86" s="116">
        <f t="shared" si="57"/>
        <v>233474781.50728858</v>
      </c>
      <c r="H86" s="110">
        <f t="shared" si="58"/>
        <v>0.84870875016641434</v>
      </c>
      <c r="I86" s="111">
        <f t="shared" si="59"/>
        <v>0.9015695041018793</v>
      </c>
    </row>
    <row r="87" spans="3:9" x14ac:dyDescent="0.35">
      <c r="C87" s="78">
        <f t="shared" si="56"/>
        <v>20500</v>
      </c>
      <c r="D87" s="104">
        <v>0.84519675279103657</v>
      </c>
      <c r="E87" s="105">
        <v>0.89939919040709115</v>
      </c>
      <c r="F87" s="115">
        <f t="shared" si="60"/>
        <v>25804014.7116559</v>
      </c>
      <c r="G87" s="116">
        <f t="shared" si="57"/>
        <v>232912746.61881068</v>
      </c>
      <c r="H87" s="110">
        <f t="shared" si="58"/>
        <v>0.84519675279103668</v>
      </c>
      <c r="I87" s="111">
        <f t="shared" si="59"/>
        <v>0.89939919040709104</v>
      </c>
    </row>
    <row r="88" spans="3:9" x14ac:dyDescent="0.35">
      <c r="C88" s="78">
        <f t="shared" si="56"/>
        <v>21000</v>
      </c>
      <c r="D88" s="104">
        <v>0.84169928394410287</v>
      </c>
      <c r="E88" s="105">
        <v>0.89723405286960434</v>
      </c>
      <c r="F88" s="115">
        <f t="shared" si="60"/>
        <v>25697236.33457173</v>
      </c>
      <c r="G88" s="116">
        <f t="shared" si="57"/>
        <v>232352052.17296034</v>
      </c>
      <c r="H88" s="110">
        <f t="shared" si="58"/>
        <v>0.84169928394410287</v>
      </c>
      <c r="I88" s="111">
        <f t="shared" si="59"/>
        <v>0.89723405286960412</v>
      </c>
    </row>
    <row r="89" spans="3:9" x14ac:dyDescent="0.35">
      <c r="C89" s="78">
        <f t="shared" si="56"/>
        <v>21500</v>
      </c>
      <c r="D89" s="104">
        <v>0.83821628352359201</v>
      </c>
      <c r="E89" s="105">
        <v>0.89507407914438197</v>
      </c>
      <c r="F89" s="115">
        <f t="shared" si="60"/>
        <v>25590899.681248378</v>
      </c>
      <c r="G89" s="116">
        <f t="shared" si="57"/>
        <v>231792694.97280732</v>
      </c>
      <c r="H89" s="110">
        <f t="shared" si="58"/>
        <v>0.83821628352359212</v>
      </c>
      <c r="I89" s="111">
        <f t="shared" si="59"/>
        <v>0.89507407914438175</v>
      </c>
    </row>
    <row r="90" spans="3:9" x14ac:dyDescent="0.35">
      <c r="C90" s="78">
        <f t="shared" si="56"/>
        <v>22000</v>
      </c>
      <c r="D90" s="104">
        <v>0.83474769167611529</v>
      </c>
      <c r="E90" s="105">
        <v>0.89291925691582841</v>
      </c>
      <c r="F90" s="115">
        <f t="shared" si="60"/>
        <v>25485002.924350698</v>
      </c>
      <c r="G90" s="116">
        <f t="shared" si="57"/>
        <v>231234671.82904565</v>
      </c>
      <c r="H90" s="110">
        <f t="shared" si="58"/>
        <v>0.83474769167611529</v>
      </c>
      <c r="I90" s="111">
        <f t="shared" si="59"/>
        <v>0.89291925691582841</v>
      </c>
    </row>
    <row r="91" spans="3:9" x14ac:dyDescent="0.35">
      <c r="C91" s="78">
        <f t="shared" si="56"/>
        <v>22500</v>
      </c>
      <c r="D91" s="104">
        <v>0.83129344879588696</v>
      </c>
      <c r="E91" s="105">
        <v>0.89076957389772116</v>
      </c>
      <c r="F91" s="115">
        <f t="shared" si="60"/>
        <v>25379544.244102929</v>
      </c>
      <c r="G91" s="116">
        <f t="shared" si="57"/>
        <v>230677979.55997595</v>
      </c>
      <c r="H91" s="110">
        <f t="shared" si="58"/>
        <v>0.83129344879588696</v>
      </c>
      <c r="I91" s="111">
        <f t="shared" si="59"/>
        <v>0.89076957389772105</v>
      </c>
    </row>
    <row r="92" spans="3:9" x14ac:dyDescent="0.35">
      <c r="C92" s="78">
        <f t="shared" si="56"/>
        <v>23000</v>
      </c>
      <c r="D92" s="104">
        <v>0.82785349552370013</v>
      </c>
      <c r="E92" s="105">
        <v>0.88862501783314063</v>
      </c>
      <c r="F92" s="115">
        <f t="shared" si="60"/>
        <v>25274521.828257389</v>
      </c>
      <c r="G92" s="116">
        <f t="shared" si="57"/>
        <v>230122614.99148729</v>
      </c>
      <c r="H92" s="110">
        <f t="shared" si="58"/>
        <v>0.82785349552370002</v>
      </c>
      <c r="I92" s="111">
        <f t="shared" si="59"/>
        <v>0.88862501783314063</v>
      </c>
    </row>
    <row r="93" spans="3:9" x14ac:dyDescent="0.35">
      <c r="C93" s="78">
        <f t="shared" si="56"/>
        <v>23500</v>
      </c>
      <c r="D93" s="104">
        <v>0.82442777274590684</v>
      </c>
      <c r="E93" s="105">
        <v>0.88648557649439841</v>
      </c>
      <c r="F93" s="115">
        <f t="shared" si="60"/>
        <v>25169933.872063376</v>
      </c>
      <c r="G93" s="116">
        <f t="shared" si="57"/>
        <v>229568574.95703861</v>
      </c>
      <c r="H93" s="110">
        <f t="shared" si="58"/>
        <v>0.82442777274590684</v>
      </c>
      <c r="I93" s="111">
        <f t="shared" si="59"/>
        <v>0.8864855764943983</v>
      </c>
    </row>
    <row r="94" spans="3:9" x14ac:dyDescent="0.35">
      <c r="C94" s="78">
        <f t="shared" si="56"/>
        <v>24000</v>
      </c>
      <c r="D94" s="104">
        <v>0.8210162215934016</v>
      </c>
      <c r="E94" s="105">
        <v>0.8843512376829703</v>
      </c>
      <c r="F94" s="115">
        <f t="shared" si="60"/>
        <v>25065778.578236096</v>
      </c>
      <c r="G94" s="116">
        <f t="shared" si="57"/>
        <v>229015856.29764128</v>
      </c>
      <c r="H94" s="110">
        <f t="shared" si="58"/>
        <v>0.82101622159340149</v>
      </c>
      <c r="I94" s="111">
        <f t="shared" si="59"/>
        <v>0.88435123768297019</v>
      </c>
    </row>
    <row r="95" spans="3:9" x14ac:dyDescent="0.35">
      <c r="C95" s="78">
        <f t="shared" si="56"/>
        <v>24500</v>
      </c>
      <c r="D95" s="104">
        <v>0.81761878344061112</v>
      </c>
      <c r="E95" s="105">
        <v>0.88222198922942441</v>
      </c>
      <c r="F95" s="115">
        <f t="shared" si="60"/>
        <v>24962054.156925853</v>
      </c>
      <c r="G95" s="116">
        <f t="shared" si="57"/>
        <v>228464455.86184061</v>
      </c>
      <c r="H95" s="110">
        <f t="shared" si="58"/>
        <v>0.81761878344061112</v>
      </c>
      <c r="I95" s="111">
        <f t="shared" si="59"/>
        <v>0.88222198922942419</v>
      </c>
    </row>
    <row r="96" spans="3:9" x14ac:dyDescent="0.35">
      <c r="C96" s="78">
        <f t="shared" si="56"/>
        <v>25000</v>
      </c>
      <c r="D96" s="104">
        <v>0.81423539990448535</v>
      </c>
      <c r="E96" s="105">
        <v>0.88009781899335315</v>
      </c>
      <c r="F96" s="115">
        <f t="shared" si="60"/>
        <v>24858758.825687226</v>
      </c>
      <c r="G96" s="116">
        <f t="shared" si="57"/>
        <v>227914370.5056982</v>
      </c>
      <c r="H96" s="110">
        <f t="shared" si="58"/>
        <v>0.81423539990448535</v>
      </c>
      <c r="I96" s="111">
        <f t="shared" si="59"/>
        <v>0.88009781899335304</v>
      </c>
    </row>
    <row r="97" spans="3:9" x14ac:dyDescent="0.35">
      <c r="C97" s="78">
        <f t="shared" si="56"/>
        <v>25500</v>
      </c>
      <c r="D97" s="104">
        <v>0.81086601284349513</v>
      </c>
      <c r="E97" s="105">
        <v>0.87797871486330337</v>
      </c>
      <c r="F97" s="115">
        <f t="shared" si="60"/>
        <v>24755890.809448466</v>
      </c>
      <c r="G97" s="116">
        <f t="shared" si="57"/>
        <v>227365597.09277377</v>
      </c>
      <c r="H97" s="110">
        <f t="shared" si="58"/>
        <v>0.81086601284349524</v>
      </c>
      <c r="I97" s="111">
        <f t="shared" si="59"/>
        <v>0.87797871486330326</v>
      </c>
    </row>
    <row r="98" spans="3:9" x14ac:dyDescent="0.35">
      <c r="C98" s="78">
        <f t="shared" si="56"/>
        <v>26000</v>
      </c>
      <c r="D98" s="104">
        <v>0.80751056435663282</v>
      </c>
      <c r="E98" s="105">
        <v>0.87586466475670777</v>
      </c>
      <c r="F98" s="115">
        <f t="shared" si="60"/>
        <v>24653448.340481002</v>
      </c>
      <c r="G98" s="116">
        <f t="shared" si="57"/>
        <v>226818132.49410751</v>
      </c>
      <c r="H98" s="110">
        <f t="shared" si="58"/>
        <v>0.80751056435663293</v>
      </c>
      <c r="I98" s="111">
        <f t="shared" si="59"/>
        <v>0.87586466475670754</v>
      </c>
    </row>
    <row r="99" spans="3:9" x14ac:dyDescent="0.35">
      <c r="C99" s="78">
        <f t="shared" si="56"/>
        <v>26500</v>
      </c>
      <c r="D99" s="104">
        <v>0.80416899678241704</v>
      </c>
      <c r="E99" s="105">
        <v>0.87375565661981514</v>
      </c>
      <c r="F99" s="115">
        <f t="shared" si="60"/>
        <v>24551429.658369035</v>
      </c>
      <c r="G99" s="116">
        <f t="shared" si="57"/>
        <v>226271973.58820197</v>
      </c>
      <c r="H99" s="110">
        <f t="shared" si="58"/>
        <v>0.80416899678241704</v>
      </c>
      <c r="I99" s="111">
        <f t="shared" si="59"/>
        <v>0.87375565661981514</v>
      </c>
    </row>
    <row r="100" spans="3:9" x14ac:dyDescent="0.35">
      <c r="C100" s="78">
        <f t="shared" si="56"/>
        <v>27000</v>
      </c>
      <c r="D100" s="104">
        <v>0.80084125269790229</v>
      </c>
      <c r="E100" s="105">
        <v>0.87165167842762314</v>
      </c>
      <c r="F100" s="115">
        <f t="shared" si="60"/>
        <v>24449833.009979311</v>
      </c>
      <c r="G100" s="116">
        <f t="shared" si="57"/>
        <v>225727117.26100457</v>
      </c>
      <c r="H100" s="110">
        <f t="shared" si="58"/>
        <v>0.80084125269790241</v>
      </c>
      <c r="I100" s="111">
        <f t="shared" si="59"/>
        <v>0.87165167842762314</v>
      </c>
    </row>
    <row r="101" spans="3:9" x14ac:dyDescent="0.35">
      <c r="C101" s="78">
        <f t="shared" si="56"/>
        <v>27500</v>
      </c>
      <c r="D101" s="104">
        <v>0.79752727491769182</v>
      </c>
      <c r="E101" s="105">
        <v>0.86955271818380819</v>
      </c>
      <c r="F101" s="115">
        <f t="shared" si="60"/>
        <v>24348656.649430998</v>
      </c>
      <c r="G101" s="116">
        <f t="shared" si="57"/>
        <v>225183560.4058896</v>
      </c>
      <c r="H101" s="110">
        <f t="shared" si="58"/>
        <v>0.79752727491769182</v>
      </c>
      <c r="I101" s="111">
        <f t="shared" si="59"/>
        <v>0.86955271818380797</v>
      </c>
    </row>
    <row r="102" spans="3:9" x14ac:dyDescent="0.35">
      <c r="C102" s="78">
        <f t="shared" si="56"/>
        <v>28000</v>
      </c>
      <c r="D102" s="104">
        <v>0.79422700649295519</v>
      </c>
      <c r="E102" s="105">
        <v>0.86745876392065779</v>
      </c>
      <c r="F102" s="115">
        <f t="shared" si="60"/>
        <v>24247898.838065654</v>
      </c>
      <c r="G102" s="116">
        <f t="shared" si="57"/>
        <v>224641299.92364058</v>
      </c>
      <c r="H102" s="110">
        <f t="shared" si="58"/>
        <v>0.79422700649295508</v>
      </c>
      <c r="I102" s="111">
        <f t="shared" si="59"/>
        <v>0.86745876392065768</v>
      </c>
    </row>
    <row r="103" spans="3:9" x14ac:dyDescent="0.35">
      <c r="C103" s="78">
        <f t="shared" si="56"/>
        <v>28500</v>
      </c>
      <c r="D103" s="104">
        <v>0.79094039071044886</v>
      </c>
      <c r="E103" s="105">
        <v>0.86536980369900252</v>
      </c>
      <c r="F103" s="115">
        <f t="shared" si="60"/>
        <v>24147557.844417375</v>
      </c>
      <c r="G103" s="116">
        <f t="shared" si="57"/>
        <v>224100332.72243267</v>
      </c>
      <c r="H103" s="110">
        <f t="shared" si="58"/>
        <v>0.79094039071044886</v>
      </c>
      <c r="I103" s="111">
        <f t="shared" si="59"/>
        <v>0.8653698036990024</v>
      </c>
    </row>
    <row r="104" spans="3:9" x14ac:dyDescent="0.35">
      <c r="C104" s="78">
        <f t="shared" si="56"/>
        <v>29000</v>
      </c>
      <c r="D104" s="104">
        <v>0.78766737109154306</v>
      </c>
      <c r="E104" s="105">
        <v>0.86328582560814704</v>
      </c>
      <c r="F104" s="115">
        <f t="shared" si="60"/>
        <v>24047631.944183037</v>
      </c>
      <c r="G104" s="116">
        <f t="shared" si="57"/>
        <v>223560655.71781489</v>
      </c>
      <c r="H104" s="110">
        <f t="shared" si="58"/>
        <v>0.78766737109154306</v>
      </c>
      <c r="I104" s="111">
        <f t="shared" si="59"/>
        <v>0.86328582560814693</v>
      </c>
    </row>
    <row r="105" spans="3:9" x14ac:dyDescent="0.35">
      <c r="C105" s="78">
        <f t="shared" si="56"/>
        <v>29500</v>
      </c>
      <c r="D105" s="104">
        <v>0.78440789139124978</v>
      </c>
      <c r="E105" s="105">
        <v>0.86120681776580343</v>
      </c>
      <c r="F105" s="115">
        <f t="shared" si="60"/>
        <v>23948119.420192651</v>
      </c>
      <c r="G105" s="116">
        <f t="shared" si="57"/>
        <v>223022265.83269265</v>
      </c>
      <c r="H105" s="110">
        <f t="shared" si="58"/>
        <v>0.78440789139124967</v>
      </c>
      <c r="I105" s="111">
        <f t="shared" si="59"/>
        <v>0.86120681776580321</v>
      </c>
    </row>
    <row r="106" spans="3:9" x14ac:dyDescent="0.35">
      <c r="C106" s="78">
        <f t="shared" si="56"/>
        <v>30000</v>
      </c>
      <c r="D106" s="104">
        <v>0.78116189559725702</v>
      </c>
      <c r="E106" s="105">
        <v>0.85913276831802277</v>
      </c>
      <c r="F106" s="115">
        <f t="shared" si="60"/>
        <v>23849018.562379878</v>
      </c>
      <c r="G106" s="116">
        <f t="shared" si="57"/>
        <v>222485159.99731028</v>
      </c>
      <c r="H106" s="110">
        <f t="shared" si="58"/>
        <v>0.78116189559725691</v>
      </c>
      <c r="I106" s="111">
        <f t="shared" si="59"/>
        <v>0.85913276831802265</v>
      </c>
    </row>
    <row r="107" spans="3:9" x14ac:dyDescent="0.35">
      <c r="C107" s="78">
        <f t="shared" si="56"/>
        <v>30500</v>
      </c>
      <c r="D107" s="104">
        <v>0.77792932792896619</v>
      </c>
      <c r="E107" s="105">
        <v>0.85706366543912682</v>
      </c>
      <c r="F107" s="115">
        <f t="shared" si="60"/>
        <v>23750327.667752624</v>
      </c>
      <c r="G107" s="116">
        <f t="shared" si="57"/>
        <v>221949335.14923319</v>
      </c>
      <c r="H107" s="110">
        <f t="shared" si="58"/>
        <v>0.7779293279289663</v>
      </c>
      <c r="I107" s="111">
        <f t="shared" si="59"/>
        <v>0.85706366543912671</v>
      </c>
    </row>
    <row r="108" spans="3:9" x14ac:dyDescent="0.35">
      <c r="C108" s="78">
        <f t="shared" si="56"/>
        <v>31000</v>
      </c>
      <c r="D108" s="104">
        <v>0.77471013283653323</v>
      </c>
      <c r="E108" s="105">
        <v>0.85499949733164249</v>
      </c>
      <c r="F108" s="115">
        <f t="shared" si="60"/>
        <v>23652045.04036377</v>
      </c>
      <c r="G108" s="116">
        <f t="shared" si="57"/>
        <v>221414788.23333091</v>
      </c>
      <c r="H108" s="110">
        <f t="shared" si="58"/>
        <v>0.77471013283653334</v>
      </c>
      <c r="I108" s="111">
        <f t="shared" si="59"/>
        <v>0.85499949733164238</v>
      </c>
    </row>
    <row r="109" spans="3:9" x14ac:dyDescent="0.35">
      <c r="C109" s="78">
        <f t="shared" si="56"/>
        <v>31500</v>
      </c>
      <c r="D109" s="104">
        <v>0.77150425499991415</v>
      </c>
      <c r="E109" s="105">
        <v>0.85294025222623282</v>
      </c>
      <c r="F109" s="115">
        <f t="shared" si="60"/>
        <v>23554168.991282046</v>
      </c>
      <c r="G109" s="116">
        <f t="shared" si="57"/>
        <v>220881516.20175922</v>
      </c>
      <c r="H109" s="110">
        <f t="shared" si="58"/>
        <v>0.77150425499991437</v>
      </c>
      <c r="I109" s="111">
        <f t="shared" si="59"/>
        <v>0.85294025222623271</v>
      </c>
    </row>
    <row r="110" spans="3:9" x14ac:dyDescent="0.35">
      <c r="C110" s="78">
        <f t="shared" si="56"/>
        <v>32000</v>
      </c>
      <c r="D110" s="104">
        <v>0.76831163932791513</v>
      </c>
      <c r="E110" s="105">
        <v>0.85088591838162997</v>
      </c>
      <c r="F110" s="115">
        <f t="shared" si="60"/>
        <v>23456697.83856301</v>
      </c>
      <c r="G110" s="116">
        <f t="shared" si="57"/>
        <v>220349516.0139429</v>
      </c>
      <c r="H110" s="110">
        <f t="shared" si="58"/>
        <v>0.76831163932791524</v>
      </c>
      <c r="I110" s="111">
        <f t="shared" si="59"/>
        <v>0.85088591838162986</v>
      </c>
    </row>
    <row r="111" spans="3:9" x14ac:dyDescent="0.35">
      <c r="C111" s="78">
        <f t="shared" si="56"/>
        <v>32500</v>
      </c>
      <c r="D111" s="104">
        <v>0.76513223095724403</v>
      </c>
      <c r="E111" s="105">
        <v>0.8488364840845698</v>
      </c>
      <c r="F111" s="115">
        <f t="shared" si="60"/>
        <v>23359629.907220114</v>
      </c>
      <c r="G111" s="116">
        <f t="shared" si="57"/>
        <v>219818784.63655859</v>
      </c>
      <c r="H111" s="110">
        <f t="shared" si="58"/>
        <v>0.76513223095724414</v>
      </c>
      <c r="I111" s="111">
        <f t="shared" si="59"/>
        <v>0.84883648408456969</v>
      </c>
    </row>
    <row r="112" spans="3:9" x14ac:dyDescent="0.35">
      <c r="C112" s="78">
        <f t="shared" ref="C112:C175" si="61">C111+500</f>
        <v>33000</v>
      </c>
      <c r="D112" s="104">
        <v>0.76196597525156973</v>
      </c>
      <c r="E112" s="105">
        <v>0.84679193764972382</v>
      </c>
      <c r="F112" s="115">
        <f t="shared" ref="F112:F175" si="62">D112*F$46</f>
        <v>23262963.529195964</v>
      </c>
      <c r="G112" s="116">
        <f t="shared" ref="G112:G175" si="63">E112*G$46</f>
        <v>219289319.04351738</v>
      </c>
      <c r="H112" s="110">
        <f t="shared" ref="H112:H175" si="64">((1000*F112)/H$45)/H$46</f>
        <v>0.76196597525156984</v>
      </c>
      <c r="I112" s="111">
        <f t="shared" ref="I112:I175" si="65">((1000*G112)/I$45)/I$46</f>
        <v>0.84679193764972371</v>
      </c>
    </row>
    <row r="113" spans="3:9" x14ac:dyDescent="0.35">
      <c r="C113" s="78">
        <f t="shared" si="61"/>
        <v>33500</v>
      </c>
      <c r="D113" s="104">
        <v>0.75881281780058152</v>
      </c>
      <c r="E113" s="105">
        <v>0.8447522674196325</v>
      </c>
      <c r="F113" s="115">
        <f t="shared" si="62"/>
        <v>23166697.043333609</v>
      </c>
      <c r="G113" s="116">
        <f t="shared" si="63"/>
        <v>218761116.21594739</v>
      </c>
      <c r="H113" s="110">
        <f t="shared" si="64"/>
        <v>0.75881281780058163</v>
      </c>
      <c r="I113" s="111">
        <f t="shared" si="65"/>
        <v>0.8447522674196325</v>
      </c>
    </row>
    <row r="114" spans="3:9" x14ac:dyDescent="0.35">
      <c r="C114" s="78">
        <f t="shared" si="61"/>
        <v>34000</v>
      </c>
      <c r="D114" s="104">
        <v>0.75567270441905543</v>
      </c>
      <c r="E114" s="105">
        <v>0.84271746176463935</v>
      </c>
      <c r="F114" s="115">
        <f t="shared" si="62"/>
        <v>23070828.795348041</v>
      </c>
      <c r="G114" s="116">
        <f t="shared" si="63"/>
        <v>218234173.14217675</v>
      </c>
      <c r="H114" s="110">
        <f t="shared" si="64"/>
        <v>0.75567270441905554</v>
      </c>
      <c r="I114" s="111">
        <f t="shared" si="65"/>
        <v>0.84271746176463924</v>
      </c>
    </row>
    <row r="115" spans="3:9" x14ac:dyDescent="0.35">
      <c r="C115" s="78">
        <f t="shared" si="61"/>
        <v>34500</v>
      </c>
      <c r="D115" s="104">
        <v>0.75254558114592152</v>
      </c>
      <c r="E115" s="105">
        <v>0.84068750908282419</v>
      </c>
      <c r="F115" s="115">
        <f t="shared" si="62"/>
        <v>22975357.137797721</v>
      </c>
      <c r="G115" s="116">
        <f t="shared" si="63"/>
        <v>217708486.81771633</v>
      </c>
      <c r="H115" s="110">
        <f t="shared" si="64"/>
        <v>0.75254558114592163</v>
      </c>
      <c r="I115" s="111">
        <f t="shared" si="65"/>
        <v>0.84068750908282419</v>
      </c>
    </row>
    <row r="116" spans="3:9" x14ac:dyDescent="0.35">
      <c r="C116" s="78">
        <f t="shared" si="61"/>
        <v>35000</v>
      </c>
      <c r="D116" s="104">
        <v>0.74943139424333827</v>
      </c>
      <c r="E116" s="105">
        <v>0.83866239779993756</v>
      </c>
      <c r="F116" s="115">
        <f t="shared" si="62"/>
        <v>22880280.430056307</v>
      </c>
      <c r="G116" s="116">
        <f t="shared" si="63"/>
        <v>217184054.24524271</v>
      </c>
      <c r="H116" s="110">
        <f t="shared" si="64"/>
        <v>0.74943139424333838</v>
      </c>
      <c r="I116" s="111">
        <f t="shared" si="65"/>
        <v>0.83866239779993734</v>
      </c>
    </row>
    <row r="117" spans="3:9" x14ac:dyDescent="0.35">
      <c r="C117" s="78">
        <f t="shared" si="61"/>
        <v>35500</v>
      </c>
      <c r="D117" s="104">
        <v>0.74633009019576824</v>
      </c>
      <c r="E117" s="105">
        <v>0.83664211636933405</v>
      </c>
      <c r="F117" s="115">
        <f t="shared" si="62"/>
        <v>22785597.038284451</v>
      </c>
      <c r="G117" s="116">
        <f t="shared" si="63"/>
        <v>216660872.43458101</v>
      </c>
      <c r="H117" s="110">
        <f t="shared" si="64"/>
        <v>0.74633009019576835</v>
      </c>
      <c r="I117" s="111">
        <f t="shared" si="65"/>
        <v>0.83664211636933394</v>
      </c>
    </row>
    <row r="118" spans="3:9" x14ac:dyDescent="0.35">
      <c r="C118" s="78">
        <f t="shared" si="61"/>
        <v>36000</v>
      </c>
      <c r="D118" s="104">
        <v>0.74324161570905811</v>
      </c>
      <c r="E118" s="105">
        <v>0.83462665327190688</v>
      </c>
      <c r="F118" s="115">
        <f t="shared" si="62"/>
        <v>22691305.335401695</v>
      </c>
      <c r="G118" s="116">
        <f t="shared" si="63"/>
        <v>216138938.40268788</v>
      </c>
      <c r="H118" s="110">
        <f t="shared" si="64"/>
        <v>0.74324161570905811</v>
      </c>
      <c r="I118" s="111">
        <f t="shared" si="65"/>
        <v>0.83462665327190688</v>
      </c>
    </row>
    <row r="119" spans="3:9" x14ac:dyDescent="0.35">
      <c r="C119" s="78">
        <f t="shared" si="61"/>
        <v>36500</v>
      </c>
      <c r="D119" s="104">
        <v>0.74016591770952356</v>
      </c>
      <c r="E119" s="105">
        <v>0.83261599701602218</v>
      </c>
      <c r="F119" s="115">
        <f t="shared" si="62"/>
        <v>22597403.701058548</v>
      </c>
      <c r="G119" s="116">
        <f t="shared" si="63"/>
        <v>215618249.17363438</v>
      </c>
      <c r="H119" s="110">
        <f t="shared" si="64"/>
        <v>0.74016591770952356</v>
      </c>
      <c r="I119" s="111">
        <f t="shared" si="65"/>
        <v>0.83261599701602207</v>
      </c>
    </row>
    <row r="120" spans="3:9" x14ac:dyDescent="0.35">
      <c r="C120" s="78">
        <f t="shared" si="61"/>
        <v>37000</v>
      </c>
      <c r="D120" s="104">
        <v>0.7371029433430375</v>
      </c>
      <c r="E120" s="105">
        <v>0.83061013613745338</v>
      </c>
      <c r="F120" s="115">
        <f t="shared" si="62"/>
        <v>22503890.521608636</v>
      </c>
      <c r="G120" s="116">
        <f t="shared" si="63"/>
        <v>215098801.77858922</v>
      </c>
      <c r="H120" s="110">
        <f t="shared" si="64"/>
        <v>0.73710294334303761</v>
      </c>
      <c r="I120" s="111">
        <f t="shared" si="65"/>
        <v>0.83061013613745327</v>
      </c>
    </row>
    <row r="121" spans="3:9" x14ac:dyDescent="0.35">
      <c r="C121" s="78">
        <f t="shared" si="61"/>
        <v>37500</v>
      </c>
      <c r="D121" s="104">
        <v>0.73405263997412029</v>
      </c>
      <c r="E121" s="105">
        <v>0.82860905919931593</v>
      </c>
      <c r="F121" s="115">
        <f t="shared" si="62"/>
        <v>22410764.190080937</v>
      </c>
      <c r="G121" s="116">
        <f t="shared" si="63"/>
        <v>214580593.25580171</v>
      </c>
      <c r="H121" s="110">
        <f t="shared" si="64"/>
        <v>0.7340526399741204</v>
      </c>
      <c r="I121" s="111">
        <f t="shared" si="65"/>
        <v>0.82860905919931582</v>
      </c>
    </row>
    <row r="122" spans="3:9" x14ac:dyDescent="0.35">
      <c r="C122" s="78">
        <f t="shared" si="61"/>
        <v>38000</v>
      </c>
      <c r="D122" s="104">
        <v>0.7310149551850369</v>
      </c>
      <c r="E122" s="105">
        <v>0.82661275479200169</v>
      </c>
      <c r="F122" s="115">
        <f t="shared" si="62"/>
        <v>22318023.106152207</v>
      </c>
      <c r="G122" s="116">
        <f t="shared" si="63"/>
        <v>214063620.65058473</v>
      </c>
      <c r="H122" s="110">
        <f t="shared" si="64"/>
        <v>0.7310149551850369</v>
      </c>
      <c r="I122" s="111">
        <f t="shared" si="65"/>
        <v>0.82661275479200147</v>
      </c>
    </row>
    <row r="123" spans="3:9" x14ac:dyDescent="0.35">
      <c r="C123" s="78">
        <f t="shared" si="61"/>
        <v>38500</v>
      </c>
      <c r="D123" s="104">
        <v>0.72798983677489526</v>
      </c>
      <c r="E123" s="105">
        <v>0.82462121153311474</v>
      </c>
      <c r="F123" s="115">
        <f t="shared" si="62"/>
        <v>22225665.676119469</v>
      </c>
      <c r="G123" s="116">
        <f t="shared" si="63"/>
        <v>213547881.01529822</v>
      </c>
      <c r="H123" s="110">
        <f t="shared" si="64"/>
        <v>0.72798983677489526</v>
      </c>
      <c r="I123" s="111">
        <f t="shared" si="65"/>
        <v>0.82462121153311474</v>
      </c>
    </row>
    <row r="124" spans="3:9" x14ac:dyDescent="0.35">
      <c r="C124" s="78">
        <f t="shared" si="61"/>
        <v>39000</v>
      </c>
      <c r="D124" s="104">
        <v>0.72497723275874904</v>
      </c>
      <c r="E124" s="105">
        <v>0.822634418067406</v>
      </c>
      <c r="F124" s="115">
        <f t="shared" si="62"/>
        <v>22133690.3128726</v>
      </c>
      <c r="G124" s="116">
        <f t="shared" si="63"/>
        <v>213033371.40933216</v>
      </c>
      <c r="H124" s="110">
        <f t="shared" si="64"/>
        <v>0.72497723275874904</v>
      </c>
      <c r="I124" s="111">
        <f t="shared" si="65"/>
        <v>0.82263441806740589</v>
      </c>
    </row>
    <row r="125" spans="3:9" x14ac:dyDescent="0.35">
      <c r="C125" s="78">
        <f t="shared" si="61"/>
        <v>39500</v>
      </c>
      <c r="D125" s="104">
        <v>0.7219770913667054</v>
      </c>
      <c r="E125" s="105">
        <v>0.82065236306670775</v>
      </c>
      <c r="F125" s="115">
        <f t="shared" si="62"/>
        <v>22042095.435867101</v>
      </c>
      <c r="G125" s="116">
        <f t="shared" si="63"/>
        <v>212520088.89908972</v>
      </c>
      <c r="H125" s="110">
        <f t="shared" si="64"/>
        <v>0.7219770913667054</v>
      </c>
      <c r="I125" s="111">
        <f t="shared" si="65"/>
        <v>0.82065236306670775</v>
      </c>
    </row>
    <row r="126" spans="3:9" x14ac:dyDescent="0.35">
      <c r="C126" s="78">
        <f t="shared" si="61"/>
        <v>40000</v>
      </c>
      <c r="D126" s="104">
        <v>0.71898936104303413</v>
      </c>
      <c r="E126" s="105">
        <v>0.81867503522986995</v>
      </c>
      <c r="F126" s="115">
        <f t="shared" si="62"/>
        <v>21950879.471096903</v>
      </c>
      <c r="G126" s="116">
        <f t="shared" si="63"/>
        <v>212008030.55797061</v>
      </c>
      <c r="H126" s="110">
        <f t="shared" si="64"/>
        <v>0.71898936104303424</v>
      </c>
      <c r="I126" s="111">
        <f t="shared" si="65"/>
        <v>0.81867503522986984</v>
      </c>
    </row>
    <row r="127" spans="3:9" x14ac:dyDescent="0.35">
      <c r="C127" s="78">
        <f t="shared" si="61"/>
        <v>40500</v>
      </c>
      <c r="D127" s="104">
        <v>0.71601399044528247</v>
      </c>
      <c r="E127" s="105">
        <v>0.81670242328269649</v>
      </c>
      <c r="F127" s="115">
        <f t="shared" si="62"/>
        <v>21860040.851067331</v>
      </c>
      <c r="G127" s="116">
        <f t="shared" si="63"/>
        <v>211497193.46635473</v>
      </c>
      <c r="H127" s="110">
        <f t="shared" si="64"/>
        <v>0.71601399044528247</v>
      </c>
      <c r="I127" s="111">
        <f t="shared" si="65"/>
        <v>0.81670242328269649</v>
      </c>
    </row>
    <row r="128" spans="3:9" x14ac:dyDescent="0.35">
      <c r="C128" s="78">
        <f t="shared" si="61"/>
        <v>41000</v>
      </c>
      <c r="D128" s="104">
        <v>0.71305092844339213</v>
      </c>
      <c r="E128" s="105">
        <v>0.81473451597787838</v>
      </c>
      <c r="F128" s="115">
        <f t="shared" si="62"/>
        <v>21769578.014768157</v>
      </c>
      <c r="G128" s="116">
        <f t="shared" si="63"/>
        <v>210987574.71158472</v>
      </c>
      <c r="H128" s="110">
        <f t="shared" si="64"/>
        <v>0.71305092844339213</v>
      </c>
      <c r="I128" s="111">
        <f t="shared" si="65"/>
        <v>0.81473451597787827</v>
      </c>
    </row>
    <row r="129" spans="3:9" x14ac:dyDescent="0.35">
      <c r="C129" s="78">
        <f t="shared" si="61"/>
        <v>41500</v>
      </c>
      <c r="D129" s="104">
        <v>0.71010012411882162</v>
      </c>
      <c r="E129" s="105">
        <v>0.81277130209493298</v>
      </c>
      <c r="F129" s="115">
        <f t="shared" si="62"/>
        <v>21679489.407646805</v>
      </c>
      <c r="G129" s="116">
        <f t="shared" si="63"/>
        <v>210479171.38795039</v>
      </c>
      <c r="H129" s="110">
        <f t="shared" si="64"/>
        <v>0.71010012411882162</v>
      </c>
      <c r="I129" s="111">
        <f t="shared" si="65"/>
        <v>0.81277130209493287</v>
      </c>
    </row>
    <row r="130" spans="3:9" x14ac:dyDescent="0.35">
      <c r="C130" s="78">
        <f t="shared" si="61"/>
        <v>42000</v>
      </c>
      <c r="D130" s="104">
        <v>0.70716152676367028</v>
      </c>
      <c r="E130" s="105">
        <v>0.81081277044013722</v>
      </c>
      <c r="F130" s="115">
        <f t="shared" si="62"/>
        <v>21589773.481581595</v>
      </c>
      <c r="G130" s="116">
        <f t="shared" si="63"/>
        <v>209971980.59667128</v>
      </c>
      <c r="H130" s="110">
        <f t="shared" si="64"/>
        <v>0.70716152676367039</v>
      </c>
      <c r="I130" s="111">
        <f t="shared" si="65"/>
        <v>0.81081277044013722</v>
      </c>
    </row>
    <row r="131" spans="3:9" x14ac:dyDescent="0.35">
      <c r="C131" s="78">
        <f t="shared" si="61"/>
        <v>42500</v>
      </c>
      <c r="D131" s="104">
        <v>0.70423508587980732</v>
      </c>
      <c r="E131" s="105">
        <v>0.80885890984646514</v>
      </c>
      <c r="F131" s="115">
        <f t="shared" si="62"/>
        <v>21500428.694855157</v>
      </c>
      <c r="G131" s="116">
        <f t="shared" si="63"/>
        <v>209465999.44588056</v>
      </c>
      <c r="H131" s="110">
        <f t="shared" si="64"/>
        <v>0.70423508587980732</v>
      </c>
      <c r="I131" s="111">
        <f t="shared" si="65"/>
        <v>0.80885890984646502</v>
      </c>
    </row>
    <row r="132" spans="3:9" x14ac:dyDescent="0.35">
      <c r="C132" s="78">
        <f t="shared" si="61"/>
        <v>43000</v>
      </c>
      <c r="D132" s="104">
        <v>0.70132075117800419</v>
      </c>
      <c r="E132" s="105">
        <v>0.80690970917352378</v>
      </c>
      <c r="F132" s="115">
        <f t="shared" si="62"/>
        <v>21411453.512127958</v>
      </c>
      <c r="G132" s="116">
        <f t="shared" si="63"/>
        <v>208961225.0506084</v>
      </c>
      <c r="H132" s="110">
        <f t="shared" si="64"/>
        <v>0.70132075117800419</v>
      </c>
      <c r="I132" s="111">
        <f t="shared" si="65"/>
        <v>0.80690970917352367</v>
      </c>
    </row>
    <row r="133" spans="3:9" x14ac:dyDescent="0.35">
      <c r="C133" s="78">
        <f t="shared" si="61"/>
        <v>43500</v>
      </c>
      <c r="D133" s="104">
        <v>0.69841847257707024</v>
      </c>
      <c r="E133" s="105">
        <v>0.80496515730749008</v>
      </c>
      <c r="F133" s="115">
        <f t="shared" si="62"/>
        <v>21322846.404411893</v>
      </c>
      <c r="G133" s="116">
        <f t="shared" si="63"/>
        <v>208457654.53276566</v>
      </c>
      <c r="H133" s="110">
        <f t="shared" si="64"/>
        <v>0.69841847257707024</v>
      </c>
      <c r="I133" s="111">
        <f t="shared" si="65"/>
        <v>0.80496515730749008</v>
      </c>
    </row>
    <row r="134" spans="3:9" x14ac:dyDescent="0.35">
      <c r="C134" s="78">
        <f t="shared" si="61"/>
        <v>44000</v>
      </c>
      <c r="D134" s="104">
        <v>0.695528200202992</v>
      </c>
      <c r="E134" s="105">
        <v>0.80302524316104684</v>
      </c>
      <c r="F134" s="115">
        <f t="shared" si="62"/>
        <v>21234605.849044017</v>
      </c>
      <c r="G134" s="116">
        <f t="shared" si="63"/>
        <v>207955285.02112725</v>
      </c>
      <c r="H134" s="110">
        <f t="shared" si="64"/>
        <v>0.69552820020299211</v>
      </c>
      <c r="I134" s="111">
        <f t="shared" si="65"/>
        <v>0.80302524316104673</v>
      </c>
    </row>
    <row r="135" spans="3:9" x14ac:dyDescent="0.35">
      <c r="C135" s="78">
        <f t="shared" si="61"/>
        <v>44500</v>
      </c>
      <c r="D135" s="104">
        <v>0.69264988438807606</v>
      </c>
      <c r="E135" s="105">
        <v>0.80108995567332031</v>
      </c>
      <c r="F135" s="115">
        <f t="shared" si="62"/>
        <v>21146730.329660371</v>
      </c>
      <c r="G135" s="116">
        <f t="shared" si="63"/>
        <v>207454113.65131605</v>
      </c>
      <c r="H135" s="110">
        <f t="shared" si="64"/>
        <v>0.69264988438807606</v>
      </c>
      <c r="I135" s="111">
        <f t="shared" si="65"/>
        <v>0.80108995567332009</v>
      </c>
    </row>
    <row r="136" spans="3:9" x14ac:dyDescent="0.35">
      <c r="C136" s="78">
        <f t="shared" si="61"/>
        <v>45000</v>
      </c>
      <c r="D136" s="104">
        <v>0.68978347567009601</v>
      </c>
      <c r="E136" s="105">
        <v>0.7991592838098166</v>
      </c>
      <c r="F136" s="115">
        <f t="shared" si="62"/>
        <v>21059218.336169947</v>
      </c>
      <c r="G136" s="116">
        <f t="shared" si="63"/>
        <v>206954137.56578636</v>
      </c>
      <c r="H136" s="110">
        <f t="shared" si="64"/>
        <v>0.68978347567009601</v>
      </c>
      <c r="I136" s="111">
        <f t="shared" si="65"/>
        <v>0.7991592838098166</v>
      </c>
    </row>
    <row r="137" spans="3:9" x14ac:dyDescent="0.35">
      <c r="C137" s="78">
        <f t="shared" si="61"/>
        <v>45500</v>
      </c>
      <c r="D137" s="104">
        <v>0.68692892479144185</v>
      </c>
      <c r="E137" s="105">
        <v>0.79723321656235868</v>
      </c>
      <c r="F137" s="115">
        <f t="shared" si="62"/>
        <v>20972068.364728715</v>
      </c>
      <c r="G137" s="116">
        <f t="shared" si="63"/>
        <v>206455353.91380763</v>
      </c>
      <c r="H137" s="110">
        <f t="shared" si="64"/>
        <v>0.68692892479144185</v>
      </c>
      <c r="I137" s="111">
        <f t="shared" si="65"/>
        <v>0.79723321656235857</v>
      </c>
    </row>
    <row r="138" spans="3:9" x14ac:dyDescent="0.35">
      <c r="C138" s="78">
        <f t="shared" si="61"/>
        <v>46000</v>
      </c>
      <c r="D138" s="104">
        <v>0.68408618269827393</v>
      </c>
      <c r="E138" s="105">
        <v>0.7953117429490244</v>
      </c>
      <c r="F138" s="115">
        <f t="shared" si="62"/>
        <v>20885278.917713784</v>
      </c>
      <c r="G138" s="116">
        <f t="shared" si="63"/>
        <v>205957759.85144842</v>
      </c>
      <c r="H138" s="110">
        <f t="shared" si="64"/>
        <v>0.68408618269827393</v>
      </c>
      <c r="I138" s="111">
        <f t="shared" si="65"/>
        <v>0.7953117429490244</v>
      </c>
    </row>
    <row r="139" spans="3:9" x14ac:dyDescent="0.35">
      <c r="C139" s="78">
        <f t="shared" si="61"/>
        <v>46500</v>
      </c>
      <c r="D139" s="104">
        <v>0.68125520053968014</v>
      </c>
      <c r="E139" s="105">
        <v>0.79339485201408222</v>
      </c>
      <c r="F139" s="115">
        <f t="shared" si="62"/>
        <v>20798848.50369769</v>
      </c>
      <c r="G139" s="116">
        <f t="shared" si="63"/>
        <v>205461352.5415597</v>
      </c>
      <c r="H139" s="110">
        <f t="shared" si="64"/>
        <v>0.68125520053968025</v>
      </c>
      <c r="I139" s="111">
        <f t="shared" si="65"/>
        <v>0.79339485201408211</v>
      </c>
    </row>
    <row r="140" spans="3:9" x14ac:dyDescent="0.35">
      <c r="C140" s="78">
        <f t="shared" si="61"/>
        <v>47000</v>
      </c>
      <c r="D140" s="104">
        <v>0.67843592966683597</v>
      </c>
      <c r="E140" s="105">
        <v>0.79148253282793102</v>
      </c>
      <c r="F140" s="115">
        <f t="shared" si="62"/>
        <v>20712775.637422729</v>
      </c>
      <c r="G140" s="116">
        <f t="shared" si="63"/>
        <v>204966129.1537593</v>
      </c>
      <c r="H140" s="110">
        <f t="shared" si="64"/>
        <v>0.67843592966683597</v>
      </c>
      <c r="I140" s="111">
        <f t="shared" si="65"/>
        <v>0.7914825328279308</v>
      </c>
    </row>
    <row r="141" spans="3:9" x14ac:dyDescent="0.35">
      <c r="C141" s="78">
        <f t="shared" si="61"/>
        <v>47500</v>
      </c>
      <c r="D141" s="104">
        <v>0.67562832163216857</v>
      </c>
      <c r="E141" s="105">
        <v>0.78957477448703572</v>
      </c>
      <c r="F141" s="115">
        <f t="shared" si="62"/>
        <v>20627058.839775454</v>
      </c>
      <c r="G141" s="116">
        <f t="shared" si="63"/>
        <v>204472086.86441529</v>
      </c>
      <c r="H141" s="110">
        <f t="shared" si="64"/>
        <v>0.67562832163216857</v>
      </c>
      <c r="I141" s="111">
        <f t="shared" si="65"/>
        <v>0.7895747744870355</v>
      </c>
    </row>
    <row r="142" spans="3:9" x14ac:dyDescent="0.35">
      <c r="C142" s="78">
        <f t="shared" si="61"/>
        <v>48000</v>
      </c>
      <c r="D142" s="104">
        <v>0.67283232818852479</v>
      </c>
      <c r="E142" s="105">
        <v>0.78767156611386635</v>
      </c>
      <c r="F142" s="115">
        <f t="shared" si="62"/>
        <v>20541696.637761276</v>
      </c>
      <c r="G142" s="116">
        <f t="shared" si="63"/>
        <v>203979222.85663012</v>
      </c>
      <c r="H142" s="110">
        <f t="shared" si="64"/>
        <v>0.67283232818852479</v>
      </c>
      <c r="I142" s="111">
        <f t="shared" si="65"/>
        <v>0.78767156611386635</v>
      </c>
    </row>
    <row r="143" spans="3:9" x14ac:dyDescent="0.35">
      <c r="C143" s="78">
        <f t="shared" si="61"/>
        <v>48500</v>
      </c>
      <c r="D143" s="104">
        <v>0.67004790128834124</v>
      </c>
      <c r="E143" s="105">
        <v>0.78577289685683538</v>
      </c>
      <c r="F143" s="115">
        <f t="shared" si="62"/>
        <v>20456687.564479105</v>
      </c>
      <c r="G143" s="116">
        <f t="shared" si="63"/>
        <v>203487534.32022434</v>
      </c>
      <c r="H143" s="110">
        <f t="shared" si="64"/>
        <v>0.67004790128834146</v>
      </c>
      <c r="I143" s="111">
        <f t="shared" si="65"/>
        <v>0.78577289685683516</v>
      </c>
    </row>
    <row r="144" spans="3:9" x14ac:dyDescent="0.35">
      <c r="C144" s="78">
        <f t="shared" si="61"/>
        <v>49000</v>
      </c>
      <c r="D144" s="104">
        <v>0.66727499308281901</v>
      </c>
      <c r="E144" s="105">
        <v>0.78387875589023648</v>
      </c>
      <c r="F144" s="115">
        <f t="shared" si="62"/>
        <v>20372030.159096174</v>
      </c>
      <c r="G144" s="116">
        <f t="shared" si="63"/>
        <v>202997018.45172098</v>
      </c>
      <c r="H144" s="110">
        <f t="shared" si="64"/>
        <v>0.66727499308281901</v>
      </c>
      <c r="I144" s="111">
        <f t="shared" si="65"/>
        <v>0.78387875589023637</v>
      </c>
    </row>
    <row r="145" spans="3:9" x14ac:dyDescent="0.35">
      <c r="C145" s="78">
        <f t="shared" si="61"/>
        <v>49500</v>
      </c>
      <c r="D145" s="104">
        <v>0.66451355592110173</v>
      </c>
      <c r="E145" s="105">
        <v>0.78198913241418189</v>
      </c>
      <c r="F145" s="115">
        <f t="shared" si="62"/>
        <v>20287722.966822941</v>
      </c>
      <c r="G145" s="116">
        <f t="shared" si="63"/>
        <v>202507672.45432904</v>
      </c>
      <c r="H145" s="110">
        <f t="shared" si="64"/>
        <v>0.66451355592110173</v>
      </c>
      <c r="I145" s="111">
        <f t="shared" si="65"/>
        <v>0.78198913241418178</v>
      </c>
    </row>
    <row r="146" spans="3:9" x14ac:dyDescent="0.35">
      <c r="C146" s="78">
        <f t="shared" si="61"/>
        <v>50000</v>
      </c>
      <c r="D146" s="104">
        <v>0.66176354234945634</v>
      </c>
      <c r="E146" s="105">
        <v>0.78010401565454213</v>
      </c>
      <c r="F146" s="115">
        <f t="shared" si="62"/>
        <v>20203764.538888071</v>
      </c>
      <c r="G146" s="116">
        <f t="shared" si="63"/>
        <v>202019493.53792807</v>
      </c>
      <c r="H146" s="110">
        <f t="shared" si="64"/>
        <v>0.66176354234945634</v>
      </c>
      <c r="I146" s="111">
        <f t="shared" si="65"/>
        <v>0.78010401565454202</v>
      </c>
    </row>
    <row r="147" spans="3:9" x14ac:dyDescent="0.35">
      <c r="C147" s="78">
        <f t="shared" si="61"/>
        <v>50500</v>
      </c>
      <c r="D147" s="104">
        <v>0.65902490511045742</v>
      </c>
      <c r="E147" s="105">
        <v>0.7782233948628835</v>
      </c>
      <c r="F147" s="115">
        <f t="shared" si="62"/>
        <v>20120153.432513546</v>
      </c>
      <c r="G147" s="116">
        <f t="shared" si="63"/>
        <v>201532478.91905189</v>
      </c>
      <c r="H147" s="110">
        <f t="shared" si="64"/>
        <v>0.65902490511045753</v>
      </c>
      <c r="I147" s="111">
        <f t="shared" si="65"/>
        <v>0.77822339486288339</v>
      </c>
    </row>
    <row r="148" spans="3:9" x14ac:dyDescent="0.35">
      <c r="C148" s="78">
        <f t="shared" si="61"/>
        <v>51000</v>
      </c>
      <c r="D148" s="104">
        <v>0.65629759714217584</v>
      </c>
      <c r="E148" s="105">
        <v>0.77634725931640647</v>
      </c>
      <c r="F148" s="115">
        <f t="shared" si="62"/>
        <v>20036888.210889872</v>
      </c>
      <c r="G148" s="116">
        <f t="shared" si="63"/>
        <v>201046625.82087269</v>
      </c>
      <c r="H148" s="110">
        <f t="shared" si="64"/>
        <v>0.65629759714217595</v>
      </c>
      <c r="I148" s="111">
        <f t="shared" si="65"/>
        <v>0.77634725931640625</v>
      </c>
    </row>
    <row r="149" spans="3:9" x14ac:dyDescent="0.35">
      <c r="C149" s="78">
        <f t="shared" si="61"/>
        <v>51500</v>
      </c>
      <c r="D149" s="104">
        <v>0.65358157157736929</v>
      </c>
      <c r="E149" s="105">
        <v>0.77447559831788615</v>
      </c>
      <c r="F149" s="115">
        <f t="shared" si="62"/>
        <v>19953967.443151392</v>
      </c>
      <c r="G149" s="116">
        <f t="shared" si="63"/>
        <v>200561931.4731856</v>
      </c>
      <c r="H149" s="110">
        <f t="shared" si="64"/>
        <v>0.65358157157736929</v>
      </c>
      <c r="I149" s="111">
        <f t="shared" si="65"/>
        <v>0.77447559831788615</v>
      </c>
    </row>
    <row r="150" spans="3:9" x14ac:dyDescent="0.35">
      <c r="C150" s="78">
        <f t="shared" si="61"/>
        <v>52000</v>
      </c>
      <c r="D150" s="104">
        <v>0.65087678174267671</v>
      </c>
      <c r="E150" s="105">
        <v>0.77260840119560936</v>
      </c>
      <c r="F150" s="115">
        <f t="shared" si="62"/>
        <v>19871389.704351678</v>
      </c>
      <c r="G150" s="116">
        <f t="shared" si="63"/>
        <v>200078393.11239234</v>
      </c>
      <c r="H150" s="110">
        <f t="shared" si="64"/>
        <v>0.6508767817426766</v>
      </c>
      <c r="I150" s="111">
        <f t="shared" si="65"/>
        <v>0.77260840119560925</v>
      </c>
    </row>
    <row r="151" spans="3:9" x14ac:dyDescent="0.35">
      <c r="C151" s="78">
        <f t="shared" si="61"/>
        <v>52500</v>
      </c>
      <c r="D151" s="104">
        <v>0.64818318115781814</v>
      </c>
      <c r="E151" s="105">
        <v>0.77074565730331601</v>
      </c>
      <c r="F151" s="115">
        <f t="shared" si="62"/>
        <v>19789153.575439103</v>
      </c>
      <c r="G151" s="116">
        <f t="shared" si="63"/>
        <v>199596007.98148614</v>
      </c>
      <c r="H151" s="110">
        <f t="shared" si="64"/>
        <v>0.64818318115781814</v>
      </c>
      <c r="I151" s="111">
        <f t="shared" si="65"/>
        <v>0.77074565730331601</v>
      </c>
    </row>
    <row r="152" spans="3:9" x14ac:dyDescent="0.35">
      <c r="C152" s="78">
        <f t="shared" si="61"/>
        <v>53000</v>
      </c>
      <c r="D152" s="104">
        <v>0.64550072353479282</v>
      </c>
      <c r="E152" s="105">
        <v>0.76888735602013625</v>
      </c>
      <c r="F152" s="115">
        <f t="shared" si="62"/>
        <v>19707257.643232353</v>
      </c>
      <c r="G152" s="116">
        <f t="shared" si="63"/>
        <v>199114773.33003536</v>
      </c>
      <c r="H152" s="110">
        <f t="shared" si="64"/>
        <v>0.64550072353479293</v>
      </c>
      <c r="I152" s="111">
        <f t="shared" si="65"/>
        <v>0.76888735602013614</v>
      </c>
    </row>
    <row r="153" spans="3:9" x14ac:dyDescent="0.35">
      <c r="C153" s="78">
        <f t="shared" si="61"/>
        <v>53500</v>
      </c>
      <c r="D153" s="104">
        <v>0.64282936277708613</v>
      </c>
      <c r="E153" s="105">
        <v>0.76703348675053074</v>
      </c>
      <c r="F153" s="115">
        <f t="shared" si="62"/>
        <v>19625700.500396233</v>
      </c>
      <c r="G153" s="116">
        <f t="shared" si="63"/>
        <v>198634686.41416815</v>
      </c>
      <c r="H153" s="110">
        <f t="shared" si="64"/>
        <v>0.64282936277708613</v>
      </c>
      <c r="I153" s="111">
        <f t="shared" si="65"/>
        <v>0.76703348675053074</v>
      </c>
    </row>
    <row r="154" spans="3:9" x14ac:dyDescent="0.35">
      <c r="C154" s="78">
        <f t="shared" si="61"/>
        <v>54000</v>
      </c>
      <c r="D154" s="104">
        <v>0.6401690529788775</v>
      </c>
      <c r="E154" s="105">
        <v>0.76518403892423037</v>
      </c>
      <c r="F154" s="115">
        <f t="shared" si="62"/>
        <v>19544480.745417465</v>
      </c>
      <c r="G154" s="116">
        <f t="shared" si="63"/>
        <v>198155744.49655664</v>
      </c>
      <c r="H154" s="110">
        <f t="shared" si="64"/>
        <v>0.6401690529788775</v>
      </c>
      <c r="I154" s="111">
        <f t="shared" si="65"/>
        <v>0.76518403892423037</v>
      </c>
    </row>
    <row r="155" spans="3:9" x14ac:dyDescent="0.35">
      <c r="C155" s="78">
        <f t="shared" si="61"/>
        <v>54500</v>
      </c>
      <c r="D155" s="104">
        <v>0.63751974842424985</v>
      </c>
      <c r="E155" s="105">
        <v>0.76333900199617666</v>
      </c>
      <c r="F155" s="115">
        <f t="shared" si="62"/>
        <v>19463596.982580565</v>
      </c>
      <c r="G155" s="116">
        <f t="shared" si="63"/>
        <v>197677944.84640172</v>
      </c>
      <c r="H155" s="110">
        <f t="shared" si="64"/>
        <v>0.63751974842424997</v>
      </c>
      <c r="I155" s="111">
        <f t="shared" si="65"/>
        <v>0.76333900199617666</v>
      </c>
    </row>
    <row r="156" spans="3:9" x14ac:dyDescent="0.35">
      <c r="C156" s="78">
        <f t="shared" si="61"/>
        <v>55000</v>
      </c>
      <c r="D156" s="104">
        <v>0.63488140358640577</v>
      </c>
      <c r="E156" s="105">
        <v>0.76149836544645988</v>
      </c>
      <c r="F156" s="115">
        <f t="shared" si="62"/>
        <v>19383047.821943901</v>
      </c>
      <c r="G156" s="116">
        <f t="shared" si="63"/>
        <v>197201284.7394169</v>
      </c>
      <c r="H156" s="110">
        <f t="shared" si="64"/>
        <v>0.63488140358640577</v>
      </c>
      <c r="I156" s="111">
        <f t="shared" si="65"/>
        <v>0.76149836544645988</v>
      </c>
    </row>
    <row r="157" spans="3:9" x14ac:dyDescent="0.35">
      <c r="C157" s="78">
        <f t="shared" si="61"/>
        <v>55500</v>
      </c>
      <c r="D157" s="104">
        <v>0.63225397312688392</v>
      </c>
      <c r="E157" s="105">
        <v>0.7596621187802608</v>
      </c>
      <c r="F157" s="115">
        <f t="shared" si="62"/>
        <v>19302831.87931579</v>
      </c>
      <c r="G157" s="116">
        <f t="shared" si="63"/>
        <v>196725761.45781323</v>
      </c>
      <c r="H157" s="110">
        <f t="shared" si="64"/>
        <v>0.63225397312688403</v>
      </c>
      <c r="I157" s="111">
        <f t="shared" si="65"/>
        <v>0.75966211878026069</v>
      </c>
    </row>
    <row r="158" spans="3:9" x14ac:dyDescent="0.35">
      <c r="C158" s="78">
        <f t="shared" si="61"/>
        <v>56000</v>
      </c>
      <c r="D158" s="104">
        <v>0.62963741189478006</v>
      </c>
      <c r="E158" s="105">
        <v>0.75783025152778971</v>
      </c>
      <c r="F158" s="115">
        <f t="shared" si="62"/>
        <v>19222947.776230682</v>
      </c>
      <c r="G158" s="116">
        <f t="shared" si="63"/>
        <v>196251372.29028353</v>
      </c>
      <c r="H158" s="110">
        <f t="shared" si="64"/>
        <v>0.62963741189478006</v>
      </c>
      <c r="I158" s="111">
        <f t="shared" si="65"/>
        <v>0.7578302515277896</v>
      </c>
    </row>
    <row r="159" spans="3:9" x14ac:dyDescent="0.35">
      <c r="C159" s="78">
        <f t="shared" si="61"/>
        <v>56500</v>
      </c>
      <c r="D159" s="104">
        <v>0.62703167492597223</v>
      </c>
      <c r="E159" s="105">
        <v>0.75600275324422728</v>
      </c>
      <c r="F159" s="115">
        <f t="shared" si="62"/>
        <v>19143394.139925543</v>
      </c>
      <c r="G159" s="116">
        <f t="shared" si="63"/>
        <v>195778114.5319871</v>
      </c>
      <c r="H159" s="110">
        <f t="shared" si="64"/>
        <v>0.62703167492597234</v>
      </c>
      <c r="I159" s="111">
        <f t="shared" si="65"/>
        <v>0.75600275324422717</v>
      </c>
    </row>
    <row r="160" spans="3:9" x14ac:dyDescent="0.35">
      <c r="C160" s="78">
        <f t="shared" si="61"/>
        <v>57000</v>
      </c>
      <c r="D160" s="104">
        <v>0.62443671744234652</v>
      </c>
      <c r="E160" s="105">
        <v>0.75417961350966523</v>
      </c>
      <c r="F160" s="115">
        <f t="shared" si="62"/>
        <v>19064169.603316192</v>
      </c>
      <c r="G160" s="116">
        <f t="shared" si="63"/>
        <v>195305985.48453429</v>
      </c>
      <c r="H160" s="110">
        <f t="shared" si="64"/>
        <v>0.62443671744234663</v>
      </c>
      <c r="I160" s="111">
        <f t="shared" si="65"/>
        <v>0.75417961350966523</v>
      </c>
    </row>
    <row r="161" spans="3:9" x14ac:dyDescent="0.35">
      <c r="C161" s="78">
        <f t="shared" si="61"/>
        <v>57500</v>
      </c>
      <c r="D161" s="104">
        <v>0.62185249485102878</v>
      </c>
      <c r="E161" s="105">
        <v>0.75236082192904608</v>
      </c>
      <c r="F161" s="115">
        <f t="shared" si="62"/>
        <v>18985272.804973848</v>
      </c>
      <c r="G161" s="116">
        <f t="shared" si="63"/>
        <v>194834982.45597091</v>
      </c>
      <c r="H161" s="110">
        <f t="shared" si="64"/>
        <v>0.62185249485102878</v>
      </c>
      <c r="I161" s="111">
        <f t="shared" si="65"/>
        <v>0.75236082192904596</v>
      </c>
    </row>
    <row r="162" spans="3:9" x14ac:dyDescent="0.35">
      <c r="C162" s="78">
        <f t="shared" si="61"/>
        <v>58000</v>
      </c>
      <c r="D162" s="104">
        <v>0.61927896274361804</v>
      </c>
      <c r="E162" s="105">
        <v>0.75054636813210462</v>
      </c>
      <c r="F162" s="115">
        <f t="shared" si="62"/>
        <v>18906702.389101744</v>
      </c>
      <c r="G162" s="116">
        <f t="shared" si="63"/>
        <v>194365102.7607632</v>
      </c>
      <c r="H162" s="110">
        <f t="shared" si="64"/>
        <v>0.61927896274361827</v>
      </c>
      <c r="I162" s="111">
        <f t="shared" si="65"/>
        <v>0.75054636813210451</v>
      </c>
    </row>
    <row r="163" spans="3:9" x14ac:dyDescent="0.35">
      <c r="C163" s="78">
        <f t="shared" si="61"/>
        <v>58500</v>
      </c>
      <c r="D163" s="104">
        <v>0.61671607689542285</v>
      </c>
      <c r="E163" s="105">
        <v>0.74873624177330844</v>
      </c>
      <c r="F163" s="115">
        <f t="shared" si="62"/>
        <v>18828457.005511783</v>
      </c>
      <c r="G163" s="116">
        <f t="shared" si="63"/>
        <v>193896343.71978217</v>
      </c>
      <c r="H163" s="110">
        <f t="shared" si="64"/>
        <v>0.61671607689542296</v>
      </c>
      <c r="I163" s="111">
        <f t="shared" si="65"/>
        <v>0.74873624177330833</v>
      </c>
    </row>
    <row r="164" spans="3:9" x14ac:dyDescent="0.35">
      <c r="C164" s="78">
        <f t="shared" si="61"/>
        <v>59000</v>
      </c>
      <c r="D164" s="104">
        <v>0.61416379326470238</v>
      </c>
      <c r="E164" s="105">
        <v>0.74693043253179869</v>
      </c>
      <c r="F164" s="115">
        <f t="shared" si="62"/>
        <v>18750535.309601396</v>
      </c>
      <c r="G164" s="116">
        <f t="shared" si="63"/>
        <v>193428702.66028857</v>
      </c>
      <c r="H164" s="110">
        <f t="shared" si="64"/>
        <v>0.61416379326470238</v>
      </c>
      <c r="I164" s="111">
        <f t="shared" si="65"/>
        <v>0.74693043253179869</v>
      </c>
    </row>
    <row r="165" spans="3:9" x14ac:dyDescent="0.35">
      <c r="C165" s="78">
        <f t="shared" si="61"/>
        <v>59500</v>
      </c>
      <c r="D165" s="104">
        <v>0.6116220679919081</v>
      </c>
      <c r="E165" s="105">
        <v>0.74512893011133219</v>
      </c>
      <c r="F165" s="115">
        <f t="shared" si="62"/>
        <v>18672935.962330375</v>
      </c>
      <c r="G165" s="116">
        <f t="shared" si="63"/>
        <v>192962176.91591763</v>
      </c>
      <c r="H165" s="110">
        <f t="shared" si="64"/>
        <v>0.61162206799190821</v>
      </c>
      <c r="I165" s="111">
        <f t="shared" si="65"/>
        <v>0.74512893011133208</v>
      </c>
    </row>
    <row r="166" spans="3:9" x14ac:dyDescent="0.35">
      <c r="C166" s="78">
        <f t="shared" si="61"/>
        <v>60000</v>
      </c>
      <c r="D166" s="104">
        <v>0.60909085739893132</v>
      </c>
      <c r="E166" s="105">
        <v>0.74333172424022187</v>
      </c>
      <c r="F166" s="115">
        <f t="shared" si="62"/>
        <v>18595657.630197901</v>
      </c>
      <c r="G166" s="116">
        <f t="shared" si="63"/>
        <v>192496763.82666379</v>
      </c>
      <c r="H166" s="110">
        <f t="shared" si="64"/>
        <v>0.60909085739893143</v>
      </c>
      <c r="I166" s="111">
        <f t="shared" si="65"/>
        <v>0.74333172424022176</v>
      </c>
    </row>
    <row r="167" spans="3:9" x14ac:dyDescent="0.35">
      <c r="C167" s="78">
        <f t="shared" si="61"/>
        <v>60500</v>
      </c>
      <c r="D167" s="104">
        <v>0.60657011798835192</v>
      </c>
      <c r="E167" s="105">
        <v>0.74153880467127842</v>
      </c>
      <c r="F167" s="115">
        <f t="shared" si="62"/>
        <v>18518698.98521962</v>
      </c>
      <c r="G167" s="116">
        <f t="shared" si="63"/>
        <v>192032460.73886558</v>
      </c>
      <c r="H167" s="110">
        <f t="shared" si="64"/>
        <v>0.60657011798835192</v>
      </c>
      <c r="I167" s="111">
        <f t="shared" si="65"/>
        <v>0.74153880467127831</v>
      </c>
    </row>
    <row r="168" spans="3:9" x14ac:dyDescent="0.35">
      <c r="C168" s="78">
        <f t="shared" si="61"/>
        <v>61000</v>
      </c>
      <c r="D168" s="104">
        <v>0.60405980644269142</v>
      </c>
      <c r="E168" s="105">
        <v>0.73975016118175174</v>
      </c>
      <c r="F168" s="115">
        <f t="shared" si="62"/>
        <v>18442058.704904821</v>
      </c>
      <c r="G168" s="116">
        <f t="shared" si="63"/>
        <v>191569265.00519037</v>
      </c>
      <c r="H168" s="110">
        <f t="shared" si="64"/>
        <v>0.6040598064426913</v>
      </c>
      <c r="I168" s="111">
        <f t="shared" si="65"/>
        <v>0.73975016118175163</v>
      </c>
    </row>
    <row r="169" spans="3:9" x14ac:dyDescent="0.35">
      <c r="C169" s="78">
        <f t="shared" si="61"/>
        <v>61500</v>
      </c>
      <c r="D169" s="104">
        <v>0.60155987962366808</v>
      </c>
      <c r="E169" s="105">
        <v>0.73796578357327292</v>
      </c>
      <c r="F169" s="115">
        <f t="shared" si="62"/>
        <v>18365735.472233705</v>
      </c>
      <c r="G169" s="116">
        <f t="shared" si="63"/>
        <v>191107173.98461941</v>
      </c>
      <c r="H169" s="110">
        <f t="shared" si="64"/>
        <v>0.60155987962366808</v>
      </c>
      <c r="I169" s="111">
        <f t="shared" si="65"/>
        <v>0.73796578357327292</v>
      </c>
    </row>
    <row r="170" spans="3:9" x14ac:dyDescent="0.35">
      <c r="C170" s="78">
        <f t="shared" si="61"/>
        <v>62000</v>
      </c>
      <c r="D170" s="104">
        <v>0.59907029457145611</v>
      </c>
      <c r="E170" s="105">
        <v>0.736185661671796</v>
      </c>
      <c r="F170" s="115">
        <f t="shared" si="62"/>
        <v>18289727.975634769</v>
      </c>
      <c r="G170" s="116">
        <f t="shared" si="63"/>
        <v>190646185.04243276</v>
      </c>
      <c r="H170" s="110">
        <f t="shared" si="64"/>
        <v>0.59907029457145611</v>
      </c>
      <c r="I170" s="111">
        <f t="shared" si="65"/>
        <v>0.736185661671796</v>
      </c>
    </row>
    <row r="171" spans="3:9" x14ac:dyDescent="0.35">
      <c r="C171" s="78">
        <f t="shared" si="61"/>
        <v>62500</v>
      </c>
      <c r="D171" s="104">
        <v>0.59659100850394631</v>
      </c>
      <c r="E171" s="105">
        <v>0.73440978532753998</v>
      </c>
      <c r="F171" s="115">
        <f t="shared" si="62"/>
        <v>18214034.908962231</v>
      </c>
      <c r="G171" s="116">
        <f t="shared" si="63"/>
        <v>190186295.55019423</v>
      </c>
      <c r="H171" s="110">
        <f t="shared" si="64"/>
        <v>0.59659100850394642</v>
      </c>
      <c r="I171" s="111">
        <f t="shared" si="65"/>
        <v>0.73440978532753987</v>
      </c>
    </row>
    <row r="172" spans="3:9" x14ac:dyDescent="0.35">
      <c r="C172" s="78">
        <f t="shared" si="61"/>
        <v>63000</v>
      </c>
      <c r="D172" s="104">
        <v>0.59412197881601281</v>
      </c>
      <c r="E172" s="105">
        <v>0.7326381444149308</v>
      </c>
      <c r="F172" s="115">
        <f t="shared" si="62"/>
        <v>18138654.971473634</v>
      </c>
      <c r="G172" s="116">
        <f t="shared" si="63"/>
        <v>189727502.88573644</v>
      </c>
      <c r="H172" s="110">
        <f t="shared" si="64"/>
        <v>0.5941219788160127</v>
      </c>
      <c r="I172" s="111">
        <f t="shared" si="65"/>
        <v>0.73263814441493069</v>
      </c>
    </row>
    <row r="173" spans="3:9" x14ac:dyDescent="0.35">
      <c r="C173" s="78">
        <f t="shared" si="61"/>
        <v>63500</v>
      </c>
      <c r="D173" s="104">
        <v>0.59166316307877898</v>
      </c>
      <c r="E173" s="105">
        <v>0.730870728832544</v>
      </c>
      <c r="F173" s="115">
        <f t="shared" si="62"/>
        <v>18063586.867807459</v>
      </c>
      <c r="G173" s="116">
        <f t="shared" si="63"/>
        <v>189269804.43314582</v>
      </c>
      <c r="H173" s="110">
        <f t="shared" si="64"/>
        <v>0.59166316307877909</v>
      </c>
      <c r="I173" s="111">
        <f t="shared" si="65"/>
        <v>0.730870728832544</v>
      </c>
    </row>
    <row r="174" spans="3:9" x14ac:dyDescent="0.35">
      <c r="C174" s="78">
        <f t="shared" si="61"/>
        <v>64000</v>
      </c>
      <c r="D174" s="104">
        <v>0.58921451903888955</v>
      </c>
      <c r="E174" s="105">
        <v>0.72910752850304572</v>
      </c>
      <c r="F174" s="115">
        <f t="shared" si="62"/>
        <v>17988829.307960875</v>
      </c>
      <c r="G174" s="116">
        <f t="shared" si="63"/>
        <v>188813197.58274743</v>
      </c>
      <c r="H174" s="110">
        <f t="shared" si="64"/>
        <v>0.58921451903888955</v>
      </c>
      <c r="I174" s="111">
        <f t="shared" si="65"/>
        <v>0.72910752850304572</v>
      </c>
    </row>
    <row r="175" spans="3:9" x14ac:dyDescent="0.35">
      <c r="C175" s="78">
        <f t="shared" si="61"/>
        <v>64500</v>
      </c>
      <c r="D175" s="104">
        <v>0.58677600461778334</v>
      </c>
      <c r="E175" s="105">
        <v>0.72734853337313776</v>
      </c>
      <c r="F175" s="115">
        <f t="shared" si="62"/>
        <v>17914381.00726755</v>
      </c>
      <c r="G175" s="116">
        <f t="shared" si="63"/>
        <v>188357679.73109078</v>
      </c>
      <c r="H175" s="110">
        <f t="shared" si="64"/>
        <v>0.58677600461778345</v>
      </c>
      <c r="I175" s="111">
        <f t="shared" si="65"/>
        <v>0.72734853337313776</v>
      </c>
    </row>
    <row r="176" spans="3:9" x14ac:dyDescent="0.35">
      <c r="C176" s="78">
        <f t="shared" ref="C176:C239" si="66">C175+500</f>
        <v>65000</v>
      </c>
      <c r="D176" s="104">
        <v>0.58434757791097236</v>
      </c>
      <c r="E176" s="105">
        <v>0.7255937334134982</v>
      </c>
      <c r="F176" s="115">
        <f t="shared" ref="F176:F239" si="67">D176*F$46</f>
        <v>17840240.686375637</v>
      </c>
      <c r="G176" s="116">
        <f t="shared" ref="G176:G239" si="68">E176*G$46</f>
        <v>187903248.28093433</v>
      </c>
      <c r="H176" s="110">
        <f t="shared" ref="H176:H239" si="69">((1000*F176)/H$45)/H$46</f>
        <v>0.58434757791097236</v>
      </c>
      <c r="I176" s="111">
        <f t="shared" ref="I176:I239" si="70">((1000*G176)/I$45)/I$46</f>
        <v>0.72559373341349809</v>
      </c>
    </row>
    <row r="177" spans="3:9" x14ac:dyDescent="0.35">
      <c r="C177" s="78">
        <f t="shared" si="66"/>
        <v>65500</v>
      </c>
      <c r="D177" s="104">
        <v>0.58192919718731895</v>
      </c>
      <c r="E177" s="105">
        <v>0.72384311861872508</v>
      </c>
      <c r="F177" s="115">
        <f t="shared" si="67"/>
        <v>17766407.071225714</v>
      </c>
      <c r="G177" s="116">
        <f t="shared" si="68"/>
        <v>187449900.641231</v>
      </c>
      <c r="H177" s="110">
        <f t="shared" si="69"/>
        <v>0.58192919718731895</v>
      </c>
      <c r="I177" s="111">
        <f t="shared" si="70"/>
        <v>0.72384311861872497</v>
      </c>
    </row>
    <row r="178" spans="3:9" x14ac:dyDescent="0.35">
      <c r="C178" s="78">
        <f t="shared" si="66"/>
        <v>66000</v>
      </c>
      <c r="D178" s="104">
        <v>0.57952082088832069</v>
      </c>
      <c r="E178" s="105">
        <v>0.72209667900727936</v>
      </c>
      <c r="F178" s="115">
        <f t="shared" si="67"/>
        <v>17692878.893028941</v>
      </c>
      <c r="G178" s="116">
        <f t="shared" si="68"/>
        <v>186997634.22711337</v>
      </c>
      <c r="H178" s="110">
        <f t="shared" si="69"/>
        <v>0.5795208208883208</v>
      </c>
      <c r="I178" s="111">
        <f t="shared" si="70"/>
        <v>0.72209667900727925</v>
      </c>
    </row>
    <row r="179" spans="3:9" x14ac:dyDescent="0.35">
      <c r="C179" s="78">
        <f t="shared" si="66"/>
        <v>66500</v>
      </c>
      <c r="D179" s="104">
        <v>0.57712240762739564</v>
      </c>
      <c r="E179" s="105">
        <v>0.7203544046214263</v>
      </c>
      <c r="F179" s="115">
        <f t="shared" si="67"/>
        <v>17619654.88824524</v>
      </c>
      <c r="G179" s="116">
        <f t="shared" si="68"/>
        <v>186546446.4598785</v>
      </c>
      <c r="H179" s="110">
        <f t="shared" si="69"/>
        <v>0.57712240762739575</v>
      </c>
      <c r="I179" s="111">
        <f t="shared" si="70"/>
        <v>0.72035440462142619</v>
      </c>
    </row>
    <row r="180" spans="3:9" x14ac:dyDescent="0.35">
      <c r="C180" s="78">
        <f t="shared" si="66"/>
        <v>67000</v>
      </c>
      <c r="D180" s="104">
        <v>0.5747339161891708</v>
      </c>
      <c r="E180" s="105">
        <v>0.71861628552718226</v>
      </c>
      <c r="F180" s="115">
        <f t="shared" si="67"/>
        <v>17546733.798561573</v>
      </c>
      <c r="G180" s="116">
        <f t="shared" si="68"/>
        <v>186096334.76697409</v>
      </c>
      <c r="H180" s="110">
        <f t="shared" si="69"/>
        <v>0.5747339161891708</v>
      </c>
      <c r="I180" s="111">
        <f t="shared" si="70"/>
        <v>0.71861628552718215</v>
      </c>
    </row>
    <row r="181" spans="3:9" x14ac:dyDescent="0.35">
      <c r="C181" s="78">
        <f t="shared" si="66"/>
        <v>67500</v>
      </c>
      <c r="D181" s="104">
        <v>0.57235530552877334</v>
      </c>
      <c r="E181" s="105">
        <v>0.71688231181425432</v>
      </c>
      <c r="F181" s="115">
        <f t="shared" si="67"/>
        <v>17474114.370870311</v>
      </c>
      <c r="G181" s="116">
        <f t="shared" si="68"/>
        <v>185647296.581983</v>
      </c>
      <c r="H181" s="110">
        <f t="shared" si="69"/>
        <v>0.57235530552877334</v>
      </c>
      <c r="I181" s="111">
        <f t="shared" si="70"/>
        <v>0.71688231181425421</v>
      </c>
    </row>
    <row r="182" spans="3:9" x14ac:dyDescent="0.35">
      <c r="C182" s="78">
        <f t="shared" si="66"/>
        <v>68000</v>
      </c>
      <c r="D182" s="104">
        <v>0.56998653477112737</v>
      </c>
      <c r="E182" s="105">
        <v>0.71515247359598666</v>
      </c>
      <c r="F182" s="115">
        <f t="shared" si="67"/>
        <v>17401795.357247755</v>
      </c>
      <c r="G182" s="116">
        <f t="shared" si="68"/>
        <v>185199329.34460917</v>
      </c>
      <c r="H182" s="110">
        <f t="shared" si="69"/>
        <v>0.56998653477112748</v>
      </c>
      <c r="I182" s="111">
        <f t="shared" si="70"/>
        <v>0.71515247359598655</v>
      </c>
    </row>
    <row r="183" spans="3:9" x14ac:dyDescent="0.35">
      <c r="C183" s="78">
        <f t="shared" si="66"/>
        <v>68500</v>
      </c>
      <c r="D183" s="104">
        <v>0.56762756321024899</v>
      </c>
      <c r="E183" s="105">
        <v>0.71342676100930202</v>
      </c>
      <c r="F183" s="115">
        <f t="shared" si="67"/>
        <v>17329775.514932606</v>
      </c>
      <c r="G183" s="116">
        <f t="shared" si="68"/>
        <v>184752430.50066265</v>
      </c>
      <c r="H183" s="110">
        <f t="shared" si="69"/>
        <v>0.56762756321024899</v>
      </c>
      <c r="I183" s="111">
        <f t="shared" si="70"/>
        <v>0.71342676100930191</v>
      </c>
    </row>
    <row r="184" spans="3:9" x14ac:dyDescent="0.35">
      <c r="C184" s="78">
        <f t="shared" si="66"/>
        <v>69000</v>
      </c>
      <c r="D184" s="104">
        <v>0.565278350308549</v>
      </c>
      <c r="E184" s="105">
        <v>0.71170516421464713</v>
      </c>
      <c r="F184" s="115">
        <f t="shared" si="67"/>
        <v>17258053.606304705</v>
      </c>
      <c r="G184" s="116">
        <f t="shared" si="68"/>
        <v>184306597.5020453</v>
      </c>
      <c r="H184" s="110">
        <f t="shared" si="69"/>
        <v>0.565278350308549</v>
      </c>
      <c r="I184" s="111">
        <f t="shared" si="70"/>
        <v>0.71170516421464702</v>
      </c>
    </row>
    <row r="185" spans="3:9" x14ac:dyDescent="0.35">
      <c r="C185" s="78">
        <f t="shared" si="66"/>
        <v>69500</v>
      </c>
      <c r="D185" s="104">
        <v>0.56293885569613433</v>
      </c>
      <c r="E185" s="105">
        <v>0.70998767339593494</v>
      </c>
      <c r="F185" s="115">
        <f t="shared" si="67"/>
        <v>17186628.398863673</v>
      </c>
      <c r="G185" s="116">
        <f t="shared" si="68"/>
        <v>183861827.80673593</v>
      </c>
      <c r="H185" s="110">
        <f t="shared" si="69"/>
        <v>0.56293885569613444</v>
      </c>
      <c r="I185" s="111">
        <f t="shared" si="70"/>
        <v>0.70998767339593483</v>
      </c>
    </row>
    <row r="186" spans="3:9" x14ac:dyDescent="0.35">
      <c r="C186" s="78">
        <f t="shared" si="66"/>
        <v>70000</v>
      </c>
      <c r="D186" s="104">
        <v>0.56060903917011462</v>
      </c>
      <c r="E186" s="105">
        <v>0.70827427876049032</v>
      </c>
      <c r="F186" s="115">
        <f t="shared" si="67"/>
        <v>17115498.665207755</v>
      </c>
      <c r="G186" s="116">
        <f t="shared" si="68"/>
        <v>183418118.87877625</v>
      </c>
      <c r="H186" s="110">
        <f t="shared" si="69"/>
        <v>0.56060903917011451</v>
      </c>
      <c r="I186" s="111">
        <f t="shared" si="70"/>
        <v>0.70827427876049021</v>
      </c>
    </row>
    <row r="187" spans="3:9" x14ac:dyDescent="0.35">
      <c r="C187" s="78">
        <f t="shared" si="66"/>
        <v>70500</v>
      </c>
      <c r="D187" s="104">
        <v>0.55828886069391381</v>
      </c>
      <c r="E187" s="105">
        <v>0.70656497053899303</v>
      </c>
      <c r="F187" s="115">
        <f t="shared" si="67"/>
        <v>17044663.183012813</v>
      </c>
      <c r="G187" s="116">
        <f t="shared" si="68"/>
        <v>182975468.18825603</v>
      </c>
      <c r="H187" s="110">
        <f t="shared" si="69"/>
        <v>0.55828886069391381</v>
      </c>
      <c r="I187" s="111">
        <f t="shared" si="70"/>
        <v>0.70656497053899292</v>
      </c>
    </row>
    <row r="188" spans="3:9" x14ac:dyDescent="0.35">
      <c r="C188" s="78">
        <f t="shared" si="66"/>
        <v>71000</v>
      </c>
      <c r="D188" s="104">
        <v>0.55597828039657848</v>
      </c>
      <c r="E188" s="105">
        <v>0.70485973898542342</v>
      </c>
      <c r="F188" s="115">
        <f t="shared" si="67"/>
        <v>16974120.73501119</v>
      </c>
      <c r="G188" s="116">
        <f t="shared" si="68"/>
        <v>182533873.21129903</v>
      </c>
      <c r="H188" s="110">
        <f t="shared" si="69"/>
        <v>0.55597828039657859</v>
      </c>
      <c r="I188" s="111">
        <f t="shared" si="70"/>
        <v>0.70485973898542342</v>
      </c>
    </row>
    <row r="189" spans="3:9" x14ac:dyDescent="0.35">
      <c r="C189" s="78">
        <f t="shared" si="66"/>
        <v>71500</v>
      </c>
      <c r="D189" s="104">
        <v>0.55367725857209638</v>
      </c>
      <c r="E189" s="105">
        <v>0.70315857437700435</v>
      </c>
      <c r="F189" s="115">
        <f t="shared" si="67"/>
        <v>16903870.108970914</v>
      </c>
      <c r="G189" s="116">
        <f t="shared" si="68"/>
        <v>182093331.43004808</v>
      </c>
      <c r="H189" s="110">
        <f t="shared" si="69"/>
        <v>0.55367725857209638</v>
      </c>
      <c r="I189" s="111">
        <f t="shared" si="70"/>
        <v>0.70315857437700424</v>
      </c>
    </row>
    <row r="190" spans="3:9" x14ac:dyDescent="0.35">
      <c r="C190" s="78">
        <f t="shared" si="66"/>
        <v>72000</v>
      </c>
      <c r="D190" s="104">
        <v>0.55138575567871084</v>
      </c>
      <c r="E190" s="105">
        <v>0.70146146701414924</v>
      </c>
      <c r="F190" s="115">
        <f t="shared" si="67"/>
        <v>16833910.097674772</v>
      </c>
      <c r="G190" s="116">
        <f t="shared" si="68"/>
        <v>181653840.33265153</v>
      </c>
      <c r="H190" s="110">
        <f t="shared" si="69"/>
        <v>0.55138575567871084</v>
      </c>
      <c r="I190" s="111">
        <f t="shared" si="70"/>
        <v>0.70146146701414913</v>
      </c>
    </row>
    <row r="191" spans="3:9" x14ac:dyDescent="0.35">
      <c r="C191" s="78">
        <f t="shared" si="66"/>
        <v>72500</v>
      </c>
      <c r="D191" s="104">
        <v>0.54910373233824239</v>
      </c>
      <c r="E191" s="105">
        <v>0.69976840722040323</v>
      </c>
      <c r="F191" s="115">
        <f t="shared" si="67"/>
        <v>16764239.498899592</v>
      </c>
      <c r="G191" s="116">
        <f t="shared" si="68"/>
        <v>181215397.41324797</v>
      </c>
      <c r="H191" s="110">
        <f t="shared" si="69"/>
        <v>0.54910373233824239</v>
      </c>
      <c r="I191" s="111">
        <f t="shared" si="70"/>
        <v>0.69976840722040312</v>
      </c>
    </row>
    <row r="192" spans="3:9" x14ac:dyDescent="0.35">
      <c r="C192" s="78">
        <f t="shared" si="66"/>
        <v>73000</v>
      </c>
      <c r="D192" s="104">
        <v>0.54683114933541266</v>
      </c>
      <c r="E192" s="105">
        <v>0.69807938534239022</v>
      </c>
      <c r="F192" s="115">
        <f t="shared" si="67"/>
        <v>16694857.1153956</v>
      </c>
      <c r="G192" s="116">
        <f t="shared" si="68"/>
        <v>180778000.17195269</v>
      </c>
      <c r="H192" s="110">
        <f t="shared" si="69"/>
        <v>0.54683114933541266</v>
      </c>
      <c r="I192" s="111">
        <f t="shared" si="70"/>
        <v>0.69807938534239022</v>
      </c>
    </row>
    <row r="193" spans="3:9" x14ac:dyDescent="0.35">
      <c r="C193" s="78">
        <f t="shared" si="66"/>
        <v>73500</v>
      </c>
      <c r="D193" s="104">
        <v>0.5445679676171703</v>
      </c>
      <c r="E193" s="105">
        <v>0.69639439174975704</v>
      </c>
      <c r="F193" s="115">
        <f t="shared" si="67"/>
        <v>16625761.754865842</v>
      </c>
      <c r="G193" s="116">
        <f t="shared" si="68"/>
        <v>180341646.11484301</v>
      </c>
      <c r="H193" s="110">
        <f t="shared" si="69"/>
        <v>0.54456796761717041</v>
      </c>
      <c r="I193" s="111">
        <f t="shared" si="70"/>
        <v>0.69639439174975692</v>
      </c>
    </row>
    <row r="194" spans="3:9" x14ac:dyDescent="0.35">
      <c r="C194" s="78">
        <f t="shared" si="66"/>
        <v>74000</v>
      </c>
      <c r="D194" s="104">
        <v>0.54231414829201974</v>
      </c>
      <c r="E194" s="105">
        <v>0.69471341683511956</v>
      </c>
      <c r="F194" s="115">
        <f t="shared" si="67"/>
        <v>16556952.229945699</v>
      </c>
      <c r="G194" s="116">
        <f t="shared" si="68"/>
        <v>179906332.75394449</v>
      </c>
      <c r="H194" s="110">
        <f t="shared" si="69"/>
        <v>0.54231414829201974</v>
      </c>
      <c r="I194" s="111">
        <f t="shared" si="70"/>
        <v>0.69471341683511956</v>
      </c>
    </row>
    <row r="195" spans="3:9" x14ac:dyDescent="0.35">
      <c r="C195" s="78">
        <f t="shared" si="66"/>
        <v>74500</v>
      </c>
      <c r="D195" s="104">
        <v>0.54006965262935402</v>
      </c>
      <c r="E195" s="105">
        <v>0.69303645101400568</v>
      </c>
      <c r="F195" s="115">
        <f t="shared" si="67"/>
        <v>16488427.358182505</v>
      </c>
      <c r="G195" s="116">
        <f t="shared" si="68"/>
        <v>179472057.60721603</v>
      </c>
      <c r="H195" s="110">
        <f t="shared" si="69"/>
        <v>0.54006965262935402</v>
      </c>
      <c r="I195" s="111">
        <f t="shared" si="70"/>
        <v>0.69303645101400568</v>
      </c>
    </row>
    <row r="196" spans="3:9" x14ac:dyDescent="0.35">
      <c r="C196" s="78">
        <f t="shared" si="66"/>
        <v>75000</v>
      </c>
      <c r="D196" s="104">
        <v>0.53783444205878583</v>
      </c>
      <c r="E196" s="105">
        <v>0.69136348472480302</v>
      </c>
      <c r="F196" s="115">
        <f t="shared" si="67"/>
        <v>16420185.962015131</v>
      </c>
      <c r="G196" s="116">
        <f t="shared" si="68"/>
        <v>179038818.19853643</v>
      </c>
      <c r="H196" s="110">
        <f t="shared" si="69"/>
        <v>0.53783444205878583</v>
      </c>
      <c r="I196" s="111">
        <f t="shared" si="70"/>
        <v>0.69136348472480291</v>
      </c>
    </row>
    <row r="197" spans="3:9" x14ac:dyDescent="0.35">
      <c r="C197" s="78">
        <f t="shared" si="66"/>
        <v>75500</v>
      </c>
      <c r="D197" s="104">
        <v>0.53560847816948809</v>
      </c>
      <c r="E197" s="105">
        <v>0.68969450842870306</v>
      </c>
      <c r="F197" s="115">
        <f t="shared" si="67"/>
        <v>16352226.868753856</v>
      </c>
      <c r="G197" s="116">
        <f t="shared" si="68"/>
        <v>178606612.05768991</v>
      </c>
      <c r="H197" s="110">
        <f t="shared" si="69"/>
        <v>0.53560847816948809</v>
      </c>
      <c r="I197" s="111">
        <f t="shared" si="70"/>
        <v>0.68969450842870295</v>
      </c>
    </row>
    <row r="198" spans="3:9" x14ac:dyDescent="0.35">
      <c r="C198" s="78">
        <f t="shared" si="66"/>
        <v>76000</v>
      </c>
      <c r="D198" s="104">
        <v>0.53339172270953228</v>
      </c>
      <c r="E198" s="105">
        <v>0.68802951260964829</v>
      </c>
      <c r="F198" s="115">
        <f t="shared" si="67"/>
        <v>16284548.910560155</v>
      </c>
      <c r="G198" s="116">
        <f t="shared" si="68"/>
        <v>178175436.72035238</v>
      </c>
      <c r="H198" s="110">
        <f t="shared" si="69"/>
        <v>0.53339172270953228</v>
      </c>
      <c r="I198" s="111">
        <f t="shared" si="70"/>
        <v>0.68802951260964829</v>
      </c>
    </row>
    <row r="199" spans="3:9" x14ac:dyDescent="0.35">
      <c r="C199" s="78">
        <f t="shared" si="66"/>
        <v>76500</v>
      </c>
      <c r="D199" s="104">
        <v>0.53118413758523175</v>
      </c>
      <c r="E199" s="105">
        <v>0.68636848777427495</v>
      </c>
      <c r="F199" s="115">
        <f t="shared" si="67"/>
        <v>16217150.924426662</v>
      </c>
      <c r="G199" s="116">
        <f t="shared" si="68"/>
        <v>177745289.72807661</v>
      </c>
      <c r="H199" s="110">
        <f t="shared" si="69"/>
        <v>0.53118413758523186</v>
      </c>
      <c r="I199" s="111">
        <f t="shared" si="70"/>
        <v>0.68636848777427484</v>
      </c>
    </row>
    <row r="200" spans="3:9" x14ac:dyDescent="0.35">
      <c r="C200" s="78">
        <f t="shared" si="66"/>
        <v>77000</v>
      </c>
      <c r="D200" s="104">
        <v>0.5289856848604868</v>
      </c>
      <c r="E200" s="105">
        <v>0.68471142445186195</v>
      </c>
      <c r="F200" s="115">
        <f t="shared" si="67"/>
        <v>16150031.752157168</v>
      </c>
      <c r="G200" s="116">
        <f t="shared" si="68"/>
        <v>177316168.62827909</v>
      </c>
      <c r="H200" s="110">
        <f t="shared" si="69"/>
        <v>0.52898568486048692</v>
      </c>
      <c r="I200" s="111">
        <f t="shared" si="70"/>
        <v>0.68471142445186184</v>
      </c>
    </row>
    <row r="201" spans="3:9" x14ac:dyDescent="0.35">
      <c r="C201" s="78">
        <f t="shared" si="66"/>
        <v>77500</v>
      </c>
      <c r="D201" s="104">
        <v>0.52679632675613308</v>
      </c>
      <c r="E201" s="105">
        <v>0.68305831319427601</v>
      </c>
      <c r="F201" s="115">
        <f t="shared" si="67"/>
        <v>16083190.24034673</v>
      </c>
      <c r="G201" s="116">
        <f t="shared" si="68"/>
        <v>176888070.97422567</v>
      </c>
      <c r="H201" s="110">
        <f t="shared" si="69"/>
        <v>0.52679632675613308</v>
      </c>
      <c r="I201" s="111">
        <f t="shared" si="70"/>
        <v>0.68305831319427601</v>
      </c>
    </row>
    <row r="202" spans="3:9" x14ac:dyDescent="0.35">
      <c r="C202" s="78">
        <f t="shared" si="66"/>
        <v>78000</v>
      </c>
      <c r="D202" s="104">
        <v>0.52461602564929166</v>
      </c>
      <c r="E202" s="105">
        <v>0.68140914457591617</v>
      </c>
      <c r="F202" s="115">
        <f t="shared" si="67"/>
        <v>16016625.240361825</v>
      </c>
      <c r="G202" s="116">
        <f t="shared" si="68"/>
        <v>176460994.32501733</v>
      </c>
      <c r="H202" s="110">
        <f t="shared" si="69"/>
        <v>0.52461602564929166</v>
      </c>
      <c r="I202" s="111">
        <f t="shared" si="70"/>
        <v>0.68140914457591606</v>
      </c>
    </row>
    <row r="203" spans="3:9" x14ac:dyDescent="0.35">
      <c r="C203" s="78">
        <f t="shared" si="66"/>
        <v>78500</v>
      </c>
      <c r="D203" s="104">
        <v>0.52244474407272357</v>
      </c>
      <c r="E203" s="105">
        <v>0.67976390919366259</v>
      </c>
      <c r="F203" s="115">
        <f t="shared" si="67"/>
        <v>15950335.608320653</v>
      </c>
      <c r="G203" s="116">
        <f t="shared" si="68"/>
        <v>176034936.24557689</v>
      </c>
      <c r="H203" s="110">
        <f t="shared" si="69"/>
        <v>0.52244474407272357</v>
      </c>
      <c r="I203" s="111">
        <f t="shared" si="70"/>
        <v>0.67976390919366236</v>
      </c>
    </row>
    <row r="204" spans="3:9" x14ac:dyDescent="0.35">
      <c r="C204" s="78">
        <f t="shared" si="66"/>
        <v>79000</v>
      </c>
      <c r="D204" s="104">
        <v>0.52028244471418483</v>
      </c>
      <c r="E204" s="105">
        <v>0.67812259766682081</v>
      </c>
      <c r="F204" s="115">
        <f t="shared" si="67"/>
        <v>15884320.205073439</v>
      </c>
      <c r="G204" s="116">
        <f t="shared" si="68"/>
        <v>175609894.30663452</v>
      </c>
      <c r="H204" s="110">
        <f t="shared" si="69"/>
        <v>0.52028244471418483</v>
      </c>
      <c r="I204" s="111">
        <f t="shared" si="70"/>
        <v>0.6781225976668207</v>
      </c>
    </row>
    <row r="205" spans="3:9" x14ac:dyDescent="0.35">
      <c r="C205" s="78">
        <f t="shared" si="66"/>
        <v>79500</v>
      </c>
      <c r="D205" s="104">
        <v>0.51812909041578614</v>
      </c>
      <c r="E205" s="105">
        <v>0.67648520063707018</v>
      </c>
      <c r="F205" s="115">
        <f t="shared" si="67"/>
        <v>15818577.896182878</v>
      </c>
      <c r="G205" s="116">
        <f t="shared" si="68"/>
        <v>175185866.08471441</v>
      </c>
      <c r="H205" s="110">
        <f t="shared" si="69"/>
        <v>0.51812909041578625</v>
      </c>
      <c r="I205" s="111">
        <f t="shared" si="70"/>
        <v>0.67648520063707007</v>
      </c>
    </row>
    <row r="206" spans="3:9" x14ac:dyDescent="0.35">
      <c r="C206" s="78">
        <f t="shared" si="66"/>
        <v>80000</v>
      </c>
      <c r="D206" s="104">
        <v>0.51598464417335377</v>
      </c>
      <c r="E206" s="105">
        <v>0.67485170876840828</v>
      </c>
      <c r="F206" s="115">
        <f t="shared" si="67"/>
        <v>15753107.551904637</v>
      </c>
      <c r="G206" s="116">
        <f t="shared" si="68"/>
        <v>174762849.16212043</v>
      </c>
      <c r="H206" s="110">
        <f t="shared" si="69"/>
        <v>0.51598464417335388</v>
      </c>
      <c r="I206" s="111">
        <f t="shared" si="70"/>
        <v>0.67485170876840817</v>
      </c>
    </row>
    <row r="207" spans="3:9" x14ac:dyDescent="0.35">
      <c r="C207" s="78">
        <f t="shared" si="66"/>
        <v>80500</v>
      </c>
      <c r="D207" s="104">
        <v>0.5138490691357942</v>
      </c>
      <c r="E207" s="105">
        <v>0.6732221127470992</v>
      </c>
      <c r="F207" s="115">
        <f t="shared" si="67"/>
        <v>15687908.047167949</v>
      </c>
      <c r="G207" s="116">
        <f t="shared" si="68"/>
        <v>174340841.12692264</v>
      </c>
      <c r="H207" s="110">
        <f t="shared" si="69"/>
        <v>0.5138490691357942</v>
      </c>
      <c r="I207" s="111">
        <f t="shared" si="70"/>
        <v>0.67322211274709909</v>
      </c>
    </row>
    <row r="208" spans="3:9" x14ac:dyDescent="0.35">
      <c r="C208" s="78">
        <f t="shared" si="66"/>
        <v>81000</v>
      </c>
      <c r="D208" s="104">
        <v>0.5117223286044601</v>
      </c>
      <c r="E208" s="105">
        <v>0.67159640328162062</v>
      </c>
      <c r="F208" s="115">
        <f t="shared" si="67"/>
        <v>15622978.261556258</v>
      </c>
      <c r="G208" s="116">
        <f t="shared" si="68"/>
        <v>173919839.57294366</v>
      </c>
      <c r="H208" s="110">
        <f t="shared" si="69"/>
        <v>0.5117223286044601</v>
      </c>
      <c r="I208" s="111">
        <f t="shared" si="70"/>
        <v>0.67159640328162062</v>
      </c>
    </row>
    <row r="209" spans="3:9" x14ac:dyDescent="0.35">
      <c r="C209" s="78">
        <f t="shared" si="66"/>
        <v>81500</v>
      </c>
      <c r="D209" s="104">
        <v>0.50960438603252045</v>
      </c>
      <c r="E209" s="105">
        <v>0.66997457110261016</v>
      </c>
      <c r="F209" s="115">
        <f t="shared" si="67"/>
        <v>15558317.079287985</v>
      </c>
      <c r="G209" s="116">
        <f t="shared" si="68"/>
        <v>173499842.09974477</v>
      </c>
      <c r="H209" s="110">
        <f t="shared" si="69"/>
        <v>0.50960438603252045</v>
      </c>
      <c r="I209" s="111">
        <f t="shared" si="70"/>
        <v>0.66997457110261016</v>
      </c>
    </row>
    <row r="210" spans="3:9" x14ac:dyDescent="0.35">
      <c r="C210" s="78">
        <f t="shared" si="66"/>
        <v>82000</v>
      </c>
      <c r="D210" s="104">
        <v>0.50749520502433199</v>
      </c>
      <c r="E210" s="105">
        <v>0.66835660696281285</v>
      </c>
      <c r="F210" s="115">
        <f t="shared" si="67"/>
        <v>15493923.389197346</v>
      </c>
      <c r="G210" s="116">
        <f t="shared" si="68"/>
        <v>173080846.3126123</v>
      </c>
      <c r="H210" s="110">
        <f t="shared" si="69"/>
        <v>0.50749520502433199</v>
      </c>
      <c r="I210" s="111">
        <f t="shared" si="70"/>
        <v>0.66835660696281274</v>
      </c>
    </row>
    <row r="211" spans="3:9" x14ac:dyDescent="0.35">
      <c r="C211" s="78">
        <f t="shared" si="66"/>
        <v>82500</v>
      </c>
      <c r="D211" s="104">
        <v>0.5053947493348141</v>
      </c>
      <c r="E211" s="105">
        <v>0.66674250163702753</v>
      </c>
      <c r="F211" s="115">
        <f t="shared" si="67"/>
        <v>15429796.08471526</v>
      </c>
      <c r="G211" s="116">
        <f t="shared" si="68"/>
        <v>172662849.82254368</v>
      </c>
      <c r="H211" s="110">
        <f t="shared" si="69"/>
        <v>0.5053947493348141</v>
      </c>
      <c r="I211" s="111">
        <f t="shared" si="70"/>
        <v>0.66674250163702731</v>
      </c>
    </row>
    <row r="212" spans="3:9" x14ac:dyDescent="0.35">
      <c r="C212" s="78">
        <f t="shared" si="66"/>
        <v>83000</v>
      </c>
      <c r="D212" s="104">
        <v>0.5033029828688258</v>
      </c>
      <c r="E212" s="105">
        <v>0.66513224592205544</v>
      </c>
      <c r="F212" s="115">
        <f t="shared" si="67"/>
        <v>15365934.063850334</v>
      </c>
      <c r="G212" s="116">
        <f t="shared" si="68"/>
        <v>172245850.24623427</v>
      </c>
      <c r="H212" s="110">
        <f t="shared" si="69"/>
        <v>0.5033029828688258</v>
      </c>
      <c r="I212" s="111">
        <f t="shared" si="70"/>
        <v>0.66513224592205533</v>
      </c>
    </row>
    <row r="213" spans="3:9" x14ac:dyDescent="0.35">
      <c r="C213" s="78">
        <f t="shared" si="66"/>
        <v>83500</v>
      </c>
      <c r="D213" s="104">
        <v>0.50121986968054544</v>
      </c>
      <c r="E213" s="105">
        <v>0.66352583063664805</v>
      </c>
      <c r="F213" s="115">
        <f t="shared" si="67"/>
        <v>15302336.229169914</v>
      </c>
      <c r="G213" s="116">
        <f t="shared" si="68"/>
        <v>171829845.20606372</v>
      </c>
      <c r="H213" s="110">
        <f t="shared" si="69"/>
        <v>0.50121986968054544</v>
      </c>
      <c r="I213" s="111">
        <f t="shared" si="70"/>
        <v>0.66352583063664805</v>
      </c>
    </row>
    <row r="214" spans="3:9" x14ac:dyDescent="0.35">
      <c r="C214" s="78">
        <f t="shared" si="66"/>
        <v>84000</v>
      </c>
      <c r="D214" s="104">
        <v>0.49914537397285308</v>
      </c>
      <c r="E214" s="105">
        <v>0.66192324662145241</v>
      </c>
      <c r="F214" s="115">
        <f t="shared" si="67"/>
        <v>15239001.487781249</v>
      </c>
      <c r="G214" s="116">
        <f t="shared" si="68"/>
        <v>171414832.33008185</v>
      </c>
      <c r="H214" s="110">
        <f t="shared" si="69"/>
        <v>0.49914537397285308</v>
      </c>
      <c r="I214" s="111">
        <f t="shared" si="70"/>
        <v>0.6619232466214523</v>
      </c>
    </row>
    <row r="215" spans="3:9" x14ac:dyDescent="0.35">
      <c r="C215" s="78">
        <f t="shared" si="66"/>
        <v>84500</v>
      </c>
      <c r="D215" s="104">
        <v>0.49707946009671528</v>
      </c>
      <c r="E215" s="105">
        <v>0.66032448473896121</v>
      </c>
      <c r="F215" s="115">
        <f t="shared" si="67"/>
        <v>15175928.751312686</v>
      </c>
      <c r="G215" s="116">
        <f t="shared" si="68"/>
        <v>171000809.25199574</v>
      </c>
      <c r="H215" s="110">
        <f t="shared" si="69"/>
        <v>0.49707946009671533</v>
      </c>
      <c r="I215" s="111">
        <f t="shared" si="70"/>
        <v>0.6603244847389611</v>
      </c>
    </row>
    <row r="216" spans="3:9" x14ac:dyDescent="0.35">
      <c r="C216" s="78">
        <f t="shared" si="66"/>
        <v>85000</v>
      </c>
      <c r="D216" s="104">
        <v>0.49502209255057261</v>
      </c>
      <c r="E216" s="105">
        <v>0.65872953587346028</v>
      </c>
      <c r="F216" s="115">
        <f t="shared" si="67"/>
        <v>15113116.935894987</v>
      </c>
      <c r="G216" s="116">
        <f t="shared" si="68"/>
        <v>170587773.6111562</v>
      </c>
      <c r="H216" s="110">
        <f t="shared" si="69"/>
        <v>0.49502209255057267</v>
      </c>
      <c r="I216" s="111">
        <f t="shared" si="70"/>
        <v>0.65872953587346028</v>
      </c>
    </row>
    <row r="217" spans="3:9" x14ac:dyDescent="0.35">
      <c r="C217" s="78">
        <f t="shared" si="66"/>
        <v>85500</v>
      </c>
      <c r="D217" s="104">
        <v>0.49297323597972931</v>
      </c>
      <c r="E217" s="105">
        <v>0.65713839093097526</v>
      </c>
      <c r="F217" s="115">
        <f t="shared" si="67"/>
        <v>15050564.962142687</v>
      </c>
      <c r="G217" s="116">
        <f t="shared" si="68"/>
        <v>170175723.05254373</v>
      </c>
      <c r="H217" s="110">
        <f t="shared" si="69"/>
        <v>0.49297323597972931</v>
      </c>
      <c r="I217" s="111">
        <f t="shared" si="70"/>
        <v>0.65713839093097515</v>
      </c>
    </row>
    <row r="218" spans="3:9" x14ac:dyDescent="0.35">
      <c r="C218" s="78">
        <f t="shared" si="66"/>
        <v>86000</v>
      </c>
      <c r="D218" s="104">
        <v>0.49093285517574586</v>
      </c>
      <c r="E218" s="105">
        <v>0.65555104083922233</v>
      </c>
      <c r="F218" s="115">
        <f t="shared" si="67"/>
        <v>14988271.755135555</v>
      </c>
      <c r="G218" s="116">
        <f t="shared" si="68"/>
        <v>169764655.22675613</v>
      </c>
      <c r="H218" s="110">
        <f t="shared" si="69"/>
        <v>0.49093285517574586</v>
      </c>
      <c r="I218" s="111">
        <f t="shared" si="70"/>
        <v>0.65555104083922233</v>
      </c>
    </row>
    <row r="219" spans="3:9" x14ac:dyDescent="0.35">
      <c r="C219" s="78">
        <f t="shared" si="66"/>
        <v>86500</v>
      </c>
      <c r="D219" s="104">
        <v>0.48890091507583439</v>
      </c>
      <c r="E219" s="105">
        <v>0.65396747654755272</v>
      </c>
      <c r="F219" s="115">
        <f t="shared" si="67"/>
        <v>14926236.244400125</v>
      </c>
      <c r="G219" s="116">
        <f t="shared" si="68"/>
        <v>169354567.7899937</v>
      </c>
      <c r="H219" s="110">
        <f t="shared" si="69"/>
        <v>0.4889009150758345</v>
      </c>
      <c r="I219" s="111">
        <f t="shared" si="70"/>
        <v>0.65396747654755272</v>
      </c>
    </row>
    <row r="220" spans="3:9" x14ac:dyDescent="0.35">
      <c r="C220" s="78">
        <f t="shared" si="66"/>
        <v>87000</v>
      </c>
      <c r="D220" s="104">
        <v>0.48687738076225523</v>
      </c>
      <c r="E220" s="105">
        <v>0.65238768902690536</v>
      </c>
      <c r="F220" s="115">
        <f t="shared" si="67"/>
        <v>14864457.363891285</v>
      </c>
      <c r="G220" s="116">
        <f t="shared" si="68"/>
        <v>168945458.40404734</v>
      </c>
      <c r="H220" s="110">
        <f t="shared" si="69"/>
        <v>0.48687738076225529</v>
      </c>
      <c r="I220" s="111">
        <f t="shared" si="70"/>
        <v>0.65238768902690525</v>
      </c>
    </row>
    <row r="221" spans="3:9" x14ac:dyDescent="0.35">
      <c r="C221" s="78">
        <f t="shared" si="66"/>
        <v>87500</v>
      </c>
      <c r="D221" s="104">
        <v>0.48486221746171776</v>
      </c>
      <c r="E221" s="105">
        <v>0.65081166926975209</v>
      </c>
      <c r="F221" s="115">
        <f t="shared" si="67"/>
        <v>14802934.051973978</v>
      </c>
      <c r="G221" s="116">
        <f t="shared" si="68"/>
        <v>168537324.73628417</v>
      </c>
      <c r="H221" s="110">
        <f t="shared" si="69"/>
        <v>0.48486221746171781</v>
      </c>
      <c r="I221" s="111">
        <f t="shared" si="70"/>
        <v>0.65081166926975209</v>
      </c>
    </row>
    <row r="222" spans="3:9" x14ac:dyDescent="0.35">
      <c r="C222" s="78">
        <f t="shared" si="66"/>
        <v>88000</v>
      </c>
      <c r="D222" s="104">
        <v>0.48285539054478238</v>
      </c>
      <c r="E222" s="105">
        <v>0.64923940829004834</v>
      </c>
      <c r="F222" s="115">
        <f t="shared" si="67"/>
        <v>14741665.251404945</v>
      </c>
      <c r="G222" s="116">
        <f t="shared" si="68"/>
        <v>168130164.45963478</v>
      </c>
      <c r="H222" s="110">
        <f t="shared" si="69"/>
        <v>0.48285539054478244</v>
      </c>
      <c r="I222" s="111">
        <f t="shared" si="70"/>
        <v>0.64923940829004823</v>
      </c>
    </row>
    <row r="223" spans="3:9" x14ac:dyDescent="0.35">
      <c r="C223" s="78">
        <f t="shared" si="66"/>
        <v>88500</v>
      </c>
      <c r="D223" s="104">
        <v>0.48085686552526546</v>
      </c>
      <c r="E223" s="105">
        <v>0.64767089712318049</v>
      </c>
      <c r="F223" s="115">
        <f t="shared" si="67"/>
        <v>14680649.909314562</v>
      </c>
      <c r="G223" s="116">
        <f t="shared" si="68"/>
        <v>167723975.25257966</v>
      </c>
      <c r="H223" s="110">
        <f t="shared" si="69"/>
        <v>0.48085686552526552</v>
      </c>
      <c r="I223" s="111">
        <f t="shared" si="70"/>
        <v>0.64767089712318038</v>
      </c>
    </row>
    <row r="224" spans="3:9" x14ac:dyDescent="0.35">
      <c r="C224" s="78">
        <f t="shared" si="66"/>
        <v>89000</v>
      </c>
      <c r="D224" s="104">
        <v>0.47886660805964687</v>
      </c>
      <c r="E224" s="105">
        <v>0.64610612682591528</v>
      </c>
      <c r="F224" s="115">
        <f t="shared" si="67"/>
        <v>14619886.977188742</v>
      </c>
      <c r="G224" s="116">
        <f t="shared" si="68"/>
        <v>167318754.79913607</v>
      </c>
      <c r="H224" s="110">
        <f t="shared" si="69"/>
        <v>0.47886660805964698</v>
      </c>
      <c r="I224" s="111">
        <f t="shared" si="70"/>
        <v>0.64610612682591528</v>
      </c>
    </row>
    <row r="225" spans="3:9" x14ac:dyDescent="0.35">
      <c r="C225" s="78">
        <f t="shared" si="66"/>
        <v>89500</v>
      </c>
      <c r="D225" s="104">
        <v>0.47688458394647942</v>
      </c>
      <c r="E225" s="105">
        <v>0.64454508847634939</v>
      </c>
      <c r="F225" s="115">
        <f t="shared" si="67"/>
        <v>14559375.410850916</v>
      </c>
      <c r="G225" s="116">
        <f t="shared" si="68"/>
        <v>166914500.78884491</v>
      </c>
      <c r="H225" s="110">
        <f t="shared" si="69"/>
        <v>0.47688458394647942</v>
      </c>
      <c r="I225" s="111">
        <f t="shared" si="70"/>
        <v>0.64454508847634928</v>
      </c>
    </row>
    <row r="226" spans="3:9" x14ac:dyDescent="0.35">
      <c r="C226" s="78">
        <f t="shared" si="66"/>
        <v>90000</v>
      </c>
      <c r="D226" s="104">
        <v>0.474910759125802</v>
      </c>
      <c r="E226" s="105">
        <v>0.64298777317385802</v>
      </c>
      <c r="F226" s="115">
        <f t="shared" si="67"/>
        <v>14499114.17044411</v>
      </c>
      <c r="G226" s="116">
        <f t="shared" si="68"/>
        <v>166511210.91675752</v>
      </c>
      <c r="H226" s="110">
        <f t="shared" si="69"/>
        <v>0.474910759125802</v>
      </c>
      <c r="I226" s="111">
        <f t="shared" si="70"/>
        <v>0.64298777317385802</v>
      </c>
    </row>
    <row r="227" spans="3:9" x14ac:dyDescent="0.35">
      <c r="C227" s="78">
        <f t="shared" si="66"/>
        <v>90500</v>
      </c>
      <c r="D227" s="104">
        <v>0.47294509967855303</v>
      </c>
      <c r="E227" s="105">
        <v>0.64143417203904352</v>
      </c>
      <c r="F227" s="115">
        <f t="shared" si="67"/>
        <v>14439102.22041304</v>
      </c>
      <c r="G227" s="116">
        <f t="shared" si="68"/>
        <v>166108882.88342232</v>
      </c>
      <c r="H227" s="110">
        <f t="shared" si="69"/>
        <v>0.47294509967855303</v>
      </c>
      <c r="I227" s="111">
        <f t="shared" si="70"/>
        <v>0.6414341720390434</v>
      </c>
    </row>
    <row r="228" spans="3:9" x14ac:dyDescent="0.35">
      <c r="C228" s="78">
        <f t="shared" si="66"/>
        <v>91000</v>
      </c>
      <c r="D228" s="104">
        <v>0.47098757182598888</v>
      </c>
      <c r="E228" s="105">
        <v>0.63988427621368615</v>
      </c>
      <c r="F228" s="115">
        <f t="shared" si="67"/>
        <v>14379338.529486356</v>
      </c>
      <c r="G228" s="116">
        <f t="shared" si="68"/>
        <v>165707514.39487207</v>
      </c>
      <c r="H228" s="110">
        <f t="shared" si="69"/>
        <v>0.47098757182598894</v>
      </c>
      <c r="I228" s="111">
        <f t="shared" si="70"/>
        <v>0.63988427621368604</v>
      </c>
    </row>
    <row r="229" spans="3:9" x14ac:dyDescent="0.35">
      <c r="C229" s="78">
        <f t="shared" si="66"/>
        <v>91500</v>
      </c>
      <c r="D229" s="104">
        <v>0.46903814192910204</v>
      </c>
      <c r="E229" s="105">
        <v>0.63833807686069233</v>
      </c>
      <c r="F229" s="115">
        <f t="shared" si="67"/>
        <v>14319822.070658872</v>
      </c>
      <c r="G229" s="116">
        <f t="shared" si="68"/>
        <v>165307103.16261044</v>
      </c>
      <c r="H229" s="110">
        <f t="shared" si="69"/>
        <v>0.46903814192910204</v>
      </c>
      <c r="I229" s="111">
        <f t="shared" si="70"/>
        <v>0.63833807686069222</v>
      </c>
    </row>
    <row r="230" spans="3:9" x14ac:dyDescent="0.35">
      <c r="C230" s="78">
        <f t="shared" si="66"/>
        <v>92000</v>
      </c>
      <c r="D230" s="104">
        <v>0.46709677648804454</v>
      </c>
      <c r="E230" s="105">
        <v>0.63679556516404523</v>
      </c>
      <c r="F230" s="115">
        <f t="shared" si="67"/>
        <v>14260551.821173977</v>
      </c>
      <c r="G230" s="116">
        <f t="shared" si="68"/>
        <v>164907646.90359923</v>
      </c>
      <c r="H230" s="110">
        <f t="shared" si="69"/>
        <v>0.4670967764880446</v>
      </c>
      <c r="I230" s="111">
        <f t="shared" si="70"/>
        <v>0.63679556516404512</v>
      </c>
    </row>
    <row r="231" spans="3:9" x14ac:dyDescent="0.35">
      <c r="C231" s="78">
        <f t="shared" si="66"/>
        <v>92500</v>
      </c>
      <c r="D231" s="104">
        <v>0.46516344214155081</v>
      </c>
      <c r="E231" s="105">
        <v>0.63525673232875424</v>
      </c>
      <c r="F231" s="115">
        <f t="shared" si="67"/>
        <v>14201526.762506001</v>
      </c>
      <c r="G231" s="116">
        <f t="shared" si="68"/>
        <v>164509143.34024534</v>
      </c>
      <c r="H231" s="110">
        <f t="shared" si="69"/>
        <v>0.46516344214155081</v>
      </c>
      <c r="I231" s="111">
        <f t="shared" si="70"/>
        <v>0.63525673232875413</v>
      </c>
    </row>
    <row r="232" spans="3:9" x14ac:dyDescent="0.35">
      <c r="C232" s="78">
        <f t="shared" si="66"/>
        <v>93000</v>
      </c>
      <c r="D232" s="104">
        <v>0.46323810566636575</v>
      </c>
      <c r="E232" s="105">
        <v>0.63372156958080372</v>
      </c>
      <c r="F232" s="115">
        <f t="shared" si="67"/>
        <v>14142745.880342761</v>
      </c>
      <c r="G232" s="116">
        <f t="shared" si="68"/>
        <v>164111590.20038739</v>
      </c>
      <c r="H232" s="110">
        <f t="shared" si="69"/>
        <v>0.46323810566636575</v>
      </c>
      <c r="I232" s="111">
        <f t="shared" si="70"/>
        <v>0.63372156958080361</v>
      </c>
    </row>
    <row r="233" spans="3:9" x14ac:dyDescent="0.35">
      <c r="C233" s="78">
        <f t="shared" si="66"/>
        <v>93500</v>
      </c>
      <c r="D233" s="104">
        <v>0.46132073397667267</v>
      </c>
      <c r="E233" s="105">
        <v>0.63219006816710499</v>
      </c>
      <c r="F233" s="115">
        <f t="shared" si="67"/>
        <v>14084208.164568095</v>
      </c>
      <c r="G233" s="116">
        <f t="shared" si="68"/>
        <v>163714985.2172834</v>
      </c>
      <c r="H233" s="110">
        <f t="shared" si="69"/>
        <v>0.46132073397667273</v>
      </c>
      <c r="I233" s="111">
        <f t="shared" si="70"/>
        <v>0.63219006816710488</v>
      </c>
    </row>
    <row r="234" spans="3:9" x14ac:dyDescent="0.35">
      <c r="C234" s="78">
        <f t="shared" si="66"/>
        <v>94000</v>
      </c>
      <c r="D234" s="104">
        <v>0.45941129412352538</v>
      </c>
      <c r="E234" s="105">
        <v>0.63066221935544386</v>
      </c>
      <c r="F234" s="115">
        <f t="shared" si="67"/>
        <v>14025912.609244522</v>
      </c>
      <c r="G234" s="116">
        <f t="shared" si="68"/>
        <v>163319326.12959707</v>
      </c>
      <c r="H234" s="110">
        <f t="shared" si="69"/>
        <v>0.45941129412352538</v>
      </c>
      <c r="I234" s="111">
        <f t="shared" si="70"/>
        <v>0.63066221935544386</v>
      </c>
    </row>
    <row r="235" spans="3:9" x14ac:dyDescent="0.35">
      <c r="C235" s="78">
        <f t="shared" si="66"/>
        <v>94500</v>
      </c>
      <c r="D235" s="104">
        <v>0.45750975329428184</v>
      </c>
      <c r="E235" s="105">
        <v>0.62913801443443396</v>
      </c>
      <c r="F235" s="115">
        <f t="shared" si="67"/>
        <v>13967858.212595951</v>
      </c>
      <c r="G235" s="116">
        <f t="shared" si="68"/>
        <v>162924610.68138587</v>
      </c>
      <c r="H235" s="110">
        <f t="shared" si="69"/>
        <v>0.45750975329428184</v>
      </c>
      <c r="I235" s="111">
        <f t="shared" si="70"/>
        <v>0.62913801443443385</v>
      </c>
    </row>
    <row r="236" spans="3:9" x14ac:dyDescent="0.35">
      <c r="C236" s="78">
        <f t="shared" si="66"/>
        <v>95000</v>
      </c>
      <c r="D236" s="104">
        <v>0.45561607881204036</v>
      </c>
      <c r="E236" s="105">
        <v>0.62761744471346492</v>
      </c>
      <c r="F236" s="115">
        <f t="shared" si="67"/>
        <v>13910043.976990473</v>
      </c>
      <c r="G236" s="116">
        <f t="shared" si="68"/>
        <v>162530836.62208748</v>
      </c>
      <c r="H236" s="110">
        <f t="shared" si="69"/>
        <v>0.45561607881204036</v>
      </c>
      <c r="I236" s="111">
        <f t="shared" si="70"/>
        <v>0.6276174447134647</v>
      </c>
    </row>
    <row r="237" spans="3:9" x14ac:dyDescent="0.35">
      <c r="C237" s="78">
        <f t="shared" si="66"/>
        <v>95500</v>
      </c>
      <c r="D237" s="104">
        <v>0.45373023813507768</v>
      </c>
      <c r="E237" s="105">
        <v>0.62610050152265229</v>
      </c>
      <c r="F237" s="115">
        <f t="shared" si="67"/>
        <v>13852468.908923196</v>
      </c>
      <c r="G237" s="116">
        <f t="shared" si="68"/>
        <v>162138001.70650682</v>
      </c>
      <c r="H237" s="110">
        <f t="shared" si="69"/>
        <v>0.45373023813507762</v>
      </c>
      <c r="I237" s="111">
        <f t="shared" si="70"/>
        <v>0.62610050152265206</v>
      </c>
    </row>
    <row r="238" spans="3:9" x14ac:dyDescent="0.35">
      <c r="C238" s="78">
        <f t="shared" si="66"/>
        <v>96000</v>
      </c>
      <c r="D238" s="104">
        <v>0.45185219885629008</v>
      </c>
      <c r="E238" s="105">
        <v>0.62458717621279092</v>
      </c>
      <c r="F238" s="115">
        <f t="shared" si="67"/>
        <v>13795132.018999195</v>
      </c>
      <c r="G238" s="116">
        <f t="shared" si="68"/>
        <v>161746103.6948041</v>
      </c>
      <c r="H238" s="110">
        <f t="shared" si="69"/>
        <v>0.45185219885629013</v>
      </c>
      <c r="I238" s="111">
        <f t="shared" si="70"/>
        <v>0.62458717621279092</v>
      </c>
    </row>
    <row r="239" spans="3:9" x14ac:dyDescent="0.35">
      <c r="C239" s="78">
        <f t="shared" si="66"/>
        <v>96500</v>
      </c>
      <c r="D239" s="104">
        <v>0.4499819287026367</v>
      </c>
      <c r="E239" s="105">
        <v>0.62307746015530241</v>
      </c>
      <c r="F239" s="115">
        <f t="shared" si="67"/>
        <v>13738032.321916504</v>
      </c>
      <c r="G239" s="116">
        <f t="shared" si="68"/>
        <v>161355140.3524811</v>
      </c>
      <c r="H239" s="110">
        <f t="shared" si="69"/>
        <v>0.44998192870263676</v>
      </c>
      <c r="I239" s="111">
        <f t="shared" si="70"/>
        <v>0.62307746015530241</v>
      </c>
    </row>
    <row r="240" spans="3:9" x14ac:dyDescent="0.35">
      <c r="C240" s="78">
        <f t="shared" ref="C240:C303" si="71">C239+500</f>
        <v>97000</v>
      </c>
      <c r="D240" s="104">
        <v>0.44811939553458441</v>
      </c>
      <c r="E240" s="105">
        <v>0.62157134474218778</v>
      </c>
      <c r="F240" s="115">
        <f t="shared" ref="F240:F303" si="72">D240*F$46</f>
        <v>13681168.836449172</v>
      </c>
      <c r="G240" s="116">
        <f t="shared" ref="G240:G303" si="73">E240*G$46</f>
        <v>160965109.45036891</v>
      </c>
      <c r="H240" s="110">
        <f t="shared" ref="H240:H303" si="74">((1000*F240)/H$45)/H$46</f>
        <v>0.44811939553458441</v>
      </c>
      <c r="I240" s="111">
        <f t="shared" ref="I240:I303" si="75">((1000*G240)/I$45)/I$46</f>
        <v>0.62157134474218778</v>
      </c>
    </row>
    <row r="241" spans="3:9" x14ac:dyDescent="0.35">
      <c r="C241" s="78">
        <f t="shared" si="71"/>
        <v>97500</v>
      </c>
      <c r="D241" s="104">
        <v>0.44626456734555625</v>
      </c>
      <c r="E241" s="105">
        <v>0.62006882138597796</v>
      </c>
      <c r="F241" s="115">
        <f t="shared" si="72"/>
        <v>13624540.58543043</v>
      </c>
      <c r="G241" s="116">
        <f t="shared" si="73"/>
        <v>160576008.76461518</v>
      </c>
      <c r="H241" s="110">
        <f t="shared" si="74"/>
        <v>0.44626456734555625</v>
      </c>
      <c r="I241" s="111">
        <f t="shared" si="75"/>
        <v>0.62006882138597785</v>
      </c>
    </row>
    <row r="242" spans="3:9" x14ac:dyDescent="0.35">
      <c r="C242" s="78">
        <f t="shared" si="71"/>
        <v>98000</v>
      </c>
      <c r="D242" s="104">
        <v>0.44441741226138032</v>
      </c>
      <c r="E242" s="105">
        <v>0.61856988151968495</v>
      </c>
      <c r="F242" s="115">
        <f t="shared" si="72"/>
        <v>13568146.595735855</v>
      </c>
      <c r="G242" s="116">
        <f t="shared" si="73"/>
        <v>160187836.07667145</v>
      </c>
      <c r="H242" s="110">
        <f t="shared" si="74"/>
        <v>0.44441741226138037</v>
      </c>
      <c r="I242" s="111">
        <f t="shared" si="75"/>
        <v>0.61856988151968484</v>
      </c>
    </row>
    <row r="243" spans="3:9" x14ac:dyDescent="0.35">
      <c r="C243" s="78">
        <f t="shared" si="71"/>
        <v>98500</v>
      </c>
      <c r="D243" s="104">
        <v>0.44257789853974316</v>
      </c>
      <c r="E243" s="105">
        <v>0.6170745165967525</v>
      </c>
      <c r="F243" s="115">
        <f t="shared" si="72"/>
        <v>13511985.898266692</v>
      </c>
      <c r="G243" s="116">
        <f t="shared" si="73"/>
        <v>159800589.17328033</v>
      </c>
      <c r="H243" s="110">
        <f t="shared" si="74"/>
        <v>0.44257789853974322</v>
      </c>
      <c r="I243" s="111">
        <f t="shared" si="75"/>
        <v>0.6170745165967525</v>
      </c>
    </row>
    <row r="244" spans="3:9" x14ac:dyDescent="0.35">
      <c r="C244" s="78">
        <f t="shared" si="71"/>
        <v>99000</v>
      </c>
      <c r="D244" s="104">
        <v>0.4407459945696437</v>
      </c>
      <c r="E244" s="105">
        <v>0.61558271809100829</v>
      </c>
      <c r="F244" s="115">
        <f t="shared" si="72"/>
        <v>13456057.527933169</v>
      </c>
      <c r="G244" s="116">
        <f t="shared" si="73"/>
        <v>159414265.84646317</v>
      </c>
      <c r="H244" s="110">
        <f t="shared" si="74"/>
        <v>0.44074599456964375</v>
      </c>
      <c r="I244" s="111">
        <f t="shared" si="75"/>
        <v>0.61558271809100817</v>
      </c>
    </row>
    <row r="245" spans="3:9" x14ac:dyDescent="0.35">
      <c r="C245" s="78">
        <f t="shared" si="71"/>
        <v>99500</v>
      </c>
      <c r="D245" s="104">
        <v>0.43892166887084999</v>
      </c>
      <c r="E245" s="105">
        <v>0.61409447749661417</v>
      </c>
      <c r="F245" s="115">
        <f t="shared" si="72"/>
        <v>13400360.52363793</v>
      </c>
      <c r="G245" s="116">
        <f t="shared" si="73"/>
        <v>159028863.89350715</v>
      </c>
      <c r="H245" s="110">
        <f t="shared" si="74"/>
        <v>0.43892166887085005</v>
      </c>
      <c r="I245" s="111">
        <f t="shared" si="75"/>
        <v>0.61409447749661394</v>
      </c>
    </row>
    <row r="246" spans="3:9" x14ac:dyDescent="0.35">
      <c r="C246" s="78">
        <f t="shared" si="71"/>
        <v>100000</v>
      </c>
      <c r="D246" s="104">
        <v>0.43710489009335857</v>
      </c>
      <c r="E246" s="105">
        <v>0.61260978632801877</v>
      </c>
      <c r="F246" s="115">
        <f t="shared" si="72"/>
        <v>13344893.928259512</v>
      </c>
      <c r="G246" s="116">
        <f t="shared" si="73"/>
        <v>158644381.11695305</v>
      </c>
      <c r="H246" s="110">
        <f t="shared" si="74"/>
        <v>0.43710489009335857</v>
      </c>
      <c r="I246" s="111">
        <f t="shared" si="75"/>
        <v>0.61260978632801866</v>
      </c>
    </row>
    <row r="247" spans="3:9" x14ac:dyDescent="0.35">
      <c r="C247" s="78">
        <f t="shared" si="71"/>
        <v>100500</v>
      </c>
      <c r="D247" s="104">
        <v>0.43529562701685515</v>
      </c>
      <c r="E247" s="105">
        <v>0.61112863611990842</v>
      </c>
      <c r="F247" s="115">
        <f t="shared" si="72"/>
        <v>13289656.788635891</v>
      </c>
      <c r="G247" s="116">
        <f t="shared" si="73"/>
        <v>158260815.3245824</v>
      </c>
      <c r="H247" s="110">
        <f t="shared" si="74"/>
        <v>0.43529562701685526</v>
      </c>
      <c r="I247" s="111">
        <f t="shared" si="75"/>
        <v>0.61112863611990831</v>
      </c>
    </row>
    <row r="248" spans="3:9" x14ac:dyDescent="0.35">
      <c r="C248" s="78">
        <f t="shared" si="71"/>
        <v>101000</v>
      </c>
      <c r="D248" s="104">
        <v>0.43349384855017903</v>
      </c>
      <c r="E248" s="105">
        <v>0.60965101842715907</v>
      </c>
      <c r="F248" s="115">
        <f t="shared" si="72"/>
        <v>13234648.155548122</v>
      </c>
      <c r="G248" s="116">
        <f t="shared" si="73"/>
        <v>157878164.32940525</v>
      </c>
      <c r="H248" s="110">
        <f t="shared" si="74"/>
        <v>0.43349384855017908</v>
      </c>
      <c r="I248" s="111">
        <f t="shared" si="75"/>
        <v>0.60965101842715896</v>
      </c>
    </row>
    <row r="249" spans="3:9" x14ac:dyDescent="0.35">
      <c r="C249" s="78">
        <f t="shared" si="71"/>
        <v>101500</v>
      </c>
      <c r="D249" s="104">
        <v>0.43169952373078818</v>
      </c>
      <c r="E249" s="105">
        <v>0.6081769248247878</v>
      </c>
      <c r="F249" s="115">
        <f t="shared" si="72"/>
        <v>13179867.083704015</v>
      </c>
      <c r="G249" s="116">
        <f t="shared" si="73"/>
        <v>157496425.94964743</v>
      </c>
      <c r="H249" s="110">
        <f t="shared" si="74"/>
        <v>0.43169952373078824</v>
      </c>
      <c r="I249" s="111">
        <f t="shared" si="75"/>
        <v>0.6081769248247878</v>
      </c>
    </row>
    <row r="250" spans="3:9" x14ac:dyDescent="0.35">
      <c r="C250" s="78">
        <f t="shared" si="71"/>
        <v>102000</v>
      </c>
      <c r="D250" s="104">
        <v>0.42991262172422695</v>
      </c>
      <c r="E250" s="105">
        <v>0.6067063469079057</v>
      </c>
      <c r="F250" s="115">
        <f t="shared" si="72"/>
        <v>13125312.631721882</v>
      </c>
      <c r="G250" s="116">
        <f t="shared" si="73"/>
        <v>157115598.0087384</v>
      </c>
      <c r="H250" s="110">
        <f t="shared" si="74"/>
        <v>0.42991262172422695</v>
      </c>
      <c r="I250" s="111">
        <f t="shared" si="75"/>
        <v>0.60670634690790559</v>
      </c>
    </row>
    <row r="251" spans="3:9" x14ac:dyDescent="0.35">
      <c r="C251" s="78">
        <f t="shared" si="71"/>
        <v>102500</v>
      </c>
      <c r="D251" s="104">
        <v>0.42813311182359676</v>
      </c>
      <c r="E251" s="105">
        <v>0.60523927629166896</v>
      </c>
      <c r="F251" s="115">
        <f t="shared" si="72"/>
        <v>13070983.862114374</v>
      </c>
      <c r="G251" s="116">
        <f t="shared" si="73"/>
        <v>156735678.33529863</v>
      </c>
      <c r="H251" s="110">
        <f t="shared" si="74"/>
        <v>0.42813311182359681</v>
      </c>
      <c r="I251" s="111">
        <f t="shared" si="75"/>
        <v>0.60523927629166874</v>
      </c>
    </row>
    <row r="252" spans="3:9" x14ac:dyDescent="0.35">
      <c r="C252" s="78">
        <f t="shared" si="71"/>
        <v>103000</v>
      </c>
      <c r="D252" s="104">
        <v>0.42636096344902819</v>
      </c>
      <c r="E252" s="105">
        <v>0.60377570461123153</v>
      </c>
      <c r="F252" s="115">
        <f t="shared" si="72"/>
        <v>13016879.841272365</v>
      </c>
      <c r="G252" s="116">
        <f t="shared" si="73"/>
        <v>156356664.7631273</v>
      </c>
      <c r="H252" s="110">
        <f t="shared" si="74"/>
        <v>0.42636096344902824</v>
      </c>
      <c r="I252" s="111">
        <f t="shared" si="75"/>
        <v>0.60377570461123142</v>
      </c>
    </row>
    <row r="253" spans="3:9" x14ac:dyDescent="0.35">
      <c r="C253" s="78">
        <f t="shared" si="71"/>
        <v>103500</v>
      </c>
      <c r="D253" s="104">
        <v>0.42459614614715546</v>
      </c>
      <c r="E253" s="105">
        <v>0.60231562352169754</v>
      </c>
      <c r="F253" s="115">
        <f t="shared" si="72"/>
        <v>12962999.639448911</v>
      </c>
      <c r="G253" s="116">
        <f t="shared" si="73"/>
        <v>155978555.13119</v>
      </c>
      <c r="H253" s="110">
        <f t="shared" si="74"/>
        <v>0.42459614614715546</v>
      </c>
      <c r="I253" s="111">
        <f t="shared" si="75"/>
        <v>0.60231562352169754</v>
      </c>
    </row>
    <row r="254" spans="3:9" x14ac:dyDescent="0.35">
      <c r="C254" s="78">
        <f t="shared" si="71"/>
        <v>104000</v>
      </c>
      <c r="D254" s="104">
        <v>0.42283862959059304</v>
      </c>
      <c r="E254" s="105">
        <v>0.60085902469807317</v>
      </c>
      <c r="F254" s="115">
        <f t="shared" si="72"/>
        <v>12909342.330743268</v>
      </c>
      <c r="G254" s="116">
        <f t="shared" si="73"/>
        <v>155601347.28360617</v>
      </c>
      <c r="H254" s="110">
        <f t="shared" si="74"/>
        <v>0.4228386295905931</v>
      </c>
      <c r="I254" s="111">
        <f t="shared" si="75"/>
        <v>0.60085902469807306</v>
      </c>
    </row>
    <row r="255" spans="3:9" x14ac:dyDescent="0.35">
      <c r="C255" s="78">
        <f t="shared" si="71"/>
        <v>104500</v>
      </c>
      <c r="D255" s="104">
        <v>0.42108838357741463</v>
      </c>
      <c r="E255" s="105">
        <v>0.59940589983522008</v>
      </c>
      <c r="F255" s="115">
        <f t="shared" si="72"/>
        <v>12855906.993084986</v>
      </c>
      <c r="G255" s="116">
        <f t="shared" si="73"/>
        <v>155225039.06963724</v>
      </c>
      <c r="H255" s="110">
        <f t="shared" si="74"/>
        <v>0.42108838357741463</v>
      </c>
      <c r="I255" s="111">
        <f t="shared" si="75"/>
        <v>0.59940589983521997</v>
      </c>
    </row>
    <row r="256" spans="3:9" x14ac:dyDescent="0.35">
      <c r="C256" s="78">
        <f t="shared" si="71"/>
        <v>105000</v>
      </c>
      <c r="D256" s="104">
        <v>0.41934537803063415</v>
      </c>
      <c r="E256" s="105">
        <v>0.59795624064780695</v>
      </c>
      <c r="F256" s="115">
        <f t="shared" si="72"/>
        <v>12802692.708218062</v>
      </c>
      <c r="G256" s="116">
        <f t="shared" si="73"/>
        <v>154849628.34367388</v>
      </c>
      <c r="H256" s="110">
        <f t="shared" si="74"/>
        <v>0.4193453780306341</v>
      </c>
      <c r="I256" s="111">
        <f t="shared" si="75"/>
        <v>0.59795624064780695</v>
      </c>
    </row>
    <row r="257" spans="3:9" x14ac:dyDescent="0.35">
      <c r="C257" s="78">
        <f t="shared" si="71"/>
        <v>105500</v>
      </c>
      <c r="D257" s="104">
        <v>0.41760958299768874</v>
      </c>
      <c r="E257" s="105">
        <v>0.59651003887026333</v>
      </c>
      <c r="F257" s="115">
        <f t="shared" si="72"/>
        <v>12749698.561685158</v>
      </c>
      <c r="G257" s="116">
        <f t="shared" si="73"/>
        <v>154475112.96522415</v>
      </c>
      <c r="H257" s="110">
        <f t="shared" si="74"/>
        <v>0.41760958299768869</v>
      </c>
      <c r="I257" s="111">
        <f t="shared" si="75"/>
        <v>0.59651003887026322</v>
      </c>
    </row>
    <row r="258" spans="3:9" x14ac:dyDescent="0.35">
      <c r="C258" s="78">
        <f t="shared" si="71"/>
        <v>106000</v>
      </c>
      <c r="D258" s="104">
        <v>0.41588096864992424</v>
      </c>
      <c r="E258" s="105">
        <v>0.59506728625673155</v>
      </c>
      <c r="F258" s="115">
        <f t="shared" si="72"/>
        <v>12696923.642811893</v>
      </c>
      <c r="G258" s="116">
        <f t="shared" si="73"/>
        <v>154101490.79890105</v>
      </c>
      <c r="H258" s="110">
        <f t="shared" si="74"/>
        <v>0.4158809686499243</v>
      </c>
      <c r="I258" s="111">
        <f t="shared" si="75"/>
        <v>0.59506728625673155</v>
      </c>
    </row>
    <row r="259" spans="3:9" x14ac:dyDescent="0.35">
      <c r="C259" s="78">
        <f t="shared" si="71"/>
        <v>106500</v>
      </c>
      <c r="D259" s="104">
        <v>0.41415950528208245</v>
      </c>
      <c r="E259" s="105">
        <v>0.59362797458102046</v>
      </c>
      <c r="F259" s="115">
        <f t="shared" si="72"/>
        <v>12644367.044691185</v>
      </c>
      <c r="G259" s="116">
        <f t="shared" si="73"/>
        <v>153728759.71441045</v>
      </c>
      <c r="H259" s="110">
        <f t="shared" si="74"/>
        <v>0.41415950528208251</v>
      </c>
      <c r="I259" s="111">
        <f t="shared" si="75"/>
        <v>0.59362797458102035</v>
      </c>
    </row>
    <row r="260" spans="3:9" x14ac:dyDescent="0.35">
      <c r="C260" s="78">
        <f t="shared" si="71"/>
        <v>107000</v>
      </c>
      <c r="D260" s="104">
        <v>0.41244516331179054</v>
      </c>
      <c r="E260" s="105">
        <v>0.59219209563655828</v>
      </c>
      <c r="F260" s="115">
        <f t="shared" si="72"/>
        <v>12592027.864167666</v>
      </c>
      <c r="G260" s="116">
        <f t="shared" si="73"/>
        <v>153356917.58653903</v>
      </c>
      <c r="H260" s="110">
        <f t="shared" si="74"/>
        <v>0.41244516331179054</v>
      </c>
      <c r="I260" s="111">
        <f t="shared" si="75"/>
        <v>0.59219209563655817</v>
      </c>
    </row>
    <row r="261" spans="3:9" x14ac:dyDescent="0.35">
      <c r="C261" s="78">
        <f t="shared" si="71"/>
        <v>107500</v>
      </c>
      <c r="D261" s="104">
        <v>0.41073791327905312</v>
      </c>
      <c r="E261" s="105">
        <v>0.5907596412363455</v>
      </c>
      <c r="F261" s="115">
        <f t="shared" si="72"/>
        <v>12539905.201822177</v>
      </c>
      <c r="G261" s="116">
        <f t="shared" si="73"/>
        <v>152985962.29514197</v>
      </c>
      <c r="H261" s="110">
        <f t="shared" si="74"/>
        <v>0.41073791327905307</v>
      </c>
      <c r="I261" s="111">
        <f t="shared" si="75"/>
        <v>0.5907596412363455</v>
      </c>
    </row>
    <row r="262" spans="3:9" x14ac:dyDescent="0.35">
      <c r="C262" s="78">
        <f t="shared" si="71"/>
        <v>108000</v>
      </c>
      <c r="D262" s="104">
        <v>0.4090377258457456</v>
      </c>
      <c r="E262" s="105">
        <v>0.58933060321290853</v>
      </c>
      <c r="F262" s="115">
        <f t="shared" si="72"/>
        <v>12487998.161956294</v>
      </c>
      <c r="G262" s="116">
        <f t="shared" si="73"/>
        <v>152615891.72513092</v>
      </c>
      <c r="H262" s="110">
        <f t="shared" si="74"/>
        <v>0.4090377258457456</v>
      </c>
      <c r="I262" s="111">
        <f t="shared" si="75"/>
        <v>0.58933060321290853</v>
      </c>
    </row>
    <row r="263" spans="3:9" x14ac:dyDescent="0.35">
      <c r="C263" s="78">
        <f t="shared" si="71"/>
        <v>108500</v>
      </c>
      <c r="D263" s="104">
        <v>0.40734457179511013</v>
      </c>
      <c r="E263" s="105">
        <v>0.58790497341825321</v>
      </c>
      <c r="F263" s="115">
        <f t="shared" si="72"/>
        <v>12436305.852576941</v>
      </c>
      <c r="G263" s="116">
        <f t="shared" si="73"/>
        <v>152246703.76646209</v>
      </c>
      <c r="H263" s="110">
        <f t="shared" si="74"/>
        <v>0.40734457179511013</v>
      </c>
      <c r="I263" s="111">
        <f t="shared" si="75"/>
        <v>0.58790497341825321</v>
      </c>
    </row>
    <row r="264" spans="3:9" x14ac:dyDescent="0.35">
      <c r="C264" s="78">
        <f t="shared" si="71"/>
        <v>109000</v>
      </c>
      <c r="D264" s="104">
        <v>0.4056584220312538</v>
      </c>
      <c r="E264" s="105">
        <v>0.58648274372381792</v>
      </c>
      <c r="F264" s="115">
        <f t="shared" si="72"/>
        <v>12384827.385381078</v>
      </c>
      <c r="G264" s="116">
        <f t="shared" si="73"/>
        <v>151878396.31412402</v>
      </c>
      <c r="H264" s="110">
        <f t="shared" si="74"/>
        <v>0.40565842203125385</v>
      </c>
      <c r="I264" s="111">
        <f t="shared" si="75"/>
        <v>0.58648274372381792</v>
      </c>
    </row>
    <row r="265" spans="3:9" x14ac:dyDescent="0.35">
      <c r="C265" s="78">
        <f t="shared" si="71"/>
        <v>109500</v>
      </c>
      <c r="D265" s="104">
        <v>0.40397924757864789</v>
      </c>
      <c r="E265" s="105">
        <v>0.58506390602042768</v>
      </c>
      <c r="F265" s="115">
        <f t="shared" si="72"/>
        <v>12333561.875740398</v>
      </c>
      <c r="G265" s="116">
        <f t="shared" si="73"/>
        <v>151510967.26812571</v>
      </c>
      <c r="H265" s="110">
        <f t="shared" si="74"/>
        <v>0.40397924757864789</v>
      </c>
      <c r="I265" s="111">
        <f t="shared" si="75"/>
        <v>0.58506390602042768</v>
      </c>
    </row>
    <row r="266" spans="3:9" x14ac:dyDescent="0.35">
      <c r="C266" s="78">
        <f t="shared" si="71"/>
        <v>110000</v>
      </c>
      <c r="D266" s="104">
        <v>0.40230701958163106</v>
      </c>
      <c r="E266" s="105">
        <v>0.58364845221824779</v>
      </c>
      <c r="F266" s="115">
        <f t="shared" si="72"/>
        <v>12282508.442686174</v>
      </c>
      <c r="G266" s="116">
        <f t="shared" si="73"/>
        <v>151144414.53348455</v>
      </c>
      <c r="H266" s="110">
        <f t="shared" si="74"/>
        <v>0.40230701958163106</v>
      </c>
      <c r="I266" s="111">
        <f t="shared" si="75"/>
        <v>0.58364845221824779</v>
      </c>
    </row>
    <row r="267" spans="3:9" x14ac:dyDescent="0.35">
      <c r="C267" s="78">
        <f t="shared" si="71"/>
        <v>110500</v>
      </c>
      <c r="D267" s="104">
        <v>0.40064170930391235</v>
      </c>
      <c r="E267" s="105">
        <v>0.58223637424673746</v>
      </c>
      <c r="F267" s="115">
        <f t="shared" si="72"/>
        <v>12231666.208894074</v>
      </c>
      <c r="G267" s="116">
        <f t="shared" si="73"/>
        <v>150778736.02021447</v>
      </c>
      <c r="H267" s="110">
        <f t="shared" si="74"/>
        <v>0.40064170930391235</v>
      </c>
      <c r="I267" s="111">
        <f t="shared" si="75"/>
        <v>0.58223637424673746</v>
      </c>
    </row>
    <row r="268" spans="3:9" x14ac:dyDescent="0.35">
      <c r="C268" s="78">
        <f t="shared" si="71"/>
        <v>111000</v>
      </c>
      <c r="D268" s="104">
        <v>0.39898328812807826</v>
      </c>
      <c r="E268" s="105">
        <v>0.58082766405460418</v>
      </c>
      <c r="F268" s="115">
        <f t="shared" si="72"/>
        <v>12181034.300669121</v>
      </c>
      <c r="G268" s="116">
        <f t="shared" si="73"/>
        <v>150413929.64331394</v>
      </c>
      <c r="H268" s="110">
        <f t="shared" si="74"/>
        <v>0.39898328812807826</v>
      </c>
      <c r="I268" s="111">
        <f t="shared" si="75"/>
        <v>0.58082766405460418</v>
      </c>
    </row>
    <row r="269" spans="3:9" x14ac:dyDescent="0.35">
      <c r="C269" s="78">
        <f t="shared" si="71"/>
        <v>111500</v>
      </c>
      <c r="D269" s="104">
        <v>0.39733172755510054</v>
      </c>
      <c r="E269" s="105">
        <v>0.57942231360975749</v>
      </c>
      <c r="F269" s="115">
        <f t="shared" si="72"/>
        <v>12130611.847930659</v>
      </c>
      <c r="G269" s="116">
        <f t="shared" si="73"/>
        <v>150049993.32275414</v>
      </c>
      <c r="H269" s="110">
        <f t="shared" si="74"/>
        <v>0.39733172755510054</v>
      </c>
      <c r="I269" s="111">
        <f t="shared" si="75"/>
        <v>0.57942231360975738</v>
      </c>
    </row>
    <row r="270" spans="3:9" x14ac:dyDescent="0.35">
      <c r="C270" s="78">
        <f t="shared" si="71"/>
        <v>112000</v>
      </c>
      <c r="D270" s="104">
        <v>0.39568699920384637</v>
      </c>
      <c r="E270" s="105">
        <v>0.57802031489926331</v>
      </c>
      <c r="F270" s="115">
        <f t="shared" si="72"/>
        <v>12080397.984197402</v>
      </c>
      <c r="G270" s="116">
        <f t="shared" si="73"/>
        <v>149686924.98346707</v>
      </c>
      <c r="H270" s="110">
        <f t="shared" si="74"/>
        <v>0.39568699920384648</v>
      </c>
      <c r="I270" s="111">
        <f t="shared" si="75"/>
        <v>0.5780203148992632</v>
      </c>
    </row>
    <row r="271" spans="3:9" x14ac:dyDescent="0.35">
      <c r="C271" s="78">
        <f t="shared" si="71"/>
        <v>112500</v>
      </c>
      <c r="D271" s="104">
        <v>0.39404907481059076</v>
      </c>
      <c r="E271" s="105">
        <v>0.57662165992929848</v>
      </c>
      <c r="F271" s="115">
        <f t="shared" si="72"/>
        <v>12030391.846572548</v>
      </c>
      <c r="G271" s="116">
        <f t="shared" si="73"/>
        <v>149324722.55533379</v>
      </c>
      <c r="H271" s="110">
        <f t="shared" si="74"/>
        <v>0.39404907481059076</v>
      </c>
      <c r="I271" s="111">
        <f t="shared" si="75"/>
        <v>0.57662165992929848</v>
      </c>
    </row>
    <row r="272" spans="3:9" x14ac:dyDescent="0.35">
      <c r="C272" s="78">
        <f t="shared" si="71"/>
        <v>113000</v>
      </c>
      <c r="D272" s="104">
        <v>0.39241792622853106</v>
      </c>
      <c r="E272" s="105">
        <v>0.5752263407251047</v>
      </c>
      <c r="F272" s="115">
        <f t="shared" si="72"/>
        <v>11980592.575728957</v>
      </c>
      <c r="G272" s="116">
        <f t="shared" si="73"/>
        <v>148963383.97317246</v>
      </c>
      <c r="H272" s="110">
        <f t="shared" si="74"/>
        <v>0.39241792622853106</v>
      </c>
      <c r="I272" s="111">
        <f t="shared" si="75"/>
        <v>0.57522634072510459</v>
      </c>
    </row>
    <row r="273" spans="3:9" x14ac:dyDescent="0.35">
      <c r="C273" s="78">
        <f t="shared" si="71"/>
        <v>113500</v>
      </c>
      <c r="D273" s="104">
        <v>0.39079352542730306</v>
      </c>
      <c r="E273" s="105">
        <v>0.57383434933094346</v>
      </c>
      <c r="F273" s="115">
        <f t="shared" si="72"/>
        <v>11930999.315894371</v>
      </c>
      <c r="G273" s="116">
        <f t="shared" si="73"/>
        <v>148602907.17672673</v>
      </c>
      <c r="H273" s="110">
        <f t="shared" si="74"/>
        <v>0.390793525427303</v>
      </c>
      <c r="I273" s="111">
        <f t="shared" si="75"/>
        <v>0.57383434933094335</v>
      </c>
    </row>
    <row r="274" spans="3:9" x14ac:dyDescent="0.35">
      <c r="C274" s="78">
        <f t="shared" si="71"/>
        <v>114000</v>
      </c>
      <c r="D274" s="104">
        <v>0.3891758444924992</v>
      </c>
      <c r="E274" s="105">
        <v>0.5724456778100504</v>
      </c>
      <c r="F274" s="115">
        <f t="shared" si="72"/>
        <v>11881611.214836719</v>
      </c>
      <c r="G274" s="116">
        <f t="shared" si="73"/>
        <v>148243290.11065385</v>
      </c>
      <c r="H274" s="110">
        <f t="shared" si="74"/>
        <v>0.38917584449249915</v>
      </c>
      <c r="I274" s="111">
        <f t="shared" si="75"/>
        <v>0.57244567781005029</v>
      </c>
    </row>
    <row r="275" spans="3:9" x14ac:dyDescent="0.35">
      <c r="C275" s="78">
        <f t="shared" si="71"/>
        <v>114500</v>
      </c>
      <c r="D275" s="104">
        <v>0.38756485562518916</v>
      </c>
      <c r="E275" s="105">
        <v>0.57106031824459025</v>
      </c>
      <c r="F275" s="115">
        <f t="shared" si="72"/>
        <v>11832427.423849462</v>
      </c>
      <c r="G275" s="116">
        <f t="shared" si="73"/>
        <v>147884530.72451305</v>
      </c>
      <c r="H275" s="110">
        <f t="shared" si="74"/>
        <v>0.38756485562518916</v>
      </c>
      <c r="I275" s="111">
        <f t="shared" si="75"/>
        <v>0.57106031824459025</v>
      </c>
    </row>
    <row r="276" spans="3:9" x14ac:dyDescent="0.35">
      <c r="C276" s="78">
        <f t="shared" si="71"/>
        <v>115000</v>
      </c>
      <c r="D276" s="104">
        <v>0.38596053114144196</v>
      </c>
      <c r="E276" s="105">
        <v>0.56967826273561162</v>
      </c>
      <c r="F276" s="115">
        <f t="shared" si="72"/>
        <v>11783447.09773702</v>
      </c>
      <c r="G276" s="116">
        <f t="shared" si="73"/>
        <v>147526626.97275388</v>
      </c>
      <c r="H276" s="110">
        <f t="shared" si="74"/>
        <v>0.38596053114144196</v>
      </c>
      <c r="I276" s="111">
        <f t="shared" si="75"/>
        <v>0.56967826273561162</v>
      </c>
    </row>
    <row r="277" spans="3:9" x14ac:dyDescent="0.35">
      <c r="C277" s="78">
        <f t="shared" si="71"/>
        <v>115500</v>
      </c>
      <c r="D277" s="104">
        <v>0.38436284347185029</v>
      </c>
      <c r="E277" s="105">
        <v>0.56829950340300217</v>
      </c>
      <c r="F277" s="115">
        <f t="shared" si="72"/>
        <v>11734669.394800236</v>
      </c>
      <c r="G277" s="116">
        <f t="shared" si="73"/>
        <v>147169576.81470445</v>
      </c>
      <c r="H277" s="110">
        <f t="shared" si="74"/>
        <v>0.38436284347185024</v>
      </c>
      <c r="I277" s="111">
        <f t="shared" si="75"/>
        <v>0.56829950340300206</v>
      </c>
    </row>
    <row r="278" spans="3:9" x14ac:dyDescent="0.35">
      <c r="C278" s="78">
        <f t="shared" si="71"/>
        <v>116000</v>
      </c>
      <c r="D278" s="104">
        <v>0.3827717651610566</v>
      </c>
      <c r="E278" s="105">
        <v>0.5669240323854432</v>
      </c>
      <c r="F278" s="115">
        <f t="shared" si="72"/>
        <v>11686093.47682192</v>
      </c>
      <c r="G278" s="116">
        <f t="shared" si="73"/>
        <v>146813378.21455979</v>
      </c>
      <c r="H278" s="110">
        <f t="shared" si="74"/>
        <v>0.38277176516105665</v>
      </c>
      <c r="I278" s="111">
        <f t="shared" si="75"/>
        <v>0.56692403238544309</v>
      </c>
    </row>
    <row r="279" spans="3:9" x14ac:dyDescent="0.35">
      <c r="C279" s="78">
        <f t="shared" si="71"/>
        <v>116500</v>
      </c>
      <c r="D279" s="104">
        <v>0.38118726886728171</v>
      </c>
      <c r="E279" s="105">
        <v>0.56555184184036544</v>
      </c>
      <c r="F279" s="115">
        <f t="shared" si="72"/>
        <v>11637718.509052444</v>
      </c>
      <c r="G279" s="116">
        <f t="shared" si="73"/>
        <v>146458029.14137045</v>
      </c>
      <c r="H279" s="110">
        <f t="shared" si="74"/>
        <v>0.38118726886728177</v>
      </c>
      <c r="I279" s="111">
        <f t="shared" si="75"/>
        <v>0.56555184184036544</v>
      </c>
    </row>
    <row r="280" spans="3:9" x14ac:dyDescent="0.35">
      <c r="C280" s="78">
        <f t="shared" si="71"/>
        <v>117000</v>
      </c>
      <c r="D280" s="104">
        <v>0.3796093273618546</v>
      </c>
      <c r="E280" s="105">
        <v>0.56418292394390357</v>
      </c>
      <c r="F280" s="115">
        <f t="shared" si="72"/>
        <v>11589543.660195399</v>
      </c>
      <c r="G280" s="116">
        <f t="shared" si="73"/>
        <v>146103527.56903049</v>
      </c>
      <c r="H280" s="110">
        <f t="shared" si="74"/>
        <v>0.3796093273618546</v>
      </c>
      <c r="I280" s="111">
        <f t="shared" si="75"/>
        <v>0.56418292394390346</v>
      </c>
    </row>
    <row r="281" spans="3:9" x14ac:dyDescent="0.35">
      <c r="C281" s="78">
        <f t="shared" si="71"/>
        <v>117500</v>
      </c>
      <c r="D281" s="104">
        <v>0.37803791352874427</v>
      </c>
      <c r="E281" s="105">
        <v>0.56281727089085221</v>
      </c>
      <c r="F281" s="115">
        <f t="shared" si="72"/>
        <v>11541568.102393294</v>
      </c>
      <c r="G281" s="116">
        <f t="shared" si="73"/>
        <v>145749871.47626641</v>
      </c>
      <c r="H281" s="110">
        <f t="shared" si="74"/>
        <v>0.37803791352874427</v>
      </c>
      <c r="I281" s="111">
        <f t="shared" si="75"/>
        <v>0.56281727089085221</v>
      </c>
    </row>
    <row r="282" spans="3:9" x14ac:dyDescent="0.35">
      <c r="C282" s="78">
        <f t="shared" si="71"/>
        <v>118000</v>
      </c>
      <c r="D282" s="104">
        <v>0.37647300036409426</v>
      </c>
      <c r="E282" s="105">
        <v>0.56145487489462143</v>
      </c>
      <c r="F282" s="115">
        <f t="shared" si="72"/>
        <v>11493791.011213345</v>
      </c>
      <c r="G282" s="116">
        <f t="shared" si="73"/>
        <v>145397058.84662533</v>
      </c>
      <c r="H282" s="110">
        <f t="shared" si="74"/>
        <v>0.3764730003640942</v>
      </c>
      <c r="I282" s="111">
        <f t="shared" si="75"/>
        <v>0.56145487489462131</v>
      </c>
    </row>
    <row r="283" spans="3:9" x14ac:dyDescent="0.35">
      <c r="C283" s="78">
        <f t="shared" si="71"/>
        <v>118500</v>
      </c>
      <c r="D283" s="104">
        <v>0.37491456097575865</v>
      </c>
      <c r="E283" s="105">
        <v>0.56009572818719189</v>
      </c>
      <c r="F283" s="115">
        <f t="shared" si="72"/>
        <v>11446211.565633319</v>
      </c>
      <c r="G283" s="116">
        <f t="shared" si="73"/>
        <v>145045087.66846356</v>
      </c>
      <c r="H283" s="110">
        <f t="shared" si="74"/>
        <v>0.3749145609757587</v>
      </c>
      <c r="I283" s="111">
        <f t="shared" si="75"/>
        <v>0.56009572818719178</v>
      </c>
    </row>
    <row r="284" spans="3:9" x14ac:dyDescent="0.35">
      <c r="C284" s="78">
        <f t="shared" si="71"/>
        <v>119000</v>
      </c>
      <c r="D284" s="104">
        <v>0.37336256858283939</v>
      </c>
      <c r="E284" s="105">
        <v>0.55873982301907099</v>
      </c>
      <c r="F284" s="115">
        <f t="shared" si="72"/>
        <v>11398828.948027397</v>
      </c>
      <c r="G284" s="116">
        <f t="shared" si="73"/>
        <v>144693955.93493515</v>
      </c>
      <c r="H284" s="110">
        <f t="shared" si="74"/>
        <v>0.37336256858283945</v>
      </c>
      <c r="I284" s="111">
        <f t="shared" si="75"/>
        <v>0.55873982301907088</v>
      </c>
    </row>
    <row r="285" spans="3:9" x14ac:dyDescent="0.35">
      <c r="C285" s="78">
        <f t="shared" si="71"/>
        <v>119500</v>
      </c>
      <c r="D285" s="104">
        <v>0.37181699651522643</v>
      </c>
      <c r="E285" s="105">
        <v>0.55738715165924868</v>
      </c>
      <c r="F285" s="115">
        <f t="shared" si="72"/>
        <v>11351642.344152132</v>
      </c>
      <c r="G285" s="116">
        <f t="shared" si="73"/>
        <v>144343661.64398053</v>
      </c>
      <c r="H285" s="110">
        <f t="shared" si="74"/>
        <v>0.37181699651522648</v>
      </c>
      <c r="I285" s="111">
        <f t="shared" si="75"/>
        <v>0.55738715165924857</v>
      </c>
    </row>
    <row r="286" spans="3:9" x14ac:dyDescent="0.35">
      <c r="C286" s="78">
        <f t="shared" si="71"/>
        <v>120000</v>
      </c>
      <c r="D286" s="104">
        <v>0.37027781821313954</v>
      </c>
      <c r="E286" s="105">
        <v>0.55603770639515293</v>
      </c>
      <c r="F286" s="115">
        <f t="shared" si="72"/>
        <v>11304650.943132481</v>
      </c>
      <c r="G286" s="116">
        <f t="shared" si="73"/>
        <v>143994202.79831487</v>
      </c>
      <c r="H286" s="110">
        <f t="shared" si="74"/>
        <v>0.37027781821313954</v>
      </c>
      <c r="I286" s="111">
        <f t="shared" si="75"/>
        <v>0.55603770639515282</v>
      </c>
    </row>
    <row r="287" spans="3:9" x14ac:dyDescent="0.35">
      <c r="C287" s="78">
        <f t="shared" si="71"/>
        <v>120500</v>
      </c>
      <c r="D287" s="104">
        <v>0.36874500722667153</v>
      </c>
      <c r="E287" s="105">
        <v>0.55469147953260622</v>
      </c>
      <c r="F287" s="115">
        <f t="shared" si="72"/>
        <v>11257853.937447833</v>
      </c>
      <c r="G287" s="116">
        <f t="shared" si="73"/>
        <v>143645577.40541694</v>
      </c>
      <c r="H287" s="110">
        <f t="shared" si="74"/>
        <v>0.36874500722667153</v>
      </c>
      <c r="I287" s="111">
        <f t="shared" si="75"/>
        <v>0.55469147953260622</v>
      </c>
    </row>
    <row r="288" spans="3:9" x14ac:dyDescent="0.35">
      <c r="C288" s="78">
        <f t="shared" si="71"/>
        <v>121000</v>
      </c>
      <c r="D288" s="104">
        <v>0.3672185372153341</v>
      </c>
      <c r="E288" s="105">
        <v>0.55334846339578148</v>
      </c>
      <c r="F288" s="115">
        <f t="shared" si="72"/>
        <v>11211250.522918161</v>
      </c>
      <c r="G288" s="116">
        <f t="shared" si="73"/>
        <v>143297783.47751752</v>
      </c>
      <c r="H288" s="110">
        <f t="shared" si="74"/>
        <v>0.36721853721533415</v>
      </c>
      <c r="I288" s="111">
        <f t="shared" si="75"/>
        <v>0.55334846339578136</v>
      </c>
    </row>
    <row r="289" spans="3:9" x14ac:dyDescent="0.35">
      <c r="C289" s="78">
        <f t="shared" si="71"/>
        <v>121500</v>
      </c>
      <c r="D289" s="104">
        <v>0.36569838194760473</v>
      </c>
      <c r="E289" s="105">
        <v>0.55200865032715818</v>
      </c>
      <c r="F289" s="115">
        <f t="shared" si="72"/>
        <v>11164839.898690186</v>
      </c>
      <c r="G289" s="116">
        <f t="shared" si="73"/>
        <v>142950819.03158823</v>
      </c>
      <c r="H289" s="110">
        <f t="shared" si="74"/>
        <v>0.36569838194760473</v>
      </c>
      <c r="I289" s="111">
        <f t="shared" si="75"/>
        <v>0.55200865032715807</v>
      </c>
    </row>
    <row r="290" spans="3:9" x14ac:dyDescent="0.35">
      <c r="C290" s="78">
        <f t="shared" si="71"/>
        <v>122000</v>
      </c>
      <c r="D290" s="104">
        <v>0.36418451530047657</v>
      </c>
      <c r="E290" s="105">
        <v>0.55067203268747911</v>
      </c>
      <c r="F290" s="115">
        <f t="shared" si="72"/>
        <v>11118621.267223628</v>
      </c>
      <c r="G290" s="116">
        <f t="shared" si="73"/>
        <v>142604682.08933026</v>
      </c>
      <c r="H290" s="110">
        <f t="shared" si="74"/>
        <v>0.36418451530047663</v>
      </c>
      <c r="I290" s="111">
        <f t="shared" si="75"/>
        <v>0.550672032687479</v>
      </c>
    </row>
    <row r="291" spans="3:9" x14ac:dyDescent="0.35">
      <c r="C291" s="78">
        <f t="shared" si="71"/>
        <v>122500</v>
      </c>
      <c r="D291" s="104">
        <v>0.36267691125900881</v>
      </c>
      <c r="E291" s="105">
        <v>0.54933860285570646</v>
      </c>
      <c r="F291" s="115">
        <f t="shared" si="72"/>
        <v>11072593.834277486</v>
      </c>
      <c r="G291" s="116">
        <f t="shared" si="73"/>
        <v>142259370.67716295</v>
      </c>
      <c r="H291" s="110">
        <f t="shared" si="74"/>
        <v>0.36267691125900886</v>
      </c>
      <c r="I291" s="111">
        <f t="shared" si="75"/>
        <v>0.54933860285570646</v>
      </c>
    </row>
    <row r="292" spans="3:9" x14ac:dyDescent="0.35">
      <c r="C292" s="78">
        <f t="shared" si="71"/>
        <v>123000</v>
      </c>
      <c r="D292" s="104">
        <v>0.36117554391588036</v>
      </c>
      <c r="E292" s="105">
        <v>0.54800835322897801</v>
      </c>
      <c r="F292" s="115">
        <f t="shared" si="72"/>
        <v>11026756.808896409</v>
      </c>
      <c r="G292" s="116">
        <f t="shared" si="73"/>
        <v>141914882.82621244</v>
      </c>
      <c r="H292" s="110">
        <f t="shared" si="74"/>
        <v>0.36117554391588036</v>
      </c>
      <c r="I292" s="111">
        <f t="shared" si="75"/>
        <v>0.54800835322897801</v>
      </c>
    </row>
    <row r="293" spans="3:9" x14ac:dyDescent="0.35">
      <c r="C293" s="78">
        <f t="shared" si="71"/>
        <v>123500</v>
      </c>
      <c r="D293" s="104">
        <v>0.359680387470944</v>
      </c>
      <c r="E293" s="105">
        <v>0.5466812762225649</v>
      </c>
      <c r="F293" s="115">
        <f t="shared" si="72"/>
        <v>10981109.403397085</v>
      </c>
      <c r="G293" s="116">
        <f t="shared" si="73"/>
        <v>141571216.57230082</v>
      </c>
      <c r="H293" s="110">
        <f t="shared" si="74"/>
        <v>0.35968038747094405</v>
      </c>
      <c r="I293" s="111">
        <f t="shared" si="75"/>
        <v>0.54668127622256479</v>
      </c>
    </row>
    <row r="294" spans="3:9" x14ac:dyDescent="0.35">
      <c r="C294" s="78">
        <f t="shared" si="71"/>
        <v>124000</v>
      </c>
      <c r="D294" s="104">
        <v>0.35819141623078304</v>
      </c>
      <c r="E294" s="105">
        <v>0.54535736426982728</v>
      </c>
      <c r="F294" s="115">
        <f t="shared" si="72"/>
        <v>10935650.833354702</v>
      </c>
      <c r="G294" s="116">
        <f t="shared" si="73"/>
        <v>141228369.95593458</v>
      </c>
      <c r="H294" s="110">
        <f t="shared" si="74"/>
        <v>0.35819141623078304</v>
      </c>
      <c r="I294" s="111">
        <f t="shared" si="75"/>
        <v>0.54535736426982717</v>
      </c>
    </row>
    <row r="295" spans="3:9" x14ac:dyDescent="0.35">
      <c r="C295" s="78">
        <f t="shared" si="71"/>
        <v>124500</v>
      </c>
      <c r="D295" s="104">
        <v>0.35670860460827064</v>
      </c>
      <c r="E295" s="105">
        <v>0.54403660982217195</v>
      </c>
      <c r="F295" s="115">
        <f t="shared" si="72"/>
        <v>10890380.317589499</v>
      </c>
      <c r="G295" s="116">
        <f t="shared" si="73"/>
        <v>140886341.02229369</v>
      </c>
      <c r="H295" s="110">
        <f t="shared" si="74"/>
        <v>0.35670860460827064</v>
      </c>
      <c r="I295" s="111">
        <f t="shared" si="75"/>
        <v>0.54403660982217183</v>
      </c>
    </row>
    <row r="296" spans="3:9" x14ac:dyDescent="0.35">
      <c r="C296" s="78">
        <f t="shared" si="71"/>
        <v>125000</v>
      </c>
      <c r="D296" s="104">
        <v>0.35523192712212898</v>
      </c>
      <c r="E296" s="105">
        <v>0.54271900534900852</v>
      </c>
      <c r="F296" s="115">
        <f t="shared" si="72"/>
        <v>10845297.078153308</v>
      </c>
      <c r="G296" s="116">
        <f t="shared" si="73"/>
        <v>140545127.82122019</v>
      </c>
      <c r="H296" s="110">
        <f t="shared" si="74"/>
        <v>0.35523192712212903</v>
      </c>
      <c r="I296" s="111">
        <f t="shared" si="75"/>
        <v>0.54271900534900841</v>
      </c>
    </row>
    <row r="297" spans="3:9" x14ac:dyDescent="0.35">
      <c r="C297" s="78">
        <f t="shared" si="71"/>
        <v>125500</v>
      </c>
      <c r="D297" s="104">
        <v>0.35376135839649203</v>
      </c>
      <c r="E297" s="105">
        <v>0.54140454333770716</v>
      </c>
      <c r="F297" s="115">
        <f t="shared" si="72"/>
        <v>10800400.340316197</v>
      </c>
      <c r="G297" s="116">
        <f t="shared" si="73"/>
        <v>140204728.40720725</v>
      </c>
      <c r="H297" s="110">
        <f t="shared" si="74"/>
        <v>0.35376135839649203</v>
      </c>
      <c r="I297" s="111">
        <f t="shared" si="75"/>
        <v>0.54140454333770704</v>
      </c>
    </row>
    <row r="298" spans="3:9" x14ac:dyDescent="0.35">
      <c r="C298" s="78">
        <f t="shared" si="71"/>
        <v>126000</v>
      </c>
      <c r="D298" s="104">
        <v>0.35229687316046959</v>
      </c>
      <c r="E298" s="105">
        <v>0.54009321629355567</v>
      </c>
      <c r="F298" s="115">
        <f t="shared" si="72"/>
        <v>10755689.332553169</v>
      </c>
      <c r="G298" s="116">
        <f t="shared" si="73"/>
        <v>139865140.8393881</v>
      </c>
      <c r="H298" s="110">
        <f t="shared" si="74"/>
        <v>0.35229687316046959</v>
      </c>
      <c r="I298" s="111">
        <f t="shared" si="75"/>
        <v>0.54009321629355556</v>
      </c>
    </row>
    <row r="299" spans="3:9" x14ac:dyDescent="0.35">
      <c r="C299" s="78">
        <f t="shared" si="71"/>
        <v>126500</v>
      </c>
      <c r="D299" s="104">
        <v>0.35083844624771243</v>
      </c>
      <c r="E299" s="105">
        <v>0.53878501673971613</v>
      </c>
      <c r="F299" s="115">
        <f t="shared" si="72"/>
        <v>10711163.286530882</v>
      </c>
      <c r="G299" s="116">
        <f t="shared" si="73"/>
        <v>139526363.18152481</v>
      </c>
      <c r="H299" s="110">
        <f t="shared" si="74"/>
        <v>0.35083844624771243</v>
      </c>
      <c r="I299" s="111">
        <f t="shared" si="75"/>
        <v>0.53878501673971613</v>
      </c>
    </row>
    <row r="300" spans="3:9" x14ac:dyDescent="0.35">
      <c r="C300" s="78">
        <f t="shared" si="71"/>
        <v>127000</v>
      </c>
      <c r="D300" s="104">
        <v>0.34938605259598032</v>
      </c>
      <c r="E300" s="105">
        <v>0.53747993721718323</v>
      </c>
      <c r="F300" s="115">
        <f t="shared" si="72"/>
        <v>10666821.437094463</v>
      </c>
      <c r="G300" s="116">
        <f t="shared" si="73"/>
        <v>139188393.50199738</v>
      </c>
      <c r="H300" s="110">
        <f t="shared" si="74"/>
        <v>0.34938605259598038</v>
      </c>
      <c r="I300" s="111">
        <f t="shared" si="75"/>
        <v>0.53747993721718312</v>
      </c>
    </row>
    <row r="301" spans="3:9" x14ac:dyDescent="0.35">
      <c r="C301" s="78">
        <f t="shared" si="71"/>
        <v>127500</v>
      </c>
      <c r="D301" s="104">
        <v>0.34793966724671127</v>
      </c>
      <c r="E301" s="105">
        <v>0.5361779702847409</v>
      </c>
      <c r="F301" s="115">
        <f t="shared" si="72"/>
        <v>10622663.022254352</v>
      </c>
      <c r="G301" s="116">
        <f t="shared" si="73"/>
        <v>138851229.87379271</v>
      </c>
      <c r="H301" s="110">
        <f t="shared" si="74"/>
        <v>0.34793966724671127</v>
      </c>
      <c r="I301" s="111">
        <f t="shared" si="75"/>
        <v>0.53617797028474079</v>
      </c>
    </row>
    <row r="302" spans="3:9" x14ac:dyDescent="0.35">
      <c r="C302" s="78">
        <f t="shared" si="71"/>
        <v>128000</v>
      </c>
      <c r="D302" s="104">
        <v>0.34649926534459269</v>
      </c>
      <c r="E302" s="105">
        <v>0.53487910851892051</v>
      </c>
      <c r="F302" s="115">
        <f t="shared" si="72"/>
        <v>10578687.283173211</v>
      </c>
      <c r="G302" s="116">
        <f t="shared" si="73"/>
        <v>138514870.37449354</v>
      </c>
      <c r="H302" s="110">
        <f t="shared" si="74"/>
        <v>0.34649926534459269</v>
      </c>
      <c r="I302" s="111">
        <f t="shared" si="75"/>
        <v>0.53487910851892029</v>
      </c>
    </row>
    <row r="303" spans="3:9" x14ac:dyDescent="0.35">
      <c r="C303" s="78">
        <f t="shared" si="71"/>
        <v>128500</v>
      </c>
      <c r="D303" s="104">
        <v>0.34506482213713346</v>
      </c>
      <c r="E303" s="105">
        <v>0.53358334451395817</v>
      </c>
      <c r="F303" s="115">
        <f t="shared" si="72"/>
        <v>10534893.464152867</v>
      </c>
      <c r="G303" s="116">
        <f t="shared" si="73"/>
        <v>138179313.08626765</v>
      </c>
      <c r="H303" s="110">
        <f t="shared" si="74"/>
        <v>0.34506482213713346</v>
      </c>
      <c r="I303" s="111">
        <f t="shared" si="75"/>
        <v>0.53358334451395806</v>
      </c>
    </row>
    <row r="304" spans="3:9" x14ac:dyDescent="0.35">
      <c r="C304" s="78">
        <f t="shared" ref="C304:C367" si="76">C303+500</f>
        <v>129000</v>
      </c>
      <c r="D304" s="104">
        <v>0.34363631297424013</v>
      </c>
      <c r="E304" s="105">
        <v>0.53229067088175241</v>
      </c>
      <c r="F304" s="115">
        <f t="shared" ref="F304:F367" si="77">D304*F$46</f>
        <v>10491280.812621363</v>
      </c>
      <c r="G304" s="116">
        <f t="shared" ref="G304:G367" si="78">E304*G$46</f>
        <v>137844556.09585667</v>
      </c>
      <c r="H304" s="110">
        <f t="shared" ref="H304:H367" si="79">((1000*F304)/H$45)/H$46</f>
        <v>0.34363631297424013</v>
      </c>
      <c r="I304" s="111">
        <f t="shared" ref="I304:I367" si="80">((1000*G304)/I$45)/I$46</f>
        <v>0.5322906708817523</v>
      </c>
    </row>
    <row r="305" spans="3:9" x14ac:dyDescent="0.35">
      <c r="C305" s="78">
        <f t="shared" si="76"/>
        <v>129500</v>
      </c>
      <c r="D305" s="104">
        <v>0.34221371330779188</v>
      </c>
      <c r="E305" s="105">
        <v>0.53100108025182235</v>
      </c>
      <c r="F305" s="115">
        <f t="shared" si="77"/>
        <v>10447848.579119984</v>
      </c>
      <c r="G305" s="116">
        <f t="shared" si="78"/>
        <v>137510597.49456537</v>
      </c>
      <c r="H305" s="110">
        <f t="shared" si="79"/>
        <v>0.34221371330779188</v>
      </c>
      <c r="I305" s="111">
        <f t="shared" si="80"/>
        <v>0.53100108025182235</v>
      </c>
    </row>
    <row r="306" spans="3:9" x14ac:dyDescent="0.35">
      <c r="C306" s="78">
        <f t="shared" si="76"/>
        <v>130000</v>
      </c>
      <c r="D306" s="104">
        <v>0.3407969986912196</v>
      </c>
      <c r="E306" s="105">
        <v>0.5297145652712657</v>
      </c>
      <c r="F306" s="115">
        <f t="shared" si="77"/>
        <v>10404596.01729041</v>
      </c>
      <c r="G306" s="116">
        <f t="shared" si="78"/>
        <v>137177435.37825072</v>
      </c>
      <c r="H306" s="110">
        <f t="shared" si="79"/>
        <v>0.34079699869121954</v>
      </c>
      <c r="I306" s="111">
        <f t="shared" si="80"/>
        <v>0.52971456527126559</v>
      </c>
    </row>
    <row r="307" spans="3:9" x14ac:dyDescent="0.35">
      <c r="C307" s="78">
        <f t="shared" si="76"/>
        <v>130500</v>
      </c>
      <c r="D307" s="104">
        <v>0.33938614477908502</v>
      </c>
      <c r="E307" s="105">
        <v>0.5284311186047167</v>
      </c>
      <c r="F307" s="115">
        <f t="shared" si="77"/>
        <v>10361522.383861866</v>
      </c>
      <c r="G307" s="116">
        <f t="shared" si="78"/>
        <v>136845067.84731111</v>
      </c>
      <c r="H307" s="110">
        <f t="shared" si="79"/>
        <v>0.33938614477908507</v>
      </c>
      <c r="I307" s="111">
        <f t="shared" si="80"/>
        <v>0.52843111860471659</v>
      </c>
    </row>
    <row r="308" spans="3:9" x14ac:dyDescent="0.35">
      <c r="C308" s="78">
        <f t="shared" si="76"/>
        <v>131000</v>
      </c>
      <c r="D308" s="104">
        <v>0.33798112732666313</v>
      </c>
      <c r="E308" s="105">
        <v>0.52715073293430414</v>
      </c>
      <c r="F308" s="115">
        <f t="shared" si="77"/>
        <v>10318626.938638365</v>
      </c>
      <c r="G308" s="116">
        <f t="shared" si="78"/>
        <v>136513493.00667536</v>
      </c>
      <c r="H308" s="110">
        <f t="shared" si="79"/>
        <v>0.33798112732666313</v>
      </c>
      <c r="I308" s="111">
        <f t="shared" si="80"/>
        <v>0.52715073293430414</v>
      </c>
    </row>
    <row r="309" spans="3:9" x14ac:dyDescent="0.35">
      <c r="C309" s="78">
        <f t="shared" si="76"/>
        <v>131500</v>
      </c>
      <c r="D309" s="104">
        <v>0.33658192218952504</v>
      </c>
      <c r="E309" s="105">
        <v>0.52587340095960977</v>
      </c>
      <c r="F309" s="115">
        <f t="shared" si="77"/>
        <v>10275908.944485988</v>
      </c>
      <c r="G309" s="116">
        <f t="shared" si="78"/>
        <v>136182708.965792</v>
      </c>
      <c r="H309" s="110">
        <f t="shared" si="79"/>
        <v>0.33658192218952504</v>
      </c>
      <c r="I309" s="111">
        <f t="shared" si="80"/>
        <v>0.52587340095960977</v>
      </c>
    </row>
    <row r="310" spans="3:9" x14ac:dyDescent="0.35">
      <c r="C310" s="78">
        <f t="shared" si="76"/>
        <v>132000</v>
      </c>
      <c r="D310" s="104">
        <v>0.33518850532312311</v>
      </c>
      <c r="E310" s="105">
        <v>0.52459911539762683</v>
      </c>
      <c r="F310" s="115">
        <f t="shared" si="77"/>
        <v>10233367.667320203</v>
      </c>
      <c r="G310" s="116">
        <f t="shared" si="78"/>
        <v>135852713.83861849</v>
      </c>
      <c r="H310" s="110">
        <f t="shared" si="79"/>
        <v>0.33518850532312316</v>
      </c>
      <c r="I310" s="111">
        <f t="shared" si="80"/>
        <v>0.52459911539762683</v>
      </c>
    </row>
    <row r="311" spans="3:9" x14ac:dyDescent="0.35">
      <c r="C311" s="78">
        <f t="shared" si="76"/>
        <v>132500</v>
      </c>
      <c r="D311" s="104">
        <v>0.33380085278237803</v>
      </c>
      <c r="E311" s="105">
        <v>0.52332786898271821</v>
      </c>
      <c r="F311" s="115">
        <f t="shared" si="77"/>
        <v>10191002.376093268</v>
      </c>
      <c r="G311" s="116">
        <f t="shared" si="78"/>
        <v>135523505.74361044</v>
      </c>
      <c r="H311" s="110">
        <f t="shared" si="79"/>
        <v>0.33380085278237814</v>
      </c>
      <c r="I311" s="111">
        <f t="shared" si="80"/>
        <v>0.52332786898271821</v>
      </c>
    </row>
    <row r="312" spans="3:9" x14ac:dyDescent="0.35">
      <c r="C312" s="78">
        <f t="shared" si="76"/>
        <v>133000</v>
      </c>
      <c r="D312" s="104">
        <v>0.33241894072126693</v>
      </c>
      <c r="E312" s="105">
        <v>0.52205965446657587</v>
      </c>
      <c r="F312" s="115">
        <f t="shared" si="77"/>
        <v>10148812.34278165</v>
      </c>
      <c r="G312" s="116">
        <f t="shared" si="78"/>
        <v>135195082.80371115</v>
      </c>
      <c r="H312" s="110">
        <f t="shared" si="79"/>
        <v>0.33241894072126699</v>
      </c>
      <c r="I312" s="111">
        <f t="shared" si="80"/>
        <v>0.52205965446657587</v>
      </c>
    </row>
    <row r="313" spans="3:9" x14ac:dyDescent="0.35">
      <c r="C313" s="78">
        <f t="shared" si="76"/>
        <v>133500</v>
      </c>
      <c r="D313" s="104">
        <v>0.33104274539241407</v>
      </c>
      <c r="E313" s="105">
        <v>0.5207944646181778</v>
      </c>
      <c r="F313" s="115">
        <f t="shared" si="77"/>
        <v>10106796.842373531</v>
      </c>
      <c r="G313" s="116">
        <f t="shared" si="78"/>
        <v>134867443.14634025</v>
      </c>
      <c r="H313" s="110">
        <f t="shared" si="79"/>
        <v>0.33104274539241407</v>
      </c>
      <c r="I313" s="111">
        <f t="shared" si="80"/>
        <v>0.5207944646181778</v>
      </c>
    </row>
    <row r="314" spans="3:9" x14ac:dyDescent="0.35">
      <c r="C314" s="78">
        <f t="shared" si="76"/>
        <v>134000</v>
      </c>
      <c r="D314" s="104">
        <v>0.32967224314668231</v>
      </c>
      <c r="E314" s="105">
        <v>0.51953229222374864</v>
      </c>
      <c r="F314" s="115">
        <f t="shared" si="77"/>
        <v>10064955.152856341</v>
      </c>
      <c r="G314" s="116">
        <f t="shared" si="78"/>
        <v>134540584.90338376</v>
      </c>
      <c r="H314" s="110">
        <f t="shared" si="79"/>
        <v>0.32967224314668231</v>
      </c>
      <c r="I314" s="111">
        <f t="shared" si="80"/>
        <v>0.51953229222374853</v>
      </c>
    </row>
    <row r="315" spans="3:9" x14ac:dyDescent="0.35">
      <c r="C315" s="78">
        <f t="shared" si="76"/>
        <v>134500</v>
      </c>
      <c r="D315" s="104">
        <v>0.32830741043276718</v>
      </c>
      <c r="E315" s="105">
        <v>0.51827313008671738</v>
      </c>
      <c r="F315" s="115">
        <f t="shared" si="77"/>
        <v>10023286.555204354</v>
      </c>
      <c r="G315" s="116">
        <f t="shared" si="78"/>
        <v>134214506.21118303</v>
      </c>
      <c r="H315" s="110">
        <f t="shared" si="79"/>
        <v>0.32830741043276712</v>
      </c>
      <c r="I315" s="111">
        <f t="shared" si="80"/>
        <v>0.51827313008671738</v>
      </c>
    </row>
    <row r="316" spans="3:9" x14ac:dyDescent="0.35">
      <c r="C316" s="78">
        <f t="shared" si="76"/>
        <v>135000</v>
      </c>
      <c r="D316" s="104">
        <v>0.32694822379679161</v>
      </c>
      <c r="E316" s="105">
        <v>0.51701697102767685</v>
      </c>
      <c r="F316" s="115">
        <f t="shared" si="77"/>
        <v>9981790.3333663251</v>
      </c>
      <c r="G316" s="116">
        <f t="shared" si="78"/>
        <v>133889205.21052413</v>
      </c>
      <c r="H316" s="110">
        <f t="shared" si="79"/>
        <v>0.32694822379679161</v>
      </c>
      <c r="I316" s="111">
        <f t="shared" si="80"/>
        <v>0.51701697102767685</v>
      </c>
    </row>
    <row r="317" spans="3:9" x14ac:dyDescent="0.35">
      <c r="C317" s="78">
        <f t="shared" si="76"/>
        <v>135500</v>
      </c>
      <c r="D317" s="104">
        <v>0.32559465988190345</v>
      </c>
      <c r="E317" s="105">
        <v>0.51576380788434262</v>
      </c>
      <c r="F317" s="115">
        <f t="shared" si="77"/>
        <v>9940465.7742531914</v>
      </c>
      <c r="G317" s="116">
        <f t="shared" si="78"/>
        <v>133564680.0466274</v>
      </c>
      <c r="H317" s="110">
        <f t="shared" si="79"/>
        <v>0.32559465988190345</v>
      </c>
      <c r="I317" s="111">
        <f t="shared" si="80"/>
        <v>0.51576380788434251</v>
      </c>
    </row>
    <row r="318" spans="3:9" x14ac:dyDescent="0.35">
      <c r="C318" s="78">
        <f t="shared" si="76"/>
        <v>136000</v>
      </c>
      <c r="D318" s="104">
        <v>0.32424669542787349</v>
      </c>
      <c r="E318" s="105">
        <v>0.51451363351151203</v>
      </c>
      <c r="F318" s="115">
        <f t="shared" si="77"/>
        <v>9899312.1677258164</v>
      </c>
      <c r="G318" s="116">
        <f t="shared" si="78"/>
        <v>133240928.86913677</v>
      </c>
      <c r="H318" s="110">
        <f t="shared" si="79"/>
        <v>0.32424669542787354</v>
      </c>
      <c r="I318" s="111">
        <f t="shared" si="80"/>
        <v>0.51451363351151191</v>
      </c>
    </row>
    <row r="319" spans="3:9" x14ac:dyDescent="0.35">
      <c r="C319" s="78">
        <f t="shared" si="76"/>
        <v>136500</v>
      </c>
      <c r="D319" s="104">
        <v>0.32290430727069624</v>
      </c>
      <c r="E319" s="105">
        <v>0.51326644078102368</v>
      </c>
      <c r="F319" s="115">
        <f t="shared" si="77"/>
        <v>9858328.8065827824</v>
      </c>
      <c r="G319" s="116">
        <f t="shared" si="78"/>
        <v>132917949.8321092</v>
      </c>
      <c r="H319" s="110">
        <f t="shared" si="79"/>
        <v>0.32290430727069624</v>
      </c>
      <c r="I319" s="111">
        <f t="shared" si="80"/>
        <v>0.51326644078102357</v>
      </c>
    </row>
    <row r="320" spans="3:9" x14ac:dyDescent="0.35">
      <c r="C320" s="78">
        <f t="shared" si="76"/>
        <v>137000</v>
      </c>
      <c r="D320" s="104">
        <v>0.32156747234219202</v>
      </c>
      <c r="E320" s="105">
        <v>0.51202222258171681</v>
      </c>
      <c r="F320" s="115">
        <f t="shared" si="77"/>
        <v>9817514.986548258</v>
      </c>
      <c r="G320" s="116">
        <f t="shared" si="78"/>
        <v>132595741.09400426</v>
      </c>
      <c r="H320" s="110">
        <f t="shared" si="79"/>
        <v>0.32156747234219207</v>
      </c>
      <c r="I320" s="111">
        <f t="shared" si="80"/>
        <v>0.5120222225817167</v>
      </c>
    </row>
    <row r="321" spans="3:9" x14ac:dyDescent="0.35">
      <c r="C321" s="78">
        <f t="shared" si="76"/>
        <v>137500</v>
      </c>
      <c r="D321" s="104">
        <v>0.32023616766960972</v>
      </c>
      <c r="E321" s="105">
        <v>0.51078097181939064</v>
      </c>
      <c r="F321" s="115">
        <f t="shared" si="77"/>
        <v>9776870.0062598586</v>
      </c>
      <c r="G321" s="116">
        <f t="shared" si="78"/>
        <v>132274300.81767353</v>
      </c>
      <c r="H321" s="110">
        <f t="shared" si="79"/>
        <v>0.32023616766960972</v>
      </c>
      <c r="I321" s="111">
        <f t="shared" si="80"/>
        <v>0.51078097181939064</v>
      </c>
    </row>
    <row r="322" spans="3:9" x14ac:dyDescent="0.35">
      <c r="C322" s="78">
        <f t="shared" si="76"/>
        <v>138000</v>
      </c>
      <c r="D322" s="104">
        <v>0.31891037037523295</v>
      </c>
      <c r="E322" s="105">
        <v>0.50954268141676362</v>
      </c>
      <c r="F322" s="115">
        <f t="shared" si="77"/>
        <v>9736393.1672566347</v>
      </c>
      <c r="G322" s="116">
        <f t="shared" si="78"/>
        <v>131953627.17035012</v>
      </c>
      <c r="H322" s="110">
        <f t="shared" si="79"/>
        <v>0.31891037037523295</v>
      </c>
      <c r="I322" s="111">
        <f t="shared" si="80"/>
        <v>0.50954268141676351</v>
      </c>
    </row>
    <row r="323" spans="3:9" x14ac:dyDescent="0.35">
      <c r="C323" s="78">
        <f t="shared" si="76"/>
        <v>138500</v>
      </c>
      <c r="D323" s="104">
        <v>0.31759005767598641</v>
      </c>
      <c r="E323" s="105">
        <v>0.50830734431343372</v>
      </c>
      <c r="F323" s="115">
        <f t="shared" si="77"/>
        <v>9696083.773967037</v>
      </c>
      <c r="G323" s="116">
        <f t="shared" si="78"/>
        <v>131633718.32363828</v>
      </c>
      <c r="H323" s="110">
        <f t="shared" si="79"/>
        <v>0.31759005767598641</v>
      </c>
      <c r="I323" s="111">
        <f t="shared" si="80"/>
        <v>0.50830734431343372</v>
      </c>
    </row>
    <row r="324" spans="3:9" x14ac:dyDescent="0.35">
      <c r="C324" s="78">
        <f t="shared" si="76"/>
        <v>139000</v>
      </c>
      <c r="D324" s="104">
        <v>0.31627520688304406</v>
      </c>
      <c r="E324" s="105">
        <v>0.50707495346583775</v>
      </c>
      <c r="F324" s="115">
        <f t="shared" si="77"/>
        <v>9655941.1336969733</v>
      </c>
      <c r="G324" s="116">
        <f t="shared" si="78"/>
        <v>131314572.45350297</v>
      </c>
      <c r="H324" s="110">
        <f t="shared" si="79"/>
        <v>0.31627520688304406</v>
      </c>
      <c r="I324" s="111">
        <f t="shared" si="80"/>
        <v>0.50707495346583775</v>
      </c>
    </row>
    <row r="325" spans="3:9" x14ac:dyDescent="0.35">
      <c r="C325" s="78">
        <f t="shared" si="76"/>
        <v>139500</v>
      </c>
      <c r="D325" s="104">
        <v>0.31496579540144032</v>
      </c>
      <c r="E325" s="105">
        <v>0.50584550184721122</v>
      </c>
      <c r="F325" s="115">
        <f t="shared" si="77"/>
        <v>9615964.5566179231</v>
      </c>
      <c r="G325" s="116">
        <f t="shared" si="78"/>
        <v>130996187.74025942</v>
      </c>
      <c r="H325" s="110">
        <f t="shared" si="79"/>
        <v>0.31496579540144037</v>
      </c>
      <c r="I325" s="111">
        <f t="shared" si="80"/>
        <v>0.50584550184721122</v>
      </c>
    </row>
    <row r="326" spans="3:9" x14ac:dyDescent="0.35">
      <c r="C326" s="78">
        <f t="shared" si="76"/>
        <v>140000</v>
      </c>
      <c r="D326" s="104">
        <v>0.31366180072968058</v>
      </c>
      <c r="E326" s="105">
        <v>0.50461898244754844</v>
      </c>
      <c r="F326" s="115">
        <f t="shared" si="77"/>
        <v>9576153.3557550535</v>
      </c>
      <c r="G326" s="116">
        <f t="shared" si="78"/>
        <v>130678562.36856277</v>
      </c>
      <c r="H326" s="110">
        <f t="shared" si="79"/>
        <v>0.31366180072968058</v>
      </c>
      <c r="I326" s="111">
        <f t="shared" si="80"/>
        <v>0.50461898244754833</v>
      </c>
    </row>
    <row r="327" spans="3:9" x14ac:dyDescent="0.35">
      <c r="C327" s="78">
        <f t="shared" si="76"/>
        <v>140500</v>
      </c>
      <c r="D327" s="104">
        <v>0.31236320045935517</v>
      </c>
      <c r="E327" s="105">
        <v>0.50339538827356201</v>
      </c>
      <c r="F327" s="115">
        <f t="shared" si="77"/>
        <v>9536506.8469754308</v>
      </c>
      <c r="G327" s="116">
        <f t="shared" si="78"/>
        <v>130361694.52739765</v>
      </c>
      <c r="H327" s="110">
        <f t="shared" si="79"/>
        <v>0.31236320045935517</v>
      </c>
      <c r="I327" s="111">
        <f t="shared" si="80"/>
        <v>0.50339538827356189</v>
      </c>
    </row>
    <row r="328" spans="3:9" x14ac:dyDescent="0.35">
      <c r="C328" s="78">
        <f t="shared" si="76"/>
        <v>141000</v>
      </c>
      <c r="D328" s="104">
        <v>0.31106997227475414</v>
      </c>
      <c r="E328" s="105">
        <v>0.5021747123486443</v>
      </c>
      <c r="F328" s="115">
        <f t="shared" si="77"/>
        <v>9497024.3489762656</v>
      </c>
      <c r="G328" s="116">
        <f t="shared" si="78"/>
        <v>130045582.41006814</v>
      </c>
      <c r="H328" s="110">
        <f t="shared" si="79"/>
        <v>0.31106997227475414</v>
      </c>
      <c r="I328" s="111">
        <f t="shared" si="80"/>
        <v>0.5021747123486443</v>
      </c>
    </row>
    <row r="329" spans="3:9" x14ac:dyDescent="0.35">
      <c r="C329" s="78">
        <f t="shared" si="76"/>
        <v>141500</v>
      </c>
      <c r="D329" s="104">
        <v>0.30978209395248391</v>
      </c>
      <c r="E329" s="105">
        <v>0.50095694771282606</v>
      </c>
      <c r="F329" s="115">
        <f t="shared" si="77"/>
        <v>9457705.1832731999</v>
      </c>
      <c r="G329" s="116">
        <f t="shared" si="78"/>
        <v>129730224.21418706</v>
      </c>
      <c r="H329" s="110">
        <f t="shared" si="79"/>
        <v>0.30978209395248385</v>
      </c>
      <c r="I329" s="111">
        <f t="shared" si="80"/>
        <v>0.50095694771282606</v>
      </c>
    </row>
    <row r="330" spans="3:9" x14ac:dyDescent="0.35">
      <c r="C330" s="78">
        <f t="shared" si="76"/>
        <v>142000</v>
      </c>
      <c r="D330" s="104">
        <v>0.30849954336108487</v>
      </c>
      <c r="E330" s="105">
        <v>0.4997420874227374</v>
      </c>
      <c r="F330" s="115">
        <f t="shared" si="77"/>
        <v>9418548.67418864</v>
      </c>
      <c r="G330" s="116">
        <f t="shared" si="78"/>
        <v>129415618.14166591</v>
      </c>
      <c r="H330" s="110">
        <f t="shared" si="79"/>
        <v>0.30849954336108493</v>
      </c>
      <c r="I330" s="111">
        <f t="shared" si="80"/>
        <v>0.49974208742273735</v>
      </c>
    </row>
    <row r="331" spans="3:9" x14ac:dyDescent="0.35">
      <c r="C331" s="78">
        <f t="shared" si="76"/>
        <v>142500</v>
      </c>
      <c r="D331" s="104">
        <v>0.30722229846065213</v>
      </c>
      <c r="E331" s="105">
        <v>0.49853012455156853</v>
      </c>
      <c r="F331" s="115">
        <f t="shared" si="77"/>
        <v>9379554.1488401704</v>
      </c>
      <c r="G331" s="116">
        <f t="shared" si="78"/>
        <v>129101762.39870466</v>
      </c>
      <c r="H331" s="110">
        <f t="shared" si="79"/>
        <v>0.30722229846065213</v>
      </c>
      <c r="I331" s="111">
        <f t="shared" si="80"/>
        <v>0.49853012455156848</v>
      </c>
    </row>
    <row r="332" spans="3:9" x14ac:dyDescent="0.35">
      <c r="C332" s="78">
        <f t="shared" si="76"/>
        <v>143000</v>
      </c>
      <c r="D332" s="104">
        <v>0.30595033730245547</v>
      </c>
      <c r="E332" s="105">
        <v>0.49732105218902994</v>
      </c>
      <c r="F332" s="115">
        <f t="shared" si="77"/>
        <v>9340720.9371289611</v>
      </c>
      <c r="G332" s="116">
        <f t="shared" si="78"/>
        <v>128788655.19578145</v>
      </c>
      <c r="H332" s="110">
        <f t="shared" si="79"/>
        <v>0.30595033730245552</v>
      </c>
      <c r="I332" s="111">
        <f t="shared" si="80"/>
        <v>0.49732105218902989</v>
      </c>
    </row>
    <row r="333" spans="3:9" x14ac:dyDescent="0.35">
      <c r="C333" s="78">
        <f t="shared" si="76"/>
        <v>143500</v>
      </c>
      <c r="D333" s="104">
        <v>0.30468363802856302</v>
      </c>
      <c r="E333" s="105">
        <v>0.49611486344131289</v>
      </c>
      <c r="F333" s="115">
        <f t="shared" si="77"/>
        <v>9302048.3717282675</v>
      </c>
      <c r="G333" s="116">
        <f t="shared" si="78"/>
        <v>128476294.74764238</v>
      </c>
      <c r="H333" s="110">
        <f t="shared" si="79"/>
        <v>0.30468363802856308</v>
      </c>
      <c r="I333" s="111">
        <f t="shared" si="80"/>
        <v>0.49611486344131284</v>
      </c>
    </row>
    <row r="334" spans="3:9" x14ac:dyDescent="0.35">
      <c r="C334" s="78">
        <f t="shared" si="76"/>
        <v>144000</v>
      </c>
      <c r="D334" s="104">
        <v>0.3034221788714655</v>
      </c>
      <c r="E334" s="105">
        <v>0.49491155143105042</v>
      </c>
      <c r="F334" s="115">
        <f t="shared" si="77"/>
        <v>9263535.7880719677</v>
      </c>
      <c r="G334" s="116">
        <f t="shared" si="78"/>
        <v>128164679.27329135</v>
      </c>
      <c r="H334" s="110">
        <f t="shared" si="79"/>
        <v>0.3034221788714655</v>
      </c>
      <c r="I334" s="111">
        <f t="shared" si="80"/>
        <v>0.49491155143105037</v>
      </c>
    </row>
    <row r="335" spans="3:9" x14ac:dyDescent="0.35">
      <c r="C335" s="78">
        <f t="shared" si="76"/>
        <v>144500</v>
      </c>
      <c r="D335" s="104">
        <v>0.30216593815370207</v>
      </c>
      <c r="E335" s="105">
        <v>0.49371110929727779</v>
      </c>
      <c r="F335" s="115">
        <f t="shared" si="77"/>
        <v>9225182.5243431348</v>
      </c>
      <c r="G335" s="116">
        <f t="shared" si="78"/>
        <v>127853806.99597991</v>
      </c>
      <c r="H335" s="110">
        <f t="shared" si="79"/>
        <v>0.30216593815370207</v>
      </c>
      <c r="I335" s="111">
        <f t="shared" si="80"/>
        <v>0.49371110929727768</v>
      </c>
    </row>
    <row r="336" spans="3:9" x14ac:dyDescent="0.35">
      <c r="C336" s="78">
        <f t="shared" si="76"/>
        <v>145000</v>
      </c>
      <c r="D336" s="104">
        <v>0.30091489428748747</v>
      </c>
      <c r="E336" s="105">
        <v>0.49251353019539362</v>
      </c>
      <c r="F336" s="115">
        <f t="shared" si="77"/>
        <v>9186987.9214626495</v>
      </c>
      <c r="G336" s="116">
        <f t="shared" si="78"/>
        <v>127543676.14319707</v>
      </c>
      <c r="H336" s="110">
        <f t="shared" si="79"/>
        <v>0.30091489428748747</v>
      </c>
      <c r="I336" s="111">
        <f t="shared" si="80"/>
        <v>0.49251353019539357</v>
      </c>
    </row>
    <row r="337" spans="3:9" x14ac:dyDescent="0.35">
      <c r="C337" s="78">
        <f t="shared" si="76"/>
        <v>145500</v>
      </c>
      <c r="D337" s="104">
        <v>0.29966902577434185</v>
      </c>
      <c r="E337" s="105">
        <v>0.4913188072971208</v>
      </c>
      <c r="F337" s="115">
        <f t="shared" si="77"/>
        <v>9148951.3230779115</v>
      </c>
      <c r="G337" s="116">
        <f t="shared" si="78"/>
        <v>127234284.94665936</v>
      </c>
      <c r="H337" s="110">
        <f t="shared" si="79"/>
        <v>0.29966902577434185</v>
      </c>
      <c r="I337" s="111">
        <f t="shared" si="80"/>
        <v>0.49131880729712074</v>
      </c>
    </row>
    <row r="338" spans="3:9" x14ac:dyDescent="0.35">
      <c r="C338" s="78">
        <f t="shared" si="76"/>
        <v>146000</v>
      </c>
      <c r="D338" s="104">
        <v>0.29842831120472052</v>
      </c>
      <c r="E338" s="105">
        <v>0.4901269337904674</v>
      </c>
      <c r="F338" s="115">
        <f t="shared" si="77"/>
        <v>9111072.0755515192</v>
      </c>
      <c r="G338" s="116">
        <f t="shared" si="78"/>
        <v>126925631.64230049</v>
      </c>
      <c r="H338" s="110">
        <f t="shared" si="79"/>
        <v>0.29842831120472058</v>
      </c>
      <c r="I338" s="111">
        <f t="shared" si="80"/>
        <v>0.49012693379046735</v>
      </c>
    </row>
    <row r="339" spans="3:9" x14ac:dyDescent="0.35">
      <c r="C339" s="78">
        <f t="shared" si="76"/>
        <v>146500</v>
      </c>
      <c r="D339" s="104">
        <v>0.29719272925764662</v>
      </c>
      <c r="E339" s="105">
        <v>0.48893790287968819</v>
      </c>
      <c r="F339" s="115">
        <f t="shared" si="77"/>
        <v>9073349.5279500671</v>
      </c>
      <c r="G339" s="116">
        <f t="shared" si="78"/>
        <v>126617714.47026156</v>
      </c>
      <c r="H339" s="110">
        <f t="shared" si="79"/>
        <v>0.29719272925764662</v>
      </c>
      <c r="I339" s="111">
        <f t="shared" si="80"/>
        <v>0.48893790287968814</v>
      </c>
    </row>
    <row r="340" spans="3:9" x14ac:dyDescent="0.35">
      <c r="C340" s="78">
        <f t="shared" si="76"/>
        <v>147000</v>
      </c>
      <c r="D340" s="104">
        <v>0.29596225870034437</v>
      </c>
      <c r="E340" s="105">
        <v>0.48775170778524524</v>
      </c>
      <c r="F340" s="115">
        <f t="shared" si="77"/>
        <v>9035783.0320329498</v>
      </c>
      <c r="G340" s="116">
        <f t="shared" si="78"/>
        <v>126310531.67488077</v>
      </c>
      <c r="H340" s="110">
        <f t="shared" si="79"/>
        <v>0.29596225870034437</v>
      </c>
      <c r="I340" s="111">
        <f t="shared" si="80"/>
        <v>0.48775170778524513</v>
      </c>
    </row>
    <row r="341" spans="3:9" x14ac:dyDescent="0.35">
      <c r="C341" s="78">
        <f t="shared" si="76"/>
        <v>147500</v>
      </c>
      <c r="D341" s="104">
        <v>0.29473687838787427</v>
      </c>
      <c r="E341" s="105">
        <v>0.48656834174377028</v>
      </c>
      <c r="F341" s="115">
        <f t="shared" si="77"/>
        <v>8998371.9422412105</v>
      </c>
      <c r="G341" s="116">
        <f t="shared" si="78"/>
        <v>126004081.5046837</v>
      </c>
      <c r="H341" s="110">
        <f t="shared" si="79"/>
        <v>0.29473687838787432</v>
      </c>
      <c r="I341" s="111">
        <f t="shared" si="80"/>
        <v>0.48656834174377023</v>
      </c>
    </row>
    <row r="342" spans="3:9" x14ac:dyDescent="0.35">
      <c r="C342" s="78">
        <f t="shared" si="76"/>
        <v>148000</v>
      </c>
      <c r="D342" s="104">
        <v>0.29351656726277003</v>
      </c>
      <c r="E342" s="105">
        <v>0.48538779800802534</v>
      </c>
      <c r="F342" s="115">
        <f t="shared" si="77"/>
        <v>8961115.6156864725</v>
      </c>
      <c r="G342" s="116">
        <f t="shared" si="78"/>
        <v>125698362.21237311</v>
      </c>
      <c r="H342" s="110">
        <f t="shared" si="79"/>
        <v>0.29351656726277003</v>
      </c>
      <c r="I342" s="111">
        <f t="shared" si="80"/>
        <v>0.48538779800802528</v>
      </c>
    </row>
    <row r="343" spans="3:9" x14ac:dyDescent="0.35">
      <c r="C343" s="78">
        <f t="shared" si="76"/>
        <v>148500</v>
      </c>
      <c r="D343" s="104">
        <v>0.29230130435467633</v>
      </c>
      <c r="E343" s="105">
        <v>0.48421006984686399</v>
      </c>
      <c r="F343" s="115">
        <f t="shared" si="77"/>
        <v>8924013.4121398702</v>
      </c>
      <c r="G343" s="116">
        <f t="shared" si="78"/>
        <v>125393372.05481887</v>
      </c>
      <c r="H343" s="110">
        <f t="shared" si="79"/>
        <v>0.29230130435467633</v>
      </c>
      <c r="I343" s="111">
        <f t="shared" si="80"/>
        <v>0.48421006984686388</v>
      </c>
    </row>
    <row r="344" spans="3:9" x14ac:dyDescent="0.35">
      <c r="C344" s="78">
        <f t="shared" si="76"/>
        <v>149000</v>
      </c>
      <c r="D344" s="104">
        <v>0.29109106877998869</v>
      </c>
      <c r="E344" s="105">
        <v>0.48303515054519403</v>
      </c>
      <c r="F344" s="115">
        <f t="shared" si="77"/>
        <v>8887064.6940210611</v>
      </c>
      <c r="G344" s="116">
        <f t="shared" si="78"/>
        <v>125089109.29304837</v>
      </c>
      <c r="H344" s="110">
        <f t="shared" si="79"/>
        <v>0.29109106877998875</v>
      </c>
      <c r="I344" s="111">
        <f t="shared" si="80"/>
        <v>0.48303515054519403</v>
      </c>
    </row>
    <row r="345" spans="3:9" x14ac:dyDescent="0.35">
      <c r="C345" s="78">
        <f t="shared" si="76"/>
        <v>149500</v>
      </c>
      <c r="D345" s="104">
        <v>0.28988583974149412</v>
      </c>
      <c r="E345" s="105">
        <v>0.48186303340393855</v>
      </c>
      <c r="F345" s="115">
        <f t="shared" si="77"/>
        <v>8850268.8263872471</v>
      </c>
      <c r="G345" s="116">
        <f t="shared" si="78"/>
        <v>124785572.19223641</v>
      </c>
      <c r="H345" s="110">
        <f t="shared" si="79"/>
        <v>0.28988583974149418</v>
      </c>
      <c r="I345" s="111">
        <f t="shared" si="80"/>
        <v>0.48186303340393855</v>
      </c>
    </row>
    <row r="346" spans="3:9" x14ac:dyDescent="0.35">
      <c r="C346" s="78">
        <f t="shared" si="76"/>
        <v>150000</v>
      </c>
      <c r="D346" s="104">
        <v>0.28868559652801473</v>
      </c>
      <c r="E346" s="105">
        <v>0.48069371173999753</v>
      </c>
      <c r="F346" s="115">
        <f t="shared" si="77"/>
        <v>8813625.1769222971</v>
      </c>
      <c r="G346" s="116">
        <f t="shared" si="78"/>
        <v>124482759.02169518</v>
      </c>
      <c r="H346" s="110">
        <f t="shared" si="79"/>
        <v>0.28868559652801473</v>
      </c>
      <c r="I346" s="111">
        <f t="shared" si="80"/>
        <v>0.48069371173999748</v>
      </c>
    </row>
    <row r="347" spans="3:9" x14ac:dyDescent="0.35">
      <c r="C347" s="78">
        <f t="shared" si="76"/>
        <v>150500</v>
      </c>
      <c r="D347" s="104">
        <v>0.28749031851405077</v>
      </c>
      <c r="E347" s="105">
        <v>0.47952717888621044</v>
      </c>
      <c r="F347" s="115">
        <f t="shared" si="77"/>
        <v>8777133.1159258559</v>
      </c>
      <c r="G347" s="116">
        <f t="shared" si="78"/>
        <v>124180668.0548647</v>
      </c>
      <c r="H347" s="110">
        <f t="shared" si="79"/>
        <v>0.28749031851405077</v>
      </c>
      <c r="I347" s="111">
        <f t="shared" si="80"/>
        <v>0.47952717888621038</v>
      </c>
    </row>
    <row r="348" spans="3:9" x14ac:dyDescent="0.35">
      <c r="C348" s="78">
        <f t="shared" si="76"/>
        <v>151000</v>
      </c>
      <c r="D348" s="104">
        <v>0.28629998515942662</v>
      </c>
      <c r="E348" s="105">
        <v>0.47836342819131744</v>
      </c>
      <c r="F348" s="115">
        <f t="shared" si="77"/>
        <v>8740792.0163025241</v>
      </c>
      <c r="G348" s="116">
        <f t="shared" si="78"/>
        <v>123879297.56930268</v>
      </c>
      <c r="H348" s="110">
        <f t="shared" si="79"/>
        <v>0.28629998515942667</v>
      </c>
      <c r="I348" s="111">
        <f t="shared" si="80"/>
        <v>0.47836342819131739</v>
      </c>
    </row>
    <row r="349" spans="3:9" x14ac:dyDescent="0.35">
      <c r="C349" s="78">
        <f t="shared" si="76"/>
        <v>151500</v>
      </c>
      <c r="D349" s="104">
        <v>0.28511457600893841</v>
      </c>
      <c r="E349" s="105">
        <v>0.47720245301992187</v>
      </c>
      <c r="F349" s="115">
        <f t="shared" si="77"/>
        <v>8704601.253551105</v>
      </c>
      <c r="G349" s="116">
        <f t="shared" si="78"/>
        <v>123578645.84667481</v>
      </c>
      <c r="H349" s="110">
        <f t="shared" si="79"/>
        <v>0.28511457600893841</v>
      </c>
      <c r="I349" s="111">
        <f t="shared" si="80"/>
        <v>0.47720245301992181</v>
      </c>
    </row>
    <row r="350" spans="3:9" x14ac:dyDescent="0.35">
      <c r="C350" s="78">
        <f t="shared" si="76"/>
        <v>152000</v>
      </c>
      <c r="D350" s="104">
        <v>0.28393407069200111</v>
      </c>
      <c r="E350" s="105">
        <v>0.47604424675245255</v>
      </c>
      <c r="F350" s="115">
        <f t="shared" si="77"/>
        <v>8668560.2057538368</v>
      </c>
      <c r="G350" s="116">
        <f t="shared" si="78"/>
        <v>123278711.17274511</v>
      </c>
      <c r="H350" s="110">
        <f t="shared" si="79"/>
        <v>0.28393407069200116</v>
      </c>
      <c r="I350" s="111">
        <f t="shared" si="80"/>
        <v>0.47604424675245244</v>
      </c>
    </row>
    <row r="351" spans="3:9" x14ac:dyDescent="0.35">
      <c r="C351" s="78">
        <f t="shared" si="76"/>
        <v>152500</v>
      </c>
      <c r="D351" s="104">
        <v>0.28275844892229929</v>
      </c>
      <c r="E351" s="105">
        <v>0.47488880278512569</v>
      </c>
      <c r="F351" s="115">
        <f t="shared" si="77"/>
        <v>8632668.2535657194</v>
      </c>
      <c r="G351" s="116">
        <f t="shared" si="78"/>
        <v>122979491.83736587</v>
      </c>
      <c r="H351" s="110">
        <f t="shared" si="79"/>
        <v>0.28275844892229934</v>
      </c>
      <c r="I351" s="111">
        <f t="shared" si="80"/>
        <v>0.47488880278512557</v>
      </c>
    </row>
    <row r="352" spans="3:9" x14ac:dyDescent="0.35">
      <c r="C352" s="78">
        <f t="shared" si="76"/>
        <v>153000</v>
      </c>
      <c r="D352" s="104">
        <v>0.28158769049743976</v>
      </c>
      <c r="E352" s="105">
        <v>0.4737361145299076</v>
      </c>
      <c r="F352" s="115">
        <f t="shared" si="77"/>
        <v>8596924.7802039143</v>
      </c>
      <c r="G352" s="116">
        <f t="shared" si="78"/>
        <v>122680986.13446817</v>
      </c>
      <c r="H352" s="110">
        <f t="shared" si="79"/>
        <v>0.28158769049743981</v>
      </c>
      <c r="I352" s="111">
        <f t="shared" si="80"/>
        <v>0.47373611452990755</v>
      </c>
    </row>
    <row r="353" spans="3:9" x14ac:dyDescent="0.35">
      <c r="C353" s="78">
        <f t="shared" si="76"/>
        <v>153500</v>
      </c>
      <c r="D353" s="104">
        <v>0.28042177529860196</v>
      </c>
      <c r="E353" s="105">
        <v>0.47258617541447656</v>
      </c>
      <c r="F353" s="115">
        <f t="shared" si="77"/>
        <v>8561329.1714370735</v>
      </c>
      <c r="G353" s="116">
        <f t="shared" si="78"/>
        <v>122383192.36205192</v>
      </c>
      <c r="H353" s="110">
        <f t="shared" si="79"/>
        <v>0.28042177529860196</v>
      </c>
      <c r="I353" s="111">
        <f t="shared" si="80"/>
        <v>0.47258617541447656</v>
      </c>
    </row>
    <row r="354" spans="3:9" x14ac:dyDescent="0.35">
      <c r="C354" s="78">
        <f t="shared" si="76"/>
        <v>154000</v>
      </c>
      <c r="D354" s="104">
        <v>0.27926068329019316</v>
      </c>
      <c r="E354" s="105">
        <v>0.47143897888218611</v>
      </c>
      <c r="F354" s="115">
        <f t="shared" si="77"/>
        <v>8525880.815574808</v>
      </c>
      <c r="G354" s="116">
        <f t="shared" si="78"/>
        <v>122086108.82217637</v>
      </c>
      <c r="H354" s="110">
        <f t="shared" si="79"/>
        <v>0.27926068329019316</v>
      </c>
      <c r="I354" s="111">
        <f t="shared" si="80"/>
        <v>0.471438978882186</v>
      </c>
    </row>
    <row r="355" spans="3:9" x14ac:dyDescent="0.35">
      <c r="C355" s="78">
        <f t="shared" si="76"/>
        <v>154500</v>
      </c>
      <c r="D355" s="104">
        <v>0.27810439451950575</v>
      </c>
      <c r="E355" s="105">
        <v>0.47029451839202702</v>
      </c>
      <c r="F355" s="115">
        <f t="shared" si="77"/>
        <v>8490579.1034572311</v>
      </c>
      <c r="G355" s="116">
        <f t="shared" si="78"/>
        <v>121789733.82095025</v>
      </c>
      <c r="H355" s="110">
        <f t="shared" si="79"/>
        <v>0.2781043945195058</v>
      </c>
      <c r="I355" s="111">
        <f t="shared" si="80"/>
        <v>0.47029451839202696</v>
      </c>
    </row>
    <row r="356" spans="3:9" x14ac:dyDescent="0.35">
      <c r="C356" s="78">
        <f t="shared" si="76"/>
        <v>155000</v>
      </c>
      <c r="D356" s="104">
        <v>0.27695288911637195</v>
      </c>
      <c r="E356" s="105">
        <v>0.46915278741859029</v>
      </c>
      <c r="F356" s="115">
        <f t="shared" si="77"/>
        <v>8455423.4284444079</v>
      </c>
      <c r="G356" s="116">
        <f t="shared" si="78"/>
        <v>121494065.66852224</v>
      </c>
      <c r="H356" s="110">
        <f t="shared" si="79"/>
        <v>0.276952889116372</v>
      </c>
      <c r="I356" s="111">
        <f t="shared" si="80"/>
        <v>0.46915278741859023</v>
      </c>
    </row>
    <row r="357" spans="3:9" x14ac:dyDescent="0.35">
      <c r="C357" s="78">
        <f t="shared" si="76"/>
        <v>155500</v>
      </c>
      <c r="D357" s="104">
        <v>0.27580614729282427</v>
      </c>
      <c r="E357" s="105">
        <v>0.46801377945203015</v>
      </c>
      <c r="F357" s="115">
        <f t="shared" si="77"/>
        <v>8420413.186405994</v>
      </c>
      <c r="G357" s="116">
        <f t="shared" si="78"/>
        <v>121199102.67907131</v>
      </c>
      <c r="H357" s="110">
        <f t="shared" si="79"/>
        <v>0.27580614729282427</v>
      </c>
      <c r="I357" s="111">
        <f t="shared" si="80"/>
        <v>0.4680137794520301</v>
      </c>
    </row>
    <row r="358" spans="3:9" x14ac:dyDescent="0.35">
      <c r="C358" s="78">
        <f t="shared" si="76"/>
        <v>156000</v>
      </c>
      <c r="D358" s="104">
        <v>0.27466414934275341</v>
      </c>
      <c r="E358" s="105">
        <v>0.46687748799802603</v>
      </c>
      <c r="F358" s="115">
        <f t="shared" si="77"/>
        <v>8385547.7757107932</v>
      </c>
      <c r="G358" s="116">
        <f t="shared" si="78"/>
        <v>120904843.17079692</v>
      </c>
      <c r="H358" s="110">
        <f t="shared" si="79"/>
        <v>0.27466414934275341</v>
      </c>
      <c r="I358" s="111">
        <f t="shared" si="80"/>
        <v>0.46687748799802598</v>
      </c>
    </row>
    <row r="359" spans="3:9" x14ac:dyDescent="0.35">
      <c r="C359" s="78">
        <f t="shared" si="76"/>
        <v>156500</v>
      </c>
      <c r="D359" s="104">
        <v>0.27352687564157213</v>
      </c>
      <c r="E359" s="105">
        <v>0.465743906577747</v>
      </c>
      <c r="F359" s="115">
        <f t="shared" si="77"/>
        <v>8350826.5972164925</v>
      </c>
      <c r="G359" s="116">
        <f t="shared" si="78"/>
        <v>120611285.46590979</v>
      </c>
      <c r="H359" s="110">
        <f t="shared" si="79"/>
        <v>0.27352687564157219</v>
      </c>
      <c r="I359" s="111">
        <f t="shared" si="80"/>
        <v>0.46574390657774695</v>
      </c>
    </row>
    <row r="360" spans="3:9" x14ac:dyDescent="0.35">
      <c r="C360" s="78">
        <f t="shared" si="76"/>
        <v>157000</v>
      </c>
      <c r="D360" s="104">
        <v>0.27239430664587616</v>
      </c>
      <c r="E360" s="105">
        <v>0.46461302872781357</v>
      </c>
      <c r="F360" s="115">
        <f t="shared" si="77"/>
        <v>8316249.0542593086</v>
      </c>
      <c r="G360" s="116">
        <f t="shared" si="78"/>
        <v>120318427.89062205</v>
      </c>
      <c r="H360" s="110">
        <f t="shared" si="79"/>
        <v>0.27239430664587616</v>
      </c>
      <c r="I360" s="111">
        <f t="shared" si="80"/>
        <v>0.46461302872781346</v>
      </c>
    </row>
    <row r="361" spans="3:9" x14ac:dyDescent="0.35">
      <c r="C361" s="78">
        <f t="shared" si="76"/>
        <v>157500</v>
      </c>
      <c r="D361" s="104">
        <v>0.27126642289310887</v>
      </c>
      <c r="E361" s="105">
        <v>0.46348484800026124</v>
      </c>
      <c r="F361" s="115">
        <f t="shared" si="77"/>
        <v>8281814.5526437536</v>
      </c>
      <c r="G361" s="116">
        <f t="shared" si="78"/>
        <v>120026268.77513777</v>
      </c>
      <c r="H361" s="110">
        <f t="shared" si="79"/>
        <v>0.27126642289310887</v>
      </c>
      <c r="I361" s="111">
        <f t="shared" si="80"/>
        <v>0.46348484800026118</v>
      </c>
    </row>
    <row r="362" spans="3:9" x14ac:dyDescent="0.35">
      <c r="C362" s="78">
        <f t="shared" si="76"/>
        <v>158000</v>
      </c>
      <c r="D362" s="104">
        <v>0.27014320500122674</v>
      </c>
      <c r="E362" s="105">
        <v>0.46235935796250394</v>
      </c>
      <c r="F362" s="115">
        <f t="shared" si="77"/>
        <v>8247522.5006324193</v>
      </c>
      <c r="G362" s="116">
        <f t="shared" si="78"/>
        <v>119734806.45364344</v>
      </c>
      <c r="H362" s="110">
        <f t="shared" si="79"/>
        <v>0.27014320500122674</v>
      </c>
      <c r="I362" s="111">
        <f t="shared" si="80"/>
        <v>0.46235935796250394</v>
      </c>
    </row>
    <row r="363" spans="3:9" x14ac:dyDescent="0.35">
      <c r="C363" s="78">
        <f t="shared" si="76"/>
        <v>158500</v>
      </c>
      <c r="D363" s="104">
        <v>0.26902463366836682</v>
      </c>
      <c r="E363" s="105">
        <v>0.46123655219729726</v>
      </c>
      <c r="F363" s="115">
        <f t="shared" si="77"/>
        <v>8213372.3089358229</v>
      </c>
      <c r="G363" s="116">
        <f t="shared" si="78"/>
        <v>119444039.26429857</v>
      </c>
      <c r="H363" s="110">
        <f t="shared" si="79"/>
        <v>0.26902463366836682</v>
      </c>
      <c r="I363" s="111">
        <f t="shared" si="80"/>
        <v>0.46123655219729714</v>
      </c>
    </row>
    <row r="364" spans="3:9" x14ac:dyDescent="0.35">
      <c r="C364" s="78">
        <f t="shared" si="76"/>
        <v>159000</v>
      </c>
      <c r="D364" s="104">
        <v>0.26791068967251458</v>
      </c>
      <c r="E364" s="105">
        <v>0.46011642430270161</v>
      </c>
      <c r="F364" s="115">
        <f t="shared" si="77"/>
        <v>8179363.3907022737</v>
      </c>
      <c r="G364" s="116">
        <f t="shared" si="78"/>
        <v>119153965.54922603</v>
      </c>
      <c r="H364" s="110">
        <f t="shared" si="79"/>
        <v>0.26791068967251458</v>
      </c>
      <c r="I364" s="111">
        <f t="shared" si="80"/>
        <v>0.46011642430270155</v>
      </c>
    </row>
    <row r="365" spans="3:9" x14ac:dyDescent="0.35">
      <c r="C365" s="78">
        <f t="shared" si="76"/>
        <v>159500</v>
      </c>
      <c r="D365" s="104">
        <v>0.26680135387117343</v>
      </c>
      <c r="E365" s="105">
        <v>0.45899896789204614</v>
      </c>
      <c r="F365" s="115">
        <f t="shared" si="77"/>
        <v>8145495.1615077741</v>
      </c>
      <c r="G365" s="116">
        <f t="shared" si="78"/>
        <v>118864583.65450278</v>
      </c>
      <c r="H365" s="110">
        <f t="shared" si="79"/>
        <v>0.26680135387117349</v>
      </c>
      <c r="I365" s="111">
        <f t="shared" si="80"/>
        <v>0.45899896789204603</v>
      </c>
    </row>
    <row r="366" spans="3:9" x14ac:dyDescent="0.35">
      <c r="C366" s="78">
        <f t="shared" si="76"/>
        <v>160000</v>
      </c>
      <c r="D366" s="104">
        <v>0.26569660720103627</v>
      </c>
      <c r="E366" s="105">
        <v>0.45788417659389175</v>
      </c>
      <c r="F366" s="115">
        <f t="shared" si="77"/>
        <v>8111767.0393459983</v>
      </c>
      <c r="G366" s="116">
        <f t="shared" si="78"/>
        <v>118575891.93015026</v>
      </c>
      <c r="H366" s="110">
        <f t="shared" si="79"/>
        <v>0.26569660720103627</v>
      </c>
      <c r="I366" s="111">
        <f t="shared" si="80"/>
        <v>0.45788417659389169</v>
      </c>
    </row>
    <row r="367" spans="3:9" x14ac:dyDescent="0.35">
      <c r="C367" s="78">
        <f t="shared" si="76"/>
        <v>160500</v>
      </c>
      <c r="D367" s="104">
        <v>0.26459643067765737</v>
      </c>
      <c r="E367" s="105">
        <v>0.45677204405199545</v>
      </c>
      <c r="F367" s="115">
        <f t="shared" si="77"/>
        <v>8078178.4446182735</v>
      </c>
      <c r="G367" s="116">
        <f t="shared" si="78"/>
        <v>118287888.73012516</v>
      </c>
      <c r="H367" s="110">
        <f t="shared" si="79"/>
        <v>0.26459643067765737</v>
      </c>
      <c r="I367" s="111">
        <f t="shared" si="80"/>
        <v>0.45677204405199534</v>
      </c>
    </row>
    <row r="368" spans="3:9" x14ac:dyDescent="0.35">
      <c r="C368" s="78">
        <f t="shared" ref="C368:C431" si="81">C367+500</f>
        <v>161000</v>
      </c>
      <c r="D368" s="104">
        <v>0.26350080539512644</v>
      </c>
      <c r="E368" s="105">
        <v>0.45566256392527371</v>
      </c>
      <c r="F368" s="115">
        <f t="shared" ref="F368:F431" si="82">D368*F$46</f>
        <v>8044728.8001236264</v>
      </c>
      <c r="G368" s="116">
        <f t="shared" ref="G368:G431" si="83">E368*G$46</f>
        <v>118000572.41230994</v>
      </c>
      <c r="H368" s="110">
        <f t="shared" ref="H368:H431" si="84">((1000*F368)/H$45)/H$46</f>
        <v>0.26350080539512649</v>
      </c>
      <c r="I368" s="111">
        <f t="shared" ref="I368:I431" si="85">((1000*G368)/I$45)/I$46</f>
        <v>0.45566256392527366</v>
      </c>
    </row>
    <row r="369" spans="3:9" x14ac:dyDescent="0.35">
      <c r="C369" s="78">
        <f t="shared" si="81"/>
        <v>161500</v>
      </c>
      <c r="D369" s="104">
        <v>0.2624097125257438</v>
      </c>
      <c r="E369" s="105">
        <v>0.4545557298877661</v>
      </c>
      <c r="F369" s="115">
        <f t="shared" si="82"/>
        <v>8011417.5310488697</v>
      </c>
      <c r="G369" s="116">
        <f t="shared" si="83"/>
        <v>117713941.33850345</v>
      </c>
      <c r="H369" s="110">
        <f t="shared" si="84"/>
        <v>0.2624097125257438</v>
      </c>
      <c r="I369" s="111">
        <f t="shared" si="85"/>
        <v>0.45455572988776605</v>
      </c>
    </row>
    <row r="370" spans="3:9" x14ac:dyDescent="0.35">
      <c r="C370" s="78">
        <f t="shared" si="81"/>
        <v>162000</v>
      </c>
      <c r="D370" s="104">
        <v>0.2613231333196967</v>
      </c>
      <c r="E370" s="105">
        <v>0.45345153562859963</v>
      </c>
      <c r="F370" s="115">
        <f t="shared" si="82"/>
        <v>7978244.0649587195</v>
      </c>
      <c r="G370" s="116">
        <f t="shared" si="83"/>
        <v>117427993.87441158</v>
      </c>
      <c r="H370" s="110">
        <f t="shared" si="84"/>
        <v>0.2613231333196967</v>
      </c>
      <c r="I370" s="111">
        <f t="shared" si="85"/>
        <v>0.45345153562859963</v>
      </c>
    </row>
    <row r="371" spans="3:9" x14ac:dyDescent="0.35">
      <c r="C371" s="78">
        <f t="shared" si="81"/>
        <v>162500</v>
      </c>
      <c r="D371" s="104">
        <v>0.26024104910473705</v>
      </c>
      <c r="E371" s="105">
        <v>0.45234997485195277</v>
      </c>
      <c r="F371" s="115">
        <f t="shared" si="82"/>
        <v>7945207.8317859536</v>
      </c>
      <c r="G371" s="116">
        <f t="shared" si="83"/>
        <v>117142728.38963808</v>
      </c>
      <c r="H371" s="110">
        <f t="shared" si="84"/>
        <v>0.26024104910473705</v>
      </c>
      <c r="I371" s="111">
        <f t="shared" si="85"/>
        <v>0.45234997485195266</v>
      </c>
    </row>
    <row r="372" spans="3:9" x14ac:dyDescent="0.35">
      <c r="C372" s="78">
        <f t="shared" si="81"/>
        <v>163000</v>
      </c>
      <c r="D372" s="104">
        <v>0.25916344128586061</v>
      </c>
      <c r="E372" s="105">
        <v>0.45125104127701915</v>
      </c>
      <c r="F372" s="115">
        <f t="shared" si="82"/>
        <v>7912308.2638216196</v>
      </c>
      <c r="G372" s="116">
        <f t="shared" si="83"/>
        <v>116858143.25767508</v>
      </c>
      <c r="H372" s="110">
        <f t="shared" si="84"/>
        <v>0.25916344128586061</v>
      </c>
      <c r="I372" s="111">
        <f t="shared" si="85"/>
        <v>0.45125104127701915</v>
      </c>
    </row>
    <row r="373" spans="3:9" x14ac:dyDescent="0.35">
      <c r="C373" s="78">
        <f t="shared" si="81"/>
        <v>163500</v>
      </c>
      <c r="D373" s="104">
        <v>0.25809029134498762</v>
      </c>
      <c r="E373" s="105">
        <v>0.45015472863797235</v>
      </c>
      <c r="F373" s="115">
        <f t="shared" si="82"/>
        <v>7879544.795705284</v>
      </c>
      <c r="G373" s="116">
        <f t="shared" si="83"/>
        <v>116574236.85589398</v>
      </c>
      <c r="H373" s="110">
        <f t="shared" si="84"/>
        <v>0.25809029134498762</v>
      </c>
      <c r="I373" s="111">
        <f t="shared" si="85"/>
        <v>0.45015472863797229</v>
      </c>
    </row>
    <row r="374" spans="3:9" x14ac:dyDescent="0.35">
      <c r="C374" s="78">
        <f t="shared" si="81"/>
        <v>164000</v>
      </c>
      <c r="D374" s="104">
        <v>0.25702158084064425</v>
      </c>
      <c r="E374" s="105">
        <v>0.4490610306839295</v>
      </c>
      <c r="F374" s="115">
        <f t="shared" si="82"/>
        <v>7846916.8644153075</v>
      </c>
      <c r="G374" s="116">
        <f t="shared" si="83"/>
        <v>116291007.56553605</v>
      </c>
      <c r="H374" s="110">
        <f t="shared" si="84"/>
        <v>0.2570215808406443</v>
      </c>
      <c r="I374" s="111">
        <f t="shared" si="85"/>
        <v>0.44906103068392944</v>
      </c>
    </row>
    <row r="375" spans="3:9" x14ac:dyDescent="0.35">
      <c r="C375" s="78">
        <f t="shared" si="81"/>
        <v>164500</v>
      </c>
      <c r="D375" s="104">
        <v>0.255957291407646</v>
      </c>
      <c r="E375" s="105">
        <v>0.44796994117891614</v>
      </c>
      <c r="F375" s="115">
        <f t="shared" si="82"/>
        <v>7814423.9092591759</v>
      </c>
      <c r="G375" s="116">
        <f t="shared" si="83"/>
        <v>116008453.77170332</v>
      </c>
      <c r="H375" s="110">
        <f t="shared" si="84"/>
        <v>0.255957291407646</v>
      </c>
      <c r="I375" s="111">
        <f t="shared" si="85"/>
        <v>0.44796994117891614</v>
      </c>
    </row>
    <row r="376" spans="3:9" x14ac:dyDescent="0.35">
      <c r="C376" s="78">
        <f t="shared" si="81"/>
        <v>165000</v>
      </c>
      <c r="D376" s="104">
        <v>0.25489740475678196</v>
      </c>
      <c r="E376" s="105">
        <v>0.44688145390183043</v>
      </c>
      <c r="F376" s="115">
        <f t="shared" si="82"/>
        <v>7782065.3718638662</v>
      </c>
      <c r="G376" s="116">
        <f t="shared" si="83"/>
        <v>115726573.86334926</v>
      </c>
      <c r="H376" s="110">
        <f t="shared" si="84"/>
        <v>0.25489740475678196</v>
      </c>
      <c r="I376" s="111">
        <f t="shared" si="85"/>
        <v>0.44688145390183032</v>
      </c>
    </row>
    <row r="377" spans="3:9" x14ac:dyDescent="0.35">
      <c r="C377" s="78">
        <f t="shared" si="81"/>
        <v>165500</v>
      </c>
      <c r="D377" s="104">
        <v>0.25384190267450052</v>
      </c>
      <c r="E377" s="105">
        <v>0.44579556264640779</v>
      </c>
      <c r="F377" s="115">
        <f t="shared" si="82"/>
        <v>7749840.6961662443</v>
      </c>
      <c r="G377" s="116">
        <f t="shared" si="83"/>
        <v>115445366.23326972</v>
      </c>
      <c r="H377" s="110">
        <f t="shared" si="84"/>
        <v>0.25384190267450052</v>
      </c>
      <c r="I377" s="111">
        <f t="shared" si="85"/>
        <v>0.44579556264640768</v>
      </c>
    </row>
    <row r="378" spans="3:9" x14ac:dyDescent="0.35">
      <c r="C378" s="78">
        <f t="shared" si="81"/>
        <v>166000</v>
      </c>
      <c r="D378" s="104">
        <v>0.25279076702259634</v>
      </c>
      <c r="E378" s="105">
        <v>0.44471226122118523</v>
      </c>
      <c r="F378" s="115">
        <f t="shared" si="82"/>
        <v>7717749.3284035157</v>
      </c>
      <c r="G378" s="116">
        <f t="shared" si="83"/>
        <v>115164829.27809362</v>
      </c>
      <c r="H378" s="110">
        <f t="shared" si="84"/>
        <v>0.25279076702259634</v>
      </c>
      <c r="I378" s="111">
        <f t="shared" si="85"/>
        <v>0.44471226122118523</v>
      </c>
    </row>
    <row r="379" spans="3:9" x14ac:dyDescent="0.35">
      <c r="C379" s="78">
        <f t="shared" si="81"/>
        <v>166500</v>
      </c>
      <c r="D379" s="104">
        <v>0.25174397973789875</v>
      </c>
      <c r="E379" s="105">
        <v>0.44363154344946676</v>
      </c>
      <c r="F379" s="115">
        <f t="shared" si="82"/>
        <v>7685790.7171037048</v>
      </c>
      <c r="G379" s="116">
        <f t="shared" si="83"/>
        <v>114884961.398274</v>
      </c>
      <c r="H379" s="110">
        <f t="shared" si="84"/>
        <v>0.25174397973789875</v>
      </c>
      <c r="I379" s="111">
        <f t="shared" si="85"/>
        <v>0.44363154344946676</v>
      </c>
    </row>
    <row r="380" spans="3:9" x14ac:dyDescent="0.35">
      <c r="C380" s="78">
        <f t="shared" si="81"/>
        <v>167000</v>
      </c>
      <c r="D380" s="104">
        <v>0.2507015228319614</v>
      </c>
      <c r="E380" s="105">
        <v>0.44255340316928721</v>
      </c>
      <c r="F380" s="115">
        <f t="shared" si="82"/>
        <v>7653964.313076186</v>
      </c>
      <c r="G380" s="116">
        <f t="shared" si="83"/>
        <v>114605760.99807869</v>
      </c>
      <c r="H380" s="110">
        <f t="shared" si="84"/>
        <v>0.2507015228319614</v>
      </c>
      <c r="I380" s="111">
        <f t="shared" si="85"/>
        <v>0.4425534031692871</v>
      </c>
    </row>
    <row r="381" spans="3:9" x14ac:dyDescent="0.35">
      <c r="C381" s="78">
        <f t="shared" si="81"/>
        <v>167500</v>
      </c>
      <c r="D381" s="104">
        <v>0.24966337839075298</v>
      </c>
      <c r="E381" s="105">
        <v>0.44147783423337783</v>
      </c>
      <c r="F381" s="115">
        <f t="shared" si="82"/>
        <v>7622269.5694022374</v>
      </c>
      <c r="G381" s="116">
        <f t="shared" si="83"/>
        <v>114327226.48558137</v>
      </c>
      <c r="H381" s="110">
        <f t="shared" si="84"/>
        <v>0.24966337839075303</v>
      </c>
      <c r="I381" s="111">
        <f t="shared" si="85"/>
        <v>0.44147783423337777</v>
      </c>
    </row>
    <row r="382" spans="3:9" x14ac:dyDescent="0.35">
      <c r="C382" s="78">
        <f t="shared" si="81"/>
        <v>168000</v>
      </c>
      <c r="D382" s="104">
        <v>0.24862952857434936</v>
      </c>
      <c r="E382" s="105">
        <v>0.44040483050913098</v>
      </c>
      <c r="F382" s="115">
        <f t="shared" si="82"/>
        <v>7590705.9414256429</v>
      </c>
      <c r="G382" s="116">
        <f t="shared" si="83"/>
        <v>114049356.27265242</v>
      </c>
      <c r="H382" s="110">
        <f t="shared" si="84"/>
        <v>0.24862952857434939</v>
      </c>
      <c r="I382" s="111">
        <f t="shared" si="85"/>
        <v>0.44040483050913093</v>
      </c>
    </row>
    <row r="383" spans="3:9" x14ac:dyDescent="0.35">
      <c r="C383" s="78">
        <f t="shared" si="81"/>
        <v>168500</v>
      </c>
      <c r="D383" s="104">
        <v>0.24759995561662723</v>
      </c>
      <c r="E383" s="105">
        <v>0.43933438587856527</v>
      </c>
      <c r="F383" s="115">
        <f t="shared" si="82"/>
        <v>7559272.8867433406</v>
      </c>
      <c r="G383" s="116">
        <f t="shared" si="83"/>
        <v>113772148.77494991</v>
      </c>
      <c r="H383" s="110">
        <f t="shared" si="84"/>
        <v>0.24759995561662723</v>
      </c>
      <c r="I383" s="111">
        <f t="shared" si="85"/>
        <v>0.43933438587856527</v>
      </c>
    </row>
    <row r="384" spans="3:9" x14ac:dyDescent="0.35">
      <c r="C384" s="78">
        <f t="shared" si="81"/>
        <v>169000</v>
      </c>
      <c r="D384" s="104">
        <v>0.24657464182495853</v>
      </c>
      <c r="E384" s="105">
        <v>0.43826649423829012</v>
      </c>
      <c r="F384" s="115">
        <f t="shared" si="82"/>
        <v>7527969.8651960911</v>
      </c>
      <c r="G384" s="116">
        <f t="shared" si="83"/>
        <v>113495602.4119104</v>
      </c>
      <c r="H384" s="110">
        <f t="shared" si="84"/>
        <v>0.24657464182495853</v>
      </c>
      <c r="I384" s="111">
        <f t="shared" si="85"/>
        <v>0.43826649423829006</v>
      </c>
    </row>
    <row r="385" spans="3:9" x14ac:dyDescent="0.35">
      <c r="C385" s="78">
        <f t="shared" si="81"/>
        <v>169500</v>
      </c>
      <c r="D385" s="104">
        <v>0.24555356957990676</v>
      </c>
      <c r="E385" s="105">
        <v>0.43720114949947209</v>
      </c>
      <c r="F385" s="115">
        <f t="shared" si="82"/>
        <v>7496796.3388592089</v>
      </c>
      <c r="G385" s="116">
        <f t="shared" si="83"/>
        <v>113219715.60674028</v>
      </c>
      <c r="H385" s="110">
        <f t="shared" si="84"/>
        <v>0.24555356957990679</v>
      </c>
      <c r="I385" s="111">
        <f t="shared" si="85"/>
        <v>0.43720114949947203</v>
      </c>
    </row>
    <row r="386" spans="3:9" x14ac:dyDescent="0.35">
      <c r="C386" s="78">
        <f t="shared" si="81"/>
        <v>170000</v>
      </c>
      <c r="D386" s="104">
        <v>0.24453672133492377</v>
      </c>
      <c r="E386" s="105">
        <v>0.43613834558779901</v>
      </c>
      <c r="F386" s="115">
        <f t="shared" si="82"/>
        <v>7465751.7720332993</v>
      </c>
      <c r="G386" s="116">
        <f t="shared" si="83"/>
        <v>112944486.7864064</v>
      </c>
      <c r="H386" s="110">
        <f t="shared" si="84"/>
        <v>0.24453672133492377</v>
      </c>
      <c r="I386" s="111">
        <f t="shared" si="85"/>
        <v>0.43613834558779896</v>
      </c>
    </row>
    <row r="387" spans="3:9" x14ac:dyDescent="0.35">
      <c r="C387" s="78">
        <f t="shared" si="81"/>
        <v>170500</v>
      </c>
      <c r="D387" s="104">
        <v>0.24352407961604863</v>
      </c>
      <c r="E387" s="105">
        <v>0.43507807644344582</v>
      </c>
      <c r="F387" s="115">
        <f t="shared" si="82"/>
        <v>7434835.6312350743</v>
      </c>
      <c r="G387" s="116">
        <f t="shared" si="83"/>
        <v>112669914.38162726</v>
      </c>
      <c r="H387" s="110">
        <f t="shared" si="84"/>
        <v>0.24352407961604863</v>
      </c>
      <c r="I387" s="111">
        <f t="shared" si="85"/>
        <v>0.4350780764434457</v>
      </c>
    </row>
    <row r="388" spans="3:9" x14ac:dyDescent="0.35">
      <c r="C388" s="78">
        <f t="shared" si="81"/>
        <v>171000</v>
      </c>
      <c r="D388" s="104">
        <v>0.24251562702160712</v>
      </c>
      <c r="E388" s="105">
        <v>0.4340203360210404</v>
      </c>
      <c r="F388" s="115">
        <f t="shared" si="82"/>
        <v>7404047.3851881679</v>
      </c>
      <c r="G388" s="116">
        <f t="shared" si="83"/>
        <v>112395996.82686421</v>
      </c>
      <c r="H388" s="110">
        <f t="shared" si="84"/>
        <v>0.24251562702160712</v>
      </c>
      <c r="I388" s="111">
        <f t="shared" si="85"/>
        <v>0.4340203360210404</v>
      </c>
    </row>
    <row r="389" spans="3:9" x14ac:dyDescent="0.35">
      <c r="C389" s="78">
        <f t="shared" si="81"/>
        <v>171500</v>
      </c>
      <c r="D389" s="104">
        <v>0.2415113462219127</v>
      </c>
      <c r="E389" s="105">
        <v>0.43296511828962858</v>
      </c>
      <c r="F389" s="115">
        <f t="shared" si="82"/>
        <v>7373386.5048140157</v>
      </c>
      <c r="G389" s="116">
        <f t="shared" si="83"/>
        <v>112122732.56031227</v>
      </c>
      <c r="H389" s="110">
        <f t="shared" si="84"/>
        <v>0.2415113462219127</v>
      </c>
      <c r="I389" s="111">
        <f t="shared" si="85"/>
        <v>0.43296511828962847</v>
      </c>
    </row>
    <row r="390" spans="3:9" x14ac:dyDescent="0.35">
      <c r="C390" s="78">
        <f t="shared" si="81"/>
        <v>172000</v>
      </c>
      <c r="D390" s="104">
        <v>0.24051121995896882</v>
      </c>
      <c r="E390" s="105">
        <v>0.43191241723263962</v>
      </c>
      <c r="F390" s="115">
        <f t="shared" si="82"/>
        <v>7342852.4632227579</v>
      </c>
      <c r="G390" s="116">
        <f t="shared" si="83"/>
        <v>111850120.02389133</v>
      </c>
      <c r="H390" s="110">
        <f t="shared" si="84"/>
        <v>0.24051121995896885</v>
      </c>
      <c r="I390" s="111">
        <f t="shared" si="85"/>
        <v>0.43191241723263957</v>
      </c>
    </row>
    <row r="391" spans="3:9" x14ac:dyDescent="0.35">
      <c r="C391" s="78">
        <f t="shared" si="81"/>
        <v>172500</v>
      </c>
      <c r="D391" s="104">
        <v>0.23951523104617228</v>
      </c>
      <c r="E391" s="105">
        <v>0.43086222684785258</v>
      </c>
      <c r="F391" s="115">
        <f t="shared" si="82"/>
        <v>7312444.7357041901</v>
      </c>
      <c r="G391" s="116">
        <f t="shared" si="83"/>
        <v>111578157.66323732</v>
      </c>
      <c r="H391" s="110">
        <f t="shared" si="84"/>
        <v>0.23951523104617228</v>
      </c>
      <c r="I391" s="111">
        <f t="shared" si="85"/>
        <v>0.43086222684785253</v>
      </c>
    </row>
    <row r="392" spans="3:9" x14ac:dyDescent="0.35">
      <c r="C392" s="78">
        <f t="shared" si="81"/>
        <v>173000</v>
      </c>
      <c r="D392" s="104">
        <v>0.23852336236801791</v>
      </c>
      <c r="E392" s="105">
        <v>0.4298145411473614</v>
      </c>
      <c r="F392" s="115">
        <f t="shared" si="82"/>
        <v>7282162.7997187432</v>
      </c>
      <c r="G392" s="116">
        <f t="shared" si="83"/>
        <v>111306843.92769326</v>
      </c>
      <c r="H392" s="110">
        <f t="shared" si="84"/>
        <v>0.23852336236801794</v>
      </c>
      <c r="I392" s="111">
        <f t="shared" si="85"/>
        <v>0.4298145411473614</v>
      </c>
    </row>
    <row r="393" spans="3:9" x14ac:dyDescent="0.35">
      <c r="C393" s="78">
        <f t="shared" si="81"/>
        <v>173500</v>
      </c>
      <c r="D393" s="104">
        <v>0.23753559687980441</v>
      </c>
      <c r="E393" s="105">
        <v>0.4287693541575413</v>
      </c>
      <c r="F393" s="115">
        <f t="shared" si="82"/>
        <v>7252006.1348885028</v>
      </c>
      <c r="G393" s="116">
        <f t="shared" si="83"/>
        <v>111036177.27030049</v>
      </c>
      <c r="H393" s="110">
        <f t="shared" si="84"/>
        <v>0.23753559687980444</v>
      </c>
      <c r="I393" s="111">
        <f t="shared" si="85"/>
        <v>0.42876935415754125</v>
      </c>
    </row>
    <row r="394" spans="3:9" x14ac:dyDescent="0.35">
      <c r="C394" s="78">
        <f t="shared" si="81"/>
        <v>174000</v>
      </c>
      <c r="D394" s="104">
        <v>0.23655191760734143</v>
      </c>
      <c r="E394" s="105">
        <v>0.4277266599190141</v>
      </c>
      <c r="F394" s="115">
        <f t="shared" si="82"/>
        <v>7221974.2229882665</v>
      </c>
      <c r="G394" s="116">
        <f t="shared" si="83"/>
        <v>110766156.14778975</v>
      </c>
      <c r="H394" s="110">
        <f t="shared" si="84"/>
        <v>0.23655191760734148</v>
      </c>
      <c r="I394" s="111">
        <f t="shared" si="85"/>
        <v>0.4277266599190141</v>
      </c>
    </row>
    <row r="395" spans="3:9" x14ac:dyDescent="0.35">
      <c r="C395" s="78">
        <f t="shared" si="81"/>
        <v>174500</v>
      </c>
      <c r="D395" s="104">
        <v>0.23557230764665807</v>
      </c>
      <c r="E395" s="105">
        <v>0.42668645248661524</v>
      </c>
      <c r="F395" s="115">
        <f t="shared" si="82"/>
        <v>7192066.5479366472</v>
      </c>
      <c r="G395" s="116">
        <f t="shared" si="83"/>
        <v>110496779.02057257</v>
      </c>
      <c r="H395" s="110">
        <f t="shared" si="84"/>
        <v>0.2355723076466581</v>
      </c>
      <c r="I395" s="111">
        <f t="shared" si="85"/>
        <v>0.42668645248661519</v>
      </c>
    </row>
    <row r="396" spans="3:9" x14ac:dyDescent="0.35">
      <c r="C396" s="78">
        <f t="shared" si="81"/>
        <v>175000</v>
      </c>
      <c r="D396" s="104">
        <v>0.23459675016371212</v>
      </c>
      <c r="E396" s="105">
        <v>0.42564872592935871</v>
      </c>
      <c r="F396" s="115">
        <f t="shared" si="82"/>
        <v>7162282.5957871918</v>
      </c>
      <c r="G396" s="116">
        <f t="shared" si="83"/>
        <v>110228044.35273224</v>
      </c>
      <c r="H396" s="110">
        <f t="shared" si="84"/>
        <v>0.23459675016371209</v>
      </c>
      <c r="I396" s="111">
        <f t="shared" si="85"/>
        <v>0.42564872592935865</v>
      </c>
    </row>
    <row r="397" spans="3:9" x14ac:dyDescent="0.35">
      <c r="C397" s="78">
        <f t="shared" si="81"/>
        <v>175500</v>
      </c>
      <c r="D397" s="104">
        <v>0.23362522839410091</v>
      </c>
      <c r="E397" s="105">
        <v>0.42461347433040425</v>
      </c>
      <c r="F397" s="115">
        <f t="shared" si="82"/>
        <v>7132621.8547195559</v>
      </c>
      <c r="G397" s="116">
        <f t="shared" si="83"/>
        <v>109959950.61201534</v>
      </c>
      <c r="H397" s="110">
        <f t="shared" si="84"/>
        <v>0.23362522839410091</v>
      </c>
      <c r="I397" s="111">
        <f t="shared" si="85"/>
        <v>0.42461347433040419</v>
      </c>
    </row>
    <row r="398" spans="3:9" x14ac:dyDescent="0.35">
      <c r="C398" s="78">
        <f t="shared" si="81"/>
        <v>176000</v>
      </c>
      <c r="D398" s="104">
        <v>0.23265772564277326</v>
      </c>
      <c r="E398" s="105">
        <v>0.42358069178702257</v>
      </c>
      <c r="F398" s="115">
        <f t="shared" si="82"/>
        <v>7103083.8150307089</v>
      </c>
      <c r="G398" s="116">
        <f t="shared" si="83"/>
        <v>109692496.26982263</v>
      </c>
      <c r="H398" s="110">
        <f t="shared" si="84"/>
        <v>0.23265772564277326</v>
      </c>
      <c r="I398" s="111">
        <f t="shared" si="85"/>
        <v>0.42358069178702262</v>
      </c>
    </row>
    <row r="399" spans="3:9" x14ac:dyDescent="0.35">
      <c r="C399" s="78">
        <f t="shared" si="81"/>
        <v>176500</v>
      </c>
      <c r="D399" s="104">
        <v>0.23169422528374253</v>
      </c>
      <c r="E399" s="105">
        <v>0.42255037241056276</v>
      </c>
      <c r="F399" s="115">
        <f t="shared" si="82"/>
        <v>7073667.9691261742</v>
      </c>
      <c r="G399" s="116">
        <f t="shared" si="83"/>
        <v>109425679.8012007</v>
      </c>
      <c r="H399" s="110">
        <f t="shared" si="84"/>
        <v>0.23169422528374253</v>
      </c>
      <c r="I399" s="111">
        <f t="shared" si="85"/>
        <v>0.42255037241056276</v>
      </c>
    </row>
    <row r="400" spans="3:9" x14ac:dyDescent="0.35">
      <c r="C400" s="78">
        <f t="shared" si="81"/>
        <v>177000</v>
      </c>
      <c r="D400" s="104">
        <v>0.2307347107598009</v>
      </c>
      <c r="E400" s="105">
        <v>0.42152251032641813</v>
      </c>
      <c r="F400" s="115">
        <f t="shared" si="82"/>
        <v>7044373.8115113033</v>
      </c>
      <c r="G400" s="116">
        <f t="shared" si="83"/>
        <v>109159499.68483312</v>
      </c>
      <c r="H400" s="110">
        <f t="shared" si="84"/>
        <v>0.2307347107598009</v>
      </c>
      <c r="I400" s="111">
        <f t="shared" si="85"/>
        <v>0.42152251032641808</v>
      </c>
    </row>
    <row r="401" spans="3:9" x14ac:dyDescent="0.35">
      <c r="C401" s="78">
        <f t="shared" si="81"/>
        <v>177500</v>
      </c>
      <c r="D401" s="104">
        <v>0.22977916558223499</v>
      </c>
      <c r="E401" s="105">
        <v>0.42049709967399274</v>
      </c>
      <c r="F401" s="115">
        <f t="shared" si="82"/>
        <v>7015200.8387825992</v>
      </c>
      <c r="G401" s="116">
        <f t="shared" si="83"/>
        <v>108893954.40303175</v>
      </c>
      <c r="H401" s="110">
        <f t="shared" si="84"/>
        <v>0.22977916558223502</v>
      </c>
      <c r="I401" s="111">
        <f t="shared" si="85"/>
        <v>0.42049709967399274</v>
      </c>
    </row>
    <row r="402" spans="3:9" x14ac:dyDescent="0.35">
      <c r="C402" s="78">
        <f t="shared" si="81"/>
        <v>178000</v>
      </c>
      <c r="D402" s="104">
        <v>0.22882757333054216</v>
      </c>
      <c r="E402" s="105">
        <v>0.4194741346066681</v>
      </c>
      <c r="F402" s="115">
        <f t="shared" si="82"/>
        <v>6986148.5496190479</v>
      </c>
      <c r="G402" s="116">
        <f t="shared" si="83"/>
        <v>108629042.44172807</v>
      </c>
      <c r="H402" s="110">
        <f t="shared" si="84"/>
        <v>0.22882757333054218</v>
      </c>
      <c r="I402" s="111">
        <f t="shared" si="85"/>
        <v>0.41947413460666805</v>
      </c>
    </row>
    <row r="403" spans="3:9" x14ac:dyDescent="0.35">
      <c r="C403" s="78">
        <f t="shared" si="81"/>
        <v>178500</v>
      </c>
      <c r="D403" s="104">
        <v>0.22787991765214877</v>
      </c>
      <c r="E403" s="105">
        <v>0.41845360929176972</v>
      </c>
      <c r="F403" s="115">
        <f t="shared" si="82"/>
        <v>6957216.4447735231</v>
      </c>
      <c r="G403" s="116">
        <f t="shared" si="83"/>
        <v>108364762.29046462</v>
      </c>
      <c r="H403" s="110">
        <f t="shared" si="84"/>
        <v>0.22787991765214879</v>
      </c>
      <c r="I403" s="111">
        <f t="shared" si="85"/>
        <v>0.41845360929176967</v>
      </c>
    </row>
    <row r="404" spans="3:9" x14ac:dyDescent="0.35">
      <c r="C404" s="78">
        <f t="shared" si="81"/>
        <v>179000</v>
      </c>
      <c r="D404" s="104">
        <v>0.22693618226212889</v>
      </c>
      <c r="E404" s="105">
        <v>0.41743551791053418</v>
      </c>
      <c r="F404" s="115">
        <f t="shared" si="82"/>
        <v>6928404.0270641949</v>
      </c>
      <c r="G404" s="116">
        <f t="shared" si="83"/>
        <v>108101112.4423864</v>
      </c>
      <c r="H404" s="110">
        <f t="shared" si="84"/>
        <v>0.22693618226212892</v>
      </c>
      <c r="I404" s="111">
        <f t="shared" si="85"/>
        <v>0.41743551791053413</v>
      </c>
    </row>
    <row r="405" spans="3:9" x14ac:dyDescent="0.35">
      <c r="C405" s="78">
        <f t="shared" si="81"/>
        <v>179500</v>
      </c>
      <c r="D405" s="104">
        <v>0.22599635094292445</v>
      </c>
      <c r="E405" s="105">
        <v>0.41641985465807541</v>
      </c>
      <c r="F405" s="115">
        <f t="shared" si="82"/>
        <v>6899710.8013659855</v>
      </c>
      <c r="G405" s="116">
        <f t="shared" si="83"/>
        <v>107838091.39423214</v>
      </c>
      <c r="H405" s="110">
        <f t="shared" si="84"/>
        <v>0.22599635094292445</v>
      </c>
      <c r="I405" s="111">
        <f t="shared" si="85"/>
        <v>0.41641985465807529</v>
      </c>
    </row>
    <row r="406" spans="3:9" x14ac:dyDescent="0.35">
      <c r="C406" s="78">
        <f t="shared" si="81"/>
        <v>180000</v>
      </c>
      <c r="D406" s="104">
        <v>0.22506040754406673</v>
      </c>
      <c r="E406" s="105">
        <v>0.4154066137433518</v>
      </c>
      <c r="F406" s="115">
        <f t="shared" si="82"/>
        <v>6871136.2746020705</v>
      </c>
      <c r="G406" s="116">
        <f t="shared" si="83"/>
        <v>107575697.64632581</v>
      </c>
      <c r="H406" s="110">
        <f t="shared" si="84"/>
        <v>0.22506040754406675</v>
      </c>
      <c r="I406" s="111">
        <f t="shared" si="85"/>
        <v>0.41540661374335169</v>
      </c>
    </row>
    <row r="407" spans="3:9" x14ac:dyDescent="0.35">
      <c r="C407" s="78">
        <f t="shared" si="81"/>
        <v>180500</v>
      </c>
      <c r="D407" s="104">
        <v>0.22412833598189869</v>
      </c>
      <c r="E407" s="105">
        <v>0.41439578938913374</v>
      </c>
      <c r="F407" s="115">
        <f t="shared" si="82"/>
        <v>6842679.9557353957</v>
      </c>
      <c r="G407" s="116">
        <f t="shared" si="83"/>
        <v>107313929.70256822</v>
      </c>
      <c r="H407" s="110">
        <f t="shared" si="84"/>
        <v>0.22412833598189869</v>
      </c>
      <c r="I407" s="111">
        <f t="shared" si="85"/>
        <v>0.41439578938913374</v>
      </c>
    </row>
    <row r="408" spans="3:9" x14ac:dyDescent="0.35">
      <c r="C408" s="78">
        <f t="shared" si="81"/>
        <v>181000</v>
      </c>
      <c r="D408" s="104">
        <v>0.22320012023929858</v>
      </c>
      <c r="E408" s="105">
        <v>0.41338737583196994</v>
      </c>
      <c r="F408" s="115">
        <f t="shared" si="82"/>
        <v>6814341.3557602419</v>
      </c>
      <c r="G408" s="116">
        <f t="shared" si="83"/>
        <v>107052786.07042824</v>
      </c>
      <c r="H408" s="110">
        <f t="shared" si="84"/>
        <v>0.22320012023929858</v>
      </c>
      <c r="I408" s="111">
        <f t="shared" si="85"/>
        <v>0.41338737583196994</v>
      </c>
    </row>
    <row r="409" spans="3:9" x14ac:dyDescent="0.35">
      <c r="C409" s="78">
        <f t="shared" si="81"/>
        <v>181500</v>
      </c>
      <c r="D409" s="104">
        <v>0.22227574436540476</v>
      </c>
      <c r="E409" s="105">
        <v>0.41238136732215458</v>
      </c>
      <c r="F409" s="115">
        <f t="shared" si="82"/>
        <v>6786119.9876938257</v>
      </c>
      <c r="G409" s="116">
        <f t="shared" si="83"/>
        <v>106792265.26093435</v>
      </c>
      <c r="H409" s="110">
        <f t="shared" si="84"/>
        <v>0.22227574436540479</v>
      </c>
      <c r="I409" s="111">
        <f t="shared" si="85"/>
        <v>0.41238136732215458</v>
      </c>
    </row>
    <row r="410" spans="3:9" x14ac:dyDescent="0.35">
      <c r="C410" s="78">
        <f t="shared" si="81"/>
        <v>182000</v>
      </c>
      <c r="D410" s="104">
        <v>0.22135519247534155</v>
      </c>
      <c r="E410" s="105">
        <v>0.41137775812369504</v>
      </c>
      <c r="F410" s="115">
        <f t="shared" si="82"/>
        <v>6758015.3665679246</v>
      </c>
      <c r="G410" s="116">
        <f t="shared" si="83"/>
        <v>106532365.78866631</v>
      </c>
      <c r="H410" s="110">
        <f t="shared" si="84"/>
        <v>0.22135519247534155</v>
      </c>
      <c r="I410" s="111">
        <f t="shared" si="85"/>
        <v>0.41137775812369498</v>
      </c>
    </row>
    <row r="411" spans="3:9" x14ac:dyDescent="0.35">
      <c r="C411" s="78">
        <f t="shared" si="81"/>
        <v>182500</v>
      </c>
      <c r="D411" s="104">
        <v>0.2204384487499462</v>
      </c>
      <c r="E411" s="105">
        <v>0.41037654251427891</v>
      </c>
      <c r="F411" s="115">
        <f t="shared" si="82"/>
        <v>6730027.0094205467</v>
      </c>
      <c r="G411" s="116">
        <f t="shared" si="83"/>
        <v>106273086.17174649</v>
      </c>
      <c r="H411" s="110">
        <f t="shared" si="84"/>
        <v>0.2204384487499462</v>
      </c>
      <c r="I411" s="111">
        <f t="shared" si="85"/>
        <v>0.41037654251427885</v>
      </c>
    </row>
    <row r="412" spans="3:9" x14ac:dyDescent="0.35">
      <c r="C412" s="78">
        <f t="shared" si="81"/>
        <v>183000</v>
      </c>
      <c r="D412" s="104">
        <v>0.21952549743549729</v>
      </c>
      <c r="E412" s="105">
        <v>0.40937771478524165</v>
      </c>
      <c r="F412" s="115">
        <f t="shared" si="82"/>
        <v>6702154.4352876339</v>
      </c>
      <c r="G412" s="116">
        <f t="shared" si="83"/>
        <v>106014424.93183166</v>
      </c>
      <c r="H412" s="110">
        <f t="shared" si="84"/>
        <v>0.21952549743549732</v>
      </c>
      <c r="I412" s="111">
        <f t="shared" si="85"/>
        <v>0.40937771478524165</v>
      </c>
    </row>
    <row r="413" spans="3:9" x14ac:dyDescent="0.35">
      <c r="C413" s="78">
        <f t="shared" si="81"/>
        <v>183500</v>
      </c>
      <c r="D413" s="104">
        <v>0.21861632284344357</v>
      </c>
      <c r="E413" s="105">
        <v>0.40838126924153323</v>
      </c>
      <c r="F413" s="115">
        <f t="shared" si="82"/>
        <v>6674397.1651947871</v>
      </c>
      <c r="G413" s="116">
        <f t="shared" si="83"/>
        <v>105756380.59410422</v>
      </c>
      <c r="H413" s="110">
        <f t="shared" si="84"/>
        <v>0.21861632284344357</v>
      </c>
      <c r="I413" s="111">
        <f t="shared" si="85"/>
        <v>0.40838126924153317</v>
      </c>
    </row>
    <row r="414" spans="3:9" x14ac:dyDescent="0.35">
      <c r="C414" s="78">
        <f t="shared" si="81"/>
        <v>184000</v>
      </c>
      <c r="D414" s="104">
        <v>0.2177109093501349</v>
      </c>
      <c r="E414" s="105">
        <v>0.40738720020168667</v>
      </c>
      <c r="F414" s="115">
        <f t="shared" si="82"/>
        <v>6646754.7221490489</v>
      </c>
      <c r="G414" s="116">
        <f t="shared" si="83"/>
        <v>105498951.6872641</v>
      </c>
      <c r="H414" s="110">
        <f t="shared" si="84"/>
        <v>0.21771090935013487</v>
      </c>
      <c r="I414" s="111">
        <f t="shared" si="85"/>
        <v>0.40738720020168667</v>
      </c>
    </row>
    <row r="415" spans="3:9" x14ac:dyDescent="0.35">
      <c r="C415" s="78">
        <f t="shared" si="81"/>
        <v>184500</v>
      </c>
      <c r="D415" s="104">
        <v>0.21680924139655328</v>
      </c>
      <c r="E415" s="105">
        <v>0.40639550199778479</v>
      </c>
      <c r="F415" s="115">
        <f t="shared" si="82"/>
        <v>6619226.6311306953</v>
      </c>
      <c r="G415" s="116">
        <f t="shared" si="83"/>
        <v>105242136.74352017</v>
      </c>
      <c r="H415" s="110">
        <f t="shared" si="84"/>
        <v>0.21680924139655328</v>
      </c>
      <c r="I415" s="111">
        <f t="shared" si="85"/>
        <v>0.40639550199778474</v>
      </c>
    </row>
    <row r="416" spans="3:9" x14ac:dyDescent="0.35">
      <c r="C416" s="78">
        <f t="shared" si="81"/>
        <v>185000</v>
      </c>
      <c r="D416" s="104">
        <v>0.2159113034880458</v>
      </c>
      <c r="E416" s="105">
        <v>0.40540616897542869</v>
      </c>
      <c r="F416" s="115">
        <f t="shared" si="82"/>
        <v>6591812.4190850779</v>
      </c>
      <c r="G416" s="116">
        <f t="shared" si="83"/>
        <v>104985934.29858206</v>
      </c>
      <c r="H416" s="110">
        <f t="shared" si="84"/>
        <v>0.2159113034880458</v>
      </c>
      <c r="I416" s="111">
        <f t="shared" si="85"/>
        <v>0.40540616897542869</v>
      </c>
    </row>
    <row r="417" spans="3:9" x14ac:dyDescent="0.35">
      <c r="C417" s="78">
        <f t="shared" si="81"/>
        <v>185500</v>
      </c>
      <c r="D417" s="104">
        <v>0.21501708019405827</v>
      </c>
      <c r="E417" s="105">
        <v>0.40441919549370481</v>
      </c>
      <c r="F417" s="115">
        <f t="shared" si="82"/>
        <v>6564511.6149144964</v>
      </c>
      <c r="G417" s="116">
        <f t="shared" si="83"/>
        <v>104730342.89165163</v>
      </c>
      <c r="H417" s="110">
        <f t="shared" si="84"/>
        <v>0.2150170801940583</v>
      </c>
      <c r="I417" s="111">
        <f t="shared" si="85"/>
        <v>0.40441919549370475</v>
      </c>
    </row>
    <row r="418" spans="3:9" x14ac:dyDescent="0.35">
      <c r="C418" s="78">
        <f t="shared" si="81"/>
        <v>186000</v>
      </c>
      <c r="D418" s="104">
        <v>0.21412655614786985</v>
      </c>
      <c r="E418" s="105">
        <v>0.40343457592515336</v>
      </c>
      <c r="F418" s="115">
        <f t="shared" si="82"/>
        <v>6537323.7494700933</v>
      </c>
      <c r="G418" s="116">
        <f t="shared" si="83"/>
        <v>104475361.06541479</v>
      </c>
      <c r="H418" s="110">
        <f t="shared" si="84"/>
        <v>0.21412655614786988</v>
      </c>
      <c r="I418" s="111">
        <f t="shared" si="85"/>
        <v>0.4034345759251533</v>
      </c>
    </row>
    <row r="419" spans="3:9" x14ac:dyDescent="0.35">
      <c r="C419" s="78">
        <f t="shared" si="81"/>
        <v>186500</v>
      </c>
      <c r="D419" s="104">
        <v>0.21323971604632949</v>
      </c>
      <c r="E419" s="105">
        <v>0.4024523046557355</v>
      </c>
      <c r="F419" s="115">
        <f t="shared" si="82"/>
        <v>6510248.3555438081</v>
      </c>
      <c r="G419" s="116">
        <f t="shared" si="83"/>
        <v>104220987.36603297</v>
      </c>
      <c r="H419" s="110">
        <f t="shared" si="84"/>
        <v>0.21323971604632949</v>
      </c>
      <c r="I419" s="111">
        <f t="shared" si="85"/>
        <v>0.40245230465573545</v>
      </c>
    </row>
    <row r="420" spans="3:9" x14ac:dyDescent="0.35">
      <c r="C420" s="78">
        <f t="shared" si="81"/>
        <v>187000</v>
      </c>
      <c r="D420" s="104">
        <v>0.21235654464959242</v>
      </c>
      <c r="E420" s="105">
        <v>0.40147237608480202</v>
      </c>
      <c r="F420" s="115">
        <f t="shared" si="82"/>
        <v>6483284.9678603355</v>
      </c>
      <c r="G420" s="116">
        <f t="shared" si="83"/>
        <v>103967220.3431351</v>
      </c>
      <c r="H420" s="110">
        <f t="shared" si="84"/>
        <v>0.21235654464959239</v>
      </c>
      <c r="I420" s="111">
        <f t="shared" si="85"/>
        <v>0.40147237608480202</v>
      </c>
    </row>
    <row r="421" spans="3:9" x14ac:dyDescent="0.35">
      <c r="C421" s="78">
        <f t="shared" si="81"/>
        <v>187500</v>
      </c>
      <c r="D421" s="104">
        <v>0.21147702678085858</v>
      </c>
      <c r="E421" s="105">
        <v>0.40049478462506133</v>
      </c>
      <c r="F421" s="115">
        <f t="shared" si="82"/>
        <v>6456433.1230691345</v>
      </c>
      <c r="G421" s="116">
        <f t="shared" si="83"/>
        <v>103714058.54980922</v>
      </c>
      <c r="H421" s="110">
        <f t="shared" si="84"/>
        <v>0.21147702678085861</v>
      </c>
      <c r="I421" s="111">
        <f t="shared" si="85"/>
        <v>0.40049478462506127</v>
      </c>
    </row>
    <row r="422" spans="3:9" x14ac:dyDescent="0.35">
      <c r="C422" s="78">
        <f t="shared" si="81"/>
        <v>188000</v>
      </c>
      <c r="D422" s="104">
        <v>0.21060114732611168</v>
      </c>
      <c r="E422" s="105">
        <v>0.39951952470254704</v>
      </c>
      <c r="F422" s="115">
        <f t="shared" si="82"/>
        <v>6429692.3597364649</v>
      </c>
      <c r="G422" s="116">
        <f t="shared" si="83"/>
        <v>103461500.54259416</v>
      </c>
      <c r="H422" s="110">
        <f t="shared" si="84"/>
        <v>0.21060114732611168</v>
      </c>
      <c r="I422" s="111">
        <f t="shared" si="85"/>
        <v>0.39951952470254698</v>
      </c>
    </row>
    <row r="423" spans="3:9" x14ac:dyDescent="0.35">
      <c r="C423" s="78">
        <f t="shared" si="81"/>
        <v>188500</v>
      </c>
      <c r="D423" s="104">
        <v>0.20972889123385952</v>
      </c>
      <c r="E423" s="105">
        <v>0.39854659075658677</v>
      </c>
      <c r="F423" s="115">
        <f t="shared" si="82"/>
        <v>6403062.2183374586</v>
      </c>
      <c r="G423" s="116">
        <f t="shared" si="83"/>
        <v>103209544.88147141</v>
      </c>
      <c r="H423" s="110">
        <f t="shared" si="84"/>
        <v>0.20972889123385952</v>
      </c>
      <c r="I423" s="111">
        <f t="shared" si="85"/>
        <v>0.39854659075658666</v>
      </c>
    </row>
    <row r="424" spans="3:9" x14ac:dyDescent="0.35">
      <c r="C424" s="78">
        <f t="shared" si="81"/>
        <v>189000</v>
      </c>
      <c r="D424" s="104">
        <v>0.20886024351487534</v>
      </c>
      <c r="E424" s="105">
        <v>0.39757597723977034</v>
      </c>
      <c r="F424" s="115">
        <f t="shared" si="82"/>
        <v>6376542.241248223</v>
      </c>
      <c r="G424" s="116">
        <f t="shared" si="83"/>
        <v>102958190.12985691</v>
      </c>
      <c r="H424" s="110">
        <f t="shared" si="84"/>
        <v>0.20886024351487534</v>
      </c>
      <c r="I424" s="111">
        <f t="shared" si="85"/>
        <v>0.39757597723977028</v>
      </c>
    </row>
    <row r="425" spans="3:9" x14ac:dyDescent="0.35">
      <c r="C425" s="78">
        <f t="shared" si="81"/>
        <v>189500</v>
      </c>
      <c r="D425" s="104">
        <v>0.20799518924194019</v>
      </c>
      <c r="E425" s="105">
        <v>0.3966076786179179</v>
      </c>
      <c r="F425" s="115">
        <f t="shared" si="82"/>
        <v>6350131.9727379773</v>
      </c>
      <c r="G425" s="116">
        <f t="shared" si="83"/>
        <v>102707434.85459279</v>
      </c>
      <c r="H425" s="110">
        <f t="shared" si="84"/>
        <v>0.20799518924194019</v>
      </c>
      <c r="I425" s="111">
        <f t="shared" si="85"/>
        <v>0.39660767861791779</v>
      </c>
    </row>
    <row r="426" spans="3:9" x14ac:dyDescent="0.35">
      <c r="C426" s="78">
        <f t="shared" si="81"/>
        <v>190000</v>
      </c>
      <c r="D426" s="104">
        <v>0.20713371354958651</v>
      </c>
      <c r="E426" s="105">
        <v>0.39564168937004857</v>
      </c>
      <c r="F426" s="115">
        <f t="shared" si="82"/>
        <v>6323830.9589612195</v>
      </c>
      <c r="G426" s="116">
        <f t="shared" si="83"/>
        <v>102457277.62593924</v>
      </c>
      <c r="H426" s="110">
        <f t="shared" si="84"/>
        <v>0.20713371354958654</v>
      </c>
      <c r="I426" s="111">
        <f t="shared" si="85"/>
        <v>0.39564168937004851</v>
      </c>
    </row>
    <row r="427" spans="3:9" x14ac:dyDescent="0.35">
      <c r="C427" s="78">
        <f t="shared" si="81"/>
        <v>190500</v>
      </c>
      <c r="D427" s="104">
        <v>0.20627580163384257</v>
      </c>
      <c r="E427" s="105">
        <v>0.39467800398834885</v>
      </c>
      <c r="F427" s="115">
        <f t="shared" si="82"/>
        <v>6297638.7479499271</v>
      </c>
      <c r="G427" s="116">
        <f t="shared" si="83"/>
        <v>102207717.01756635</v>
      </c>
      <c r="H427" s="110">
        <f t="shared" si="84"/>
        <v>0.20627580163384257</v>
      </c>
      <c r="I427" s="111">
        <f t="shared" si="85"/>
        <v>0.39467800398834885</v>
      </c>
    </row>
    <row r="428" spans="3:9" x14ac:dyDescent="0.35">
      <c r="C428" s="78">
        <f t="shared" si="81"/>
        <v>191000</v>
      </c>
      <c r="D428" s="104">
        <v>0.20542143875197821</v>
      </c>
      <c r="E428" s="105">
        <v>0.39371661697814125</v>
      </c>
      <c r="F428" s="115">
        <f t="shared" si="82"/>
        <v>6271554.8896057969</v>
      </c>
      <c r="G428" s="116">
        <f t="shared" si="83"/>
        <v>101958751.60654597</v>
      </c>
      <c r="H428" s="110">
        <f t="shared" si="84"/>
        <v>0.20542143875197824</v>
      </c>
      <c r="I428" s="111">
        <f t="shared" si="85"/>
        <v>0.39371661697814125</v>
      </c>
    </row>
    <row r="429" spans="3:9" x14ac:dyDescent="0.35">
      <c r="C429" s="78">
        <f t="shared" si="81"/>
        <v>191500</v>
      </c>
      <c r="D429" s="104">
        <v>0.20457061022225129</v>
      </c>
      <c r="E429" s="105">
        <v>0.39275752285785315</v>
      </c>
      <c r="F429" s="115">
        <f t="shared" si="82"/>
        <v>6245578.9356924975</v>
      </c>
      <c r="G429" s="116">
        <f t="shared" si="83"/>
        <v>101710379.97334366</v>
      </c>
      <c r="H429" s="110">
        <f t="shared" si="84"/>
        <v>0.20457061022225131</v>
      </c>
      <c r="I429" s="111">
        <f t="shared" si="85"/>
        <v>0.39275752285785315</v>
      </c>
    </row>
    <row r="430" spans="3:9" x14ac:dyDescent="0.35">
      <c r="C430" s="78">
        <f t="shared" si="81"/>
        <v>192000</v>
      </c>
      <c r="D430" s="104">
        <v>0.20372330142365558</v>
      </c>
      <c r="E430" s="105">
        <v>0.3918007161589851</v>
      </c>
      <c r="F430" s="115">
        <f t="shared" si="82"/>
        <v>6219710.4398279786</v>
      </c>
      <c r="G430" s="116">
        <f t="shared" si="83"/>
        <v>101462600.70181043</v>
      </c>
      <c r="H430" s="110">
        <f t="shared" si="84"/>
        <v>0.20372330142365558</v>
      </c>
      <c r="I430" s="111">
        <f t="shared" si="85"/>
        <v>0.3918007161589851</v>
      </c>
    </row>
    <row r="431" spans="3:9" x14ac:dyDescent="0.35">
      <c r="C431" s="78">
        <f t="shared" si="81"/>
        <v>192500</v>
      </c>
      <c r="D431" s="104">
        <v>0.20287949779566941</v>
      </c>
      <c r="E431" s="105">
        <v>0.39084619142608001</v>
      </c>
      <c r="F431" s="115">
        <f t="shared" si="82"/>
        <v>6193948.9574767957</v>
      </c>
      <c r="G431" s="116">
        <f t="shared" si="83"/>
        <v>101215412.37917487</v>
      </c>
      <c r="H431" s="110">
        <f t="shared" si="84"/>
        <v>0.20287949779566941</v>
      </c>
      <c r="I431" s="111">
        <f t="shared" si="85"/>
        <v>0.39084619142607996</v>
      </c>
    </row>
    <row r="432" spans="3:9" x14ac:dyDescent="0.35">
      <c r="C432" s="78">
        <f t="shared" ref="C432:C495" si="86">C431+500</f>
        <v>193000</v>
      </c>
      <c r="D432" s="104">
        <v>0.20203918483800551</v>
      </c>
      <c r="E432" s="105">
        <v>0.3898939432166923</v>
      </c>
      <c r="F432" s="115">
        <f t="shared" ref="F432:F495" si="87">D432*F$46</f>
        <v>6168294.0459424686</v>
      </c>
      <c r="G432" s="116">
        <f t="shared" ref="G432:G495" si="88">E432*G$46</f>
        <v>100968813.59603505</v>
      </c>
      <c r="H432" s="110">
        <f t="shared" ref="H432:H495" si="89">((1000*F432)/H$45)/H$46</f>
        <v>0.20203918483800551</v>
      </c>
      <c r="I432" s="111">
        <f t="shared" ref="I432:I495" si="90">((1000*G432)/I$45)/I$46</f>
        <v>0.3898939432166923</v>
      </c>
    </row>
    <row r="433" spans="3:9" x14ac:dyDescent="0.35">
      <c r="C433" s="78">
        <f t="shared" si="86"/>
        <v>193500</v>
      </c>
      <c r="D433" s="104">
        <v>0.20120234811036186</v>
      </c>
      <c r="E433" s="105">
        <v>0.38894396610135612</v>
      </c>
      <c r="F433" s="115">
        <f t="shared" si="87"/>
        <v>6142745.2643598812</v>
      </c>
      <c r="G433" s="116">
        <f t="shared" si="88"/>
        <v>100722802.94635032</v>
      </c>
      <c r="H433" s="110">
        <f t="shared" si="89"/>
        <v>0.20120234811036189</v>
      </c>
      <c r="I433" s="111">
        <f t="shared" si="90"/>
        <v>0.38894396610135612</v>
      </c>
    </row>
    <row r="434" spans="3:9" x14ac:dyDescent="0.35">
      <c r="C434" s="78">
        <f t="shared" si="86"/>
        <v>194000</v>
      </c>
      <c r="D434" s="104">
        <v>0.20036897323217329</v>
      </c>
      <c r="E434" s="105">
        <v>0.38799625466355492</v>
      </c>
      <c r="F434" s="115">
        <f t="shared" si="87"/>
        <v>6117302.1736876918</v>
      </c>
      <c r="G434" s="116">
        <f t="shared" si="88"/>
        <v>100477379.02743348</v>
      </c>
      <c r="H434" s="110">
        <f t="shared" si="89"/>
        <v>0.20036897323217329</v>
      </c>
      <c r="I434" s="111">
        <f t="shared" si="90"/>
        <v>0.38799625466355492</v>
      </c>
    </row>
    <row r="435" spans="3:9" x14ac:dyDescent="0.35">
      <c r="C435" s="78">
        <f t="shared" si="86"/>
        <v>194500</v>
      </c>
      <c r="D435" s="104">
        <v>0.19953904588236468</v>
      </c>
      <c r="E435" s="105">
        <v>0.3870508034996904</v>
      </c>
      <c r="F435" s="115">
        <f t="shared" si="87"/>
        <v>6091964.3367008027</v>
      </c>
      <c r="G435" s="116">
        <f t="shared" si="88"/>
        <v>100232540.43994269</v>
      </c>
      <c r="H435" s="110">
        <f t="shared" si="89"/>
        <v>0.19953904588236468</v>
      </c>
      <c r="I435" s="111">
        <f t="shared" si="90"/>
        <v>0.38705080349969034</v>
      </c>
    </row>
    <row r="436" spans="3:9" x14ac:dyDescent="0.35">
      <c r="C436" s="78">
        <f t="shared" si="86"/>
        <v>195000</v>
      </c>
      <c r="D436" s="104">
        <v>0.19871255179910469</v>
      </c>
      <c r="E436" s="105">
        <v>0.3861076072190518</v>
      </c>
      <c r="F436" s="115">
        <f t="shared" si="87"/>
        <v>6066731.3179828404</v>
      </c>
      <c r="G436" s="116">
        <f t="shared" si="88"/>
        <v>99988285.787873507</v>
      </c>
      <c r="H436" s="110">
        <f t="shared" si="89"/>
        <v>0.19871255179910471</v>
      </c>
      <c r="I436" s="111">
        <f t="shared" si="90"/>
        <v>0.38610760721905174</v>
      </c>
    </row>
    <row r="437" spans="3:9" x14ac:dyDescent="0.35">
      <c r="C437" s="78">
        <f t="shared" si="86"/>
        <v>195500</v>
      </c>
      <c r="D437" s="104">
        <v>0.19788947677956084</v>
      </c>
      <c r="E437" s="105">
        <v>0.385166660443785</v>
      </c>
      <c r="F437" s="115">
        <f t="shared" si="87"/>
        <v>6041602.6839186763</v>
      </c>
      <c r="G437" s="116">
        <f t="shared" si="88"/>
        <v>99744613.678550944</v>
      </c>
      <c r="H437" s="110">
        <f t="shared" si="89"/>
        <v>0.19788947677956084</v>
      </c>
      <c r="I437" s="111">
        <f t="shared" si="90"/>
        <v>0.385166660443785</v>
      </c>
    </row>
    <row r="438" spans="3:9" x14ac:dyDescent="0.35">
      <c r="C438" s="78">
        <f t="shared" si="86"/>
        <v>196000</v>
      </c>
      <c r="D438" s="104">
        <v>0.19706980667965524</v>
      </c>
      <c r="E438" s="105">
        <v>0.38422795780886232</v>
      </c>
      <c r="F438" s="115">
        <f t="shared" si="87"/>
        <v>6016578.0026869699</v>
      </c>
      <c r="G438" s="116">
        <f t="shared" si="88"/>
        <v>99501522.722621575</v>
      </c>
      <c r="H438" s="110">
        <f t="shared" si="89"/>
        <v>0.19706980667965524</v>
      </c>
      <c r="I438" s="111">
        <f t="shared" si="90"/>
        <v>0.38422795780886226</v>
      </c>
    </row>
    <row r="439" spans="3:9" x14ac:dyDescent="0.35">
      <c r="C439" s="78">
        <f t="shared" si="86"/>
        <v>196500</v>
      </c>
      <c r="D439" s="104">
        <v>0.19625352741382152</v>
      </c>
      <c r="E439" s="105">
        <v>0.38329149396205081</v>
      </c>
      <c r="F439" s="115">
        <f t="shared" si="87"/>
        <v>5991656.8442527512</v>
      </c>
      <c r="G439" s="116">
        <f t="shared" si="88"/>
        <v>99259011.534045383</v>
      </c>
      <c r="H439" s="110">
        <f t="shared" si="89"/>
        <v>0.19625352741382152</v>
      </c>
      <c r="I439" s="111">
        <f t="shared" si="90"/>
        <v>0.3832914939620507</v>
      </c>
    </row>
    <row r="440" spans="3:9" x14ac:dyDescent="0.35">
      <c r="C440" s="78">
        <f t="shared" si="86"/>
        <v>197000</v>
      </c>
      <c r="D440" s="104">
        <v>0.19544062495476297</v>
      </c>
      <c r="E440" s="105">
        <v>0.38235726356388339</v>
      </c>
      <c r="F440" s="115">
        <f t="shared" si="87"/>
        <v>5966838.78036003</v>
      </c>
      <c r="G440" s="116">
        <f t="shared" si="88"/>
        <v>99017078.730088264</v>
      </c>
      <c r="H440" s="110">
        <f t="shared" si="89"/>
        <v>0.19544062495476297</v>
      </c>
      <c r="I440" s="111">
        <f t="shared" si="90"/>
        <v>0.38235726356388333</v>
      </c>
    </row>
    <row r="441" spans="3:9" x14ac:dyDescent="0.35">
      <c r="C441" s="78">
        <f t="shared" si="86"/>
        <v>197500</v>
      </c>
      <c r="D441" s="104">
        <v>0.1946310853332115</v>
      </c>
      <c r="E441" s="105">
        <v>0.38142526128762699</v>
      </c>
      <c r="F441" s="115">
        <f t="shared" si="87"/>
        <v>5942123.3845244441</v>
      </c>
      <c r="G441" s="116">
        <f t="shared" si="88"/>
        <v>98775722.931313738</v>
      </c>
      <c r="H441" s="110">
        <f t="shared" si="89"/>
        <v>0.19463108533321152</v>
      </c>
      <c r="I441" s="111">
        <f t="shared" si="90"/>
        <v>0.38142526128762694</v>
      </c>
    </row>
    <row r="442" spans="3:9" x14ac:dyDescent="0.35">
      <c r="C442" s="78">
        <f t="shared" si="86"/>
        <v>198000</v>
      </c>
      <c r="D442" s="104">
        <v>0.19382489463768726</v>
      </c>
      <c r="E442" s="105">
        <v>0.38049548181925263</v>
      </c>
      <c r="F442" s="115">
        <f t="shared" si="87"/>
        <v>5917510.2320259148</v>
      </c>
      <c r="G442" s="116">
        <f t="shared" si="88"/>
        <v>98534942.761575282</v>
      </c>
      <c r="H442" s="110">
        <f t="shared" si="89"/>
        <v>0.19382489463768726</v>
      </c>
      <c r="I442" s="111">
        <f t="shared" si="90"/>
        <v>0.38049548181925258</v>
      </c>
    </row>
    <row r="443" spans="3:9" x14ac:dyDescent="0.35">
      <c r="C443" s="78">
        <f t="shared" si="86"/>
        <v>198500</v>
      </c>
      <c r="D443" s="104">
        <v>0.19302203901425985</v>
      </c>
      <c r="E443" s="105">
        <v>0.37956791985740557</v>
      </c>
      <c r="F443" s="115">
        <f t="shared" si="87"/>
        <v>5892998.8999013603</v>
      </c>
      <c r="G443" s="116">
        <f t="shared" si="88"/>
        <v>98294736.848008528</v>
      </c>
      <c r="H443" s="110">
        <f t="shared" si="89"/>
        <v>0.19302203901425991</v>
      </c>
      <c r="I443" s="111">
        <f t="shared" si="90"/>
        <v>0.37956791985740551</v>
      </c>
    </row>
    <row r="444" spans="3:9" x14ac:dyDescent="0.35">
      <c r="C444" s="78">
        <f t="shared" si="86"/>
        <v>199000</v>
      </c>
      <c r="D444" s="104">
        <v>0.19222250466631033</v>
      </c>
      <c r="E444" s="105">
        <v>0.37864257011337443</v>
      </c>
      <c r="F444" s="115">
        <f t="shared" si="87"/>
        <v>5868588.9669374265</v>
      </c>
      <c r="G444" s="116">
        <f t="shared" si="88"/>
        <v>98055103.821023315</v>
      </c>
      <c r="H444" s="110">
        <f t="shared" si="89"/>
        <v>0.19222250466631036</v>
      </c>
      <c r="I444" s="111">
        <f t="shared" si="90"/>
        <v>0.37864257011337438</v>
      </c>
    </row>
    <row r="445" spans="3:9" x14ac:dyDescent="0.35">
      <c r="C445" s="78">
        <f t="shared" si="86"/>
        <v>199500</v>
      </c>
      <c r="D445" s="104">
        <v>0.19142627785429384</v>
      </c>
      <c r="E445" s="105">
        <v>0.37771942731106128</v>
      </c>
      <c r="F445" s="115">
        <f t="shared" si="87"/>
        <v>5844280.0136632435</v>
      </c>
      <c r="G445" s="116">
        <f t="shared" si="88"/>
        <v>97816042.314295888</v>
      </c>
      <c r="H445" s="110">
        <f t="shared" si="89"/>
        <v>0.19142627785429384</v>
      </c>
      <c r="I445" s="111">
        <f t="shared" si="90"/>
        <v>0.37771942731106123</v>
      </c>
    </row>
    <row r="446" spans="3:9" x14ac:dyDescent="0.35">
      <c r="C446" s="78">
        <f t="shared" si="86"/>
        <v>200000</v>
      </c>
      <c r="D446" s="104">
        <v>0.19063334489550379</v>
      </c>
      <c r="E446" s="105">
        <v>0.37679848618695189</v>
      </c>
      <c r="F446" s="115">
        <f t="shared" si="87"/>
        <v>5820071.6223432235</v>
      </c>
      <c r="G446" s="116">
        <f t="shared" si="88"/>
        <v>97577550.964761272</v>
      </c>
      <c r="H446" s="110">
        <f t="shared" si="89"/>
        <v>0.19063334489550379</v>
      </c>
      <c r="I446" s="111">
        <f t="shared" si="90"/>
        <v>0.37679848618695183</v>
      </c>
    </row>
    <row r="447" spans="3:9" x14ac:dyDescent="0.35">
      <c r="C447" s="78">
        <f t="shared" si="86"/>
        <v>200500</v>
      </c>
      <c r="D447" s="104">
        <v>0.18984369216383648</v>
      </c>
      <c r="E447" s="105">
        <v>0.37587974149008491</v>
      </c>
      <c r="F447" s="115">
        <f t="shared" si="87"/>
        <v>5795963.3769698767</v>
      </c>
      <c r="G447" s="116">
        <f t="shared" si="88"/>
        <v>97339628.412605211</v>
      </c>
      <c r="H447" s="110">
        <f t="shared" si="89"/>
        <v>0.18984369216383645</v>
      </c>
      <c r="I447" s="111">
        <f t="shared" si="90"/>
        <v>0.37587974149008491</v>
      </c>
    </row>
    <row r="448" spans="3:9" x14ac:dyDescent="0.35">
      <c r="C448" s="78">
        <f t="shared" si="86"/>
        <v>201000</v>
      </c>
      <c r="D448" s="104">
        <v>0.18905730608955718</v>
      </c>
      <c r="E448" s="105">
        <v>0.37496318798202294</v>
      </c>
      <c r="F448" s="115">
        <f t="shared" si="87"/>
        <v>5771954.8632566659</v>
      </c>
      <c r="G448" s="116">
        <f t="shared" si="88"/>
        <v>97102273.301256716</v>
      </c>
      <c r="H448" s="110">
        <f t="shared" si="89"/>
        <v>0.18905730608955718</v>
      </c>
      <c r="I448" s="111">
        <f t="shared" si="90"/>
        <v>0.37496318798202288</v>
      </c>
    </row>
    <row r="449" spans="3:9" x14ac:dyDescent="0.35">
      <c r="C449" s="78">
        <f t="shared" si="86"/>
        <v>201500</v>
      </c>
      <c r="D449" s="104">
        <v>0.18827417315906664</v>
      </c>
      <c r="E449" s="105">
        <v>0.37404882043682175</v>
      </c>
      <c r="F449" s="115">
        <f t="shared" si="87"/>
        <v>5748045.668630884</v>
      </c>
      <c r="G449" s="116">
        <f t="shared" si="88"/>
        <v>96865484.277380109</v>
      </c>
      <c r="H449" s="110">
        <f t="shared" si="89"/>
        <v>0.18827417315906667</v>
      </c>
      <c r="I449" s="111">
        <f t="shared" si="90"/>
        <v>0.37404882043682175</v>
      </c>
    </row>
    <row r="450" spans="3:9" x14ac:dyDescent="0.35">
      <c r="C450" s="78">
        <f t="shared" si="86"/>
        <v>202000</v>
      </c>
      <c r="D450" s="104">
        <v>0.1874942799146691</v>
      </c>
      <c r="E450" s="105">
        <v>0.37313663364100119</v>
      </c>
      <c r="F450" s="115">
        <f t="shared" si="87"/>
        <v>5724235.3822265649</v>
      </c>
      <c r="G450" s="116">
        <f t="shared" si="88"/>
        <v>96629259.990867436</v>
      </c>
      <c r="H450" s="110">
        <f t="shared" si="89"/>
        <v>0.18749427991466913</v>
      </c>
      <c r="I450" s="111">
        <f t="shared" si="90"/>
        <v>0.37313663364100114</v>
      </c>
    </row>
    <row r="451" spans="3:9" x14ac:dyDescent="0.35">
      <c r="C451" s="78">
        <f t="shared" si="86"/>
        <v>202500</v>
      </c>
      <c r="D451" s="104">
        <v>0.18671761295434106</v>
      </c>
      <c r="E451" s="105">
        <v>0.37222662239351512</v>
      </c>
      <c r="F451" s="115">
        <f t="shared" si="87"/>
        <v>5700523.5948774284</v>
      </c>
      <c r="G451" s="116">
        <f t="shared" si="88"/>
        <v>96393599.094830766</v>
      </c>
      <c r="H451" s="110">
        <f t="shared" si="89"/>
        <v>0.18671761295434106</v>
      </c>
      <c r="I451" s="111">
        <f t="shared" si="90"/>
        <v>0.37222662239351506</v>
      </c>
    </row>
    <row r="452" spans="3:9" x14ac:dyDescent="0.35">
      <c r="C452" s="78">
        <f t="shared" si="86"/>
        <v>203000</v>
      </c>
      <c r="D452" s="104">
        <v>0.18594415893150082</v>
      </c>
      <c r="E452" s="105">
        <v>0.37131878150572145</v>
      </c>
      <c r="F452" s="115">
        <f t="shared" si="87"/>
        <v>5676909.8991098423</v>
      </c>
      <c r="G452" s="116">
        <f t="shared" si="88"/>
        <v>96158500.245594338</v>
      </c>
      <c r="H452" s="110">
        <f t="shared" si="89"/>
        <v>0.18594415893150085</v>
      </c>
      <c r="I452" s="111">
        <f t="shared" si="90"/>
        <v>0.3713187815057214</v>
      </c>
    </row>
    <row r="453" spans="3:9" x14ac:dyDescent="0.35">
      <c r="C453" s="78">
        <f t="shared" si="86"/>
        <v>203500</v>
      </c>
      <c r="D453" s="104">
        <v>0.1851739045547792</v>
      </c>
      <c r="E453" s="105">
        <v>0.37041310580135345</v>
      </c>
      <c r="F453" s="115">
        <f t="shared" si="87"/>
        <v>5653393.8891358236</v>
      </c>
      <c r="G453" s="116">
        <f t="shared" si="88"/>
        <v>95923962.102687195</v>
      </c>
      <c r="H453" s="110">
        <f t="shared" si="89"/>
        <v>0.1851739045547792</v>
      </c>
      <c r="I453" s="111">
        <f t="shared" si="90"/>
        <v>0.37041310580135345</v>
      </c>
    </row>
    <row r="454" spans="3:9" x14ac:dyDescent="0.35">
      <c r="C454" s="78">
        <f t="shared" si="86"/>
        <v>204000</v>
      </c>
      <c r="D454" s="104">
        <v>0.18440683658779111</v>
      </c>
      <c r="E454" s="105">
        <v>0.36950959011648921</v>
      </c>
      <c r="F454" s="115">
        <f t="shared" si="87"/>
        <v>5629975.1608460639</v>
      </c>
      <c r="G454" s="116">
        <f t="shared" si="88"/>
        <v>95689983.328835219</v>
      </c>
      <c r="H454" s="110">
        <f t="shared" si="89"/>
        <v>0.18440683658779111</v>
      </c>
      <c r="I454" s="111">
        <f t="shared" si="90"/>
        <v>0.36950959011648915</v>
      </c>
    </row>
    <row r="455" spans="3:9" x14ac:dyDescent="0.35">
      <c r="C455" s="78">
        <f t="shared" si="86"/>
        <v>204500</v>
      </c>
      <c r="D455" s="104">
        <v>0.18364294184890814</v>
      </c>
      <c r="E455" s="105">
        <v>0.36860822929952314</v>
      </c>
      <c r="F455" s="115">
        <f t="shared" si="87"/>
        <v>5606653.3118029851</v>
      </c>
      <c r="G455" s="116">
        <f t="shared" si="88"/>
        <v>95456562.58995384</v>
      </c>
      <c r="H455" s="110">
        <f t="shared" si="89"/>
        <v>0.18364294184890814</v>
      </c>
      <c r="I455" s="111">
        <f t="shared" si="90"/>
        <v>0.36860822929952314</v>
      </c>
    </row>
    <row r="456" spans="3:9" x14ac:dyDescent="0.35">
      <c r="C456" s="78">
        <f t="shared" si="86"/>
        <v>205000</v>
      </c>
      <c r="D456" s="104">
        <v>0.18288220721103193</v>
      </c>
      <c r="E456" s="105">
        <v>0.36770901821113561</v>
      </c>
      <c r="F456" s="115">
        <f t="shared" si="87"/>
        <v>5583427.941233824</v>
      </c>
      <c r="G456" s="116">
        <f t="shared" si="88"/>
        <v>95223698.555140063</v>
      </c>
      <c r="H456" s="110">
        <f t="shared" si="89"/>
        <v>0.18288220721103193</v>
      </c>
      <c r="I456" s="111">
        <f t="shared" si="90"/>
        <v>0.36770901821113555</v>
      </c>
    </row>
    <row r="457" spans="3:9" x14ac:dyDescent="0.35">
      <c r="C457" s="78">
        <f t="shared" si="86"/>
        <v>205500</v>
      </c>
      <c r="D457" s="104">
        <v>0.18212461960136891</v>
      </c>
      <c r="E457" s="105">
        <v>0.36681195172426456</v>
      </c>
      <c r="F457" s="115">
        <f t="shared" si="87"/>
        <v>5560298.65002375</v>
      </c>
      <c r="G457" s="116">
        <f t="shared" si="88"/>
        <v>94991389.89666523</v>
      </c>
      <c r="H457" s="110">
        <f t="shared" si="89"/>
        <v>0.18212461960136894</v>
      </c>
      <c r="I457" s="111">
        <f t="shared" si="90"/>
        <v>0.36681195172426451</v>
      </c>
    </row>
    <row r="458" spans="3:9" x14ac:dyDescent="0.35">
      <c r="C458" s="78">
        <f t="shared" si="86"/>
        <v>206000</v>
      </c>
      <c r="D458" s="104">
        <v>0.18137016600120506</v>
      </c>
      <c r="E458" s="105">
        <v>0.36591702472407572</v>
      </c>
      <c r="F458" s="115">
        <f t="shared" si="87"/>
        <v>5537265.0407089936</v>
      </c>
      <c r="G458" s="116">
        <f t="shared" si="88"/>
        <v>94759635.289967209</v>
      </c>
      <c r="H458" s="110">
        <f t="shared" si="89"/>
        <v>0.18137016600120509</v>
      </c>
      <c r="I458" s="111">
        <f t="shared" si="90"/>
        <v>0.36591702472407567</v>
      </c>
    </row>
    <row r="459" spans="3:9" x14ac:dyDescent="0.35">
      <c r="C459" s="78">
        <f t="shared" si="86"/>
        <v>206500</v>
      </c>
      <c r="D459" s="104">
        <v>0.18061883344568272</v>
      </c>
      <c r="E459" s="105">
        <v>0.36502423210793356</v>
      </c>
      <c r="F459" s="115">
        <f t="shared" si="87"/>
        <v>5514326.7174700284</v>
      </c>
      <c r="G459" s="116">
        <f t="shared" si="88"/>
        <v>94528433.413642928</v>
      </c>
      <c r="H459" s="110">
        <f t="shared" si="89"/>
        <v>0.18061883344568275</v>
      </c>
      <c r="I459" s="111">
        <f t="shared" si="90"/>
        <v>0.36502423210793356</v>
      </c>
    </row>
    <row r="460" spans="3:9" x14ac:dyDescent="0.35">
      <c r="C460" s="78">
        <f t="shared" si="86"/>
        <v>207000</v>
      </c>
      <c r="D460" s="104">
        <v>0.17987060902357757</v>
      </c>
      <c r="E460" s="105">
        <v>0.36413356878537229</v>
      </c>
      <c r="F460" s="115">
        <f t="shared" si="87"/>
        <v>5491483.2861247649</v>
      </c>
      <c r="G460" s="116">
        <f t="shared" si="88"/>
        <v>94297782.949440837</v>
      </c>
      <c r="H460" s="110">
        <f t="shared" si="89"/>
        <v>0.1798706090235776</v>
      </c>
      <c r="I460" s="111">
        <f t="shared" si="90"/>
        <v>0.36413356878537229</v>
      </c>
    </row>
    <row r="461" spans="3:9" x14ac:dyDescent="0.35">
      <c r="C461" s="78">
        <f t="shared" si="86"/>
        <v>207500</v>
      </c>
      <c r="D461" s="104">
        <v>0.17912547987707686</v>
      </c>
      <c r="E461" s="105">
        <v>0.3632450296780671</v>
      </c>
      <c r="F461" s="115">
        <f t="shared" si="87"/>
        <v>5468734.3541217791</v>
      </c>
      <c r="G461" s="116">
        <f t="shared" si="88"/>
        <v>94067682.582253486</v>
      </c>
      <c r="H461" s="110">
        <f t="shared" si="89"/>
        <v>0.17912547987707689</v>
      </c>
      <c r="I461" s="111">
        <f t="shared" si="90"/>
        <v>0.36324502967806704</v>
      </c>
    </row>
    <row r="462" spans="3:9" x14ac:dyDescent="0.35">
      <c r="C462" s="78">
        <f t="shared" si="86"/>
        <v>208000</v>
      </c>
      <c r="D462" s="104">
        <v>0.17838343320155831</v>
      </c>
      <c r="E462" s="105">
        <v>0.36235860971980438</v>
      </c>
      <c r="F462" s="115">
        <f t="shared" si="87"/>
        <v>5446079.5305335606</v>
      </c>
      <c r="G462" s="116">
        <f t="shared" si="88"/>
        <v>93838131.000109792</v>
      </c>
      <c r="H462" s="110">
        <f t="shared" si="89"/>
        <v>0.17838343320155833</v>
      </c>
      <c r="I462" s="111">
        <f t="shared" si="90"/>
        <v>0.36235860971980433</v>
      </c>
    </row>
    <row r="463" spans="3:9" x14ac:dyDescent="0.35">
      <c r="C463" s="78">
        <f t="shared" si="86"/>
        <v>208500</v>
      </c>
      <c r="D463" s="104">
        <v>0.17764445624537031</v>
      </c>
      <c r="E463" s="105">
        <v>0.36147430385645352</v>
      </c>
      <c r="F463" s="115">
        <f t="shared" si="87"/>
        <v>5423518.4260498043</v>
      </c>
      <c r="G463" s="116">
        <f t="shared" si="88"/>
        <v>93609126.894167751</v>
      </c>
      <c r="H463" s="110">
        <f t="shared" si="89"/>
        <v>0.17764445624537034</v>
      </c>
      <c r="I463" s="111">
        <f t="shared" si="90"/>
        <v>0.36147430385645346</v>
      </c>
    </row>
    <row r="464" spans="3:9" x14ac:dyDescent="0.35">
      <c r="C464" s="78">
        <f t="shared" si="86"/>
        <v>209000</v>
      </c>
      <c r="D464" s="104">
        <v>0.17690853630961251</v>
      </c>
      <c r="E464" s="105">
        <v>0.36059210704593825</v>
      </c>
      <c r="F464" s="115">
        <f t="shared" si="87"/>
        <v>5401050.6529707117</v>
      </c>
      <c r="G464" s="116">
        <f t="shared" si="88"/>
        <v>93380668.95870702</v>
      </c>
      <c r="H464" s="110">
        <f t="shared" si="89"/>
        <v>0.17690853630961254</v>
      </c>
      <c r="I464" s="111">
        <f t="shared" si="90"/>
        <v>0.36059210704593819</v>
      </c>
    </row>
    <row r="465" spans="3:9" x14ac:dyDescent="0.35">
      <c r="C465" s="78">
        <f t="shared" si="86"/>
        <v>209500</v>
      </c>
      <c r="D465" s="104">
        <v>0.17617566074791766</v>
      </c>
      <c r="E465" s="105">
        <v>0.35971201425820692</v>
      </c>
      <c r="F465" s="115">
        <f t="shared" si="87"/>
        <v>5378675.8252003277</v>
      </c>
      <c r="G465" s="116">
        <f t="shared" si="88"/>
        <v>93152755.891121164</v>
      </c>
      <c r="H465" s="110">
        <f t="shared" si="89"/>
        <v>0.17617566074791766</v>
      </c>
      <c r="I465" s="111">
        <f t="shared" si="90"/>
        <v>0.35971201425820692</v>
      </c>
    </row>
    <row r="466" spans="3:9" x14ac:dyDescent="0.35">
      <c r="C466" s="78">
        <f t="shared" si="86"/>
        <v>210000</v>
      </c>
      <c r="D466" s="104">
        <v>0.17544581696623443</v>
      </c>
      <c r="E466" s="105">
        <v>0.35883402047520491</v>
      </c>
      <c r="F466" s="115">
        <f t="shared" si="87"/>
        <v>5356393.5582399145</v>
      </c>
      <c r="G466" s="116">
        <f t="shared" si="88"/>
        <v>92925386.391910613</v>
      </c>
      <c r="H466" s="110">
        <f t="shared" si="89"/>
        <v>0.17544581696623446</v>
      </c>
      <c r="I466" s="111">
        <f t="shared" si="90"/>
        <v>0.35883402047520491</v>
      </c>
    </row>
    <row r="467" spans="3:9" x14ac:dyDescent="0.35">
      <c r="C467" s="78">
        <f t="shared" si="86"/>
        <v>210500</v>
      </c>
      <c r="D467" s="104">
        <v>0.17471899242261107</v>
      </c>
      <c r="E467" s="105">
        <v>0.35795812069084543</v>
      </c>
      <c r="F467" s="115">
        <f t="shared" si="87"/>
        <v>5334203.4691813411</v>
      </c>
      <c r="G467" s="116">
        <f t="shared" si="88"/>
        <v>92698559.164674997</v>
      </c>
      <c r="H467" s="110">
        <f t="shared" si="89"/>
        <v>0.17471899242261107</v>
      </c>
      <c r="I467" s="111">
        <f t="shared" si="90"/>
        <v>0.35795812069084543</v>
      </c>
    </row>
    <row r="468" spans="3:9" x14ac:dyDescent="0.35">
      <c r="C468" s="78">
        <f t="shared" si="86"/>
        <v>211000</v>
      </c>
      <c r="D468" s="104">
        <v>0.1739951746269795</v>
      </c>
      <c r="E468" s="105">
        <v>0.35708430991098117</v>
      </c>
      <c r="F468" s="115">
        <f t="shared" si="87"/>
        <v>5312105.176700498</v>
      </c>
      <c r="G468" s="116">
        <f t="shared" si="88"/>
        <v>92472272.916105896</v>
      </c>
      <c r="H468" s="110">
        <f t="shared" si="89"/>
        <v>0.1739951746269795</v>
      </c>
      <c r="I468" s="111">
        <f t="shared" si="90"/>
        <v>0.35708430991098111</v>
      </c>
    </row>
    <row r="469" spans="3:9" x14ac:dyDescent="0.35">
      <c r="C469" s="78">
        <f t="shared" si="86"/>
        <v>211500</v>
      </c>
      <c r="D469" s="104">
        <v>0.17327435114094103</v>
      </c>
      <c r="E469" s="105">
        <v>0.35621258315337595</v>
      </c>
      <c r="F469" s="115">
        <f t="shared" si="87"/>
        <v>5290098.3010507487</v>
      </c>
      <c r="G469" s="116">
        <f t="shared" si="88"/>
        <v>92246526.355979413</v>
      </c>
      <c r="H469" s="110">
        <f t="shared" si="89"/>
        <v>0.17327435114094103</v>
      </c>
      <c r="I469" s="111">
        <f t="shared" si="90"/>
        <v>0.35621258315337589</v>
      </c>
    </row>
    <row r="470" spans="3:9" x14ac:dyDescent="0.35">
      <c r="C470" s="78">
        <f t="shared" si="86"/>
        <v>212000</v>
      </c>
      <c r="D470" s="104">
        <v>0.17255650957755242</v>
      </c>
      <c r="E470" s="105">
        <v>0.35534293544767553</v>
      </c>
      <c r="F470" s="115">
        <f t="shared" si="87"/>
        <v>5268182.4640564043</v>
      </c>
      <c r="G470" s="116">
        <f t="shared" si="88"/>
        <v>92021318.197148681</v>
      </c>
      <c r="H470" s="110">
        <f t="shared" si="89"/>
        <v>0.17255650957755242</v>
      </c>
      <c r="I470" s="111">
        <f t="shared" si="90"/>
        <v>0.35534293544767548</v>
      </c>
    </row>
    <row r="471" spans="3:9" x14ac:dyDescent="0.35">
      <c r="C471" s="78">
        <f t="shared" si="86"/>
        <v>212500</v>
      </c>
      <c r="D471" s="104">
        <v>0.17184163760111298</v>
      </c>
      <c r="E471" s="105">
        <v>0.35447536183538053</v>
      </c>
      <c r="F471" s="115">
        <f t="shared" si="87"/>
        <v>5246357.2891062181</v>
      </c>
      <c r="G471" s="116">
        <f t="shared" si="88"/>
        <v>91796647.155536816</v>
      </c>
      <c r="H471" s="110">
        <f t="shared" si="89"/>
        <v>0.17184163760111301</v>
      </c>
      <c r="I471" s="111">
        <f t="shared" si="90"/>
        <v>0.35447536183538053</v>
      </c>
    </row>
    <row r="472" spans="3:9" x14ac:dyDescent="0.35">
      <c r="C472" s="78">
        <f t="shared" si="86"/>
        <v>213000</v>
      </c>
      <c r="D472" s="104">
        <v>0.17112972292695294</v>
      </c>
      <c r="E472" s="105">
        <v>0.35360985736981704</v>
      </c>
      <c r="F472" s="115">
        <f t="shared" si="87"/>
        <v>5224622.4011469278</v>
      </c>
      <c r="G472" s="116">
        <f t="shared" si="88"/>
        <v>91572511.950129315</v>
      </c>
      <c r="H472" s="110">
        <f t="shared" si="89"/>
        <v>0.17112972292695297</v>
      </c>
      <c r="I472" s="111">
        <f t="shared" si="90"/>
        <v>0.35360985736981704</v>
      </c>
    </row>
    <row r="473" spans="3:9" x14ac:dyDescent="0.35">
      <c r="C473" s="78">
        <f t="shared" si="86"/>
        <v>213500</v>
      </c>
      <c r="D473" s="104">
        <v>0.17042075332122192</v>
      </c>
      <c r="E473" s="105">
        <v>0.3527464171161091</v>
      </c>
      <c r="F473" s="115">
        <f t="shared" si="87"/>
        <v>5202977.4266767958</v>
      </c>
      <c r="G473" s="116">
        <f t="shared" si="88"/>
        <v>91348911.302966923</v>
      </c>
      <c r="H473" s="110">
        <f t="shared" si="89"/>
        <v>0.17042075332122195</v>
      </c>
      <c r="I473" s="111">
        <f t="shared" si="90"/>
        <v>0.35274641711610905</v>
      </c>
    </row>
    <row r="474" spans="3:9" x14ac:dyDescent="0.35">
      <c r="C474" s="78">
        <f t="shared" si="86"/>
        <v>214000</v>
      </c>
      <c r="D474" s="104">
        <v>0.16971471660067894</v>
      </c>
      <c r="E474" s="105">
        <v>0.35188503615115047</v>
      </c>
      <c r="F474" s="115">
        <f t="shared" si="87"/>
        <v>5181421.9937392008</v>
      </c>
      <c r="G474" s="116">
        <f t="shared" si="88"/>
        <v>91125843.939138323</v>
      </c>
      <c r="H474" s="110">
        <f t="shared" si="89"/>
        <v>0.16971471660067897</v>
      </c>
      <c r="I474" s="111">
        <f t="shared" si="90"/>
        <v>0.35188503615115041</v>
      </c>
    </row>
    <row r="475" spans="3:9" x14ac:dyDescent="0.35">
      <c r="C475" s="78">
        <f t="shared" si="86"/>
        <v>214500</v>
      </c>
      <c r="D475" s="104">
        <v>0.16901160063248294</v>
      </c>
      <c r="E475" s="105">
        <v>0.35102570956357615</v>
      </c>
      <c r="F475" s="115">
        <f t="shared" si="87"/>
        <v>5159955.7319162386</v>
      </c>
      <c r="G475" s="116">
        <f t="shared" si="88"/>
        <v>90903308.586772814</v>
      </c>
      <c r="H475" s="110">
        <f t="shared" si="89"/>
        <v>0.16901160063248297</v>
      </c>
      <c r="I475" s="111">
        <f t="shared" si="90"/>
        <v>0.35102570956357609</v>
      </c>
    </row>
    <row r="476" spans="3:9" x14ac:dyDescent="0.35">
      <c r="C476" s="78">
        <f t="shared" si="86"/>
        <v>215000</v>
      </c>
      <c r="D476" s="104">
        <v>0.16831139333398434</v>
      </c>
      <c r="E476" s="105">
        <v>0.35016843245373486</v>
      </c>
      <c r="F476" s="115">
        <f t="shared" si="87"/>
        <v>5138578.2723223614</v>
      </c>
      <c r="G476" s="116">
        <f t="shared" si="88"/>
        <v>90681303.977033064</v>
      </c>
      <c r="H476" s="110">
        <f t="shared" si="89"/>
        <v>0.16831139333398434</v>
      </c>
      <c r="I476" s="111">
        <f t="shared" si="90"/>
        <v>0.3501684324537348</v>
      </c>
    </row>
    <row r="477" spans="3:9" x14ac:dyDescent="0.35">
      <c r="C477" s="78">
        <f t="shared" si="86"/>
        <v>215500</v>
      </c>
      <c r="D477" s="104">
        <v>0.16761408267251743</v>
      </c>
      <c r="E477" s="105">
        <v>0.34931319993366045</v>
      </c>
      <c r="F477" s="115">
        <f t="shared" si="87"/>
        <v>5117289.2475980371</v>
      </c>
      <c r="G477" s="116">
        <f t="shared" si="88"/>
        <v>90459828.844107822</v>
      </c>
      <c r="H477" s="110">
        <f t="shared" si="89"/>
        <v>0.16761408267251743</v>
      </c>
      <c r="I477" s="111">
        <f t="shared" si="90"/>
        <v>0.34931319993366039</v>
      </c>
    </row>
    <row r="478" spans="3:9" x14ac:dyDescent="0.35">
      <c r="C478" s="78">
        <f t="shared" si="86"/>
        <v>216000</v>
      </c>
      <c r="D478" s="104">
        <v>0.16691965666519354</v>
      </c>
      <c r="E478" s="105">
        <v>0.34846000712704517</v>
      </c>
      <c r="F478" s="115">
        <f t="shared" si="87"/>
        <v>5096088.291903438</v>
      </c>
      <c r="G478" s="116">
        <f t="shared" si="88"/>
        <v>90238881.925204962</v>
      </c>
      <c r="H478" s="110">
        <f t="shared" si="89"/>
        <v>0.16691965666519354</v>
      </c>
      <c r="I478" s="111">
        <f t="shared" si="90"/>
        <v>0.34846000712704511</v>
      </c>
    </row>
    <row r="479" spans="3:9" x14ac:dyDescent="0.35">
      <c r="C479" s="78">
        <f t="shared" si="86"/>
        <v>216500</v>
      </c>
      <c r="D479" s="104">
        <v>0.1662281033786952</v>
      </c>
      <c r="E479" s="105">
        <v>0.3476088491692107</v>
      </c>
      <c r="F479" s="115">
        <f t="shared" si="87"/>
        <v>5074975.0409121513</v>
      </c>
      <c r="G479" s="116">
        <f t="shared" si="88"/>
        <v>90018461.960543945</v>
      </c>
      <c r="H479" s="110">
        <f t="shared" si="89"/>
        <v>0.16622810337869517</v>
      </c>
      <c r="I479" s="111">
        <f t="shared" si="90"/>
        <v>0.3476088491692107</v>
      </c>
    </row>
    <row r="480" spans="3:9" x14ac:dyDescent="0.35">
      <c r="C480" s="78">
        <f t="shared" si="86"/>
        <v>217000</v>
      </c>
      <c r="D480" s="104">
        <v>0.16553941092907096</v>
      </c>
      <c r="E480" s="105">
        <v>0.34675972120708104</v>
      </c>
      <c r="F480" s="115">
        <f t="shared" si="87"/>
        <v>5053949.1318049217</v>
      </c>
      <c r="G480" s="116">
        <f t="shared" si="88"/>
        <v>89798567.693348825</v>
      </c>
      <c r="H480" s="110">
        <f t="shared" si="89"/>
        <v>0.16553941092907098</v>
      </c>
      <c r="I480" s="111">
        <f t="shared" si="90"/>
        <v>0.34675972120708104</v>
      </c>
    </row>
    <row r="481" spans="3:9" x14ac:dyDescent="0.35">
      <c r="C481" s="78">
        <f t="shared" si="86"/>
        <v>217500</v>
      </c>
      <c r="D481" s="104">
        <v>0.16485356748153121</v>
      </c>
      <c r="E481" s="105">
        <v>0.34591261839915438</v>
      </c>
      <c r="F481" s="115">
        <f t="shared" si="87"/>
        <v>5033010.2032634113</v>
      </c>
      <c r="G481" s="116">
        <f t="shared" si="88"/>
        <v>89579197.86984098</v>
      </c>
      <c r="H481" s="110">
        <f t="shared" si="89"/>
        <v>0.16485356748153124</v>
      </c>
      <c r="I481" s="111">
        <f t="shared" si="90"/>
        <v>0.34591261839915433</v>
      </c>
    </row>
    <row r="482" spans="3:9" x14ac:dyDescent="0.35">
      <c r="C482" s="78">
        <f t="shared" si="86"/>
        <v>218000</v>
      </c>
      <c r="D482" s="104">
        <v>0.16417056125024498</v>
      </c>
      <c r="E482" s="105">
        <v>0.34506753591547651</v>
      </c>
      <c r="F482" s="115">
        <f t="shared" si="87"/>
        <v>5012157.8954639984</v>
      </c>
      <c r="G482" s="116">
        <f t="shared" si="88"/>
        <v>89360351.239232183</v>
      </c>
      <c r="H482" s="110">
        <f t="shared" si="89"/>
        <v>0.16417056125024498</v>
      </c>
      <c r="I482" s="111">
        <f t="shared" si="90"/>
        <v>0.3450675359154764</v>
      </c>
    </row>
    <row r="483" spans="3:9" x14ac:dyDescent="0.35">
      <c r="C483" s="78">
        <f t="shared" si="86"/>
        <v>218500</v>
      </c>
      <c r="D483" s="104">
        <v>0.16349038049813708</v>
      </c>
      <c r="E483" s="105">
        <v>0.34422446893761188</v>
      </c>
      <c r="F483" s="115">
        <f t="shared" si="87"/>
        <v>4991391.8500715867</v>
      </c>
      <c r="G483" s="116">
        <f t="shared" si="88"/>
        <v>89142026.553717196</v>
      </c>
      <c r="H483" s="110">
        <f t="shared" si="89"/>
        <v>0.16349038049813708</v>
      </c>
      <c r="I483" s="111">
        <f t="shared" si="90"/>
        <v>0.34422446893761183</v>
      </c>
    </row>
    <row r="484" spans="3:9" x14ac:dyDescent="0.35">
      <c r="C484" s="78">
        <f t="shared" si="86"/>
        <v>219000</v>
      </c>
      <c r="D484" s="104">
        <v>0.16281301353668662</v>
      </c>
      <c r="E484" s="105">
        <v>0.34338341265861722</v>
      </c>
      <c r="F484" s="115">
        <f t="shared" si="87"/>
        <v>4970711.7102334509</v>
      </c>
      <c r="G484" s="116">
        <f t="shared" si="88"/>
        <v>88924222.568466797</v>
      </c>
      <c r="H484" s="110">
        <f t="shared" si="89"/>
        <v>0.16281301353668662</v>
      </c>
      <c r="I484" s="111">
        <f t="shared" si="90"/>
        <v>0.34338341265861716</v>
      </c>
    </row>
    <row r="485" spans="3:9" x14ac:dyDescent="0.35">
      <c r="C485" s="78">
        <f t="shared" si="86"/>
        <v>219500</v>
      </c>
      <c r="D485" s="104">
        <v>0.16213844872572619</v>
      </c>
      <c r="E485" s="105">
        <v>0.34254436228301355</v>
      </c>
      <c r="F485" s="115">
        <f t="shared" si="87"/>
        <v>4950117.1205731053</v>
      </c>
      <c r="G485" s="116">
        <f t="shared" si="88"/>
        <v>88706938.041620672</v>
      </c>
      <c r="H485" s="110">
        <f t="shared" si="89"/>
        <v>0.16213844872572619</v>
      </c>
      <c r="I485" s="111">
        <f t="shared" si="90"/>
        <v>0.34254436228301349</v>
      </c>
    </row>
    <row r="486" spans="3:9" x14ac:dyDescent="0.35">
      <c r="C486" s="78">
        <f t="shared" si="86"/>
        <v>220000</v>
      </c>
      <c r="D486" s="104">
        <v>0.16146667447324167</v>
      </c>
      <c r="E486" s="105">
        <v>0.34170731302675889</v>
      </c>
      <c r="F486" s="115">
        <f t="shared" si="87"/>
        <v>4929607.7271841932</v>
      </c>
      <c r="G486" s="116">
        <f t="shared" si="88"/>
        <v>88490171.734280258</v>
      </c>
      <c r="H486" s="110">
        <f t="shared" si="89"/>
        <v>0.1614666744732417</v>
      </c>
      <c r="I486" s="111">
        <f t="shared" si="90"/>
        <v>0.34170731302675883</v>
      </c>
    </row>
    <row r="487" spans="3:9" x14ac:dyDescent="0.35">
      <c r="C487" s="78">
        <f t="shared" si="86"/>
        <v>220500</v>
      </c>
      <c r="D487" s="104">
        <v>0.16079767923517305</v>
      </c>
      <c r="E487" s="105">
        <v>0.34087226011722127</v>
      </c>
      <c r="F487" s="115">
        <f t="shared" si="87"/>
        <v>4909183.1776244072</v>
      </c>
      <c r="G487" s="116">
        <f t="shared" si="88"/>
        <v>88273922.410501778</v>
      </c>
      <c r="H487" s="110">
        <f t="shared" si="89"/>
        <v>0.16079767923517305</v>
      </c>
      <c r="I487" s="111">
        <f t="shared" si="90"/>
        <v>0.34087226011722122</v>
      </c>
    </row>
    <row r="488" spans="3:9" x14ac:dyDescent="0.35">
      <c r="C488" s="78">
        <f t="shared" si="86"/>
        <v>221000</v>
      </c>
      <c r="D488" s="104">
        <v>0.16013145151521618</v>
      </c>
      <c r="E488" s="105">
        <v>0.34003919879315164</v>
      </c>
      <c r="F488" s="115">
        <f t="shared" si="87"/>
        <v>4888843.1209094357</v>
      </c>
      <c r="G488" s="116">
        <f t="shared" si="88"/>
        <v>88058188.837289274</v>
      </c>
      <c r="H488" s="110">
        <f t="shared" si="89"/>
        <v>0.16013145151521618</v>
      </c>
      <c r="I488" s="111">
        <f t="shared" si="90"/>
        <v>0.34003919879315159</v>
      </c>
    </row>
    <row r="489" spans="3:9" x14ac:dyDescent="0.35">
      <c r="C489" s="78">
        <f t="shared" si="86"/>
        <v>221500</v>
      </c>
      <c r="D489" s="104">
        <v>0.15946797986462527</v>
      </c>
      <c r="E489" s="105">
        <v>0.33920812430465597</v>
      </c>
      <c r="F489" s="115">
        <f t="shared" si="87"/>
        <v>4868587.2075069295</v>
      </c>
      <c r="G489" s="116">
        <f t="shared" si="88"/>
        <v>87842969.784587279</v>
      </c>
      <c r="H489" s="110">
        <f t="shared" si="89"/>
        <v>0.15946797986462527</v>
      </c>
      <c r="I489" s="111">
        <f t="shared" si="90"/>
        <v>0.33920812430465591</v>
      </c>
    </row>
    <row r="490" spans="3:9" x14ac:dyDescent="0.35">
      <c r="C490" s="78">
        <f t="shared" si="86"/>
        <v>222000</v>
      </c>
      <c r="D490" s="104">
        <v>0.15880725288201586</v>
      </c>
      <c r="E490" s="105">
        <v>0.33837903191316876</v>
      </c>
      <c r="F490" s="115">
        <f t="shared" si="87"/>
        <v>4848415.0893304925</v>
      </c>
      <c r="G490" s="116">
        <f t="shared" si="88"/>
        <v>87628264.025274068</v>
      </c>
      <c r="H490" s="110">
        <f t="shared" si="89"/>
        <v>0.15880725288201586</v>
      </c>
      <c r="I490" s="111">
        <f t="shared" si="90"/>
        <v>0.3383790319131687</v>
      </c>
    </row>
    <row r="491" spans="3:9" x14ac:dyDescent="0.35">
      <c r="C491" s="78">
        <f t="shared" si="86"/>
        <v>222500</v>
      </c>
      <c r="D491" s="104">
        <v>0.15814925921316897</v>
      </c>
      <c r="E491" s="105">
        <v>0.33755191689142588</v>
      </c>
      <c r="F491" s="115">
        <f t="shared" si="87"/>
        <v>4828326.4197336994</v>
      </c>
      <c r="G491" s="116">
        <f t="shared" si="88"/>
        <v>87414070.335154548</v>
      </c>
      <c r="H491" s="110">
        <f t="shared" si="89"/>
        <v>0.158149259213169</v>
      </c>
      <c r="I491" s="111">
        <f t="shared" si="90"/>
        <v>0.33755191689142583</v>
      </c>
    </row>
    <row r="492" spans="3:9" x14ac:dyDescent="0.35">
      <c r="C492" s="78">
        <f t="shared" si="86"/>
        <v>223000</v>
      </c>
      <c r="D492" s="104">
        <v>0.15749398755083641</v>
      </c>
      <c r="E492" s="105">
        <v>0.33672677452343791</v>
      </c>
      <c r="F492" s="115">
        <f t="shared" si="87"/>
        <v>4808320.8535041511</v>
      </c>
      <c r="G492" s="116">
        <f t="shared" si="88"/>
        <v>87200387.49295336</v>
      </c>
      <c r="H492" s="110">
        <f t="shared" si="89"/>
        <v>0.15749398755083643</v>
      </c>
      <c r="I492" s="111">
        <f t="shared" si="90"/>
        <v>0.33672677452343786</v>
      </c>
    </row>
    <row r="493" spans="3:9" x14ac:dyDescent="0.35">
      <c r="C493" s="78">
        <f t="shared" si="86"/>
        <v>223500</v>
      </c>
      <c r="D493" s="104">
        <v>0.15684142663454562</v>
      </c>
      <c r="E493" s="105">
        <v>0.3359036001044628</v>
      </c>
      <c r="F493" s="115">
        <f t="shared" si="87"/>
        <v>4788398.0468575163</v>
      </c>
      <c r="G493" s="116">
        <f t="shared" si="88"/>
        <v>86987214.280307874</v>
      </c>
      <c r="H493" s="110">
        <f t="shared" si="89"/>
        <v>0.15684142663454562</v>
      </c>
      <c r="I493" s="111">
        <f t="shared" si="90"/>
        <v>0.3359036001044628</v>
      </c>
    </row>
    <row r="494" spans="3:9" x14ac:dyDescent="0.35">
      <c r="C494" s="78">
        <f t="shared" si="86"/>
        <v>224000</v>
      </c>
      <c r="D494" s="104">
        <v>0.15619156525040723</v>
      </c>
      <c r="E494" s="105">
        <v>0.33508238894097886</v>
      </c>
      <c r="F494" s="115">
        <f t="shared" si="87"/>
        <v>4768557.6574316593</v>
      </c>
      <c r="G494" s="116">
        <f t="shared" si="88"/>
        <v>86774549.481761068</v>
      </c>
      <c r="H494" s="110">
        <f t="shared" si="89"/>
        <v>0.15619156525040725</v>
      </c>
      <c r="I494" s="111">
        <f t="shared" si="90"/>
        <v>0.3350823889409788</v>
      </c>
    </row>
    <row r="495" spans="3:9" x14ac:dyDescent="0.35">
      <c r="C495" s="78">
        <f t="shared" si="86"/>
        <v>224500</v>
      </c>
      <c r="D495" s="104">
        <v>0.15554439223092131</v>
      </c>
      <c r="E495" s="105">
        <v>0.33426313635065941</v>
      </c>
      <c r="F495" s="115">
        <f t="shared" si="87"/>
        <v>4748799.3442807207</v>
      </c>
      <c r="G495" s="116">
        <f t="shared" si="88"/>
        <v>86562391.884755105</v>
      </c>
      <c r="H495" s="110">
        <f t="shared" si="89"/>
        <v>0.15554439223092131</v>
      </c>
      <c r="I495" s="111">
        <f t="shared" si="90"/>
        <v>0.33426313635065935</v>
      </c>
    </row>
    <row r="496" spans="3:9" x14ac:dyDescent="0.35">
      <c r="C496" s="78">
        <f t="shared" ref="C496:C559" si="91">C495+500</f>
        <v>225000</v>
      </c>
      <c r="D496" s="104">
        <v>0.15489989645478638</v>
      </c>
      <c r="E496" s="105">
        <v>0.3334458376623437</v>
      </c>
      <c r="F496" s="115">
        <f t="shared" ref="F496:F559" si="92">D496*F$46</f>
        <v>4729122.7678692909</v>
      </c>
      <c r="G496" s="116">
        <f t="shared" ref="G496:G559" si="93">E496*G$46</f>
        <v>86350740.279623687</v>
      </c>
      <c r="H496" s="110">
        <f t="shared" ref="H496:H559" si="94">((1000*F496)/H$45)/H$46</f>
        <v>0.15489989645478641</v>
      </c>
      <c r="I496" s="111">
        <f t="shared" ref="I496:I559" si="95">((1000*G496)/I$45)/I$46</f>
        <v>0.33344583766234365</v>
      </c>
    </row>
    <row r="497" spans="3:9" x14ac:dyDescent="0.35">
      <c r="C497" s="78">
        <f t="shared" si="91"/>
        <v>225500</v>
      </c>
      <c r="D497" s="104">
        <v>0.15425806684670762</v>
      </c>
      <c r="E497" s="105">
        <v>0.33263048821601232</v>
      </c>
      <c r="F497" s="115">
        <f t="shared" si="92"/>
        <v>4709527.5900665484</v>
      </c>
      <c r="G497" s="116">
        <f t="shared" si="93"/>
        <v>86139593.459585726</v>
      </c>
      <c r="H497" s="110">
        <f t="shared" si="94"/>
        <v>0.15425806684670762</v>
      </c>
      <c r="I497" s="111">
        <f t="shared" si="95"/>
        <v>0.33263048821601221</v>
      </c>
    </row>
    <row r="498" spans="3:9" x14ac:dyDescent="0.35">
      <c r="C498" s="78">
        <f t="shared" si="91"/>
        <v>226000</v>
      </c>
      <c r="D498" s="104">
        <v>0.15361889237720674</v>
      </c>
      <c r="E498" s="105">
        <v>0.33181708336275995</v>
      </c>
      <c r="F498" s="115">
        <f t="shared" si="92"/>
        <v>4690013.4741404625</v>
      </c>
      <c r="G498" s="116">
        <f t="shared" si="93"/>
        <v>85928950.220738336</v>
      </c>
      <c r="H498" s="110">
        <f t="shared" si="94"/>
        <v>0.15361889237720674</v>
      </c>
      <c r="I498" s="111">
        <f t="shared" si="95"/>
        <v>0.33181708336275995</v>
      </c>
    </row>
    <row r="499" spans="3:9" x14ac:dyDescent="0.35">
      <c r="C499" s="78">
        <f t="shared" si="91"/>
        <v>226500</v>
      </c>
      <c r="D499" s="104">
        <v>0.15298236206243263</v>
      </c>
      <c r="E499" s="105">
        <v>0.33100561846476884</v>
      </c>
      <c r="F499" s="115">
        <f t="shared" si="92"/>
        <v>4670580.0847520074</v>
      </c>
      <c r="G499" s="116">
        <f t="shared" si="93"/>
        <v>85718809.362049863</v>
      </c>
      <c r="H499" s="110">
        <f t="shared" si="94"/>
        <v>0.15298236206243265</v>
      </c>
      <c r="I499" s="111">
        <f t="shared" si="95"/>
        <v>0.33100561846476884</v>
      </c>
    </row>
    <row r="500" spans="3:9" x14ac:dyDescent="0.35">
      <c r="C500" s="78">
        <f t="shared" si="91"/>
        <v>227000</v>
      </c>
      <c r="D500" s="104">
        <v>0.15234846496397256</v>
      </c>
      <c r="E500" s="105">
        <v>0.33019608889528196</v>
      </c>
      <c r="F500" s="115">
        <f t="shared" si="92"/>
        <v>4651227.0879493989</v>
      </c>
      <c r="G500" s="116">
        <f t="shared" si="93"/>
        <v>85509169.685353026</v>
      </c>
      <c r="H500" s="110">
        <f t="shared" si="94"/>
        <v>0.15234846496397256</v>
      </c>
      <c r="I500" s="111">
        <f t="shared" si="95"/>
        <v>0.3301960888952819</v>
      </c>
    </row>
    <row r="501" spans="3:9" x14ac:dyDescent="0.35">
      <c r="C501" s="78">
        <f t="shared" si="91"/>
        <v>227500</v>
      </c>
      <c r="D501" s="104">
        <v>0.15171719018866403</v>
      </c>
      <c r="E501" s="105">
        <v>0.32938849003857734</v>
      </c>
      <c r="F501" s="115">
        <f t="shared" si="92"/>
        <v>4631954.1511623524</v>
      </c>
      <c r="G501" s="116">
        <f t="shared" si="93"/>
        <v>85300029.995338246</v>
      </c>
      <c r="H501" s="110">
        <f t="shared" si="94"/>
        <v>0.15171719018866403</v>
      </c>
      <c r="I501" s="111">
        <f t="shared" si="95"/>
        <v>0.32938849003857729</v>
      </c>
    </row>
    <row r="502" spans="3:9" x14ac:dyDescent="0.35">
      <c r="C502" s="78">
        <f t="shared" si="91"/>
        <v>228000</v>
      </c>
      <c r="D502" s="104">
        <v>0.15108852688840749</v>
      </c>
      <c r="E502" s="105">
        <v>0.32858281728994165</v>
      </c>
      <c r="F502" s="115">
        <f t="shared" si="92"/>
        <v>4612760.9431963628</v>
      </c>
      <c r="G502" s="116">
        <f t="shared" si="93"/>
        <v>85091389.099546775</v>
      </c>
      <c r="H502" s="110">
        <f t="shared" si="94"/>
        <v>0.15108852688840749</v>
      </c>
      <c r="I502" s="111">
        <f t="shared" si="95"/>
        <v>0.3285828172899416</v>
      </c>
    </row>
    <row r="503" spans="3:9" x14ac:dyDescent="0.35">
      <c r="C503" s="78">
        <f t="shared" si="91"/>
        <v>228500</v>
      </c>
      <c r="D503" s="104">
        <v>0.15046246425998033</v>
      </c>
      <c r="E503" s="105">
        <v>0.327779066055643</v>
      </c>
      <c r="F503" s="115">
        <f t="shared" si="92"/>
        <v>4593647.1342270253</v>
      </c>
      <c r="G503" s="116">
        <f t="shared" si="93"/>
        <v>84883245.808363661</v>
      </c>
      <c r="H503" s="110">
        <f t="shared" si="94"/>
        <v>0.15046246425998033</v>
      </c>
      <c r="I503" s="111">
        <f t="shared" si="95"/>
        <v>0.327779066055643</v>
      </c>
    </row>
    <row r="504" spans="3:9" x14ac:dyDescent="0.35">
      <c r="C504" s="78">
        <f t="shared" si="91"/>
        <v>229000</v>
      </c>
      <c r="D504" s="104">
        <v>0.14983899154485117</v>
      </c>
      <c r="E504" s="105">
        <v>0.32697723175290611</v>
      </c>
      <c r="F504" s="115">
        <f t="shared" si="92"/>
        <v>4574612.3957943674</v>
      </c>
      <c r="G504" s="116">
        <f t="shared" si="93"/>
        <v>84675598.935011357</v>
      </c>
      <c r="H504" s="110">
        <f t="shared" si="94"/>
        <v>0.1498389915448512</v>
      </c>
      <c r="I504" s="111">
        <f t="shared" si="95"/>
        <v>0.32697723175290611</v>
      </c>
    </row>
    <row r="505" spans="3:9" x14ac:dyDescent="0.35">
      <c r="C505" s="78">
        <f t="shared" si="91"/>
        <v>229500</v>
      </c>
      <c r="D505" s="104">
        <v>0.14921809802899458</v>
      </c>
      <c r="E505" s="105">
        <v>0.32617730980988513</v>
      </c>
      <c r="F505" s="115">
        <f t="shared" si="92"/>
        <v>4555656.4007971929</v>
      </c>
      <c r="G505" s="116">
        <f t="shared" si="93"/>
        <v>84468447.295542628</v>
      </c>
      <c r="H505" s="110">
        <f t="shared" si="94"/>
        <v>0.14921809802899458</v>
      </c>
      <c r="I505" s="111">
        <f t="shared" si="95"/>
        <v>0.32617730980988507</v>
      </c>
    </row>
    <row r="506" spans="3:9" x14ac:dyDescent="0.35">
      <c r="C506" s="78">
        <f t="shared" si="91"/>
        <v>230000</v>
      </c>
      <c r="D506" s="104">
        <v>0.14859977304270713</v>
      </c>
      <c r="E506" s="105">
        <v>0.32537929566563817</v>
      </c>
      <c r="F506" s="115">
        <f t="shared" si="92"/>
        <v>4536778.8234874625</v>
      </c>
      <c r="G506" s="116">
        <f t="shared" si="93"/>
        <v>84261789.708834007</v>
      </c>
      <c r="H506" s="110">
        <f t="shared" si="94"/>
        <v>0.14859977304270713</v>
      </c>
      <c r="I506" s="111">
        <f t="shared" si="95"/>
        <v>0.32537929566563817</v>
      </c>
    </row>
    <row r="507" spans="3:9" x14ac:dyDescent="0.35">
      <c r="C507" s="78">
        <f t="shared" si="91"/>
        <v>230500</v>
      </c>
      <c r="D507" s="104">
        <v>0.14798400596042424</v>
      </c>
      <c r="E507" s="105">
        <v>0.32458318477010123</v>
      </c>
      <c r="F507" s="115">
        <f t="shared" si="92"/>
        <v>4517979.3394647054</v>
      </c>
      <c r="G507" s="116">
        <f t="shared" si="93"/>
        <v>84055624.996578991</v>
      </c>
      <c r="H507" s="110">
        <f t="shared" si="94"/>
        <v>0.14798400596042424</v>
      </c>
      <c r="I507" s="111">
        <f t="shared" si="95"/>
        <v>0.32458318477010123</v>
      </c>
    </row>
    <row r="508" spans="3:9" x14ac:dyDescent="0.35">
      <c r="C508" s="78">
        <f t="shared" si="91"/>
        <v>231000</v>
      </c>
      <c r="D508" s="104">
        <v>0.14737078620053762</v>
      </c>
      <c r="E508" s="105">
        <v>0.32378897258406175</v>
      </c>
      <c r="F508" s="115">
        <f t="shared" si="92"/>
        <v>4499257.6256704442</v>
      </c>
      <c r="G508" s="116">
        <f t="shared" si="93"/>
        <v>83849951.98328124</v>
      </c>
      <c r="H508" s="110">
        <f t="shared" si="94"/>
        <v>0.14737078620053765</v>
      </c>
      <c r="I508" s="111">
        <f t="shared" si="95"/>
        <v>0.3237889725840617</v>
      </c>
    </row>
    <row r="509" spans="3:9" x14ac:dyDescent="0.35">
      <c r="C509" s="78">
        <f t="shared" si="91"/>
        <v>231500</v>
      </c>
      <c r="D509" s="104">
        <v>0.14676010322521305</v>
      </c>
      <c r="E509" s="105">
        <v>0.32299665457913357</v>
      </c>
      <c r="F509" s="115">
        <f t="shared" si="92"/>
        <v>4480613.3603826333</v>
      </c>
      <c r="G509" s="116">
        <f t="shared" si="93"/>
        <v>83644769.496248052</v>
      </c>
      <c r="H509" s="110">
        <f t="shared" si="94"/>
        <v>0.14676010322521307</v>
      </c>
      <c r="I509" s="111">
        <f t="shared" si="95"/>
        <v>0.32299665457913351</v>
      </c>
    </row>
    <row r="510" spans="3:9" x14ac:dyDescent="0.35">
      <c r="C510" s="78">
        <f t="shared" si="91"/>
        <v>232000</v>
      </c>
      <c r="D510" s="104">
        <v>0.14615194654020955</v>
      </c>
      <c r="E510" s="105">
        <v>0.32220622623773038</v>
      </c>
      <c r="F510" s="115">
        <f t="shared" si="92"/>
        <v>4462046.2232101336</v>
      </c>
      <c r="G510" s="116">
        <f t="shared" si="93"/>
        <v>83440076.365583524</v>
      </c>
      <c r="H510" s="110">
        <f t="shared" si="94"/>
        <v>0.14615194654020955</v>
      </c>
      <c r="I510" s="111">
        <f t="shared" si="95"/>
        <v>0.32220622623773038</v>
      </c>
    </row>
    <row r="511" spans="3:9" x14ac:dyDescent="0.35">
      <c r="C511" s="78">
        <f t="shared" si="91"/>
        <v>232500</v>
      </c>
      <c r="D511" s="104">
        <v>0.14554630569469898</v>
      </c>
      <c r="E511" s="105">
        <v>0.32141768305304008</v>
      </c>
      <c r="F511" s="115">
        <f t="shared" si="92"/>
        <v>4443555.8950872114</v>
      </c>
      <c r="G511" s="116">
        <f t="shared" si="93"/>
        <v>83235871.424181893</v>
      </c>
      <c r="H511" s="110">
        <f t="shared" si="94"/>
        <v>0.14554630569469898</v>
      </c>
      <c r="I511" s="111">
        <f t="shared" si="95"/>
        <v>0.32141768305304008</v>
      </c>
    </row>
    <row r="512" spans="3:9" x14ac:dyDescent="0.35">
      <c r="C512" s="78">
        <f t="shared" si="91"/>
        <v>233000</v>
      </c>
      <c r="D512" s="104">
        <v>0.14494317028108666</v>
      </c>
      <c r="E512" s="105">
        <v>0.32063102052899939</v>
      </c>
      <c r="F512" s="115">
        <f t="shared" si="92"/>
        <v>4425142.0582680581</v>
      </c>
      <c r="G512" s="116">
        <f t="shared" si="93"/>
        <v>83032153.507720932</v>
      </c>
      <c r="H512" s="110">
        <f t="shared" si="94"/>
        <v>0.14494317028108666</v>
      </c>
      <c r="I512" s="111">
        <f t="shared" si="95"/>
        <v>0.32063102052899933</v>
      </c>
    </row>
    <row r="513" spans="3:9" x14ac:dyDescent="0.35">
      <c r="C513" s="78">
        <f t="shared" si="91"/>
        <v>233500</v>
      </c>
      <c r="D513" s="104">
        <v>0.14434252993483213</v>
      </c>
      <c r="E513" s="105">
        <v>0.31984623418026825</v>
      </c>
      <c r="F513" s="115">
        <f t="shared" si="92"/>
        <v>4406804.3963213153</v>
      </c>
      <c r="G513" s="116">
        <f t="shared" si="93"/>
        <v>82828921.454655394</v>
      </c>
      <c r="H513" s="110">
        <f t="shared" si="94"/>
        <v>0.14434252993483213</v>
      </c>
      <c r="I513" s="111">
        <f t="shared" si="95"/>
        <v>0.3198462341802682</v>
      </c>
    </row>
    <row r="514" spans="3:9" x14ac:dyDescent="0.35">
      <c r="C514" s="78">
        <f t="shared" si="91"/>
        <v>234000</v>
      </c>
      <c r="D514" s="104">
        <v>0.14374437433427148</v>
      </c>
      <c r="E514" s="105">
        <v>0.31906331953220352</v>
      </c>
      <c r="F514" s="115">
        <f t="shared" si="92"/>
        <v>4388542.594124659</v>
      </c>
      <c r="G514" s="116">
        <f t="shared" si="93"/>
        <v>82626174.106210127</v>
      </c>
      <c r="H514" s="110">
        <f t="shared" si="94"/>
        <v>0.14374437433427148</v>
      </c>
      <c r="I514" s="111">
        <f t="shared" si="95"/>
        <v>0.31906331953220346</v>
      </c>
    </row>
    <row r="515" spans="3:9" x14ac:dyDescent="0.35">
      <c r="C515" s="78">
        <f t="shared" si="91"/>
        <v>234500</v>
      </c>
      <c r="D515" s="104">
        <v>0.14314869320043938</v>
      </c>
      <c r="E515" s="105">
        <v>0.31828227212083465</v>
      </c>
      <c r="F515" s="115">
        <f t="shared" si="92"/>
        <v>4370356.3378593568</v>
      </c>
      <c r="G515" s="116">
        <f t="shared" si="93"/>
        <v>82423910.30637382</v>
      </c>
      <c r="H515" s="110">
        <f t="shared" si="94"/>
        <v>0.14314869320043938</v>
      </c>
      <c r="I515" s="111">
        <f t="shared" si="95"/>
        <v>0.31828227212083465</v>
      </c>
    </row>
    <row r="516" spans="3:9" x14ac:dyDescent="0.35">
      <c r="C516" s="78">
        <f t="shared" si="91"/>
        <v>235000</v>
      </c>
      <c r="D516" s="104">
        <v>0.14255547629689322</v>
      </c>
      <c r="E516" s="105">
        <v>0.31750308749283701</v>
      </c>
      <c r="F516" s="115">
        <f t="shared" si="92"/>
        <v>4352245.3150049038</v>
      </c>
      <c r="G516" s="116">
        <f t="shared" si="93"/>
        <v>82222128.901892081</v>
      </c>
      <c r="H516" s="110">
        <f t="shared" si="94"/>
        <v>0.14255547629689322</v>
      </c>
      <c r="I516" s="111">
        <f t="shared" si="95"/>
        <v>0.31750308749283696</v>
      </c>
    </row>
    <row r="517" spans="3:9" x14ac:dyDescent="0.35">
      <c r="C517" s="78">
        <f t="shared" si="91"/>
        <v>235500</v>
      </c>
      <c r="D517" s="104">
        <v>0.14196471342953654</v>
      </c>
      <c r="E517" s="105">
        <v>0.31672576120550783</v>
      </c>
      <c r="F517" s="115">
        <f t="shared" si="92"/>
        <v>4334209.2143336311</v>
      </c>
      <c r="G517" s="116">
        <f t="shared" si="93"/>
        <v>82020828.742261186</v>
      </c>
      <c r="H517" s="110">
        <f t="shared" si="94"/>
        <v>0.14196471342953657</v>
      </c>
      <c r="I517" s="111">
        <f t="shared" si="95"/>
        <v>0.31672576120550777</v>
      </c>
    </row>
    <row r="518" spans="3:9" x14ac:dyDescent="0.35">
      <c r="C518" s="78">
        <f t="shared" si="91"/>
        <v>236000</v>
      </c>
      <c r="D518" s="104">
        <v>0.14137639444644415</v>
      </c>
      <c r="E518" s="105">
        <v>0.31595028882673931</v>
      </c>
      <c r="F518" s="115">
        <f t="shared" si="92"/>
        <v>4316247.7259053672</v>
      </c>
      <c r="G518" s="116">
        <f t="shared" si="93"/>
        <v>81820008.679721162</v>
      </c>
      <c r="H518" s="110">
        <f t="shared" si="94"/>
        <v>0.14137639444644415</v>
      </c>
      <c r="I518" s="111">
        <f t="shared" si="95"/>
        <v>0.31595028882673926</v>
      </c>
    </row>
    <row r="519" spans="3:9" x14ac:dyDescent="0.35">
      <c r="C519" s="78">
        <f t="shared" si="91"/>
        <v>236500</v>
      </c>
      <c r="D519" s="104">
        <v>0.1407905092376876</v>
      </c>
      <c r="E519" s="105">
        <v>0.31517666593499427</v>
      </c>
      <c r="F519" s="115">
        <f t="shared" si="92"/>
        <v>4298360.5410621082</v>
      </c>
      <c r="G519" s="116">
        <f t="shared" si="93"/>
        <v>81619667.569249436</v>
      </c>
      <c r="H519" s="110">
        <f t="shared" si="94"/>
        <v>0.14079050923768763</v>
      </c>
      <c r="I519" s="111">
        <f t="shared" si="95"/>
        <v>0.31517666593499422</v>
      </c>
    </row>
    <row r="520" spans="3:9" x14ac:dyDescent="0.35">
      <c r="C520" s="78">
        <f t="shared" si="91"/>
        <v>237000</v>
      </c>
      <c r="D520" s="104">
        <v>0.14020704773516143</v>
      </c>
      <c r="E520" s="105">
        <v>0.31440488811928113</v>
      </c>
      <c r="F520" s="115">
        <f t="shared" si="92"/>
        <v>4280547.3524227142</v>
      </c>
      <c r="G520" s="116">
        <f t="shared" si="93"/>
        <v>81419804.268554389</v>
      </c>
      <c r="H520" s="110">
        <f t="shared" si="94"/>
        <v>0.14020704773516146</v>
      </c>
      <c r="I520" s="111">
        <f t="shared" si="95"/>
        <v>0.31440488811928102</v>
      </c>
    </row>
    <row r="521" spans="3:9" x14ac:dyDescent="0.35">
      <c r="C521" s="78">
        <f t="shared" si="91"/>
        <v>237500</v>
      </c>
      <c r="D521" s="104">
        <v>0.13962599991241048</v>
      </c>
      <c r="E521" s="105">
        <v>0.31363495097912841</v>
      </c>
      <c r="F521" s="115">
        <f t="shared" si="92"/>
        <v>4262807.8538776357</v>
      </c>
      <c r="G521" s="116">
        <f t="shared" si="93"/>
        <v>81220417.638068736</v>
      </c>
      <c r="H521" s="110">
        <f t="shared" si="94"/>
        <v>0.13962599991241048</v>
      </c>
      <c r="I521" s="111">
        <f t="shared" si="95"/>
        <v>0.31363495097912841</v>
      </c>
    </row>
    <row r="522" spans="3:9" x14ac:dyDescent="0.35">
      <c r="C522" s="78">
        <f t="shared" si="91"/>
        <v>238000</v>
      </c>
      <c r="D522" s="104">
        <v>0.13904735578445693</v>
      </c>
      <c r="E522" s="105">
        <v>0.31286685012455923</v>
      </c>
      <c r="F522" s="115">
        <f t="shared" si="92"/>
        <v>4245141.7405836368</v>
      </c>
      <c r="G522" s="116">
        <f t="shared" si="93"/>
        <v>81021506.540942892</v>
      </c>
      <c r="H522" s="110">
        <f t="shared" si="94"/>
        <v>0.13904735578445693</v>
      </c>
      <c r="I522" s="111">
        <f t="shared" si="95"/>
        <v>0.31286685012455917</v>
      </c>
    </row>
    <row r="523" spans="3:9" x14ac:dyDescent="0.35">
      <c r="C523" s="78">
        <f t="shared" si="91"/>
        <v>238500</v>
      </c>
      <c r="D523" s="104">
        <v>0.13847110540762944</v>
      </c>
      <c r="E523" s="105">
        <v>0.31210058117606732</v>
      </c>
      <c r="F523" s="115">
        <f t="shared" si="92"/>
        <v>4227548.7089585727</v>
      </c>
      <c r="G523" s="116">
        <f t="shared" si="93"/>
        <v>80823069.843038842</v>
      </c>
      <c r="H523" s="110">
        <f t="shared" si="94"/>
        <v>0.13847110540762944</v>
      </c>
      <c r="I523" s="111">
        <f t="shared" si="95"/>
        <v>0.31210058117606726</v>
      </c>
    </row>
    <row r="524" spans="3:9" x14ac:dyDescent="0.35">
      <c r="C524" s="78">
        <f t="shared" si="91"/>
        <v>239000</v>
      </c>
      <c r="D524" s="104">
        <v>0.1378972388793917</v>
      </c>
      <c r="E524" s="105">
        <v>0.31133613976459101</v>
      </c>
      <c r="F524" s="115">
        <f t="shared" si="92"/>
        <v>4210028.4566761618</v>
      </c>
      <c r="G524" s="116">
        <f t="shared" si="93"/>
        <v>80625106.412923336</v>
      </c>
      <c r="H524" s="110">
        <f t="shared" si="94"/>
        <v>0.1378972388793917</v>
      </c>
      <c r="I524" s="111">
        <f t="shared" si="95"/>
        <v>0.31133613976459101</v>
      </c>
    </row>
    <row r="525" spans="3:9" x14ac:dyDescent="0.35">
      <c r="C525" s="78">
        <f t="shared" si="91"/>
        <v>239500</v>
      </c>
      <c r="D525" s="104">
        <v>0.13732574633817254</v>
      </c>
      <c r="E525" s="105">
        <v>0.31057352153148909</v>
      </c>
      <c r="F525" s="115">
        <f t="shared" si="92"/>
        <v>4192580.6826607939</v>
      </c>
      <c r="G525" s="116">
        <f t="shared" si="93"/>
        <v>80427615.121861622</v>
      </c>
      <c r="H525" s="110">
        <f t="shared" si="94"/>
        <v>0.13732574633817254</v>
      </c>
      <c r="I525" s="111">
        <f t="shared" si="95"/>
        <v>0.31057352153148904</v>
      </c>
    </row>
    <row r="526" spans="3:9" x14ac:dyDescent="0.35">
      <c r="C526" s="78">
        <f t="shared" si="91"/>
        <v>240000</v>
      </c>
      <c r="D526" s="104">
        <v>0.13675661796319644</v>
      </c>
      <c r="E526" s="105">
        <v>0.30981272212851535</v>
      </c>
      <c r="F526" s="115">
        <f t="shared" si="92"/>
        <v>4175205.0870823581</v>
      </c>
      <c r="G526" s="116">
        <f t="shared" si="93"/>
        <v>80230594.843810931</v>
      </c>
      <c r="H526" s="110">
        <f t="shared" si="94"/>
        <v>0.13675661796319644</v>
      </c>
      <c r="I526" s="111">
        <f t="shared" si="95"/>
        <v>0.30981272212851529</v>
      </c>
    </row>
    <row r="527" spans="3:9" x14ac:dyDescent="0.35">
      <c r="C527" s="78">
        <f t="shared" si="91"/>
        <v>240500</v>
      </c>
      <c r="D527" s="104">
        <v>0.13618984397431458</v>
      </c>
      <c r="E527" s="105">
        <v>0.30905373721779422</v>
      </c>
      <c r="F527" s="115">
        <f t="shared" si="92"/>
        <v>4157901.3713510851</v>
      </c>
      <c r="G527" s="116">
        <f t="shared" si="93"/>
        <v>80034044.455414131</v>
      </c>
      <c r="H527" s="110">
        <f t="shared" si="94"/>
        <v>0.13618984397431458</v>
      </c>
      <c r="I527" s="111">
        <f t="shared" si="95"/>
        <v>0.30905373721779422</v>
      </c>
    </row>
    <row r="528" spans="3:9" x14ac:dyDescent="0.35">
      <c r="C528" s="78">
        <f t="shared" si="91"/>
        <v>241000</v>
      </c>
      <c r="D528" s="104">
        <v>0.13562541463183717</v>
      </c>
      <c r="E528" s="105">
        <v>0.30829656247179582</v>
      </c>
      <c r="F528" s="115">
        <f t="shared" si="92"/>
        <v>4140669.2381124254</v>
      </c>
      <c r="G528" s="116">
        <f t="shared" si="93"/>
        <v>79837962.835993201</v>
      </c>
      <c r="H528" s="110">
        <f t="shared" si="94"/>
        <v>0.13562541463183717</v>
      </c>
      <c r="I528" s="111">
        <f t="shared" si="95"/>
        <v>0.30829656247179577</v>
      </c>
    </row>
    <row r="529" spans="3:9" x14ac:dyDescent="0.35">
      <c r="C529" s="78">
        <f t="shared" si="91"/>
        <v>241500</v>
      </c>
      <c r="D529" s="104">
        <v>0.13506332023636577</v>
      </c>
      <c r="E529" s="105">
        <v>0.3075411935733115</v>
      </c>
      <c r="F529" s="115">
        <f t="shared" si="92"/>
        <v>4123508.3912419346</v>
      </c>
      <c r="G529" s="116">
        <f t="shared" si="93"/>
        <v>79642348.867543027</v>
      </c>
      <c r="H529" s="110">
        <f t="shared" si="94"/>
        <v>0.13506332023636577</v>
      </c>
      <c r="I529" s="111">
        <f t="shared" si="95"/>
        <v>0.3075411935733115</v>
      </c>
    </row>
    <row r="530" spans="3:9" x14ac:dyDescent="0.35">
      <c r="C530" s="78">
        <f t="shared" si="91"/>
        <v>242000</v>
      </c>
      <c r="D530" s="104">
        <v>0.13450355112862664</v>
      </c>
      <c r="E530" s="105">
        <v>0.30678762621542871</v>
      </c>
      <c r="F530" s="115">
        <f t="shared" si="92"/>
        <v>4106418.5358401802</v>
      </c>
      <c r="G530" s="116">
        <f t="shared" si="93"/>
        <v>79447201.434724778</v>
      </c>
      <c r="H530" s="110">
        <f t="shared" si="94"/>
        <v>0.13450355112862664</v>
      </c>
      <c r="I530" s="111">
        <f t="shared" si="95"/>
        <v>0.30678762621542871</v>
      </c>
    </row>
    <row r="531" spans="3:9" x14ac:dyDescent="0.35">
      <c r="C531" s="78">
        <f t="shared" si="91"/>
        <v>242500</v>
      </c>
      <c r="D531" s="104">
        <v>0.13394609768930474</v>
      </c>
      <c r="E531" s="105">
        <v>0.30603585610150713</v>
      </c>
      <c r="F531" s="115">
        <f t="shared" si="92"/>
        <v>4089399.3782276781</v>
      </c>
      <c r="G531" s="116">
        <f t="shared" si="93"/>
        <v>79252519.424859762</v>
      </c>
      <c r="H531" s="110">
        <f t="shared" si="94"/>
        <v>0.13394609768930474</v>
      </c>
      <c r="I531" s="111">
        <f t="shared" si="95"/>
        <v>0.30603585610150708</v>
      </c>
    </row>
    <row r="532" spans="3:9" x14ac:dyDescent="0.35">
      <c r="C532" s="78">
        <f t="shared" si="91"/>
        <v>243000</v>
      </c>
      <c r="D532" s="104">
        <v>0.1333909503388786</v>
      </c>
      <c r="E532" s="105">
        <v>0.30528587894515385</v>
      </c>
      <c r="F532" s="115">
        <f t="shared" si="92"/>
        <v>4072450.6259398493</v>
      </c>
      <c r="G532" s="116">
        <f t="shared" si="93"/>
        <v>79058301.727923051</v>
      </c>
      <c r="H532" s="110">
        <f t="shared" si="94"/>
        <v>0.13339095033887863</v>
      </c>
      <c r="I532" s="111">
        <f t="shared" si="95"/>
        <v>0.3052858789451538</v>
      </c>
    </row>
    <row r="533" spans="3:9" x14ac:dyDescent="0.35">
      <c r="C533" s="78">
        <f t="shared" si="91"/>
        <v>243500</v>
      </c>
      <c r="D533" s="104">
        <v>0.13283809953745554</v>
      </c>
      <c r="E533" s="105">
        <v>0.30453769047019869</v>
      </c>
      <c r="F533" s="115">
        <f t="shared" si="92"/>
        <v>4055571.9877219875</v>
      </c>
      <c r="G533" s="116">
        <f t="shared" si="93"/>
        <v>78864547.236537009</v>
      </c>
      <c r="H533" s="110">
        <f t="shared" si="94"/>
        <v>0.13283809953745554</v>
      </c>
      <c r="I533" s="111">
        <f t="shared" si="95"/>
        <v>0.30453769047019863</v>
      </c>
    </row>
    <row r="534" spans="3:9" x14ac:dyDescent="0.35">
      <c r="C534" s="78">
        <f t="shared" si="91"/>
        <v>244000</v>
      </c>
      <c r="D534" s="104">
        <v>0.13228753578460767</v>
      </c>
      <c r="E534" s="105">
        <v>0.30379128641067021</v>
      </c>
      <c r="F534" s="115">
        <f t="shared" si="92"/>
        <v>4038763.1735242554</v>
      </c>
      <c r="G534" s="116">
        <f t="shared" si="93"/>
        <v>78671254.845965117</v>
      </c>
      <c r="H534" s="110">
        <f t="shared" si="94"/>
        <v>0.13228753578460767</v>
      </c>
      <c r="I534" s="111">
        <f t="shared" si="95"/>
        <v>0.30379128641067016</v>
      </c>
    </row>
    <row r="535" spans="3:9" x14ac:dyDescent="0.35">
      <c r="C535" s="78">
        <f t="shared" si="91"/>
        <v>244500</v>
      </c>
      <c r="D535" s="104">
        <v>0.13173924961920891</v>
      </c>
      <c r="E535" s="105">
        <v>0.30304666251077128</v>
      </c>
      <c r="F535" s="115">
        <f t="shared" si="92"/>
        <v>4022023.8944967072</v>
      </c>
      <c r="G535" s="116">
        <f t="shared" si="93"/>
        <v>78478423.45410566</v>
      </c>
      <c r="H535" s="110">
        <f t="shared" si="94"/>
        <v>0.13173924961920891</v>
      </c>
      <c r="I535" s="111">
        <f t="shared" si="95"/>
        <v>0.30304666251077128</v>
      </c>
    </row>
    <row r="536" spans="3:9" x14ac:dyDescent="0.35">
      <c r="C536" s="78">
        <f t="shared" si="91"/>
        <v>245000</v>
      </c>
      <c r="D536" s="104">
        <v>0.1311932316192721</v>
      </c>
      <c r="E536" s="105">
        <v>0.30230381452485466</v>
      </c>
      <c r="F536" s="115">
        <f t="shared" si="92"/>
        <v>4005353.8629843146</v>
      </c>
      <c r="G536" s="116">
        <f t="shared" si="93"/>
        <v>78286051.961485371</v>
      </c>
      <c r="H536" s="110">
        <f t="shared" si="94"/>
        <v>0.1311932316192721</v>
      </c>
      <c r="I536" s="111">
        <f t="shared" si="95"/>
        <v>0.30230381452485461</v>
      </c>
    </row>
    <row r="537" spans="3:9" x14ac:dyDescent="0.35">
      <c r="C537" s="78">
        <f t="shared" si="91"/>
        <v>245500</v>
      </c>
      <c r="D537" s="104">
        <v>0.13064947240178723</v>
      </c>
      <c r="E537" s="105">
        <v>0.30156273821739893</v>
      </c>
      <c r="F537" s="115">
        <f t="shared" si="92"/>
        <v>3988752.79252203</v>
      </c>
      <c r="G537" s="116">
        <f t="shared" si="93"/>
        <v>78094139.271253228</v>
      </c>
      <c r="H537" s="110">
        <f t="shared" si="94"/>
        <v>0.13064947240178723</v>
      </c>
      <c r="I537" s="111">
        <f t="shared" si="95"/>
        <v>0.30156273821739893</v>
      </c>
    </row>
    <row r="538" spans="3:9" x14ac:dyDescent="0.35">
      <c r="C538" s="78">
        <f t="shared" si="91"/>
        <v>246000</v>
      </c>
      <c r="D538" s="104">
        <v>0.13010796262256025</v>
      </c>
      <c r="E538" s="105">
        <v>0.30082342936298423</v>
      </c>
      <c r="F538" s="115">
        <f t="shared" si="92"/>
        <v>3972220.3978298642</v>
      </c>
      <c r="G538" s="116">
        <f t="shared" si="93"/>
        <v>77902684.289174139</v>
      </c>
      <c r="H538" s="110">
        <f t="shared" si="94"/>
        <v>0.13010796262256027</v>
      </c>
      <c r="I538" s="111">
        <f t="shared" si="95"/>
        <v>0.30082342936298417</v>
      </c>
    </row>
    <row r="539" spans="3:9" x14ac:dyDescent="0.35">
      <c r="C539" s="78">
        <f t="shared" si="91"/>
        <v>246500</v>
      </c>
      <c r="D539" s="104">
        <v>0.12956869297605239</v>
      </c>
      <c r="E539" s="105">
        <v>0.30008588374626854</v>
      </c>
      <c r="F539" s="115">
        <f t="shared" si="92"/>
        <v>3955756.3948079799</v>
      </c>
      <c r="G539" s="116">
        <f t="shared" si="93"/>
        <v>77711685.923622847</v>
      </c>
      <c r="H539" s="110">
        <f t="shared" si="94"/>
        <v>0.12956869297605239</v>
      </c>
      <c r="I539" s="111">
        <f t="shared" si="95"/>
        <v>0.30008588374626854</v>
      </c>
    </row>
    <row r="540" spans="3:9" x14ac:dyDescent="0.35">
      <c r="C540" s="78">
        <f t="shared" si="91"/>
        <v>247000</v>
      </c>
      <c r="D540" s="104">
        <v>0.12903165419522031</v>
      </c>
      <c r="E540" s="105">
        <v>0.29935009716196298</v>
      </c>
      <c r="F540" s="115">
        <f t="shared" si="92"/>
        <v>3939360.5005318136</v>
      </c>
      <c r="G540" s="116">
        <f t="shared" si="93"/>
        <v>77521143.085577458</v>
      </c>
      <c r="H540" s="110">
        <f t="shared" si="94"/>
        <v>0.12903165419522031</v>
      </c>
      <c r="I540" s="111">
        <f t="shared" si="95"/>
        <v>0.29935009716196292</v>
      </c>
    </row>
    <row r="541" spans="3:9" x14ac:dyDescent="0.35">
      <c r="C541" s="78">
        <f t="shared" si="91"/>
        <v>247500</v>
      </c>
      <c r="D541" s="104">
        <v>0.12849683705135681</v>
      </c>
      <c r="E541" s="105">
        <v>0.29861606541480845</v>
      </c>
      <c r="F541" s="115">
        <f t="shared" si="92"/>
        <v>3923032.4332472114</v>
      </c>
      <c r="G541" s="116">
        <f t="shared" si="93"/>
        <v>77331054.688613504</v>
      </c>
      <c r="H541" s="110">
        <f t="shared" si="94"/>
        <v>0.12849683705135684</v>
      </c>
      <c r="I541" s="111">
        <f t="shared" si="95"/>
        <v>0.2986160654148084</v>
      </c>
    </row>
    <row r="542" spans="3:9" x14ac:dyDescent="0.35">
      <c r="C542" s="78">
        <f t="shared" si="91"/>
        <v>248000</v>
      </c>
      <c r="D542" s="104">
        <v>0.12796423235393223</v>
      </c>
      <c r="E542" s="105">
        <v>0.29788378431955131</v>
      </c>
      <c r="F542" s="115">
        <f t="shared" si="92"/>
        <v>3906771.9123655856</v>
      </c>
      <c r="G542" s="116">
        <f t="shared" si="93"/>
        <v>77141419.648897529</v>
      </c>
      <c r="H542" s="110">
        <f t="shared" si="94"/>
        <v>0.12796423235393223</v>
      </c>
      <c r="I542" s="111">
        <f t="shared" si="95"/>
        <v>0.29788378431955126</v>
      </c>
    </row>
    <row r="543" spans="3:9" x14ac:dyDescent="0.35">
      <c r="C543" s="78">
        <f t="shared" si="91"/>
        <v>248500</v>
      </c>
      <c r="D543" s="104">
        <v>0.12743383095043667</v>
      </c>
      <c r="E543" s="105">
        <v>0.29715324970091977</v>
      </c>
      <c r="F543" s="115">
        <f t="shared" si="92"/>
        <v>3890578.6584590999</v>
      </c>
      <c r="G543" s="116">
        <f t="shared" si="93"/>
        <v>76952236.885181025</v>
      </c>
      <c r="H543" s="110">
        <f t="shared" si="94"/>
        <v>0.12743383095043667</v>
      </c>
      <c r="I543" s="111">
        <f t="shared" si="95"/>
        <v>0.29715324970091977</v>
      </c>
    </row>
    <row r="544" spans="3:9" x14ac:dyDescent="0.35">
      <c r="C544" s="78">
        <f t="shared" si="91"/>
        <v>249000</v>
      </c>
      <c r="D544" s="104">
        <v>0.12690562372622249</v>
      </c>
      <c r="E544" s="105">
        <v>0.29642445739360002</v>
      </c>
      <c r="F544" s="115">
        <f t="shared" si="92"/>
        <v>3874452.3932558601</v>
      </c>
      <c r="G544" s="116">
        <f t="shared" si="93"/>
        <v>76763505.318794265</v>
      </c>
      <c r="H544" s="110">
        <f t="shared" si="94"/>
        <v>0.12690562372622249</v>
      </c>
      <c r="I544" s="111">
        <f t="shared" si="95"/>
        <v>0.29642445739359996</v>
      </c>
    </row>
    <row r="545" spans="3:9" x14ac:dyDescent="0.35">
      <c r="C545" s="78">
        <f t="shared" si="91"/>
        <v>249500</v>
      </c>
      <c r="D545" s="104">
        <v>0.12637960160434775</v>
      </c>
      <c r="E545" s="105">
        <v>0.29569740324221239</v>
      </c>
      <c r="F545" s="115">
        <f t="shared" si="92"/>
        <v>3858392.8396351323</v>
      </c>
      <c r="G545" s="116">
        <f t="shared" si="93"/>
        <v>76575223.87364015</v>
      </c>
      <c r="H545" s="110">
        <f t="shared" si="94"/>
        <v>0.12637960160434775</v>
      </c>
      <c r="I545" s="111">
        <f t="shared" si="95"/>
        <v>0.29569740324221239</v>
      </c>
    </row>
    <row r="546" spans="3:9" x14ac:dyDescent="0.35">
      <c r="C546" s="78">
        <f t="shared" si="91"/>
        <v>250000</v>
      </c>
      <c r="D546" s="104">
        <v>0.12585575554542036</v>
      </c>
      <c r="E546" s="105">
        <v>0.29497208310128753</v>
      </c>
      <c r="F546" s="115">
        <f t="shared" si="92"/>
        <v>3842399.7216225895</v>
      </c>
      <c r="G546" s="116">
        <f t="shared" si="93"/>
        <v>76387391.476187915</v>
      </c>
      <c r="H546" s="110">
        <f t="shared" si="94"/>
        <v>0.12585575554542036</v>
      </c>
      <c r="I546" s="111">
        <f t="shared" si="95"/>
        <v>0.29497208310128742</v>
      </c>
    </row>
    <row r="547" spans="3:9" x14ac:dyDescent="0.35">
      <c r="C547" s="78">
        <f t="shared" si="91"/>
        <v>250500</v>
      </c>
      <c r="D547" s="104">
        <v>0.12533407654744258</v>
      </c>
      <c r="E547" s="105">
        <v>0.29424849283524329</v>
      </c>
      <c r="F547" s="115">
        <f t="shared" si="92"/>
        <v>3826472.7643855582</v>
      </c>
      <c r="G547" s="116">
        <f t="shared" si="93"/>
        <v>76200007.055467337</v>
      </c>
      <c r="H547" s="110">
        <f t="shared" si="94"/>
        <v>0.12533407654744258</v>
      </c>
      <c r="I547" s="111">
        <f t="shared" si="95"/>
        <v>0.29424849283524324</v>
      </c>
    </row>
    <row r="548" spans="3:9" x14ac:dyDescent="0.35">
      <c r="C548" s="78">
        <f t="shared" si="91"/>
        <v>251000</v>
      </c>
      <c r="D548" s="104">
        <v>0.12481455564565636</v>
      </c>
      <c r="E548" s="105">
        <v>0.29352662831836063</v>
      </c>
      <c r="F548" s="115">
        <f t="shared" si="92"/>
        <v>3810611.6942283013</v>
      </c>
      <c r="G548" s="116">
        <f t="shared" si="93"/>
        <v>76013069.543062299</v>
      </c>
      <c r="H548" s="110">
        <f t="shared" si="94"/>
        <v>0.12481455564565637</v>
      </c>
      <c r="I548" s="111">
        <f t="shared" si="95"/>
        <v>0.29352662831836063</v>
      </c>
    </row>
    <row r="549" spans="3:9" x14ac:dyDescent="0.35">
      <c r="C549" s="78">
        <f t="shared" si="91"/>
        <v>251500</v>
      </c>
      <c r="D549" s="104">
        <v>0.12429718391238931</v>
      </c>
      <c r="E549" s="105">
        <v>0.29280648543476029</v>
      </c>
      <c r="F549" s="115">
        <f t="shared" si="92"/>
        <v>3794816.2385873133</v>
      </c>
      <c r="G549" s="116">
        <f t="shared" si="93"/>
        <v>75826577.8731049</v>
      </c>
      <c r="H549" s="110">
        <f t="shared" si="94"/>
        <v>0.12429718391238931</v>
      </c>
      <c r="I549" s="111">
        <f t="shared" si="95"/>
        <v>0.29280648543476023</v>
      </c>
    </row>
    <row r="550" spans="3:9" x14ac:dyDescent="0.35">
      <c r="C550" s="78">
        <f t="shared" si="91"/>
        <v>252000</v>
      </c>
      <c r="D550" s="104">
        <v>0.12378195245690138</v>
      </c>
      <c r="E550" s="105">
        <v>0.29208806007837923</v>
      </c>
      <c r="F550" s="115">
        <f t="shared" si="92"/>
        <v>3779086.1260266402</v>
      </c>
      <c r="G550" s="116">
        <f t="shared" si="93"/>
        <v>75640530.982269287</v>
      </c>
      <c r="H550" s="110">
        <f t="shared" si="94"/>
        <v>0.12378195245690139</v>
      </c>
      <c r="I550" s="111">
        <f t="shared" si="95"/>
        <v>0.29208806007837917</v>
      </c>
    </row>
    <row r="551" spans="3:9" x14ac:dyDescent="0.35">
      <c r="C551" s="78">
        <f t="shared" si="91"/>
        <v>252500</v>
      </c>
      <c r="D551" s="104">
        <v>0.12326885242523188</v>
      </c>
      <c r="E551" s="105">
        <v>0.29137134815294746</v>
      </c>
      <c r="F551" s="115">
        <f t="shared" si="92"/>
        <v>3763421.0862332084</v>
      </c>
      <c r="G551" s="116">
        <f t="shared" si="93"/>
        <v>75454927.809765637</v>
      </c>
      <c r="H551" s="110">
        <f t="shared" si="94"/>
        <v>0.12326885242523189</v>
      </c>
      <c r="I551" s="111">
        <f t="shared" si="95"/>
        <v>0.29137134815294746</v>
      </c>
    </row>
    <row r="552" spans="3:9" x14ac:dyDescent="0.35">
      <c r="C552" s="78">
        <f t="shared" si="91"/>
        <v>253000</v>
      </c>
      <c r="D552" s="104">
        <v>0.12275787500004746</v>
      </c>
      <c r="E552" s="105">
        <v>0.2906563455719644</v>
      </c>
      <c r="F552" s="115">
        <f t="shared" si="92"/>
        <v>3747820.8500121841</v>
      </c>
      <c r="G552" s="116">
        <f t="shared" si="93"/>
        <v>75269767.29733409</v>
      </c>
      <c r="H552" s="110">
        <f t="shared" si="94"/>
        <v>0.12275787500004746</v>
      </c>
      <c r="I552" s="111">
        <f t="shared" si="95"/>
        <v>0.2906563455719644</v>
      </c>
    </row>
    <row r="553" spans="3:9" x14ac:dyDescent="0.35">
      <c r="C553" s="78">
        <f t="shared" si="91"/>
        <v>253500</v>
      </c>
      <c r="D553" s="104">
        <v>0.12224901140049058</v>
      </c>
      <c r="E553" s="105">
        <v>0.28994304825867567</v>
      </c>
      <c r="F553" s="115">
        <f t="shared" si="92"/>
        <v>3732285.1492823465</v>
      </c>
      <c r="G553" s="116">
        <f t="shared" si="93"/>
        <v>75085048.38923867</v>
      </c>
      <c r="H553" s="110">
        <f t="shared" si="94"/>
        <v>0.12224901140049058</v>
      </c>
      <c r="I553" s="111">
        <f t="shared" si="95"/>
        <v>0.28994304825867567</v>
      </c>
    </row>
    <row r="554" spans="3:9" x14ac:dyDescent="0.35">
      <c r="C554" s="78">
        <f t="shared" si="91"/>
        <v>254000</v>
      </c>
      <c r="D554" s="104">
        <v>0.12174225288202857</v>
      </c>
      <c r="E554" s="105">
        <v>0.28923145214604995</v>
      </c>
      <c r="F554" s="115">
        <f t="shared" si="92"/>
        <v>3716813.7170714806</v>
      </c>
      <c r="G554" s="116">
        <f t="shared" si="93"/>
        <v>74900770.032261387</v>
      </c>
      <c r="H554" s="110">
        <f t="shared" si="94"/>
        <v>0.12174225288202857</v>
      </c>
      <c r="I554" s="111">
        <f t="shared" si="95"/>
        <v>0.28923145214604989</v>
      </c>
    </row>
    <row r="555" spans="3:9" x14ac:dyDescent="0.35">
      <c r="C555" s="78">
        <f t="shared" si="91"/>
        <v>254500</v>
      </c>
      <c r="D555" s="104">
        <v>0.12123759073630337</v>
      </c>
      <c r="E555" s="105">
        <v>0.28852155317675576</v>
      </c>
      <c r="F555" s="115">
        <f t="shared" si="92"/>
        <v>3701406.2875117878</v>
      </c>
      <c r="G555" s="116">
        <f t="shared" si="93"/>
        <v>74716931.175696105</v>
      </c>
      <c r="H555" s="110">
        <f t="shared" si="94"/>
        <v>0.12123759073630337</v>
      </c>
      <c r="I555" s="111">
        <f t="shared" si="95"/>
        <v>0.28852155317675576</v>
      </c>
    </row>
    <row r="556" spans="3:9" x14ac:dyDescent="0.35">
      <c r="C556" s="78">
        <f t="shared" si="91"/>
        <v>255000</v>
      </c>
      <c r="D556" s="104">
        <v>0.12073501629098195</v>
      </c>
      <c r="E556" s="105">
        <v>0.28781334730313807</v>
      </c>
      <c r="F556" s="115">
        <f t="shared" si="92"/>
        <v>3686062.5958353216</v>
      </c>
      <c r="G556" s="116">
        <f t="shared" si="93"/>
        <v>74533530.771342605</v>
      </c>
      <c r="H556" s="110">
        <f t="shared" si="94"/>
        <v>0.12073501629098195</v>
      </c>
      <c r="I556" s="111">
        <f t="shared" si="95"/>
        <v>0.28781334730313807</v>
      </c>
    </row>
    <row r="557" spans="3:9" x14ac:dyDescent="0.35">
      <c r="C557" s="78">
        <f t="shared" si="91"/>
        <v>255500</v>
      </c>
      <c r="D557" s="104">
        <v>0.12023452090960722</v>
      </c>
      <c r="E557" s="105">
        <v>0.28710683048719571</v>
      </c>
      <c r="F557" s="115">
        <f t="shared" si="92"/>
        <v>3670782.3783694338</v>
      </c>
      <c r="G557" s="116">
        <f t="shared" si="93"/>
        <v>74350567.773500651</v>
      </c>
      <c r="H557" s="110">
        <f t="shared" si="94"/>
        <v>0.12023452090960723</v>
      </c>
      <c r="I557" s="111">
        <f t="shared" si="95"/>
        <v>0.28710683048719571</v>
      </c>
    </row>
    <row r="558" spans="3:9" x14ac:dyDescent="0.35">
      <c r="C558" s="78">
        <f t="shared" si="91"/>
        <v>256000</v>
      </c>
      <c r="D558" s="104">
        <v>0.11973609599144958</v>
      </c>
      <c r="E558" s="105">
        <v>0.28640199870055788</v>
      </c>
      <c r="F558" s="115">
        <f t="shared" si="92"/>
        <v>3655565.3725322429</v>
      </c>
      <c r="G558" s="116">
        <f t="shared" si="93"/>
        <v>74168041.138963923</v>
      </c>
      <c r="H558" s="110">
        <f t="shared" si="94"/>
        <v>0.11973609599144956</v>
      </c>
      <c r="I558" s="111">
        <f t="shared" si="95"/>
        <v>0.28640199870055782</v>
      </c>
    </row>
    <row r="559" spans="3:9" x14ac:dyDescent="0.35">
      <c r="C559" s="78">
        <f t="shared" si="91"/>
        <v>256500</v>
      </c>
      <c r="D559" s="104">
        <v>0.11923973297135919</v>
      </c>
      <c r="E559" s="105">
        <v>0.28569884792446132</v>
      </c>
      <c r="F559" s="115">
        <f t="shared" si="92"/>
        <v>3640411.3168281261</v>
      </c>
      <c r="G559" s="116">
        <f t="shared" si="93"/>
        <v>73985949.827014148</v>
      </c>
      <c r="H559" s="110">
        <f t="shared" si="94"/>
        <v>0.11923973297135919</v>
      </c>
      <c r="I559" s="111">
        <f t="shared" si="95"/>
        <v>0.28569884792446126</v>
      </c>
    </row>
    <row r="560" spans="3:9" x14ac:dyDescent="0.35">
      <c r="C560" s="78">
        <f t="shared" ref="C560:C623" si="96">C559+500</f>
        <v>257000</v>
      </c>
      <c r="D560" s="104">
        <v>0.11874542331961875</v>
      </c>
      <c r="E560" s="105">
        <v>0.28499737414972764</v>
      </c>
      <c r="F560" s="115">
        <f t="shared" ref="F560:F623" si="97">D560*F$46</f>
        <v>3625319.9508432196</v>
      </c>
      <c r="G560" s="116">
        <f t="shared" ref="G560:G623" si="98">E560*G$46</f>
        <v>73804292.799415156</v>
      </c>
      <c r="H560" s="110">
        <f t="shared" ref="H560:H623" si="99">((1000*F560)/H$45)/H$46</f>
        <v>0.11874542331961876</v>
      </c>
      <c r="I560" s="111">
        <f t="shared" ref="I560:I623" si="100">((1000*G560)/I$45)/I$46</f>
        <v>0.28499737414972759</v>
      </c>
    </row>
    <row r="561" spans="3:9" x14ac:dyDescent="0.35">
      <c r="C561" s="78">
        <f t="shared" si="96"/>
        <v>257500</v>
      </c>
      <c r="D561" s="104">
        <v>0.11825315854179701</v>
      </c>
      <c r="E561" s="105">
        <v>0.28429757337674011</v>
      </c>
      <c r="F561" s="115">
        <f t="shared" si="97"/>
        <v>3610291.0152409519</v>
      </c>
      <c r="G561" s="116">
        <f t="shared" si="98"/>
        <v>73623069.020406947</v>
      </c>
      <c r="H561" s="110">
        <f t="shared" si="99"/>
        <v>0.11825315854179701</v>
      </c>
      <c r="I561" s="111">
        <f t="shared" si="100"/>
        <v>0.28429757337674005</v>
      </c>
    </row>
    <row r="562" spans="3:9" x14ac:dyDescent="0.35">
      <c r="C562" s="78">
        <f t="shared" si="96"/>
        <v>258000</v>
      </c>
      <c r="D562" s="104">
        <v>0.11776293017860261</v>
      </c>
      <c r="E562" s="105">
        <v>0.28359944161542106</v>
      </c>
      <c r="F562" s="115">
        <f t="shared" si="97"/>
        <v>3595324.251757578</v>
      </c>
      <c r="G562" s="116">
        <f t="shared" si="98"/>
        <v>73442277.456699803</v>
      </c>
      <c r="H562" s="110">
        <f t="shared" si="99"/>
        <v>0.11776293017860261</v>
      </c>
      <c r="I562" s="111">
        <f t="shared" si="100"/>
        <v>0.28359944161542106</v>
      </c>
    </row>
    <row r="563" spans="3:9" x14ac:dyDescent="0.35">
      <c r="C563" s="78">
        <f t="shared" si="96"/>
        <v>258500</v>
      </c>
      <c r="D563" s="104">
        <v>0.11727472980573886</v>
      </c>
      <c r="E563" s="105">
        <v>0.28290297488520921</v>
      </c>
      <c r="F563" s="115">
        <f t="shared" si="97"/>
        <v>3580419.4031977463</v>
      </c>
      <c r="G563" s="116">
        <f t="shared" si="98"/>
        <v>73261917.077468365</v>
      </c>
      <c r="H563" s="110">
        <f t="shared" si="99"/>
        <v>0.11727472980573887</v>
      </c>
      <c r="I563" s="111">
        <f t="shared" si="100"/>
        <v>0.28290297488520921</v>
      </c>
    </row>
    <row r="564" spans="3:9" x14ac:dyDescent="0.35">
      <c r="C564" s="78">
        <f t="shared" si="96"/>
        <v>259000</v>
      </c>
      <c r="D564" s="104">
        <v>0.11678854903375896</v>
      </c>
      <c r="E564" s="105">
        <v>0.28220816921503661</v>
      </c>
      <c r="F564" s="115">
        <f t="shared" si="97"/>
        <v>3565576.2134300787</v>
      </c>
      <c r="G564" s="116">
        <f t="shared" si="98"/>
        <v>73081986.854345784</v>
      </c>
      <c r="H564" s="110">
        <f t="shared" si="99"/>
        <v>0.11678854903375895</v>
      </c>
      <c r="I564" s="111">
        <f t="shared" si="100"/>
        <v>0.28220816921503655</v>
      </c>
    </row>
    <row r="565" spans="3:9" x14ac:dyDescent="0.35">
      <c r="C565" s="78">
        <f t="shared" si="96"/>
        <v>259500</v>
      </c>
      <c r="D565" s="104">
        <v>0.11630437950792179</v>
      </c>
      <c r="E565" s="105">
        <v>0.28151502064330625</v>
      </c>
      <c r="F565" s="115">
        <f t="shared" si="97"/>
        <v>3550794.4273827691</v>
      </c>
      <c r="G565" s="116">
        <f t="shared" si="98"/>
        <v>72902485.761417791</v>
      </c>
      <c r="H565" s="110">
        <f t="shared" si="99"/>
        <v>0.11630437950792179</v>
      </c>
      <c r="I565" s="111">
        <f t="shared" si="100"/>
        <v>0.28151502064330625</v>
      </c>
    </row>
    <row r="566" spans="3:9" x14ac:dyDescent="0.35">
      <c r="C566" s="78">
        <f t="shared" si="96"/>
        <v>260000</v>
      </c>
      <c r="D566" s="104">
        <v>0.11582221290804835</v>
      </c>
      <c r="E566" s="105">
        <v>0.28082352521786974</v>
      </c>
      <c r="F566" s="115">
        <f t="shared" si="97"/>
        <v>3536073.7910391991</v>
      </c>
      <c r="G566" s="116">
        <f t="shared" si="98"/>
        <v>72723412.775217012</v>
      </c>
      <c r="H566" s="110">
        <f t="shared" si="99"/>
        <v>0.11582221290804835</v>
      </c>
      <c r="I566" s="111">
        <f t="shared" si="100"/>
        <v>0.28082352521786969</v>
      </c>
    </row>
    <row r="567" spans="3:9" x14ac:dyDescent="0.35">
      <c r="C567" s="78">
        <f t="shared" si="96"/>
        <v>260500</v>
      </c>
      <c r="D567" s="104">
        <v>0.1153420409483788</v>
      </c>
      <c r="E567" s="105">
        <v>0.28013367899600411</v>
      </c>
      <c r="F567" s="115">
        <f t="shared" si="97"/>
        <v>3521414.0514335725</v>
      </c>
      <c r="G567" s="116">
        <f t="shared" si="98"/>
        <v>72544766.874716908</v>
      </c>
      <c r="H567" s="110">
        <f t="shared" si="99"/>
        <v>0.11534204094837881</v>
      </c>
      <c r="I567" s="111">
        <f t="shared" si="100"/>
        <v>0.28013367899600405</v>
      </c>
    </row>
    <row r="568" spans="3:9" x14ac:dyDescent="0.35">
      <c r="C568" s="78">
        <f t="shared" si="96"/>
        <v>261000</v>
      </c>
      <c r="D568" s="104">
        <v>0.11486385537743005</v>
      </c>
      <c r="E568" s="105">
        <v>0.27944547804439002</v>
      </c>
      <c r="F568" s="115">
        <f t="shared" si="97"/>
        <v>3506814.95664657</v>
      </c>
      <c r="G568" s="116">
        <f t="shared" si="98"/>
        <v>72366547.041326165</v>
      </c>
      <c r="H568" s="110">
        <f t="shared" si="99"/>
        <v>0.11486385537743006</v>
      </c>
      <c r="I568" s="111">
        <f t="shared" si="100"/>
        <v>0.27944547804438996</v>
      </c>
    </row>
    <row r="569" spans="3:9" x14ac:dyDescent="0.35">
      <c r="C569" s="78">
        <f t="shared" si="96"/>
        <v>261500</v>
      </c>
      <c r="D569" s="104">
        <v>0.11438764797785395</v>
      </c>
      <c r="E569" s="105">
        <v>0.27875891843908884</v>
      </c>
      <c r="F569" s="115">
        <f t="shared" si="97"/>
        <v>3492276.2558010174</v>
      </c>
      <c r="G569" s="116">
        <f t="shared" si="98"/>
        <v>72188752.258882746</v>
      </c>
      <c r="H569" s="110">
        <f t="shared" si="99"/>
        <v>0.11438764797785395</v>
      </c>
      <c r="I569" s="111">
        <f t="shared" si="100"/>
        <v>0.27875891843908884</v>
      </c>
    </row>
    <row r="570" spans="3:9" x14ac:dyDescent="0.35">
      <c r="C570" s="78">
        <f t="shared" si="96"/>
        <v>262000</v>
      </c>
      <c r="D570" s="104">
        <v>0.11391341056629618</v>
      </c>
      <c r="E570" s="105">
        <v>0.27807399626552048</v>
      </c>
      <c r="F570" s="115">
        <f t="shared" si="97"/>
        <v>3477797.69905758</v>
      </c>
      <c r="G570" s="116">
        <f t="shared" si="98"/>
        <v>72011381.513648108</v>
      </c>
      <c r="H570" s="110">
        <f t="shared" si="99"/>
        <v>0.1139134105662962</v>
      </c>
      <c r="I570" s="111">
        <f t="shared" si="100"/>
        <v>0.27807399626552043</v>
      </c>
    </row>
    <row r="571" spans="3:9" x14ac:dyDescent="0.35">
      <c r="C571" s="78">
        <f t="shared" si="96"/>
        <v>262500</v>
      </c>
      <c r="D571" s="104">
        <v>0.11344113499325549</v>
      </c>
      <c r="E571" s="105">
        <v>0.27739070761844115</v>
      </c>
      <c r="F571" s="115">
        <f t="shared" si="97"/>
        <v>3463379.0376104615</v>
      </c>
      <c r="G571" s="116">
        <f t="shared" si="98"/>
        <v>71834433.794301525</v>
      </c>
      <c r="H571" s="110">
        <f t="shared" si="99"/>
        <v>0.11344113499325548</v>
      </c>
      <c r="I571" s="111">
        <f t="shared" si="100"/>
        <v>0.27739070761844115</v>
      </c>
    </row>
    <row r="572" spans="3:9" x14ac:dyDescent="0.35">
      <c r="C572" s="78">
        <f t="shared" si="96"/>
        <v>263000</v>
      </c>
      <c r="D572" s="104">
        <v>0.11297081314294372</v>
      </c>
      <c r="E572" s="105">
        <v>0.27670904860192086</v>
      </c>
      <c r="F572" s="115">
        <f t="shared" si="97"/>
        <v>3449020.0236831345</v>
      </c>
      <c r="G572" s="116">
        <f t="shared" si="98"/>
        <v>71657908.091934204</v>
      </c>
      <c r="H572" s="110">
        <f t="shared" si="99"/>
        <v>0.11297081314294373</v>
      </c>
      <c r="I572" s="111">
        <f t="shared" si="100"/>
        <v>0.27670904860192086</v>
      </c>
    </row>
    <row r="573" spans="3:9" x14ac:dyDescent="0.35">
      <c r="C573" s="78">
        <f t="shared" si="96"/>
        <v>263500</v>
      </c>
      <c r="D573" s="104">
        <v>0.11250243693314634</v>
      </c>
      <c r="E573" s="105">
        <v>0.2760290153293215</v>
      </c>
      <c r="F573" s="115">
        <f t="shared" si="97"/>
        <v>3434720.4105240796</v>
      </c>
      <c r="G573" s="116">
        <f t="shared" si="98"/>
        <v>71481803.400043607</v>
      </c>
      <c r="H573" s="110">
        <f t="shared" si="99"/>
        <v>0.11250243693314635</v>
      </c>
      <c r="I573" s="111">
        <f t="shared" si="100"/>
        <v>0.2760290153293215</v>
      </c>
    </row>
    <row r="574" spans="3:9" x14ac:dyDescent="0.35">
      <c r="C574" s="78">
        <f t="shared" si="96"/>
        <v>264000</v>
      </c>
      <c r="D574" s="104">
        <v>0.11203599831508353</v>
      </c>
      <c r="E574" s="105">
        <v>0.27535060392327443</v>
      </c>
      <c r="F574" s="115">
        <f t="shared" si="97"/>
        <v>3420479.9524025456</v>
      </c>
      <c r="G574" s="116">
        <f t="shared" si="98"/>
        <v>71306118.714527667</v>
      </c>
      <c r="H574" s="110">
        <f t="shared" si="99"/>
        <v>0.11203599831508353</v>
      </c>
      <c r="I574" s="111">
        <f t="shared" si="100"/>
        <v>0.27535060392327437</v>
      </c>
    </row>
    <row r="575" spans="3:9" x14ac:dyDescent="0.35">
      <c r="C575" s="78">
        <f t="shared" si="96"/>
        <v>264500</v>
      </c>
      <c r="D575" s="104">
        <v>0.11157148927327193</v>
      </c>
      <c r="E575" s="105">
        <v>0.27467381051565831</v>
      </c>
      <c r="F575" s="115">
        <f t="shared" si="97"/>
        <v>3406298.4046043288</v>
      </c>
      <c r="G575" s="116">
        <f t="shared" si="98"/>
        <v>71130853.033679068</v>
      </c>
      <c r="H575" s="110">
        <f t="shared" si="99"/>
        <v>0.11157148927327193</v>
      </c>
      <c r="I575" s="111">
        <f t="shared" si="100"/>
        <v>0.27467381051565826</v>
      </c>
    </row>
    <row r="576" spans="3:9" x14ac:dyDescent="0.35">
      <c r="C576" s="78">
        <f t="shared" si="96"/>
        <v>265000</v>
      </c>
      <c r="D576" s="104">
        <v>0.11110890182538681</v>
      </c>
      <c r="E576" s="105">
        <v>0.27399863124757751</v>
      </c>
      <c r="F576" s="115">
        <f t="shared" si="97"/>
        <v>3392175.5234275642</v>
      </c>
      <c r="G576" s="116">
        <f t="shared" si="98"/>
        <v>70956005.358179614</v>
      </c>
      <c r="H576" s="110">
        <f t="shared" si="99"/>
        <v>0.11110890182538681</v>
      </c>
      <c r="I576" s="111">
        <f t="shared" si="100"/>
        <v>0.27399863124757745</v>
      </c>
    </row>
    <row r="577" spans="3:9" x14ac:dyDescent="0.35">
      <c r="C577" s="78">
        <f t="shared" si="96"/>
        <v>265500</v>
      </c>
      <c r="D577" s="104">
        <v>0.11064822802212491</v>
      </c>
      <c r="E577" s="105">
        <v>0.27332506226933956</v>
      </c>
      <c r="F577" s="115">
        <f t="shared" si="97"/>
        <v>3378111.0661785393</v>
      </c>
      <c r="G577" s="116">
        <f t="shared" si="98"/>
        <v>70781574.691094384</v>
      </c>
      <c r="H577" s="110">
        <f t="shared" si="99"/>
        <v>0.11064822802212493</v>
      </c>
      <c r="I577" s="111">
        <f t="shared" si="100"/>
        <v>0.27332506226933961</v>
      </c>
    </row>
    <row r="578" spans="3:9" x14ac:dyDescent="0.35">
      <c r="C578" s="78">
        <f t="shared" si="96"/>
        <v>266000</v>
      </c>
      <c r="D578" s="104">
        <v>0.11018945994706801</v>
      </c>
      <c r="E578" s="105">
        <v>0.27265309974043345</v>
      </c>
      <c r="F578" s="115">
        <f t="shared" si="97"/>
        <v>3364104.791167526</v>
      </c>
      <c r="G578" s="116">
        <f t="shared" si="98"/>
        <v>70607560.037866145</v>
      </c>
      <c r="H578" s="110">
        <f t="shared" si="99"/>
        <v>0.11018945994706802</v>
      </c>
      <c r="I578" s="111">
        <f t="shared" si="100"/>
        <v>0.27265309974043345</v>
      </c>
    </row>
    <row r="579" spans="3:9" x14ac:dyDescent="0.35">
      <c r="C579" s="78">
        <f t="shared" si="96"/>
        <v>266500</v>
      </c>
      <c r="D579" s="104">
        <v>0.10973258971654658</v>
      </c>
      <c r="E579" s="105">
        <v>0.27198273982950782</v>
      </c>
      <c r="F579" s="115">
        <f t="shared" si="97"/>
        <v>3350156.4577046228</v>
      </c>
      <c r="G579" s="116">
        <f t="shared" si="98"/>
        <v>70433960.406309709</v>
      </c>
      <c r="H579" s="110">
        <f t="shared" si="99"/>
        <v>0.10973258971654658</v>
      </c>
      <c r="I579" s="111">
        <f t="shared" si="100"/>
        <v>0.27198273982950777</v>
      </c>
    </row>
    <row r="580" spans="3:9" x14ac:dyDescent="0.35">
      <c r="C580" s="78">
        <f t="shared" si="96"/>
        <v>267000</v>
      </c>
      <c r="D580" s="104">
        <v>0.10927760947950456</v>
      </c>
      <c r="E580" s="105">
        <v>0.27131397871434904</v>
      </c>
      <c r="F580" s="115">
        <f t="shared" si="97"/>
        <v>3336265.8260956206</v>
      </c>
      <c r="G580" s="116">
        <f t="shared" si="98"/>
        <v>70260774.806606218</v>
      </c>
      <c r="H580" s="110">
        <f t="shared" si="99"/>
        <v>0.10927760947950456</v>
      </c>
      <c r="I580" s="111">
        <f t="shared" si="100"/>
        <v>0.27131397871434898</v>
      </c>
    </row>
    <row r="581" spans="3:9" x14ac:dyDescent="0.35">
      <c r="C581" s="78">
        <f t="shared" si="96"/>
        <v>267500</v>
      </c>
      <c r="D581" s="104">
        <v>0.10882451141736435</v>
      </c>
      <c r="E581" s="105">
        <v>0.27064681258185913</v>
      </c>
      <c r="F581" s="115">
        <f t="shared" si="97"/>
        <v>3322432.6576378862</v>
      </c>
      <c r="G581" s="116">
        <f t="shared" si="98"/>
        <v>70088002.251297444</v>
      </c>
      <c r="H581" s="110">
        <f t="shared" si="99"/>
        <v>0.10882451141736436</v>
      </c>
      <c r="I581" s="111">
        <f t="shared" si="100"/>
        <v>0.27064681258185913</v>
      </c>
    </row>
    <row r="582" spans="3:9" x14ac:dyDescent="0.35">
      <c r="C582" s="78">
        <f t="shared" si="96"/>
        <v>268000</v>
      </c>
      <c r="D582" s="104">
        <v>0.10837328774389249</v>
      </c>
      <c r="E582" s="105">
        <v>0.26998123762803455</v>
      </c>
      <c r="F582" s="115">
        <f t="shared" si="97"/>
        <v>3308656.7146162568</v>
      </c>
      <c r="G582" s="116">
        <f t="shared" si="98"/>
        <v>69915641.755280316</v>
      </c>
      <c r="H582" s="110">
        <f t="shared" si="99"/>
        <v>0.10837328774389249</v>
      </c>
      <c r="I582" s="111">
        <f t="shared" si="100"/>
        <v>0.26998123762803455</v>
      </c>
    </row>
    <row r="583" spans="3:9" x14ac:dyDescent="0.35">
      <c r="C583" s="78">
        <f t="shared" si="96"/>
        <v>268500</v>
      </c>
      <c r="D583" s="104">
        <v>0.10792393070506578</v>
      </c>
      <c r="E583" s="105">
        <v>0.26931725005794421</v>
      </c>
      <c r="F583" s="115">
        <f t="shared" si="97"/>
        <v>3294937.7602989571</v>
      </c>
      <c r="G583" s="116">
        <f t="shared" si="98"/>
        <v>69743692.335801184</v>
      </c>
      <c r="H583" s="110">
        <f t="shared" si="99"/>
        <v>0.10792393070506578</v>
      </c>
      <c r="I583" s="111">
        <f t="shared" si="100"/>
        <v>0.26931725005794416</v>
      </c>
    </row>
    <row r="584" spans="3:9" x14ac:dyDescent="0.35">
      <c r="C584" s="78">
        <f t="shared" si="96"/>
        <v>269000</v>
      </c>
      <c r="D584" s="104">
        <v>0.10747643257893807</v>
      </c>
      <c r="E584" s="105">
        <v>0.26865484608570761</v>
      </c>
      <c r="F584" s="115">
        <f t="shared" si="97"/>
        <v>3281275.5589335281</v>
      </c>
      <c r="G584" s="116">
        <f t="shared" si="98"/>
        <v>69572153.012450218</v>
      </c>
      <c r="H584" s="110">
        <f t="shared" si="99"/>
        <v>0.10747643257893807</v>
      </c>
      <c r="I584" s="111">
        <f t="shared" si="100"/>
        <v>0.26865484608570761</v>
      </c>
    </row>
    <row r="585" spans="3:9" x14ac:dyDescent="0.35">
      <c r="C585" s="78">
        <f t="shared" si="96"/>
        <v>269500</v>
      </c>
      <c r="D585" s="104">
        <v>0.10703078567550761</v>
      </c>
      <c r="E585" s="105">
        <v>0.26799402193447386</v>
      </c>
      <c r="F585" s="115">
        <f t="shared" si="97"/>
        <v>3267669.8757427805</v>
      </c>
      <c r="G585" s="116">
        <f t="shared" si="98"/>
        <v>69401022.807155922</v>
      </c>
      <c r="H585" s="110">
        <f t="shared" si="99"/>
        <v>0.10703078567550763</v>
      </c>
      <c r="I585" s="111">
        <f t="shared" si="100"/>
        <v>0.26799402193447386</v>
      </c>
    </row>
    <row r="586" spans="3:9" x14ac:dyDescent="0.35">
      <c r="C586" s="78">
        <f t="shared" si="96"/>
        <v>270000</v>
      </c>
      <c r="D586" s="104">
        <v>0.10658698233658481</v>
      </c>
      <c r="E586" s="105">
        <v>0.26733477383639959</v>
      </c>
      <c r="F586" s="115">
        <f t="shared" si="97"/>
        <v>3254120.4769207556</v>
      </c>
      <c r="G586" s="116">
        <f t="shared" si="98"/>
        <v>69230300.744179398</v>
      </c>
      <c r="H586" s="110">
        <f t="shared" si="99"/>
        <v>0.1065869823365848</v>
      </c>
      <c r="I586" s="111">
        <f t="shared" si="100"/>
        <v>0.26733477383639953</v>
      </c>
    </row>
    <row r="587" spans="3:9" x14ac:dyDescent="0.35">
      <c r="C587" s="78">
        <f t="shared" si="96"/>
        <v>270500</v>
      </c>
      <c r="D587" s="104">
        <v>0.10614501493566079</v>
      </c>
      <c r="E587" s="105">
        <v>0.26667709803262757</v>
      </c>
      <c r="F587" s="115">
        <f t="shared" si="97"/>
        <v>3240627.1296287137</v>
      </c>
      <c r="G587" s="116">
        <f t="shared" si="98"/>
        <v>69059985.850108907</v>
      </c>
      <c r="H587" s="110">
        <f t="shared" si="99"/>
        <v>0.10614501493566081</v>
      </c>
      <c r="I587" s="111">
        <f t="shared" si="100"/>
        <v>0.26667709803262751</v>
      </c>
    </row>
    <row r="588" spans="3:9" x14ac:dyDescent="0.35">
      <c r="C588" s="78">
        <f t="shared" si="96"/>
        <v>271000</v>
      </c>
      <c r="D588" s="104">
        <v>0.10570487587777612</v>
      </c>
      <c r="E588" s="105">
        <v>0.26602099077326552</v>
      </c>
      <c r="F588" s="115">
        <f t="shared" si="97"/>
        <v>3227189.601991124</v>
      </c>
      <c r="G588" s="116">
        <f t="shared" si="98"/>
        <v>68890077.153854266</v>
      </c>
      <c r="H588" s="110">
        <f t="shared" si="99"/>
        <v>0.10570487587777613</v>
      </c>
      <c r="I588" s="111">
        <f t="shared" si="100"/>
        <v>0.26602099077326552</v>
      </c>
    </row>
    <row r="589" spans="3:9" x14ac:dyDescent="0.35">
      <c r="C589" s="78">
        <f t="shared" si="96"/>
        <v>271500</v>
      </c>
      <c r="D589" s="104">
        <v>0.10526655759939044</v>
      </c>
      <c r="E589" s="105">
        <v>0.26536644831736461</v>
      </c>
      <c r="F589" s="115">
        <f t="shared" si="97"/>
        <v>3213807.6630916875</v>
      </c>
      <c r="G589" s="116">
        <f t="shared" si="98"/>
        <v>68720573.686641335</v>
      </c>
      <c r="H589" s="110">
        <f t="shared" si="99"/>
        <v>0.10526655759939044</v>
      </c>
      <c r="I589" s="111">
        <f t="shared" si="100"/>
        <v>0.26536644831736461</v>
      </c>
    </row>
    <row r="590" spans="3:9" x14ac:dyDescent="0.35">
      <c r="C590" s="78">
        <f t="shared" si="96"/>
        <v>272000</v>
      </c>
      <c r="D590" s="104">
        <v>0.10483005256825249</v>
      </c>
      <c r="E590" s="105">
        <v>0.26471346693289804</v>
      </c>
      <c r="F590" s="115">
        <f t="shared" si="97"/>
        <v>3200481.0829693666</v>
      </c>
      <c r="G590" s="116">
        <f t="shared" si="98"/>
        <v>68551474.48200649</v>
      </c>
      <c r="H590" s="110">
        <f t="shared" si="99"/>
        <v>0.10483005256825249</v>
      </c>
      <c r="I590" s="111">
        <f t="shared" si="100"/>
        <v>0.26471346693289804</v>
      </c>
    </row>
    <row r="591" spans="3:9" x14ac:dyDescent="0.35">
      <c r="C591" s="78">
        <f t="shared" si="96"/>
        <v>272500</v>
      </c>
      <c r="D591" s="104">
        <v>0.10439535328327064</v>
      </c>
      <c r="E591" s="105">
        <v>0.26406204289673985</v>
      </c>
      <c r="F591" s="115">
        <f t="shared" si="97"/>
        <v>3187209.6326144319</v>
      </c>
      <c r="G591" s="116">
        <f t="shared" si="98"/>
        <v>68382778.575791091</v>
      </c>
      <c r="H591" s="110">
        <f t="shared" si="99"/>
        <v>0.10439535328327065</v>
      </c>
      <c r="I591" s="111">
        <f t="shared" si="100"/>
        <v>0.26406204289673985</v>
      </c>
    </row>
    <row r="592" spans="3:9" x14ac:dyDescent="0.35">
      <c r="C592" s="78">
        <f t="shared" si="96"/>
        <v>273000</v>
      </c>
      <c r="D592" s="104">
        <v>0.10396245227438389</v>
      </c>
      <c r="E592" s="105">
        <v>0.2634121724946436</v>
      </c>
      <c r="F592" s="115">
        <f t="shared" si="97"/>
        <v>3173993.0839645271</v>
      </c>
      <c r="G592" s="116">
        <f t="shared" si="98"/>
        <v>68214485.006136</v>
      </c>
      <c r="H592" s="110">
        <f t="shared" si="99"/>
        <v>0.10396245227438389</v>
      </c>
      <c r="I592" s="111">
        <f t="shared" si="100"/>
        <v>0.26341217249464355</v>
      </c>
    </row>
    <row r="593" spans="3:9" x14ac:dyDescent="0.35">
      <c r="C593" s="78">
        <f t="shared" si="96"/>
        <v>273500</v>
      </c>
      <c r="D593" s="104">
        <v>0.10353134210243371</v>
      </c>
      <c r="E593" s="105">
        <v>0.26276385202122132</v>
      </c>
      <c r="F593" s="115">
        <f t="shared" si="97"/>
        <v>3160831.2099007526</v>
      </c>
      <c r="G593" s="116">
        <f t="shared" si="98"/>
        <v>68046592.813476101</v>
      </c>
      <c r="H593" s="110">
        <f t="shared" si="99"/>
        <v>0.10353134210243371</v>
      </c>
      <c r="I593" s="111">
        <f t="shared" si="100"/>
        <v>0.26276385202122127</v>
      </c>
    </row>
    <row r="594" spans="3:9" x14ac:dyDescent="0.35">
      <c r="C594" s="78">
        <f t="shared" si="96"/>
        <v>274000</v>
      </c>
      <c r="D594" s="104">
        <v>0.10310201535903603</v>
      </c>
      <c r="E594" s="105">
        <v>0.26211707777992221</v>
      </c>
      <c r="F594" s="115">
        <f t="shared" si="97"/>
        <v>3147723.7842437588</v>
      </c>
      <c r="G594" s="116">
        <f t="shared" si="98"/>
        <v>67879101.040534779</v>
      </c>
      <c r="H594" s="110">
        <f t="shared" si="99"/>
        <v>0.10310201535903603</v>
      </c>
      <c r="I594" s="111">
        <f t="shared" si="100"/>
        <v>0.26211707777992221</v>
      </c>
    </row>
    <row r="595" spans="3:9" x14ac:dyDescent="0.35">
      <c r="C595" s="78">
        <f t="shared" si="96"/>
        <v>274500</v>
      </c>
      <c r="D595" s="104">
        <v>0.10267446466645398</v>
      </c>
      <c r="E595" s="105">
        <v>0.26147184608301188</v>
      </c>
      <c r="F595" s="115">
        <f t="shared" si="97"/>
        <v>3134670.5817498611</v>
      </c>
      <c r="G595" s="116">
        <f t="shared" si="98"/>
        <v>67712008.73231858</v>
      </c>
      <c r="H595" s="110">
        <f t="shared" si="99"/>
        <v>0.102674464666454</v>
      </c>
      <c r="I595" s="111">
        <f t="shared" si="100"/>
        <v>0.26147184608301188</v>
      </c>
    </row>
    <row r="596" spans="3:9" x14ac:dyDescent="0.35">
      <c r="C596" s="78">
        <f t="shared" si="96"/>
        <v>275000</v>
      </c>
      <c r="D596" s="104">
        <v>0.10224868267747118</v>
      </c>
      <c r="E596" s="105">
        <v>0.26082815325155106</v>
      </c>
      <c r="F596" s="115">
        <f t="shared" si="97"/>
        <v>3121671.3781071724</v>
      </c>
      <c r="G596" s="116">
        <f t="shared" si="98"/>
        <v>67545314.936111674</v>
      </c>
      <c r="H596" s="110">
        <f t="shared" si="99"/>
        <v>0.10224868267747121</v>
      </c>
      <c r="I596" s="111">
        <f t="shared" si="100"/>
        <v>0.26082815325155106</v>
      </c>
    </row>
    <row r="597" spans="3:9" x14ac:dyDescent="0.35">
      <c r="C597" s="78">
        <f t="shared" si="96"/>
        <v>275500</v>
      </c>
      <c r="D597" s="104">
        <v>0.10182466207526536</v>
      </c>
      <c r="E597" s="105">
        <v>0.26018599561537448</v>
      </c>
      <c r="F597" s="115">
        <f t="shared" si="97"/>
        <v>3108725.9499317408</v>
      </c>
      <c r="G597" s="116">
        <f t="shared" si="98"/>
        <v>67379018.701470375</v>
      </c>
      <c r="H597" s="110">
        <f t="shared" si="99"/>
        <v>0.10182466207526537</v>
      </c>
      <c r="I597" s="111">
        <f t="shared" si="100"/>
        <v>0.26018599561537448</v>
      </c>
    </row>
    <row r="598" spans="3:9" x14ac:dyDescent="0.35">
      <c r="C598" s="78">
        <f t="shared" si="96"/>
        <v>276000</v>
      </c>
      <c r="D598" s="104">
        <v>0.10140239557328268</v>
      </c>
      <c r="E598" s="105">
        <v>0.25954536951307033</v>
      </c>
      <c r="F598" s="115">
        <f t="shared" si="97"/>
        <v>3095834.0747637176</v>
      </c>
      <c r="G598" s="116">
        <f t="shared" si="98"/>
        <v>67213119.080217853</v>
      </c>
      <c r="H598" s="110">
        <f t="shared" si="99"/>
        <v>0.10140239557328269</v>
      </c>
      <c r="I598" s="111">
        <f t="shared" si="100"/>
        <v>0.25954536951307033</v>
      </c>
    </row>
    <row r="599" spans="3:9" x14ac:dyDescent="0.35">
      <c r="C599" s="78">
        <f t="shared" si="96"/>
        <v>276500</v>
      </c>
      <c r="D599" s="104">
        <v>0.10098187591511258</v>
      </c>
      <c r="E599" s="105">
        <v>0.2589062712919592</v>
      </c>
      <c r="F599" s="115">
        <f t="shared" si="97"/>
        <v>3082995.5310635334</v>
      </c>
      <c r="G599" s="116">
        <f t="shared" si="98"/>
        <v>67047615.12643864</v>
      </c>
      <c r="H599" s="110">
        <f t="shared" si="99"/>
        <v>0.1009818759151126</v>
      </c>
      <c r="I599" s="111">
        <f t="shared" si="100"/>
        <v>0.25890627129195914</v>
      </c>
    </row>
    <row r="600" spans="3:9" x14ac:dyDescent="0.35">
      <c r="C600" s="78">
        <f t="shared" si="96"/>
        <v>277000</v>
      </c>
      <c r="D600" s="104">
        <v>0.10056309587436293</v>
      </c>
      <c r="E600" s="105">
        <v>0.25826869730807328</v>
      </c>
      <c r="F600" s="115">
        <f t="shared" si="97"/>
        <v>3070210.0982080861</v>
      </c>
      <c r="G600" s="116">
        <f t="shared" si="98"/>
        <v>66882505.896473296</v>
      </c>
      <c r="H600" s="110">
        <f t="shared" si="99"/>
        <v>0.10056309587436293</v>
      </c>
      <c r="I600" s="111">
        <f t="shared" si="100"/>
        <v>0.25826869730807323</v>
      </c>
    </row>
    <row r="601" spans="3:9" x14ac:dyDescent="0.35">
      <c r="C601" s="78">
        <f t="shared" si="96"/>
        <v>277500</v>
      </c>
      <c r="D601" s="104">
        <v>0.100146048254536</v>
      </c>
      <c r="E601" s="105">
        <v>0.25763264392613522</v>
      </c>
      <c r="F601" s="115">
        <f t="shared" si="97"/>
        <v>3057477.5564869563</v>
      </c>
      <c r="G601" s="116">
        <f t="shared" si="98"/>
        <v>66717790.448912889</v>
      </c>
      <c r="H601" s="110">
        <f t="shared" si="99"/>
        <v>0.10014604825453599</v>
      </c>
      <c r="I601" s="111">
        <f t="shared" si="100"/>
        <v>0.25763264392613522</v>
      </c>
    </row>
    <row r="602" spans="3:9" x14ac:dyDescent="0.35">
      <c r="C602" s="78">
        <f t="shared" si="96"/>
        <v>278000</v>
      </c>
      <c r="D602" s="104">
        <v>9.9730725888904762E-2</v>
      </c>
      <c r="E602" s="105">
        <v>0.25699810751953828</v>
      </c>
      <c r="F602" s="115">
        <f t="shared" si="97"/>
        <v>3044797.6870986298</v>
      </c>
      <c r="G602" s="116">
        <f t="shared" si="98"/>
        <v>66553467.844593853</v>
      </c>
      <c r="H602" s="110">
        <f t="shared" si="99"/>
        <v>9.9730725888904775E-2</v>
      </c>
      <c r="I602" s="111">
        <f t="shared" si="100"/>
        <v>0.25699810751953828</v>
      </c>
    </row>
    <row r="603" spans="3:9" x14ac:dyDescent="0.35">
      <c r="C603" s="78">
        <f t="shared" si="96"/>
        <v>278500</v>
      </c>
      <c r="D603" s="104">
        <v>9.9317121640389611E-2</v>
      </c>
      <c r="E603" s="105">
        <v>0.25636508447032469</v>
      </c>
      <c r="F603" s="115">
        <f t="shared" si="97"/>
        <v>3032170.2721467325</v>
      </c>
      <c r="G603" s="116">
        <f t="shared" si="98"/>
        <v>66389537.146592423</v>
      </c>
      <c r="H603" s="110">
        <f t="shared" si="99"/>
        <v>9.9317121640389611E-2</v>
      </c>
      <c r="I603" s="111">
        <f t="shared" si="100"/>
        <v>0.25636508447032463</v>
      </c>
    </row>
    <row r="604" spans="3:9" x14ac:dyDescent="0.35">
      <c r="C604" s="78">
        <f t="shared" si="96"/>
        <v>279000</v>
      </c>
      <c r="D604" s="104">
        <v>9.890522840143591E-2</v>
      </c>
      <c r="E604" s="105">
        <v>0.25573357116916567</v>
      </c>
      <c r="F604" s="115">
        <f t="shared" si="97"/>
        <v>3019595.0946362945</v>
      </c>
      <c r="G604" s="116">
        <f t="shared" si="98"/>
        <v>66225997.420219444</v>
      </c>
      <c r="H604" s="110">
        <f t="shared" si="99"/>
        <v>9.8905228401435896E-2</v>
      </c>
      <c r="I604" s="111">
        <f t="shared" si="100"/>
        <v>0.25573357116916567</v>
      </c>
    </row>
    <row r="605" spans="3:9" x14ac:dyDescent="0.35">
      <c r="C605" s="78">
        <f t="shared" si="96"/>
        <v>279500</v>
      </c>
      <c r="D605" s="104">
        <v>9.8495039093891679E-2</v>
      </c>
      <c r="E605" s="105">
        <v>0.25510356401534046</v>
      </c>
      <c r="F605" s="115">
        <f t="shared" si="97"/>
        <v>3007071.9384700144</v>
      </c>
      <c r="G605" s="116">
        <f t="shared" si="98"/>
        <v>66062847.733014904</v>
      </c>
      <c r="H605" s="110">
        <f t="shared" si="99"/>
        <v>9.8495039093891679E-2</v>
      </c>
      <c r="I605" s="111">
        <f t="shared" si="100"/>
        <v>0.2551035640153404</v>
      </c>
    </row>
    <row r="606" spans="3:9" x14ac:dyDescent="0.35">
      <c r="C606" s="78">
        <f t="shared" si="96"/>
        <v>280000</v>
      </c>
      <c r="D606" s="104">
        <v>9.8086546668886068E-2</v>
      </c>
      <c r="E606" s="105">
        <v>0.25447505941671605</v>
      </c>
      <c r="F606" s="115">
        <f t="shared" si="97"/>
        <v>2994600.5884445477</v>
      </c>
      <c r="G606" s="116">
        <f t="shared" si="98"/>
        <v>65900087.154742755</v>
      </c>
      <c r="H606" s="110">
        <f t="shared" si="99"/>
        <v>9.8086546668886068E-2</v>
      </c>
      <c r="I606" s="111">
        <f t="shared" si="100"/>
        <v>0.254475059416716</v>
      </c>
    </row>
    <row r="607" spans="3:9" x14ac:dyDescent="0.35">
      <c r="C607" s="78">
        <f t="shared" si="96"/>
        <v>280500</v>
      </c>
      <c r="D607" s="104">
        <v>9.7679744106708197E-2</v>
      </c>
      <c r="E607" s="105">
        <v>0.25384805378972658</v>
      </c>
      <c r="F607" s="115">
        <f t="shared" si="97"/>
        <v>2982180.8302468108</v>
      </c>
      <c r="G607" s="116">
        <f t="shared" si="98"/>
        <v>65737714.757385507</v>
      </c>
      <c r="H607" s="110">
        <f t="shared" si="99"/>
        <v>9.7679744106708197E-2</v>
      </c>
      <c r="I607" s="111">
        <f t="shared" si="100"/>
        <v>0.25384805378972658</v>
      </c>
    </row>
    <row r="608" spans="3:9" x14ac:dyDescent="0.35">
      <c r="C608" s="78">
        <f t="shared" si="96"/>
        <v>281000</v>
      </c>
      <c r="D608" s="104">
        <v>9.7274624416686481E-2</v>
      </c>
      <c r="E608" s="105">
        <v>0.25322254355935292</v>
      </c>
      <c r="F608" s="115">
        <f t="shared" si="97"/>
        <v>2969812.4504502947</v>
      </c>
      <c r="G608" s="116">
        <f t="shared" si="98"/>
        <v>65575729.615138993</v>
      </c>
      <c r="H608" s="110">
        <f t="shared" si="99"/>
        <v>9.7274624416686481E-2</v>
      </c>
      <c r="I608" s="111">
        <f t="shared" si="100"/>
        <v>0.25322254355935286</v>
      </c>
    </row>
    <row r="609" spans="3:9" x14ac:dyDescent="0.35">
      <c r="C609" s="78">
        <f t="shared" si="96"/>
        <v>281500</v>
      </c>
      <c r="D609" s="104">
        <v>9.6871180637068593E-2</v>
      </c>
      <c r="E609" s="105">
        <v>0.25259852515910225</v>
      </c>
      <c r="F609" s="115">
        <f t="shared" si="97"/>
        <v>2957495.2365114</v>
      </c>
      <c r="G609" s="116">
        <f t="shared" si="98"/>
        <v>65414130.804407045</v>
      </c>
      <c r="H609" s="110">
        <f t="shared" si="99"/>
        <v>9.6871180637068593E-2</v>
      </c>
      <c r="I609" s="111">
        <f t="shared" si="100"/>
        <v>0.25259852515910225</v>
      </c>
    </row>
    <row r="610" spans="3:9" x14ac:dyDescent="0.35">
      <c r="C610" s="78">
        <f t="shared" si="96"/>
        <v>282000</v>
      </c>
      <c r="D610" s="104">
        <v>9.6469405834901739E-2</v>
      </c>
      <c r="E610" s="105">
        <v>0.25197599503098783</v>
      </c>
      <c r="F610" s="115">
        <f t="shared" si="97"/>
        <v>2945228.976765784</v>
      </c>
      <c r="G610" s="116">
        <f t="shared" si="98"/>
        <v>65252917.403796285</v>
      </c>
      <c r="H610" s="110">
        <f t="shared" si="99"/>
        <v>9.6469405834901739E-2</v>
      </c>
      <c r="I610" s="111">
        <f t="shared" si="100"/>
        <v>0.25197599503098783</v>
      </c>
    </row>
    <row r="611" spans="3:9" x14ac:dyDescent="0.35">
      <c r="C611" s="78">
        <f t="shared" si="96"/>
        <v>282500</v>
      </c>
      <c r="D611" s="104">
        <v>9.606929310591357E-2</v>
      </c>
      <c r="E611" s="105">
        <v>0.25135494962550869</v>
      </c>
      <c r="F611" s="115">
        <f t="shared" si="97"/>
        <v>2933013.4604247217</v>
      </c>
      <c r="G611" s="116">
        <f t="shared" si="98"/>
        <v>65092088.494110845</v>
      </c>
      <c r="H611" s="110">
        <f t="shared" si="99"/>
        <v>9.6069293105913556E-2</v>
      </c>
      <c r="I611" s="111">
        <f t="shared" si="100"/>
        <v>0.25135494962550864</v>
      </c>
    </row>
    <row r="612" spans="3:9" x14ac:dyDescent="0.35">
      <c r="C612" s="78">
        <f t="shared" si="96"/>
        <v>283000</v>
      </c>
      <c r="D612" s="104">
        <v>9.5670835574393556E-2</v>
      </c>
      <c r="E612" s="105">
        <v>0.25073538540162932</v>
      </c>
      <c r="F612" s="115">
        <f t="shared" si="97"/>
        <v>2920848.4775714874</v>
      </c>
      <c r="G612" s="116">
        <f t="shared" si="98"/>
        <v>64931643.158347115</v>
      </c>
      <c r="H612" s="110">
        <f t="shared" si="99"/>
        <v>9.5670835574393556E-2</v>
      </c>
      <c r="I612" s="111">
        <f t="shared" si="100"/>
        <v>0.25073538540162932</v>
      </c>
    </row>
    <row r="613" spans="3:9" x14ac:dyDescent="0.35">
      <c r="C613" s="78">
        <f t="shared" si="96"/>
        <v>283500</v>
      </c>
      <c r="D613" s="104">
        <v>9.5274026393074723E-2</v>
      </c>
      <c r="E613" s="105">
        <v>0.25011729882675937</v>
      </c>
      <c r="F613" s="115">
        <f t="shared" si="97"/>
        <v>2908733.8191577406</v>
      </c>
      <c r="G613" s="116">
        <f t="shared" si="98"/>
        <v>64771580.481688477</v>
      </c>
      <c r="H613" s="110">
        <f t="shared" si="99"/>
        <v>9.5274026393074737E-2</v>
      </c>
      <c r="I613" s="111">
        <f t="shared" si="100"/>
        <v>0.25011729882675937</v>
      </c>
    </row>
    <row r="614" spans="3:9" x14ac:dyDescent="0.35">
      <c r="C614" s="78">
        <f t="shared" si="96"/>
        <v>284000</v>
      </c>
      <c r="D614" s="104">
        <v>9.4878858743016117E-2</v>
      </c>
      <c r="E614" s="105">
        <v>0.24950068637673389</v>
      </c>
      <c r="F614" s="115">
        <f t="shared" si="97"/>
        <v>2896669.2769999411</v>
      </c>
      <c r="G614" s="116">
        <f t="shared" si="98"/>
        <v>64611899.551500194</v>
      </c>
      <c r="H614" s="110">
        <f t="shared" si="99"/>
        <v>9.4878858743016103E-2</v>
      </c>
      <c r="I614" s="111">
        <f t="shared" si="100"/>
        <v>0.24950068637673384</v>
      </c>
    </row>
    <row r="615" spans="3:9" x14ac:dyDescent="0.35">
      <c r="C615" s="78">
        <f t="shared" si="96"/>
        <v>284500</v>
      </c>
      <c r="D615" s="104">
        <v>9.4485325833485539E-2</v>
      </c>
      <c r="E615" s="105">
        <v>0.24888554453579273</v>
      </c>
      <c r="F615" s="115">
        <f t="shared" si="97"/>
        <v>2884654.6437757662</v>
      </c>
      <c r="G615" s="116">
        <f t="shared" si="98"/>
        <v>64452599.457324095</v>
      </c>
      <c r="H615" s="110">
        <f t="shared" si="99"/>
        <v>9.4485325833485539E-2</v>
      </c>
      <c r="I615" s="111">
        <f t="shared" si="100"/>
        <v>0.24888554453579273</v>
      </c>
    </row>
    <row r="616" spans="3:9" x14ac:dyDescent="0.35">
      <c r="C616" s="78">
        <f t="shared" si="96"/>
        <v>285000</v>
      </c>
      <c r="D616" s="104">
        <v>9.4093420901842931E-2</v>
      </c>
      <c r="E616" s="105">
        <v>0.24827186979656113</v>
      </c>
      <c r="F616" s="115">
        <f t="shared" si="97"/>
        <v>2872689.7130205524</v>
      </c>
      <c r="G616" s="116">
        <f t="shared" si="98"/>
        <v>64293679.290873513</v>
      </c>
      <c r="H616" s="110">
        <f t="shared" si="99"/>
        <v>9.4093420901842945E-2</v>
      </c>
      <c r="I616" s="111">
        <f t="shared" si="100"/>
        <v>0.2482718697965611</v>
      </c>
    </row>
    <row r="617" spans="3:9" x14ac:dyDescent="0.35">
      <c r="C617" s="78">
        <f t="shared" si="96"/>
        <v>285500</v>
      </c>
      <c r="D617" s="104">
        <v>9.370313721342402E-2</v>
      </c>
      <c r="E617" s="105">
        <v>0.24765965866002893</v>
      </c>
      <c r="F617" s="115">
        <f t="shared" si="97"/>
        <v>2860774.2791237417</v>
      </c>
      <c r="G617" s="116">
        <f t="shared" si="98"/>
        <v>64135138.146027923</v>
      </c>
      <c r="H617" s="110">
        <f t="shared" si="99"/>
        <v>9.3703137213424034E-2</v>
      </c>
      <c r="I617" s="111">
        <f t="shared" si="100"/>
        <v>0.24765965866002893</v>
      </c>
    </row>
    <row r="618" spans="3:9" x14ac:dyDescent="0.35">
      <c r="C618" s="78">
        <f t="shared" si="96"/>
        <v>286000</v>
      </c>
      <c r="D618" s="104">
        <v>9.3314468061424821E-2</v>
      </c>
      <c r="E618" s="105">
        <v>0.24704890763553131</v>
      </c>
      <c r="F618" s="115">
        <f t="shared" si="97"/>
        <v>2848908.1373253553</v>
      </c>
      <c r="G618" s="116">
        <f t="shared" si="98"/>
        <v>63976975.118827946</v>
      </c>
      <c r="H618" s="110">
        <f t="shared" si="99"/>
        <v>9.3314468061424835E-2</v>
      </c>
      <c r="I618" s="111">
        <f t="shared" si="100"/>
        <v>0.24704890763553131</v>
      </c>
    </row>
    <row r="619" spans="3:9" x14ac:dyDescent="0.35">
      <c r="C619" s="78">
        <f t="shared" si="96"/>
        <v>286500</v>
      </c>
      <c r="D619" s="104">
        <v>9.2927406766786097E-2</v>
      </c>
      <c r="E619" s="105">
        <v>0.24643961324072863</v>
      </c>
      <c r="F619" s="115">
        <f t="shared" si="97"/>
        <v>2837091.0837124675</v>
      </c>
      <c r="G619" s="116">
        <f t="shared" si="98"/>
        <v>63819189.307470135</v>
      </c>
      <c r="H619" s="110">
        <f t="shared" si="99"/>
        <v>9.2927406766786111E-2</v>
      </c>
      <c r="I619" s="111">
        <f t="shared" si="100"/>
        <v>0.24643961324072858</v>
      </c>
    </row>
    <row r="620" spans="3:9" x14ac:dyDescent="0.35">
      <c r="C620" s="78">
        <f t="shared" si="96"/>
        <v>287000</v>
      </c>
      <c r="D620" s="104">
        <v>9.2541946678078801E-2</v>
      </c>
      <c r="E620" s="105">
        <v>0.2458317720015864</v>
      </c>
      <c r="F620" s="115">
        <f t="shared" si="97"/>
        <v>2825322.9152157074</v>
      </c>
      <c r="G620" s="116">
        <f t="shared" si="98"/>
        <v>63661779.812301792</v>
      </c>
      <c r="H620" s="110">
        <f t="shared" si="99"/>
        <v>9.2541946678078801E-2</v>
      </c>
      <c r="I620" s="111">
        <f t="shared" si="100"/>
        <v>0.24583177200158637</v>
      </c>
    </row>
    <row r="621" spans="3:9" x14ac:dyDescent="0.35">
      <c r="C621" s="78">
        <f t="shared" si="96"/>
        <v>287500</v>
      </c>
      <c r="D621" s="104">
        <v>9.2158081171389683E-2</v>
      </c>
      <c r="E621" s="105">
        <v>0.24522538045235576</v>
      </c>
      <c r="F621" s="115">
        <f t="shared" si="97"/>
        <v>2813603.4296057667</v>
      </c>
      <c r="G621" s="116">
        <f t="shared" si="98"/>
        <v>63504745.73581589</v>
      </c>
      <c r="H621" s="110">
        <f t="shared" si="99"/>
        <v>9.2158081171389697E-2</v>
      </c>
      <c r="I621" s="111">
        <f t="shared" si="100"/>
        <v>0.24522538045235573</v>
      </c>
    </row>
    <row r="622" spans="3:9" x14ac:dyDescent="0.35">
      <c r="C622" s="78">
        <f t="shared" si="96"/>
        <v>288000</v>
      </c>
      <c r="D622" s="104">
        <v>9.1775803650207502E-2</v>
      </c>
      <c r="E622" s="105">
        <v>0.24462043513555359</v>
      </c>
      <c r="F622" s="115">
        <f t="shared" si="97"/>
        <v>2801932.4254899248</v>
      </c>
      <c r="G622" s="116">
        <f t="shared" si="98"/>
        <v>63348086.182645954</v>
      </c>
      <c r="H622" s="110">
        <f t="shared" si="99"/>
        <v>9.1775803650207502E-2</v>
      </c>
      <c r="I622" s="111">
        <f t="shared" si="100"/>
        <v>0.24462043513555357</v>
      </c>
    </row>
    <row r="623" spans="3:9" x14ac:dyDescent="0.35">
      <c r="C623" s="78">
        <f t="shared" si="96"/>
        <v>288500</v>
      </c>
      <c r="D623" s="104">
        <v>9.1395107545309634E-2</v>
      </c>
      <c r="E623" s="105">
        <v>0.24401693260194274</v>
      </c>
      <c r="F623" s="115">
        <f t="shared" si="97"/>
        <v>2790309.7023085887</v>
      </c>
      <c r="G623" s="116">
        <f t="shared" si="98"/>
        <v>63191800.259560905</v>
      </c>
      <c r="H623" s="110">
        <f t="shared" si="99"/>
        <v>9.1395107545309634E-2</v>
      </c>
      <c r="I623" s="111">
        <f t="shared" si="100"/>
        <v>0.24401693260194268</v>
      </c>
    </row>
    <row r="624" spans="3:9" x14ac:dyDescent="0.35">
      <c r="C624" s="78">
        <f t="shared" ref="C624:C687" si="101">C623+500</f>
        <v>289000</v>
      </c>
      <c r="D624" s="104">
        <v>9.1015986314649217E-2</v>
      </c>
      <c r="E624" s="105">
        <v>0.24341486941051255</v>
      </c>
      <c r="F624" s="115">
        <f t="shared" ref="F624:F687" si="102">D624*F$46</f>
        <v>2778735.0603318447</v>
      </c>
      <c r="G624" s="116">
        <f t="shared" ref="G624:G687" si="103">E624*G$46</f>
        <v>63035887.075460061</v>
      </c>
      <c r="H624" s="110">
        <f t="shared" ref="H624:H687" si="104">((1000*F624)/H$45)/H$46</f>
        <v>9.1015986314649217E-2</v>
      </c>
      <c r="I624" s="111">
        <f t="shared" ref="I624:I687" si="105">((1000*G624)/I$45)/I$46</f>
        <v>0.24341486941051252</v>
      </c>
    </row>
    <row r="625" spans="3:9" x14ac:dyDescent="0.35">
      <c r="C625" s="78">
        <f t="shared" si="101"/>
        <v>289500</v>
      </c>
      <c r="D625" s="104">
        <v>9.0638433443242641E-2</v>
      </c>
      <c r="E625" s="105">
        <v>0.24281424212845884</v>
      </c>
      <c r="F625" s="115">
        <f t="shared" si="102"/>
        <v>2767208.3006560276</v>
      </c>
      <c r="G625" s="116">
        <f t="shared" si="103"/>
        <v>62880345.741367914</v>
      </c>
      <c r="H625" s="110">
        <f t="shared" si="104"/>
        <v>9.0638433443242655E-2</v>
      </c>
      <c r="I625" s="111">
        <f t="shared" si="105"/>
        <v>0.24281424212845881</v>
      </c>
    </row>
    <row r="626" spans="3:9" x14ac:dyDescent="0.35">
      <c r="C626" s="78">
        <f t="shared" si="101"/>
        <v>290000</v>
      </c>
      <c r="D626" s="104">
        <v>9.0262442443057783E-2</v>
      </c>
      <c r="E626" s="105">
        <v>0.24221504733116495</v>
      </c>
      <c r="F626" s="115">
        <f t="shared" si="102"/>
        <v>2755729.2252003048</v>
      </c>
      <c r="G626" s="116">
        <f t="shared" si="103"/>
        <v>62725175.370429225</v>
      </c>
      <c r="H626" s="110">
        <f t="shared" si="104"/>
        <v>9.0262442443057783E-2</v>
      </c>
      <c r="I626" s="111">
        <f t="shared" si="105"/>
        <v>0.24221504733116492</v>
      </c>
    </row>
    <row r="627" spans="3:9" x14ac:dyDescent="0.35">
      <c r="C627" s="78">
        <f t="shared" si="101"/>
        <v>290500</v>
      </c>
      <c r="D627" s="104">
        <v>8.9888006852902283E-2</v>
      </c>
      <c r="E627" s="105">
        <v>0.24161728160218165</v>
      </c>
      <c r="F627" s="115">
        <f t="shared" si="102"/>
        <v>2744297.6367032668</v>
      </c>
      <c r="G627" s="116">
        <f t="shared" si="103"/>
        <v>62570375.077903859</v>
      </c>
      <c r="H627" s="110">
        <f t="shared" si="104"/>
        <v>8.9888006852902283E-2</v>
      </c>
      <c r="I627" s="111">
        <f t="shared" si="105"/>
        <v>0.24161728160218165</v>
      </c>
    </row>
    <row r="628" spans="3:9" x14ac:dyDescent="0.35">
      <c r="C628" s="78">
        <f t="shared" si="101"/>
        <v>291000</v>
      </c>
      <c r="D628" s="104">
        <v>8.9515120238312637E-2</v>
      </c>
      <c r="E628" s="105">
        <v>0.24102094153320791</v>
      </c>
      <c r="F628" s="115">
        <f t="shared" si="102"/>
        <v>2732913.3387195407</v>
      </c>
      <c r="G628" s="116">
        <f t="shared" si="103"/>
        <v>62415943.981161758</v>
      </c>
      <c r="H628" s="110">
        <f t="shared" si="104"/>
        <v>8.9515120238312637E-2</v>
      </c>
      <c r="I628" s="111">
        <f t="shared" si="105"/>
        <v>0.24102094153320791</v>
      </c>
    </row>
    <row r="629" spans="3:9" x14ac:dyDescent="0.35">
      <c r="C629" s="78">
        <f t="shared" si="101"/>
        <v>291500</v>
      </c>
      <c r="D629" s="104">
        <v>8.9143776191443716E-2</v>
      </c>
      <c r="E629" s="105">
        <v>0.2404260237240714</v>
      </c>
      <c r="F629" s="115">
        <f t="shared" si="102"/>
        <v>2721576.1356164184</v>
      </c>
      <c r="G629" s="116">
        <f t="shared" si="103"/>
        <v>62261881.199677922</v>
      </c>
      <c r="H629" s="110">
        <f t="shared" si="104"/>
        <v>8.9143776191443716E-2</v>
      </c>
      <c r="I629" s="111">
        <f t="shared" si="105"/>
        <v>0.24042602372407137</v>
      </c>
    </row>
    <row r="630" spans="3:9" x14ac:dyDescent="0.35">
      <c r="C630" s="78">
        <f t="shared" si="101"/>
        <v>292000</v>
      </c>
      <c r="D630" s="104">
        <v>8.8773968330958367E-2</v>
      </c>
      <c r="E630" s="105">
        <v>0.23983252478270928</v>
      </c>
      <c r="F630" s="115">
        <f t="shared" si="102"/>
        <v>2710285.8325704844</v>
      </c>
      <c r="G630" s="116">
        <f t="shared" si="103"/>
        <v>62108185.855027407</v>
      </c>
      <c r="H630" s="110">
        <f t="shared" si="104"/>
        <v>8.8773968330958367E-2</v>
      </c>
      <c r="I630" s="111">
        <f t="shared" si="105"/>
        <v>0.23983252478270925</v>
      </c>
    </row>
    <row r="631" spans="3:9" x14ac:dyDescent="0.35">
      <c r="C631" s="78">
        <f t="shared" si="101"/>
        <v>292500</v>
      </c>
      <c r="D631" s="104">
        <v>8.8405690301918069E-2</v>
      </c>
      <c r="E631" s="105">
        <v>0.23924044132514849</v>
      </c>
      <c r="F631" s="115">
        <f t="shared" si="102"/>
        <v>2699042.2355642794</v>
      </c>
      <c r="G631" s="116">
        <f t="shared" si="103"/>
        <v>61954857.070880264</v>
      </c>
      <c r="H631" s="110">
        <f t="shared" si="104"/>
        <v>8.8405690301918083E-2</v>
      </c>
      <c r="I631" s="111">
        <f t="shared" si="105"/>
        <v>0.23924044132514849</v>
      </c>
    </row>
    <row r="632" spans="3:9" x14ac:dyDescent="0.35">
      <c r="C632" s="78">
        <f t="shared" si="101"/>
        <v>293000</v>
      </c>
      <c r="D632" s="104">
        <v>8.8038935775673538E-2</v>
      </c>
      <c r="E632" s="105">
        <v>0.23864976997548693</v>
      </c>
      <c r="F632" s="115">
        <f t="shared" si="102"/>
        <v>2687845.1513829585</v>
      </c>
      <c r="G632" s="116">
        <f t="shared" si="103"/>
        <v>61801893.972996615</v>
      </c>
      <c r="H632" s="110">
        <f t="shared" si="104"/>
        <v>8.8038935775673538E-2</v>
      </c>
      <c r="I632" s="111">
        <f t="shared" si="105"/>
        <v>0.2386497699754869</v>
      </c>
    </row>
    <row r="633" spans="3:9" x14ac:dyDescent="0.35">
      <c r="C633" s="78">
        <f t="shared" si="101"/>
        <v>293500</v>
      </c>
      <c r="D633" s="104">
        <v>8.7673698449756018E-2</v>
      </c>
      <c r="E633" s="105">
        <v>0.23806050736587378</v>
      </c>
      <c r="F633" s="115">
        <f t="shared" si="102"/>
        <v>2676694.3876109738</v>
      </c>
      <c r="G633" s="116">
        <f t="shared" si="103"/>
        <v>61649295.689221591</v>
      </c>
      <c r="H633" s="110">
        <f t="shared" si="104"/>
        <v>8.7673698449756018E-2</v>
      </c>
      <c r="I633" s="111">
        <f t="shared" si="105"/>
        <v>0.23806050736587372</v>
      </c>
    </row>
    <row r="634" spans="3:9" x14ac:dyDescent="0.35">
      <c r="C634" s="78">
        <f t="shared" si="101"/>
        <v>294000</v>
      </c>
      <c r="D634" s="104">
        <v>8.7309972047769011E-2</v>
      </c>
      <c r="E634" s="105">
        <v>0.23747265013649066</v>
      </c>
      <c r="F634" s="115">
        <f t="shared" si="102"/>
        <v>2665589.7526287679</v>
      </c>
      <c r="G634" s="116">
        <f t="shared" si="103"/>
        <v>61497061.349480443</v>
      </c>
      <c r="H634" s="110">
        <f t="shared" si="104"/>
        <v>8.7309972047769024E-2</v>
      </c>
      <c r="I634" s="111">
        <f t="shared" si="105"/>
        <v>0.23747265013649066</v>
      </c>
    </row>
    <row r="635" spans="3:9" x14ac:dyDescent="0.35">
      <c r="C635" s="78">
        <f t="shared" si="101"/>
        <v>294500</v>
      </c>
      <c r="D635" s="104">
        <v>8.6947750319280329E-2</v>
      </c>
      <c r="E635" s="105">
        <v>0.23688619493553198</v>
      </c>
      <c r="F635" s="115">
        <f t="shared" si="102"/>
        <v>2654531.0556094781</v>
      </c>
      <c r="G635" s="116">
        <f t="shared" si="103"/>
        <v>61345190.085773446</v>
      </c>
      <c r="H635" s="110">
        <f t="shared" si="104"/>
        <v>8.6947750319280329E-2</v>
      </c>
      <c r="I635" s="111">
        <f t="shared" si="105"/>
        <v>0.23688619493553192</v>
      </c>
    </row>
    <row r="636" spans="3:9" x14ac:dyDescent="0.35">
      <c r="C636" s="78">
        <f t="shared" si="101"/>
        <v>295000</v>
      </c>
      <c r="D636" s="104">
        <v>8.6587027039714812E-2</v>
      </c>
      <c r="E636" s="105">
        <v>0.23630113841918657</v>
      </c>
      <c r="F636" s="115">
        <f t="shared" si="102"/>
        <v>2643518.1065156632</v>
      </c>
      <c r="G636" s="116">
        <f t="shared" si="103"/>
        <v>61193681.03217116</v>
      </c>
      <c r="H636" s="110">
        <f t="shared" si="104"/>
        <v>8.6587027039714812E-2</v>
      </c>
      <c r="I636" s="111">
        <f t="shared" si="105"/>
        <v>0.23630113841918651</v>
      </c>
    </row>
    <row r="637" spans="3:9" x14ac:dyDescent="0.35">
      <c r="C637" s="78">
        <f t="shared" si="101"/>
        <v>295500</v>
      </c>
      <c r="D637" s="104">
        <v>8.6227796010247243E-2</v>
      </c>
      <c r="E637" s="105">
        <v>0.23571747725161779</v>
      </c>
      <c r="F637" s="115">
        <f t="shared" si="102"/>
        <v>2632550.7160960315</v>
      </c>
      <c r="G637" s="116">
        <f t="shared" si="103"/>
        <v>61042533.324809253</v>
      </c>
      <c r="H637" s="110">
        <f t="shared" si="104"/>
        <v>8.6227796010247257E-2</v>
      </c>
      <c r="I637" s="111">
        <f t="shared" si="105"/>
        <v>0.23571747725161776</v>
      </c>
    </row>
    <row r="638" spans="3:9" x14ac:dyDescent="0.35">
      <c r="C638" s="78">
        <f t="shared" si="101"/>
        <v>296000</v>
      </c>
      <c r="D638" s="104">
        <v>8.5870051057695976E-2</v>
      </c>
      <c r="E638" s="105">
        <v>0.23513520810494512</v>
      </c>
      <c r="F638" s="115">
        <f t="shared" si="102"/>
        <v>2621628.6958821937</v>
      </c>
      <c r="G638" s="116">
        <f t="shared" si="103"/>
        <v>60891746.101883762</v>
      </c>
      <c r="H638" s="110">
        <f t="shared" si="104"/>
        <v>8.5870051057695976E-2</v>
      </c>
      <c r="I638" s="111">
        <f t="shared" si="105"/>
        <v>0.23513520810494509</v>
      </c>
    </row>
    <row r="639" spans="3:9" x14ac:dyDescent="0.35">
      <c r="C639" s="78">
        <f t="shared" si="101"/>
        <v>296500</v>
      </c>
      <c r="D639" s="104">
        <v>8.5513786034416617E-2</v>
      </c>
      <c r="E639" s="105">
        <v>0.23455432765922507</v>
      </c>
      <c r="F639" s="115">
        <f t="shared" si="102"/>
        <v>2610751.8581854193</v>
      </c>
      <c r="G639" s="116">
        <f t="shared" si="103"/>
        <v>60741318.50364612</v>
      </c>
      <c r="H639" s="110">
        <f t="shared" si="104"/>
        <v>8.5513786034416631E-2</v>
      </c>
      <c r="I639" s="111">
        <f t="shared" si="105"/>
        <v>0.23455432765922504</v>
      </c>
    </row>
    <row r="640" spans="3:9" x14ac:dyDescent="0.35">
      <c r="C640" s="78">
        <f t="shared" si="101"/>
        <v>297000</v>
      </c>
      <c r="D640" s="104">
        <v>8.5158994818196596E-2</v>
      </c>
      <c r="E640" s="105">
        <v>0.23397483260243176</v>
      </c>
      <c r="F640" s="115">
        <f t="shared" si="102"/>
        <v>2599920.0160934143</v>
      </c>
      <c r="G640" s="116">
        <f t="shared" si="103"/>
        <v>60591249.672398165</v>
      </c>
      <c r="H640" s="110">
        <f t="shared" si="104"/>
        <v>8.5158994818196596E-2</v>
      </c>
      <c r="I640" s="111">
        <f t="shared" si="105"/>
        <v>0.23397483260243174</v>
      </c>
    </row>
    <row r="641" spans="3:9" x14ac:dyDescent="0.35">
      <c r="C641" s="78">
        <f t="shared" si="101"/>
        <v>297500</v>
      </c>
      <c r="D641" s="104">
        <v>8.4805671312149861E-2</v>
      </c>
      <c r="E641" s="105">
        <v>0.23339671963043881</v>
      </c>
      <c r="F641" s="115">
        <f t="shared" si="102"/>
        <v>2589132.9834671095</v>
      </c>
      <c r="G641" s="116">
        <f t="shared" si="103"/>
        <v>60441538.752487399</v>
      </c>
      <c r="H641" s="110">
        <f t="shared" si="104"/>
        <v>8.4805671312149861E-2</v>
      </c>
      <c r="I641" s="111">
        <f t="shared" si="105"/>
        <v>0.23339671963043876</v>
      </c>
    </row>
    <row r="642" spans="3:9" x14ac:dyDescent="0.35">
      <c r="C642" s="78">
        <f t="shared" si="101"/>
        <v>298000</v>
      </c>
      <c r="D642" s="104">
        <v>8.4453809444612143E-2</v>
      </c>
      <c r="E642" s="105">
        <v>0.23281998544700011</v>
      </c>
      <c r="F642" s="115">
        <f t="shared" si="102"/>
        <v>2578390.5749374609</v>
      </c>
      <c r="G642" s="116">
        <f t="shared" si="103"/>
        <v>60292184.890302062</v>
      </c>
      <c r="H642" s="110">
        <f t="shared" si="104"/>
        <v>8.4453809444612157E-2</v>
      </c>
      <c r="I642" s="111">
        <f t="shared" si="105"/>
        <v>0.23281998544700011</v>
      </c>
    </row>
    <row r="643" spans="3:9" x14ac:dyDescent="0.35">
      <c r="C643" s="78">
        <f t="shared" si="101"/>
        <v>298500</v>
      </c>
      <c r="D643" s="104">
        <v>8.4103403169036611E-2</v>
      </c>
      <c r="E643" s="105">
        <v>0.2322446267637307</v>
      </c>
      <c r="F643" s="115">
        <f t="shared" si="102"/>
        <v>2567692.6059022639</v>
      </c>
      <c r="G643" s="116">
        <f t="shared" si="103"/>
        <v>60143187.23426614</v>
      </c>
      <c r="H643" s="110">
        <f t="shared" si="104"/>
        <v>8.4103403169036625E-2</v>
      </c>
      <c r="I643" s="111">
        <f t="shared" si="105"/>
        <v>0.23224462676373067</v>
      </c>
    </row>
    <row r="644" spans="3:9" x14ac:dyDescent="0.35">
      <c r="C644" s="78">
        <f t="shared" si="101"/>
        <v>299000</v>
      </c>
      <c r="D644" s="104">
        <v>8.3754446463889909E-2</v>
      </c>
      <c r="E644" s="105">
        <v>0.23167064030008871</v>
      </c>
      <c r="F644" s="115">
        <f t="shared" si="102"/>
        <v>2557038.8925229805</v>
      </c>
      <c r="G644" s="116">
        <f t="shared" si="103"/>
        <v>59994544.934834719</v>
      </c>
      <c r="H644" s="110">
        <f t="shared" si="104"/>
        <v>8.3754446463889923E-2</v>
      </c>
      <c r="I644" s="111">
        <f t="shared" si="105"/>
        <v>0.23167064030008869</v>
      </c>
    </row>
    <row r="645" spans="3:9" x14ac:dyDescent="0.35">
      <c r="C645" s="78">
        <f t="shared" si="101"/>
        <v>299500</v>
      </c>
      <c r="D645" s="104">
        <v>8.3406933332548797E-2</v>
      </c>
      <c r="E645" s="105">
        <v>0.23109802278335614</v>
      </c>
      <c r="F645" s="115">
        <f t="shared" si="102"/>
        <v>2546429.2517215842</v>
      </c>
      <c r="G645" s="116">
        <f t="shared" si="103"/>
        <v>59846257.144488961</v>
      </c>
      <c r="H645" s="110">
        <f t="shared" si="104"/>
        <v>8.340693333254881E-2</v>
      </c>
      <c r="I645" s="111">
        <f t="shared" si="105"/>
        <v>0.23109802278335612</v>
      </c>
    </row>
    <row r="646" spans="3:9" x14ac:dyDescent="0.35">
      <c r="C646" s="78">
        <f t="shared" si="101"/>
        <v>300000</v>
      </c>
      <c r="D646" s="104">
        <v>8.3060857803197011E-2</v>
      </c>
      <c r="E646" s="105">
        <v>0.23052677094862037</v>
      </c>
      <c r="F646" s="115">
        <f t="shared" si="102"/>
        <v>2535863.5011774083</v>
      </c>
      <c r="G646" s="116">
        <f t="shared" si="103"/>
        <v>59698323.017731383</v>
      </c>
      <c r="H646" s="110">
        <f t="shared" si="104"/>
        <v>8.3060857803197011E-2</v>
      </c>
      <c r="I646" s="111">
        <f t="shared" si="105"/>
        <v>0.23052677094862031</v>
      </c>
    </row>
    <row r="647" spans="3:9" x14ac:dyDescent="0.35">
      <c r="C647" s="78">
        <f t="shared" si="101"/>
        <v>300500</v>
      </c>
      <c r="D647" s="104">
        <v>8.2716213928722596E-2</v>
      </c>
      <c r="E647" s="105">
        <v>0.22995688153875554</v>
      </c>
      <c r="F647" s="115">
        <f t="shared" si="102"/>
        <v>2525341.4593240144</v>
      </c>
      <c r="G647" s="116">
        <f t="shared" si="103"/>
        <v>59550741.711080991</v>
      </c>
      <c r="H647" s="110">
        <f t="shared" si="104"/>
        <v>8.2716213928722596E-2</v>
      </c>
      <c r="I647" s="111">
        <f t="shared" si="105"/>
        <v>0.22995688153875551</v>
      </c>
    </row>
    <row r="648" spans="3:9" x14ac:dyDescent="0.35">
      <c r="C648" s="78">
        <f t="shared" si="101"/>
        <v>301000</v>
      </c>
      <c r="D648" s="104">
        <v>8.2372995786615846E-2</v>
      </c>
      <c r="E648" s="105">
        <v>0.22938835130440394</v>
      </c>
      <c r="F648" s="115">
        <f t="shared" si="102"/>
        <v>2514862.9453460751</v>
      </c>
      <c r="G648" s="116">
        <f t="shared" si="103"/>
        <v>59403512.383068435</v>
      </c>
      <c r="H648" s="110">
        <f t="shared" si="104"/>
        <v>8.2372995786615846E-2</v>
      </c>
      <c r="I648" s="111">
        <f t="shared" si="105"/>
        <v>0.22938835130440388</v>
      </c>
    </row>
    <row r="649" spans="3:9" x14ac:dyDescent="0.35">
      <c r="C649" s="78">
        <f t="shared" si="101"/>
        <v>301500</v>
      </c>
      <c r="D649" s="104">
        <v>8.203119747886746E-2</v>
      </c>
      <c r="E649" s="105">
        <v>0.22882117700395768</v>
      </c>
      <c r="F649" s="115">
        <f t="shared" si="102"/>
        <v>2504427.779176265</v>
      </c>
      <c r="G649" s="116">
        <f t="shared" si="103"/>
        <v>59256634.194231346</v>
      </c>
      <c r="H649" s="110">
        <f t="shared" si="104"/>
        <v>8.203119747886746E-2</v>
      </c>
      <c r="I649" s="111">
        <f t="shared" si="105"/>
        <v>0.22882117700395765</v>
      </c>
    </row>
    <row r="650" spans="3:9" x14ac:dyDescent="0.35">
      <c r="C650" s="78">
        <f t="shared" si="101"/>
        <v>302000</v>
      </c>
      <c r="D650" s="104">
        <v>8.1690813131867157E-2</v>
      </c>
      <c r="E650" s="105">
        <v>0.22825535540353981</v>
      </c>
      <c r="F650" s="115">
        <f t="shared" si="102"/>
        <v>2494035.7814921648</v>
      </c>
      <c r="G650" s="116">
        <f t="shared" si="103"/>
        <v>59110106.307109356</v>
      </c>
      <c r="H650" s="110">
        <f t="shared" si="104"/>
        <v>8.1690813131867143E-2</v>
      </c>
      <c r="I650" s="111">
        <f t="shared" si="105"/>
        <v>0.22825535540353981</v>
      </c>
    </row>
    <row r="651" spans="3:9" x14ac:dyDescent="0.35">
      <c r="C651" s="78">
        <f t="shared" si="101"/>
        <v>302500</v>
      </c>
      <c r="D651" s="104">
        <v>8.1351836896302765E-2</v>
      </c>
      <c r="E651" s="105">
        <v>0.22769088327698633</v>
      </c>
      <c r="F651" s="115">
        <f t="shared" si="102"/>
        <v>2483686.7737131822</v>
      </c>
      <c r="G651" s="116">
        <f t="shared" si="103"/>
        <v>58963927.886239506</v>
      </c>
      <c r="H651" s="110">
        <f t="shared" si="104"/>
        <v>8.1351836896302765E-2</v>
      </c>
      <c r="I651" s="111">
        <f t="shared" si="105"/>
        <v>0.22769088327698633</v>
      </c>
    </row>
    <row r="652" spans="3:9" x14ac:dyDescent="0.35">
      <c r="C652" s="78">
        <f t="shared" si="101"/>
        <v>303000</v>
      </c>
      <c r="D652" s="104">
        <v>8.1014262947059712E-2</v>
      </c>
      <c r="E652" s="105">
        <v>0.22712775740582741</v>
      </c>
      <c r="F652" s="115">
        <f t="shared" si="102"/>
        <v>2473380.577997481</v>
      </c>
      <c r="G652" s="116">
        <f t="shared" si="103"/>
        <v>58818098.098151341</v>
      </c>
      <c r="H652" s="110">
        <f t="shared" si="104"/>
        <v>8.1014262947059712E-2</v>
      </c>
      <c r="I652" s="111">
        <f t="shared" si="105"/>
        <v>0.22712775740582739</v>
      </c>
    </row>
    <row r="653" spans="3:9" x14ac:dyDescent="0.35">
      <c r="C653" s="78">
        <f t="shared" si="101"/>
        <v>303500</v>
      </c>
      <c r="D653" s="104">
        <v>8.0678085483120984E-2</v>
      </c>
      <c r="E653" s="105">
        <v>0.22656597457926927</v>
      </c>
      <c r="F653" s="115">
        <f t="shared" si="102"/>
        <v>2463117.0172389285</v>
      </c>
      <c r="G653" s="116">
        <f t="shared" si="103"/>
        <v>58672616.111362234</v>
      </c>
      <c r="H653" s="110">
        <f t="shared" si="104"/>
        <v>8.067808548312097E-2</v>
      </c>
      <c r="I653" s="111">
        <f t="shared" si="105"/>
        <v>0.22656597457926925</v>
      </c>
    </row>
    <row r="654" spans="3:9" x14ac:dyDescent="0.35">
      <c r="C654" s="78">
        <f t="shared" si="101"/>
        <v>304000</v>
      </c>
      <c r="D654" s="104">
        <v>8.0343298727467274E-2</v>
      </c>
      <c r="E654" s="105">
        <v>0.22600553159417586</v>
      </c>
      <c r="F654" s="115">
        <f t="shared" si="102"/>
        <v>2452895.9150640462</v>
      </c>
      <c r="G654" s="116">
        <f t="shared" si="103"/>
        <v>58527481.096372649</v>
      </c>
      <c r="H654" s="110">
        <f t="shared" si="104"/>
        <v>8.0343298727467274E-2</v>
      </c>
      <c r="I654" s="111">
        <f t="shared" si="105"/>
        <v>0.22600553159417583</v>
      </c>
    </row>
    <row r="655" spans="3:9" x14ac:dyDescent="0.35">
      <c r="C655" s="78">
        <f t="shared" si="101"/>
        <v>304500</v>
      </c>
      <c r="D655" s="104">
        <v>8.0009896926977894E-2</v>
      </c>
      <c r="E655" s="105">
        <v>0.22544642525505049</v>
      </c>
      <c r="F655" s="115">
        <f t="shared" si="102"/>
        <v>2442717.0958289853</v>
      </c>
      <c r="G655" s="116">
        <f t="shared" si="103"/>
        <v>58382692.225661375</v>
      </c>
      <c r="H655" s="110">
        <f t="shared" si="104"/>
        <v>8.0009896926977894E-2</v>
      </c>
      <c r="I655" s="111">
        <f t="shared" si="105"/>
        <v>0.22544642525505046</v>
      </c>
    </row>
    <row r="656" spans="3:9" x14ac:dyDescent="0.35">
      <c r="C656" s="78">
        <f t="shared" si="101"/>
        <v>305000</v>
      </c>
      <c r="D656" s="104">
        <v>7.9677874352331757E-2</v>
      </c>
      <c r="E656" s="105">
        <v>0.2248886523740177</v>
      </c>
      <c r="F656" s="115">
        <f t="shared" si="102"/>
        <v>2432580.3846165026</v>
      </c>
      <c r="G656" s="116">
        <f t="shared" si="103"/>
        <v>58238248.673680827</v>
      </c>
      <c r="H656" s="110">
        <f t="shared" si="104"/>
        <v>7.9677874352331771E-2</v>
      </c>
      <c r="I656" s="111">
        <f t="shared" si="105"/>
        <v>0.22488865237401767</v>
      </c>
    </row>
    <row r="657" spans="3:9" x14ac:dyDescent="0.35">
      <c r="C657" s="78">
        <f t="shared" si="101"/>
        <v>305500</v>
      </c>
      <c r="D657" s="104">
        <v>7.9347225297909066E-2</v>
      </c>
      <c r="E657" s="105">
        <v>0.22433220977080506</v>
      </c>
      <c r="F657" s="115">
        <f t="shared" si="102"/>
        <v>2422485.6072329604</v>
      </c>
      <c r="G657" s="116">
        <f t="shared" si="103"/>
        <v>58094149.616852328</v>
      </c>
      <c r="H657" s="110">
        <f t="shared" si="104"/>
        <v>7.9347225297909066E-2</v>
      </c>
      <c r="I657" s="111">
        <f t="shared" si="105"/>
        <v>0.22433220977080501</v>
      </c>
    </row>
    <row r="658" spans="3:9" x14ac:dyDescent="0.35">
      <c r="C658" s="78">
        <f t="shared" si="101"/>
        <v>306000</v>
      </c>
      <c r="D658" s="104">
        <v>7.9017944081693117E-2</v>
      </c>
      <c r="E658" s="105">
        <v>0.22377709427272496</v>
      </c>
      <c r="F658" s="115">
        <f t="shared" si="102"/>
        <v>2412432.5902053276</v>
      </c>
      <c r="G658" s="116">
        <f t="shared" si="103"/>
        <v>57950394.233561419</v>
      </c>
      <c r="H658" s="110">
        <f t="shared" si="104"/>
        <v>7.9017944081693117E-2</v>
      </c>
      <c r="I658" s="111">
        <f t="shared" si="105"/>
        <v>0.22377709427272494</v>
      </c>
    </row>
    <row r="659" spans="3:9" x14ac:dyDescent="0.35">
      <c r="C659" s="78">
        <f t="shared" si="101"/>
        <v>306500</v>
      </c>
      <c r="D659" s="104">
        <v>7.8690025045172765E-2</v>
      </c>
      <c r="E659" s="105">
        <v>0.22322330271465671</v>
      </c>
      <c r="F659" s="115">
        <f t="shared" si="102"/>
        <v>2402421.1607782021</v>
      </c>
      <c r="G659" s="116">
        <f t="shared" si="103"/>
        <v>57806981.704153195</v>
      </c>
      <c r="H659" s="110">
        <f t="shared" si="104"/>
        <v>7.8690025045172765E-2</v>
      </c>
      <c r="I659" s="111">
        <f t="shared" si="105"/>
        <v>0.22322330271465668</v>
      </c>
    </row>
    <row r="660" spans="3:9" x14ac:dyDescent="0.35">
      <c r="C660" s="78">
        <f t="shared" si="101"/>
        <v>307000</v>
      </c>
      <c r="D660" s="104">
        <v>7.8363462553245167E-2</v>
      </c>
      <c r="E660" s="105">
        <v>0.22267083193902826</v>
      </c>
      <c r="F660" s="115">
        <f t="shared" si="102"/>
        <v>2392451.1469108416</v>
      </c>
      <c r="G660" s="116">
        <f t="shared" si="103"/>
        <v>57663911.210927598</v>
      </c>
      <c r="H660" s="110">
        <f t="shared" si="104"/>
        <v>7.8363462553245167E-2</v>
      </c>
      <c r="I660" s="111">
        <f t="shared" si="105"/>
        <v>0.22267083193902826</v>
      </c>
    </row>
    <row r="661" spans="3:9" x14ac:dyDescent="0.35">
      <c r="C661" s="78">
        <f t="shared" si="101"/>
        <v>307500</v>
      </c>
      <c r="D661" s="104">
        <v>7.8038250994118916E-2</v>
      </c>
      <c r="E661" s="105">
        <v>0.22211967879579844</v>
      </c>
      <c r="F661" s="115">
        <f t="shared" si="102"/>
        <v>2382522.3772742064</v>
      </c>
      <c r="G661" s="116">
        <f t="shared" si="103"/>
        <v>57521181.938134782</v>
      </c>
      <c r="H661" s="110">
        <f t="shared" si="104"/>
        <v>7.8038250994118916E-2</v>
      </c>
      <c r="I661" s="111">
        <f t="shared" si="105"/>
        <v>0.22211967879579841</v>
      </c>
    </row>
    <row r="662" spans="3:9" x14ac:dyDescent="0.35">
      <c r="C662" s="78">
        <f t="shared" si="101"/>
        <v>308000</v>
      </c>
      <c r="D662" s="104">
        <v>7.7714384779217632E-2</v>
      </c>
      <c r="E662" s="105">
        <v>0.22156984014243869</v>
      </c>
      <c r="F662" s="115">
        <f t="shared" si="102"/>
        <v>2372634.6812480157</v>
      </c>
      <c r="G662" s="116">
        <f t="shared" si="103"/>
        <v>57378793.071970426</v>
      </c>
      <c r="H662" s="110">
        <f t="shared" si="104"/>
        <v>7.7714384779217646E-2</v>
      </c>
      <c r="I662" s="111">
        <f t="shared" si="105"/>
        <v>0.22156984014243866</v>
      </c>
    </row>
    <row r="663" spans="3:9" x14ac:dyDescent="0.35">
      <c r="C663" s="78">
        <f t="shared" si="101"/>
        <v>308500</v>
      </c>
      <c r="D663" s="104">
        <v>7.7391858343083819E-2</v>
      </c>
      <c r="E663" s="105">
        <v>0.22102131284391546</v>
      </c>
      <c r="F663" s="115">
        <f t="shared" si="102"/>
        <v>2362787.8889178131</v>
      </c>
      <c r="G663" s="116">
        <f t="shared" si="103"/>
        <v>57236743.800571129</v>
      </c>
      <c r="H663" s="110">
        <f t="shared" si="104"/>
        <v>7.7391858343083833E-2</v>
      </c>
      <c r="I663" s="111">
        <f t="shared" si="105"/>
        <v>0.22102131284391541</v>
      </c>
    </row>
    <row r="664" spans="3:9" x14ac:dyDescent="0.35">
      <c r="C664" s="78">
        <f t="shared" si="101"/>
        <v>309000</v>
      </c>
      <c r="D664" s="104">
        <v>7.7070666143283506E-2</v>
      </c>
      <c r="E664" s="105">
        <v>0.2204740937726721</v>
      </c>
      <c r="F664" s="115">
        <f t="shared" si="102"/>
        <v>2352981.8310720543</v>
      </c>
      <c r="G664" s="116">
        <f t="shared" si="103"/>
        <v>57095033.314009771</v>
      </c>
      <c r="H664" s="110">
        <f t="shared" si="104"/>
        <v>7.7070666143283506E-2</v>
      </c>
      <c r="I664" s="111">
        <f t="shared" si="105"/>
        <v>0.22047409377267213</v>
      </c>
    </row>
    <row r="665" spans="3:9" x14ac:dyDescent="0.35">
      <c r="C665" s="78">
        <f t="shared" si="101"/>
        <v>309500</v>
      </c>
      <c r="D665" s="104">
        <v>7.6750802660310646E-2</v>
      </c>
      <c r="E665" s="105">
        <v>0.21992817980861129</v>
      </c>
      <c r="F665" s="115">
        <f t="shared" si="102"/>
        <v>2343216.3391991891</v>
      </c>
      <c r="G665" s="116">
        <f t="shared" si="103"/>
        <v>56953660.804290906</v>
      </c>
      <c r="H665" s="110">
        <f t="shared" si="104"/>
        <v>7.6750802660310646E-2</v>
      </c>
      <c r="I665" s="111">
        <f t="shared" si="105"/>
        <v>0.21992817980861126</v>
      </c>
    </row>
    <row r="666" spans="3:9" x14ac:dyDescent="0.35">
      <c r="C666" s="78">
        <f t="shared" si="101"/>
        <v>310000</v>
      </c>
      <c r="D666" s="104">
        <v>7.6432262397492567E-2</v>
      </c>
      <c r="E666" s="105">
        <v>0.21938356783907687</v>
      </c>
      <c r="F666" s="115">
        <f t="shared" si="102"/>
        <v>2333491.2454847735</v>
      </c>
      <c r="G666" s="116">
        <f t="shared" si="103"/>
        <v>56812625.465346105</v>
      </c>
      <c r="H666" s="110">
        <f t="shared" si="104"/>
        <v>7.6432262397492567E-2</v>
      </c>
      <c r="I666" s="111">
        <f t="shared" si="105"/>
        <v>0.21938356783907687</v>
      </c>
    </row>
    <row r="667" spans="3:9" x14ac:dyDescent="0.35">
      <c r="C667" s="78">
        <f t="shared" si="101"/>
        <v>310500</v>
      </c>
      <c r="D667" s="104">
        <v>7.6115039880895227E-2</v>
      </c>
      <c r="E667" s="105">
        <v>0.21884025475883642</v>
      </c>
      <c r="F667" s="115">
        <f t="shared" si="102"/>
        <v>2323806.3828085796</v>
      </c>
      <c r="G667" s="116">
        <f t="shared" si="103"/>
        <v>56671926.493029423</v>
      </c>
      <c r="H667" s="110">
        <f t="shared" si="104"/>
        <v>7.6115039880895227E-2</v>
      </c>
      <c r="I667" s="111">
        <f t="shared" si="105"/>
        <v>0.21884025475883639</v>
      </c>
    </row>
    <row r="668" spans="3:9" x14ac:dyDescent="0.35">
      <c r="C668" s="78">
        <f t="shared" si="101"/>
        <v>311000</v>
      </c>
      <c r="D668" s="104">
        <v>7.5799129659229456E-2</v>
      </c>
      <c r="E668" s="105">
        <v>0.21829823747006349</v>
      </c>
      <c r="F668" s="115">
        <f t="shared" si="102"/>
        <v>2314161.5847417307</v>
      </c>
      <c r="G668" s="116">
        <f t="shared" si="103"/>
        <v>56531563.08511281</v>
      </c>
      <c r="H668" s="110">
        <f t="shared" si="104"/>
        <v>7.5799129659229469E-2</v>
      </c>
      <c r="I668" s="111">
        <f t="shared" si="105"/>
        <v>0.21829823747006347</v>
      </c>
    </row>
    <row r="669" spans="3:9" x14ac:dyDescent="0.35">
      <c r="C669" s="78">
        <f t="shared" si="101"/>
        <v>311500</v>
      </c>
      <c r="D669" s="104">
        <v>7.5484526303757099E-2</v>
      </c>
      <c r="E669" s="105">
        <v>0.21775751288231976</v>
      </c>
      <c r="F669" s="115">
        <f t="shared" si="102"/>
        <v>2304556.685543837</v>
      </c>
      <c r="G669" s="116">
        <f t="shared" si="103"/>
        <v>56391534.44128146</v>
      </c>
      <c r="H669" s="110">
        <f t="shared" si="104"/>
        <v>7.5484526303757113E-2</v>
      </c>
      <c r="I669" s="111">
        <f t="shared" si="105"/>
        <v>0.21775751288231973</v>
      </c>
    </row>
    <row r="670" spans="3:9" x14ac:dyDescent="0.35">
      <c r="C670" s="78">
        <f t="shared" si="101"/>
        <v>312000</v>
      </c>
      <c r="D670" s="104">
        <v>7.5171224408197665E-2</v>
      </c>
      <c r="E670" s="105">
        <v>0.21721807791253761</v>
      </c>
      <c r="F670" s="115">
        <f t="shared" si="102"/>
        <v>2294991.5201601451</v>
      </c>
      <c r="G670" s="116">
        <f t="shared" si="103"/>
        <v>56251839.763129346</v>
      </c>
      <c r="H670" s="110">
        <f t="shared" si="104"/>
        <v>7.5171224408197665E-2</v>
      </c>
      <c r="I670" s="111">
        <f t="shared" si="105"/>
        <v>0.21721807791253761</v>
      </c>
    </row>
    <row r="671" spans="3:9" x14ac:dyDescent="0.35">
      <c r="C671" s="78">
        <f t="shared" si="101"/>
        <v>312500</v>
      </c>
      <c r="D671" s="104">
        <v>7.4859218588635631E-2</v>
      </c>
      <c r="E671" s="105">
        <v>0.21667992948500253</v>
      </c>
      <c r="F671" s="115">
        <f t="shared" si="102"/>
        <v>2285465.9242187096</v>
      </c>
      <c r="G671" s="116">
        <f t="shared" si="103"/>
        <v>56112478.254154608</v>
      </c>
      <c r="H671" s="110">
        <f t="shared" si="104"/>
        <v>7.4859218588635631E-2</v>
      </c>
      <c r="I671" s="111">
        <f t="shared" si="105"/>
        <v>0.2166799294850025</v>
      </c>
    </row>
    <row r="672" spans="3:9" x14ac:dyDescent="0.35">
      <c r="C672" s="78">
        <f t="shared" si="101"/>
        <v>313000</v>
      </c>
      <c r="D672" s="104">
        <v>7.4548503483427744E-2</v>
      </c>
      <c r="E672" s="105">
        <v>0.2161430645313355</v>
      </c>
      <c r="F672" s="115">
        <f t="shared" si="102"/>
        <v>2275979.7340275599</v>
      </c>
      <c r="G672" s="116">
        <f t="shared" si="103"/>
        <v>55973449.119755037</v>
      </c>
      <c r="H672" s="110">
        <f t="shared" si="104"/>
        <v>7.4548503483427744E-2</v>
      </c>
      <c r="I672" s="111">
        <f t="shared" si="105"/>
        <v>0.21614306453133544</v>
      </c>
    </row>
    <row r="673" spans="3:9" x14ac:dyDescent="0.35">
      <c r="C673" s="78">
        <f t="shared" si="101"/>
        <v>313500</v>
      </c>
      <c r="D673" s="104">
        <v>7.4239073753110923E-2</v>
      </c>
      <c r="E673" s="105">
        <v>0.21560747999047544</v>
      </c>
      <c r="F673" s="115">
        <f t="shared" si="102"/>
        <v>2266532.7865718906</v>
      </c>
      <c r="G673" s="116">
        <f t="shared" si="103"/>
        <v>55834751.567223527</v>
      </c>
      <c r="H673" s="110">
        <f t="shared" si="104"/>
        <v>7.423907375311091E-2</v>
      </c>
      <c r="I673" s="111">
        <f t="shared" si="105"/>
        <v>0.21560747999047544</v>
      </c>
    </row>
    <row r="674" spans="3:9" x14ac:dyDescent="0.35">
      <c r="C674" s="78">
        <f t="shared" si="101"/>
        <v>314000</v>
      </c>
      <c r="D674" s="104">
        <v>7.39309240803106E-2</v>
      </c>
      <c r="E674" s="105">
        <v>0.21507317280866192</v>
      </c>
      <c r="F674" s="115">
        <f t="shared" si="102"/>
        <v>2257124.9195112642</v>
      </c>
      <c r="G674" s="116">
        <f t="shared" si="103"/>
        <v>55696384.805743545</v>
      </c>
      <c r="H674" s="110">
        <f t="shared" si="104"/>
        <v>7.3930924080310614E-2</v>
      </c>
      <c r="I674" s="111">
        <f t="shared" si="105"/>
        <v>0.21507317280866189</v>
      </c>
    </row>
    <row r="675" spans="3:9" x14ac:dyDescent="0.35">
      <c r="C675" s="78">
        <f t="shared" si="101"/>
        <v>314500</v>
      </c>
      <c r="D675" s="104">
        <v>7.362404916964925E-2</v>
      </c>
      <c r="E675" s="105">
        <v>0.21454013993941773</v>
      </c>
      <c r="F675" s="115">
        <f t="shared" si="102"/>
        <v>2247755.9711768148</v>
      </c>
      <c r="G675" s="116">
        <f t="shared" si="103"/>
        <v>55558348.046384692</v>
      </c>
      <c r="H675" s="110">
        <f t="shared" si="104"/>
        <v>7.362404916964925E-2</v>
      </c>
      <c r="I675" s="111">
        <f t="shared" si="105"/>
        <v>0.21454013993941767</v>
      </c>
    </row>
    <row r="676" spans="3:9" x14ac:dyDescent="0.35">
      <c r="C676" s="78">
        <f t="shared" si="101"/>
        <v>315000</v>
      </c>
      <c r="D676" s="104">
        <v>7.331844374765531E-2</v>
      </c>
      <c r="E676" s="105">
        <v>0.21400837834353134</v>
      </c>
      <c r="F676" s="115">
        <f t="shared" si="102"/>
        <v>2238425.7805684712</v>
      </c>
      <c r="G676" s="116">
        <f t="shared" si="103"/>
        <v>55420640.502098113</v>
      </c>
      <c r="H676" s="110">
        <f t="shared" si="104"/>
        <v>7.331844374765531E-2</v>
      </c>
      <c r="I676" s="111">
        <f t="shared" si="105"/>
        <v>0.21400837834353131</v>
      </c>
    </row>
    <row r="677" spans="3:9" x14ac:dyDescent="0.35">
      <c r="C677" s="78">
        <f t="shared" si="101"/>
        <v>315500</v>
      </c>
      <c r="D677" s="104">
        <v>7.3014102562672822E-2</v>
      </c>
      <c r="E677" s="105">
        <v>0.21347788498903972</v>
      </c>
      <c r="F677" s="115">
        <f t="shared" si="102"/>
        <v>2229134.1873521958</v>
      </c>
      <c r="G677" s="116">
        <f t="shared" si="103"/>
        <v>55283261.387712047</v>
      </c>
      <c r="H677" s="110">
        <f t="shared" si="104"/>
        <v>7.3014102562672809E-2</v>
      </c>
      <c r="I677" s="111">
        <f t="shared" si="105"/>
        <v>0.21347788498903966</v>
      </c>
    </row>
    <row r="678" spans="3:9" x14ac:dyDescent="0.35">
      <c r="C678" s="78">
        <f t="shared" si="101"/>
        <v>316000</v>
      </c>
      <c r="D678" s="104">
        <v>7.2711020384770925E-2</v>
      </c>
      <c r="E678" s="105">
        <v>0.21294865685121098</v>
      </c>
      <c r="F678" s="115">
        <f t="shared" si="102"/>
        <v>2219881.0318572237</v>
      </c>
      <c r="G678" s="116">
        <f t="shared" si="103"/>
        <v>55146209.919927359</v>
      </c>
      <c r="H678" s="110">
        <f t="shared" si="104"/>
        <v>7.2711020384770925E-2</v>
      </c>
      <c r="I678" s="111">
        <f t="shared" si="105"/>
        <v>0.21294865685121095</v>
      </c>
    </row>
    <row r="679" spans="3:9" x14ac:dyDescent="0.35">
      <c r="C679" s="78">
        <f t="shared" si="101"/>
        <v>316500</v>
      </c>
      <c r="D679" s="104">
        <v>7.2409192005654113E-2</v>
      </c>
      <c r="E679" s="105">
        <v>0.21242069091252727</v>
      </c>
      <c r="F679" s="115">
        <f t="shared" si="102"/>
        <v>2210666.1550733191</v>
      </c>
      <c r="G679" s="116">
        <f t="shared" si="103"/>
        <v>55009485.317313097</v>
      </c>
      <c r="H679" s="110">
        <f t="shared" si="104"/>
        <v>7.2409192005654113E-2</v>
      </c>
      <c r="I679" s="111">
        <f t="shared" si="105"/>
        <v>0.21242069091252724</v>
      </c>
    </row>
    <row r="680" spans="3:9" x14ac:dyDescent="0.35">
      <c r="C680" s="78">
        <f t="shared" si="101"/>
        <v>317000</v>
      </c>
      <c r="D680" s="104">
        <v>7.2108612238572692E-2</v>
      </c>
      <c r="E680" s="105">
        <v>0.21189398416266741</v>
      </c>
      <c r="F680" s="115">
        <f t="shared" si="102"/>
        <v>2201489.398648046</v>
      </c>
      <c r="G680" s="116">
        <f t="shared" si="103"/>
        <v>54873086.800301977</v>
      </c>
      <c r="H680" s="110">
        <f t="shared" si="104"/>
        <v>7.2108612238572692E-2</v>
      </c>
      <c r="I680" s="111">
        <f t="shared" si="105"/>
        <v>0.21189398416266739</v>
      </c>
    </row>
    <row r="681" spans="3:9" x14ac:dyDescent="0.35">
      <c r="C681" s="78">
        <f t="shared" si="101"/>
        <v>317500</v>
      </c>
      <c r="D681" s="104">
        <v>7.1809275918233662E-2</v>
      </c>
      <c r="E681" s="105">
        <v>0.2113685335984897</v>
      </c>
      <c r="F681" s="115">
        <f t="shared" si="102"/>
        <v>2192350.6048840443</v>
      </c>
      <c r="G681" s="116">
        <f t="shared" si="103"/>
        <v>54737013.591185965</v>
      </c>
      <c r="H681" s="110">
        <f t="shared" si="104"/>
        <v>7.1809275918233662E-2</v>
      </c>
      <c r="I681" s="111">
        <f t="shared" si="105"/>
        <v>0.21136853359848967</v>
      </c>
    </row>
    <row r="682" spans="3:9" x14ac:dyDescent="0.35">
      <c r="C682" s="78">
        <f t="shared" si="101"/>
        <v>318000</v>
      </c>
      <c r="D682" s="104">
        <v>7.1511177900711903E-2</v>
      </c>
      <c r="E682" s="105">
        <v>0.21084433622401488</v>
      </c>
      <c r="F682" s="115">
        <f t="shared" si="102"/>
        <v>2183249.6167363194</v>
      </c>
      <c r="G682" s="116">
        <f t="shared" si="103"/>
        <v>54601264.914111845</v>
      </c>
      <c r="H682" s="110">
        <f t="shared" si="104"/>
        <v>7.1511177900711917E-2</v>
      </c>
      <c r="I682" s="111">
        <f t="shared" si="105"/>
        <v>0.21084433622401488</v>
      </c>
    </row>
    <row r="683" spans="3:9" x14ac:dyDescent="0.35">
      <c r="C683" s="78">
        <f t="shared" si="101"/>
        <v>318500</v>
      </c>
      <c r="D683" s="104">
        <v>7.12143130633619E-2</v>
      </c>
      <c r="E683" s="105">
        <v>0.21032138905040923</v>
      </c>
      <c r="F683" s="115">
        <f t="shared" si="102"/>
        <v>2174186.2778095468</v>
      </c>
      <c r="G683" s="116">
        <f t="shared" si="103"/>
        <v>54465839.995076835</v>
      </c>
      <c r="H683" s="110">
        <f t="shared" si="104"/>
        <v>7.1214313063361914E-2</v>
      </c>
      <c r="I683" s="111">
        <f t="shared" si="105"/>
        <v>0.21032138905040923</v>
      </c>
    </row>
    <row r="684" spans="3:9" x14ac:dyDescent="0.35">
      <c r="C684" s="78">
        <f t="shared" si="101"/>
        <v>319000</v>
      </c>
      <c r="D684" s="104">
        <v>7.0918676304729616E-2</v>
      </c>
      <c r="E684" s="105">
        <v>0.20979968909596713</v>
      </c>
      <c r="F684" s="115">
        <f t="shared" si="102"/>
        <v>2165160.432355382</v>
      </c>
      <c r="G684" s="116">
        <f t="shared" si="103"/>
        <v>54330738.061924085</v>
      </c>
      <c r="H684" s="110">
        <f t="shared" si="104"/>
        <v>7.0918676304729616E-2</v>
      </c>
      <c r="I684" s="111">
        <f t="shared" si="105"/>
        <v>0.20979968909596711</v>
      </c>
    </row>
    <row r="685" spans="3:9" x14ac:dyDescent="0.35">
      <c r="C685" s="78">
        <f t="shared" si="101"/>
        <v>319500</v>
      </c>
      <c r="D685" s="104">
        <v>7.0624262544464814E-2</v>
      </c>
      <c r="E685" s="105">
        <v>0.20927923338609442</v>
      </c>
      <c r="F685" s="115">
        <f t="shared" si="102"/>
        <v>2156171.9252697835</v>
      </c>
      <c r="G685" s="116">
        <f t="shared" si="103"/>
        <v>54195958.344338357</v>
      </c>
      <c r="H685" s="110">
        <f t="shared" si="104"/>
        <v>7.0624262544464814E-2</v>
      </c>
      <c r="I685" s="111">
        <f t="shared" si="105"/>
        <v>0.20927923338609439</v>
      </c>
    </row>
    <row r="686" spans="3:9" x14ac:dyDescent="0.35">
      <c r="C686" s="78">
        <f t="shared" si="101"/>
        <v>320000</v>
      </c>
      <c r="D686" s="104">
        <v>7.0331066723233915E-2</v>
      </c>
      <c r="E686" s="105">
        <v>0.20876001895329122</v>
      </c>
      <c r="F686" s="115">
        <f t="shared" si="102"/>
        <v>2147220.6020903527</v>
      </c>
      <c r="G686" s="116">
        <f t="shared" si="103"/>
        <v>54061500.073841602</v>
      </c>
      <c r="H686" s="110">
        <f t="shared" si="104"/>
        <v>7.0331066723233915E-2</v>
      </c>
      <c r="I686" s="111">
        <f t="shared" si="105"/>
        <v>0.20876001895329119</v>
      </c>
    </row>
    <row r="687" spans="3:9" x14ac:dyDescent="0.35">
      <c r="C687" s="78">
        <f t="shared" si="101"/>
        <v>320500</v>
      </c>
      <c r="D687" s="104">
        <v>7.0039083802632768E-2</v>
      </c>
      <c r="E687" s="105">
        <v>0.20824204283713504</v>
      </c>
      <c r="F687" s="115">
        <f t="shared" si="102"/>
        <v>2138306.3089936697</v>
      </c>
      <c r="G687" s="116">
        <f t="shared" si="103"/>
        <v>53927362.483788542</v>
      </c>
      <c r="H687" s="110">
        <f t="shared" si="104"/>
        <v>7.0039083802632782E-2</v>
      </c>
      <c r="I687" s="111">
        <f t="shared" si="105"/>
        <v>0.20824204283713504</v>
      </c>
    </row>
    <row r="688" spans="3:9" x14ac:dyDescent="0.35">
      <c r="C688" s="78">
        <f t="shared" ref="C688:C751" si="106">C687+500</f>
        <v>321000</v>
      </c>
      <c r="D688" s="104">
        <v>6.9748308765100284E-2</v>
      </c>
      <c r="E688" s="105">
        <v>0.20772530208426401</v>
      </c>
      <c r="F688" s="115">
        <f t="shared" ref="F688:F751" si="107">D688*F$46</f>
        <v>2129428.8927926566</v>
      </c>
      <c r="G688" s="116">
        <f t="shared" ref="G688:G751" si="108">E688*G$46</f>
        <v>53793544.809362367</v>
      </c>
      <c r="H688" s="110">
        <f t="shared" ref="H688:H751" si="109">((1000*F688)/H$45)/H$46</f>
        <v>6.9748308765100284E-2</v>
      </c>
      <c r="I688" s="111">
        <f t="shared" ref="I688:I751" si="110">((1000*G688)/I$45)/I$46</f>
        <v>0.20772530208426399</v>
      </c>
    </row>
    <row r="689" spans="3:9" x14ac:dyDescent="0.35">
      <c r="C689" s="78">
        <f t="shared" si="106"/>
        <v>321500</v>
      </c>
      <c r="D689" s="104">
        <v>6.9458736613832242E-2</v>
      </c>
      <c r="E689" s="105">
        <v>0.20720979374835996</v>
      </c>
      <c r="F689" s="115">
        <f t="shared" si="107"/>
        <v>2120588.2009339486</v>
      </c>
      <c r="G689" s="116">
        <f t="shared" si="108"/>
        <v>53660046.28757032</v>
      </c>
      <c r="H689" s="110">
        <f t="shared" si="109"/>
        <v>6.9458736613832242E-2</v>
      </c>
      <c r="I689" s="111">
        <f t="shared" si="110"/>
        <v>0.20720979374835991</v>
      </c>
    </row>
    <row r="690" spans="3:9" x14ac:dyDescent="0.35">
      <c r="C690" s="78">
        <f t="shared" si="106"/>
        <v>322000</v>
      </c>
      <c r="D690" s="104">
        <v>6.9170362372695179E-2</v>
      </c>
      <c r="E690" s="105">
        <v>0.20669551489013163</v>
      </c>
      <c r="F690" s="115">
        <f t="shared" si="107"/>
        <v>2111784.0814952608</v>
      </c>
      <c r="G690" s="116">
        <f t="shared" si="108"/>
        <v>53526866.1572394</v>
      </c>
      <c r="H690" s="110">
        <f t="shared" si="109"/>
        <v>6.9170362372695179E-2</v>
      </c>
      <c r="I690" s="111">
        <f t="shared" si="110"/>
        <v>0.20669551489013163</v>
      </c>
    </row>
    <row r="691" spans="3:9" x14ac:dyDescent="0.35">
      <c r="C691" s="78">
        <f t="shared" si="106"/>
        <v>322500</v>
      </c>
      <c r="D691" s="104">
        <v>6.8883181086141332E-2</v>
      </c>
      <c r="E691" s="105">
        <v>0.20618246257729791</v>
      </c>
      <c r="F691" s="115">
        <f t="shared" si="107"/>
        <v>2103016.3831827948</v>
      </c>
      <c r="G691" s="116">
        <f t="shared" si="108"/>
        <v>53394003.659011945</v>
      </c>
      <c r="H691" s="110">
        <f t="shared" si="109"/>
        <v>6.8883181086141332E-2</v>
      </c>
      <c r="I691" s="111">
        <f t="shared" si="110"/>
        <v>0.20618246257729791</v>
      </c>
    </row>
    <row r="692" spans="3:9" x14ac:dyDescent="0.35">
      <c r="C692" s="78">
        <f t="shared" si="106"/>
        <v>323000</v>
      </c>
      <c r="D692" s="104">
        <v>6.8597187819122857E-2</v>
      </c>
      <c r="E692" s="105">
        <v>0.2056706338845711</v>
      </c>
      <c r="F692" s="115">
        <f t="shared" si="107"/>
        <v>2094284.9553286179</v>
      </c>
      <c r="G692" s="116">
        <f t="shared" si="108"/>
        <v>53261458.035341367</v>
      </c>
      <c r="H692" s="110">
        <f t="shared" si="109"/>
        <v>6.8597187819122871E-2</v>
      </c>
      <c r="I692" s="111">
        <f t="shared" si="110"/>
        <v>0.2056706338845711</v>
      </c>
    </row>
    <row r="693" spans="3:9" x14ac:dyDescent="0.35">
      <c r="C693" s="78">
        <f t="shared" si="106"/>
        <v>323500</v>
      </c>
      <c r="D693" s="104">
        <v>6.8312377657007484E-2</v>
      </c>
      <c r="E693" s="105">
        <v>0.2051600258936403</v>
      </c>
      <c r="F693" s="115">
        <f t="shared" si="107"/>
        <v>2085589.6478880898</v>
      </c>
      <c r="G693" s="116">
        <f t="shared" si="108"/>
        <v>53129228.530487828</v>
      </c>
      <c r="H693" s="110">
        <f t="shared" si="109"/>
        <v>6.8312377657007484E-2</v>
      </c>
      <c r="I693" s="111">
        <f t="shared" si="110"/>
        <v>0.20516002589364027</v>
      </c>
    </row>
    <row r="694" spans="3:9" x14ac:dyDescent="0.35">
      <c r="C694" s="78">
        <f t="shared" si="106"/>
        <v>324000</v>
      </c>
      <c r="D694" s="104">
        <v>6.8028745705494054E-2</v>
      </c>
      <c r="E694" s="105">
        <v>0.2046506356931547</v>
      </c>
      <c r="F694" s="115">
        <f t="shared" si="107"/>
        <v>2076930.3114372815</v>
      </c>
      <c r="G694" s="116">
        <f t="shared" si="108"/>
        <v>52997314.390513889</v>
      </c>
      <c r="H694" s="110">
        <f t="shared" si="109"/>
        <v>6.8028745705494068E-2</v>
      </c>
      <c r="I694" s="111">
        <f t="shared" si="110"/>
        <v>0.2046506356931547</v>
      </c>
    </row>
    <row r="695" spans="3:9" x14ac:dyDescent="0.35">
      <c r="C695" s="78">
        <f t="shared" si="106"/>
        <v>324500</v>
      </c>
      <c r="D695" s="104">
        <v>6.7746287090528004E-2</v>
      </c>
      <c r="E695" s="105">
        <v>0.20414246037870701</v>
      </c>
      <c r="F695" s="115">
        <f t="shared" si="107"/>
        <v>2068306.7971703971</v>
      </c>
      <c r="G695" s="116">
        <f t="shared" si="108"/>
        <v>52865714.863280252</v>
      </c>
      <c r="H695" s="110">
        <f t="shared" si="109"/>
        <v>6.7746287090528004E-2</v>
      </c>
      <c r="I695" s="111">
        <f t="shared" si="110"/>
        <v>0.20414246037870698</v>
      </c>
    </row>
    <row r="696" spans="3:9" x14ac:dyDescent="0.35">
      <c r="C696" s="78">
        <f t="shared" si="106"/>
        <v>325000</v>
      </c>
      <c r="D696" s="104">
        <v>6.7464996958218143E-2</v>
      </c>
      <c r="E696" s="105">
        <v>0.20363549705281694</v>
      </c>
      <c r="F696" s="115">
        <f t="shared" si="107"/>
        <v>2059718.956897232</v>
      </c>
      <c r="G696" s="116">
        <f t="shared" si="108"/>
        <v>52734429.198441468</v>
      </c>
      <c r="H696" s="110">
        <f t="shared" si="109"/>
        <v>6.7464996958218143E-2</v>
      </c>
      <c r="I696" s="111">
        <f t="shared" si="110"/>
        <v>0.20363549705281694</v>
      </c>
    </row>
    <row r="697" spans="3:9" x14ac:dyDescent="0.35">
      <c r="C697" s="78">
        <f t="shared" si="106"/>
        <v>325500</v>
      </c>
      <c r="D697" s="104">
        <v>6.7184870474752897E-2</v>
      </c>
      <c r="E697" s="105">
        <v>0.20312974282491458</v>
      </c>
      <c r="F697" s="115">
        <f t="shared" si="107"/>
        <v>2051166.6430406158</v>
      </c>
      <c r="G697" s="116">
        <f t="shared" si="108"/>
        <v>52603456.647441618</v>
      </c>
      <c r="H697" s="110">
        <f t="shared" si="109"/>
        <v>6.7184870474752897E-2</v>
      </c>
      <c r="I697" s="111">
        <f t="shared" si="110"/>
        <v>0.20312974282491458</v>
      </c>
    </row>
    <row r="698" spans="3:9" x14ac:dyDescent="0.35">
      <c r="C698" s="78">
        <f t="shared" si="106"/>
        <v>326000</v>
      </c>
      <c r="D698" s="104">
        <v>6.6905902826317365E-2</v>
      </c>
      <c r="E698" s="105">
        <v>0.20262519481132399</v>
      </c>
      <c r="F698" s="115">
        <f t="shared" si="107"/>
        <v>2042649.7086338811</v>
      </c>
      <c r="G698" s="116">
        <f t="shared" si="108"/>
        <v>52472796.463510096</v>
      </c>
      <c r="H698" s="110">
        <f t="shared" si="109"/>
        <v>6.6905902826317365E-2</v>
      </c>
      <c r="I698" s="111">
        <f t="shared" si="110"/>
        <v>0.20262519481132393</v>
      </c>
    </row>
    <row r="699" spans="3:9" x14ac:dyDescent="0.35">
      <c r="C699" s="78">
        <f t="shared" si="106"/>
        <v>326500</v>
      </c>
      <c r="D699" s="104">
        <v>6.6628089219010575E-2</v>
      </c>
      <c r="E699" s="105">
        <v>0.20212185013524675</v>
      </c>
      <c r="F699" s="115">
        <f t="shared" si="107"/>
        <v>2034168.0073183356</v>
      </c>
      <c r="G699" s="116">
        <f t="shared" si="108"/>
        <v>52342447.901657335</v>
      </c>
      <c r="H699" s="110">
        <f t="shared" si="109"/>
        <v>6.6628089219010575E-2</v>
      </c>
      <c r="I699" s="111">
        <f t="shared" si="110"/>
        <v>0.20212185013524672</v>
      </c>
    </row>
    <row r="700" spans="3:9" x14ac:dyDescent="0.35">
      <c r="C700" s="78">
        <f t="shared" si="106"/>
        <v>327000</v>
      </c>
      <c r="D700" s="104">
        <v>6.6351424878763041E-2</v>
      </c>
      <c r="E700" s="105">
        <v>0.2016197059267455</v>
      </c>
      <c r="F700" s="115">
        <f t="shared" si="107"/>
        <v>2025721.3933407462</v>
      </c>
      <c r="G700" s="116">
        <f t="shared" si="108"/>
        <v>52212410.218670517</v>
      </c>
      <c r="H700" s="110">
        <f t="shared" si="109"/>
        <v>6.6351424878763055E-2</v>
      </c>
      <c r="I700" s="111">
        <f t="shared" si="110"/>
        <v>0.20161970592674547</v>
      </c>
    </row>
    <row r="701" spans="3:9" x14ac:dyDescent="0.35">
      <c r="C701" s="78">
        <f t="shared" si="106"/>
        <v>327500</v>
      </c>
      <c r="D701" s="104">
        <v>6.6075905051254866E-2</v>
      </c>
      <c r="E701" s="105">
        <v>0.20111875932272777</v>
      </c>
      <c r="F701" s="115">
        <f t="shared" si="107"/>
        <v>2017309.7215508386</v>
      </c>
      <c r="G701" s="116">
        <f t="shared" si="108"/>
        <v>52082682.673109435</v>
      </c>
      <c r="H701" s="110">
        <f t="shared" si="109"/>
        <v>6.6075905051254866E-2</v>
      </c>
      <c r="I701" s="111">
        <f t="shared" si="110"/>
        <v>0.20111875932272774</v>
      </c>
    </row>
    <row r="702" spans="3:9" x14ac:dyDescent="0.35">
      <c r="C702" s="78">
        <f t="shared" si="106"/>
        <v>328000</v>
      </c>
      <c r="D702" s="104">
        <v>6.580152500183388E-2</v>
      </c>
      <c r="E702" s="105">
        <v>0.20061900746692932</v>
      </c>
      <c r="F702" s="115">
        <f t="shared" si="107"/>
        <v>2008932.8473987977</v>
      </c>
      <c r="G702" s="116">
        <f t="shared" si="108"/>
        <v>51953264.525302142</v>
      </c>
      <c r="H702" s="110">
        <f t="shared" si="109"/>
        <v>6.580152500183388E-2</v>
      </c>
      <c r="I702" s="111">
        <f t="shared" si="110"/>
        <v>0.20061900746692926</v>
      </c>
    </row>
    <row r="703" spans="3:9" x14ac:dyDescent="0.35">
      <c r="C703" s="78">
        <f t="shared" si="106"/>
        <v>328500</v>
      </c>
      <c r="D703" s="104">
        <v>6.5528280015434398E-2</v>
      </c>
      <c r="E703" s="105">
        <v>0.20012044750989813</v>
      </c>
      <c r="F703" s="115">
        <f t="shared" si="107"/>
        <v>2000590.6269327879</v>
      </c>
      <c r="G703" s="116">
        <f t="shared" si="108"/>
        <v>51824155.03734082</v>
      </c>
      <c r="H703" s="110">
        <f t="shared" si="109"/>
        <v>6.5528280015434398E-2</v>
      </c>
      <c r="I703" s="111">
        <f t="shared" si="110"/>
        <v>0.2001204475098981</v>
      </c>
    </row>
    <row r="704" spans="3:9" x14ac:dyDescent="0.35">
      <c r="C704" s="78">
        <f t="shared" si="106"/>
        <v>329000</v>
      </c>
      <c r="D704" s="104">
        <v>6.5256165396496146E-2</v>
      </c>
      <c r="E704" s="105">
        <v>0.19962307660897821</v>
      </c>
      <c r="F704" s="115">
        <f t="shared" si="107"/>
        <v>1992282.9167964768</v>
      </c>
      <c r="G704" s="116">
        <f t="shared" si="108"/>
        <v>51695353.473077573</v>
      </c>
      <c r="H704" s="110">
        <f t="shared" si="109"/>
        <v>6.5256165396496146E-2</v>
      </c>
      <c r="I704" s="111">
        <f t="shared" si="110"/>
        <v>0.19962307660897821</v>
      </c>
    </row>
    <row r="705" spans="3:9" x14ac:dyDescent="0.35">
      <c r="C705" s="78">
        <f t="shared" si="106"/>
        <v>329500</v>
      </c>
      <c r="D705" s="104">
        <v>6.4985176468883549E-2</v>
      </c>
      <c r="E705" s="105">
        <v>0.19912689192829303</v>
      </c>
      <c r="F705" s="115">
        <f t="shared" si="107"/>
        <v>1984009.5742265722</v>
      </c>
      <c r="G705" s="116">
        <f t="shared" si="108"/>
        <v>51566859.09812016</v>
      </c>
      <c r="H705" s="110">
        <f t="shared" si="109"/>
        <v>6.4985176468883563E-2</v>
      </c>
      <c r="I705" s="111">
        <f t="shared" si="110"/>
        <v>0.199126891928293</v>
      </c>
    </row>
    <row r="706" spans="3:9" x14ac:dyDescent="0.35">
      <c r="C706" s="78">
        <f t="shared" si="106"/>
        <v>330000</v>
      </c>
      <c r="D706" s="104">
        <v>6.4715308575805403E-2</v>
      </c>
      <c r="E706" s="105">
        <v>0.19863189063872963</v>
      </c>
      <c r="F706" s="115">
        <f t="shared" si="107"/>
        <v>1975770.4570503687</v>
      </c>
      <c r="G706" s="116">
        <f t="shared" si="108"/>
        <v>51438671.179827861</v>
      </c>
      <c r="H706" s="110">
        <f t="shared" si="109"/>
        <v>6.4715308575805403E-2</v>
      </c>
      <c r="I706" s="111">
        <f t="shared" si="110"/>
        <v>0.1986318906387296</v>
      </c>
    </row>
    <row r="707" spans="3:9" x14ac:dyDescent="0.35">
      <c r="C707" s="78">
        <f t="shared" si="106"/>
        <v>330500</v>
      </c>
      <c r="D707" s="104">
        <v>6.4446557079734887E-2</v>
      </c>
      <c r="E707" s="105">
        <v>0.19813806991792254</v>
      </c>
      <c r="F707" s="115">
        <f t="shared" si="107"/>
        <v>1967565.4236833064</v>
      </c>
      <c r="G707" s="116">
        <f t="shared" si="108"/>
        <v>51310788.987307318</v>
      </c>
      <c r="H707" s="110">
        <f t="shared" si="109"/>
        <v>6.4446557079734887E-2</v>
      </c>
      <c r="I707" s="111">
        <f t="shared" si="110"/>
        <v>0.19813806991792252</v>
      </c>
    </row>
    <row r="708" spans="3:9" x14ac:dyDescent="0.35">
      <c r="C708" s="78">
        <f t="shared" si="106"/>
        <v>331000</v>
      </c>
      <c r="D708" s="104">
        <v>6.4178917362329793E-2</v>
      </c>
      <c r="E708" s="105">
        <v>0.19764542695023746</v>
      </c>
      <c r="F708" s="115">
        <f t="shared" si="107"/>
        <v>1959394.3331265352</v>
      </c>
      <c r="G708" s="116">
        <f t="shared" si="108"/>
        <v>51183211.791408308</v>
      </c>
      <c r="H708" s="110">
        <f t="shared" si="109"/>
        <v>6.4178917362329793E-2</v>
      </c>
      <c r="I708" s="111">
        <f t="shared" si="110"/>
        <v>0.19764542695023743</v>
      </c>
    </row>
    <row r="709" spans="3:9" x14ac:dyDescent="0.35">
      <c r="C709" s="78">
        <f t="shared" si="106"/>
        <v>331500</v>
      </c>
      <c r="D709" s="104">
        <v>6.3912384824353186E-2</v>
      </c>
      <c r="E709" s="105">
        <v>0.19715395892675533</v>
      </c>
      <c r="F709" s="115">
        <f t="shared" si="107"/>
        <v>1951257.0449644926</v>
      </c>
      <c r="G709" s="116">
        <f t="shared" si="108"/>
        <v>51055938.864719629</v>
      </c>
      <c r="H709" s="110">
        <f t="shared" si="109"/>
        <v>6.3912384824353186E-2</v>
      </c>
      <c r="I709" s="111">
        <f t="shared" si="110"/>
        <v>0.1971539589267553</v>
      </c>
    </row>
    <row r="710" spans="3:9" x14ac:dyDescent="0.35">
      <c r="C710" s="78">
        <f t="shared" si="106"/>
        <v>332000</v>
      </c>
      <c r="D710" s="104">
        <v>6.3646954885594437E-2</v>
      </c>
      <c r="E710" s="105">
        <v>0.19666366304525651</v>
      </c>
      <c r="F710" s="115">
        <f t="shared" si="107"/>
        <v>1943153.4193624926</v>
      </c>
      <c r="G710" s="116">
        <f t="shared" si="108"/>
        <v>50928969.481564976</v>
      </c>
      <c r="H710" s="110">
        <f t="shared" si="109"/>
        <v>6.3646954885594437E-2</v>
      </c>
      <c r="I710" s="111">
        <f t="shared" si="110"/>
        <v>0.19666366304525651</v>
      </c>
    </row>
    <row r="711" spans="3:9" x14ac:dyDescent="0.35">
      <c r="C711" s="78">
        <f t="shared" si="106"/>
        <v>332500</v>
      </c>
      <c r="D711" s="104">
        <v>6.3382622984790429E-2</v>
      </c>
      <c r="E711" s="105">
        <v>0.19617453651020419</v>
      </c>
      <c r="F711" s="115">
        <f t="shared" si="107"/>
        <v>1935083.3170643204</v>
      </c>
      <c r="G711" s="116">
        <f t="shared" si="108"/>
        <v>50802302.917998679</v>
      </c>
      <c r="H711" s="110">
        <f t="shared" si="109"/>
        <v>6.3382622984790429E-2</v>
      </c>
      <c r="I711" s="111">
        <f t="shared" si="110"/>
        <v>0.19617453651020417</v>
      </c>
    </row>
    <row r="712" spans="3:9" x14ac:dyDescent="0.35">
      <c r="C712" s="78">
        <f t="shared" si="106"/>
        <v>333000</v>
      </c>
      <c r="D712" s="104">
        <v>6.3119384579547175E-2</v>
      </c>
      <c r="E712" s="105">
        <v>0.19568657653272928</v>
      </c>
      <c r="F712" s="115">
        <f t="shared" si="107"/>
        <v>1927046.5993898395</v>
      </c>
      <c r="G712" s="116">
        <f t="shared" si="108"/>
        <v>50675938.451801755</v>
      </c>
      <c r="H712" s="110">
        <f t="shared" si="109"/>
        <v>6.3119384579547175E-2</v>
      </c>
      <c r="I712" s="111">
        <f t="shared" si="110"/>
        <v>0.19568657653272925</v>
      </c>
    </row>
    <row r="713" spans="3:9" x14ac:dyDescent="0.35">
      <c r="C713" s="78">
        <f t="shared" si="106"/>
        <v>333500</v>
      </c>
      <c r="D713" s="104">
        <v>6.2857235146261833E-2</v>
      </c>
      <c r="E713" s="105">
        <v>0.19519978033061391</v>
      </c>
      <c r="F713" s="115">
        <f t="shared" si="107"/>
        <v>1919043.1282326097</v>
      </c>
      <c r="G713" s="116">
        <f t="shared" si="108"/>
        <v>50549875.362477675</v>
      </c>
      <c r="H713" s="110">
        <f t="shared" si="109"/>
        <v>6.2857235146261833E-2</v>
      </c>
      <c r="I713" s="111">
        <f t="shared" si="110"/>
        <v>0.19519978033061389</v>
      </c>
    </row>
    <row r="714" spans="3:9" x14ac:dyDescent="0.35">
      <c r="C714" s="78">
        <f t="shared" si="106"/>
        <v>334000</v>
      </c>
      <c r="D714" s="104">
        <v>6.2596170180044916E-2</v>
      </c>
      <c r="E714" s="105">
        <v>0.19471414512827573</v>
      </c>
      <c r="F714" s="115">
        <f t="shared" si="107"/>
        <v>1911072.7660575141</v>
      </c>
      <c r="G714" s="116">
        <f t="shared" si="108"/>
        <v>50424112.931248255</v>
      </c>
      <c r="H714" s="110">
        <f t="shared" si="109"/>
        <v>6.2596170180044916E-2</v>
      </c>
      <c r="I714" s="111">
        <f t="shared" si="110"/>
        <v>0.1947141451282757</v>
      </c>
    </row>
    <row r="715" spans="3:9" x14ac:dyDescent="0.35">
      <c r="C715" s="78">
        <f t="shared" si="106"/>
        <v>334500</v>
      </c>
      <c r="D715" s="104">
        <v>6.2336185194642887E-2</v>
      </c>
      <c r="E715" s="105">
        <v>0.19422966815675205</v>
      </c>
      <c r="F715" s="115">
        <f t="shared" si="107"/>
        <v>1903135.3758983945</v>
      </c>
      <c r="G715" s="116">
        <f t="shared" si="108"/>
        <v>50298650.441049583</v>
      </c>
      <c r="H715" s="110">
        <f t="shared" si="109"/>
        <v>6.2336185194642901E-2</v>
      </c>
      <c r="I715" s="111">
        <f t="shared" si="110"/>
        <v>0.19422966815675205</v>
      </c>
    </row>
    <row r="716" spans="3:9" x14ac:dyDescent="0.35">
      <c r="C716" s="78">
        <f t="shared" si="106"/>
        <v>335000</v>
      </c>
      <c r="D716" s="104">
        <v>6.2077275722361068E-2</v>
      </c>
      <c r="E716" s="105">
        <v>0.19374634665368426</v>
      </c>
      <c r="F716" s="115">
        <f t="shared" si="107"/>
        <v>1895230.8213556975</v>
      </c>
      <c r="G716" s="116">
        <f t="shared" si="108"/>
        <v>50173487.176527962</v>
      </c>
      <c r="H716" s="110">
        <f t="shared" si="109"/>
        <v>6.2077275722361075E-2</v>
      </c>
      <c r="I716" s="111">
        <f t="shared" si="110"/>
        <v>0.19374634665368423</v>
      </c>
    </row>
    <row r="717" spans="3:9" x14ac:dyDescent="0.35">
      <c r="C717" s="78">
        <f t="shared" si="106"/>
        <v>335500</v>
      </c>
      <c r="D717" s="104">
        <v>6.1819437313986876E-2</v>
      </c>
      <c r="E717" s="105">
        <v>0.19326417786330199</v>
      </c>
      <c r="F717" s="115">
        <f t="shared" si="107"/>
        <v>1887358.9665941321</v>
      </c>
      <c r="G717" s="116">
        <f t="shared" si="108"/>
        <v>50048622.424035832</v>
      </c>
      <c r="H717" s="110">
        <f t="shared" si="109"/>
        <v>6.1819437313986883E-2</v>
      </c>
      <c r="I717" s="111">
        <f t="shared" si="110"/>
        <v>0.19326417786330197</v>
      </c>
    </row>
    <row r="718" spans="3:9" x14ac:dyDescent="0.35">
      <c r="C718" s="78">
        <f t="shared" si="106"/>
        <v>336000</v>
      </c>
      <c r="D718" s="104">
        <v>6.1562665538713292E-2</v>
      </c>
      <c r="E718" s="105">
        <v>0.19278315903640694</v>
      </c>
      <c r="F718" s="115">
        <f t="shared" si="107"/>
        <v>1879519.676340333</v>
      </c>
      <c r="G718" s="116">
        <f t="shared" si="108"/>
        <v>49924055.471627556</v>
      </c>
      <c r="H718" s="110">
        <f t="shared" si="109"/>
        <v>6.1562665538713299E-2</v>
      </c>
      <c r="I718" s="111">
        <f t="shared" si="110"/>
        <v>0.19278315903640691</v>
      </c>
    </row>
    <row r="719" spans="3:9" x14ac:dyDescent="0.35">
      <c r="C719" s="78">
        <f t="shared" si="106"/>
        <v>336500</v>
      </c>
      <c r="D719" s="104">
        <v>6.130695598406289E-2</v>
      </c>
      <c r="E719" s="105">
        <v>0.19230328743035793</v>
      </c>
      <c r="F719" s="115">
        <f t="shared" si="107"/>
        <v>1871712.8158805398</v>
      </c>
      <c r="G719" s="116">
        <f t="shared" si="108"/>
        <v>49799785.609055556</v>
      </c>
      <c r="H719" s="110">
        <f t="shared" si="109"/>
        <v>6.1306955984062897E-2</v>
      </c>
      <c r="I719" s="111">
        <f t="shared" si="110"/>
        <v>0.19230328743035791</v>
      </c>
    </row>
    <row r="720" spans="3:9" x14ac:dyDescent="0.35">
      <c r="C720" s="78">
        <f t="shared" si="106"/>
        <v>337000</v>
      </c>
      <c r="D720" s="104">
        <v>6.1052304255811811E-2</v>
      </c>
      <c r="E720" s="105">
        <v>0.19182456030905487</v>
      </c>
      <c r="F720" s="115">
        <f t="shared" si="107"/>
        <v>1863938.2510582774</v>
      </c>
      <c r="G720" s="116">
        <f t="shared" si="108"/>
        <v>49675812.127766185</v>
      </c>
      <c r="H720" s="110">
        <f t="shared" si="109"/>
        <v>6.1052304255811811E-2</v>
      </c>
      <c r="I720" s="111">
        <f t="shared" si="110"/>
        <v>0.19182456030905484</v>
      </c>
    </row>
    <row r="721" spans="3:9" x14ac:dyDescent="0.35">
      <c r="C721" s="78">
        <f t="shared" si="106"/>
        <v>337500</v>
      </c>
      <c r="D721" s="104">
        <v>6.0798705977914404E-2</v>
      </c>
      <c r="E721" s="105">
        <v>0.19134697494292321</v>
      </c>
      <c r="F721" s="115">
        <f t="shared" si="107"/>
        <v>1856195.8482720554</v>
      </c>
      <c r="G721" s="116">
        <f t="shared" si="108"/>
        <v>49552134.320895657</v>
      </c>
      <c r="H721" s="110">
        <f t="shared" si="109"/>
        <v>6.0798705977914411E-2</v>
      </c>
      <c r="I721" s="111">
        <f t="shared" si="110"/>
        <v>0.19134697494292319</v>
      </c>
    </row>
    <row r="722" spans="3:9" x14ac:dyDescent="0.35">
      <c r="C722" s="78">
        <f t="shared" si="106"/>
        <v>338000</v>
      </c>
      <c r="D722" s="104">
        <v>6.0546156792427898E-2</v>
      </c>
      <c r="E722" s="105">
        <v>0.1908705286088983</v>
      </c>
      <c r="F722" s="115">
        <f t="shared" si="107"/>
        <v>1848485.4744730664</v>
      </c>
      <c r="G722" s="116">
        <f t="shared" si="108"/>
        <v>49428751.483266048</v>
      </c>
      <c r="H722" s="110">
        <f t="shared" si="109"/>
        <v>6.0546156792427898E-2</v>
      </c>
      <c r="I722" s="111">
        <f t="shared" si="110"/>
        <v>0.19087052860889828</v>
      </c>
    </row>
    <row r="723" spans="3:9" x14ac:dyDescent="0.35">
      <c r="C723" s="78">
        <f t="shared" si="106"/>
        <v>338500</v>
      </c>
      <c r="D723" s="104">
        <v>6.0294652359437671E-2</v>
      </c>
      <c r="E723" s="105">
        <v>0.19039521859041006</v>
      </c>
      <c r="F723" s="115">
        <f t="shared" si="107"/>
        <v>1840806.9971629069</v>
      </c>
      <c r="G723" s="116">
        <f t="shared" si="108"/>
        <v>49305662.911381267</v>
      </c>
      <c r="H723" s="110">
        <f t="shared" si="109"/>
        <v>6.0294652359437671E-2</v>
      </c>
      <c r="I723" s="111">
        <f t="shared" si="110"/>
        <v>0.19039521859041003</v>
      </c>
    </row>
    <row r="724" spans="3:9" x14ac:dyDescent="0.35">
      <c r="C724" s="78">
        <f t="shared" si="106"/>
        <v>339000</v>
      </c>
      <c r="D724" s="104">
        <v>6.0044188356982491E-2</v>
      </c>
      <c r="E724" s="105">
        <v>0.1899210421773673</v>
      </c>
      <c r="F724" s="115">
        <f t="shared" si="107"/>
        <v>1833160.2843912931</v>
      </c>
      <c r="G724" s="116">
        <f t="shared" si="108"/>
        <v>49182867.903423056</v>
      </c>
      <c r="H724" s="110">
        <f t="shared" si="109"/>
        <v>6.0044188356982491E-2</v>
      </c>
      <c r="I724" s="111">
        <f t="shared" si="110"/>
        <v>0.18992104217736727</v>
      </c>
    </row>
    <row r="725" spans="3:9" x14ac:dyDescent="0.35">
      <c r="C725" s="78">
        <f t="shared" si="106"/>
        <v>339500</v>
      </c>
      <c r="D725" s="104">
        <v>5.9794760480980418E-2</v>
      </c>
      <c r="E725" s="105">
        <v>0.1894479966661424</v>
      </c>
      <c r="F725" s="115">
        <f t="shared" si="107"/>
        <v>1825545.2047537996</v>
      </c>
      <c r="G725" s="116">
        <f t="shared" si="108"/>
        <v>49060365.75924699</v>
      </c>
      <c r="H725" s="110">
        <f t="shared" si="109"/>
        <v>5.9794760480980425E-2</v>
      </c>
      <c r="I725" s="111">
        <f t="shared" si="110"/>
        <v>0.18944799666614237</v>
      </c>
    </row>
    <row r="726" spans="3:9" x14ac:dyDescent="0.35">
      <c r="C726" s="78">
        <f t="shared" si="106"/>
        <v>340000</v>
      </c>
      <c r="D726" s="104">
        <v>5.9546364445154681E-2</v>
      </c>
      <c r="E726" s="105">
        <v>0.18897607935955577</v>
      </c>
      <c r="F726" s="115">
        <f t="shared" si="107"/>
        <v>1817961.6273895963</v>
      </c>
      <c r="G726" s="116">
        <f t="shared" si="108"/>
        <v>48938155.780378431</v>
      </c>
      <c r="H726" s="110">
        <f t="shared" si="109"/>
        <v>5.9546364445154688E-2</v>
      </c>
      <c r="I726" s="111">
        <f t="shared" si="110"/>
        <v>0.18897607935955574</v>
      </c>
    </row>
    <row r="727" spans="3:9" x14ac:dyDescent="0.35">
      <c r="C727" s="78">
        <f t="shared" si="106"/>
        <v>340500</v>
      </c>
      <c r="D727" s="104">
        <v>5.9298995980960154E-2</v>
      </c>
      <c r="E727" s="105">
        <v>0.18850528756686055</v>
      </c>
      <c r="F727" s="115">
        <f t="shared" si="107"/>
        <v>1810409.4219792029</v>
      </c>
      <c r="G727" s="116">
        <f t="shared" si="108"/>
        <v>48816237.270008639</v>
      </c>
      <c r="H727" s="110">
        <f t="shared" si="109"/>
        <v>5.9298995980960154E-2</v>
      </c>
      <c r="I727" s="111">
        <f t="shared" si="110"/>
        <v>0.18850528756686055</v>
      </c>
    </row>
    <row r="728" spans="3:9" x14ac:dyDescent="0.35">
      <c r="C728" s="78">
        <f t="shared" si="106"/>
        <v>341000</v>
      </c>
      <c r="D728" s="104">
        <v>5.9052650837509914E-2</v>
      </c>
      <c r="E728" s="105">
        <v>0.18803561860372739</v>
      </c>
      <c r="F728" s="115">
        <f t="shared" si="107"/>
        <v>1802888.4587422481</v>
      </c>
      <c r="G728" s="116">
        <f t="shared" si="108"/>
        <v>48694609.532990724</v>
      </c>
      <c r="H728" s="110">
        <f t="shared" si="109"/>
        <v>5.9052650837509907E-2</v>
      </c>
      <c r="I728" s="111">
        <f t="shared" si="110"/>
        <v>0.18803561860372733</v>
      </c>
    </row>
    <row r="729" spans="3:9" x14ac:dyDescent="0.35">
      <c r="C729" s="78">
        <f t="shared" si="106"/>
        <v>341500</v>
      </c>
      <c r="D729" s="104">
        <v>5.8807324781502253E-2</v>
      </c>
      <c r="E729" s="105">
        <v>0.18756706979222892</v>
      </c>
      <c r="F729" s="115">
        <f t="shared" si="107"/>
        <v>1795398.6084352401</v>
      </c>
      <c r="G729" s="116">
        <f t="shared" si="108"/>
        <v>48573271.875835739</v>
      </c>
      <c r="H729" s="110">
        <f t="shared" si="109"/>
        <v>5.880732478150226E-2</v>
      </c>
      <c r="I729" s="111">
        <f t="shared" si="110"/>
        <v>0.1875670697922289</v>
      </c>
    </row>
    <row r="730" spans="3:9" x14ac:dyDescent="0.35">
      <c r="C730" s="78">
        <f t="shared" si="106"/>
        <v>342000</v>
      </c>
      <c r="D730" s="104">
        <v>5.856301359714787E-2</v>
      </c>
      <c r="E730" s="105">
        <v>0.18709963846082459</v>
      </c>
      <c r="F730" s="115">
        <f t="shared" si="107"/>
        <v>1787939.7423493441</v>
      </c>
      <c r="G730" s="116">
        <f t="shared" si="108"/>
        <v>48452223.606708668</v>
      </c>
      <c r="H730" s="110">
        <f t="shared" si="109"/>
        <v>5.8563013597147877E-2</v>
      </c>
      <c r="I730" s="111">
        <f t="shared" si="110"/>
        <v>0.18709963846082459</v>
      </c>
    </row>
    <row r="731" spans="3:9" x14ac:dyDescent="0.35">
      <c r="C731" s="78">
        <f t="shared" si="106"/>
        <v>342500</v>
      </c>
      <c r="D731" s="104">
        <v>5.8319713086097472E-2</v>
      </c>
      <c r="E731" s="105">
        <v>0.18663332194434534</v>
      </c>
      <c r="F731" s="115">
        <f t="shared" si="107"/>
        <v>1780511.7323081719</v>
      </c>
      <c r="G731" s="116">
        <f t="shared" si="108"/>
        <v>48331464.035424486</v>
      </c>
      <c r="H731" s="110">
        <f t="shared" si="109"/>
        <v>5.8319713086097479E-2</v>
      </c>
      <c r="I731" s="111">
        <f t="shared" si="110"/>
        <v>0.18663332194434532</v>
      </c>
    </row>
    <row r="732" spans="3:9" x14ac:dyDescent="0.35">
      <c r="C732" s="78">
        <f t="shared" si="106"/>
        <v>343000</v>
      </c>
      <c r="D732" s="104">
        <v>5.8077419067369664E-2</v>
      </c>
      <c r="E732" s="105">
        <v>0.18616811758397861</v>
      </c>
      <c r="F732" s="115">
        <f t="shared" si="107"/>
        <v>1773114.450665581</v>
      </c>
      <c r="G732" s="116">
        <f t="shared" si="108"/>
        <v>48210992.473444298</v>
      </c>
      <c r="H732" s="110">
        <f t="shared" si="109"/>
        <v>5.8077419067369664E-2</v>
      </c>
      <c r="I732" s="111">
        <f t="shared" si="110"/>
        <v>0.18616811758397861</v>
      </c>
    </row>
    <row r="733" spans="3:9" x14ac:dyDescent="0.35">
      <c r="C733" s="78">
        <f t="shared" si="106"/>
        <v>343500</v>
      </c>
      <c r="D733" s="104">
        <v>5.7836127377278966E-2</v>
      </c>
      <c r="E733" s="105">
        <v>0.18570402272725298</v>
      </c>
      <c r="F733" s="115">
        <f t="shared" si="107"/>
        <v>1765747.7703034759</v>
      </c>
      <c r="G733" s="116">
        <f t="shared" si="108"/>
        <v>48090808.233871311</v>
      </c>
      <c r="H733" s="110">
        <f t="shared" si="109"/>
        <v>5.7836127377278966E-2</v>
      </c>
      <c r="I733" s="111">
        <f t="shared" si="110"/>
        <v>0.18570402272725292</v>
      </c>
    </row>
    <row r="734" spans="3:9" x14ac:dyDescent="0.35">
      <c r="C734" s="78">
        <f t="shared" si="106"/>
        <v>344000</v>
      </c>
      <c r="D734" s="104">
        <v>5.7595833869364399E-2</v>
      </c>
      <c r="E734" s="105">
        <v>0.18524103472802322</v>
      </c>
      <c r="F734" s="115">
        <f t="shared" si="107"/>
        <v>1758411.5646296286</v>
      </c>
      <c r="G734" s="116">
        <f t="shared" si="108"/>
        <v>47970910.631447032</v>
      </c>
      <c r="H734" s="110">
        <f t="shared" si="109"/>
        <v>5.7595833869364399E-2</v>
      </c>
      <c r="I734" s="111">
        <f t="shared" si="110"/>
        <v>0.18524103472802317</v>
      </c>
    </row>
    <row r="735" spans="3:9" x14ac:dyDescent="0.35">
      <c r="C735" s="78">
        <f t="shared" si="106"/>
        <v>344500</v>
      </c>
      <c r="D735" s="104">
        <v>5.7356534414318164E-2</v>
      </c>
      <c r="E735" s="105">
        <v>0.18477915094645506</v>
      </c>
      <c r="F735" s="115">
        <f t="shared" si="107"/>
        <v>1751105.7075755009</v>
      </c>
      <c r="G735" s="116">
        <f t="shared" si="108"/>
        <v>47851298.982547246</v>
      </c>
      <c r="H735" s="110">
        <f t="shared" si="109"/>
        <v>5.7356534414318171E-2</v>
      </c>
      <c r="I735" s="111">
        <f t="shared" si="110"/>
        <v>0.18477915094645503</v>
      </c>
    </row>
    <row r="736" spans="3:9" x14ac:dyDescent="0.35">
      <c r="C736" s="78">
        <f t="shared" si="106"/>
        <v>345000</v>
      </c>
      <c r="D736" s="104">
        <v>5.7118224899914714E-2</v>
      </c>
      <c r="E736" s="105">
        <v>0.18431836874901009</v>
      </c>
      <c r="F736" s="115">
        <f t="shared" si="107"/>
        <v>1743830.0735940787</v>
      </c>
      <c r="G736" s="116">
        <f t="shared" si="108"/>
        <v>47731972.60517817</v>
      </c>
      <c r="H736" s="110">
        <f t="shared" si="109"/>
        <v>5.7118224899914714E-2</v>
      </c>
      <c r="I736" s="111">
        <f t="shared" si="110"/>
        <v>0.18431836874901006</v>
      </c>
    </row>
    <row r="737" spans="3:9" x14ac:dyDescent="0.35">
      <c r="C737" s="78">
        <f t="shared" si="106"/>
        <v>345500</v>
      </c>
      <c r="D737" s="104">
        <v>5.6880901230940042E-2</v>
      </c>
      <c r="E737" s="105">
        <v>0.18385868550843085</v>
      </c>
      <c r="F737" s="115">
        <f t="shared" si="107"/>
        <v>1736584.5376577135</v>
      </c>
      <c r="G737" s="116">
        <f t="shared" si="108"/>
        <v>47612930.81897255</v>
      </c>
      <c r="H737" s="110">
        <f t="shared" si="109"/>
        <v>5.6880901230940042E-2</v>
      </c>
      <c r="I737" s="111">
        <f t="shared" si="110"/>
        <v>0.18385868550843079</v>
      </c>
    </row>
    <row r="738" spans="3:9" x14ac:dyDescent="0.35">
      <c r="C738" s="78">
        <f t="shared" si="106"/>
        <v>346000</v>
      </c>
      <c r="D738" s="104">
        <v>5.6644559329121352E-2</v>
      </c>
      <c r="E738" s="105">
        <v>0.18340009860372603</v>
      </c>
      <c r="F738" s="115">
        <f t="shared" si="107"/>
        <v>1729368.9752559753</v>
      </c>
      <c r="G738" s="116">
        <f t="shared" si="108"/>
        <v>47494172.945185862</v>
      </c>
      <c r="H738" s="110">
        <f t="shared" si="109"/>
        <v>5.6644559329121352E-2</v>
      </c>
      <c r="I738" s="111">
        <f t="shared" si="110"/>
        <v>0.18340009860372603</v>
      </c>
    </row>
    <row r="739" spans="3:9" x14ac:dyDescent="0.35">
      <c r="C739" s="78">
        <f t="shared" si="106"/>
        <v>346500</v>
      </c>
      <c r="D739" s="104">
        <v>5.6409195133056964E-2</v>
      </c>
      <c r="E739" s="105">
        <v>0.18294260542015511</v>
      </c>
      <c r="F739" s="115">
        <f t="shared" si="107"/>
        <v>1722183.2623935123</v>
      </c>
      <c r="G739" s="116">
        <f t="shared" si="108"/>
        <v>47375698.306692295</v>
      </c>
      <c r="H739" s="110">
        <f t="shared" si="109"/>
        <v>5.640919513305697E-2</v>
      </c>
      <c r="I739" s="111">
        <f t="shared" si="110"/>
        <v>0.18294260542015509</v>
      </c>
    </row>
    <row r="740" spans="3:9" x14ac:dyDescent="0.35">
      <c r="C740" s="78">
        <f t="shared" si="106"/>
        <v>347000</v>
      </c>
      <c r="D740" s="104">
        <v>5.6174804598146527E-2</v>
      </c>
      <c r="E740" s="105">
        <v>0.18248620334921389</v>
      </c>
      <c r="F740" s="115">
        <f t="shared" si="107"/>
        <v>1715027.2755879203</v>
      </c>
      <c r="G740" s="116">
        <f t="shared" si="108"/>
        <v>47257506.227981046</v>
      </c>
      <c r="H740" s="110">
        <f t="shared" si="109"/>
        <v>5.6174804598146534E-2</v>
      </c>
      <c r="I740" s="111">
        <f t="shared" si="110"/>
        <v>0.18248620334921389</v>
      </c>
    </row>
    <row r="741" spans="3:9" x14ac:dyDescent="0.35">
      <c r="C741" s="78">
        <f t="shared" si="106"/>
        <v>347500</v>
      </c>
      <c r="D741" s="104">
        <v>5.5941383696521477E-2</v>
      </c>
      <c r="E741" s="105">
        <v>0.18203088978861914</v>
      </c>
      <c r="F741" s="115">
        <f t="shared" si="107"/>
        <v>1707900.8918676199</v>
      </c>
      <c r="G741" s="116">
        <f t="shared" si="108"/>
        <v>47139596.035152301</v>
      </c>
      <c r="H741" s="110">
        <f t="shared" si="109"/>
        <v>5.5941383696521477E-2</v>
      </c>
      <c r="I741" s="111">
        <f t="shared" si="110"/>
        <v>0.18203088978861912</v>
      </c>
    </row>
    <row r="742" spans="3:9" x14ac:dyDescent="0.35">
      <c r="C742" s="78">
        <f t="shared" si="106"/>
        <v>348000</v>
      </c>
      <c r="D742" s="104">
        <v>5.5708928416975868E-2</v>
      </c>
      <c r="E742" s="105">
        <v>0.18157666214229437</v>
      </c>
      <c r="F742" s="115">
        <f t="shared" si="107"/>
        <v>1700803.9887697445</v>
      </c>
      <c r="G742" s="116">
        <f t="shared" si="108"/>
        <v>47021967.055913597</v>
      </c>
      <c r="H742" s="110">
        <f t="shared" si="109"/>
        <v>5.5708928416975875E-2</v>
      </c>
      <c r="I742" s="111">
        <f t="shared" si="110"/>
        <v>0.18157666214229434</v>
      </c>
    </row>
    <row r="743" spans="3:9" x14ac:dyDescent="0.35">
      <c r="C743" s="78">
        <f t="shared" si="106"/>
        <v>348500</v>
      </c>
      <c r="D743" s="104">
        <v>5.5477434764897429E-2</v>
      </c>
      <c r="E743" s="105">
        <v>0.18112351782035438</v>
      </c>
      <c r="F743" s="115">
        <f t="shared" si="107"/>
        <v>1693736.4443380353</v>
      </c>
      <c r="G743" s="116">
        <f t="shared" si="108"/>
        <v>46904618.619575791</v>
      </c>
      <c r="H743" s="110">
        <f t="shared" si="109"/>
        <v>5.5477434764897436E-2</v>
      </c>
      <c r="I743" s="111">
        <f t="shared" si="110"/>
        <v>0.18112351782035435</v>
      </c>
    </row>
    <row r="744" spans="3:9" x14ac:dyDescent="0.35">
      <c r="C744" s="78">
        <f t="shared" si="106"/>
        <v>349000</v>
      </c>
      <c r="D744" s="104">
        <v>5.5246898762198904E-2</v>
      </c>
      <c r="E744" s="105">
        <v>0.1806714542390909</v>
      </c>
      <c r="F744" s="115">
        <f t="shared" si="107"/>
        <v>1686698.1371207454</v>
      </c>
      <c r="G744" s="116">
        <f t="shared" si="108"/>
        <v>46787550.057049341</v>
      </c>
      <c r="H744" s="110">
        <f t="shared" si="109"/>
        <v>5.5246898762198904E-2</v>
      </c>
      <c r="I744" s="111">
        <f t="shared" si="110"/>
        <v>0.18067145423909087</v>
      </c>
    </row>
    <row r="745" spans="3:9" x14ac:dyDescent="0.35">
      <c r="C745" s="78">
        <f t="shared" si="106"/>
        <v>349500</v>
      </c>
      <c r="D745" s="104">
        <v>5.5017316447249671E-2</v>
      </c>
      <c r="E745" s="105">
        <v>0.18022046882095777</v>
      </c>
      <c r="F745" s="115">
        <f t="shared" si="107"/>
        <v>1679688.9461685522</v>
      </c>
      <c r="G745" s="116">
        <f t="shared" si="108"/>
        <v>46670760.700840473</v>
      </c>
      <c r="H745" s="110">
        <f t="shared" si="109"/>
        <v>5.5017316447249671E-2</v>
      </c>
      <c r="I745" s="111">
        <f t="shared" si="110"/>
        <v>0.18022046882095771</v>
      </c>
    </row>
    <row r="746" spans="3:9" x14ac:dyDescent="0.35">
      <c r="C746" s="78">
        <f t="shared" si="106"/>
        <v>350000</v>
      </c>
      <c r="D746" s="104">
        <v>5.4788683874807745E-2</v>
      </c>
      <c r="E746" s="105">
        <v>0.17977055899455627</v>
      </c>
      <c r="F746" s="115">
        <f t="shared" si="107"/>
        <v>1672708.751032481</v>
      </c>
      <c r="G746" s="116">
        <f t="shared" si="108"/>
        <v>46554249.885047391</v>
      </c>
      <c r="H746" s="110">
        <f t="shared" si="109"/>
        <v>5.4788683874807752E-2</v>
      </c>
      <c r="I746" s="111">
        <f t="shared" si="110"/>
        <v>0.17977055899455624</v>
      </c>
    </row>
    <row r="747" spans="3:9" x14ac:dyDescent="0.35">
      <c r="C747" s="78">
        <f t="shared" si="106"/>
        <v>350500</v>
      </c>
      <c r="D747" s="104">
        <v>5.456099711595188E-2</v>
      </c>
      <c r="E747" s="105">
        <v>0.17932172219462036</v>
      </c>
      <c r="F747" s="115">
        <f t="shared" si="107"/>
        <v>1665757.4317618324</v>
      </c>
      <c r="G747" s="116">
        <f t="shared" si="108"/>
        <v>46438016.945356451</v>
      </c>
      <c r="H747" s="110">
        <f t="shared" si="109"/>
        <v>5.4560997115951887E-2</v>
      </c>
      <c r="I747" s="111">
        <f t="shared" si="110"/>
        <v>0.17932172219462036</v>
      </c>
    </row>
    <row r="748" spans="3:9" x14ac:dyDescent="0.35">
      <c r="C748" s="78">
        <f t="shared" si="106"/>
        <v>351000</v>
      </c>
      <c r="D748" s="104">
        <v>5.4334252258014158E-2</v>
      </c>
      <c r="E748" s="105">
        <v>0.17887395586200205</v>
      </c>
      <c r="F748" s="115">
        <f t="shared" si="107"/>
        <v>1658834.868902124</v>
      </c>
      <c r="G748" s="116">
        <f t="shared" si="108"/>
        <v>46322061.219038352</v>
      </c>
      <c r="H748" s="110">
        <f t="shared" si="109"/>
        <v>5.4334252258014158E-2</v>
      </c>
      <c r="I748" s="111">
        <f t="shared" si="110"/>
        <v>0.17887395586200203</v>
      </c>
    </row>
    <row r="749" spans="3:9" x14ac:dyDescent="0.35">
      <c r="C749" s="78">
        <f t="shared" si="106"/>
        <v>351500</v>
      </c>
      <c r="D749" s="104">
        <v>5.4108445404512609E-2</v>
      </c>
      <c r="E749" s="105">
        <v>0.17842725744365701</v>
      </c>
      <c r="F749" s="115">
        <f t="shared" si="107"/>
        <v>1651940.9434930338</v>
      </c>
      <c r="G749" s="116">
        <f t="shared" si="108"/>
        <v>46206382.044944443</v>
      </c>
      <c r="H749" s="110">
        <f t="shared" si="109"/>
        <v>5.4108445404512609E-2</v>
      </c>
      <c r="I749" s="111">
        <f t="shared" si="110"/>
        <v>0.17842725744365698</v>
      </c>
    </row>
    <row r="750" spans="3:9" x14ac:dyDescent="0.35">
      <c r="C750" s="78">
        <f t="shared" si="106"/>
        <v>352000</v>
      </c>
      <c r="D750" s="104">
        <v>5.3883572675084423E-2</v>
      </c>
      <c r="E750" s="105">
        <v>0.17798162439262974</v>
      </c>
      <c r="F750" s="115">
        <f t="shared" si="107"/>
        <v>1645075.5370663602</v>
      </c>
      <c r="G750" s="116">
        <f t="shared" si="108"/>
        <v>46090978.763502866</v>
      </c>
      <c r="H750" s="110">
        <f t="shared" si="109"/>
        <v>5.3883572675084423E-2</v>
      </c>
      <c r="I750" s="111">
        <f t="shared" si="110"/>
        <v>0.17798162439262974</v>
      </c>
    </row>
    <row r="751" spans="3:9" x14ac:dyDescent="0.35">
      <c r="C751" s="78">
        <f t="shared" si="106"/>
        <v>352500</v>
      </c>
      <c r="D751" s="104">
        <v>5.3659630205419119E-2</v>
      </c>
      <c r="E751" s="105">
        <v>0.1775370541680393</v>
      </c>
      <c r="F751" s="115">
        <f t="shared" si="107"/>
        <v>1638238.531643983</v>
      </c>
      <c r="G751" s="116">
        <f t="shared" si="108"/>
        <v>45975850.716714837</v>
      </c>
      <c r="H751" s="110">
        <f t="shared" si="109"/>
        <v>5.3659630205419119E-2</v>
      </c>
      <c r="I751" s="111">
        <f t="shared" si="110"/>
        <v>0.17753705416803928</v>
      </c>
    </row>
    <row r="752" spans="3:9" x14ac:dyDescent="0.35">
      <c r="C752" s="78">
        <f t="shared" ref="C752:C815" si="111">C751+500</f>
        <v>353000</v>
      </c>
      <c r="D752" s="104">
        <v>5.3436614147192245E-2</v>
      </c>
      <c r="E752" s="105">
        <v>0.17709354423506465</v>
      </c>
      <c r="F752" s="115">
        <f t="shared" ref="F752:F815" si="112">D752*F$46</f>
        <v>1631429.8097358374</v>
      </c>
      <c r="G752" s="116">
        <f t="shared" ref="G752:G815" si="113">E752*G$46</f>
        <v>45860997.2481509</v>
      </c>
      <c r="H752" s="110">
        <f t="shared" ref="H752:H815" si="114">((1000*F752)/H$45)/H$46</f>
        <v>5.3436614147192252E-2</v>
      </c>
      <c r="I752" s="111">
        <f t="shared" ref="I752:I815" si="115">((1000*G752)/I$45)/I$46</f>
        <v>0.17709354423506465</v>
      </c>
    </row>
    <row r="753" spans="3:9" x14ac:dyDescent="0.35">
      <c r="C753" s="78">
        <f t="shared" si="111"/>
        <v>353500</v>
      </c>
      <c r="D753" s="104">
        <v>5.3214520667999206E-2</v>
      </c>
      <c r="E753" s="105">
        <v>0.17665109206493021</v>
      </c>
      <c r="F753" s="115">
        <f t="shared" si="112"/>
        <v>1624649.2543378959</v>
      </c>
      <c r="G753" s="116">
        <f t="shared" si="113"/>
        <v>45746417.702947147</v>
      </c>
      <c r="H753" s="110">
        <f t="shared" si="114"/>
        <v>5.3214520667999206E-2</v>
      </c>
      <c r="I753" s="111">
        <f t="shared" si="115"/>
        <v>0.17665109206493018</v>
      </c>
    </row>
    <row r="754" spans="3:9" x14ac:dyDescent="0.35">
      <c r="C754" s="78">
        <f t="shared" si="111"/>
        <v>354000</v>
      </c>
      <c r="D754" s="104">
        <v>5.2993345951289364E-2</v>
      </c>
      <c r="E754" s="105">
        <v>0.17620969513489163</v>
      </c>
      <c r="F754" s="115">
        <f t="shared" si="112"/>
        <v>1617896.7489301541</v>
      </c>
      <c r="G754" s="116">
        <f t="shared" si="113"/>
        <v>45632111.427801557</v>
      </c>
      <c r="H754" s="110">
        <f t="shared" si="114"/>
        <v>5.2993345951289364E-2</v>
      </c>
      <c r="I754" s="111">
        <f t="shared" si="115"/>
        <v>0.17620969513489163</v>
      </c>
    </row>
    <row r="755" spans="3:9" x14ac:dyDescent="0.35">
      <c r="C755" s="78">
        <f t="shared" si="111"/>
        <v>354500</v>
      </c>
      <c r="D755" s="104">
        <v>5.2773086196300521E-2</v>
      </c>
      <c r="E755" s="105">
        <v>0.17576935092822096</v>
      </c>
      <c r="F755" s="115">
        <f t="shared" si="112"/>
        <v>1611172.1774746331</v>
      </c>
      <c r="G755" s="116">
        <f t="shared" si="113"/>
        <v>45518077.770970128</v>
      </c>
      <c r="H755" s="110">
        <f t="shared" si="114"/>
        <v>5.2773086196300521E-2</v>
      </c>
      <c r="I755" s="111">
        <f t="shared" si="115"/>
        <v>0.17576935092822094</v>
      </c>
    </row>
    <row r="756" spans="3:9" x14ac:dyDescent="0.35">
      <c r="C756" s="78">
        <f t="shared" si="111"/>
        <v>355000</v>
      </c>
      <c r="D756" s="104">
        <v>5.2553737617993604E-2</v>
      </c>
      <c r="E756" s="105">
        <v>0.17533005693419293</v>
      </c>
      <c r="F756" s="115">
        <f t="shared" si="112"/>
        <v>1604475.4244133823</v>
      </c>
      <c r="G756" s="116">
        <f t="shared" si="113"/>
        <v>45404316.08226335</v>
      </c>
      <c r="H756" s="110">
        <f t="shared" si="114"/>
        <v>5.2553737617993604E-2</v>
      </c>
      <c r="I756" s="111">
        <f t="shared" si="115"/>
        <v>0.1753300569341929</v>
      </c>
    </row>
    <row r="757" spans="3:9" x14ac:dyDescent="0.35">
      <c r="C757" s="78">
        <f t="shared" si="111"/>
        <v>355500</v>
      </c>
      <c r="D757" s="104">
        <v>5.2335296446987541E-2</v>
      </c>
      <c r="E757" s="105">
        <v>0.17489181064807011</v>
      </c>
      <c r="F757" s="115">
        <f t="shared" si="112"/>
        <v>1597806.3746664941</v>
      </c>
      <c r="G757" s="116">
        <f t="shared" si="113"/>
        <v>45290825.713042364</v>
      </c>
      <c r="H757" s="110">
        <f t="shared" si="114"/>
        <v>5.2335296446987541E-2</v>
      </c>
      <c r="I757" s="111">
        <f t="shared" si="115"/>
        <v>0.17489181064807011</v>
      </c>
    </row>
    <row r="758" spans="3:9" x14ac:dyDescent="0.35">
      <c r="C758" s="78">
        <f t="shared" si="111"/>
        <v>356000</v>
      </c>
      <c r="D758" s="104">
        <v>5.2117758929494558E-2</v>
      </c>
      <c r="E758" s="105">
        <v>0.17445460957108888</v>
      </c>
      <c r="F758" s="115">
        <f t="shared" si="112"/>
        <v>1591164.9136301265</v>
      </c>
      <c r="G758" s="116">
        <f t="shared" si="113"/>
        <v>45177606.016215302</v>
      </c>
      <c r="H758" s="110">
        <f t="shared" si="114"/>
        <v>5.2117758929494558E-2</v>
      </c>
      <c r="I758" s="111">
        <f t="shared" si="115"/>
        <v>0.17445460957108885</v>
      </c>
    </row>
    <row r="759" spans="3:9" x14ac:dyDescent="0.35">
      <c r="C759" s="78">
        <f t="shared" si="111"/>
        <v>356500</v>
      </c>
      <c r="D759" s="104">
        <v>5.1901121327255696E-2</v>
      </c>
      <c r="E759" s="105">
        <v>0.17401845121044518</v>
      </c>
      <c r="F759" s="115">
        <f t="shared" si="112"/>
        <v>1584550.9271745356</v>
      </c>
      <c r="G759" s="116">
        <f t="shared" si="113"/>
        <v>45064656.346233606</v>
      </c>
      <c r="H759" s="110">
        <f t="shared" si="114"/>
        <v>5.1901121327255696E-2</v>
      </c>
      <c r="I759" s="111">
        <f t="shared" si="115"/>
        <v>0.17401845121044515</v>
      </c>
    </row>
    <row r="760" spans="3:9" x14ac:dyDescent="0.35">
      <c r="C760" s="78">
        <f t="shared" si="111"/>
        <v>357000</v>
      </c>
      <c r="D760" s="104">
        <v>5.1685379917476473E-2</v>
      </c>
      <c r="E760" s="105">
        <v>0.17358333307928003</v>
      </c>
      <c r="F760" s="115">
        <f t="shared" si="112"/>
        <v>1577964.3016421101</v>
      </c>
      <c r="G760" s="116">
        <f t="shared" si="113"/>
        <v>44951976.059088312</v>
      </c>
      <c r="H760" s="110">
        <f t="shared" si="114"/>
        <v>5.1685379917476473E-2</v>
      </c>
      <c r="I760" s="111">
        <f t="shared" si="115"/>
        <v>0.17358333307928003</v>
      </c>
    </row>
    <row r="761" spans="3:9" x14ac:dyDescent="0.35">
      <c r="C761" s="78">
        <f t="shared" si="111"/>
        <v>357500</v>
      </c>
      <c r="D761" s="104">
        <v>5.1470530992762983E-2</v>
      </c>
      <c r="E761" s="105">
        <v>0.17314925269666578</v>
      </c>
      <c r="F761" s="115">
        <f t="shared" si="112"/>
        <v>1571404.9238454222</v>
      </c>
      <c r="G761" s="116">
        <f t="shared" si="113"/>
        <v>44839564.512306429</v>
      </c>
      <c r="H761" s="110">
        <f t="shared" si="114"/>
        <v>5.147053099276299E-2</v>
      </c>
      <c r="I761" s="111">
        <f t="shared" si="115"/>
        <v>0.17314925269666576</v>
      </c>
    </row>
    <row r="762" spans="3:9" x14ac:dyDescent="0.35">
      <c r="C762" s="78">
        <f t="shared" si="111"/>
        <v>358000</v>
      </c>
      <c r="D762" s="104">
        <v>5.1256570861058219E-2</v>
      </c>
      <c r="E762" s="105">
        <v>0.17271620758759171</v>
      </c>
      <c r="F762" s="115">
        <f t="shared" si="112"/>
        <v>1564872.6810652816</v>
      </c>
      <c r="G762" s="116">
        <f t="shared" si="113"/>
        <v>44727421.064947277</v>
      </c>
      <c r="H762" s="110">
        <f t="shared" si="114"/>
        <v>5.1256570861058219E-2</v>
      </c>
      <c r="I762" s="111">
        <f t="shared" si="115"/>
        <v>0.17271620758759171</v>
      </c>
    </row>
    <row r="763" spans="3:9" x14ac:dyDescent="0.35">
      <c r="C763" s="78">
        <f t="shared" si="111"/>
        <v>358500</v>
      </c>
      <c r="D763" s="104">
        <v>5.1043495845578477E-2</v>
      </c>
      <c r="E763" s="105">
        <v>0.17228419528294991</v>
      </c>
      <c r="F763" s="115">
        <f t="shared" si="112"/>
        <v>1558367.4610487951</v>
      </c>
      <c r="G763" s="116">
        <f t="shared" si="113"/>
        <v>44615545.077598765</v>
      </c>
      <c r="H763" s="110">
        <f t="shared" si="114"/>
        <v>5.1043495845578477E-2</v>
      </c>
      <c r="I763" s="111">
        <f t="shared" si="115"/>
        <v>0.17228419528294986</v>
      </c>
    </row>
    <row r="764" spans="3:9" x14ac:dyDescent="0.35">
      <c r="C764" s="78">
        <f t="shared" si="111"/>
        <v>359000</v>
      </c>
      <c r="D764" s="104">
        <v>5.0831302284750378E-2</v>
      </c>
      <c r="E764" s="105">
        <v>0.17185321331952125</v>
      </c>
      <c r="F764" s="115">
        <f t="shared" si="112"/>
        <v>1551889.1520074438</v>
      </c>
      <c r="G764" s="116">
        <f t="shared" si="113"/>
        <v>44503935.912373811</v>
      </c>
      <c r="H764" s="110">
        <f t="shared" si="114"/>
        <v>5.0831302284750378E-2</v>
      </c>
      <c r="I764" s="111">
        <f t="shared" si="115"/>
        <v>0.17185321331952122</v>
      </c>
    </row>
    <row r="765" spans="3:9" x14ac:dyDescent="0.35">
      <c r="C765" s="78">
        <f t="shared" si="111"/>
        <v>359500</v>
      </c>
      <c r="D765" s="104">
        <v>5.061998653214779E-2</v>
      </c>
      <c r="E765" s="105">
        <v>0.17142325923996132</v>
      </c>
      <c r="F765" s="115">
        <f t="shared" si="112"/>
        <v>1545437.6426151569</v>
      </c>
      <c r="G765" s="116">
        <f t="shared" si="113"/>
        <v>44392592.932906665</v>
      </c>
      <c r="H765" s="110">
        <f t="shared" si="114"/>
        <v>5.0619986532147797E-2</v>
      </c>
      <c r="I765" s="111">
        <f t="shared" si="115"/>
        <v>0.1714232592399613</v>
      </c>
    </row>
    <row r="766" spans="3:9" x14ac:dyDescent="0.35">
      <c r="C766" s="78">
        <f t="shared" si="111"/>
        <v>360000</v>
      </c>
      <c r="D766" s="104">
        <v>5.0409544956429221E-2</v>
      </c>
      <c r="E766" s="105">
        <v>0.17099433059278638</v>
      </c>
      <c r="F766" s="115">
        <f t="shared" si="112"/>
        <v>1539012.8220064002</v>
      </c>
      <c r="G766" s="116">
        <f t="shared" si="113"/>
        <v>44281515.504349284</v>
      </c>
      <c r="H766" s="110">
        <f t="shared" si="114"/>
        <v>5.0409544956429221E-2</v>
      </c>
      <c r="I766" s="111">
        <f t="shared" si="115"/>
        <v>0.17099433059278635</v>
      </c>
    </row>
    <row r="767" spans="3:9" x14ac:dyDescent="0.35">
      <c r="C767" s="78">
        <f t="shared" si="111"/>
        <v>360500</v>
      </c>
      <c r="D767" s="104">
        <v>5.0199973941275421E-2</v>
      </c>
      <c r="E767" s="105">
        <v>0.17056642493235954</v>
      </c>
      <c r="F767" s="115">
        <f t="shared" si="112"/>
        <v>1532614.5797742719</v>
      </c>
      <c r="G767" s="116">
        <f t="shared" si="113"/>
        <v>44170702.993367769</v>
      </c>
      <c r="H767" s="110">
        <f t="shared" si="114"/>
        <v>5.0199973941275421E-2</v>
      </c>
      <c r="I767" s="111">
        <f t="shared" si="115"/>
        <v>0.17056642493235949</v>
      </c>
    </row>
    <row r="768" spans="3:9" x14ac:dyDescent="0.35">
      <c r="C768" s="78">
        <f t="shared" si="111"/>
        <v>361000</v>
      </c>
      <c r="D768" s="104">
        <v>4.9991269885327212E-2</v>
      </c>
      <c r="E768" s="105">
        <v>0.17013953981887678</v>
      </c>
      <c r="F768" s="115">
        <f t="shared" si="112"/>
        <v>1526242.8059686036</v>
      </c>
      <c r="G768" s="116">
        <f t="shared" si="113"/>
        <v>44060154.768138714</v>
      </c>
      <c r="H768" s="110">
        <f t="shared" si="114"/>
        <v>4.9991269885327219E-2</v>
      </c>
      <c r="I768" s="111">
        <f t="shared" si="115"/>
        <v>0.17013953981887678</v>
      </c>
    </row>
    <row r="769" spans="3:9" x14ac:dyDescent="0.35">
      <c r="C769" s="78">
        <f t="shared" si="111"/>
        <v>361500</v>
      </c>
      <c r="D769" s="104">
        <v>4.9783429202123655E-2</v>
      </c>
      <c r="E769" s="105">
        <v>0.16971367281835262</v>
      </c>
      <c r="F769" s="115">
        <f t="shared" si="112"/>
        <v>1519897.391094073</v>
      </c>
      <c r="G769" s="116">
        <f t="shared" si="113"/>
        <v>43949870.19834552</v>
      </c>
      <c r="H769" s="110">
        <f t="shared" si="114"/>
        <v>4.9783429202123662E-2</v>
      </c>
      <c r="I769" s="111">
        <f t="shared" si="115"/>
        <v>0.16971367281835262</v>
      </c>
    </row>
    <row r="770" spans="3:9" x14ac:dyDescent="0.35">
      <c r="C770" s="78">
        <f t="shared" si="111"/>
        <v>362000</v>
      </c>
      <c r="D770" s="104">
        <v>4.9576448320040357E-2</v>
      </c>
      <c r="E770" s="105">
        <v>0.16928882150260716</v>
      </c>
      <c r="F770" s="115">
        <f t="shared" si="112"/>
        <v>1513578.2261083205</v>
      </c>
      <c r="G770" s="116">
        <f t="shared" si="113"/>
        <v>43839848.655175015</v>
      </c>
      <c r="H770" s="110">
        <f t="shared" si="114"/>
        <v>4.9576448320040357E-2</v>
      </c>
      <c r="I770" s="111">
        <f t="shared" si="115"/>
        <v>0.16928882150260716</v>
      </c>
    </row>
    <row r="771" spans="3:9" x14ac:dyDescent="0.35">
      <c r="C771" s="78">
        <f t="shared" si="111"/>
        <v>362500</v>
      </c>
      <c r="D771" s="104">
        <v>4.9370323682228115E-2</v>
      </c>
      <c r="E771" s="105">
        <v>0.16886498344925097</v>
      </c>
      <c r="F771" s="115">
        <f t="shared" si="112"/>
        <v>1507285.2024200754</v>
      </c>
      <c r="G771" s="116">
        <f t="shared" si="113"/>
        <v>43730089.511313565</v>
      </c>
      <c r="H771" s="110">
        <f t="shared" si="114"/>
        <v>4.9370323682228115E-2</v>
      </c>
      <c r="I771" s="111">
        <f t="shared" si="115"/>
        <v>0.16886498344925094</v>
      </c>
    </row>
    <row r="772" spans="3:9" x14ac:dyDescent="0.35">
      <c r="C772" s="78">
        <f t="shared" si="111"/>
        <v>363000</v>
      </c>
      <c r="D772" s="104">
        <v>4.9165051746551815E-2</v>
      </c>
      <c r="E772" s="105">
        <v>0.16844215624167258</v>
      </c>
      <c r="F772" s="115">
        <f t="shared" si="112"/>
        <v>1501018.2118872912</v>
      </c>
      <c r="G772" s="116">
        <f t="shared" si="113"/>
        <v>43620592.140943833</v>
      </c>
      <c r="H772" s="110">
        <f t="shared" si="114"/>
        <v>4.9165051746551815E-2</v>
      </c>
      <c r="I772" s="111">
        <f t="shared" si="115"/>
        <v>0.16844215624167255</v>
      </c>
    </row>
    <row r="773" spans="3:9" x14ac:dyDescent="0.35">
      <c r="C773" s="78">
        <f t="shared" si="111"/>
        <v>363500</v>
      </c>
      <c r="D773" s="104">
        <v>4.8960628985529553E-2</v>
      </c>
      <c r="E773" s="105">
        <v>0.1680203374690237</v>
      </c>
      <c r="F773" s="115">
        <f t="shared" si="112"/>
        <v>1494777.1468152867</v>
      </c>
      <c r="G773" s="116">
        <f t="shared" si="113"/>
        <v>43511355.919740923</v>
      </c>
      <c r="H773" s="110">
        <f t="shared" si="114"/>
        <v>4.896062898552956E-2</v>
      </c>
      <c r="I773" s="111">
        <f t="shared" si="115"/>
        <v>0.16802033746902367</v>
      </c>
    </row>
    <row r="774" spans="3:9" x14ac:dyDescent="0.35">
      <c r="C774" s="78">
        <f t="shared" si="111"/>
        <v>364000</v>
      </c>
      <c r="D774" s="104">
        <v>4.8757051886271968E-2</v>
      </c>
      <c r="E774" s="105">
        <v>0.16759952472620604</v>
      </c>
      <c r="F774" s="115">
        <f t="shared" si="112"/>
        <v>1488561.8999548936</v>
      </c>
      <c r="G774" s="116">
        <f t="shared" si="113"/>
        <v>43402380.224869005</v>
      </c>
      <c r="H774" s="110">
        <f t="shared" si="114"/>
        <v>4.8757051886271968E-2</v>
      </c>
      <c r="I774" s="111">
        <f t="shared" si="115"/>
        <v>0.16759952472620604</v>
      </c>
    </row>
    <row r="775" spans="3:9" x14ac:dyDescent="0.35">
      <c r="C775" s="78">
        <f t="shared" si="111"/>
        <v>364500</v>
      </c>
      <c r="D775" s="104">
        <v>4.855431695042197E-2</v>
      </c>
      <c r="E775" s="105">
        <v>0.16717971561385744</v>
      </c>
      <c r="F775" s="115">
        <f t="shared" si="112"/>
        <v>1482372.3645006164</v>
      </c>
      <c r="G775" s="116">
        <f t="shared" si="113"/>
        <v>43293664.434977688</v>
      </c>
      <c r="H775" s="110">
        <f t="shared" si="114"/>
        <v>4.855431695042197E-2</v>
      </c>
      <c r="I775" s="111">
        <f t="shared" si="115"/>
        <v>0.16717971561385744</v>
      </c>
    </row>
    <row r="776" spans="3:9" x14ac:dyDescent="0.35">
      <c r="C776" s="78">
        <f t="shared" si="111"/>
        <v>365000</v>
      </c>
      <c r="D776" s="104">
        <v>4.8352420694094518E-2</v>
      </c>
      <c r="E776" s="105">
        <v>0.16676090773833804</v>
      </c>
      <c r="F776" s="115">
        <f t="shared" si="112"/>
        <v>1476208.4340887945</v>
      </c>
      <c r="G776" s="116">
        <f t="shared" si="113"/>
        <v>43185207.930198468</v>
      </c>
      <c r="H776" s="110">
        <f t="shared" si="114"/>
        <v>4.8352420694094525E-2</v>
      </c>
      <c r="I776" s="111">
        <f t="shared" si="115"/>
        <v>0.16676090773833804</v>
      </c>
    </row>
    <row r="777" spans="3:9" x14ac:dyDescent="0.35">
      <c r="C777" s="78">
        <f t="shared" si="111"/>
        <v>365500</v>
      </c>
      <c r="D777" s="104">
        <v>4.8151359647816853E-2</v>
      </c>
      <c r="E777" s="105">
        <v>0.16634309871171685</v>
      </c>
      <c r="F777" s="115">
        <f t="shared" si="112"/>
        <v>1470070.0027957764</v>
      </c>
      <c r="G777" s="116">
        <f t="shared" si="113"/>
        <v>43077010.092141233</v>
      </c>
      <c r="H777" s="110">
        <f t="shared" si="114"/>
        <v>4.8151359647816853E-2</v>
      </c>
      <c r="I777" s="111">
        <f t="shared" si="115"/>
        <v>0.16634309871171685</v>
      </c>
    </row>
    <row r="778" spans="3:9" x14ac:dyDescent="0.35">
      <c r="C778" s="78">
        <f t="shared" si="111"/>
        <v>366000</v>
      </c>
      <c r="D778" s="104">
        <v>4.79511303564688E-2</v>
      </c>
      <c r="E778" s="105">
        <v>0.16592628615175814</v>
      </c>
      <c r="F778" s="115">
        <f t="shared" si="112"/>
        <v>1463956.965136098</v>
      </c>
      <c r="G778" s="116">
        <f t="shared" si="113"/>
        <v>42969070.30389075</v>
      </c>
      <c r="H778" s="110">
        <f t="shared" si="114"/>
        <v>4.79511303564688E-2</v>
      </c>
      <c r="I778" s="111">
        <f t="shared" si="115"/>
        <v>0.16592628615175814</v>
      </c>
    </row>
    <row r="779" spans="3:9" x14ac:dyDescent="0.35">
      <c r="C779" s="78">
        <f t="shared" si="111"/>
        <v>366500</v>
      </c>
      <c r="D779" s="104">
        <v>4.7751729379223444E-2</v>
      </c>
      <c r="E779" s="105">
        <v>0.16551046768190766</v>
      </c>
      <c r="F779" s="115">
        <f t="shared" si="112"/>
        <v>1457869.2160606708</v>
      </c>
      <c r="G779" s="116">
        <f t="shared" si="113"/>
        <v>42861387.950003073</v>
      </c>
      <c r="H779" s="110">
        <f t="shared" si="114"/>
        <v>4.7751729379223451E-2</v>
      </c>
      <c r="I779" s="111">
        <f t="shared" si="115"/>
        <v>0.16551046768190766</v>
      </c>
    </row>
    <row r="780" spans="3:9" x14ac:dyDescent="0.35">
      <c r="C780" s="78">
        <f t="shared" si="111"/>
        <v>367000</v>
      </c>
      <c r="D780" s="104">
        <v>4.7553153289487948E-2</v>
      </c>
      <c r="E780" s="105">
        <v>0.16509564093127926</v>
      </c>
      <c r="F780" s="115">
        <f t="shared" si="112"/>
        <v>1451806.6509549755</v>
      </c>
      <c r="G780" s="116">
        <f t="shared" si="113"/>
        <v>42753962.416502103</v>
      </c>
      <c r="H780" s="110">
        <f t="shared" si="114"/>
        <v>4.7553153289487955E-2</v>
      </c>
      <c r="I780" s="111">
        <f t="shared" si="115"/>
        <v>0.16509564093127924</v>
      </c>
    </row>
    <row r="781" spans="3:9" x14ac:dyDescent="0.35">
      <c r="C781" s="78">
        <f t="shared" si="111"/>
        <v>367500</v>
      </c>
      <c r="D781" s="104">
        <v>4.7355398674844715E-2</v>
      </c>
      <c r="E781" s="105">
        <v>0.16468180353464112</v>
      </c>
      <c r="F781" s="115">
        <f t="shared" si="112"/>
        <v>1445769.1656372657</v>
      </c>
      <c r="G781" s="116">
        <f t="shared" si="113"/>
        <v>42646793.090876028</v>
      </c>
      <c r="H781" s="110">
        <f t="shared" si="114"/>
        <v>4.7355398674844715E-2</v>
      </c>
      <c r="I781" s="111">
        <f t="shared" si="115"/>
        <v>0.1646818035346411</v>
      </c>
    </row>
    <row r="782" spans="3:9" x14ac:dyDescent="0.35">
      <c r="C782" s="78">
        <f t="shared" si="111"/>
        <v>368000</v>
      </c>
      <c r="D782" s="104">
        <v>4.7158462136992735E-2</v>
      </c>
      <c r="E782" s="105">
        <v>0.16426895313240278</v>
      </c>
      <c r="F782" s="115">
        <f t="shared" si="112"/>
        <v>1439756.6563567771</v>
      </c>
      <c r="G782" s="116">
        <f t="shared" si="113"/>
        <v>42539879.362073928</v>
      </c>
      <c r="H782" s="110">
        <f t="shared" si="114"/>
        <v>4.7158462136992742E-2</v>
      </c>
      <c r="I782" s="111">
        <f t="shared" si="115"/>
        <v>0.16426895313240275</v>
      </c>
    </row>
    <row r="783" spans="3:9" x14ac:dyDescent="0.35">
      <c r="C783" s="78">
        <f t="shared" si="111"/>
        <v>368500</v>
      </c>
      <c r="D783" s="104">
        <v>4.6962340291689157E-2</v>
      </c>
      <c r="E783" s="105">
        <v>0.16385708737060106</v>
      </c>
      <c r="F783" s="115">
        <f t="shared" si="112"/>
        <v>1433769.019791943</v>
      </c>
      <c r="G783" s="116">
        <f t="shared" si="113"/>
        <v>42433220.620502159</v>
      </c>
      <c r="H783" s="110">
        <f t="shared" si="114"/>
        <v>4.6962340291689164E-2</v>
      </c>
      <c r="I783" s="111">
        <f t="shared" si="115"/>
        <v>0.16385708737060103</v>
      </c>
    </row>
    <row r="784" spans="3:9" x14ac:dyDescent="0.35">
      <c r="C784" s="78">
        <f t="shared" si="111"/>
        <v>369000</v>
      </c>
      <c r="D784" s="104">
        <v>4.676702976869121E-2</v>
      </c>
      <c r="E784" s="105">
        <v>0.16344620390088696</v>
      </c>
      <c r="F784" s="115">
        <f t="shared" si="112"/>
        <v>1427806.1530486222</v>
      </c>
      <c r="G784" s="116">
        <f t="shared" si="113"/>
        <v>42326816.258020952</v>
      </c>
      <c r="H784" s="110">
        <f t="shared" si="114"/>
        <v>4.6767029768691203E-2</v>
      </c>
      <c r="I784" s="111">
        <f t="shared" si="115"/>
        <v>0.16344620390088693</v>
      </c>
    </row>
    <row r="785" spans="3:9" x14ac:dyDescent="0.35">
      <c r="C785" s="78">
        <f t="shared" si="111"/>
        <v>369500</v>
      </c>
      <c r="D785" s="104">
        <v>4.6572527211698196E-2</v>
      </c>
      <c r="E785" s="105">
        <v>0.16303630038051259</v>
      </c>
      <c r="F785" s="115">
        <f t="shared" si="112"/>
        <v>1421867.9536583282</v>
      </c>
      <c r="G785" s="116">
        <f t="shared" si="113"/>
        <v>42220665.667941034</v>
      </c>
      <c r="H785" s="110">
        <f t="shared" si="114"/>
        <v>4.6572527211698203E-2</v>
      </c>
      <c r="I785" s="111">
        <f t="shared" si="115"/>
        <v>0.16303630038051256</v>
      </c>
    </row>
    <row r="786" spans="3:9" x14ac:dyDescent="0.35">
      <c r="C786" s="78">
        <f t="shared" si="111"/>
        <v>370000</v>
      </c>
      <c r="D786" s="104">
        <v>4.6378829278293864E-2</v>
      </c>
      <c r="E786" s="105">
        <v>0.16262737447231707</v>
      </c>
      <c r="F786" s="115">
        <f t="shared" si="112"/>
        <v>1415954.3195764679</v>
      </c>
      <c r="G786" s="116">
        <f t="shared" si="113"/>
        <v>42114768.245019965</v>
      </c>
      <c r="H786" s="110">
        <f t="shared" si="114"/>
        <v>4.6378829278293864E-2</v>
      </c>
      <c r="I786" s="111">
        <f t="shared" si="115"/>
        <v>0.16262737447231707</v>
      </c>
    </row>
    <row r="787" spans="3:9" x14ac:dyDescent="0.35">
      <c r="C787" s="78">
        <f t="shared" si="111"/>
        <v>370500</v>
      </c>
      <c r="D787" s="104">
        <v>4.6185932639888988E-2</v>
      </c>
      <c r="E787" s="105">
        <v>0.1622194238447138</v>
      </c>
      <c r="F787" s="115">
        <f t="shared" si="112"/>
        <v>1410065.1491805906</v>
      </c>
      <c r="G787" s="116">
        <f t="shared" si="113"/>
        <v>42009123.385458842</v>
      </c>
      <c r="H787" s="110">
        <f t="shared" si="114"/>
        <v>4.6185932639888988E-2</v>
      </c>
      <c r="I787" s="111">
        <f t="shared" si="115"/>
        <v>0.16221942384471377</v>
      </c>
    </row>
    <row r="788" spans="3:9" x14ac:dyDescent="0.35">
      <c r="C788" s="78">
        <f t="shared" si="111"/>
        <v>371000</v>
      </c>
      <c r="D788" s="104">
        <v>4.5993833981664116E-2</v>
      </c>
      <c r="E788" s="105">
        <v>0.161812446171677</v>
      </c>
      <c r="F788" s="115">
        <f t="shared" si="112"/>
        <v>1404200.34126864</v>
      </c>
      <c r="G788" s="116">
        <f t="shared" si="113"/>
        <v>41903730.486898825</v>
      </c>
      <c r="H788" s="110">
        <f t="shared" si="114"/>
        <v>4.5993833981664123E-2</v>
      </c>
      <c r="I788" s="111">
        <f t="shared" si="115"/>
        <v>0.16181244617167698</v>
      </c>
    </row>
    <row r="789" spans="3:9" x14ac:dyDescent="0.35">
      <c r="C789" s="78">
        <f t="shared" si="111"/>
        <v>371500</v>
      </c>
      <c r="D789" s="104">
        <v>4.580253000251263E-2</v>
      </c>
      <c r="E789" s="105">
        <v>0.16140643913272829</v>
      </c>
      <c r="F789" s="115">
        <f t="shared" si="112"/>
        <v>1398359.7950572139</v>
      </c>
      <c r="G789" s="116">
        <f t="shared" si="113"/>
        <v>41798588.948417664</v>
      </c>
      <c r="H789" s="110">
        <f t="shared" si="114"/>
        <v>4.580253000251263E-2</v>
      </c>
      <c r="I789" s="111">
        <f t="shared" si="115"/>
        <v>0.16140643913272826</v>
      </c>
    </row>
    <row r="790" spans="3:9" x14ac:dyDescent="0.35">
      <c r="C790" s="78">
        <f t="shared" si="111"/>
        <v>372000</v>
      </c>
      <c r="D790" s="104">
        <v>4.5612017414984038E-2</v>
      </c>
      <c r="E790" s="105">
        <v>0.1610014004129236</v>
      </c>
      <c r="F790" s="115">
        <f t="shared" si="112"/>
        <v>1392543.4101798353</v>
      </c>
      <c r="G790" s="116">
        <f t="shared" si="113"/>
        <v>41693698.170526281</v>
      </c>
      <c r="H790" s="110">
        <f t="shared" si="114"/>
        <v>4.5612017414984045E-2</v>
      </c>
      <c r="I790" s="111">
        <f t="shared" si="115"/>
        <v>0.16100140041292357</v>
      </c>
    </row>
    <row r="791" spans="3:9" x14ac:dyDescent="0.35">
      <c r="C791" s="78">
        <f t="shared" si="111"/>
        <v>372500</v>
      </c>
      <c r="D791" s="104">
        <v>4.5422292945227455E-2</v>
      </c>
      <c r="E791" s="105">
        <v>0.16059732770283996</v>
      </c>
      <c r="F791" s="115">
        <f t="shared" si="112"/>
        <v>1386751.0866852247</v>
      </c>
      <c r="G791" s="116">
        <f t="shared" si="113"/>
        <v>41589057.555165388</v>
      </c>
      <c r="H791" s="110">
        <f t="shared" si="114"/>
        <v>4.5422292945227462E-2</v>
      </c>
      <c r="I791" s="111">
        <f t="shared" si="115"/>
        <v>0.16059732770283994</v>
      </c>
    </row>
    <row r="792" spans="3:9" x14ac:dyDescent="0.35">
      <c r="C792" s="78">
        <f t="shared" si="111"/>
        <v>373000</v>
      </c>
      <c r="D792" s="104">
        <v>4.5233353332935364E-2</v>
      </c>
      <c r="E792" s="105">
        <v>0.16019421869856251</v>
      </c>
      <c r="F792" s="115">
        <f t="shared" si="112"/>
        <v>1380982.7250355852</v>
      </c>
      <c r="G792" s="116">
        <f t="shared" si="113"/>
        <v>41484666.505702093</v>
      </c>
      <c r="H792" s="110">
        <f t="shared" si="114"/>
        <v>4.5233353332935371E-2</v>
      </c>
      <c r="I792" s="111">
        <f t="shared" si="115"/>
        <v>0.16019421869856248</v>
      </c>
    </row>
    <row r="793" spans="3:9" x14ac:dyDescent="0.35">
      <c r="C793" s="78">
        <f t="shared" si="111"/>
        <v>373500</v>
      </c>
      <c r="D793" s="104">
        <v>4.5045195331287577E-2</v>
      </c>
      <c r="E793" s="105">
        <v>0.1597920711016709</v>
      </c>
      <c r="F793" s="115">
        <f t="shared" si="112"/>
        <v>1375238.2261048898</v>
      </c>
      <c r="G793" s="116">
        <f t="shared" si="113"/>
        <v>41380524.426926389</v>
      </c>
      <c r="H793" s="110">
        <f t="shared" si="114"/>
        <v>4.5045195331287577E-2</v>
      </c>
      <c r="I793" s="111">
        <f t="shared" si="115"/>
        <v>0.1597920711016709</v>
      </c>
    </row>
    <row r="794" spans="3:9" x14ac:dyDescent="0.35">
      <c r="C794" s="78">
        <f t="shared" si="111"/>
        <v>374000</v>
      </c>
      <c r="D794" s="104">
        <v>4.4857815706895406E-2</v>
      </c>
      <c r="E794" s="105">
        <v>0.15939088261922674</v>
      </c>
      <c r="F794" s="115">
        <f t="shared" si="112"/>
        <v>1369517.4911771782</v>
      </c>
      <c r="G794" s="116">
        <f t="shared" si="113"/>
        <v>41276630.725047909</v>
      </c>
      <c r="H794" s="110">
        <f t="shared" si="114"/>
        <v>4.4857815706895406E-2</v>
      </c>
      <c r="I794" s="111">
        <f t="shared" si="115"/>
        <v>0.15939088261922671</v>
      </c>
    </row>
    <row r="795" spans="3:9" x14ac:dyDescent="0.35">
      <c r="C795" s="78">
        <f t="shared" si="111"/>
        <v>374500</v>
      </c>
      <c r="D795" s="104">
        <v>4.4671211239746184E-2</v>
      </c>
      <c r="E795" s="105">
        <v>0.15899065096376003</v>
      </c>
      <c r="F795" s="115">
        <f t="shared" si="112"/>
        <v>1363820.4219448622</v>
      </c>
      <c r="G795" s="116">
        <f t="shared" si="113"/>
        <v>41172984.807692401</v>
      </c>
      <c r="H795" s="110">
        <f t="shared" si="114"/>
        <v>4.4671211239746184E-2</v>
      </c>
      <c r="I795" s="111">
        <f t="shared" si="115"/>
        <v>0.15899065096376</v>
      </c>
    </row>
    <row r="796" spans="3:9" x14ac:dyDescent="0.35">
      <c r="C796" s="78">
        <f t="shared" si="111"/>
        <v>375000</v>
      </c>
      <c r="D796" s="104">
        <v>4.4485378723147874E-2</v>
      </c>
      <c r="E796" s="105">
        <v>0.15859137385325653</v>
      </c>
      <c r="F796" s="115">
        <f t="shared" si="112"/>
        <v>1358146.920507035</v>
      </c>
      <c r="G796" s="116">
        <f t="shared" si="113"/>
        <v>41069586.083898462</v>
      </c>
      <c r="H796" s="110">
        <f t="shared" si="114"/>
        <v>4.4485378723147881E-2</v>
      </c>
      <c r="I796" s="111">
        <f t="shared" si="115"/>
        <v>0.1585913738532565</v>
      </c>
    </row>
    <row r="797" spans="3:9" x14ac:dyDescent="0.35">
      <c r="C797" s="78">
        <f t="shared" si="111"/>
        <v>375500</v>
      </c>
      <c r="D797" s="104">
        <v>4.4300314963673967E-2</v>
      </c>
      <c r="E797" s="105">
        <v>0.15819304901114439</v>
      </c>
      <c r="F797" s="115">
        <f t="shared" si="112"/>
        <v>1352496.8893677888</v>
      </c>
      <c r="G797" s="116">
        <f t="shared" si="113"/>
        <v>40966433.964114092</v>
      </c>
      <c r="H797" s="110">
        <f t="shared" si="114"/>
        <v>4.4300314963673967E-2</v>
      </c>
      <c r="I797" s="111">
        <f t="shared" si="115"/>
        <v>0.15819304901114437</v>
      </c>
    </row>
    <row r="798" spans="3:9" x14ac:dyDescent="0.35">
      <c r="C798" s="78">
        <f t="shared" si="111"/>
        <v>376000</v>
      </c>
      <c r="D798" s="104">
        <v>4.4116016781108588E-2</v>
      </c>
      <c r="E798" s="105">
        <v>0.15779567416628154</v>
      </c>
      <c r="F798" s="115">
        <f t="shared" si="112"/>
        <v>1346870.2314345394</v>
      </c>
      <c r="G798" s="116">
        <f t="shared" si="113"/>
        <v>40863527.860193387</v>
      </c>
      <c r="H798" s="110">
        <f t="shared" si="114"/>
        <v>4.4116016781108588E-2</v>
      </c>
      <c r="I798" s="111">
        <f t="shared" si="115"/>
        <v>0.15779567416628154</v>
      </c>
    </row>
    <row r="799" spans="3:9" x14ac:dyDescent="0.35">
      <c r="C799" s="78">
        <f t="shared" si="111"/>
        <v>376500</v>
      </c>
      <c r="D799" s="104">
        <v>4.3932481008391894E-2</v>
      </c>
      <c r="E799" s="105">
        <v>0.15739924705294228</v>
      </c>
      <c r="F799" s="115">
        <f t="shared" si="112"/>
        <v>1341266.8500163576</v>
      </c>
      <c r="G799" s="116">
        <f t="shared" si="113"/>
        <v>40760867.18539311</v>
      </c>
      <c r="H799" s="110">
        <f t="shared" si="114"/>
        <v>4.3932481008391894E-2</v>
      </c>
      <c r="I799" s="111">
        <f t="shared" si="115"/>
        <v>0.15739924705294228</v>
      </c>
    </row>
    <row r="800" spans="3:9" x14ac:dyDescent="0.35">
      <c r="C800" s="78">
        <f t="shared" si="111"/>
        <v>377000</v>
      </c>
      <c r="D800" s="104">
        <v>4.3749704491565608E-2</v>
      </c>
      <c r="E800" s="105">
        <v>0.15700376541080494</v>
      </c>
      <c r="F800" s="115">
        <f t="shared" si="112"/>
        <v>1335686.648822309</v>
      </c>
      <c r="G800" s="116">
        <f t="shared" si="113"/>
        <v>40658451.354369476</v>
      </c>
      <c r="H800" s="110">
        <f t="shared" si="114"/>
        <v>4.3749704491565615E-2</v>
      </c>
      <c r="I800" s="111">
        <f t="shared" si="115"/>
        <v>0.15700376541080494</v>
      </c>
    </row>
    <row r="801" spans="3:9" x14ac:dyDescent="0.35">
      <c r="C801" s="78">
        <f t="shared" si="111"/>
        <v>377500</v>
      </c>
      <c r="D801" s="104">
        <v>4.3567684089718832E-2</v>
      </c>
      <c r="E801" s="105">
        <v>0.15660922698493843</v>
      </c>
      <c r="F801" s="115">
        <f t="shared" si="112"/>
        <v>1330129.5319597966</v>
      </c>
      <c r="G801" s="116">
        <f t="shared" si="113"/>
        <v>40556279.783174664</v>
      </c>
      <c r="H801" s="110">
        <f t="shared" si="114"/>
        <v>4.3567684089718839E-2</v>
      </c>
      <c r="I801" s="111">
        <f t="shared" si="115"/>
        <v>0.1566092269849384</v>
      </c>
    </row>
    <row r="802" spans="3:9" x14ac:dyDescent="0.35">
      <c r="C802" s="78">
        <f t="shared" si="111"/>
        <v>378000</v>
      </c>
      <c r="D802" s="104">
        <v>4.3386416674934099E-2</v>
      </c>
      <c r="E802" s="105">
        <v>0.1562156295257896</v>
      </c>
      <c r="F802" s="115">
        <f t="shared" si="112"/>
        <v>1324595.4039329162</v>
      </c>
      <c r="G802" s="116">
        <f t="shared" si="113"/>
        <v>40454351.889253564</v>
      </c>
      <c r="H802" s="110">
        <f t="shared" si="114"/>
        <v>4.3386416674934092E-2</v>
      </c>
      <c r="I802" s="111">
        <f t="shared" si="115"/>
        <v>0.15621562952578957</v>
      </c>
    </row>
    <row r="803" spans="3:9" x14ac:dyDescent="0.35">
      <c r="C803" s="78">
        <f t="shared" si="111"/>
        <v>378500</v>
      </c>
      <c r="D803" s="104">
        <v>4.320589913223357E-2</v>
      </c>
      <c r="E803" s="105">
        <v>0.15582297078917065</v>
      </c>
      <c r="F803" s="115">
        <f t="shared" si="112"/>
        <v>1319084.169640813</v>
      </c>
      <c r="G803" s="116">
        <f t="shared" si="113"/>
        <v>40352667.091440484</v>
      </c>
      <c r="H803" s="110">
        <f t="shared" si="114"/>
        <v>4.3205899132233577E-2</v>
      </c>
      <c r="I803" s="111">
        <f t="shared" si="115"/>
        <v>0.15582297078917062</v>
      </c>
    </row>
    <row r="804" spans="3:9" x14ac:dyDescent="0.35">
      <c r="C804" s="78">
        <f t="shared" si="111"/>
        <v>379000</v>
      </c>
      <c r="D804" s="104">
        <v>4.3026128359525566E-2</v>
      </c>
      <c r="E804" s="105">
        <v>0.15543124853624599</v>
      </c>
      <c r="F804" s="115">
        <f t="shared" si="112"/>
        <v>1313595.734376048</v>
      </c>
      <c r="G804" s="116">
        <f t="shared" si="113"/>
        <v>40251224.809955783</v>
      </c>
      <c r="H804" s="110">
        <f t="shared" si="114"/>
        <v>4.3026128359525566E-2</v>
      </c>
      <c r="I804" s="111">
        <f t="shared" si="115"/>
        <v>0.15543124853624596</v>
      </c>
    </row>
    <row r="805" spans="3:9" x14ac:dyDescent="0.35">
      <c r="C805" s="78">
        <f t="shared" si="111"/>
        <v>379500</v>
      </c>
      <c r="D805" s="104">
        <v>4.2847101267551174E-2</v>
      </c>
      <c r="E805" s="105">
        <v>0.15504046053351961</v>
      </c>
      <c r="F805" s="115">
        <f t="shared" si="112"/>
        <v>1308130.0038229702</v>
      </c>
      <c r="G805" s="116">
        <f t="shared" si="113"/>
        <v>40150024.466402568</v>
      </c>
      <c r="H805" s="110">
        <f t="shared" si="114"/>
        <v>4.2847101267551174E-2</v>
      </c>
      <c r="I805" s="111">
        <f t="shared" si="115"/>
        <v>0.15504046053351958</v>
      </c>
    </row>
    <row r="806" spans="3:9" x14ac:dyDescent="0.35">
      <c r="C806" s="78">
        <f t="shared" si="111"/>
        <v>380000</v>
      </c>
      <c r="D806" s="104">
        <v>4.2668814779831282E-2</v>
      </c>
      <c r="E806" s="105">
        <v>0.15465060455282242</v>
      </c>
      <c r="F806" s="115">
        <f t="shared" si="112"/>
        <v>1302686.8840560974</v>
      </c>
      <c r="G806" s="116">
        <f t="shared" si="113"/>
        <v>40049065.483763441</v>
      </c>
      <c r="H806" s="110">
        <f t="shared" si="114"/>
        <v>4.2668814779831282E-2</v>
      </c>
      <c r="I806" s="111">
        <f t="shared" si="115"/>
        <v>0.1546506045528224</v>
      </c>
    </row>
    <row r="807" spans="3:9" x14ac:dyDescent="0.35">
      <c r="C807" s="78">
        <f t="shared" si="111"/>
        <v>380500</v>
      </c>
      <c r="D807" s="104">
        <v>4.2491265832613589E-2</v>
      </c>
      <c r="E807" s="105">
        <v>0.15426167837129942</v>
      </c>
      <c r="F807" s="115">
        <f t="shared" si="112"/>
        <v>1297266.2815384998</v>
      </c>
      <c r="G807" s="116">
        <f t="shared" si="113"/>
        <v>39948347.286397167</v>
      </c>
      <c r="H807" s="110">
        <f t="shared" si="114"/>
        <v>4.2491265832613589E-2</v>
      </c>
      <c r="I807" s="111">
        <f t="shared" si="115"/>
        <v>0.15426167837129939</v>
      </c>
    </row>
    <row r="808" spans="3:9" x14ac:dyDescent="0.35">
      <c r="C808" s="78">
        <f t="shared" si="111"/>
        <v>381000</v>
      </c>
      <c r="D808" s="104">
        <v>4.2314451374820025E-2</v>
      </c>
      <c r="E808" s="105">
        <v>0.15387367977139713</v>
      </c>
      <c r="F808" s="115">
        <f t="shared" si="112"/>
        <v>1291868.1031201943</v>
      </c>
      <c r="G808" s="116">
        <f t="shared" si="113"/>
        <v>39847869.300035417</v>
      </c>
      <c r="H808" s="110">
        <f t="shared" si="114"/>
        <v>4.2314451374820032E-2</v>
      </c>
      <c r="I808" s="111">
        <f t="shared" si="115"/>
        <v>0.15387367977139713</v>
      </c>
    </row>
    <row r="809" spans="3:9" x14ac:dyDescent="0.35">
      <c r="C809" s="78">
        <f t="shared" si="111"/>
        <v>381500</v>
      </c>
      <c r="D809" s="104">
        <v>4.2138368367994318E-2</v>
      </c>
      <c r="E809" s="105">
        <v>0.15348660654085072</v>
      </c>
      <c r="F809" s="115">
        <f t="shared" si="112"/>
        <v>1286492.2560365431</v>
      </c>
      <c r="G809" s="116">
        <f t="shared" si="113"/>
        <v>39747630.951779425</v>
      </c>
      <c r="H809" s="110">
        <f t="shared" si="114"/>
        <v>4.2138368367994325E-2</v>
      </c>
      <c r="I809" s="111">
        <f t="shared" si="115"/>
        <v>0.1534866065408507</v>
      </c>
    </row>
    <row r="810" spans="3:9" x14ac:dyDescent="0.35">
      <c r="C810" s="78">
        <f t="shared" si="111"/>
        <v>382000</v>
      </c>
      <c r="D810" s="104">
        <v>4.1963013786249746E-2</v>
      </c>
      <c r="E810" s="105">
        <v>0.15310045647267184</v>
      </c>
      <c r="F810" s="115">
        <f t="shared" si="112"/>
        <v>1281138.6479066596</v>
      </c>
      <c r="G810" s="116">
        <f t="shared" si="113"/>
        <v>39647631.670096867</v>
      </c>
      <c r="H810" s="110">
        <f t="shared" si="114"/>
        <v>4.1963013786249753E-2</v>
      </c>
      <c r="I810" s="111">
        <f t="shared" si="115"/>
        <v>0.15310045647267184</v>
      </c>
    </row>
    <row r="811" spans="3:9" x14ac:dyDescent="0.35">
      <c r="C811" s="78">
        <f t="shared" si="111"/>
        <v>382500</v>
      </c>
      <c r="D811" s="104">
        <v>4.1788384616217165E-2</v>
      </c>
      <c r="E811" s="105">
        <v>0.15271522736513551</v>
      </c>
      <c r="F811" s="115">
        <f t="shared" si="112"/>
        <v>1275807.1867318212</v>
      </c>
      <c r="G811" s="116">
        <f t="shared" si="113"/>
        <v>39547870.884818435</v>
      </c>
      <c r="H811" s="110">
        <f t="shared" si="114"/>
        <v>4.1788384616217165E-2</v>
      </c>
      <c r="I811" s="111">
        <f t="shared" si="115"/>
        <v>0.15271522736513551</v>
      </c>
    </row>
    <row r="812" spans="3:9" x14ac:dyDescent="0.35">
      <c r="C812" s="78">
        <f t="shared" si="111"/>
        <v>383000</v>
      </c>
      <c r="D812" s="104">
        <v>4.1614477856993244E-2</v>
      </c>
      <c r="E812" s="105">
        <v>0.15233091702176804</v>
      </c>
      <c r="F812" s="115">
        <f t="shared" si="112"/>
        <v>1270497.7808938883</v>
      </c>
      <c r="G812" s="116">
        <f t="shared" si="113"/>
        <v>39448348.027134717</v>
      </c>
      <c r="H812" s="110">
        <f t="shared" si="114"/>
        <v>4.1614477856993244E-2</v>
      </c>
      <c r="I812" s="111">
        <f t="shared" si="115"/>
        <v>0.15233091702176804</v>
      </c>
    </row>
    <row r="813" spans="3:9" x14ac:dyDescent="0.35">
      <c r="C813" s="78">
        <f t="shared" si="111"/>
        <v>383500</v>
      </c>
      <c r="D813" s="104">
        <v>4.1441290520088853E-2</v>
      </c>
      <c r="E813" s="105">
        <v>0.15194752325133407</v>
      </c>
      <c r="F813" s="115">
        <f t="shared" si="112"/>
        <v>1265210.3391537303</v>
      </c>
      <c r="G813" s="116">
        <f t="shared" si="113"/>
        <v>39349062.529592849</v>
      </c>
      <c r="H813" s="110">
        <f t="shared" si="114"/>
        <v>4.144129052008886E-2</v>
      </c>
      <c r="I813" s="111">
        <f t="shared" si="115"/>
        <v>0.15194752325133404</v>
      </c>
    </row>
    <row r="814" spans="3:9" x14ac:dyDescent="0.35">
      <c r="C814" s="78">
        <f t="shared" si="111"/>
        <v>384000</v>
      </c>
      <c r="D814" s="104">
        <v>4.1268819629377715E-2</v>
      </c>
      <c r="E814" s="105">
        <v>0.15156504386782454</v>
      </c>
      <c r="F814" s="115">
        <f t="shared" si="112"/>
        <v>1259944.7706496557</v>
      </c>
      <c r="G814" s="116">
        <f t="shared" si="113"/>
        <v>39250013.826093405</v>
      </c>
      <c r="H814" s="110">
        <f t="shared" si="114"/>
        <v>4.1268819629377722E-2</v>
      </c>
      <c r="I814" s="111">
        <f t="shared" si="115"/>
        <v>0.15156504386782452</v>
      </c>
    </row>
    <row r="815" spans="3:9" x14ac:dyDescent="0.35">
      <c r="C815" s="78">
        <f t="shared" si="111"/>
        <v>384500</v>
      </c>
      <c r="D815" s="104">
        <v>4.1097062221045276E-2</v>
      </c>
      <c r="E815" s="105">
        <v>0.15118347669044371</v>
      </c>
      <c r="F815" s="115">
        <f t="shared" si="112"/>
        <v>1254700.9848958529</v>
      </c>
      <c r="G815" s="116">
        <f t="shared" si="113"/>
        <v>39151201.35188701</v>
      </c>
      <c r="H815" s="110">
        <f t="shared" si="114"/>
        <v>4.1097062221045276E-2</v>
      </c>
      <c r="I815" s="111">
        <f t="shared" si="115"/>
        <v>0.15118347669044371</v>
      </c>
    </row>
    <row r="816" spans="3:9" x14ac:dyDescent="0.35">
      <c r="C816" s="78">
        <f t="shared" ref="C816:C879" si="116">C815+500</f>
        <v>385000</v>
      </c>
      <c r="D816" s="104">
        <v>4.0926015343537805E-2</v>
      </c>
      <c r="E816" s="105">
        <v>0.15080281954359728</v>
      </c>
      <c r="F816" s="115">
        <f t="shared" ref="F816:F879" si="117">D816*F$46</f>
        <v>1249478.8917808349</v>
      </c>
      <c r="G816" s="116">
        <f t="shared" ref="G816:G879" si="118">E816*G$46</f>
        <v>39052624.543571278</v>
      </c>
      <c r="H816" s="110">
        <f t="shared" ref="H816:H879" si="119">((1000*F816)/H$45)/H$46</f>
        <v>4.0926015343537805E-2</v>
      </c>
      <c r="I816" s="111">
        <f t="shared" ref="I816:I879" si="120">((1000*G816)/I$45)/I$46</f>
        <v>0.15080281954359728</v>
      </c>
    </row>
    <row r="817" spans="3:9" x14ac:dyDescent="0.35">
      <c r="C817" s="78">
        <f t="shared" si="116"/>
        <v>385500</v>
      </c>
      <c r="D817" s="104">
        <v>4.0755676057511604E-2</v>
      </c>
      <c r="E817" s="105">
        <v>0.15042307025687945</v>
      </c>
      <c r="F817" s="115">
        <f t="shared" si="117"/>
        <v>1244278.4015658898</v>
      </c>
      <c r="G817" s="116">
        <f t="shared" si="118"/>
        <v>38954282.839087479</v>
      </c>
      <c r="H817" s="110">
        <f t="shared" si="119"/>
        <v>4.0755676057511604E-2</v>
      </c>
      <c r="I817" s="111">
        <f t="shared" si="120"/>
        <v>0.15042307025687943</v>
      </c>
    </row>
    <row r="818" spans="3:9" x14ac:dyDescent="0.35">
      <c r="C818" s="78">
        <f t="shared" si="116"/>
        <v>386000</v>
      </c>
      <c r="D818" s="104">
        <v>4.0586041435782545E-2</v>
      </c>
      <c r="E818" s="105">
        <v>0.15004422666506095</v>
      </c>
      <c r="F818" s="115">
        <f t="shared" si="117"/>
        <v>1239099.4248835398</v>
      </c>
      <c r="G818" s="116">
        <f t="shared" si="118"/>
        <v>38856175.677717403</v>
      </c>
      <c r="H818" s="110">
        <f t="shared" si="119"/>
        <v>4.0586041435782545E-2</v>
      </c>
      <c r="I818" s="111">
        <f t="shared" si="120"/>
        <v>0.15004422666506093</v>
      </c>
    </row>
    <row r="819" spans="3:9" x14ac:dyDescent="0.35">
      <c r="C819" s="78">
        <f t="shared" si="116"/>
        <v>386500</v>
      </c>
      <c r="D819" s="104">
        <v>4.0417108563275773E-2</v>
      </c>
      <c r="E819" s="105">
        <v>0.14966628660807652</v>
      </c>
      <c r="F819" s="115">
        <f t="shared" si="117"/>
        <v>1233941.8727360046</v>
      </c>
      <c r="G819" s="116">
        <f t="shared" si="118"/>
        <v>38758302.500080153</v>
      </c>
      <c r="H819" s="110">
        <f t="shared" si="119"/>
        <v>4.0417108563275773E-2</v>
      </c>
      <c r="I819" s="111">
        <f t="shared" si="120"/>
        <v>0.14966628660807652</v>
      </c>
    </row>
    <row r="820" spans="3:9" x14ac:dyDescent="0.35">
      <c r="C820" s="78">
        <f t="shared" si="116"/>
        <v>387000</v>
      </c>
      <c r="D820" s="104">
        <v>4.0248874536975579E-2</v>
      </c>
      <c r="E820" s="105">
        <v>0.14928924793101256</v>
      </c>
      <c r="F820" s="115">
        <f t="shared" si="117"/>
        <v>1228805.6564936731</v>
      </c>
      <c r="G820" s="116">
        <f t="shared" si="118"/>
        <v>38660662.748128913</v>
      </c>
      <c r="H820" s="110">
        <f t="shared" si="119"/>
        <v>4.0248874536975586E-2</v>
      </c>
      <c r="I820" s="111">
        <f t="shared" si="120"/>
        <v>0.14928924793101253</v>
      </c>
    </row>
    <row r="821" spans="3:9" x14ac:dyDescent="0.35">
      <c r="C821" s="78">
        <f t="shared" si="116"/>
        <v>387500</v>
      </c>
      <c r="D821" s="104">
        <v>4.0081336465875528E-2</v>
      </c>
      <c r="E821" s="105">
        <v>0.14891310848409492</v>
      </c>
      <c r="F821" s="115">
        <f t="shared" si="117"/>
        <v>1223690.6878935783</v>
      </c>
      <c r="G821" s="116">
        <f t="shared" si="118"/>
        <v>38563255.865147829</v>
      </c>
      <c r="H821" s="110">
        <f t="shared" si="119"/>
        <v>4.0081336465875528E-2</v>
      </c>
      <c r="I821" s="111">
        <f t="shared" si="120"/>
        <v>0.14891310848409489</v>
      </c>
    </row>
    <row r="822" spans="3:9" x14ac:dyDescent="0.35">
      <c r="C822" s="78">
        <f t="shared" si="116"/>
        <v>388000</v>
      </c>
      <c r="D822" s="104">
        <v>3.9914491470928799E-2</v>
      </c>
      <c r="E822" s="105">
        <v>0.14853786612267661</v>
      </c>
      <c r="F822" s="115">
        <f t="shared" si="117"/>
        <v>1218596.8790378834</v>
      </c>
      <c r="G822" s="116">
        <f t="shared" si="118"/>
        <v>38466081.295748778</v>
      </c>
      <c r="H822" s="110">
        <f t="shared" si="119"/>
        <v>3.9914491470928792E-2</v>
      </c>
      <c r="I822" s="111">
        <f t="shared" si="120"/>
        <v>0.14853786612267661</v>
      </c>
    </row>
    <row r="823" spans="3:9" x14ac:dyDescent="0.35">
      <c r="C823" s="78">
        <f t="shared" si="116"/>
        <v>388500</v>
      </c>
      <c r="D823" s="104">
        <v>3.9748336684998671E-2</v>
      </c>
      <c r="E823" s="105">
        <v>0.14816351870722572</v>
      </c>
      <c r="F823" s="115">
        <f t="shared" si="117"/>
        <v>1213524.1423923688</v>
      </c>
      <c r="G823" s="116">
        <f t="shared" si="118"/>
        <v>38369138.485868268</v>
      </c>
      <c r="H823" s="110">
        <f t="shared" si="119"/>
        <v>3.9748336684998671E-2</v>
      </c>
      <c r="I823" s="111">
        <f t="shared" si="120"/>
        <v>0.14816351870722572</v>
      </c>
    </row>
    <row r="824" spans="3:9" x14ac:dyDescent="0.35">
      <c r="C824" s="78">
        <f t="shared" si="116"/>
        <v>389000</v>
      </c>
      <c r="D824" s="104">
        <v>3.9582869252809287E-2</v>
      </c>
      <c r="E824" s="105">
        <v>0.1477900641033128</v>
      </c>
      <c r="F824" s="115">
        <f t="shared" si="117"/>
        <v>1208472.3907849293</v>
      </c>
      <c r="G824" s="116">
        <f t="shared" si="118"/>
        <v>38272426.882764168</v>
      </c>
      <c r="H824" s="110">
        <f t="shared" si="119"/>
        <v>3.9582869252809287E-2</v>
      </c>
      <c r="I824" s="111">
        <f t="shared" si="120"/>
        <v>0.1477900641033128</v>
      </c>
    </row>
    <row r="825" spans="3:9" x14ac:dyDescent="0.35">
      <c r="C825" s="78">
        <f t="shared" si="116"/>
        <v>389500</v>
      </c>
      <c r="D825" s="104">
        <v>3.9418086330896565E-2</v>
      </c>
      <c r="E825" s="105">
        <v>0.14741750018159924</v>
      </c>
      <c r="F825" s="115">
        <f t="shared" si="117"/>
        <v>1203441.5374040753</v>
      </c>
      <c r="G825" s="116">
        <f t="shared" si="118"/>
        <v>38175945.935012698</v>
      </c>
      <c r="H825" s="110">
        <f t="shared" si="119"/>
        <v>3.9418086330896558E-2</v>
      </c>
      <c r="I825" s="111">
        <f t="shared" si="120"/>
        <v>0.14741750018159921</v>
      </c>
    </row>
    <row r="826" spans="3:9" x14ac:dyDescent="0.35">
      <c r="C826" s="78">
        <f t="shared" si="116"/>
        <v>390000</v>
      </c>
      <c r="D826" s="104">
        <v>3.9253985087559382E-2</v>
      </c>
      <c r="E826" s="105">
        <v>0.14704582481782477</v>
      </c>
      <c r="F826" s="115">
        <f t="shared" si="117"/>
        <v>1198431.495797443</v>
      </c>
      <c r="G826" s="116">
        <f t="shared" si="118"/>
        <v>38079695.092505187</v>
      </c>
      <c r="H826" s="110">
        <f t="shared" si="119"/>
        <v>3.9253985087559382E-2</v>
      </c>
      <c r="I826" s="111">
        <f t="shared" si="120"/>
        <v>0.14704582481782477</v>
      </c>
    </row>
    <row r="827" spans="3:9" x14ac:dyDescent="0.35">
      <c r="C827" s="78">
        <f t="shared" si="116"/>
        <v>390500</v>
      </c>
      <c r="D827" s="104">
        <v>3.9090562702810791E-2</v>
      </c>
      <c r="E827" s="105">
        <v>0.1466750358927954</v>
      </c>
      <c r="F827" s="115">
        <f t="shared" si="117"/>
        <v>1193442.179870304</v>
      </c>
      <c r="G827" s="116">
        <f t="shared" si="118"/>
        <v>37983673.806444943</v>
      </c>
      <c r="H827" s="110">
        <f t="shared" si="119"/>
        <v>3.9090562702810791E-2</v>
      </c>
      <c r="I827" s="111">
        <f t="shared" si="120"/>
        <v>0.1466750358927954</v>
      </c>
    </row>
    <row r="828" spans="3:9" x14ac:dyDescent="0.35">
      <c r="C828" s="78">
        <f t="shared" si="116"/>
        <v>391000</v>
      </c>
      <c r="D828" s="104">
        <v>3.8927816368329711E-2</v>
      </c>
      <c r="E828" s="105">
        <v>0.14630513129237144</v>
      </c>
      <c r="F828" s="115">
        <f t="shared" si="117"/>
        <v>1188473.503884091</v>
      </c>
      <c r="G828" s="116">
        <f t="shared" si="118"/>
        <v>37887881.529344179</v>
      </c>
      <c r="H828" s="110">
        <f t="shared" si="119"/>
        <v>3.8927816368329718E-2</v>
      </c>
      <c r="I828" s="111">
        <f t="shared" si="120"/>
        <v>0.14630513129237141</v>
      </c>
    </row>
    <row r="829" spans="3:9" x14ac:dyDescent="0.35">
      <c r="C829" s="78">
        <f t="shared" si="116"/>
        <v>391500</v>
      </c>
      <c r="D829" s="104">
        <v>3.8765743287412599E-2</v>
      </c>
      <c r="E829" s="105">
        <v>0.14593610890745534</v>
      </c>
      <c r="F829" s="115">
        <f t="shared" si="117"/>
        <v>1183525.3824549231</v>
      </c>
      <c r="G829" s="116">
        <f t="shared" si="118"/>
        <v>37792317.715020835</v>
      </c>
      <c r="H829" s="110">
        <f t="shared" si="119"/>
        <v>3.8765743287412606E-2</v>
      </c>
      <c r="I829" s="111">
        <f t="shared" si="120"/>
        <v>0.14593610890745534</v>
      </c>
    </row>
    <row r="830" spans="3:9" x14ac:dyDescent="0.35">
      <c r="C830" s="78">
        <f t="shared" si="116"/>
        <v>392000</v>
      </c>
      <c r="D830" s="104">
        <v>3.8604340674925394E-2</v>
      </c>
      <c r="E830" s="105">
        <v>0.14556796663397972</v>
      </c>
      <c r="F830" s="115">
        <f t="shared" si="117"/>
        <v>1178597.7305521369</v>
      </c>
      <c r="G830" s="116">
        <f t="shared" si="118"/>
        <v>37696981.818595476</v>
      </c>
      <c r="H830" s="110">
        <f t="shared" si="119"/>
        <v>3.8604340674925401E-2</v>
      </c>
      <c r="I830" s="111">
        <f t="shared" si="120"/>
        <v>0.1455679666339797</v>
      </c>
    </row>
    <row r="831" spans="3:9" x14ac:dyDescent="0.35">
      <c r="C831" s="78">
        <f t="shared" si="116"/>
        <v>392500</v>
      </c>
      <c r="D831" s="104">
        <v>3.8443605757255618E-2</v>
      </c>
      <c r="E831" s="105">
        <v>0.14520070237289537</v>
      </c>
      <c r="F831" s="115">
        <f t="shared" si="117"/>
        <v>1173690.4634968252</v>
      </c>
      <c r="G831" s="116">
        <f t="shared" si="118"/>
        <v>37601873.296488218</v>
      </c>
      <c r="H831" s="110">
        <f t="shared" si="119"/>
        <v>3.8443605757255618E-2</v>
      </c>
      <c r="I831" s="111">
        <f t="shared" si="120"/>
        <v>0.14520070237289537</v>
      </c>
    </row>
    <row r="832" spans="3:9" x14ac:dyDescent="0.35">
      <c r="C832" s="78">
        <f t="shared" si="116"/>
        <v>393000</v>
      </c>
      <c r="D832" s="104">
        <v>3.828353577226478E-2</v>
      </c>
      <c r="E832" s="105">
        <v>0.14483431403015923</v>
      </c>
      <c r="F832" s="115">
        <f t="shared" si="117"/>
        <v>1168803.4969603845</v>
      </c>
      <c r="G832" s="116">
        <f t="shared" si="118"/>
        <v>37506991.606415577</v>
      </c>
      <c r="H832" s="110">
        <f t="shared" si="119"/>
        <v>3.8283535772264787E-2</v>
      </c>
      <c r="I832" s="111">
        <f t="shared" si="120"/>
        <v>0.14483431403015923</v>
      </c>
    </row>
    <row r="833" spans="3:9" x14ac:dyDescent="0.35">
      <c r="C833" s="78">
        <f t="shared" si="116"/>
        <v>393500</v>
      </c>
      <c r="D833" s="104">
        <v>3.8124127969240924E-2</v>
      </c>
      <c r="E833" s="105">
        <v>0.14446879951672256</v>
      </c>
      <c r="F833" s="115">
        <f t="shared" si="117"/>
        <v>1163936.7469630651</v>
      </c>
      <c r="G833" s="116">
        <f t="shared" si="118"/>
        <v>37412336.207387432</v>
      </c>
      <c r="H833" s="110">
        <f t="shared" si="119"/>
        <v>3.8124127969240931E-2</v>
      </c>
      <c r="I833" s="111">
        <f t="shared" si="120"/>
        <v>0.14446879951672253</v>
      </c>
    </row>
    <row r="834" spans="3:9" x14ac:dyDescent="0.35">
      <c r="C834" s="78">
        <f t="shared" si="116"/>
        <v>394000</v>
      </c>
      <c r="D834" s="104">
        <v>3.7965379608851192E-2</v>
      </c>
      <c r="E834" s="105">
        <v>0.14410415674851895</v>
      </c>
      <c r="F834" s="115">
        <f t="shared" si="117"/>
        <v>1159090.1298725228</v>
      </c>
      <c r="G834" s="116">
        <f t="shared" si="118"/>
        <v>37317906.559703909</v>
      </c>
      <c r="H834" s="110">
        <f t="shared" si="119"/>
        <v>3.7965379608851199E-2</v>
      </c>
      <c r="I834" s="111">
        <f t="shared" si="120"/>
        <v>0.14410415674851892</v>
      </c>
    </row>
    <row r="835" spans="3:9" x14ac:dyDescent="0.35">
      <c r="C835" s="78">
        <f t="shared" si="116"/>
        <v>394500</v>
      </c>
      <c r="D835" s="104">
        <v>3.7807287963095002E-2</v>
      </c>
      <c r="E835" s="105">
        <v>0.14374038364645245</v>
      </c>
      <c r="F835" s="115">
        <f t="shared" si="117"/>
        <v>1154263.5624023904</v>
      </c>
      <c r="G835" s="116">
        <f t="shared" si="118"/>
        <v>37223702.124952301</v>
      </c>
      <c r="H835" s="110">
        <f t="shared" si="119"/>
        <v>3.7807287963095002E-2</v>
      </c>
      <c r="I835" s="111">
        <f t="shared" si="120"/>
        <v>0.14374038364645242</v>
      </c>
    </row>
    <row r="836" spans="3:9" x14ac:dyDescent="0.35">
      <c r="C836" s="78">
        <f t="shared" si="116"/>
        <v>395000</v>
      </c>
      <c r="D836" s="104">
        <v>3.7649850315256993E-2</v>
      </c>
      <c r="E836" s="105">
        <v>0.1433774781363856</v>
      </c>
      <c r="F836" s="115">
        <f t="shared" si="117"/>
        <v>1149456.9616108409</v>
      </c>
      <c r="G836" s="116">
        <f t="shared" si="118"/>
        <v>37129722.366003983</v>
      </c>
      <c r="H836" s="110">
        <f t="shared" si="119"/>
        <v>3.7649850315256993E-2</v>
      </c>
      <c r="I836" s="111">
        <f t="shared" si="120"/>
        <v>0.1433774781363856</v>
      </c>
    </row>
    <row r="837" spans="3:9" x14ac:dyDescent="0.35">
      <c r="C837" s="78">
        <f t="shared" si="116"/>
        <v>395500</v>
      </c>
      <c r="D837" s="104">
        <v>3.7493063959860323E-2</v>
      </c>
      <c r="E837" s="105">
        <v>0.14301543814912793</v>
      </c>
      <c r="F837" s="115">
        <f t="shared" si="117"/>
        <v>1144670.2448991609</v>
      </c>
      <c r="G837" s="116">
        <f t="shared" si="118"/>
        <v>37035966.747011423</v>
      </c>
      <c r="H837" s="110">
        <f t="shared" si="119"/>
        <v>3.7493063959860323E-2</v>
      </c>
      <c r="I837" s="111">
        <f t="shared" si="120"/>
        <v>0.1430154381491279</v>
      </c>
    </row>
    <row r="838" spans="3:9" x14ac:dyDescent="0.35">
      <c r="C838" s="78">
        <f t="shared" si="116"/>
        <v>396000</v>
      </c>
      <c r="D838" s="104">
        <v>3.7336926202620371E-2</v>
      </c>
      <c r="E838" s="105">
        <v>0.14265426162042372</v>
      </c>
      <c r="F838" s="115">
        <f t="shared" si="117"/>
        <v>1139903.3300103375</v>
      </c>
      <c r="G838" s="116">
        <f t="shared" si="118"/>
        <v>36942434.733405016</v>
      </c>
      <c r="H838" s="110">
        <f t="shared" si="119"/>
        <v>3.7336926202620371E-2</v>
      </c>
      <c r="I838" s="111">
        <f t="shared" si="120"/>
        <v>0.14265426162042369</v>
      </c>
    </row>
    <row r="839" spans="3:9" x14ac:dyDescent="0.35">
      <c r="C839" s="78">
        <f t="shared" si="116"/>
        <v>396500</v>
      </c>
      <c r="D839" s="104">
        <v>3.7181434360398204E-2</v>
      </c>
      <c r="E839" s="105">
        <v>0.14229394649094071</v>
      </c>
      <c r="F839" s="115">
        <f t="shared" si="117"/>
        <v>1135156.1350276384</v>
      </c>
      <c r="G839" s="116">
        <f t="shared" si="118"/>
        <v>36849125.791890167</v>
      </c>
      <c r="H839" s="110">
        <f t="shared" si="119"/>
        <v>3.7181434360398211E-2</v>
      </c>
      <c r="I839" s="111">
        <f t="shared" si="120"/>
        <v>0.14229394649094068</v>
      </c>
    </row>
    <row r="840" spans="3:9" x14ac:dyDescent="0.35">
      <c r="C840" s="78">
        <f t="shared" si="116"/>
        <v>397000</v>
      </c>
      <c r="D840" s="104">
        <v>3.7026585761154591E-2</v>
      </c>
      <c r="E840" s="105">
        <v>0.14193449070625785</v>
      </c>
      <c r="F840" s="115">
        <f t="shared" si="117"/>
        <v>1130428.5783732065</v>
      </c>
      <c r="G840" s="116">
        <f t="shared" si="118"/>
        <v>36756039.3904441</v>
      </c>
      <c r="H840" s="110">
        <f t="shared" si="119"/>
        <v>3.7026585761154598E-2</v>
      </c>
      <c r="I840" s="111">
        <f t="shared" si="120"/>
        <v>0.14193449070625785</v>
      </c>
    </row>
    <row r="841" spans="3:9" x14ac:dyDescent="0.35">
      <c r="C841" s="78">
        <f t="shared" si="116"/>
        <v>397500</v>
      </c>
      <c r="D841" s="104">
        <v>3.6872377743904124E-2</v>
      </c>
      <c r="E841" s="105">
        <v>0.14157589221685404</v>
      </c>
      <c r="F841" s="115">
        <f t="shared" si="117"/>
        <v>1125720.5788066604</v>
      </c>
      <c r="G841" s="116">
        <f t="shared" si="118"/>
        <v>36663174.998312958</v>
      </c>
      <c r="H841" s="110">
        <f t="shared" si="119"/>
        <v>3.6872377743904124E-2</v>
      </c>
      <c r="I841" s="111">
        <f t="shared" si="120"/>
        <v>0.14157589221685404</v>
      </c>
    </row>
    <row r="842" spans="3:9" x14ac:dyDescent="0.35">
      <c r="C842" s="78">
        <f t="shared" si="116"/>
        <v>398000</v>
      </c>
      <c r="D842" s="104">
        <v>3.6718807658669375E-2</v>
      </c>
      <c r="E842" s="105">
        <v>0.1412181489780962</v>
      </c>
      <c r="F842" s="115">
        <f t="shared" si="117"/>
        <v>1121032.0554236944</v>
      </c>
      <c r="G842" s="116">
        <f t="shared" si="118"/>
        <v>36570532.086008705</v>
      </c>
      <c r="H842" s="110">
        <f t="shared" si="119"/>
        <v>3.6718807658669375E-2</v>
      </c>
      <c r="I842" s="111">
        <f t="shared" si="120"/>
        <v>0.1412181489780962</v>
      </c>
    </row>
    <row r="843" spans="3:9" x14ac:dyDescent="0.35">
      <c r="C843" s="78">
        <f t="shared" si="116"/>
        <v>398500</v>
      </c>
      <c r="D843" s="104">
        <v>3.6565872866435437E-2</v>
      </c>
      <c r="E843" s="105">
        <v>0.14086125895022758</v>
      </c>
      <c r="F843" s="115">
        <f t="shared" si="117"/>
        <v>1116362.9276546906</v>
      </c>
      <c r="G843" s="116">
        <f t="shared" si="118"/>
        <v>36478110.125306115</v>
      </c>
      <c r="H843" s="110">
        <f t="shared" si="119"/>
        <v>3.6565872866435443E-2</v>
      </c>
      <c r="I843" s="111">
        <f t="shared" si="120"/>
        <v>0.14086125895022755</v>
      </c>
    </row>
    <row r="844" spans="3:9" x14ac:dyDescent="0.35">
      <c r="C844" s="78">
        <f t="shared" si="116"/>
        <v>399000</v>
      </c>
      <c r="D844" s="104">
        <v>3.6413570739104548E-2</v>
      </c>
      <c r="E844" s="105">
        <v>0.14050522009835631</v>
      </c>
      <c r="F844" s="115">
        <f t="shared" si="117"/>
        <v>1111713.1152633331</v>
      </c>
      <c r="G844" s="116">
        <f t="shared" si="118"/>
        <v>36385908.589239791</v>
      </c>
      <c r="H844" s="110">
        <f t="shared" si="119"/>
        <v>3.6413570739104548E-2</v>
      </c>
      <c r="I844" s="111">
        <f t="shared" si="120"/>
        <v>0.14050522009835631</v>
      </c>
    </row>
    <row r="845" spans="3:9" x14ac:dyDescent="0.35">
      <c r="C845" s="78">
        <f t="shared" si="116"/>
        <v>399500</v>
      </c>
      <c r="D845" s="104">
        <v>3.6261898659450925E-2</v>
      </c>
      <c r="E845" s="105">
        <v>0.14015003039244364</v>
      </c>
      <c r="F845" s="115">
        <f t="shared" si="117"/>
        <v>1107082.5383452305</v>
      </c>
      <c r="G845" s="116">
        <f t="shared" si="118"/>
        <v>36293926.952101111</v>
      </c>
      <c r="H845" s="110">
        <f t="shared" si="119"/>
        <v>3.6261898659450932E-2</v>
      </c>
      <c r="I845" s="111">
        <f t="shared" si="120"/>
        <v>0.14015003039244364</v>
      </c>
    </row>
    <row r="846" spans="3:9" x14ac:dyDescent="0.35">
      <c r="C846" s="78">
        <f t="shared" si="116"/>
        <v>400000</v>
      </c>
      <c r="D846" s="104">
        <v>3.6110854021075833E-2</v>
      </c>
      <c r="E846" s="105">
        <v>0.13979568780729248</v>
      </c>
      <c r="F846" s="115">
        <f t="shared" si="117"/>
        <v>1102471.1173265423</v>
      </c>
      <c r="G846" s="116">
        <f t="shared" si="118"/>
        <v>36202164.689435281</v>
      </c>
      <c r="H846" s="110">
        <f t="shared" si="119"/>
        <v>3.611085402107584E-2</v>
      </c>
      <c r="I846" s="111">
        <f t="shared" si="120"/>
        <v>0.13979568780729246</v>
      </c>
    </row>
    <row r="847" spans="3:9" x14ac:dyDescent="0.35">
      <c r="C847" s="78">
        <f t="shared" si="116"/>
        <v>400500</v>
      </c>
      <c r="D847" s="104">
        <v>3.5960434228362724E-2</v>
      </c>
      <c r="E847" s="105">
        <v>0.13944219032253571</v>
      </c>
      <c r="F847" s="115">
        <f t="shared" si="117"/>
        <v>1097878.7729626105</v>
      </c>
      <c r="G847" s="116">
        <f t="shared" si="118"/>
        <v>36110621.278038308</v>
      </c>
      <c r="H847" s="110">
        <f t="shared" si="119"/>
        <v>3.5960434228362724E-2</v>
      </c>
      <c r="I847" s="111">
        <f t="shared" si="120"/>
        <v>0.13944219032253569</v>
      </c>
    </row>
    <row r="848" spans="3:9" x14ac:dyDescent="0.35">
      <c r="C848" s="78">
        <f t="shared" si="116"/>
        <v>401000</v>
      </c>
      <c r="D848" s="104">
        <v>3.5810636696432682E-2</v>
      </c>
      <c r="E848" s="105">
        <v>0.1390895359226248</v>
      </c>
      <c r="F848" s="115">
        <f t="shared" si="117"/>
        <v>1093305.4263365993</v>
      </c>
      <c r="G848" s="116">
        <f t="shared" si="118"/>
        <v>36019296.195954032</v>
      </c>
      <c r="H848" s="110">
        <f t="shared" si="119"/>
        <v>3.5810636696432689E-2</v>
      </c>
      <c r="I848" s="111">
        <f t="shared" si="120"/>
        <v>0.13908953592262477</v>
      </c>
    </row>
    <row r="849" spans="3:9" x14ac:dyDescent="0.35">
      <c r="C849" s="78">
        <f t="shared" si="116"/>
        <v>401500</v>
      </c>
      <c r="D849" s="104">
        <v>3.5661458851099975E-2</v>
      </c>
      <c r="E849" s="105">
        <v>0.13873772259681835</v>
      </c>
      <c r="F849" s="115">
        <f t="shared" si="117"/>
        <v>1088750.9988581373</v>
      </c>
      <c r="G849" s="116">
        <f t="shared" si="118"/>
        <v>35928188.922471181</v>
      </c>
      <c r="H849" s="110">
        <f t="shared" si="119"/>
        <v>3.5661458851099982E-2</v>
      </c>
      <c r="I849" s="111">
        <f t="shared" si="120"/>
        <v>0.13873772259681835</v>
      </c>
    </row>
    <row r="850" spans="3:9" x14ac:dyDescent="0.35">
      <c r="C850" s="78">
        <f t="shared" si="116"/>
        <v>402000</v>
      </c>
      <c r="D850" s="104">
        <v>3.5512898128827873E-2</v>
      </c>
      <c r="E850" s="105">
        <v>0.13838674833917036</v>
      </c>
      <c r="F850" s="115">
        <f t="shared" si="117"/>
        <v>1084215.4122619696</v>
      </c>
      <c r="G850" s="116">
        <f t="shared" si="118"/>
        <v>35837298.938120306</v>
      </c>
      <c r="H850" s="110">
        <f t="shared" si="119"/>
        <v>3.551289812882788E-2</v>
      </c>
      <c r="I850" s="111">
        <f t="shared" si="120"/>
        <v>0.13838674833917036</v>
      </c>
    </row>
    <row r="851" spans="3:9" x14ac:dyDescent="0.35">
      <c r="C851" s="78">
        <f t="shared" si="116"/>
        <v>402500</v>
      </c>
      <c r="D851" s="104">
        <v>3.5364951976684517E-2</v>
      </c>
      <c r="E851" s="105">
        <v>0.13803661114851912</v>
      </c>
      <c r="F851" s="115">
        <f t="shared" si="117"/>
        <v>1079698.5886066095</v>
      </c>
      <c r="G851" s="116">
        <f t="shared" si="118"/>
        <v>35746625.724670932</v>
      </c>
      <c r="H851" s="110">
        <f t="shared" si="119"/>
        <v>3.5364951976684524E-2</v>
      </c>
      <c r="I851" s="111">
        <f t="shared" si="120"/>
        <v>0.13803661114851909</v>
      </c>
    </row>
    <row r="852" spans="3:9" x14ac:dyDescent="0.35">
      <c r="C852" s="78">
        <f t="shared" si="116"/>
        <v>403000</v>
      </c>
      <c r="D852" s="104">
        <v>3.521761785229912E-2</v>
      </c>
      <c r="E852" s="105">
        <v>0.13768730902847559</v>
      </c>
      <c r="F852" s="115">
        <f t="shared" si="117"/>
        <v>1075200.4502730023</v>
      </c>
      <c r="G852" s="116">
        <f t="shared" si="118"/>
        <v>35656168.765128538</v>
      </c>
      <c r="H852" s="110">
        <f t="shared" si="119"/>
        <v>3.521761785229912E-2</v>
      </c>
      <c r="I852" s="111">
        <f t="shared" si="120"/>
        <v>0.13768730902847556</v>
      </c>
    </row>
    <row r="853" spans="3:9" x14ac:dyDescent="0.35">
      <c r="C853" s="78">
        <f t="shared" si="116"/>
        <v>403500</v>
      </c>
      <c r="D853" s="104">
        <v>3.5070893223818164E-2</v>
      </c>
      <c r="E853" s="105">
        <v>0.13733883998741209</v>
      </c>
      <c r="F853" s="115">
        <f t="shared" si="117"/>
        <v>1070720.9199631871</v>
      </c>
      <c r="G853" s="116">
        <f t="shared" si="118"/>
        <v>35565927.543731637</v>
      </c>
      <c r="H853" s="110">
        <f t="shared" si="119"/>
        <v>3.5070893223818164E-2</v>
      </c>
      <c r="I853" s="111">
        <f t="shared" si="120"/>
        <v>0.13733883998741206</v>
      </c>
    </row>
    <row r="854" spans="3:9" x14ac:dyDescent="0.35">
      <c r="C854" s="78">
        <f t="shared" si="116"/>
        <v>404000</v>
      </c>
      <c r="D854" s="104">
        <v>3.4924775569862107E-2</v>
      </c>
      <c r="E854" s="105">
        <v>0.13699120203845092</v>
      </c>
      <c r="F854" s="115">
        <f t="shared" si="117"/>
        <v>1066259.9206989757</v>
      </c>
      <c r="G854" s="116">
        <f t="shared" si="118"/>
        <v>35475901.545948796</v>
      </c>
      <c r="H854" s="110">
        <f t="shared" si="119"/>
        <v>3.4924775569862107E-2</v>
      </c>
      <c r="I854" s="111">
        <f t="shared" si="120"/>
        <v>0.13699120203845092</v>
      </c>
    </row>
    <row r="855" spans="3:9" x14ac:dyDescent="0.35">
      <c r="C855" s="78">
        <f t="shared" si="116"/>
        <v>404500</v>
      </c>
      <c r="D855" s="104">
        <v>3.4779262379481854E-2</v>
      </c>
      <c r="E855" s="105">
        <v>0.1366443931994531</v>
      </c>
      <c r="F855" s="115">
        <f t="shared" si="117"/>
        <v>1061817.375820623</v>
      </c>
      <c r="G855" s="116">
        <f t="shared" si="118"/>
        <v>35386090.258475766</v>
      </c>
      <c r="H855" s="110">
        <f t="shared" si="119"/>
        <v>3.4779262379481854E-2</v>
      </c>
      <c r="I855" s="111">
        <f t="shared" si="120"/>
        <v>0.1366443931994531</v>
      </c>
    </row>
    <row r="856" spans="3:9" x14ac:dyDescent="0.35">
      <c r="C856" s="78">
        <f t="shared" si="116"/>
        <v>405000</v>
      </c>
      <c r="D856" s="104">
        <v>3.4634351152115626E-2</v>
      </c>
      <c r="E856" s="105">
        <v>0.13629841149300695</v>
      </c>
      <c r="F856" s="115">
        <f t="shared" si="117"/>
        <v>1057393.2089855112</v>
      </c>
      <c r="G856" s="116">
        <f t="shared" si="118"/>
        <v>35296493.169232488</v>
      </c>
      <c r="H856" s="110">
        <f t="shared" si="119"/>
        <v>3.4634351152115619E-2</v>
      </c>
      <c r="I856" s="111">
        <f t="shared" si="120"/>
        <v>0.13629841149300695</v>
      </c>
    </row>
    <row r="857" spans="3:9" x14ac:dyDescent="0.35">
      <c r="C857" s="78">
        <f t="shared" si="116"/>
        <v>405500</v>
      </c>
      <c r="D857" s="104">
        <v>3.4490039397546086E-2</v>
      </c>
      <c r="E857" s="105">
        <v>0.13595325494641691</v>
      </c>
      <c r="F857" s="115">
        <f t="shared" si="117"/>
        <v>1052987.34416684</v>
      </c>
      <c r="G857" s="116">
        <f t="shared" si="118"/>
        <v>35207109.767360218</v>
      </c>
      <c r="H857" s="110">
        <f t="shared" si="119"/>
        <v>3.4490039397546086E-2</v>
      </c>
      <c r="I857" s="111">
        <f t="shared" si="120"/>
        <v>0.13595325494641688</v>
      </c>
    </row>
    <row r="858" spans="3:9" x14ac:dyDescent="0.35">
      <c r="C858" s="78">
        <f t="shared" si="116"/>
        <v>406000</v>
      </c>
      <c r="D858" s="104">
        <v>3.4346324635857475E-2</v>
      </c>
      <c r="E858" s="105">
        <v>0.1356089215916923</v>
      </c>
      <c r="F858" s="115">
        <f t="shared" si="117"/>
        <v>1048599.7056523177</v>
      </c>
      <c r="G858" s="116">
        <f t="shared" si="118"/>
        <v>35117939.543218613</v>
      </c>
      <c r="H858" s="110">
        <f t="shared" si="119"/>
        <v>3.4346324635857475E-2</v>
      </c>
      <c r="I858" s="111">
        <f t="shared" si="120"/>
        <v>0.13560892159169227</v>
      </c>
    </row>
    <row r="859" spans="3:9" x14ac:dyDescent="0.35">
      <c r="C859" s="78">
        <f t="shared" si="116"/>
        <v>406500</v>
      </c>
      <c r="D859" s="104">
        <v>3.4203204397393085E-2</v>
      </c>
      <c r="E859" s="105">
        <v>0.13526540946553595</v>
      </c>
      <c r="F859" s="115">
        <f t="shared" si="117"/>
        <v>1044230.2180428642</v>
      </c>
      <c r="G859" s="116">
        <f t="shared" si="118"/>
        <v>35028981.988382779</v>
      </c>
      <c r="H859" s="110">
        <f t="shared" si="119"/>
        <v>3.4203204397393085E-2</v>
      </c>
      <c r="I859" s="111">
        <f t="shared" si="120"/>
        <v>0.13526540946553595</v>
      </c>
    </row>
    <row r="860" spans="3:9" x14ac:dyDescent="0.35">
      <c r="C860" s="78">
        <f t="shared" si="116"/>
        <v>407000</v>
      </c>
      <c r="D860" s="104">
        <v>3.4060676222712652E-2</v>
      </c>
      <c r="E860" s="105">
        <v>0.13492271660933325</v>
      </c>
      <c r="F860" s="115">
        <f t="shared" si="117"/>
        <v>1039878.8062513086</v>
      </c>
      <c r="G860" s="116">
        <f t="shared" si="118"/>
        <v>34940236.595640443</v>
      </c>
      <c r="H860" s="110">
        <f t="shared" si="119"/>
        <v>3.4060676222712652E-2</v>
      </c>
      <c r="I860" s="111">
        <f t="shared" si="120"/>
        <v>0.13492271660933322</v>
      </c>
    </row>
    <row r="861" spans="3:9" x14ac:dyDescent="0.35">
      <c r="C861" s="78">
        <f t="shared" si="116"/>
        <v>407500</v>
      </c>
      <c r="D861" s="104">
        <v>3.391873766255029E-2</v>
      </c>
      <c r="E861" s="105">
        <v>0.13458084106914073</v>
      </c>
      <c r="F861" s="115">
        <f t="shared" si="117"/>
        <v>1035545.3955011063</v>
      </c>
      <c r="G861" s="116">
        <f t="shared" si="118"/>
        <v>34851702.858988993</v>
      </c>
      <c r="H861" s="110">
        <f t="shared" si="119"/>
        <v>3.391873766255029E-2</v>
      </c>
      <c r="I861" s="111">
        <f t="shared" si="120"/>
        <v>0.1345808410691407</v>
      </c>
    </row>
    <row r="862" spans="3:9" x14ac:dyDescent="0.35">
      <c r="C862" s="78">
        <f t="shared" si="116"/>
        <v>408000</v>
      </c>
      <c r="D862" s="104">
        <v>3.3777386277772235E-2</v>
      </c>
      <c r="E862" s="105">
        <v>0.13423978089567509</v>
      </c>
      <c r="F862" s="115">
        <f t="shared" si="117"/>
        <v>1031229.9113250476</v>
      </c>
      <c r="G862" s="116">
        <f t="shared" si="118"/>
        <v>34763380.273632638</v>
      </c>
      <c r="H862" s="110">
        <f t="shared" si="119"/>
        <v>3.3777386277772235E-2</v>
      </c>
      <c r="I862" s="111">
        <f t="shared" si="120"/>
        <v>0.13423978089567506</v>
      </c>
    </row>
    <row r="863" spans="3:9" x14ac:dyDescent="0.35">
      <c r="C863" s="78">
        <f t="shared" si="116"/>
        <v>408500</v>
      </c>
      <c r="D863" s="104">
        <v>3.3636619639335022E-2</v>
      </c>
      <c r="E863" s="105">
        <v>0.13389953414430206</v>
      </c>
      <c r="F863" s="115">
        <f t="shared" si="117"/>
        <v>1026932.2795639822</v>
      </c>
      <c r="G863" s="116">
        <f t="shared" si="118"/>
        <v>34675268.335979514</v>
      </c>
      <c r="H863" s="110">
        <f t="shared" si="119"/>
        <v>3.3636619639335022E-2</v>
      </c>
      <c r="I863" s="111">
        <f t="shared" si="120"/>
        <v>0.13389953414430206</v>
      </c>
    </row>
    <row r="864" spans="3:9" x14ac:dyDescent="0.35">
      <c r="C864" s="78">
        <f t="shared" si="116"/>
        <v>409000</v>
      </c>
      <c r="D864" s="104">
        <v>3.3496435328243722E-2</v>
      </c>
      <c r="E864" s="105">
        <v>0.13356009887502532</v>
      </c>
      <c r="F864" s="115">
        <f t="shared" si="117"/>
        <v>1022652.4263655428</v>
      </c>
      <c r="G864" s="116">
        <f t="shared" si="118"/>
        <v>34587366.543638833</v>
      </c>
      <c r="H864" s="110">
        <f t="shared" si="119"/>
        <v>3.3496435328243722E-2</v>
      </c>
      <c r="I864" s="111">
        <f t="shared" si="120"/>
        <v>0.13356009887502532</v>
      </c>
    </row>
    <row r="865" spans="3:9" x14ac:dyDescent="0.35">
      <c r="C865" s="78">
        <f t="shared" si="116"/>
        <v>409500</v>
      </c>
      <c r="D865" s="104">
        <v>3.3356830935510368E-2</v>
      </c>
      <c r="E865" s="105">
        <v>0.13322147315247526</v>
      </c>
      <c r="F865" s="115">
        <f t="shared" si="117"/>
        <v>1018390.2781828771</v>
      </c>
      <c r="G865" s="116">
        <f t="shared" si="118"/>
        <v>34499674.395417958</v>
      </c>
      <c r="H865" s="110">
        <f t="shared" si="119"/>
        <v>3.3356830935510368E-2</v>
      </c>
      <c r="I865" s="111">
        <f t="shared" si="120"/>
        <v>0.13322147315247529</v>
      </c>
    </row>
    <row r="866" spans="3:9" x14ac:dyDescent="0.35">
      <c r="C866" s="78">
        <f t="shared" si="116"/>
        <v>410000</v>
      </c>
      <c r="D866" s="104">
        <v>3.3217804062112562E-2</v>
      </c>
      <c r="E866" s="105">
        <v>0.13288365504589822</v>
      </c>
      <c r="F866" s="115">
        <f t="shared" si="117"/>
        <v>1014145.7617733832</v>
      </c>
      <c r="G866" s="116">
        <f t="shared" si="118"/>
        <v>34412191.391319618</v>
      </c>
      <c r="H866" s="110">
        <f t="shared" si="119"/>
        <v>3.3217804062112569E-2</v>
      </c>
      <c r="I866" s="111">
        <f t="shared" si="120"/>
        <v>0.13288365504589822</v>
      </c>
    </row>
    <row r="867" spans="3:9" x14ac:dyDescent="0.35">
      <c r="C867" s="78">
        <f t="shared" si="116"/>
        <v>410500</v>
      </c>
      <c r="D867" s="104">
        <v>3.3079352318952274E-2</v>
      </c>
      <c r="E867" s="105">
        <v>0.13254664262914534</v>
      </c>
      <c r="F867" s="115">
        <f t="shared" si="117"/>
        <v>1009918.804197452</v>
      </c>
      <c r="G867" s="116">
        <f t="shared" si="118"/>
        <v>34324917.032539032</v>
      </c>
      <c r="H867" s="110">
        <f t="shared" si="119"/>
        <v>3.3079352318952274E-2</v>
      </c>
      <c r="I867" s="111">
        <f t="shared" si="120"/>
        <v>0.13254664262914531</v>
      </c>
    </row>
    <row r="868" spans="3:9" x14ac:dyDescent="0.35">
      <c r="C868" s="78">
        <f t="shared" si="116"/>
        <v>411000</v>
      </c>
      <c r="D868" s="104">
        <v>3.2941473326814706E-2</v>
      </c>
      <c r="E868" s="105">
        <v>0.13221043398066146</v>
      </c>
      <c r="F868" s="115">
        <f t="shared" si="117"/>
        <v>1005709.3328172115</v>
      </c>
      <c r="G868" s="116">
        <f t="shared" si="118"/>
        <v>34237850.821461014</v>
      </c>
      <c r="H868" s="110">
        <f t="shared" si="119"/>
        <v>3.2941473326814706E-2</v>
      </c>
      <c r="I868" s="111">
        <f t="shared" si="120"/>
        <v>0.13221043398066143</v>
      </c>
    </row>
    <row r="869" spans="3:9" x14ac:dyDescent="0.35">
      <c r="C869" s="78">
        <f t="shared" si="116"/>
        <v>411500</v>
      </c>
      <c r="D869" s="104">
        <v>3.2804164716327508E-2</v>
      </c>
      <c r="E869" s="105">
        <v>0.13187502718347449</v>
      </c>
      <c r="F869" s="115">
        <f t="shared" si="117"/>
        <v>1001517.2752952813</v>
      </c>
      <c r="G869" s="116">
        <f t="shared" si="118"/>
        <v>34150992.261657253</v>
      </c>
      <c r="H869" s="110">
        <f t="shared" si="119"/>
        <v>3.2804164716327515E-2</v>
      </c>
      <c r="I869" s="111">
        <f t="shared" si="120"/>
        <v>0.13187502718347449</v>
      </c>
    </row>
    <row r="870" spans="3:9" x14ac:dyDescent="0.35">
      <c r="C870" s="78">
        <f t="shared" si="116"/>
        <v>412000</v>
      </c>
      <c r="D870" s="104">
        <v>3.2667424127920001E-2</v>
      </c>
      <c r="E870" s="105">
        <v>0.13154042032518409</v>
      </c>
      <c r="F870" s="115">
        <f t="shared" si="117"/>
        <v>997342.55959352781</v>
      </c>
      <c r="G870" s="116">
        <f t="shared" si="118"/>
        <v>34064340.857883327</v>
      </c>
      <c r="H870" s="110">
        <f t="shared" si="119"/>
        <v>3.2667424127920001E-2</v>
      </c>
      <c r="I870" s="111">
        <f t="shared" si="120"/>
        <v>0.13154042032518409</v>
      </c>
    </row>
    <row r="871" spans="3:9" x14ac:dyDescent="0.35">
      <c r="C871" s="78">
        <f t="shared" si="116"/>
        <v>412500</v>
      </c>
      <c r="D871" s="104">
        <v>3.2531249211782645E-2</v>
      </c>
      <c r="E871" s="105">
        <v>0.13120661149795115</v>
      </c>
      <c r="F871" s="115">
        <f t="shared" si="117"/>
        <v>993185.11397182697</v>
      </c>
      <c r="G871" s="116">
        <f t="shared" si="118"/>
        <v>33977896.11607603</v>
      </c>
      <c r="H871" s="110">
        <f t="shared" si="119"/>
        <v>3.2531249211782645E-2</v>
      </c>
      <c r="I871" s="111">
        <f t="shared" si="120"/>
        <v>0.13120661149795115</v>
      </c>
    </row>
    <row r="872" spans="3:9" x14ac:dyDescent="0.35">
      <c r="C872" s="78">
        <f t="shared" si="116"/>
        <v>413000</v>
      </c>
      <c r="D872" s="104">
        <v>3.2395637627826664E-2</v>
      </c>
      <c r="E872" s="105">
        <v>0.13087359879848656</v>
      </c>
      <c r="F872" s="115">
        <f t="shared" si="117"/>
        <v>989044.86698683142</v>
      </c>
      <c r="G872" s="116">
        <f t="shared" si="118"/>
        <v>33891657.543350458</v>
      </c>
      <c r="H872" s="110">
        <f t="shared" si="119"/>
        <v>3.2395637627826664E-2</v>
      </c>
      <c r="I872" s="111">
        <f t="shared" si="120"/>
        <v>0.13087359879848653</v>
      </c>
    </row>
    <row r="873" spans="3:9" x14ac:dyDescent="0.35">
      <c r="C873" s="78">
        <f t="shared" si="116"/>
        <v>413500</v>
      </c>
      <c r="D873" s="104">
        <v>3.2260587045643795E-2</v>
      </c>
      <c r="E873" s="105">
        <v>0.13054138032804066</v>
      </c>
      <c r="F873" s="115">
        <f t="shared" si="117"/>
        <v>984921.74749074178</v>
      </c>
      <c r="G873" s="116">
        <f t="shared" si="118"/>
        <v>33805624.647997253</v>
      </c>
      <c r="H873" s="110">
        <f t="shared" si="119"/>
        <v>3.2260587045643795E-2</v>
      </c>
      <c r="I873" s="111">
        <f t="shared" si="120"/>
        <v>0.13054138032804066</v>
      </c>
    </row>
    <row r="874" spans="3:9" x14ac:dyDescent="0.35">
      <c r="C874" s="78">
        <f t="shared" si="116"/>
        <v>414000</v>
      </c>
      <c r="D874" s="104">
        <v>3.2126095144466314E-2</v>
      </c>
      <c r="E874" s="105">
        <v>0.13020995419239204</v>
      </c>
      <c r="F874" s="115">
        <f t="shared" si="117"/>
        <v>980815.68463008583</v>
      </c>
      <c r="G874" s="116">
        <f t="shared" si="118"/>
        <v>33719796.939479701</v>
      </c>
      <c r="H874" s="110">
        <f t="shared" si="119"/>
        <v>3.2126095144466321E-2</v>
      </c>
      <c r="I874" s="111">
        <f t="shared" si="120"/>
        <v>0.13020995419239201</v>
      </c>
    </row>
    <row r="875" spans="3:9" x14ac:dyDescent="0.35">
      <c r="C875" s="78">
        <f t="shared" si="116"/>
        <v>414500</v>
      </c>
      <c r="D875" s="104">
        <v>3.199215961312709E-2</v>
      </c>
      <c r="E875" s="105">
        <v>0.12987931850183729</v>
      </c>
      <c r="F875" s="115">
        <f t="shared" si="117"/>
        <v>976726.60784449941</v>
      </c>
      <c r="G875" s="116">
        <f t="shared" si="118"/>
        <v>33634173.928431116</v>
      </c>
      <c r="H875" s="110">
        <f t="shared" si="119"/>
        <v>3.199215961312709E-2</v>
      </c>
      <c r="I875" s="111">
        <f t="shared" si="120"/>
        <v>0.12987931850183726</v>
      </c>
    </row>
    <row r="876" spans="3:9" x14ac:dyDescent="0.35">
      <c r="C876" s="78">
        <f t="shared" si="116"/>
        <v>415000</v>
      </c>
      <c r="D876" s="104">
        <v>3.185877815001991E-2</v>
      </c>
      <c r="E876" s="105">
        <v>0.12954947137117964</v>
      </c>
      <c r="F876" s="115">
        <f t="shared" si="117"/>
        <v>972654.4468655152</v>
      </c>
      <c r="G876" s="116">
        <f t="shared" si="118"/>
        <v>33548755.126651861</v>
      </c>
      <c r="H876" s="110">
        <f t="shared" si="119"/>
        <v>3.185877815001991E-2</v>
      </c>
      <c r="I876" s="111">
        <f t="shared" si="120"/>
        <v>0.12954947137117961</v>
      </c>
    </row>
    <row r="877" spans="3:9" x14ac:dyDescent="0.35">
      <c r="C877" s="78">
        <f t="shared" si="116"/>
        <v>415500</v>
      </c>
      <c r="D877" s="104">
        <v>3.1725948463059886E-2</v>
      </c>
      <c r="E877" s="105">
        <v>0.12922041091971861</v>
      </c>
      <c r="F877" s="115">
        <f t="shared" si="117"/>
        <v>968599.13171535335</v>
      </c>
      <c r="G877" s="116">
        <f t="shared" si="118"/>
        <v>33463540.04710668</v>
      </c>
      <c r="H877" s="110">
        <f t="shared" si="119"/>
        <v>3.1725948463059893E-2</v>
      </c>
      <c r="I877" s="111">
        <f t="shared" si="120"/>
        <v>0.12922041091971859</v>
      </c>
    </row>
    <row r="878" spans="3:9" x14ac:dyDescent="0.35">
      <c r="C878" s="78">
        <f t="shared" si="116"/>
        <v>416000</v>
      </c>
      <c r="D878" s="104">
        <v>3.1593668269644097E-2</v>
      </c>
      <c r="E878" s="105">
        <v>0.12889213527123916</v>
      </c>
      <c r="F878" s="115">
        <f t="shared" si="117"/>
        <v>964560.59270572034</v>
      </c>
      <c r="G878" s="116">
        <f t="shared" si="118"/>
        <v>33378528.203921881</v>
      </c>
      <c r="H878" s="110">
        <f t="shared" si="119"/>
        <v>3.1593668269644097E-2</v>
      </c>
      <c r="I878" s="111">
        <f t="shared" si="120"/>
        <v>0.12889213527123913</v>
      </c>
    </row>
    <row r="879" spans="3:9" x14ac:dyDescent="0.35">
      <c r="C879" s="78">
        <f t="shared" si="116"/>
        <v>416500</v>
      </c>
      <c r="D879" s="104">
        <v>3.1461935296612377E-2</v>
      </c>
      <c r="E879" s="105">
        <v>0.12856464255400094</v>
      </c>
      <c r="F879" s="115">
        <f t="shared" si="117"/>
        <v>960538.76043661195</v>
      </c>
      <c r="G879" s="116">
        <f t="shared" si="118"/>
        <v>33293719.112382576</v>
      </c>
      <c r="H879" s="110">
        <f t="shared" si="119"/>
        <v>3.1461935296612377E-2</v>
      </c>
      <c r="I879" s="111">
        <f t="shared" si="120"/>
        <v>0.12856464255400094</v>
      </c>
    </row>
    <row r="880" spans="3:9" x14ac:dyDescent="0.35">
      <c r="C880" s="78">
        <f t="shared" ref="C880:C943" si="121">C879+500</f>
        <v>417000</v>
      </c>
      <c r="D880" s="104">
        <v>3.1330747280208217E-2</v>
      </c>
      <c r="E880" s="105">
        <v>0.12823793090072758</v>
      </c>
      <c r="F880" s="115">
        <f t="shared" ref="F880:F943" si="122">D880*F$46</f>
        <v>956533.56579511892</v>
      </c>
      <c r="G880" s="116">
        <f t="shared" ref="G880:G943" si="123">E880*G$46</f>
        <v>33209112.28892988</v>
      </c>
      <c r="H880" s="110">
        <f t="shared" ref="H880:H943" si="124">((1000*F880)/H$45)/H$46</f>
        <v>3.1330747280208217E-2</v>
      </c>
      <c r="I880" s="111">
        <f t="shared" ref="I880:I943" si="125">((1000*G880)/I$45)/I$46</f>
        <v>0.12823793090072755</v>
      </c>
    </row>
    <row r="881" spans="3:9" x14ac:dyDescent="0.35">
      <c r="C881" s="78">
        <f t="shared" si="121"/>
        <v>417500</v>
      </c>
      <c r="D881" s="104">
        <v>3.1200101966039871E-2</v>
      </c>
      <c r="E881" s="105">
        <v>0.12791199844859641</v>
      </c>
      <c r="F881" s="115">
        <f t="shared" si="122"/>
        <v>952544.93995424046</v>
      </c>
      <c r="G881" s="116">
        <f t="shared" si="123"/>
        <v>33124707.25115826</v>
      </c>
      <c r="H881" s="110">
        <f t="shared" si="124"/>
        <v>3.1200101966039871E-2</v>
      </c>
      <c r="I881" s="111">
        <f t="shared" si="125"/>
        <v>0.12791199844859638</v>
      </c>
    </row>
    <row r="882" spans="3:9" x14ac:dyDescent="0.35">
      <c r="C882" s="78">
        <f t="shared" si="121"/>
        <v>418000</v>
      </c>
      <c r="D882" s="104">
        <v>3.1069997109041625E-2</v>
      </c>
      <c r="E882" s="105">
        <v>0.12758684333922721</v>
      </c>
      <c r="F882" s="115">
        <f t="shared" si="122"/>
        <v>948572.81437170098</v>
      </c>
      <c r="G882" s="116">
        <f t="shared" si="123"/>
        <v>33040503.517812625</v>
      </c>
      <c r="H882" s="110">
        <f t="shared" si="124"/>
        <v>3.1069997109041628E-2</v>
      </c>
      <c r="I882" s="111">
        <f t="shared" si="125"/>
        <v>0.12758684333922721</v>
      </c>
    </row>
    <row r="883" spans="3:9" x14ac:dyDescent="0.35">
      <c r="C883" s="78">
        <f t="shared" si="121"/>
        <v>418500</v>
      </c>
      <c r="D883" s="104">
        <v>3.0940430473435244E-2</v>
      </c>
      <c r="E883" s="105">
        <v>0.12726246371867223</v>
      </c>
      <c r="F883" s="115">
        <f t="shared" si="122"/>
        <v>944617.12078877329</v>
      </c>
      <c r="G883" s="116">
        <f t="shared" si="123"/>
        <v>32956500.60878573</v>
      </c>
      <c r="H883" s="110">
        <f t="shared" si="124"/>
        <v>3.0940430473435247E-2</v>
      </c>
      <c r="I883" s="111">
        <f t="shared" si="125"/>
        <v>0.1272624637186722</v>
      </c>
    </row>
    <row r="884" spans="3:9" x14ac:dyDescent="0.35">
      <c r="C884" s="78">
        <f t="shared" si="121"/>
        <v>419000</v>
      </c>
      <c r="D884" s="104">
        <v>3.0811399832691478E-2</v>
      </c>
      <c r="E884" s="105">
        <v>0.12693885773740518</v>
      </c>
      <c r="F884" s="115">
        <f t="shared" si="122"/>
        <v>940677.79122910358</v>
      </c>
      <c r="G884" s="116">
        <f t="shared" si="123"/>
        <v>32872698.045115344</v>
      </c>
      <c r="H884" s="110">
        <f t="shared" si="124"/>
        <v>3.0811399832691475E-2</v>
      </c>
      <c r="I884" s="111">
        <f t="shared" si="125"/>
        <v>0.12693885773740518</v>
      </c>
    </row>
    <row r="885" spans="3:9" x14ac:dyDescent="0.35">
      <c r="C885" s="78">
        <f t="shared" si="121"/>
        <v>419500</v>
      </c>
      <c r="D885" s="104">
        <v>3.0682902969491894E-2</v>
      </c>
      <c r="E885" s="105">
        <v>0.12661602355031099</v>
      </c>
      <c r="F885" s="115">
        <f t="shared" si="122"/>
        <v>936754.75799754623</v>
      </c>
      <c r="G885" s="116">
        <f t="shared" si="123"/>
        <v>32789095.348981578</v>
      </c>
      <c r="H885" s="110">
        <f t="shared" si="124"/>
        <v>3.0682902969491894E-2</v>
      </c>
      <c r="I885" s="111">
        <f t="shared" si="125"/>
        <v>0.12661602355031099</v>
      </c>
    </row>
    <row r="886" spans="3:9" x14ac:dyDescent="0.35">
      <c r="C886" s="78">
        <f t="shared" si="121"/>
        <v>420000</v>
      </c>
      <c r="D886" s="104">
        <v>3.0554937675690681E-2</v>
      </c>
      <c r="E886" s="105">
        <v>0.12629395931667506</v>
      </c>
      <c r="F886" s="115">
        <f t="shared" si="122"/>
        <v>932847.95367899688</v>
      </c>
      <c r="G886" s="116">
        <f t="shared" si="123"/>
        <v>32705692.043704115</v>
      </c>
      <c r="H886" s="110">
        <f t="shared" si="124"/>
        <v>3.0554937675690685E-2</v>
      </c>
      <c r="I886" s="111">
        <f t="shared" si="125"/>
        <v>0.12629395931667503</v>
      </c>
    </row>
    <row r="887" spans="3:9" x14ac:dyDescent="0.35">
      <c r="C887" s="78">
        <f t="shared" si="121"/>
        <v>420500</v>
      </c>
      <c r="D887" s="104">
        <v>3.0427501752276764E-2</v>
      </c>
      <c r="E887" s="105">
        <v>0.12597266320017286</v>
      </c>
      <c r="F887" s="115">
        <f t="shared" si="122"/>
        <v>928957.31113723689</v>
      </c>
      <c r="G887" s="116">
        <f t="shared" si="123"/>
        <v>32622487.653739508</v>
      </c>
      <c r="H887" s="110">
        <f t="shared" si="124"/>
        <v>3.0427501752276764E-2</v>
      </c>
      <c r="I887" s="111">
        <f t="shared" si="125"/>
        <v>0.12597266320017286</v>
      </c>
    </row>
    <row r="888" spans="3:9" x14ac:dyDescent="0.35">
      <c r="C888" s="78">
        <f t="shared" si="121"/>
        <v>421000</v>
      </c>
      <c r="D888" s="104">
        <v>3.0300593009336001E-2</v>
      </c>
      <c r="E888" s="105">
        <v>0.12565213336885953</v>
      </c>
      <c r="F888" s="115">
        <f t="shared" si="122"/>
        <v>925082.76351377857</v>
      </c>
      <c r="G888" s="116">
        <f t="shared" si="123"/>
        <v>32539481.704678487</v>
      </c>
      <c r="H888" s="110">
        <f t="shared" si="124"/>
        <v>3.0300593009336005E-2</v>
      </c>
      <c r="I888" s="111">
        <f t="shared" si="125"/>
        <v>0.1256521333688595</v>
      </c>
    </row>
    <row r="889" spans="3:9" x14ac:dyDescent="0.35">
      <c r="C889" s="78">
        <f t="shared" si="121"/>
        <v>421500</v>
      </c>
      <c r="D889" s="104">
        <v>3.0174209266013552E-2</v>
      </c>
      <c r="E889" s="105">
        <v>0.12533236799515929</v>
      </c>
      <c r="F889" s="115">
        <f t="shared" si="122"/>
        <v>921224.24422671634</v>
      </c>
      <c r="G889" s="116">
        <f t="shared" si="123"/>
        <v>32456673.723243233</v>
      </c>
      <c r="H889" s="110">
        <f t="shared" si="124"/>
        <v>3.0174209266013555E-2</v>
      </c>
      <c r="I889" s="111">
        <f t="shared" si="125"/>
        <v>0.12533236799515926</v>
      </c>
    </row>
    <row r="890" spans="3:9" x14ac:dyDescent="0.35">
      <c r="C890" s="78">
        <f t="shared" si="121"/>
        <v>422000</v>
      </c>
      <c r="D890" s="104">
        <v>3.0048348350476373E-2</v>
      </c>
      <c r="E890" s="105">
        <v>0.12501336525585513</v>
      </c>
      <c r="F890" s="115">
        <f t="shared" si="122"/>
        <v>917381.68696958164</v>
      </c>
      <c r="G890" s="116">
        <f t="shared" si="123"/>
        <v>32374063.237284683</v>
      </c>
      <c r="H890" s="110">
        <f t="shared" si="124"/>
        <v>3.0048348350476376E-2</v>
      </c>
      <c r="I890" s="111">
        <f t="shared" si="125"/>
        <v>0.12501336525585513</v>
      </c>
    </row>
    <row r="891" spans="3:9" x14ac:dyDescent="0.35">
      <c r="C891" s="78">
        <f t="shared" si="121"/>
        <v>422500</v>
      </c>
      <c r="D891" s="104">
        <v>2.9923008099875963E-2</v>
      </c>
      <c r="E891" s="105">
        <v>0.12469512333207841</v>
      </c>
      <c r="F891" s="115">
        <f t="shared" si="122"/>
        <v>913555.0257102059</v>
      </c>
      <c r="G891" s="116">
        <f t="shared" si="123"/>
        <v>32291649.775779855</v>
      </c>
      <c r="H891" s="110">
        <f t="shared" si="124"/>
        <v>2.9923008099875966E-2</v>
      </c>
      <c r="I891" s="111">
        <f t="shared" si="125"/>
        <v>0.12469512333207841</v>
      </c>
    </row>
    <row r="892" spans="3:9" x14ac:dyDescent="0.35">
      <c r="C892" s="78">
        <f t="shared" si="121"/>
        <v>423000</v>
      </c>
      <c r="D892" s="104">
        <v>2.9798186360311101E-2</v>
      </c>
      <c r="E892" s="105">
        <v>0.12437764040929837</v>
      </c>
      <c r="F892" s="115">
        <f t="shared" si="122"/>
        <v>909744.19468958257</v>
      </c>
      <c r="G892" s="116">
        <f t="shared" si="123"/>
        <v>32209432.86882912</v>
      </c>
      <c r="H892" s="110">
        <f t="shared" si="124"/>
        <v>2.9798186360311101E-2</v>
      </c>
      <c r="I892" s="111">
        <f t="shared" si="125"/>
        <v>0.12437764040929837</v>
      </c>
    </row>
    <row r="893" spans="3:9" x14ac:dyDescent="0.35">
      <c r="C893" s="78">
        <f t="shared" si="121"/>
        <v>423500</v>
      </c>
      <c r="D893" s="104">
        <v>2.967388098679093E-2</v>
      </c>
      <c r="E893" s="105">
        <v>0.12406091467731195</v>
      </c>
      <c r="F893" s="115">
        <f t="shared" si="122"/>
        <v>905949.12842074025</v>
      </c>
      <c r="G893" s="116">
        <f t="shared" si="123"/>
        <v>32127412.047653574</v>
      </c>
      <c r="H893" s="110">
        <f t="shared" si="124"/>
        <v>2.967388098679093E-2</v>
      </c>
      <c r="I893" s="111">
        <f t="shared" si="125"/>
        <v>0.12406091467731195</v>
      </c>
    </row>
    <row r="894" spans="3:9" x14ac:dyDescent="0.35">
      <c r="C894" s="78">
        <f t="shared" si="121"/>
        <v>424000</v>
      </c>
      <c r="D894" s="104">
        <v>2.9550089843198023E-2</v>
      </c>
      <c r="E894" s="105">
        <v>0.12374494433023336</v>
      </c>
      <c r="F894" s="115">
        <f t="shared" si="122"/>
        <v>902169.76168761484</v>
      </c>
      <c r="G894" s="116">
        <f t="shared" si="123"/>
        <v>32045586.844592337</v>
      </c>
      <c r="H894" s="110">
        <f t="shared" si="124"/>
        <v>2.9550089843198027E-2</v>
      </c>
      <c r="I894" s="111">
        <f t="shared" si="125"/>
        <v>0.12374494433023336</v>
      </c>
    </row>
    <row r="895" spans="3:9" x14ac:dyDescent="0.35">
      <c r="C895" s="78">
        <f t="shared" si="121"/>
        <v>424500</v>
      </c>
      <c r="D895" s="104">
        <v>2.9426810802251704E-2</v>
      </c>
      <c r="E895" s="105">
        <v>0.12342972756648382</v>
      </c>
      <c r="F895" s="115">
        <f t="shared" si="122"/>
        <v>898406.02954392997</v>
      </c>
      <c r="G895" s="116">
        <f t="shared" si="123"/>
        <v>31963956.793099884</v>
      </c>
      <c r="H895" s="110">
        <f t="shared" si="124"/>
        <v>2.9426810802251704E-2</v>
      </c>
      <c r="I895" s="111">
        <f t="shared" si="125"/>
        <v>0.12342972756648381</v>
      </c>
    </row>
    <row r="896" spans="3:9" x14ac:dyDescent="0.35">
      <c r="C896" s="78">
        <f t="shared" si="121"/>
        <v>425000</v>
      </c>
      <c r="D896" s="104">
        <v>2.9304041745471517E-2</v>
      </c>
      <c r="E896" s="105">
        <v>0.12311526258878124</v>
      </c>
      <c r="F896" s="115">
        <f t="shared" si="122"/>
        <v>894657.86731208186</v>
      </c>
      <c r="G896" s="116">
        <f t="shared" si="123"/>
        <v>31882521.427743398</v>
      </c>
      <c r="H896" s="110">
        <f t="shared" si="124"/>
        <v>2.9304041745471517E-2</v>
      </c>
      <c r="I896" s="111">
        <f t="shared" si="125"/>
        <v>0.12311526258878122</v>
      </c>
    </row>
    <row r="897" spans="3:9" x14ac:dyDescent="0.35">
      <c r="C897" s="78">
        <f t="shared" si="121"/>
        <v>425500</v>
      </c>
      <c r="D897" s="104">
        <v>2.9181780563140757E-2</v>
      </c>
      <c r="E897" s="105">
        <v>0.12280154760413012</v>
      </c>
      <c r="F897" s="115">
        <f t="shared" si="122"/>
        <v>890925.21058202535</v>
      </c>
      <c r="G897" s="116">
        <f t="shared" si="123"/>
        <v>31801280.284200121</v>
      </c>
      <c r="H897" s="110">
        <f t="shared" si="124"/>
        <v>2.9181780563140757E-2</v>
      </c>
      <c r="I897" s="111">
        <f t="shared" si="125"/>
        <v>0.12280154760413012</v>
      </c>
    </row>
    <row r="898" spans="3:9" x14ac:dyDescent="0.35">
      <c r="C898" s="78">
        <f t="shared" si="121"/>
        <v>426000</v>
      </c>
      <c r="D898" s="104">
        <v>2.9060025154270287E-2</v>
      </c>
      <c r="E898" s="105">
        <v>0.12248858082381113</v>
      </c>
      <c r="F898" s="115">
        <f t="shared" si="122"/>
        <v>887207.9952101697</v>
      </c>
      <c r="G898" s="116">
        <f t="shared" si="123"/>
        <v>31720232.89925468</v>
      </c>
      <c r="H898" s="110">
        <f t="shared" si="124"/>
        <v>2.9060025154270287E-2</v>
      </c>
      <c r="I898" s="111">
        <f t="shared" si="125"/>
        <v>0.12248858082381113</v>
      </c>
    </row>
    <row r="899" spans="3:9" x14ac:dyDescent="0.35">
      <c r="C899" s="78">
        <f t="shared" si="121"/>
        <v>426500</v>
      </c>
      <c r="D899" s="104">
        <v>2.8938773426562373E-2</v>
      </c>
      <c r="E899" s="105">
        <v>0.12217636046337095</v>
      </c>
      <c r="F899" s="115">
        <f t="shared" si="122"/>
        <v>883506.15731827449</v>
      </c>
      <c r="G899" s="116">
        <f t="shared" si="123"/>
        <v>31639378.810796447</v>
      </c>
      <c r="H899" s="110">
        <f t="shared" si="124"/>
        <v>2.8938773426562373E-2</v>
      </c>
      <c r="I899" s="111">
        <f t="shared" si="125"/>
        <v>0.12217636046337094</v>
      </c>
    </row>
    <row r="900" spans="3:9" x14ac:dyDescent="0.35">
      <c r="C900" s="78">
        <f t="shared" si="121"/>
        <v>427000</v>
      </c>
      <c r="D900" s="104">
        <v>2.8818023296374784E-2</v>
      </c>
      <c r="E900" s="105">
        <v>0.12186488474261233</v>
      </c>
      <c r="F900" s="115">
        <f t="shared" si="122"/>
        <v>879819.63329235301</v>
      </c>
      <c r="G900" s="116">
        <f t="shared" si="123"/>
        <v>31558717.557816967</v>
      </c>
      <c r="H900" s="110">
        <f t="shared" si="124"/>
        <v>2.8818023296374787E-2</v>
      </c>
      <c r="I900" s="111">
        <f t="shared" si="125"/>
        <v>0.12186488474261231</v>
      </c>
    </row>
    <row r="901" spans="3:9" x14ac:dyDescent="0.35">
      <c r="C901" s="78">
        <f t="shared" si="121"/>
        <v>427500</v>
      </c>
      <c r="D901" s="104">
        <v>2.8697772688684939E-2</v>
      </c>
      <c r="E901" s="105">
        <v>0.12155415188558356</v>
      </c>
      <c r="F901" s="115">
        <f t="shared" si="122"/>
        <v>876148.35978157853</v>
      </c>
      <c r="G901" s="116">
        <f t="shared" si="123"/>
        <v>31478248.680407237</v>
      </c>
      <c r="H901" s="110">
        <f t="shared" si="124"/>
        <v>2.8697772688684942E-2</v>
      </c>
      <c r="I901" s="111">
        <f t="shared" si="125"/>
        <v>0.12155415188558356</v>
      </c>
    </row>
    <row r="902" spans="3:9" x14ac:dyDescent="0.35">
      <c r="C902" s="78">
        <f t="shared" si="121"/>
        <v>428000</v>
      </c>
      <c r="D902" s="104">
        <v>2.8578019537054269E-2</v>
      </c>
      <c r="E902" s="105">
        <v>0.1212441601205687</v>
      </c>
      <c r="F902" s="115">
        <f t="shared" si="122"/>
        <v>872492.27369719557</v>
      </c>
      <c r="G902" s="116">
        <f t="shared" si="123"/>
        <v>31397971.719755154</v>
      </c>
      <c r="H902" s="110">
        <f t="shared" si="124"/>
        <v>2.8578019537054269E-2</v>
      </c>
      <c r="I902" s="111">
        <f t="shared" si="125"/>
        <v>0.12124416012056868</v>
      </c>
    </row>
    <row r="903" spans="3:9" x14ac:dyDescent="0.35">
      <c r="C903" s="78">
        <f t="shared" si="121"/>
        <v>428500</v>
      </c>
      <c r="D903" s="104">
        <v>2.8458761783592711E-2</v>
      </c>
      <c r="E903" s="105">
        <v>0.12093490768007724</v>
      </c>
      <c r="F903" s="115">
        <f t="shared" si="122"/>
        <v>868851.31221143622</v>
      </c>
      <c r="G903" s="116">
        <f t="shared" si="123"/>
        <v>31317886.218142867</v>
      </c>
      <c r="H903" s="110">
        <f t="shared" si="124"/>
        <v>2.8458761783592714E-2</v>
      </c>
      <c r="I903" s="111">
        <f t="shared" si="125"/>
        <v>0.12093490768007722</v>
      </c>
    </row>
    <row r="904" spans="3:9" x14ac:dyDescent="0.35">
      <c r="C904" s="78">
        <f t="shared" si="121"/>
        <v>429000</v>
      </c>
      <c r="D904" s="104">
        <v>2.8339997378923336E-2</v>
      </c>
      <c r="E904" s="105">
        <v>0.12062639280083406</v>
      </c>
      <c r="F904" s="115">
        <f t="shared" si="122"/>
        <v>865225.41275644</v>
      </c>
      <c r="G904" s="116">
        <f t="shared" si="123"/>
        <v>31237991.718944158</v>
      </c>
      <c r="H904" s="110">
        <f t="shared" si="124"/>
        <v>2.8339997378923343E-2</v>
      </c>
      <c r="I904" s="111">
        <f t="shared" si="125"/>
        <v>0.12062639280083405</v>
      </c>
    </row>
    <row r="905" spans="3:9" x14ac:dyDescent="0.35">
      <c r="C905" s="78">
        <f t="shared" si="121"/>
        <v>429500</v>
      </c>
      <c r="D905" s="104">
        <v>2.8221724282147139E-2</v>
      </c>
      <c r="E905" s="105">
        <v>0.12031861372376955</v>
      </c>
      <c r="F905" s="115">
        <f t="shared" si="122"/>
        <v>861614.51302317914</v>
      </c>
      <c r="G905" s="116">
        <f t="shared" si="123"/>
        <v>31158287.766621884</v>
      </c>
      <c r="H905" s="110">
        <f t="shared" si="124"/>
        <v>2.8221724282147139E-2</v>
      </c>
      <c r="I905" s="111">
        <f t="shared" si="125"/>
        <v>0.12031861372376954</v>
      </c>
    </row>
    <row r="906" spans="3:9" x14ac:dyDescent="0.35">
      <c r="C906" s="78">
        <f t="shared" si="121"/>
        <v>430000</v>
      </c>
      <c r="D906" s="104">
        <v>2.8103940460807955E-2</v>
      </c>
      <c r="E906" s="105">
        <v>0.12001156869400925</v>
      </c>
      <c r="F906" s="115">
        <f t="shared" si="122"/>
        <v>858018.55096038734</v>
      </c>
      <c r="G906" s="116">
        <f t="shared" si="123"/>
        <v>31078773.906725306</v>
      </c>
      <c r="H906" s="110">
        <f t="shared" si="124"/>
        <v>2.8103940460807959E-2</v>
      </c>
      <c r="I906" s="111">
        <f t="shared" si="125"/>
        <v>0.12001156869400925</v>
      </c>
    </row>
    <row r="907" spans="3:9" x14ac:dyDescent="0.35">
      <c r="C907" s="78">
        <f t="shared" si="121"/>
        <v>430500</v>
      </c>
      <c r="D907" s="104">
        <v>2.7986643890857556E-2</v>
      </c>
      <c r="E907" s="105">
        <v>0.11970525596086425</v>
      </c>
      <c r="F907" s="115">
        <f t="shared" si="122"/>
        <v>854437.46477349428</v>
      </c>
      <c r="G907" s="116">
        <f t="shared" si="123"/>
        <v>30999449.685887586</v>
      </c>
      <c r="H907" s="110">
        <f t="shared" si="124"/>
        <v>2.7986643890857556E-2</v>
      </c>
      <c r="I907" s="111">
        <f t="shared" si="125"/>
        <v>0.11970525596086422</v>
      </c>
    </row>
    <row r="908" spans="3:9" x14ac:dyDescent="0.35">
      <c r="C908" s="78">
        <f t="shared" si="121"/>
        <v>431000</v>
      </c>
      <c r="D908" s="104">
        <v>2.786983255662083E-2</v>
      </c>
      <c r="E908" s="105">
        <v>0.11939967377782089</v>
      </c>
      <c r="F908" s="115">
        <f t="shared" si="122"/>
        <v>850871.19292356225</v>
      </c>
      <c r="G908" s="116">
        <f t="shared" si="123"/>
        <v>30920314.651823141</v>
      </c>
      <c r="H908" s="110">
        <f t="shared" si="124"/>
        <v>2.786983255662083E-2</v>
      </c>
      <c r="I908" s="111">
        <f t="shared" si="125"/>
        <v>0.11939967377782087</v>
      </c>
    </row>
    <row r="909" spans="3:9" x14ac:dyDescent="0.35">
      <c r="C909" s="78">
        <f t="shared" si="121"/>
        <v>431500</v>
      </c>
      <c r="D909" s="104">
        <v>2.775350445076118E-2</v>
      </c>
      <c r="E909" s="105">
        <v>0.1190948204025309</v>
      </c>
      <c r="F909" s="115">
        <f t="shared" si="122"/>
        <v>847319.67412623006</v>
      </c>
      <c r="G909" s="116">
        <f t="shared" si="123"/>
        <v>30841368.353325065</v>
      </c>
      <c r="H909" s="110">
        <f t="shared" si="124"/>
        <v>2.775350445076118E-2</v>
      </c>
      <c r="I909" s="111">
        <f t="shared" si="125"/>
        <v>0.11909482040253089</v>
      </c>
    </row>
    <row r="910" spans="3:9" x14ac:dyDescent="0.35">
      <c r="C910" s="78">
        <f t="shared" si="121"/>
        <v>432000</v>
      </c>
      <c r="D910" s="104">
        <v>2.7637657574246015E-2</v>
      </c>
      <c r="E910" s="105">
        <v>0.11879069409680157</v>
      </c>
      <c r="F910" s="115">
        <f t="shared" si="122"/>
        <v>843782.84735065943</v>
      </c>
      <c r="G910" s="116">
        <f t="shared" si="123"/>
        <v>30762610.340262599</v>
      </c>
      <c r="H910" s="110">
        <f t="shared" si="124"/>
        <v>2.7637657574246018E-2</v>
      </c>
      <c r="I910" s="111">
        <f t="shared" si="125"/>
        <v>0.11879069409680156</v>
      </c>
    </row>
    <row r="911" spans="3:9" x14ac:dyDescent="0.35">
      <c r="C911" s="78">
        <f t="shared" si="121"/>
        <v>432500</v>
      </c>
      <c r="D911" s="104">
        <v>2.7522289936312394E-2</v>
      </c>
      <c r="E911" s="105">
        <v>0.11848729312658564</v>
      </c>
      <c r="F911" s="115">
        <f t="shared" si="122"/>
        <v>840260.65181848593</v>
      </c>
      <c r="G911" s="116">
        <f t="shared" si="123"/>
        <v>30684040.163578521</v>
      </c>
      <c r="H911" s="110">
        <f t="shared" si="124"/>
        <v>2.7522289936312394E-2</v>
      </c>
      <c r="I911" s="111">
        <f t="shared" si="125"/>
        <v>0.11848729312658564</v>
      </c>
    </row>
    <row r="912" spans="3:9" x14ac:dyDescent="0.35">
      <c r="C912" s="78">
        <f t="shared" si="121"/>
        <v>433000</v>
      </c>
      <c r="D912" s="104">
        <v>2.7407399554432822E-2</v>
      </c>
      <c r="E912" s="105">
        <v>0.11818461576197158</v>
      </c>
      <c r="F912" s="115">
        <f t="shared" si="122"/>
        <v>836753.02700277488</v>
      </c>
      <c r="G912" s="116">
        <f t="shared" si="123"/>
        <v>30605657.375286598</v>
      </c>
      <c r="H912" s="110">
        <f t="shared" si="124"/>
        <v>2.7407399554432822E-2</v>
      </c>
      <c r="I912" s="111">
        <f t="shared" si="125"/>
        <v>0.11818461576197156</v>
      </c>
    </row>
    <row r="913" spans="3:9" x14ac:dyDescent="0.35">
      <c r="C913" s="78">
        <f t="shared" si="121"/>
        <v>433500</v>
      </c>
      <c r="D913" s="104">
        <v>2.7292984454281178E-2</v>
      </c>
      <c r="E913" s="105">
        <v>0.11788266027717365</v>
      </c>
      <c r="F913" s="115">
        <f t="shared" si="122"/>
        <v>833259.91262698104</v>
      </c>
      <c r="G913" s="116">
        <f t="shared" si="123"/>
        <v>30527461.528469048</v>
      </c>
      <c r="H913" s="110">
        <f t="shared" si="124"/>
        <v>2.7292984454281178E-2</v>
      </c>
      <c r="I913" s="111">
        <f t="shared" si="125"/>
        <v>0.11788266027717362</v>
      </c>
    </row>
    <row r="914" spans="3:9" x14ac:dyDescent="0.35">
      <c r="C914" s="78">
        <f t="shared" si="121"/>
        <v>434000</v>
      </c>
      <c r="D914" s="104">
        <v>2.717904266969879E-2</v>
      </c>
      <c r="E914" s="105">
        <v>0.11758142495052208</v>
      </c>
      <c r="F914" s="115">
        <f t="shared" si="122"/>
        <v>829781.24866391311</v>
      </c>
      <c r="G914" s="116">
        <f t="shared" si="123"/>
        <v>30449452.177273978</v>
      </c>
      <c r="H914" s="110">
        <f t="shared" si="124"/>
        <v>2.717904266969879E-2</v>
      </c>
      <c r="I914" s="111">
        <f t="shared" si="125"/>
        <v>0.11758142495052208</v>
      </c>
    </row>
    <row r="915" spans="3:9" x14ac:dyDescent="0.35">
      <c r="C915" s="78">
        <f t="shared" si="121"/>
        <v>434500</v>
      </c>
      <c r="D915" s="104">
        <v>2.7065572242660634E-2</v>
      </c>
      <c r="E915" s="105">
        <v>0.11728090806445328</v>
      </c>
      <c r="F915" s="115">
        <f t="shared" si="122"/>
        <v>826316.97533470124</v>
      </c>
      <c r="G915" s="116">
        <f t="shared" si="123"/>
        <v>30371628.876912836</v>
      </c>
      <c r="H915" s="110">
        <f t="shared" si="124"/>
        <v>2.7065572242660638E-2</v>
      </c>
      <c r="I915" s="111">
        <f t="shared" si="125"/>
        <v>0.11728090806445325</v>
      </c>
    </row>
    <row r="916" spans="3:9" x14ac:dyDescent="0.35">
      <c r="C916" s="78">
        <f t="shared" si="121"/>
        <v>435000</v>
      </c>
      <c r="D916" s="104">
        <v>2.6952571223241722E-2</v>
      </c>
      <c r="E916" s="105">
        <v>0.11698110790549991</v>
      </c>
      <c r="F916" s="115">
        <f t="shared" si="122"/>
        <v>822867.03310777142</v>
      </c>
      <c r="G916" s="116">
        <f t="shared" si="123"/>
        <v>30293991.183657877</v>
      </c>
      <c r="H916" s="110">
        <f t="shared" si="124"/>
        <v>2.6952571223241722E-2</v>
      </c>
      <c r="I916" s="111">
        <f t="shared" si="125"/>
        <v>0.1169811079054999</v>
      </c>
    </row>
    <row r="917" spans="3:9" x14ac:dyDescent="0.35">
      <c r="C917" s="78">
        <f t="shared" si="121"/>
        <v>435500</v>
      </c>
      <c r="D917" s="104">
        <v>2.6840037669583545E-2</v>
      </c>
      <c r="E917" s="105">
        <v>0.11668202276428134</v>
      </c>
      <c r="F917" s="115">
        <f t="shared" si="122"/>
        <v>819431.36269782088</v>
      </c>
      <c r="G917" s="116">
        <f t="shared" si="123"/>
        <v>30216538.654839654</v>
      </c>
      <c r="H917" s="110">
        <f t="shared" si="124"/>
        <v>2.6840037669583549E-2</v>
      </c>
      <c r="I917" s="111">
        <f t="shared" si="125"/>
        <v>0.11668202276428132</v>
      </c>
    </row>
    <row r="918" spans="3:9" x14ac:dyDescent="0.35">
      <c r="C918" s="78">
        <f t="shared" si="121"/>
        <v>436000</v>
      </c>
      <c r="D918" s="104">
        <v>2.6727969647860748E-2</v>
      </c>
      <c r="E918" s="105">
        <v>0.11638365093549374</v>
      </c>
      <c r="F918" s="115">
        <f t="shared" si="122"/>
        <v>816009.90506480017</v>
      </c>
      <c r="G918" s="116">
        <f t="shared" si="123"/>
        <v>30139270.848844476</v>
      </c>
      <c r="H918" s="110">
        <f t="shared" si="124"/>
        <v>2.6727969647860752E-2</v>
      </c>
      <c r="I918" s="111">
        <f t="shared" si="125"/>
        <v>0.11638365093549373</v>
      </c>
    </row>
    <row r="919" spans="3:9" x14ac:dyDescent="0.35">
      <c r="C919" s="78">
        <f t="shared" si="121"/>
        <v>436500</v>
      </c>
      <c r="D919" s="104">
        <v>2.661636523224787E-2</v>
      </c>
      <c r="E919" s="105">
        <v>0.11608599071790041</v>
      </c>
      <c r="F919" s="115">
        <f t="shared" si="122"/>
        <v>812602.60141289828</v>
      </c>
      <c r="G919" s="116">
        <f t="shared" si="123"/>
        <v>30062187.325111885</v>
      </c>
      <c r="H919" s="110">
        <f t="shared" si="124"/>
        <v>2.661636523224787E-2</v>
      </c>
      <c r="I919" s="111">
        <f t="shared" si="125"/>
        <v>0.11608599071790039</v>
      </c>
    </row>
    <row r="920" spans="3:9" x14ac:dyDescent="0.35">
      <c r="C920" s="78">
        <f t="shared" si="121"/>
        <v>437000</v>
      </c>
      <c r="D920" s="104">
        <v>2.6505222504886246E-2</v>
      </c>
      <c r="E920" s="105">
        <v>0.11578904041432202</v>
      </c>
      <c r="F920" s="115">
        <f t="shared" si="122"/>
        <v>809209.3931895321</v>
      </c>
      <c r="G920" s="116">
        <f t="shared" si="123"/>
        <v>29985287.644132156</v>
      </c>
      <c r="H920" s="110">
        <f t="shared" si="124"/>
        <v>2.6505222504886242E-2</v>
      </c>
      <c r="I920" s="111">
        <f t="shared" si="125"/>
        <v>0.11578904041432202</v>
      </c>
    </row>
    <row r="921" spans="3:9" x14ac:dyDescent="0.35">
      <c r="C921" s="78">
        <f t="shared" si="121"/>
        <v>437500</v>
      </c>
      <c r="D921" s="104">
        <v>2.6394539555851085E-2</v>
      </c>
      <c r="E921" s="105">
        <v>0.11549279833162698</v>
      </c>
      <c r="F921" s="115">
        <f t="shared" si="122"/>
        <v>805830.22208434111</v>
      </c>
      <c r="G921" s="116">
        <f t="shared" si="123"/>
        <v>29908571.367443774</v>
      </c>
      <c r="H921" s="110">
        <f t="shared" si="124"/>
        <v>2.6394539555851085E-2</v>
      </c>
      <c r="I921" s="111">
        <f t="shared" si="125"/>
        <v>0.11549279833162697</v>
      </c>
    </row>
    <row r="922" spans="3:9" x14ac:dyDescent="0.35">
      <c r="C922" s="78">
        <f t="shared" si="121"/>
        <v>438000</v>
      </c>
      <c r="D922" s="104">
        <v>2.6284314483118614E-2</v>
      </c>
      <c r="E922" s="105">
        <v>0.11519726278072188</v>
      </c>
      <c r="F922" s="115">
        <f t="shared" si="122"/>
        <v>802465.03002818418</v>
      </c>
      <c r="G922" s="116">
        <f t="shared" si="123"/>
        <v>29832038.057630971</v>
      </c>
      <c r="H922" s="110">
        <f t="shared" si="124"/>
        <v>2.6284314483118614E-2</v>
      </c>
      <c r="I922" s="111">
        <f t="shared" si="125"/>
        <v>0.11519726278072187</v>
      </c>
    </row>
    <row r="923" spans="3:9" x14ac:dyDescent="0.35">
      <c r="C923" s="78">
        <f t="shared" si="121"/>
        <v>438500</v>
      </c>
      <c r="D923" s="104">
        <v>2.6174545392533402E-2</v>
      </c>
      <c r="E923" s="105">
        <v>0.11490243207654167</v>
      </c>
      <c r="F923" s="115">
        <f t="shared" si="122"/>
        <v>799113.75919214229</v>
      </c>
      <c r="G923" s="116">
        <f t="shared" si="123"/>
        <v>29755687.278321188</v>
      </c>
      <c r="H923" s="110">
        <f t="shared" si="124"/>
        <v>2.6174545392533402E-2</v>
      </c>
      <c r="I923" s="111">
        <f t="shared" si="125"/>
        <v>0.11490243207654166</v>
      </c>
    </row>
    <row r="924" spans="3:9" x14ac:dyDescent="0.35">
      <c r="C924" s="78">
        <f t="shared" si="121"/>
        <v>439000</v>
      </c>
      <c r="D924" s="104">
        <v>2.6065230397775828E-2</v>
      </c>
      <c r="E924" s="105">
        <v>0.1146083045380402</v>
      </c>
      <c r="F924" s="115">
        <f t="shared" si="122"/>
        <v>795776.35198652511</v>
      </c>
      <c r="G924" s="116">
        <f t="shared" si="123"/>
        <v>29679518.594182611</v>
      </c>
      <c r="H924" s="110">
        <f t="shared" si="124"/>
        <v>2.6065230397775828E-2</v>
      </c>
      <c r="I924" s="111">
        <f t="shared" si="125"/>
        <v>0.11460830453804018</v>
      </c>
    </row>
    <row r="925" spans="3:9" x14ac:dyDescent="0.35">
      <c r="C925" s="78">
        <f t="shared" si="121"/>
        <v>439500</v>
      </c>
      <c r="D925" s="104">
        <v>2.5956367620329619E-2</v>
      </c>
      <c r="E925" s="105">
        <v>0.1143148784881805</v>
      </c>
      <c r="F925" s="115">
        <f t="shared" si="122"/>
        <v>792452.75105988001</v>
      </c>
      <c r="G925" s="116">
        <f t="shared" si="123"/>
        <v>29603531.570921674</v>
      </c>
      <c r="H925" s="110">
        <f t="shared" si="124"/>
        <v>2.5956367620329619E-2</v>
      </c>
      <c r="I925" s="111">
        <f t="shared" si="125"/>
        <v>0.11431487848818048</v>
      </c>
    </row>
    <row r="926" spans="3:9" x14ac:dyDescent="0.35">
      <c r="C926" s="78">
        <f t="shared" si="121"/>
        <v>440000</v>
      </c>
      <c r="D926" s="104">
        <v>2.5847955189449646E-2</v>
      </c>
      <c r="E926" s="105">
        <v>0.11402215225392548</v>
      </c>
      <c r="F926" s="115">
        <f t="shared" si="122"/>
        <v>789142.89929800888</v>
      </c>
      <c r="G926" s="116">
        <f t="shared" si="123"/>
        <v>29527725.775280632</v>
      </c>
      <c r="H926" s="110">
        <f t="shared" si="124"/>
        <v>2.5847955189449646E-2</v>
      </c>
      <c r="I926" s="111">
        <f t="shared" si="125"/>
        <v>0.11402215225392545</v>
      </c>
    </row>
    <row r="927" spans="3:9" x14ac:dyDescent="0.35">
      <c r="C927" s="78">
        <f t="shared" si="121"/>
        <v>440500</v>
      </c>
      <c r="D927" s="104">
        <v>2.5739991242129692E-2</v>
      </c>
      <c r="E927" s="105">
        <v>0.11373012416622799</v>
      </c>
      <c r="F927" s="115">
        <f t="shared" si="122"/>
        <v>785846.73982298386</v>
      </c>
      <c r="G927" s="116">
        <f t="shared" si="123"/>
        <v>29452100.775034998</v>
      </c>
      <c r="H927" s="110">
        <f t="shared" si="124"/>
        <v>2.5739991242129692E-2</v>
      </c>
      <c r="I927" s="111">
        <f t="shared" si="125"/>
        <v>0.11373012416622798</v>
      </c>
    </row>
    <row r="928" spans="3:9" x14ac:dyDescent="0.35">
      <c r="C928" s="78">
        <f t="shared" si="121"/>
        <v>441000</v>
      </c>
      <c r="D928" s="104">
        <v>2.5632473923070484E-2</v>
      </c>
      <c r="E928" s="105">
        <v>0.11343879256002171</v>
      </c>
      <c r="F928" s="115">
        <f t="shared" si="122"/>
        <v>782564.21599217178</v>
      </c>
      <c r="G928" s="116">
        <f t="shared" si="123"/>
        <v>29376656.13899117</v>
      </c>
      <c r="H928" s="110">
        <f t="shared" si="124"/>
        <v>2.5632473923070481E-2</v>
      </c>
      <c r="I928" s="111">
        <f t="shared" si="125"/>
        <v>0.11343879256002169</v>
      </c>
    </row>
    <row r="929" spans="3:9" x14ac:dyDescent="0.35">
      <c r="C929" s="78">
        <f t="shared" si="121"/>
        <v>441500</v>
      </c>
      <c r="D929" s="104">
        <v>2.5525401384647817E-2</v>
      </c>
      <c r="E929" s="105">
        <v>0.11314815577421132</v>
      </c>
      <c r="F929" s="115">
        <f t="shared" si="122"/>
        <v>779295.27139726048</v>
      </c>
      <c r="G929" s="116">
        <f t="shared" si="123"/>
        <v>29301391.436983909</v>
      </c>
      <c r="H929" s="110">
        <f t="shared" si="124"/>
        <v>2.5525401384647817E-2</v>
      </c>
      <c r="I929" s="111">
        <f t="shared" si="125"/>
        <v>0.11314815577421131</v>
      </c>
    </row>
    <row r="930" spans="3:9" x14ac:dyDescent="0.35">
      <c r="C930" s="78">
        <f t="shared" si="121"/>
        <v>442000</v>
      </c>
      <c r="D930" s="104">
        <v>2.5418771786880782E-2</v>
      </c>
      <c r="E930" s="105">
        <v>0.11285821215166336</v>
      </c>
      <c r="F930" s="115">
        <f t="shared" si="122"/>
        <v>776039.84986328927</v>
      </c>
      <c r="G930" s="116">
        <f t="shared" si="123"/>
        <v>29226306.239873953</v>
      </c>
      <c r="H930" s="110">
        <f t="shared" si="124"/>
        <v>2.5418771786880782E-2</v>
      </c>
      <c r="I930" s="111">
        <f t="shared" si="125"/>
        <v>0.11285821215166336</v>
      </c>
    </row>
    <row r="931" spans="3:9" x14ac:dyDescent="0.35">
      <c r="C931" s="78">
        <f t="shared" si="121"/>
        <v>442500</v>
      </c>
      <c r="D931" s="104">
        <v>2.5312583297400146E-2</v>
      </c>
      <c r="E931" s="105">
        <v>0.11256896003919641</v>
      </c>
      <c r="F931" s="115">
        <f t="shared" si="122"/>
        <v>772797.89544768317</v>
      </c>
      <c r="G931" s="116">
        <f t="shared" si="123"/>
        <v>29151400.119545471</v>
      </c>
      <c r="H931" s="110">
        <f t="shared" si="124"/>
        <v>2.5312583297400153E-2</v>
      </c>
      <c r="I931" s="111">
        <f t="shared" si="125"/>
        <v>0.11256896003919639</v>
      </c>
    </row>
    <row r="932" spans="3:9" x14ac:dyDescent="0.35">
      <c r="C932" s="78">
        <f t="shared" si="121"/>
        <v>443000</v>
      </c>
      <c r="D932" s="104">
        <v>2.5206834091416871E-2</v>
      </c>
      <c r="E932" s="105">
        <v>0.112280397787572</v>
      </c>
      <c r="F932" s="115">
        <f t="shared" si="122"/>
        <v>769569.35243929201</v>
      </c>
      <c r="G932" s="116">
        <f t="shared" si="123"/>
        <v>29076672.648903735</v>
      </c>
      <c r="H932" s="110">
        <f t="shared" si="124"/>
        <v>2.5206834091416868E-2</v>
      </c>
      <c r="I932" s="111">
        <f t="shared" si="125"/>
        <v>0.112280397787572</v>
      </c>
    </row>
    <row r="933" spans="3:9" x14ac:dyDescent="0.35">
      <c r="C933" s="78">
        <f t="shared" si="121"/>
        <v>443500</v>
      </c>
      <c r="D933" s="104">
        <v>2.5101522351690785E-2</v>
      </c>
      <c r="E933" s="105">
        <v>0.11199252375148495</v>
      </c>
      <c r="F933" s="115">
        <f t="shared" si="122"/>
        <v>766354.16535743407</v>
      </c>
      <c r="G933" s="116">
        <f t="shared" si="123"/>
        <v>29002123.401872583</v>
      </c>
      <c r="H933" s="110">
        <f t="shared" si="124"/>
        <v>2.5101522351690782E-2</v>
      </c>
      <c r="I933" s="111">
        <f t="shared" si="125"/>
        <v>0.11199252375148493</v>
      </c>
    </row>
    <row r="934" spans="3:9" x14ac:dyDescent="0.35">
      <c r="C934" s="78">
        <f t="shared" si="121"/>
        <v>444000</v>
      </c>
      <c r="D934" s="104">
        <v>2.4996646268499293E-2</v>
      </c>
      <c r="E934" s="105">
        <v>0.11170533628955423</v>
      </c>
      <c r="F934" s="115">
        <f t="shared" si="122"/>
        <v>763152.27895094058</v>
      </c>
      <c r="G934" s="116">
        <f t="shared" si="123"/>
        <v>28927751.953392077</v>
      </c>
      <c r="H934" s="110">
        <f t="shared" si="124"/>
        <v>2.4996646268499297E-2</v>
      </c>
      <c r="I934" s="111">
        <f t="shared" si="125"/>
        <v>0.11170533628955422</v>
      </c>
    </row>
    <row r="935" spans="3:9" x14ac:dyDescent="0.35">
      <c r="C935" s="78">
        <f t="shared" si="121"/>
        <v>444500</v>
      </c>
      <c r="D935" s="104">
        <v>2.4892204039606333E-2</v>
      </c>
      <c r="E935" s="105">
        <v>0.11141883376431336</v>
      </c>
      <c r="F935" s="115">
        <f t="shared" si="122"/>
        <v>759963.63819720782</v>
      </c>
      <c r="G935" s="116">
        <f t="shared" si="123"/>
        <v>28853557.879416011</v>
      </c>
      <c r="H935" s="110">
        <f t="shared" si="124"/>
        <v>2.4892204039606333E-2</v>
      </c>
      <c r="I935" s="111">
        <f t="shared" si="125"/>
        <v>0.11141883376431336</v>
      </c>
    </row>
    <row r="936" spans="3:9" x14ac:dyDescent="0.35">
      <c r="C936" s="78">
        <f t="shared" si="121"/>
        <v>445000</v>
      </c>
      <c r="D936" s="104">
        <v>2.4788193870231359E-2</v>
      </c>
      <c r="E936" s="105">
        <v>0.11113301454220116</v>
      </c>
      <c r="F936" s="115">
        <f t="shared" si="122"/>
        <v>756788.18830125069</v>
      </c>
      <c r="G936" s="116">
        <f t="shared" si="123"/>
        <v>28779540.756909516</v>
      </c>
      <c r="H936" s="110">
        <f t="shared" si="124"/>
        <v>2.4788193870231363E-2</v>
      </c>
      <c r="I936" s="111">
        <f t="shared" si="125"/>
        <v>0.11113301454220113</v>
      </c>
    </row>
    <row r="937" spans="3:9" x14ac:dyDescent="0.35">
      <c r="C937" s="78">
        <f t="shared" si="121"/>
        <v>445500</v>
      </c>
      <c r="D937" s="104">
        <v>2.4684613973018542E-2</v>
      </c>
      <c r="E937" s="105">
        <v>0.11084787699355271</v>
      </c>
      <c r="F937" s="115">
        <f t="shared" si="122"/>
        <v>753625.8746947617</v>
      </c>
      <c r="G937" s="116">
        <f t="shared" si="123"/>
        <v>28705700.163846713</v>
      </c>
      <c r="H937" s="110">
        <f t="shared" si="124"/>
        <v>2.4684613973018545E-2</v>
      </c>
      <c r="I937" s="111">
        <f t="shared" si="125"/>
        <v>0.11084787699355271</v>
      </c>
    </row>
    <row r="938" spans="3:9" x14ac:dyDescent="0.35">
      <c r="C938" s="78">
        <f t="shared" si="121"/>
        <v>446000</v>
      </c>
      <c r="D938" s="104">
        <v>2.458146256800604E-2</v>
      </c>
      <c r="E938" s="105">
        <v>0.11056341949258949</v>
      </c>
      <c r="F938" s="115">
        <f t="shared" si="122"/>
        <v>750476.64303517365</v>
      </c>
      <c r="G938" s="116">
        <f t="shared" si="123"/>
        <v>28632035.679208163</v>
      </c>
      <c r="H938" s="110">
        <f t="shared" si="124"/>
        <v>2.458146256800604E-2</v>
      </c>
      <c r="I938" s="111">
        <f t="shared" si="125"/>
        <v>0.11056341949258948</v>
      </c>
    </row>
    <row r="939" spans="3:9" x14ac:dyDescent="0.35">
      <c r="C939" s="78">
        <f t="shared" si="121"/>
        <v>446500</v>
      </c>
      <c r="D939" s="104">
        <v>2.4478737882595379E-2</v>
      </c>
      <c r="E939" s="105">
        <v>0.11027964041741065</v>
      </c>
      <c r="F939" s="115">
        <f t="shared" si="122"/>
        <v>747340.43920472392</v>
      </c>
      <c r="G939" s="116">
        <f t="shared" si="123"/>
        <v>28558546.882978611</v>
      </c>
      <c r="H939" s="110">
        <f t="shared" si="124"/>
        <v>2.4478737882595383E-2</v>
      </c>
      <c r="I939" s="111">
        <f t="shared" si="125"/>
        <v>0.11027964041741062</v>
      </c>
    </row>
    <row r="940" spans="3:9" x14ac:dyDescent="0.35">
      <c r="C940" s="78">
        <f t="shared" si="121"/>
        <v>447000</v>
      </c>
      <c r="D940" s="104">
        <v>2.4376438151521053E-2</v>
      </c>
      <c r="E940" s="105">
        <v>0.10999653814998339</v>
      </c>
      <c r="F940" s="115">
        <f t="shared" si="122"/>
        <v>744217.20930952695</v>
      </c>
      <c r="G940" s="116">
        <f t="shared" si="123"/>
        <v>28485233.356144492</v>
      </c>
      <c r="H940" s="110">
        <f t="shared" si="124"/>
        <v>2.4376438151521049E-2</v>
      </c>
      <c r="I940" s="111">
        <f t="shared" si="125"/>
        <v>0.10999653814998338</v>
      </c>
    </row>
    <row r="941" spans="3:9" x14ac:dyDescent="0.35">
      <c r="C941" s="78">
        <f t="shared" si="121"/>
        <v>447500</v>
      </c>
      <c r="D941" s="104">
        <v>2.4274561616820151E-2</v>
      </c>
      <c r="E941" s="105">
        <v>0.10971411107613405</v>
      </c>
      <c r="F941" s="115">
        <f t="shared" si="122"/>
        <v>741106.89967864682</v>
      </c>
      <c r="G941" s="116">
        <f t="shared" si="123"/>
        <v>28412094.680691615</v>
      </c>
      <c r="H941" s="110">
        <f t="shared" si="124"/>
        <v>2.4274561616820154E-2</v>
      </c>
      <c r="I941" s="111">
        <f t="shared" si="125"/>
        <v>0.10971411107613403</v>
      </c>
    </row>
    <row r="942" spans="3:9" x14ac:dyDescent="0.35">
      <c r="C942" s="78">
        <f t="shared" si="121"/>
        <v>448000</v>
      </c>
      <c r="D942" s="104">
        <v>2.4173106527802132E-2</v>
      </c>
      <c r="E942" s="105">
        <v>0.10943235758553861</v>
      </c>
      <c r="F942" s="115">
        <f t="shared" si="122"/>
        <v>738009.45686317421</v>
      </c>
      <c r="G942" s="116">
        <f t="shared" si="123"/>
        <v>28339130.439602721</v>
      </c>
      <c r="H942" s="110">
        <f t="shared" si="124"/>
        <v>2.4173106527802132E-2</v>
      </c>
      <c r="I942" s="111">
        <f t="shared" si="125"/>
        <v>0.1094323575855386</v>
      </c>
    </row>
    <row r="943" spans="3:9" x14ac:dyDescent="0.35">
      <c r="C943" s="78">
        <f t="shared" si="121"/>
        <v>448500</v>
      </c>
      <c r="D943" s="104">
        <v>2.407207114101876E-2</v>
      </c>
      <c r="E943" s="105">
        <v>0.10915127607171365</v>
      </c>
      <c r="F943" s="115">
        <f t="shared" si="122"/>
        <v>734924.82763530908</v>
      </c>
      <c r="G943" s="116">
        <f t="shared" si="123"/>
        <v>28266340.21685512</v>
      </c>
      <c r="H943" s="110">
        <f t="shared" si="124"/>
        <v>2.4072071141018763E-2</v>
      </c>
      <c r="I943" s="111">
        <f t="shared" si="125"/>
        <v>0.10915127607171364</v>
      </c>
    </row>
    <row r="944" spans="3:9" x14ac:dyDescent="0.35">
      <c r="C944" s="78">
        <f t="shared" ref="C944:C1007" si="126">C943+500</f>
        <v>449000</v>
      </c>
      <c r="D944" s="104">
        <v>2.3971453720234168E-2</v>
      </c>
      <c r="E944" s="105">
        <v>0.10887086493200732</v>
      </c>
      <c r="F944" s="115">
        <f t="shared" ref="F944:F1007" si="127">D944*F$46</f>
        <v>731852.95898744592</v>
      </c>
      <c r="G944" s="116">
        <f t="shared" ref="G944:G1007" si="128">E944*G$46</f>
        <v>28193723.597418368</v>
      </c>
      <c r="H944" s="110">
        <f t="shared" ref="H944:H1007" si="129">((1000*F944)/H$45)/H$46</f>
        <v>2.3971453720234171E-2</v>
      </c>
      <c r="I944" s="111">
        <f t="shared" ref="I944:I1007" si="130">((1000*G944)/I$45)/I$46</f>
        <v>0.1088708649320073</v>
      </c>
    </row>
    <row r="945" spans="3:9" x14ac:dyDescent="0.35">
      <c r="C945" s="78">
        <f t="shared" si="126"/>
        <v>449500</v>
      </c>
      <c r="D945" s="104">
        <v>2.387125253639499E-2</v>
      </c>
      <c r="E945" s="105">
        <v>0.10859112256758992</v>
      </c>
      <c r="F945" s="115">
        <f t="shared" si="127"/>
        <v>728793.79813126277</v>
      </c>
      <c r="G945" s="116">
        <f t="shared" si="128"/>
        <v>28121280.167251829</v>
      </c>
      <c r="H945" s="110">
        <f t="shared" si="129"/>
        <v>2.3871252536394993E-2</v>
      </c>
      <c r="I945" s="111">
        <f t="shared" si="130"/>
        <v>0.10859112256758989</v>
      </c>
    </row>
    <row r="946" spans="3:9" x14ac:dyDescent="0.35">
      <c r="C946" s="78">
        <f t="shared" si="126"/>
        <v>450000</v>
      </c>
      <c r="D946" s="104">
        <v>2.3771465867600632E-2</v>
      </c>
      <c r="E946" s="105">
        <v>0.10831204738344495</v>
      </c>
      <c r="F946" s="115">
        <f t="shared" si="127"/>
        <v>725747.29249681276</v>
      </c>
      <c r="G946" s="116">
        <f t="shared" si="128"/>
        <v>28049009.513302349</v>
      </c>
      <c r="H946" s="110">
        <f t="shared" si="129"/>
        <v>2.3771465867600632E-2</v>
      </c>
      <c r="I946" s="111">
        <f t="shared" si="130"/>
        <v>0.10831204738344495</v>
      </c>
    </row>
    <row r="947" spans="3:9" x14ac:dyDescent="0.35">
      <c r="C947" s="78">
        <f t="shared" si="126"/>
        <v>450500</v>
      </c>
      <c r="D947" s="104">
        <v>2.3672091999073743E-2</v>
      </c>
      <c r="E947" s="105">
        <v>0.10803363778836007</v>
      </c>
      <c r="F947" s="115">
        <f t="shared" si="127"/>
        <v>722713.38973162312</v>
      </c>
      <c r="G947" s="116">
        <f t="shared" si="128"/>
        <v>27976911.22350191</v>
      </c>
      <c r="H947" s="110">
        <f t="shared" si="129"/>
        <v>2.3672091999073743E-2</v>
      </c>
      <c r="I947" s="111">
        <f t="shared" si="130"/>
        <v>0.10803363778836006</v>
      </c>
    </row>
    <row r="948" spans="3:9" x14ac:dyDescent="0.35">
      <c r="C948" s="78">
        <f t="shared" si="126"/>
        <v>451000</v>
      </c>
      <c r="D948" s="104">
        <v>2.3573129223130686E-2</v>
      </c>
      <c r="E948" s="105">
        <v>0.10775589219491785</v>
      </c>
      <c r="F948" s="115">
        <f t="shared" si="127"/>
        <v>719692.03769979358</v>
      </c>
      <c r="G948" s="116">
        <f t="shared" si="128"/>
        <v>27904984.886765253</v>
      </c>
      <c r="H948" s="110">
        <f t="shared" si="129"/>
        <v>2.3573129223130686E-2</v>
      </c>
      <c r="I948" s="111">
        <f t="shared" si="130"/>
        <v>0.10775589219491784</v>
      </c>
    </row>
    <row r="949" spans="3:9" x14ac:dyDescent="0.35">
      <c r="C949" s="78">
        <f t="shared" si="126"/>
        <v>451500</v>
      </c>
      <c r="D949" s="104">
        <v>2.3474575839152221E-2</v>
      </c>
      <c r="E949" s="105">
        <v>0.10747880901948693</v>
      </c>
      <c r="F949" s="115">
        <f t="shared" si="127"/>
        <v>716683.18448110111</v>
      </c>
      <c r="G949" s="116">
        <f t="shared" si="128"/>
        <v>27833230.092987567</v>
      </c>
      <c r="H949" s="110">
        <f t="shared" si="129"/>
        <v>2.3474575839152228E-2</v>
      </c>
      <c r="I949" s="111">
        <f t="shared" si="130"/>
        <v>0.10747880901948692</v>
      </c>
    </row>
    <row r="950" spans="3:9" x14ac:dyDescent="0.35">
      <c r="C950" s="78">
        <f t="shared" si="126"/>
        <v>452000</v>
      </c>
      <c r="D950" s="104">
        <v>2.3376430153554287E-2</v>
      </c>
      <c r="E950" s="105">
        <v>0.10720238668221281</v>
      </c>
      <c r="F950" s="115">
        <f t="shared" si="127"/>
        <v>713686.77837010787</v>
      </c>
      <c r="G950" s="116">
        <f t="shared" si="128"/>
        <v>27761646.433042124</v>
      </c>
      <c r="H950" s="110">
        <f t="shared" si="129"/>
        <v>2.3376430153554291E-2</v>
      </c>
      <c r="I950" s="111">
        <f t="shared" si="130"/>
        <v>0.1072023866822128</v>
      </c>
    </row>
    <row r="951" spans="3:9" x14ac:dyDescent="0.35">
      <c r="C951" s="78">
        <f t="shared" si="126"/>
        <v>452500</v>
      </c>
      <c r="D951" s="104">
        <v>2.3278690479758873E-2</v>
      </c>
      <c r="E951" s="105">
        <v>0.10692662360700891</v>
      </c>
      <c r="F951" s="115">
        <f t="shared" si="127"/>
        <v>710702.76787527243</v>
      </c>
      <c r="G951" s="116">
        <f t="shared" si="128"/>
        <v>27690233.498777956</v>
      </c>
      <c r="H951" s="110">
        <f t="shared" si="129"/>
        <v>2.3278690479758869E-2</v>
      </c>
      <c r="I951" s="111">
        <f t="shared" si="130"/>
        <v>0.1069266236070089</v>
      </c>
    </row>
    <row r="952" spans="3:9" x14ac:dyDescent="0.35">
      <c r="C952" s="78">
        <f t="shared" si="126"/>
        <v>453000</v>
      </c>
      <c r="D952" s="104">
        <v>2.3181355138165067E-2</v>
      </c>
      <c r="E952" s="105">
        <v>0.10665151822154759</v>
      </c>
      <c r="F952" s="115">
        <f t="shared" si="127"/>
        <v>707731.1017180651</v>
      </c>
      <c r="G952" s="116">
        <f t="shared" si="128"/>
        <v>27618990.883017514</v>
      </c>
      <c r="H952" s="110">
        <f t="shared" si="129"/>
        <v>2.3181355138165067E-2</v>
      </c>
      <c r="I952" s="111">
        <f t="shared" si="130"/>
        <v>0.10665151822154757</v>
      </c>
    </row>
    <row r="953" spans="3:9" x14ac:dyDescent="0.35">
      <c r="C953" s="78">
        <f t="shared" si="126"/>
        <v>453500</v>
      </c>
      <c r="D953" s="104">
        <v>2.3084422456120156E-2</v>
      </c>
      <c r="E953" s="105">
        <v>0.10637706895725124</v>
      </c>
      <c r="F953" s="115">
        <f t="shared" si="127"/>
        <v>704771.72883208632</v>
      </c>
      <c r="G953" s="116">
        <f t="shared" si="128"/>
        <v>27547918.179554395</v>
      </c>
      <c r="H953" s="110">
        <f t="shared" si="129"/>
        <v>2.3084422456120156E-2</v>
      </c>
      <c r="I953" s="111">
        <f t="shared" si="130"/>
        <v>0.10637706895725123</v>
      </c>
    </row>
    <row r="954" spans="3:9" x14ac:dyDescent="0.35">
      <c r="C954" s="78">
        <f t="shared" si="126"/>
        <v>454000</v>
      </c>
      <c r="D954" s="104">
        <v>2.2987890767890942E-2</v>
      </c>
      <c r="E954" s="105">
        <v>0.10610327424928319</v>
      </c>
      <c r="F954" s="115">
        <f t="shared" si="127"/>
        <v>701824.5983621903</v>
      </c>
      <c r="G954" s="116">
        <f t="shared" si="128"/>
        <v>27477014.983150948</v>
      </c>
      <c r="H954" s="110">
        <f t="shared" si="129"/>
        <v>2.2987890767890939E-2</v>
      </c>
      <c r="I954" s="111">
        <f t="shared" si="130"/>
        <v>0.10610327424928317</v>
      </c>
    </row>
    <row r="955" spans="3:9" x14ac:dyDescent="0.35">
      <c r="C955" s="78">
        <f t="shared" si="126"/>
        <v>454500</v>
      </c>
      <c r="D955" s="104">
        <v>2.2891758414635022E-2</v>
      </c>
      <c r="E955" s="105">
        <v>0.10583013253653893</v>
      </c>
      <c r="F955" s="115">
        <f t="shared" si="127"/>
        <v>698889.65966360876</v>
      </c>
      <c r="G955" s="116">
        <f t="shared" si="128"/>
        <v>27406280.889536034</v>
      </c>
      <c r="H955" s="110">
        <f t="shared" si="129"/>
        <v>2.2891758414635026E-2</v>
      </c>
      <c r="I955" s="111">
        <f t="shared" si="130"/>
        <v>0.1058301325365389</v>
      </c>
    </row>
    <row r="956" spans="3:9" x14ac:dyDescent="0.35">
      <c r="C956" s="78">
        <f t="shared" si="126"/>
        <v>455000</v>
      </c>
      <c r="D956" s="104">
        <v>2.2796023744372392E-2</v>
      </c>
      <c r="E956" s="105">
        <v>0.10555764226163721</v>
      </c>
      <c r="F956" s="115">
        <f t="shared" si="127"/>
        <v>695966.86230108363</v>
      </c>
      <c r="G956" s="116">
        <f t="shared" si="128"/>
        <v>27335715.495402705</v>
      </c>
      <c r="H956" s="110">
        <f t="shared" si="129"/>
        <v>2.2796023744372396E-2</v>
      </c>
      <c r="I956" s="111">
        <f t="shared" si="130"/>
        <v>0.10555764226163719</v>
      </c>
    </row>
    <row r="957" spans="3:9" x14ac:dyDescent="0.35">
      <c r="C957" s="78">
        <f t="shared" si="126"/>
        <v>455500</v>
      </c>
      <c r="D957" s="104">
        <v>2.2700685111956973E-2</v>
      </c>
      <c r="E957" s="105">
        <v>0.10528580187091093</v>
      </c>
      <c r="F957" s="115">
        <f t="shared" si="127"/>
        <v>693056.15604799788</v>
      </c>
      <c r="G957" s="116">
        <f t="shared" si="128"/>
        <v>27265318.398405842</v>
      </c>
      <c r="H957" s="110">
        <f t="shared" si="129"/>
        <v>2.2700685111956973E-2</v>
      </c>
      <c r="I957" s="111">
        <f t="shared" si="130"/>
        <v>0.10528580187091093</v>
      </c>
    </row>
    <row r="958" spans="3:9" x14ac:dyDescent="0.35">
      <c r="C958" s="78">
        <f t="shared" si="126"/>
        <v>456000</v>
      </c>
      <c r="D958" s="104">
        <v>2.2605740879048382E-2</v>
      </c>
      <c r="E958" s="105">
        <v>0.10501460981439867</v>
      </c>
      <c r="F958" s="115">
        <f t="shared" si="127"/>
        <v>690157.49088551372</v>
      </c>
      <c r="G958" s="116">
        <f t="shared" si="128"/>
        <v>27195089.197159968</v>
      </c>
      <c r="H958" s="110">
        <f t="shared" si="129"/>
        <v>2.2605740879048382E-2</v>
      </c>
      <c r="I958" s="111">
        <f t="shared" si="130"/>
        <v>0.10501460981439865</v>
      </c>
    </row>
    <row r="959" spans="3:9" x14ac:dyDescent="0.35">
      <c r="C959" s="78">
        <f t="shared" si="126"/>
        <v>456500</v>
      </c>
      <c r="D959" s="104">
        <v>2.2511189414083768E-2</v>
      </c>
      <c r="E959" s="105">
        <v>0.10474406454583543</v>
      </c>
      <c r="F959" s="115">
        <f t="shared" si="127"/>
        <v>687270.81700171251</v>
      </c>
      <c r="G959" s="116">
        <f t="shared" si="128"/>
        <v>27125027.491236858</v>
      </c>
      <c r="H959" s="110">
        <f t="shared" si="129"/>
        <v>2.2511189414083772E-2</v>
      </c>
      <c r="I959" s="111">
        <f t="shared" si="130"/>
        <v>0.10474406454583543</v>
      </c>
    </row>
    <row r="960" spans="3:9" x14ac:dyDescent="0.35">
      <c r="C960" s="78">
        <f t="shared" si="126"/>
        <v>457000</v>
      </c>
      <c r="D960" s="104">
        <v>2.2417029092249768E-2</v>
      </c>
      <c r="E960" s="105">
        <v>0.10447416452264424</v>
      </c>
      <c r="F960" s="115">
        <f t="shared" si="127"/>
        <v>684396.08479073877</v>
      </c>
      <c r="G960" s="116">
        <f t="shared" si="128"/>
        <v>27055132.88116334</v>
      </c>
      <c r="H960" s="110">
        <f t="shared" si="129"/>
        <v>2.2417029092249772E-2</v>
      </c>
      <c r="I960" s="111">
        <f t="shared" si="130"/>
        <v>0.10447416452264424</v>
      </c>
    </row>
    <row r="961" spans="3:9" x14ac:dyDescent="0.35">
      <c r="C961" s="78">
        <f t="shared" si="126"/>
        <v>457500</v>
      </c>
      <c r="D961" s="104">
        <v>2.2323258295454614E-2</v>
      </c>
      <c r="E961" s="105">
        <v>0.10420490820592697</v>
      </c>
      <c r="F961" s="115">
        <f t="shared" si="127"/>
        <v>681533.24485194869</v>
      </c>
      <c r="G961" s="116">
        <f t="shared" si="128"/>
        <v>26985404.968418945</v>
      </c>
      <c r="H961" s="110">
        <f t="shared" si="129"/>
        <v>2.2323258295454618E-2</v>
      </c>
      <c r="I961" s="111">
        <f t="shared" si="130"/>
        <v>0.10420490820592695</v>
      </c>
    </row>
    <row r="962" spans="3:9" x14ac:dyDescent="0.35">
      <c r="C962" s="78">
        <f t="shared" si="126"/>
        <v>458000</v>
      </c>
      <c r="D962" s="104">
        <v>2.2229875412300273E-2</v>
      </c>
      <c r="E962" s="105">
        <v>0.10393629406045582</v>
      </c>
      <c r="F962" s="115">
        <f t="shared" si="127"/>
        <v>678682.24798905943</v>
      </c>
      <c r="G962" s="116">
        <f t="shared" si="128"/>
        <v>26915843.355433691</v>
      </c>
      <c r="H962" s="110">
        <f t="shared" si="129"/>
        <v>2.2229875412300277E-2</v>
      </c>
      <c r="I962" s="111">
        <f t="shared" si="130"/>
        <v>0.10393629406045582</v>
      </c>
    </row>
    <row r="963" spans="3:9" x14ac:dyDescent="0.35">
      <c r="C963" s="78">
        <f t="shared" si="126"/>
        <v>458500</v>
      </c>
      <c r="D963" s="104">
        <v>2.2136878838054801E-2</v>
      </c>
      <c r="E963" s="105">
        <v>0.10366832055466443</v>
      </c>
      <c r="F963" s="115">
        <f t="shared" si="127"/>
        <v>675843.0452093049</v>
      </c>
      <c r="G963" s="116">
        <f t="shared" si="128"/>
        <v>26846447.645585772</v>
      </c>
      <c r="H963" s="110">
        <f t="shared" si="129"/>
        <v>2.2136878838054801E-2</v>
      </c>
      <c r="I963" s="111">
        <f t="shared" si="130"/>
        <v>0.10366832055466443</v>
      </c>
    </row>
    <row r="964" spans="3:9" x14ac:dyDescent="0.35">
      <c r="C964" s="78">
        <f t="shared" si="126"/>
        <v>459000</v>
      </c>
      <c r="D964" s="104">
        <v>2.2044266974624773E-2</v>
      </c>
      <c r="E964" s="105">
        <v>0.10340098616063925</v>
      </c>
      <c r="F964" s="115">
        <f t="shared" si="127"/>
        <v>673015.5877225945</v>
      </c>
      <c r="G964" s="116">
        <f t="shared" si="128"/>
        <v>26777217.443199333</v>
      </c>
      <c r="H964" s="110">
        <f t="shared" si="129"/>
        <v>2.2044266974624773E-2</v>
      </c>
      <c r="I964" s="111">
        <f t="shared" si="130"/>
        <v>0.10340098616063922</v>
      </c>
    </row>
    <row r="965" spans="3:9" x14ac:dyDescent="0.35">
      <c r="C965" s="78">
        <f t="shared" si="126"/>
        <v>459500</v>
      </c>
      <c r="D965" s="104">
        <v>2.1952038230527774E-2</v>
      </c>
      <c r="E965" s="105">
        <v>0.10313428935411076</v>
      </c>
      <c r="F965" s="115">
        <f t="shared" si="127"/>
        <v>670199.82694067294</v>
      </c>
      <c r="G965" s="116">
        <f t="shared" si="128"/>
        <v>26708152.353542201</v>
      </c>
      <c r="H965" s="110">
        <f t="shared" si="129"/>
        <v>2.1952038230527778E-2</v>
      </c>
      <c r="I965" s="111">
        <f t="shared" si="130"/>
        <v>0.10313428935411074</v>
      </c>
    </row>
    <row r="966" spans="3:9" x14ac:dyDescent="0.35">
      <c r="C966" s="78">
        <f t="shared" si="126"/>
        <v>460000</v>
      </c>
      <c r="D966" s="104">
        <v>2.1860191020865102E-2</v>
      </c>
      <c r="E966" s="105">
        <v>0.10286822861444476</v>
      </c>
      <c r="F966" s="115">
        <f t="shared" si="127"/>
        <v>667395.71447628667</v>
      </c>
      <c r="G966" s="116">
        <f t="shared" si="128"/>
        <v>26639251.982823621</v>
      </c>
      <c r="H966" s="110">
        <f t="shared" si="129"/>
        <v>2.1860191020865106E-2</v>
      </c>
      <c r="I966" s="111">
        <f t="shared" si="130"/>
        <v>0.10286822861444474</v>
      </c>
    </row>
    <row r="967" spans="3:9" x14ac:dyDescent="0.35">
      <c r="C967" s="78">
        <f t="shared" si="126"/>
        <v>460500</v>
      </c>
      <c r="D967" s="104">
        <v>2.1768723767294489E-2</v>
      </c>
      <c r="E967" s="105">
        <v>0.10260280242463378</v>
      </c>
      <c r="F967" s="115">
        <f t="shared" si="127"/>
        <v>664603.20214235154</v>
      </c>
      <c r="G967" s="116">
        <f t="shared" si="128"/>
        <v>26570515.938192029</v>
      </c>
      <c r="H967" s="110">
        <f t="shared" si="129"/>
        <v>2.1768723767294489E-2</v>
      </c>
      <c r="I967" s="111">
        <f t="shared" si="130"/>
        <v>0.10260280242463377</v>
      </c>
    </row>
    <row r="968" spans="3:9" x14ac:dyDescent="0.35">
      <c r="C968" s="78">
        <f t="shared" si="126"/>
        <v>461000</v>
      </c>
      <c r="D968" s="104">
        <v>2.1677634898002996E-2</v>
      </c>
      <c r="E968" s="105">
        <v>0.10233800927128833</v>
      </c>
      <c r="F968" s="115">
        <f t="shared" si="127"/>
        <v>661822.24195112509</v>
      </c>
      <c r="G968" s="116">
        <f t="shared" si="128"/>
        <v>26501943.82773279</v>
      </c>
      <c r="H968" s="110">
        <f t="shared" si="129"/>
        <v>2.1677634898003E-2</v>
      </c>
      <c r="I968" s="111">
        <f t="shared" si="130"/>
        <v>0.10233800927128832</v>
      </c>
    </row>
    <row r="969" spans="3:9" x14ac:dyDescent="0.35">
      <c r="C969" s="78">
        <f t="shared" si="126"/>
        <v>461500</v>
      </c>
      <c r="D969" s="104">
        <v>2.1586922847680011E-2</v>
      </c>
      <c r="E969" s="105">
        <v>0.10207384764462836</v>
      </c>
      <c r="F969" s="115">
        <f t="shared" si="127"/>
        <v>659052.78611338185</v>
      </c>
      <c r="G969" s="116">
        <f t="shared" si="128"/>
        <v>26433535.260465991</v>
      </c>
      <c r="H969" s="110">
        <f t="shared" si="129"/>
        <v>2.1586922847680014E-2</v>
      </c>
      <c r="I969" s="111">
        <f t="shared" si="130"/>
        <v>0.10207384764462835</v>
      </c>
    </row>
    <row r="970" spans="3:9" x14ac:dyDescent="0.35">
      <c r="C970" s="78">
        <f t="shared" si="126"/>
        <v>462000</v>
      </c>
      <c r="D970" s="104">
        <v>2.1496586057490351E-2</v>
      </c>
      <c r="E970" s="105">
        <v>0.10181031603847465</v>
      </c>
      <c r="F970" s="115">
        <f t="shared" si="127"/>
        <v>656294.7870375925</v>
      </c>
      <c r="G970" s="116">
        <f t="shared" si="128"/>
        <v>26365289.84634421</v>
      </c>
      <c r="H970" s="110">
        <f t="shared" si="129"/>
        <v>2.1496586057490351E-2</v>
      </c>
      <c r="I970" s="111">
        <f t="shared" si="130"/>
        <v>0.10181031603847464</v>
      </c>
    </row>
    <row r="971" spans="3:9" x14ac:dyDescent="0.35">
      <c r="C971" s="78">
        <f t="shared" si="126"/>
        <v>462500</v>
      </c>
      <c r="D971" s="104">
        <v>2.1406622975047449E-2</v>
      </c>
      <c r="E971" s="105">
        <v>0.10154741295024021</v>
      </c>
      <c r="F971" s="115">
        <f t="shared" si="127"/>
        <v>653548.19732910546</v>
      </c>
      <c r="G971" s="116">
        <f t="shared" si="128"/>
        <v>26297207.196250279</v>
      </c>
      <c r="H971" s="110">
        <f t="shared" si="129"/>
        <v>2.1406622975047449E-2</v>
      </c>
      <c r="I971" s="111">
        <f t="shared" si="130"/>
        <v>0.1015474129502402</v>
      </c>
    </row>
    <row r="972" spans="3:9" x14ac:dyDescent="0.35">
      <c r="C972" s="78">
        <f t="shared" si="126"/>
        <v>463000</v>
      </c>
      <c r="D972" s="104">
        <v>2.1317032054386703E-2</v>
      </c>
      <c r="E972" s="105">
        <v>0.10128513688092151</v>
      </c>
      <c r="F972" s="115">
        <f t="shared" si="127"/>
        <v>650812.96978933259</v>
      </c>
      <c r="G972" s="116">
        <f t="shared" si="128"/>
        <v>26229286.921995025</v>
      </c>
      <c r="H972" s="110">
        <f t="shared" si="129"/>
        <v>2.1317032054386707E-2</v>
      </c>
      <c r="I972" s="111">
        <f t="shared" si="130"/>
        <v>0.1012851368809215</v>
      </c>
    </row>
    <row r="973" spans="3:9" x14ac:dyDescent="0.35">
      <c r="C973" s="78">
        <f t="shared" si="126"/>
        <v>463500</v>
      </c>
      <c r="D973" s="104">
        <v>2.1227811755938904E-2</v>
      </c>
      <c r="E973" s="105">
        <v>0.1010234863350903</v>
      </c>
      <c r="F973" s="115">
        <f t="shared" si="127"/>
        <v>648089.05741493835</v>
      </c>
      <c r="G973" s="116">
        <f t="shared" si="128"/>
        <v>26161528.636315141</v>
      </c>
      <c r="H973" s="110">
        <f t="shared" si="129"/>
        <v>2.1227811755938908E-2</v>
      </c>
      <c r="I973" s="111">
        <f t="shared" si="130"/>
        <v>0.10102348633509027</v>
      </c>
    </row>
    <row r="974" spans="3:9" x14ac:dyDescent="0.35">
      <c r="C974" s="78">
        <f t="shared" si="126"/>
        <v>464000</v>
      </c>
      <c r="D974" s="104">
        <v>2.1138960546503775E-2</v>
      </c>
      <c r="E974" s="105">
        <v>0.10076245982088482</v>
      </c>
      <c r="F974" s="115">
        <f t="shared" si="127"/>
        <v>645376.41339703195</v>
      </c>
      <c r="G974" s="116">
        <f t="shared" si="128"/>
        <v>26093931.952870924</v>
      </c>
      <c r="H974" s="110">
        <f t="shared" si="129"/>
        <v>2.1138960546503775E-2</v>
      </c>
      <c r="I974" s="111">
        <f t="shared" si="130"/>
        <v>0.1007624598208848</v>
      </c>
    </row>
    <row r="975" spans="3:9" x14ac:dyDescent="0.35">
      <c r="C975" s="78">
        <f t="shared" si="126"/>
        <v>464500</v>
      </c>
      <c r="D975" s="104">
        <v>2.1050476899223607E-2</v>
      </c>
      <c r="E975" s="105">
        <v>0.10050205585000135</v>
      </c>
      <c r="F975" s="115">
        <f t="shared" si="127"/>
        <v>642674.99112036242</v>
      </c>
      <c r="G975" s="116">
        <f t="shared" si="128"/>
        <v>26026496.486244079</v>
      </c>
      <c r="H975" s="110">
        <f t="shared" si="129"/>
        <v>2.1050476899223604E-2</v>
      </c>
      <c r="I975" s="111">
        <f t="shared" si="130"/>
        <v>0.10050205585000135</v>
      </c>
    </row>
    <row r="976" spans="3:9" x14ac:dyDescent="0.35">
      <c r="C976" s="78">
        <f t="shared" si="126"/>
        <v>465000</v>
      </c>
      <c r="D976" s="104">
        <v>2.0962359293557067E-2</v>
      </c>
      <c r="E976" s="105">
        <v>0.10024227293768589</v>
      </c>
      <c r="F976" s="115">
        <f t="shared" si="127"/>
        <v>639984.744162519</v>
      </c>
      <c r="G976" s="116">
        <f t="shared" si="128"/>
        <v>25959221.851935543</v>
      </c>
      <c r="H976" s="110">
        <f t="shared" si="129"/>
        <v>2.0962359293557067E-2</v>
      </c>
      <c r="I976" s="111">
        <f t="shared" si="130"/>
        <v>0.10024227293768587</v>
      </c>
    </row>
    <row r="977" spans="3:9" x14ac:dyDescent="0.35">
      <c r="C977" s="78">
        <f t="shared" si="126"/>
        <v>465500</v>
      </c>
      <c r="D977" s="104">
        <v>2.0874606215253007E-2</v>
      </c>
      <c r="E977" s="105">
        <v>9.9983109602725398E-2</v>
      </c>
      <c r="F977" s="115">
        <f t="shared" si="127"/>
        <v>637305.62629313115</v>
      </c>
      <c r="G977" s="116">
        <f t="shared" si="128"/>
        <v>25892107.666363265</v>
      </c>
      <c r="H977" s="110">
        <f t="shared" si="129"/>
        <v>2.0874606215253007E-2</v>
      </c>
      <c r="I977" s="111">
        <f t="shared" si="130"/>
        <v>9.9983109602725384E-2</v>
      </c>
    </row>
    <row r="978" spans="3:9" x14ac:dyDescent="0.35">
      <c r="C978" s="78">
        <f t="shared" si="126"/>
        <v>466000</v>
      </c>
      <c r="D978" s="104">
        <v>2.0787216156324499E-2</v>
      </c>
      <c r="E978" s="105">
        <v>9.9724564367439525E-2</v>
      </c>
      <c r="F978" s="115">
        <f t="shared" si="127"/>
        <v>634637.59147307638</v>
      </c>
      <c r="G978" s="116">
        <f t="shared" si="128"/>
        <v>25825153.546860017</v>
      </c>
      <c r="H978" s="110">
        <f t="shared" si="129"/>
        <v>2.0787216156324499E-2</v>
      </c>
      <c r="I978" s="111">
        <f t="shared" si="130"/>
        <v>9.9724564367439497E-2</v>
      </c>
    </row>
    <row r="979" spans="3:9" x14ac:dyDescent="0.35">
      <c r="C979" s="78">
        <f t="shared" si="126"/>
        <v>466500</v>
      </c>
      <c r="D979" s="104">
        <v>2.0700187615022902E-2</v>
      </c>
      <c r="E979" s="105">
        <v>9.9466635757672228E-2</v>
      </c>
      <c r="F979" s="115">
        <f t="shared" si="127"/>
        <v>631980.59385368822</v>
      </c>
      <c r="G979" s="116">
        <f t="shared" si="128"/>
        <v>25758359.111671254</v>
      </c>
      <c r="H979" s="110">
        <f t="shared" si="129"/>
        <v>2.0700187615022902E-2</v>
      </c>
      <c r="I979" s="111">
        <f t="shared" si="130"/>
        <v>9.9466635757672214E-2</v>
      </c>
    </row>
    <row r="980" spans="3:9" x14ac:dyDescent="0.35">
      <c r="C980" s="78">
        <f t="shared" si="126"/>
        <v>467000</v>
      </c>
      <c r="D980" s="104">
        <v>2.0613519095812043E-2</v>
      </c>
      <c r="E980" s="105">
        <v>9.9209322302783245E-2</v>
      </c>
      <c r="F980" s="115">
        <f t="shared" si="127"/>
        <v>629334.58777596802</v>
      </c>
      <c r="G980" s="116">
        <f t="shared" si="128"/>
        <v>25691723.97995289</v>
      </c>
      <c r="H980" s="110">
        <f t="shared" si="129"/>
        <v>2.0613519095812046E-2</v>
      </c>
      <c r="I980" s="111">
        <f t="shared" si="130"/>
        <v>9.9209322302783259E-2</v>
      </c>
    </row>
    <row r="981" spans="3:9" x14ac:dyDescent="0.35">
      <c r="C981" s="78">
        <f t="shared" si="126"/>
        <v>467500</v>
      </c>
      <c r="D981" s="104">
        <v>2.0527209109342505E-2</v>
      </c>
      <c r="E981" s="105">
        <v>9.8952622535639717E-2</v>
      </c>
      <c r="F981" s="115">
        <f t="shared" si="127"/>
        <v>626699.52776979993</v>
      </c>
      <c r="G981" s="116">
        <f t="shared" si="128"/>
        <v>25625247.771769129</v>
      </c>
      <c r="H981" s="110">
        <f t="shared" si="129"/>
        <v>2.0527209109342505E-2</v>
      </c>
      <c r="I981" s="111">
        <f t="shared" si="130"/>
        <v>9.8952622535639689E-2</v>
      </c>
    </row>
    <row r="982" spans="3:9" x14ac:dyDescent="0.35">
      <c r="C982" s="78">
        <f t="shared" si="126"/>
        <v>468000</v>
      </c>
      <c r="D982" s="104">
        <v>2.0441256172426075E-2</v>
      </c>
      <c r="E982" s="105">
        <v>9.869653499260804E-2</v>
      </c>
      <c r="F982" s="115">
        <f t="shared" si="127"/>
        <v>624075.36855317082</v>
      </c>
      <c r="G982" s="116">
        <f t="shared" si="128"/>
        <v>25558930.108090363</v>
      </c>
      <c r="H982" s="110">
        <f t="shared" si="129"/>
        <v>2.0441256172426075E-2</v>
      </c>
      <c r="I982" s="111">
        <f t="shared" si="130"/>
        <v>9.8696534992608026E-2</v>
      </c>
    </row>
    <row r="983" spans="3:9" x14ac:dyDescent="0.35">
      <c r="C983" s="78">
        <f t="shared" si="126"/>
        <v>468500</v>
      </c>
      <c r="D983" s="104">
        <v>2.035565880801023E-2</v>
      </c>
      <c r="E983" s="105">
        <v>9.8441058213545082E-2</v>
      </c>
      <c r="F983" s="115">
        <f t="shared" si="127"/>
        <v>621462.06503139134</v>
      </c>
      <c r="G983" s="116">
        <f t="shared" si="128"/>
        <v>25492770.610790897</v>
      </c>
      <c r="H983" s="110">
        <f t="shared" si="129"/>
        <v>2.035565880801023E-2</v>
      </c>
      <c r="I983" s="111">
        <f t="shared" si="130"/>
        <v>9.8441058213545082E-2</v>
      </c>
    </row>
    <row r="984" spans="3:9" x14ac:dyDescent="0.35">
      <c r="C984" s="78">
        <f t="shared" si="126"/>
        <v>469000</v>
      </c>
      <c r="D984" s="104">
        <v>2.0270415545152756E-2</v>
      </c>
      <c r="E984" s="105">
        <v>9.81861907417904E-2</v>
      </c>
      <c r="F984" s="115">
        <f t="shared" si="127"/>
        <v>618859.57229632093</v>
      </c>
      <c r="G984" s="116">
        <f t="shared" si="128"/>
        <v>25426768.902646922</v>
      </c>
      <c r="H984" s="110">
        <f t="shared" si="129"/>
        <v>2.0270415545152756E-2</v>
      </c>
      <c r="I984" s="111">
        <f t="shared" si="130"/>
        <v>9.8186190741790386E-2</v>
      </c>
    </row>
    <row r="985" spans="3:9" x14ac:dyDescent="0.35">
      <c r="C985" s="78">
        <f t="shared" si="126"/>
        <v>469500</v>
      </c>
      <c r="D985" s="104">
        <v>2.0185524918996472E-2</v>
      </c>
      <c r="E985" s="105">
        <v>9.7931931124157462E-2</v>
      </c>
      <c r="F985" s="115">
        <f t="shared" si="127"/>
        <v>616267.84562559624</v>
      </c>
      <c r="G985" s="116">
        <f t="shared" si="128"/>
        <v>25360924.607334256</v>
      </c>
      <c r="H985" s="110">
        <f t="shared" si="129"/>
        <v>2.0185524918996476E-2</v>
      </c>
      <c r="I985" s="111">
        <f t="shared" si="130"/>
        <v>9.7931931124157434E-2</v>
      </c>
    </row>
    <row r="986" spans="3:9" x14ac:dyDescent="0.35">
      <c r="C986" s="78">
        <f t="shared" si="126"/>
        <v>470000</v>
      </c>
      <c r="D986" s="104">
        <v>2.0100985470744077E-2</v>
      </c>
      <c r="E986" s="105">
        <v>9.7678277910925704E-2</v>
      </c>
      <c r="F986" s="115">
        <f t="shared" si="127"/>
        <v>613686.84048186324</v>
      </c>
      <c r="G986" s="116">
        <f t="shared" si="128"/>
        <v>25295237.349426281</v>
      </c>
      <c r="H986" s="110">
        <f t="shared" si="129"/>
        <v>2.0100985470744081E-2</v>
      </c>
      <c r="I986" s="111">
        <f t="shared" si="130"/>
        <v>9.767827791092569E-2</v>
      </c>
    </row>
    <row r="987" spans="3:9" x14ac:dyDescent="0.35">
      <c r="C987" s="78">
        <f t="shared" si="126"/>
        <v>470500</v>
      </c>
      <c r="D987" s="104">
        <v>2.0016795747633036E-2</v>
      </c>
      <c r="E987" s="105">
        <v>9.7425229655832002E-2</v>
      </c>
      <c r="F987" s="115">
        <f t="shared" si="127"/>
        <v>611116.51251201041</v>
      </c>
      <c r="G987" s="116">
        <f t="shared" si="128"/>
        <v>25229706.75439173</v>
      </c>
      <c r="H987" s="110">
        <f t="shared" si="129"/>
        <v>2.0016795747633036E-2</v>
      </c>
      <c r="I987" s="111">
        <f t="shared" si="130"/>
        <v>9.7425229655832002E-2</v>
      </c>
    </row>
    <row r="988" spans="3:9" x14ac:dyDescent="0.35">
      <c r="C988" s="78">
        <f t="shared" si="126"/>
        <v>471000</v>
      </c>
      <c r="D988" s="104">
        <v>1.9932954302910658E-2</v>
      </c>
      <c r="E988" s="105">
        <v>9.7172784916062557E-2</v>
      </c>
      <c r="F988" s="115">
        <f t="shared" si="127"/>
        <v>608556.81754640804</v>
      </c>
      <c r="G988" s="116">
        <f t="shared" si="128"/>
        <v>25164332.448592588</v>
      </c>
      <c r="H988" s="110">
        <f t="shared" si="129"/>
        <v>1.9932954302910661E-2</v>
      </c>
      <c r="I988" s="111">
        <f t="shared" si="130"/>
        <v>9.7172784916062543E-2</v>
      </c>
    </row>
    <row r="989" spans="3:9" x14ac:dyDescent="0.35">
      <c r="C989" s="78">
        <f t="shared" si="126"/>
        <v>471500</v>
      </c>
      <c r="D989" s="104">
        <v>1.9849459695809219E-2</v>
      </c>
      <c r="E989" s="105">
        <v>9.6920942252244721E-2</v>
      </c>
      <c r="F989" s="115">
        <f t="shared" si="127"/>
        <v>606007.71159814834</v>
      </c>
      <c r="G989" s="116">
        <f t="shared" si="128"/>
        <v>25099114.059281986</v>
      </c>
      <c r="H989" s="110">
        <f t="shared" si="129"/>
        <v>1.9849459695809223E-2</v>
      </c>
      <c r="I989" s="111">
        <f t="shared" si="130"/>
        <v>9.6920942252244707E-2</v>
      </c>
    </row>
    <row r="990" spans="3:9" x14ac:dyDescent="0.35">
      <c r="C990" s="78">
        <f t="shared" si="126"/>
        <v>472000</v>
      </c>
      <c r="D990" s="104">
        <v>1.9766310491521191E-2</v>
      </c>
      <c r="E990" s="105">
        <v>9.6669700228438668E-2</v>
      </c>
      <c r="F990" s="115">
        <f t="shared" si="127"/>
        <v>603469.15086228936</v>
      </c>
      <c r="G990" s="116">
        <f t="shared" si="128"/>
        <v>25034051.214602027</v>
      </c>
      <c r="H990" s="110">
        <f t="shared" si="129"/>
        <v>1.9766310491521191E-2</v>
      </c>
      <c r="I990" s="111">
        <f t="shared" si="130"/>
        <v>9.6669700228438654E-2</v>
      </c>
    </row>
    <row r="991" spans="3:9" x14ac:dyDescent="0.35">
      <c r="C991" s="78">
        <f t="shared" si="126"/>
        <v>472500</v>
      </c>
      <c r="D991" s="104">
        <v>1.9683505261174621E-2</v>
      </c>
      <c r="E991" s="105">
        <v>9.6419057412129305E-2</v>
      </c>
      <c r="F991" s="115">
        <f t="shared" si="127"/>
        <v>600941.09171510383</v>
      </c>
      <c r="G991" s="116">
        <f t="shared" si="128"/>
        <v>24969143.543581706</v>
      </c>
      <c r="H991" s="110">
        <f t="shared" si="129"/>
        <v>1.9683505261174624E-2</v>
      </c>
      <c r="I991" s="111">
        <f t="shared" si="130"/>
        <v>9.6419057412129305E-2</v>
      </c>
    </row>
    <row r="992" spans="3:9" x14ac:dyDescent="0.35">
      <c r="C992" s="78">
        <f t="shared" si="126"/>
        <v>473000</v>
      </c>
      <c r="D992" s="104">
        <v>1.9601042581808524E-2</v>
      </c>
      <c r="E992" s="105">
        <v>9.6169012374218002E-2</v>
      </c>
      <c r="F992" s="115">
        <f t="shared" si="127"/>
        <v>598423.49071332684</v>
      </c>
      <c r="G992" s="116">
        <f t="shared" si="128"/>
        <v>24904390.676134754</v>
      </c>
      <c r="H992" s="110">
        <f t="shared" si="129"/>
        <v>1.9601042581808524E-2</v>
      </c>
      <c r="I992" s="111">
        <f t="shared" si="130"/>
        <v>9.6169012374217988E-2</v>
      </c>
    </row>
    <row r="993" spans="3:9" x14ac:dyDescent="0.35">
      <c r="C993" s="78">
        <f t="shared" si="126"/>
        <v>473500</v>
      </c>
      <c r="D993" s="104">
        <v>1.9518921036348481E-2</v>
      </c>
      <c r="E993" s="105">
        <v>9.5919563689014525E-2</v>
      </c>
      <c r="F993" s="115">
        <f t="shared" si="127"/>
        <v>595916.30459341197</v>
      </c>
      <c r="G993" s="116">
        <f t="shared" si="128"/>
        <v>24839792.243057564</v>
      </c>
      <c r="H993" s="110">
        <f t="shared" si="129"/>
        <v>1.9518921036348481E-2</v>
      </c>
      <c r="I993" s="111">
        <f t="shared" si="130"/>
        <v>9.5919563689014525E-2</v>
      </c>
    </row>
    <row r="994" spans="3:9" x14ac:dyDescent="0.35">
      <c r="C994" s="78">
        <f t="shared" si="126"/>
        <v>474000</v>
      </c>
      <c r="D994" s="104">
        <v>1.9437139213582259E-2</v>
      </c>
      <c r="E994" s="105">
        <v>9.5670709934228951E-2</v>
      </c>
      <c r="F994" s="115">
        <f t="shared" si="127"/>
        <v>593419.49027078587</v>
      </c>
      <c r="G994" s="116">
        <f t="shared" si="128"/>
        <v>24775347.876027081</v>
      </c>
      <c r="H994" s="110">
        <f t="shared" si="129"/>
        <v>1.9437139213582259E-2</v>
      </c>
      <c r="I994" s="111">
        <f t="shared" si="130"/>
        <v>9.5670709934228937E-2</v>
      </c>
    </row>
    <row r="995" spans="3:9" x14ac:dyDescent="0.35">
      <c r="C995" s="78">
        <f t="shared" si="126"/>
        <v>474500</v>
      </c>
      <c r="D995" s="104">
        <v>1.935569570813557E-2</v>
      </c>
      <c r="E995" s="105">
        <v>9.542244969096339E-2</v>
      </c>
      <c r="F995" s="115">
        <f t="shared" si="127"/>
        <v>590933.00483910949</v>
      </c>
      <c r="G995" s="116">
        <f t="shared" si="128"/>
        <v>24711057.207598679</v>
      </c>
      <c r="H995" s="110">
        <f t="shared" si="129"/>
        <v>1.9355695708135574E-2</v>
      </c>
      <c r="I995" s="111">
        <f t="shared" si="130"/>
        <v>9.5422449690963376E-2</v>
      </c>
    </row>
    <row r="996" spans="3:9" x14ac:dyDescent="0.35">
      <c r="C996" s="78">
        <f t="shared" si="126"/>
        <v>475000</v>
      </c>
      <c r="D996" s="104">
        <v>1.9274589120447917E-2</v>
      </c>
      <c r="E996" s="105">
        <v>9.5174781543704068E-2</v>
      </c>
      <c r="F996" s="115">
        <f t="shared" si="127"/>
        <v>588456.80556953908</v>
      </c>
      <c r="G996" s="116">
        <f t="shared" si="128"/>
        <v>24646919.871204089</v>
      </c>
      <c r="H996" s="110">
        <f t="shared" si="129"/>
        <v>1.9274589120447917E-2</v>
      </c>
      <c r="I996" s="111">
        <f t="shared" si="130"/>
        <v>9.5174781543704054E-2</v>
      </c>
    </row>
    <row r="997" spans="3:9" x14ac:dyDescent="0.35">
      <c r="C997" s="78">
        <f t="shared" si="126"/>
        <v>475500</v>
      </c>
      <c r="D997" s="104">
        <v>1.9193818056748524E-2</v>
      </c>
      <c r="E997" s="105">
        <v>9.4927704080313091E-2</v>
      </c>
      <c r="F997" s="115">
        <f t="shared" si="127"/>
        <v>585990.84990999277</v>
      </c>
      <c r="G997" s="116">
        <f t="shared" si="128"/>
        <v>24582935.501149282</v>
      </c>
      <c r="H997" s="110">
        <f t="shared" si="129"/>
        <v>1.9193818056748527E-2</v>
      </c>
      <c r="I997" s="111">
        <f t="shared" si="130"/>
        <v>9.4927704080313063E-2</v>
      </c>
    </row>
    <row r="998" spans="3:9" x14ac:dyDescent="0.35">
      <c r="C998" s="78">
        <f t="shared" si="126"/>
        <v>476000</v>
      </c>
      <c r="D998" s="104">
        <v>1.9113381129032443E-2</v>
      </c>
      <c r="E998" s="105">
        <v>9.4681215892020665E-2</v>
      </c>
      <c r="F998" s="115">
        <f t="shared" si="127"/>
        <v>583535.09548442019</v>
      </c>
      <c r="G998" s="116">
        <f t="shared" si="128"/>
        <v>24519103.732612446</v>
      </c>
      <c r="H998" s="110">
        <f t="shared" si="129"/>
        <v>1.9113381129032443E-2</v>
      </c>
      <c r="I998" s="111">
        <f t="shared" si="130"/>
        <v>9.4681215892020665E-2</v>
      </c>
    </row>
    <row r="999" spans="3:9" x14ac:dyDescent="0.35">
      <c r="C999" s="78">
        <f t="shared" si="126"/>
        <v>476500</v>
      </c>
      <c r="D999" s="104">
        <v>1.9033276955036642E-2</v>
      </c>
      <c r="E999" s="105">
        <v>9.4435315573416667E-2</v>
      </c>
      <c r="F999" s="115">
        <f t="shared" si="127"/>
        <v>581089.50009207288</v>
      </c>
      <c r="G999" s="116">
        <f t="shared" si="128"/>
        <v>24455424.201641805</v>
      </c>
      <c r="H999" s="110">
        <f t="shared" si="129"/>
        <v>1.9033276955036642E-2</v>
      </c>
      <c r="I999" s="111">
        <f t="shared" si="130"/>
        <v>9.4435315573416653E-2</v>
      </c>
    </row>
    <row r="1000" spans="3:9" x14ac:dyDescent="0.35">
      <c r="C1000" s="78">
        <f t="shared" si="126"/>
        <v>477000</v>
      </c>
      <c r="D1000" s="104">
        <v>1.8953504158216262E-2</v>
      </c>
      <c r="E1000" s="105">
        <v>9.4190001722443017E-2</v>
      </c>
      <c r="F1000" s="115">
        <f t="shared" si="127"/>
        <v>578654.02170677914</v>
      </c>
      <c r="G1000" s="116">
        <f t="shared" si="128"/>
        <v>24391896.545153644</v>
      </c>
      <c r="H1000" s="110">
        <f t="shared" si="129"/>
        <v>1.8953504158216262E-2</v>
      </c>
      <c r="I1000" s="111">
        <f t="shared" si="130"/>
        <v>9.4190001722443004E-2</v>
      </c>
    </row>
    <row r="1001" spans="3:9" x14ac:dyDescent="0.35">
      <c r="C1001" s="78">
        <f t="shared" si="126"/>
        <v>477500</v>
      </c>
      <c r="D1001" s="104">
        <v>1.887406136772099E-2</v>
      </c>
      <c r="E1001" s="105">
        <v>9.3945272940385446E-2</v>
      </c>
      <c r="F1001" s="115">
        <f t="shared" si="127"/>
        <v>576228.61847622285</v>
      </c>
      <c r="G1001" s="116">
        <f t="shared" si="128"/>
        <v>24328520.400930185</v>
      </c>
      <c r="H1001" s="110">
        <f t="shared" si="129"/>
        <v>1.887406136772099E-2</v>
      </c>
      <c r="I1001" s="111">
        <f t="shared" si="130"/>
        <v>9.3945272940385446E-2</v>
      </c>
    </row>
    <row r="1002" spans="3:9" x14ac:dyDescent="0.35">
      <c r="C1002" s="78">
        <f t="shared" si="126"/>
        <v>478000</v>
      </c>
      <c r="D1002" s="104">
        <v>1.8794947218371473E-2</v>
      </c>
      <c r="E1002" s="105">
        <v>9.3701127831865572E-2</v>
      </c>
      <c r="F1002" s="115">
        <f t="shared" si="127"/>
        <v>573813.24872122356</v>
      </c>
      <c r="G1002" s="116">
        <f t="shared" si="128"/>
        <v>24265295.407617509</v>
      </c>
      <c r="H1002" s="110">
        <f t="shared" si="129"/>
        <v>1.8794947218371473E-2</v>
      </c>
      <c r="I1002" s="111">
        <f t="shared" si="130"/>
        <v>9.3701127831865558E-2</v>
      </c>
    </row>
    <row r="1003" spans="3:9" x14ac:dyDescent="0.35">
      <c r="C1003" s="78">
        <f t="shared" si="126"/>
        <v>478500</v>
      </c>
      <c r="D1003" s="104">
        <v>1.8716160350635884E-2</v>
      </c>
      <c r="E1003" s="105">
        <v>9.3457565004833085E-2</v>
      </c>
      <c r="F1003" s="115">
        <f t="shared" si="127"/>
        <v>571407.87093502062</v>
      </c>
      <c r="G1003" s="116">
        <f t="shared" si="128"/>
        <v>24202221.204723574</v>
      </c>
      <c r="H1003" s="110">
        <f t="shared" si="129"/>
        <v>1.871616035063588E-2</v>
      </c>
      <c r="I1003" s="111">
        <f t="shared" si="130"/>
        <v>9.3457565004833071E-2</v>
      </c>
    </row>
    <row r="1004" spans="3:9" x14ac:dyDescent="0.35">
      <c r="C1004" s="78">
        <f t="shared" si="126"/>
        <v>479000</v>
      </c>
      <c r="D1004" s="104">
        <v>1.8637699410606549E-2</v>
      </c>
      <c r="E1004" s="105">
        <v>9.321458307055748E-2</v>
      </c>
      <c r="F1004" s="115">
        <f t="shared" si="127"/>
        <v>569012.44378255995</v>
      </c>
      <c r="G1004" s="116">
        <f t="shared" si="128"/>
        <v>24139297.432616033</v>
      </c>
      <c r="H1004" s="110">
        <f t="shared" si="129"/>
        <v>1.8637699410606553E-2</v>
      </c>
      <c r="I1004" s="111">
        <f t="shared" si="130"/>
        <v>9.3214583070557466E-2</v>
      </c>
    </row>
    <row r="1005" spans="3:9" x14ac:dyDescent="0.35">
      <c r="C1005" s="78">
        <f t="shared" si="126"/>
        <v>479500</v>
      </c>
      <c r="D1005" s="104">
        <v>1.8559563049976649E-2</v>
      </c>
      <c r="E1005" s="105">
        <v>9.2972180643620533E-2</v>
      </c>
      <c r="F1005" s="115">
        <f t="shared" si="127"/>
        <v>566626.92609978234</v>
      </c>
      <c r="G1005" s="116">
        <f t="shared" si="128"/>
        <v>24076523.732520312</v>
      </c>
      <c r="H1005" s="110">
        <f t="shared" si="129"/>
        <v>1.8559563049976649E-2</v>
      </c>
      <c r="I1005" s="111">
        <f t="shared" si="130"/>
        <v>9.2972180643620519E-2</v>
      </c>
    </row>
    <row r="1006" spans="3:9" x14ac:dyDescent="0.35">
      <c r="C1006" s="78">
        <f t="shared" si="126"/>
        <v>480000</v>
      </c>
      <c r="D1006" s="104">
        <v>1.8481749926017112E-2</v>
      </c>
      <c r="E1006" s="105">
        <v>9.2730356341908154E-2</v>
      </c>
      <c r="F1006" s="115">
        <f t="shared" si="127"/>
        <v>564251.27689291863</v>
      </c>
      <c r="G1006" s="116">
        <f t="shared" si="128"/>
        <v>24013899.746517487</v>
      </c>
      <c r="H1006" s="110">
        <f t="shared" si="129"/>
        <v>1.8481749926017112E-2</v>
      </c>
      <c r="I1006" s="111">
        <f t="shared" si="130"/>
        <v>9.2730356341908141E-2</v>
      </c>
    </row>
    <row r="1007" spans="3:9" x14ac:dyDescent="0.35">
      <c r="C1007" s="78">
        <f t="shared" si="126"/>
        <v>480500</v>
      </c>
      <c r="D1007" s="104">
        <v>1.8404258701553464E-2</v>
      </c>
      <c r="E1007" s="105">
        <v>9.2489108786602589E-2</v>
      </c>
      <c r="F1007" s="115">
        <f t="shared" si="127"/>
        <v>561885.45533778239</v>
      </c>
      <c r="G1007" s="116">
        <f t="shared" si="128"/>
        <v>23951425.117542271</v>
      </c>
      <c r="H1007" s="110">
        <f t="shared" si="129"/>
        <v>1.8404258701553464E-2</v>
      </c>
      <c r="I1007" s="111">
        <f t="shared" si="130"/>
        <v>9.2489108786602575E-2</v>
      </c>
    </row>
    <row r="1008" spans="3:9" x14ac:dyDescent="0.35">
      <c r="C1008" s="78">
        <f t="shared" ref="C1008:C1071" si="131">C1007+500</f>
        <v>481000</v>
      </c>
      <c r="D1008" s="104">
        <v>1.8327088044942933E-2</v>
      </c>
      <c r="E1008" s="105">
        <v>9.2248436602174438E-2</v>
      </c>
      <c r="F1008" s="115">
        <f t="shared" ref="F1008:F1071" si="132">D1008*F$46</f>
        <v>559529.42077907105</v>
      </c>
      <c r="G1008" s="116">
        <f t="shared" ref="G1008:G1071" si="133">E1008*G$46</f>
        <v>23889099.489380945</v>
      </c>
      <c r="H1008" s="110">
        <f t="shared" ref="H1008:H1071" si="134">((1000*F1008)/H$45)/H$46</f>
        <v>1.8327088044942937E-2</v>
      </c>
      <c r="I1008" s="111">
        <f t="shared" ref="I1008:I1071" si="135">((1000*G1008)/I$45)/I$46</f>
        <v>9.2248436602174425E-2</v>
      </c>
    </row>
    <row r="1009" spans="3:9" x14ac:dyDescent="0.35">
      <c r="C1009" s="78">
        <f t="shared" si="131"/>
        <v>481500</v>
      </c>
      <c r="D1009" s="104">
        <v>1.8250236630051497E-2</v>
      </c>
      <c r="E1009" s="105">
        <v>9.200833841637511E-2</v>
      </c>
      <c r="F1009" s="115">
        <f t="shared" si="132"/>
        <v>557183.13272966526</v>
      </c>
      <c r="G1009" s="116">
        <f t="shared" si="133"/>
        <v>23826922.506669406</v>
      </c>
      <c r="H1009" s="110">
        <f t="shared" si="134"/>
        <v>1.82502366300515E-2</v>
      </c>
      <c r="I1009" s="111">
        <f t="shared" si="135"/>
        <v>9.200833841637511E-2</v>
      </c>
    </row>
    <row r="1010" spans="3:9" x14ac:dyDescent="0.35">
      <c r="C1010" s="78">
        <f t="shared" si="131"/>
        <v>482000</v>
      </c>
      <c r="D1010" s="104">
        <v>1.817370313623114E-2</v>
      </c>
      <c r="E1010" s="105">
        <v>9.1768812860228574E-2</v>
      </c>
      <c r="F1010" s="115">
        <f t="shared" si="132"/>
        <v>554846.55086993449</v>
      </c>
      <c r="G1010" s="116">
        <f t="shared" si="133"/>
        <v>23764893.814891022</v>
      </c>
      <c r="H1010" s="110">
        <f t="shared" si="134"/>
        <v>1.817370313623114E-2</v>
      </c>
      <c r="I1010" s="111">
        <f t="shared" si="135"/>
        <v>9.176881286022856E-2</v>
      </c>
    </row>
    <row r="1011" spans="3:9" x14ac:dyDescent="0.35">
      <c r="C1011" s="78">
        <f t="shared" si="131"/>
        <v>482500</v>
      </c>
      <c r="D1011" s="104">
        <v>1.8097486248297118E-2</v>
      </c>
      <c r="E1011" s="105">
        <v>9.1529858568023925E-2</v>
      </c>
      <c r="F1011" s="115">
        <f t="shared" si="132"/>
        <v>552519.63504704274</v>
      </c>
      <c r="G1011" s="116">
        <f t="shared" si="133"/>
        <v>23703013.060374726</v>
      </c>
      <c r="H1011" s="110">
        <f t="shared" si="134"/>
        <v>1.8097486248297115E-2</v>
      </c>
      <c r="I1011" s="111">
        <f t="shared" si="135"/>
        <v>9.1529858568023911E-2</v>
      </c>
    </row>
    <row r="1012" spans="3:9" x14ac:dyDescent="0.35">
      <c r="C1012" s="78">
        <f t="shared" si="131"/>
        <v>483000</v>
      </c>
      <c r="D1012" s="104">
        <v>1.8021584656505409E-2</v>
      </c>
      <c r="E1012" s="105">
        <v>9.1291474177307416E-2</v>
      </c>
      <c r="F1012" s="115">
        <f t="shared" si="132"/>
        <v>550202.34527426062</v>
      </c>
      <c r="G1012" s="116">
        <f t="shared" si="133"/>
        <v>23641279.890292924</v>
      </c>
      <c r="H1012" s="110">
        <f t="shared" si="134"/>
        <v>1.8021584656505413E-2</v>
      </c>
      <c r="I1012" s="111">
        <f t="shared" si="135"/>
        <v>9.1291474177307402E-2</v>
      </c>
    </row>
    <row r="1013" spans="3:9" x14ac:dyDescent="0.35">
      <c r="C1013" s="78">
        <f t="shared" si="131"/>
        <v>483500</v>
      </c>
      <c r="D1013" s="104">
        <v>1.7945997056530143E-2</v>
      </c>
      <c r="E1013" s="105">
        <v>9.1053658328874701E-2</v>
      </c>
      <c r="F1013" s="115">
        <f t="shared" si="132"/>
        <v>547894.64173027559</v>
      </c>
      <c r="G1013" s="116">
        <f t="shared" si="133"/>
        <v>23579693.952659518</v>
      </c>
      <c r="H1013" s="110">
        <f t="shared" si="134"/>
        <v>1.7945997056530147E-2</v>
      </c>
      <c r="I1013" s="111">
        <f t="shared" si="135"/>
        <v>9.1053658328874687E-2</v>
      </c>
    </row>
    <row r="1014" spans="3:9" x14ac:dyDescent="0.35">
      <c r="C1014" s="78">
        <f t="shared" si="131"/>
        <v>484000</v>
      </c>
      <c r="D1014" s="104">
        <v>1.7870722149441246E-2</v>
      </c>
      <c r="E1014" s="105">
        <v>9.0816409666763159E-2</v>
      </c>
      <c r="F1014" s="115">
        <f t="shared" si="132"/>
        <v>545596.48475850991</v>
      </c>
      <c r="G1014" s="116">
        <f t="shared" si="133"/>
        <v>23518254.896327894</v>
      </c>
      <c r="H1014" s="110">
        <f t="shared" si="134"/>
        <v>1.7870722149441246E-2</v>
      </c>
      <c r="I1014" s="111">
        <f t="shared" si="135"/>
        <v>9.0816409666763145E-2</v>
      </c>
    </row>
    <row r="1015" spans="3:9" x14ac:dyDescent="0.35">
      <c r="C1015" s="78">
        <f t="shared" si="131"/>
        <v>484500</v>
      </c>
      <c r="D1015" s="104">
        <v>1.7795758641682098E-2</v>
      </c>
      <c r="E1015" s="105">
        <v>9.0579726838244196E-2</v>
      </c>
      <c r="F1015" s="115">
        <f t="shared" si="132"/>
        <v>543307.83486643841</v>
      </c>
      <c r="G1015" s="116">
        <f t="shared" si="133"/>
        <v>23456962.370988943</v>
      </c>
      <c r="H1015" s="110">
        <f t="shared" si="134"/>
        <v>1.7795758641682098E-2</v>
      </c>
      <c r="I1015" s="111">
        <f t="shared" si="135"/>
        <v>9.0579726838244182E-2</v>
      </c>
    </row>
    <row r="1016" spans="3:9" x14ac:dyDescent="0.35">
      <c r="C1016" s="78">
        <f t="shared" si="131"/>
        <v>485000</v>
      </c>
      <c r="D1016" s="104">
        <v>1.7721105245047268E-2</v>
      </c>
      <c r="E1016" s="105">
        <v>9.0343608493815189E-2</v>
      </c>
      <c r="F1016" s="115">
        <f t="shared" si="132"/>
        <v>541028.65272490866</v>
      </c>
      <c r="G1016" s="116">
        <f t="shared" si="133"/>
        <v>23395816.027168959</v>
      </c>
      <c r="H1016" s="110">
        <f t="shared" si="134"/>
        <v>1.7721105245047272E-2</v>
      </c>
      <c r="I1016" s="111">
        <f t="shared" si="135"/>
        <v>9.0343608493815189E-2</v>
      </c>
    </row>
    <row r="1017" spans="3:9" x14ac:dyDescent="0.35">
      <c r="C1017" s="78">
        <f t="shared" si="131"/>
        <v>485500</v>
      </c>
      <c r="D1017" s="104">
        <v>1.7646760676660451E-2</v>
      </c>
      <c r="E1017" s="105">
        <v>9.0108053287192277E-2</v>
      </c>
      <c r="F1017" s="115">
        <f t="shared" si="132"/>
        <v>538758.89916746761</v>
      </c>
      <c r="G1017" s="116">
        <f t="shared" si="133"/>
        <v>23334815.516227793</v>
      </c>
      <c r="H1017" s="110">
        <f t="shared" si="134"/>
        <v>1.7646760676660451E-2</v>
      </c>
      <c r="I1017" s="111">
        <f t="shared" si="135"/>
        <v>9.0108053287192277E-2</v>
      </c>
    </row>
    <row r="1018" spans="3:9" x14ac:dyDescent="0.35">
      <c r="C1018" s="78">
        <f t="shared" si="131"/>
        <v>486000</v>
      </c>
      <c r="D1018" s="104">
        <v>1.7572723658952349E-2</v>
      </c>
      <c r="E1018" s="105">
        <v>8.9873059875302377E-2</v>
      </c>
      <c r="F1018" s="115">
        <f t="shared" si="132"/>
        <v>536498.53518968576</v>
      </c>
      <c r="G1018" s="116">
        <f t="shared" si="133"/>
        <v>23273960.490356769</v>
      </c>
      <c r="H1018" s="110">
        <f t="shared" si="134"/>
        <v>1.7572723658952349E-2</v>
      </c>
      <c r="I1018" s="111">
        <f t="shared" si="135"/>
        <v>8.9873059875302377E-2</v>
      </c>
    </row>
    <row r="1019" spans="3:9" x14ac:dyDescent="0.35">
      <c r="C1019" s="78">
        <f t="shared" si="131"/>
        <v>486500</v>
      </c>
      <c r="D1019" s="104">
        <v>1.7498992919638749E-2</v>
      </c>
      <c r="E1019" s="105">
        <v>8.9638626918275621E-2</v>
      </c>
      <c r="F1019" s="115">
        <f t="shared" si="132"/>
        <v>534247.52194848866</v>
      </c>
      <c r="G1019" s="116">
        <f t="shared" si="133"/>
        <v>23213250.602576733</v>
      </c>
      <c r="H1019" s="110">
        <f t="shared" si="134"/>
        <v>1.7498992919638749E-2</v>
      </c>
      <c r="I1019" s="111">
        <f t="shared" si="135"/>
        <v>8.9638626918275621E-2</v>
      </c>
    </row>
    <row r="1020" spans="3:9" x14ac:dyDescent="0.35">
      <c r="C1020" s="78">
        <f t="shared" si="131"/>
        <v>487000</v>
      </c>
      <c r="D1020" s="104">
        <v>1.7425567191698677E-2</v>
      </c>
      <c r="E1020" s="105">
        <v>8.9404753079437738E-2</v>
      </c>
      <c r="F1020" s="115">
        <f t="shared" si="132"/>
        <v>532005.82076148933</v>
      </c>
      <c r="G1020" s="116">
        <f t="shared" si="133"/>
        <v>23152685.506736074</v>
      </c>
      <c r="H1020" s="110">
        <f t="shared" si="134"/>
        <v>1.7425567191698677E-2</v>
      </c>
      <c r="I1020" s="111">
        <f t="shared" si="135"/>
        <v>8.9404753079437724E-2</v>
      </c>
    </row>
    <row r="1021" spans="3:9" x14ac:dyDescent="0.35">
      <c r="C1021" s="78">
        <f t="shared" si="131"/>
        <v>487500</v>
      </c>
      <c r="D1021" s="104">
        <v>1.7352445213352625E-2</v>
      </c>
      <c r="E1021" s="105">
        <v>8.9171437025302364E-2</v>
      </c>
      <c r="F1021" s="115">
        <f t="shared" si="132"/>
        <v>529773.39310632367</v>
      </c>
      <c r="G1021" s="116">
        <f t="shared" si="133"/>
        <v>23092264.857508741</v>
      </c>
      <c r="H1021" s="110">
        <f t="shared" si="134"/>
        <v>1.7352445213352625E-2</v>
      </c>
      <c r="I1021" s="111">
        <f t="shared" si="135"/>
        <v>8.917143702530235E-2</v>
      </c>
    </row>
    <row r="1022" spans="3:9" x14ac:dyDescent="0.35">
      <c r="C1022" s="78">
        <f t="shared" si="131"/>
        <v>488000</v>
      </c>
      <c r="D1022" s="104">
        <v>1.727962572804077E-2</v>
      </c>
      <c r="E1022" s="105">
        <v>8.8938677425563509E-2</v>
      </c>
      <c r="F1022" s="115">
        <f t="shared" si="132"/>
        <v>527550.2006199857</v>
      </c>
      <c r="G1022" s="116">
        <f t="shared" si="133"/>
        <v>23031988.310392287</v>
      </c>
      <c r="H1022" s="110">
        <f t="shared" si="134"/>
        <v>1.727962572804077E-2</v>
      </c>
      <c r="I1022" s="111">
        <f t="shared" si="135"/>
        <v>8.8938677425563509E-2</v>
      </c>
    </row>
    <row r="1023" spans="3:9" x14ac:dyDescent="0.35">
      <c r="C1023" s="78">
        <f t="shared" si="131"/>
        <v>488500</v>
      </c>
      <c r="D1023" s="104">
        <v>1.7207107484401539E-2</v>
      </c>
      <c r="E1023" s="105">
        <v>8.8706472953087895E-2</v>
      </c>
      <c r="F1023" s="115">
        <f t="shared" si="132"/>
        <v>525336.20509817277</v>
      </c>
      <c r="G1023" s="116">
        <f t="shared" si="133"/>
        <v>22971855.521705892</v>
      </c>
      <c r="H1023" s="110">
        <f t="shared" si="134"/>
        <v>1.7207107484401539E-2</v>
      </c>
      <c r="I1023" s="111">
        <f t="shared" si="135"/>
        <v>8.8706472953087895E-2</v>
      </c>
    </row>
    <row r="1024" spans="3:9" x14ac:dyDescent="0.35">
      <c r="C1024" s="78">
        <f t="shared" si="131"/>
        <v>489000</v>
      </c>
      <c r="D1024" s="104">
        <v>1.7134889236250006E-2</v>
      </c>
      <c r="E1024" s="105">
        <v>8.8474822283907406E-2</v>
      </c>
      <c r="F1024" s="115">
        <f t="shared" si="132"/>
        <v>523131.36849462648</v>
      </c>
      <c r="G1024" s="116">
        <f t="shared" si="133"/>
        <v>22911866.148588385</v>
      </c>
      <c r="H1024" s="110">
        <f t="shared" si="134"/>
        <v>1.7134889236250006E-2</v>
      </c>
      <c r="I1024" s="111">
        <f t="shared" si="135"/>
        <v>8.8474822283907406E-2</v>
      </c>
    </row>
    <row r="1025" spans="3:9" x14ac:dyDescent="0.35">
      <c r="C1025" s="78">
        <f t="shared" si="131"/>
        <v>489500</v>
      </c>
      <c r="D1025" s="104">
        <v>1.7062969742556489E-2</v>
      </c>
      <c r="E1025" s="105">
        <v>8.8243724097211707E-2</v>
      </c>
      <c r="F1025" s="115">
        <f t="shared" si="132"/>
        <v>520935.65292047878</v>
      </c>
      <c r="G1025" s="116">
        <f t="shared" si="133"/>
        <v>22852019.848996367</v>
      </c>
      <c r="H1025" s="110">
        <f t="shared" si="134"/>
        <v>1.7062969742556489E-2</v>
      </c>
      <c r="I1025" s="111">
        <f t="shared" si="135"/>
        <v>8.8243724097211707E-2</v>
      </c>
    </row>
    <row r="1026" spans="3:9" x14ac:dyDescent="0.35">
      <c r="C1026" s="78">
        <f t="shared" si="131"/>
        <v>490000</v>
      </c>
      <c r="D1026" s="104">
        <v>1.6991347767425214E-2</v>
      </c>
      <c r="E1026" s="105">
        <v>8.8013177075340412E-2</v>
      </c>
      <c r="F1026" s="115">
        <f t="shared" si="132"/>
        <v>518749.02064360084</v>
      </c>
      <c r="G1026" s="116">
        <f t="shared" si="133"/>
        <v>22792316.281702153</v>
      </c>
      <c r="H1026" s="110">
        <f t="shared" si="134"/>
        <v>1.6991347767425214E-2</v>
      </c>
      <c r="I1026" s="111">
        <f t="shared" si="135"/>
        <v>8.8013177075340399E-2</v>
      </c>
    </row>
    <row r="1027" spans="3:9" x14ac:dyDescent="0.35">
      <c r="C1027" s="78">
        <f t="shared" si="131"/>
        <v>490500</v>
      </c>
      <c r="D1027" s="104">
        <v>1.6920022080073153E-2</v>
      </c>
      <c r="E1027" s="105">
        <v>8.7783179903775765E-2</v>
      </c>
      <c r="F1027" s="115">
        <f t="shared" si="132"/>
        <v>516571.43408795708</v>
      </c>
      <c r="G1027" s="116">
        <f t="shared" si="133"/>
        <v>22732755.106291898</v>
      </c>
      <c r="H1027" s="110">
        <f t="shared" si="134"/>
        <v>1.6920022080073156E-2</v>
      </c>
      <c r="I1027" s="111">
        <f t="shared" si="135"/>
        <v>8.7783179903775752E-2</v>
      </c>
    </row>
    <row r="1028" spans="3:9" x14ac:dyDescent="0.35">
      <c r="C1028" s="78">
        <f t="shared" si="131"/>
        <v>491000</v>
      </c>
      <c r="D1028" s="104">
        <v>1.6848991454808761E-2</v>
      </c>
      <c r="E1028" s="105">
        <v>8.7553731271135221E-2</v>
      </c>
      <c r="F1028" s="115">
        <f t="shared" si="132"/>
        <v>514402.85583295557</v>
      </c>
      <c r="G1028" s="116">
        <f t="shared" si="133"/>
        <v>22673335.983163655</v>
      </c>
      <c r="H1028" s="110">
        <f t="shared" si="134"/>
        <v>1.6848991454808761E-2</v>
      </c>
      <c r="I1028" s="111">
        <f t="shared" si="135"/>
        <v>8.7553731271135207E-2</v>
      </c>
    </row>
    <row r="1029" spans="3:9" x14ac:dyDescent="0.35">
      <c r="C1029" s="78">
        <f t="shared" si="131"/>
        <v>491500</v>
      </c>
      <c r="D1029" s="104">
        <v>1.6778254671010982E-2</v>
      </c>
      <c r="E1029" s="105">
        <v>8.7324829869163664E-2</v>
      </c>
      <c r="F1029" s="115">
        <f t="shared" si="132"/>
        <v>512243.24861280766</v>
      </c>
      <c r="G1029" s="116">
        <f t="shared" si="133"/>
        <v>22614058.573525384</v>
      </c>
      <c r="H1029" s="110">
        <f t="shared" si="134"/>
        <v>1.6778254671010982E-2</v>
      </c>
      <c r="I1029" s="111">
        <f t="shared" si="135"/>
        <v>8.732482986916365E-2</v>
      </c>
    </row>
    <row r="1030" spans="3:9" x14ac:dyDescent="0.35">
      <c r="C1030" s="78">
        <f t="shared" si="131"/>
        <v>492000</v>
      </c>
      <c r="D1030" s="104">
        <v>1.6707810513108264E-2</v>
      </c>
      <c r="E1030" s="105">
        <v>8.7096474392726345E-2</v>
      </c>
      <c r="F1030" s="115">
        <f t="shared" si="132"/>
        <v>510092.57531588676</v>
      </c>
      <c r="G1030" s="116">
        <f t="shared" si="133"/>
        <v>22554922.539393097</v>
      </c>
      <c r="H1030" s="110">
        <f t="shared" si="134"/>
        <v>1.6707810513108264E-2</v>
      </c>
      <c r="I1030" s="111">
        <f t="shared" si="135"/>
        <v>8.7096474392726331E-2</v>
      </c>
    </row>
    <row r="1031" spans="3:9" x14ac:dyDescent="0.35">
      <c r="C1031" s="78">
        <f t="shared" si="131"/>
        <v>492500</v>
      </c>
      <c r="D1031" s="104">
        <v>1.6637657770557659E-2</v>
      </c>
      <c r="E1031" s="105">
        <v>8.6868663539801078E-2</v>
      </c>
      <c r="F1031" s="115">
        <f t="shared" si="132"/>
        <v>507950.79898409062</v>
      </c>
      <c r="G1031" s="116">
        <f t="shared" si="133"/>
        <v>22495927.543588862</v>
      </c>
      <c r="H1031" s="110">
        <f t="shared" si="134"/>
        <v>1.6637657770557663E-2</v>
      </c>
      <c r="I1031" s="111">
        <f t="shared" si="135"/>
        <v>8.6868663539801064E-2</v>
      </c>
    </row>
    <row r="1032" spans="3:9" x14ac:dyDescent="0.35">
      <c r="C1032" s="78">
        <f t="shared" si="131"/>
        <v>493000</v>
      </c>
      <c r="D1032" s="104">
        <v>1.6567795237824041E-2</v>
      </c>
      <c r="E1032" s="105">
        <v>8.6641396011471125E-2</v>
      </c>
      <c r="F1032" s="115">
        <f t="shared" si="132"/>
        <v>505817.88281220663</v>
      </c>
      <c r="G1032" s="116">
        <f t="shared" si="133"/>
        <v>22437073.249738947</v>
      </c>
      <c r="H1032" s="110">
        <f t="shared" si="134"/>
        <v>1.6567795237824041E-2</v>
      </c>
      <c r="I1032" s="111">
        <f t="shared" si="135"/>
        <v>8.6641396011471111E-2</v>
      </c>
    </row>
    <row r="1033" spans="3:9" x14ac:dyDescent="0.35">
      <c r="C1033" s="78">
        <f t="shared" si="131"/>
        <v>493500</v>
      </c>
      <c r="D1033" s="104">
        <v>1.649822171435936E-2</v>
      </c>
      <c r="E1033" s="105">
        <v>8.6414670511917452E-2</v>
      </c>
      <c r="F1033" s="115">
        <f t="shared" si="132"/>
        <v>503693.79014727869</v>
      </c>
      <c r="G1033" s="116">
        <f t="shared" si="133"/>
        <v>22378359.322271802</v>
      </c>
      <c r="H1033" s="110">
        <f t="shared" si="134"/>
        <v>1.649822171435936E-2</v>
      </c>
      <c r="I1033" s="111">
        <f t="shared" si="135"/>
        <v>8.6414670511917438E-2</v>
      </c>
    </row>
    <row r="1034" spans="3:9" x14ac:dyDescent="0.35">
      <c r="C1034" s="78">
        <f t="shared" si="131"/>
        <v>494000</v>
      </c>
      <c r="D1034" s="104">
        <v>1.6428936004582034E-2</v>
      </c>
      <c r="E1034" s="105">
        <v>8.6188485748411689E-2</v>
      </c>
      <c r="F1034" s="115">
        <f t="shared" si="132"/>
        <v>501578.48448797775</v>
      </c>
      <c r="G1034" s="116">
        <f t="shared" si="133"/>
        <v>22319785.426416274</v>
      </c>
      <c r="H1034" s="110">
        <f t="shared" si="134"/>
        <v>1.6428936004582034E-2</v>
      </c>
      <c r="I1034" s="111">
        <f t="shared" si="135"/>
        <v>8.6188485748411689E-2</v>
      </c>
    </row>
    <row r="1035" spans="3:9" x14ac:dyDescent="0.35">
      <c r="C1035" s="78">
        <f t="shared" si="131"/>
        <v>494500</v>
      </c>
      <c r="D1035" s="104">
        <v>1.6359936917856394E-2</v>
      </c>
      <c r="E1035" s="105">
        <v>8.5962840431308501E-2</v>
      </c>
      <c r="F1035" s="115">
        <f t="shared" si="132"/>
        <v>499471.92948397453</v>
      </c>
      <c r="G1035" s="116">
        <f t="shared" si="133"/>
        <v>22261351.228199586</v>
      </c>
      <c r="H1035" s="110">
        <f t="shared" si="134"/>
        <v>1.6359936917856394E-2</v>
      </c>
      <c r="I1035" s="111">
        <f t="shared" si="135"/>
        <v>8.5962840431308488E-2</v>
      </c>
    </row>
    <row r="1036" spans="3:9" x14ac:dyDescent="0.35">
      <c r="C1036" s="78">
        <f t="shared" si="131"/>
        <v>495000</v>
      </c>
      <c r="D1036" s="104">
        <v>1.6291223268472221E-2</v>
      </c>
      <c r="E1036" s="105">
        <v>8.5737733274038427E-2</v>
      </c>
      <c r="F1036" s="115">
        <f t="shared" si="132"/>
        <v>497374.08893531456</v>
      </c>
      <c r="G1036" s="116">
        <f t="shared" si="133"/>
        <v>22203056.394445516</v>
      </c>
      <c r="H1036" s="110">
        <f t="shared" si="134"/>
        <v>1.6291223268472221E-2</v>
      </c>
      <c r="I1036" s="111">
        <f t="shared" si="135"/>
        <v>8.5737733274038413E-2</v>
      </c>
    </row>
    <row r="1037" spans="3:9" x14ac:dyDescent="0.35">
      <c r="C1037" s="78">
        <f t="shared" si="131"/>
        <v>495500</v>
      </c>
      <c r="D1037" s="104">
        <v>1.6222793875624392E-2</v>
      </c>
      <c r="E1037" s="105">
        <v>8.5513162993100383E-2</v>
      </c>
      <c r="F1037" s="115">
        <f t="shared" si="132"/>
        <v>495284.92679179693</v>
      </c>
      <c r="G1037" s="116">
        <f t="shared" si="133"/>
        <v>22144900.592772443</v>
      </c>
      <c r="H1037" s="110">
        <f t="shared" si="134"/>
        <v>1.6222793875624392E-2</v>
      </c>
      <c r="I1037" s="111">
        <f t="shared" si="135"/>
        <v>8.551316299310037E-2</v>
      </c>
    </row>
    <row r="1038" spans="3:9" x14ac:dyDescent="0.35">
      <c r="C1038" s="78">
        <f t="shared" si="131"/>
        <v>496000</v>
      </c>
      <c r="D1038" s="104">
        <v>1.6154647563392546E-2</v>
      </c>
      <c r="E1038" s="105">
        <v>8.5289128308054435E-2</v>
      </c>
      <c r="F1038" s="115">
        <f t="shared" si="132"/>
        <v>493204.40715235338</v>
      </c>
      <c r="G1038" s="116">
        <f t="shared" si="133"/>
        <v>22086883.491591472</v>
      </c>
      <c r="H1038" s="110">
        <f t="shared" si="134"/>
        <v>1.6154647563392546E-2</v>
      </c>
      <c r="I1038" s="111">
        <f t="shared" si="135"/>
        <v>8.5289128308054435E-2</v>
      </c>
    </row>
    <row r="1039" spans="3:9" x14ac:dyDescent="0.35">
      <c r="C1039" s="78">
        <f t="shared" si="131"/>
        <v>496500</v>
      </c>
      <c r="D1039" s="104">
        <v>1.6086783160720926E-2</v>
      </c>
      <c r="E1039" s="105">
        <v>8.5065627941514413E-2</v>
      </c>
      <c r="F1039" s="115">
        <f t="shared" si="132"/>
        <v>491132.49426443299</v>
      </c>
      <c r="G1039" s="116">
        <f t="shared" si="133"/>
        <v>22029004.760104526</v>
      </c>
      <c r="H1039" s="110">
        <f t="shared" si="134"/>
        <v>1.6086783160720926E-2</v>
      </c>
      <c r="I1039" s="111">
        <f t="shared" si="135"/>
        <v>8.5065627941514399E-2</v>
      </c>
    </row>
    <row r="1040" spans="3:9" x14ac:dyDescent="0.35">
      <c r="C1040" s="78">
        <f t="shared" si="131"/>
        <v>497000</v>
      </c>
      <c r="D1040" s="104">
        <v>1.6019199501398216E-2</v>
      </c>
      <c r="E1040" s="105">
        <v>8.4842660619140781E-2</v>
      </c>
      <c r="F1040" s="115">
        <f t="shared" si="132"/>
        <v>489069.15252338647</v>
      </c>
      <c r="G1040" s="116">
        <f t="shared" si="133"/>
        <v>21971264.068302505</v>
      </c>
      <c r="H1040" s="110">
        <f t="shared" si="134"/>
        <v>1.6019199501398219E-2</v>
      </c>
      <c r="I1040" s="111">
        <f t="shared" si="135"/>
        <v>8.4842660619140781E-2</v>
      </c>
    </row>
    <row r="1041" spans="3:9" x14ac:dyDescent="0.35">
      <c r="C1041" s="78">
        <f t="shared" si="131"/>
        <v>497500</v>
      </c>
      <c r="D1041" s="104">
        <v>1.5951895424037521E-2</v>
      </c>
      <c r="E1041" s="105">
        <v>8.4620225069633237E-2</v>
      </c>
      <c r="F1041" s="115">
        <f t="shared" si="132"/>
        <v>487014.34647185495</v>
      </c>
      <c r="G1041" s="116">
        <f t="shared" si="133"/>
        <v>21913661.086963356</v>
      </c>
      <c r="H1041" s="110">
        <f t="shared" si="134"/>
        <v>1.5951895424037521E-2</v>
      </c>
      <c r="I1041" s="111">
        <f t="shared" si="135"/>
        <v>8.4620225069633237E-2</v>
      </c>
    </row>
    <row r="1042" spans="3:9" x14ac:dyDescent="0.35">
      <c r="C1042" s="78">
        <f t="shared" si="131"/>
        <v>498000</v>
      </c>
      <c r="D1042" s="104">
        <v>1.5884869772056401E-2</v>
      </c>
      <c r="E1042" s="105">
        <v>8.4398320024723528E-2</v>
      </c>
      <c r="F1042" s="115">
        <f t="shared" si="132"/>
        <v>484968.04079916055</v>
      </c>
      <c r="G1042" s="116">
        <f t="shared" si="133"/>
        <v>21856195.487650219</v>
      </c>
      <c r="H1042" s="110">
        <f t="shared" si="134"/>
        <v>1.5884869772056401E-2</v>
      </c>
      <c r="I1042" s="111">
        <f t="shared" si="135"/>
        <v>8.4398320024723514E-2</v>
      </c>
    </row>
    <row r="1043" spans="3:9" x14ac:dyDescent="0.35">
      <c r="C1043" s="78">
        <f t="shared" si="131"/>
        <v>498500</v>
      </c>
      <c r="D1043" s="104">
        <v>1.5818121393657007E-2</v>
      </c>
      <c r="E1043" s="105">
        <v>8.4176944219168104E-2</v>
      </c>
      <c r="F1043" s="115">
        <f t="shared" si="132"/>
        <v>482930.20034069993</v>
      </c>
      <c r="G1043" s="116">
        <f t="shared" si="133"/>
        <v>21798866.942709539</v>
      </c>
      <c r="H1043" s="110">
        <f t="shared" si="134"/>
        <v>1.5818121393657007E-2</v>
      </c>
      <c r="I1043" s="111">
        <f t="shared" si="135"/>
        <v>8.417694421916809E-2</v>
      </c>
    </row>
    <row r="1044" spans="3:9" x14ac:dyDescent="0.35">
      <c r="C1044" s="78">
        <f t="shared" si="131"/>
        <v>499000</v>
      </c>
      <c r="D1044" s="104">
        <v>1.5751649141806268E-2</v>
      </c>
      <c r="E1044" s="105">
        <v>8.3956096390741128E-2</v>
      </c>
      <c r="F1044" s="115">
        <f t="shared" si="132"/>
        <v>480900.7900773391</v>
      </c>
      <c r="G1044" s="116">
        <f t="shared" si="133"/>
        <v>21741675.125269227</v>
      </c>
      <c r="H1044" s="110">
        <f t="shared" si="134"/>
        <v>1.5751649141806268E-2</v>
      </c>
      <c r="I1044" s="111">
        <f t="shared" si="135"/>
        <v>8.3956096390741114E-2</v>
      </c>
    </row>
    <row r="1045" spans="3:9" x14ac:dyDescent="0.35">
      <c r="C1045" s="78">
        <f t="shared" si="131"/>
        <v>499500</v>
      </c>
      <c r="D1045" s="104">
        <v>1.5685451874216192E-2</v>
      </c>
      <c r="E1045" s="105">
        <v>8.3735775280227048E-2</v>
      </c>
      <c r="F1045" s="115">
        <f t="shared" si="132"/>
        <v>478879.7751348124</v>
      </c>
      <c r="G1045" s="116">
        <f t="shared" si="133"/>
        <v>21684619.70923676</v>
      </c>
      <c r="H1045" s="110">
        <f t="shared" si="134"/>
        <v>1.5685451874216196E-2</v>
      </c>
      <c r="I1045" s="111">
        <f t="shared" si="135"/>
        <v>8.3735775280227048E-2</v>
      </c>
    </row>
    <row r="1046" spans="3:9" x14ac:dyDescent="0.35">
      <c r="C1046" s="78">
        <f t="shared" si="131"/>
        <v>500000</v>
      </c>
      <c r="D1046" s="104">
        <v>1.5619528453324245E-2</v>
      </c>
      <c r="E1046" s="105">
        <v>8.3515979631413606E-2</v>
      </c>
      <c r="F1046" s="115">
        <f t="shared" si="132"/>
        <v>476867.12078312319</v>
      </c>
      <c r="G1046" s="116">
        <f t="shared" si="133"/>
        <v>21627700.369297359</v>
      </c>
      <c r="H1046" s="110">
        <f t="shared" si="134"/>
        <v>1.5619528453324247E-2</v>
      </c>
      <c r="I1046" s="111">
        <f t="shared" si="135"/>
        <v>8.3515979631413592E-2</v>
      </c>
    </row>
    <row r="1047" spans="3:9" x14ac:dyDescent="0.35">
      <c r="C1047" s="78">
        <f t="shared" si="131"/>
        <v>500500</v>
      </c>
      <c r="D1047" s="104">
        <v>1.5553877746273781E-2</v>
      </c>
      <c r="E1047" s="105">
        <v>8.329670819108452E-2</v>
      </c>
      <c r="F1047" s="115">
        <f t="shared" si="132"/>
        <v>474862.79243594647</v>
      </c>
      <c r="G1047" s="116">
        <f t="shared" si="133"/>
        <v>21570916.780912101</v>
      </c>
      <c r="H1047" s="110">
        <f t="shared" si="134"/>
        <v>1.5553877746273781E-2</v>
      </c>
      <c r="I1047" s="111">
        <f t="shared" si="135"/>
        <v>8.3296708191084506E-2</v>
      </c>
    </row>
    <row r="1048" spans="3:9" x14ac:dyDescent="0.35">
      <c r="C1048" s="78">
        <f t="shared" si="131"/>
        <v>501000</v>
      </c>
      <c r="D1048" s="104">
        <v>1.5488498624894603E-2</v>
      </c>
      <c r="E1048" s="105">
        <v>8.3077959709012439E-2</v>
      </c>
      <c r="F1048" s="115">
        <f t="shared" si="132"/>
        <v>472866.75565003545</v>
      </c>
      <c r="G1048" s="116">
        <f t="shared" si="133"/>
        <v>21514268.620316088</v>
      </c>
      <c r="H1048" s="110">
        <f t="shared" si="134"/>
        <v>1.5488498624894603E-2</v>
      </c>
      <c r="I1048" s="111">
        <f t="shared" si="135"/>
        <v>8.3077959709012425E-2</v>
      </c>
    </row>
    <row r="1049" spans="3:9" x14ac:dyDescent="0.35">
      <c r="C1049" s="78">
        <f t="shared" si="131"/>
        <v>501500</v>
      </c>
      <c r="D1049" s="104">
        <v>1.5423389965683544E-2</v>
      </c>
      <c r="E1049" s="105">
        <v>8.2859732937951666E-2</v>
      </c>
      <c r="F1049" s="115">
        <f t="shared" si="132"/>
        <v>470878.97612462862</v>
      </c>
      <c r="G1049" s="116">
        <f t="shared" si="133"/>
        <v>21457755.56451657</v>
      </c>
      <c r="H1049" s="110">
        <f t="shared" si="134"/>
        <v>1.5423389965683544E-2</v>
      </c>
      <c r="I1049" s="111">
        <f t="shared" si="135"/>
        <v>8.2859732937951666E-2</v>
      </c>
    </row>
    <row r="1050" spans="3:9" x14ac:dyDescent="0.35">
      <c r="C1050" s="78">
        <f t="shared" si="131"/>
        <v>502000</v>
      </c>
      <c r="D1050" s="104">
        <v>1.535855064978519E-2</v>
      </c>
      <c r="E1050" s="105">
        <v>8.2642026633631419E-2</v>
      </c>
      <c r="F1050" s="115">
        <f t="shared" si="132"/>
        <v>468899.41970086121</v>
      </c>
      <c r="G1050" s="116">
        <f t="shared" si="133"/>
        <v>21401377.291291188</v>
      </c>
      <c r="H1050" s="110">
        <f t="shared" si="134"/>
        <v>1.5358550649785191E-2</v>
      </c>
      <c r="I1050" s="111">
        <f t="shared" si="135"/>
        <v>8.2642026633631419E-2</v>
      </c>
    </row>
    <row r="1051" spans="3:9" x14ac:dyDescent="0.35">
      <c r="C1051" s="78">
        <f t="shared" si="131"/>
        <v>502500</v>
      </c>
      <c r="D1051" s="104">
        <v>1.5293979562972624E-2</v>
      </c>
      <c r="E1051" s="105">
        <v>8.2424839554748205E-2</v>
      </c>
      <c r="F1051" s="115">
        <f t="shared" si="132"/>
        <v>466928.05236117746</v>
      </c>
      <c r="G1051" s="116">
        <f t="shared" si="133"/>
        <v>21345133.47918601</v>
      </c>
      <c r="H1051" s="110">
        <f t="shared" si="134"/>
        <v>1.5293979562972624E-2</v>
      </c>
      <c r="I1051" s="111">
        <f t="shared" si="135"/>
        <v>8.2424839554748192E-2</v>
      </c>
    </row>
    <row r="1052" spans="3:9" x14ac:dyDescent="0.35">
      <c r="C1052" s="78">
        <f t="shared" si="131"/>
        <v>503000</v>
      </c>
      <c r="D1052" s="104">
        <v>1.5229675595628309E-2</v>
      </c>
      <c r="E1052" s="105">
        <v>8.2208170462959196E-2</v>
      </c>
      <c r="F1052" s="115">
        <f t="shared" si="132"/>
        <v>464964.84022874653</v>
      </c>
      <c r="G1052" s="116">
        <f t="shared" si="133"/>
        <v>21289023.807513811</v>
      </c>
      <c r="H1052" s="110">
        <f t="shared" si="134"/>
        <v>1.522967559562831E-2</v>
      </c>
      <c r="I1052" s="111">
        <f t="shared" si="135"/>
        <v>8.2208170462959168E-2</v>
      </c>
    </row>
    <row r="1053" spans="3:9" x14ac:dyDescent="0.35">
      <c r="C1053" s="78">
        <f t="shared" si="131"/>
        <v>503500</v>
      </c>
      <c r="D1053" s="104">
        <v>1.516563764272499E-2</v>
      </c>
      <c r="E1053" s="105">
        <v>8.1992018122874849E-2</v>
      </c>
      <c r="F1053" s="115">
        <f t="shared" si="132"/>
        <v>463009.74956688011</v>
      </c>
      <c r="G1053" s="116">
        <f t="shared" si="133"/>
        <v>21233047.956352171</v>
      </c>
      <c r="H1053" s="110">
        <f t="shared" si="134"/>
        <v>1.516563764272499E-2</v>
      </c>
      <c r="I1053" s="111">
        <f t="shared" si="135"/>
        <v>8.1992018122874835E-2</v>
      </c>
    </row>
    <row r="1054" spans="3:9" x14ac:dyDescent="0.35">
      <c r="C1054" s="78">
        <f t="shared" si="131"/>
        <v>504000</v>
      </c>
      <c r="D1054" s="104">
        <v>1.5101864603806733E-2</v>
      </c>
      <c r="E1054" s="105">
        <v>8.1776381302052184E-2</v>
      </c>
      <c r="F1054" s="115">
        <f t="shared" si="132"/>
        <v>461062.746778453</v>
      </c>
      <c r="G1054" s="116">
        <f t="shared" si="133"/>
        <v>21177205.606541712</v>
      </c>
      <c r="H1054" s="110">
        <f t="shared" si="134"/>
        <v>1.5101864603806733E-2</v>
      </c>
      <c r="I1054" s="111">
        <f t="shared" si="135"/>
        <v>8.177638130205217E-2</v>
      </c>
    </row>
    <row r="1055" spans="3:9" x14ac:dyDescent="0.35">
      <c r="C1055" s="78">
        <f t="shared" si="131"/>
        <v>504500</v>
      </c>
      <c r="D1055" s="104">
        <v>1.5038355382969992E-2</v>
      </c>
      <c r="E1055" s="105">
        <v>8.1561258770987383E-2</v>
      </c>
      <c r="F1055" s="115">
        <f t="shared" si="132"/>
        <v>459123.79840532521</v>
      </c>
      <c r="G1055" s="116">
        <f t="shared" si="133"/>
        <v>21121496.439684208</v>
      </c>
      <c r="H1055" s="110">
        <f t="shared" si="134"/>
        <v>1.5038355382969992E-2</v>
      </c>
      <c r="I1055" s="111">
        <f t="shared" si="135"/>
        <v>8.1561258770987383E-2</v>
      </c>
    </row>
    <row r="1056" spans="3:9" x14ac:dyDescent="0.35">
      <c r="C1056" s="78">
        <f t="shared" si="131"/>
        <v>505000</v>
      </c>
      <c r="D1056" s="104">
        <v>1.4975108888844794E-2</v>
      </c>
      <c r="E1056" s="105">
        <v>8.13466493031091E-2</v>
      </c>
      <c r="F1056" s="115">
        <f t="shared" si="132"/>
        <v>457192.87112776766</v>
      </c>
      <c r="G1056" s="116">
        <f t="shared" si="133"/>
        <v>21065920.138140831</v>
      </c>
      <c r="H1056" s="110">
        <f t="shared" si="134"/>
        <v>1.4975108888844796E-2</v>
      </c>
      <c r="I1056" s="111">
        <f t="shared" si="135"/>
        <v>8.1346649303109086E-2</v>
      </c>
    </row>
    <row r="1057" spans="3:9" x14ac:dyDescent="0.35">
      <c r="C1057" s="78">
        <f t="shared" si="131"/>
        <v>505500</v>
      </c>
      <c r="D1057" s="104">
        <v>1.4912124034575959E-2</v>
      </c>
      <c r="E1057" s="105">
        <v>8.1132551674771264E-2</v>
      </c>
      <c r="F1057" s="115">
        <f t="shared" si="132"/>
        <v>455269.93176388874</v>
      </c>
      <c r="G1057" s="116">
        <f t="shared" si="133"/>
        <v>21010476.385030307</v>
      </c>
      <c r="H1057" s="110">
        <f t="shared" si="134"/>
        <v>1.4912124034575957E-2</v>
      </c>
      <c r="I1057" s="111">
        <f t="shared" si="135"/>
        <v>8.1132551674771264E-2</v>
      </c>
    </row>
    <row r="1058" spans="3:9" x14ac:dyDescent="0.35">
      <c r="C1058" s="78">
        <f t="shared" si="131"/>
        <v>506000</v>
      </c>
      <c r="D1058" s="104">
        <v>1.4849399737804461E-2</v>
      </c>
      <c r="E1058" s="105">
        <v>8.0918964665246229E-2</v>
      </c>
      <c r="F1058" s="115">
        <f t="shared" si="132"/>
        <v>453354.94726906525</v>
      </c>
      <c r="G1058" s="116">
        <f t="shared" si="133"/>
        <v>20955164.864227116</v>
      </c>
      <c r="H1058" s="110">
        <f t="shared" si="134"/>
        <v>1.4849399737804463E-2</v>
      </c>
      <c r="I1058" s="111">
        <f t="shared" si="135"/>
        <v>8.0918964665246215E-2</v>
      </c>
    </row>
    <row r="1059" spans="3:9" x14ac:dyDescent="0.35">
      <c r="C1059" s="78">
        <f t="shared" si="131"/>
        <v>506500</v>
      </c>
      <c r="D1059" s="104">
        <v>1.4786934920648791E-2</v>
      </c>
      <c r="E1059" s="105">
        <v>8.0705887056717676E-2</v>
      </c>
      <c r="F1059" s="115">
        <f t="shared" si="132"/>
        <v>451447.88473537343</v>
      </c>
      <c r="G1059" s="116">
        <f t="shared" si="133"/>
        <v>20899985.260359682</v>
      </c>
      <c r="H1059" s="110">
        <f t="shared" si="134"/>
        <v>1.4786934920648795E-2</v>
      </c>
      <c r="I1059" s="111">
        <f t="shared" si="135"/>
        <v>8.0705887056717676E-2</v>
      </c>
    </row>
    <row r="1060" spans="3:9" x14ac:dyDescent="0.35">
      <c r="C1060" s="78">
        <f t="shared" si="131"/>
        <v>507000</v>
      </c>
      <c r="D1060" s="104">
        <v>1.4724728509686457E-2</v>
      </c>
      <c r="E1060" s="105">
        <v>8.0493317634273948E-2</v>
      </c>
      <c r="F1060" s="115">
        <f t="shared" si="132"/>
        <v>449548.71139102406</v>
      </c>
      <c r="G1060" s="116">
        <f t="shared" si="133"/>
        <v>20844937.258808631</v>
      </c>
      <c r="H1060" s="110">
        <f t="shared" si="134"/>
        <v>1.4724728509686459E-2</v>
      </c>
      <c r="I1060" s="111">
        <f t="shared" si="135"/>
        <v>8.0493317634273934E-2</v>
      </c>
    </row>
    <row r="1061" spans="3:9" x14ac:dyDescent="0.35">
      <c r="C1061" s="78">
        <f t="shared" si="131"/>
        <v>507500</v>
      </c>
      <c r="D1061" s="104">
        <v>1.4662779435935532E-2</v>
      </c>
      <c r="E1061" s="105">
        <v>8.0281255185900693E-2</v>
      </c>
      <c r="F1061" s="115">
        <f t="shared" si="132"/>
        <v>447657.39459979924</v>
      </c>
      <c r="G1061" s="116">
        <f t="shared" si="133"/>
        <v>20790020.54570489</v>
      </c>
      <c r="H1061" s="110">
        <f t="shared" si="134"/>
        <v>1.466277943593553E-2</v>
      </c>
      <c r="I1061" s="111">
        <f t="shared" si="135"/>
        <v>8.0281255185900693E-2</v>
      </c>
    </row>
    <row r="1062" spans="3:9" x14ac:dyDescent="0.35">
      <c r="C1062" s="78">
        <f t="shared" si="131"/>
        <v>508000</v>
      </c>
      <c r="D1062" s="104">
        <v>1.4601086634836278E-2</v>
      </c>
      <c r="E1062" s="105">
        <v>8.0069698502474362E-2</v>
      </c>
      <c r="F1062" s="115">
        <f t="shared" si="132"/>
        <v>445773.90186049155</v>
      </c>
      <c r="G1062" s="116">
        <f t="shared" si="133"/>
        <v>20735234.807927996</v>
      </c>
      <c r="H1062" s="110">
        <f t="shared" si="134"/>
        <v>1.4601086634836282E-2</v>
      </c>
      <c r="I1062" s="111">
        <f t="shared" si="135"/>
        <v>8.0069698502474362E-2</v>
      </c>
    </row>
    <row r="1063" spans="3:9" x14ac:dyDescent="0.35">
      <c r="C1063" s="78">
        <f t="shared" si="131"/>
        <v>508500</v>
      </c>
      <c r="D1063" s="104">
        <v>1.4539649046232856E-2</v>
      </c>
      <c r="E1063" s="105">
        <v>7.9858646377755027E-2</v>
      </c>
      <c r="F1063" s="115">
        <f t="shared" si="132"/>
        <v>443898.20080634498</v>
      </c>
      <c r="G1063" s="116">
        <f t="shared" si="133"/>
        <v>20680579.733104251</v>
      </c>
      <c r="H1063" s="110">
        <f t="shared" si="134"/>
        <v>1.4539649046232858E-2</v>
      </c>
      <c r="I1063" s="111">
        <f t="shared" si="135"/>
        <v>7.9858646377755027E-2</v>
      </c>
    </row>
    <row r="1064" spans="3:9" x14ac:dyDescent="0.35">
      <c r="C1064" s="78">
        <f t="shared" si="131"/>
        <v>509000</v>
      </c>
      <c r="D1064" s="104">
        <v>1.4478465614355123E-2</v>
      </c>
      <c r="E1064" s="105">
        <v>7.9648097608379681E-2</v>
      </c>
      <c r="F1064" s="115">
        <f t="shared" si="132"/>
        <v>442030.25920450006</v>
      </c>
      <c r="G1064" s="116">
        <f t="shared" si="133"/>
        <v>20626055.009604972</v>
      </c>
      <c r="H1064" s="110">
        <f t="shared" si="134"/>
        <v>1.4478465614355123E-2</v>
      </c>
      <c r="I1064" s="111">
        <f t="shared" si="135"/>
        <v>7.9648097608379681E-2</v>
      </c>
    </row>
    <row r="1065" spans="3:9" x14ac:dyDescent="0.35">
      <c r="C1065" s="78">
        <f t="shared" si="131"/>
        <v>509500</v>
      </c>
      <c r="D1065" s="104">
        <v>1.4417535287800457E-2</v>
      </c>
      <c r="E1065" s="105">
        <v>7.9438050993855369E-2</v>
      </c>
      <c r="F1065" s="115">
        <f t="shared" si="132"/>
        <v>440170.04495543835</v>
      </c>
      <c r="G1065" s="116">
        <f t="shared" si="133"/>
        <v>20571660.326544721</v>
      </c>
      <c r="H1065" s="110">
        <f t="shared" si="134"/>
        <v>1.4417535287800459E-2</v>
      </c>
      <c r="I1065" s="111">
        <f t="shared" si="135"/>
        <v>7.9438050993855355E-2</v>
      </c>
    </row>
    <row r="1066" spans="3:9" x14ac:dyDescent="0.35">
      <c r="C1066" s="78">
        <f t="shared" si="131"/>
        <v>510000</v>
      </c>
      <c r="D1066" s="104">
        <v>1.4356857019515725E-2</v>
      </c>
      <c r="E1066" s="105">
        <v>7.9228505336552138E-2</v>
      </c>
      <c r="F1066" s="115">
        <f t="shared" si="132"/>
        <v>438317.52609243209</v>
      </c>
      <c r="G1066" s="116">
        <f t="shared" si="133"/>
        <v>20517395.373779476</v>
      </c>
      <c r="H1066" s="110">
        <f t="shared" si="134"/>
        <v>1.4356857019515726E-2</v>
      </c>
      <c r="I1066" s="111">
        <f t="shared" si="135"/>
        <v>7.9228505336552124E-2</v>
      </c>
    </row>
    <row r="1067" spans="3:9" x14ac:dyDescent="0.35">
      <c r="C1067" s="78">
        <f t="shared" si="131"/>
        <v>510500</v>
      </c>
      <c r="D1067" s="104">
        <v>1.4296429766779254E-2</v>
      </c>
      <c r="E1067" s="105">
        <v>7.9019459441696444E-2</v>
      </c>
      <c r="F1067" s="115">
        <f t="shared" si="132"/>
        <v>436472.67078099388</v>
      </c>
      <c r="G1067" s="116">
        <f t="shared" si="133"/>
        <v>20463259.841904927</v>
      </c>
      <c r="H1067" s="110">
        <f t="shared" si="134"/>
        <v>1.4296429766779254E-2</v>
      </c>
      <c r="I1067" s="111">
        <f t="shared" si="135"/>
        <v>7.901945944169643E-2</v>
      </c>
    </row>
    <row r="1068" spans="3:9" x14ac:dyDescent="0.35">
      <c r="C1068" s="78">
        <f t="shared" si="131"/>
        <v>511000</v>
      </c>
      <c r="D1068" s="104">
        <v>1.423625249118295E-2</v>
      </c>
      <c r="E1068" s="105">
        <v>7.8810912117364365E-2</v>
      </c>
      <c r="F1068" s="115">
        <f t="shared" si="132"/>
        <v>434635.44731833076</v>
      </c>
      <c r="G1068" s="116">
        <f t="shared" si="133"/>
        <v>20409253.422254711</v>
      </c>
      <c r="H1068" s="110">
        <f t="shared" si="134"/>
        <v>1.4236252491182952E-2</v>
      </c>
      <c r="I1068" s="111">
        <f t="shared" si="135"/>
        <v>7.8810912117364351E-2</v>
      </c>
    </row>
    <row r="1069" spans="3:9" x14ac:dyDescent="0.35">
      <c r="C1069" s="78">
        <f t="shared" si="131"/>
        <v>511500</v>
      </c>
      <c r="D1069" s="104">
        <v>1.4176324158614419E-2</v>
      </c>
      <c r="E1069" s="105">
        <v>7.86028621744745E-2</v>
      </c>
      <c r="F1069" s="115">
        <f t="shared" si="132"/>
        <v>432805.82413279812</v>
      </c>
      <c r="G1069" s="116">
        <f t="shared" si="133"/>
        <v>20355375.806898586</v>
      </c>
      <c r="H1069" s="110">
        <f t="shared" si="134"/>
        <v>1.4176324158614421E-2</v>
      </c>
      <c r="I1069" s="111">
        <f t="shared" si="135"/>
        <v>7.86028621744745E-2</v>
      </c>
    </row>
    <row r="1070" spans="3:9" x14ac:dyDescent="0.35">
      <c r="C1070" s="78">
        <f t="shared" si="131"/>
        <v>512000</v>
      </c>
      <c r="D1070" s="104">
        <v>1.4116643739239224E-2</v>
      </c>
      <c r="E1070" s="105">
        <v>7.8395308426781468E-2</v>
      </c>
      <c r="F1070" s="115">
        <f t="shared" si="132"/>
        <v>430983.76978335826</v>
      </c>
      <c r="G1070" s="116">
        <f t="shared" si="133"/>
        <v>20301626.688640729</v>
      </c>
      <c r="H1070" s="110">
        <f t="shared" si="134"/>
        <v>1.4116643739239224E-2</v>
      </c>
      <c r="I1070" s="111">
        <f t="shared" si="135"/>
        <v>7.8395308426781454E-2</v>
      </c>
    </row>
    <row r="1071" spans="3:9" x14ac:dyDescent="0.35">
      <c r="C1071" s="78">
        <f t="shared" si="131"/>
        <v>512500</v>
      </c>
      <c r="D1071" s="104">
        <v>1.4057210207483163E-2</v>
      </c>
      <c r="E1071" s="105">
        <v>7.8188249690869099E-2</v>
      </c>
      <c r="F1071" s="115">
        <f t="shared" si="132"/>
        <v>429169.25295903935</v>
      </c>
      <c r="G1071" s="116">
        <f t="shared" si="133"/>
        <v>20248005.761017989</v>
      </c>
      <c r="H1071" s="110">
        <f t="shared" si="134"/>
        <v>1.4057210207483163E-2</v>
      </c>
      <c r="I1071" s="111">
        <f t="shared" si="135"/>
        <v>7.8188249690869099E-2</v>
      </c>
    </row>
    <row r="1072" spans="3:9" x14ac:dyDescent="0.35">
      <c r="C1072" s="78">
        <f t="shared" ref="C1072:C1135" si="136">C1071+500</f>
        <v>513000</v>
      </c>
      <c r="D1072" s="104">
        <v>1.399802254201467E-2</v>
      </c>
      <c r="E1072" s="105">
        <v>7.7981684786143632E-2</v>
      </c>
      <c r="F1072" s="115">
        <f t="shared" ref="F1072:F1135" si="137">D1072*F$46</f>
        <v>427362.24247839785</v>
      </c>
      <c r="G1072" s="116">
        <f t="shared" ref="G1072:G1135" si="138">E1072*G$46</f>
        <v>20194512.718298122</v>
      </c>
      <c r="H1072" s="110">
        <f t="shared" ref="H1072:H1135" si="139">((1000*F1072)/H$45)/H$46</f>
        <v>1.399802254201467E-2</v>
      </c>
      <c r="I1072" s="111">
        <f t="shared" ref="I1072:I1135" si="140">((1000*G1072)/I$45)/I$46</f>
        <v>7.7981684786143618E-2</v>
      </c>
    </row>
    <row r="1073" spans="3:9" x14ac:dyDescent="0.35">
      <c r="C1073" s="78">
        <f t="shared" si="136"/>
        <v>513500</v>
      </c>
      <c r="D1073" s="104">
        <v>1.3939079725727247E-2</v>
      </c>
      <c r="E1073" s="105">
        <v>7.7775612534826954E-2</v>
      </c>
      <c r="F1073" s="115">
        <f t="shared" si="137"/>
        <v>425562.70728898246</v>
      </c>
      <c r="G1073" s="116">
        <f t="shared" si="138"/>
        <v>20141147.255478032</v>
      </c>
      <c r="H1073" s="110">
        <f t="shared" si="139"/>
        <v>1.3939079725727247E-2</v>
      </c>
      <c r="I1073" s="111">
        <f t="shared" si="140"/>
        <v>7.7775612534826954E-2</v>
      </c>
    </row>
    <row r="1074" spans="3:9" x14ac:dyDescent="0.35">
      <c r="C1074" s="78">
        <f t="shared" si="136"/>
        <v>514000</v>
      </c>
      <c r="D1074" s="104">
        <v>1.3880380745721991E-2</v>
      </c>
      <c r="E1074" s="105">
        <v>7.7570031761949959E-2</v>
      </c>
      <c r="F1074" s="115">
        <f t="shared" si="137"/>
        <v>423770.61646680045</v>
      </c>
      <c r="G1074" s="116">
        <f t="shared" si="138"/>
        <v>20087909.068282057</v>
      </c>
      <c r="H1074" s="110">
        <f t="shared" si="139"/>
        <v>1.3880380745721991E-2</v>
      </c>
      <c r="I1074" s="111">
        <f t="shared" si="140"/>
        <v>7.7570031761949931E-2</v>
      </c>
    </row>
    <row r="1075" spans="3:9" x14ac:dyDescent="0.35">
      <c r="C1075" s="78">
        <f t="shared" si="136"/>
        <v>514500</v>
      </c>
      <c r="D1075" s="104">
        <v>1.3821924593290177E-2</v>
      </c>
      <c r="E1075" s="105">
        <v>7.7364941295345824E-2</v>
      </c>
      <c r="F1075" s="115">
        <f t="shared" si="137"/>
        <v>421985.93921578617</v>
      </c>
      <c r="G1075" s="116">
        <f t="shared" si="138"/>
        <v>20034797.853160236</v>
      </c>
      <c r="H1075" s="110">
        <f t="shared" si="139"/>
        <v>1.3821924593290177E-2</v>
      </c>
      <c r="I1075" s="111">
        <f t="shared" si="140"/>
        <v>7.736494129534581E-2</v>
      </c>
    </row>
    <row r="1076" spans="3:9" x14ac:dyDescent="0.35">
      <c r="C1076" s="78">
        <f t="shared" si="136"/>
        <v>515000</v>
      </c>
      <c r="D1076" s="104">
        <v>1.3763710263895956E-2</v>
      </c>
      <c r="E1076" s="105">
        <v>7.7160339965643338E-2</v>
      </c>
      <c r="F1076" s="115">
        <f t="shared" si="137"/>
        <v>420208.64486727241</v>
      </c>
      <c r="G1076" s="116">
        <f t="shared" si="138"/>
        <v>19981813.307286568</v>
      </c>
      <c r="H1076" s="110">
        <f t="shared" si="139"/>
        <v>1.3763710263895956E-2</v>
      </c>
      <c r="I1076" s="111">
        <f t="shared" si="140"/>
        <v>7.7160339965643324E-2</v>
      </c>
    </row>
    <row r="1077" spans="3:9" x14ac:dyDescent="0.35">
      <c r="C1077" s="78">
        <f t="shared" si="136"/>
        <v>515500</v>
      </c>
      <c r="D1077" s="104">
        <v>1.3705736757159056E-2</v>
      </c>
      <c r="E1077" s="105">
        <v>7.6956226606260184E-2</v>
      </c>
      <c r="F1077" s="115">
        <f t="shared" si="137"/>
        <v>418438.70287946274</v>
      </c>
      <c r="G1077" s="116">
        <f t="shared" si="138"/>
        <v>19928955.128557269</v>
      </c>
      <c r="H1077" s="110">
        <f t="shared" si="139"/>
        <v>1.3705736757159056E-2</v>
      </c>
      <c r="I1077" s="111">
        <f t="shared" si="140"/>
        <v>7.6956226606260184E-2</v>
      </c>
    </row>
    <row r="1078" spans="3:9" x14ac:dyDescent="0.35">
      <c r="C1078" s="78">
        <f t="shared" si="136"/>
        <v>516000</v>
      </c>
      <c r="D1078" s="104">
        <v>1.3648003076837605E-2</v>
      </c>
      <c r="E1078" s="105">
        <v>7.6752600053396333E-2</v>
      </c>
      <c r="F1078" s="115">
        <f t="shared" si="137"/>
        <v>416676.08283690672</v>
      </c>
      <c r="G1078" s="116">
        <f t="shared" si="138"/>
        <v>19876223.015589084</v>
      </c>
      <c r="H1078" s="110">
        <f t="shared" si="139"/>
        <v>1.3648003076837606E-2</v>
      </c>
      <c r="I1078" s="111">
        <f t="shared" si="140"/>
        <v>7.6752600053396319E-2</v>
      </c>
    </row>
    <row r="1079" spans="3:9" x14ac:dyDescent="0.35">
      <c r="C1079" s="78">
        <f t="shared" si="136"/>
        <v>516500</v>
      </c>
      <c r="D1079" s="104">
        <v>1.3590508230811012E-2</v>
      </c>
      <c r="E1079" s="105">
        <v>7.6549459146027427E-2</v>
      </c>
      <c r="F1079" s="115">
        <f t="shared" si="137"/>
        <v>414920.75444997742</v>
      </c>
      <c r="G1079" s="116">
        <f t="shared" si="138"/>
        <v>19823616.667717554</v>
      </c>
      <c r="H1079" s="110">
        <f t="shared" si="139"/>
        <v>1.3590508230811012E-2</v>
      </c>
      <c r="I1079" s="111">
        <f t="shared" si="140"/>
        <v>7.6549459146027413E-2</v>
      </c>
    </row>
    <row r="1080" spans="3:9" x14ac:dyDescent="0.35">
      <c r="C1080" s="78">
        <f t="shared" si="136"/>
        <v>517000</v>
      </c>
      <c r="D1080" s="104">
        <v>1.3533251231062936E-2</v>
      </c>
      <c r="E1080" s="105">
        <v>7.6346802725898055E-2</v>
      </c>
      <c r="F1080" s="115">
        <f t="shared" si="137"/>
        <v>413172.68755435135</v>
      </c>
      <c r="G1080" s="116">
        <f t="shared" si="138"/>
        <v>19771135.784995276</v>
      </c>
      <c r="H1080" s="110">
        <f t="shared" si="139"/>
        <v>1.3533251231062936E-2</v>
      </c>
      <c r="I1080" s="111">
        <f t="shared" si="140"/>
        <v>7.6346802725898055E-2</v>
      </c>
    </row>
    <row r="1081" spans="3:9" x14ac:dyDescent="0.35">
      <c r="C1081" s="78">
        <f t="shared" si="136"/>
        <v>517500</v>
      </c>
      <c r="D1081" s="104">
        <v>1.3476231093664264E-2</v>
      </c>
      <c r="E1081" s="105">
        <v>7.6144629637515324E-2</v>
      </c>
      <c r="F1081" s="115">
        <f t="shared" si="137"/>
        <v>411431.85211048904</v>
      </c>
      <c r="G1081" s="116">
        <f t="shared" si="138"/>
        <v>19718780.068190243</v>
      </c>
      <c r="H1081" s="110">
        <f t="shared" si="139"/>
        <v>1.3476231093664262E-2</v>
      </c>
      <c r="I1081" s="111">
        <f t="shared" si="140"/>
        <v>7.6144629637515324E-2</v>
      </c>
    </row>
    <row r="1082" spans="3:9" x14ac:dyDescent="0.35">
      <c r="C1082" s="78">
        <f t="shared" si="136"/>
        <v>518000</v>
      </c>
      <c r="D1082" s="104">
        <v>1.3419446838756238E-2</v>
      </c>
      <c r="E1082" s="105">
        <v>7.594293872814209E-2</v>
      </c>
      <c r="F1082" s="115">
        <f t="shared" si="137"/>
        <v>409698.21820311958</v>
      </c>
      <c r="G1082" s="116">
        <f t="shared" si="138"/>
        <v>19666549.218784094</v>
      </c>
      <c r="H1082" s="110">
        <f t="shared" si="139"/>
        <v>1.3419446838756238E-2</v>
      </c>
      <c r="I1082" s="111">
        <f t="shared" si="140"/>
        <v>7.594293872814209E-2</v>
      </c>
    </row>
    <row r="1083" spans="3:9" x14ac:dyDescent="0.35">
      <c r="C1083" s="78">
        <f t="shared" si="136"/>
        <v>518500</v>
      </c>
      <c r="D1083" s="104">
        <v>1.3362897490533616E-2</v>
      </c>
      <c r="E1083" s="105">
        <v>7.5741728847790471E-2</v>
      </c>
      <c r="F1083" s="115">
        <f t="shared" si="137"/>
        <v>407971.75604072667</v>
      </c>
      <c r="G1083" s="116">
        <f t="shared" si="138"/>
        <v>19614442.938970424</v>
      </c>
      <c r="H1083" s="110">
        <f t="shared" si="139"/>
        <v>1.3362897490533616E-2</v>
      </c>
      <c r="I1083" s="111">
        <f t="shared" si="140"/>
        <v>7.5741728847790457E-2</v>
      </c>
    </row>
    <row r="1084" spans="3:9" x14ac:dyDescent="0.35">
      <c r="C1084" s="78">
        <f t="shared" si="136"/>
        <v>519000</v>
      </c>
      <c r="D1084" s="104">
        <v>1.3306582077227883E-2</v>
      </c>
      <c r="E1084" s="105">
        <v>7.5540998849215377E-2</v>
      </c>
      <c r="F1084" s="115">
        <f t="shared" si="137"/>
        <v>406252.43595503602</v>
      </c>
      <c r="G1084" s="116">
        <f t="shared" si="138"/>
        <v>19562460.931653123</v>
      </c>
      <c r="H1084" s="110">
        <f t="shared" si="139"/>
        <v>1.3306582077227883E-2</v>
      </c>
      <c r="I1084" s="111">
        <f t="shared" si="140"/>
        <v>7.5540998849215363E-2</v>
      </c>
    </row>
    <row r="1085" spans="3:9" x14ac:dyDescent="0.35">
      <c r="C1085" s="78">
        <f t="shared" si="136"/>
        <v>519500</v>
      </c>
      <c r="D1085" s="104">
        <v>1.3250499631090566E-2</v>
      </c>
      <c r="E1085" s="105">
        <v>7.534074758790775E-2</v>
      </c>
      <c r="F1085" s="115">
        <f t="shared" si="137"/>
        <v>404540.22840050608</v>
      </c>
      <c r="G1085" s="116">
        <f t="shared" si="138"/>
        <v>19510602.900444612</v>
      </c>
      <c r="H1085" s="110">
        <f t="shared" si="139"/>
        <v>1.3250499631090566E-2</v>
      </c>
      <c r="I1085" s="111">
        <f t="shared" si="140"/>
        <v>7.5340747587907722E-2</v>
      </c>
    </row>
    <row r="1086" spans="3:9" x14ac:dyDescent="0.35">
      <c r="C1086" s="78">
        <f t="shared" si="136"/>
        <v>520000</v>
      </c>
      <c r="D1086" s="104">
        <v>1.3194649188376607E-2</v>
      </c>
      <c r="E1086" s="105">
        <v>7.5140973922088211E-2</v>
      </c>
      <c r="F1086" s="115">
        <f t="shared" si="137"/>
        <v>402835.10395382025</v>
      </c>
      <c r="G1086" s="116">
        <f t="shared" si="138"/>
        <v>19458868.549664203</v>
      </c>
      <c r="H1086" s="110">
        <f t="shared" si="139"/>
        <v>1.3194649188376607E-2</v>
      </c>
      <c r="I1086" s="111">
        <f t="shared" si="140"/>
        <v>7.5140973922088211E-2</v>
      </c>
    </row>
    <row r="1087" spans="3:9" x14ac:dyDescent="0.35">
      <c r="C1087" s="78">
        <f t="shared" si="136"/>
        <v>520500</v>
      </c>
      <c r="D1087" s="104">
        <v>1.3139029789327784E-2</v>
      </c>
      <c r="E1087" s="105">
        <v>7.4941676712700578E-2</v>
      </c>
      <c r="F1087" s="115">
        <f t="shared" si="137"/>
        <v>401137.03331338073</v>
      </c>
      <c r="G1087" s="116">
        <f t="shared" si="138"/>
        <v>19407257.584336419</v>
      </c>
      <c r="H1087" s="110">
        <f t="shared" si="139"/>
        <v>1.3139029789327784E-2</v>
      </c>
      <c r="I1087" s="111">
        <f t="shared" si="140"/>
        <v>7.4941676712700564E-2</v>
      </c>
    </row>
    <row r="1088" spans="3:9" x14ac:dyDescent="0.35">
      <c r="C1088" s="78">
        <f t="shared" si="136"/>
        <v>521000</v>
      </c>
      <c r="D1088" s="104">
        <v>1.3083640478156236E-2</v>
      </c>
      <c r="E1088" s="105">
        <v>7.4742854823405161E-2</v>
      </c>
      <c r="F1088" s="115">
        <f t="shared" si="137"/>
        <v>399445.98729880562</v>
      </c>
      <c r="G1088" s="116">
        <f t="shared" si="138"/>
        <v>19355769.710189261</v>
      </c>
      <c r="H1088" s="110">
        <f t="shared" si="139"/>
        <v>1.3083640478156236E-2</v>
      </c>
      <c r="I1088" s="111">
        <f t="shared" si="140"/>
        <v>7.4742854823405161E-2</v>
      </c>
    </row>
    <row r="1089" spans="3:9" x14ac:dyDescent="0.35">
      <c r="C1089" s="78">
        <f t="shared" si="136"/>
        <v>521500</v>
      </c>
      <c r="D1089" s="104">
        <v>1.3028480303028032E-2</v>
      </c>
      <c r="E1089" s="105">
        <v>7.4544507120572506E-2</v>
      </c>
      <c r="F1089" s="115">
        <f t="shared" si="137"/>
        <v>397761.93685042724</v>
      </c>
      <c r="G1089" s="116">
        <f t="shared" si="138"/>
        <v>19304404.633652583</v>
      </c>
      <c r="H1089" s="110">
        <f t="shared" si="139"/>
        <v>1.3028480303028033E-2</v>
      </c>
      <c r="I1089" s="111">
        <f t="shared" si="140"/>
        <v>7.4544507120572492E-2</v>
      </c>
    </row>
    <row r="1090" spans="3:9" x14ac:dyDescent="0.35">
      <c r="C1090" s="78">
        <f t="shared" si="136"/>
        <v>522000</v>
      </c>
      <c r="D1090" s="104">
        <v>1.2973548316046817E-2</v>
      </c>
      <c r="E1090" s="105">
        <v>7.4346632473276858E-2</v>
      </c>
      <c r="F1090" s="115">
        <f t="shared" si="137"/>
        <v>396084.85302879283</v>
      </c>
      <c r="G1090" s="116">
        <f t="shared" si="138"/>
        <v>19253162.061856408</v>
      </c>
      <c r="H1090" s="110">
        <f t="shared" si="139"/>
        <v>1.2973548316046819E-2</v>
      </c>
      <c r="I1090" s="111">
        <f t="shared" si="140"/>
        <v>7.4346632473276844E-2</v>
      </c>
    </row>
    <row r="1091" spans="3:9" x14ac:dyDescent="0.35">
      <c r="C1091" s="78">
        <f t="shared" si="136"/>
        <v>522500</v>
      </c>
      <c r="D1091" s="104">
        <v>1.2918843573237512E-2</v>
      </c>
      <c r="E1091" s="105">
        <v>7.4149229753289622E-2</v>
      </c>
      <c r="F1091" s="115">
        <f t="shared" si="137"/>
        <v>394414.70701416698</v>
      </c>
      <c r="G1091" s="116">
        <f t="shared" si="138"/>
        <v>19202041.702629223</v>
      </c>
      <c r="H1091" s="110">
        <f t="shared" si="139"/>
        <v>1.2918843573237514E-2</v>
      </c>
      <c r="I1091" s="111">
        <f t="shared" si="140"/>
        <v>7.4149229753289622E-2</v>
      </c>
    </row>
    <row r="1092" spans="3:9" x14ac:dyDescent="0.35">
      <c r="C1092" s="78">
        <f t="shared" si="136"/>
        <v>523000</v>
      </c>
      <c r="D1092" s="104">
        <v>1.2864365134530112E-2</v>
      </c>
      <c r="E1092" s="105">
        <v>7.395229783507308E-2</v>
      </c>
      <c r="F1092" s="115">
        <f t="shared" si="137"/>
        <v>392751.47010603687</v>
      </c>
      <c r="G1092" s="116">
        <f t="shared" si="138"/>
        <v>19151043.264496356</v>
      </c>
      <c r="H1092" s="110">
        <f t="shared" si="139"/>
        <v>1.286436513453011E-2</v>
      </c>
      <c r="I1092" s="111">
        <f t="shared" si="140"/>
        <v>7.395229783507308E-2</v>
      </c>
    </row>
    <row r="1093" spans="3:9" x14ac:dyDescent="0.35">
      <c r="C1093" s="78">
        <f t="shared" si="136"/>
        <v>523500</v>
      </c>
      <c r="D1093" s="104">
        <v>1.2810112063743506E-2</v>
      </c>
      <c r="E1093" s="105">
        <v>7.3755835595773894E-2</v>
      </c>
      <c r="F1093" s="115">
        <f t="shared" si="137"/>
        <v>391095.11372261826</v>
      </c>
      <c r="G1093" s="116">
        <f t="shared" si="138"/>
        <v>19100166.456678301</v>
      </c>
      <c r="H1093" s="110">
        <f t="shared" si="139"/>
        <v>1.2810112063743507E-2</v>
      </c>
      <c r="I1093" s="111">
        <f t="shared" si="140"/>
        <v>7.375583559577388E-2</v>
      </c>
    </row>
    <row r="1094" spans="3:9" x14ac:dyDescent="0.35">
      <c r="C1094" s="78">
        <f t="shared" si="136"/>
        <v>524000</v>
      </c>
      <c r="D1094" s="104">
        <v>1.2756083428569412E-2</v>
      </c>
      <c r="E1094" s="105">
        <v>7.3559841915216639E-2</v>
      </c>
      <c r="F1094" s="115">
        <f t="shared" si="137"/>
        <v>389445.60940036527</v>
      </c>
      <c r="G1094" s="116">
        <f t="shared" si="138"/>
        <v>19049410.989089034</v>
      </c>
      <c r="H1094" s="110">
        <f t="shared" si="139"/>
        <v>1.2756083428569412E-2</v>
      </c>
      <c r="I1094" s="111">
        <f t="shared" si="140"/>
        <v>7.3559841915216639E-2</v>
      </c>
    </row>
    <row r="1095" spans="3:9" x14ac:dyDescent="0.35">
      <c r="C1095" s="78">
        <f t="shared" si="136"/>
        <v>524500</v>
      </c>
      <c r="D1095" s="104">
        <v>1.2702278300556345E-2</v>
      </c>
      <c r="E1095" s="105">
        <v>7.3364315675897573E-2</v>
      </c>
      <c r="F1095" s="115">
        <f t="shared" si="137"/>
        <v>387802.92879348062</v>
      </c>
      <c r="G1095" s="116">
        <f t="shared" si="138"/>
        <v>18998776.572334401</v>
      </c>
      <c r="H1095" s="110">
        <f t="shared" si="139"/>
        <v>1.2702278300556345E-2</v>
      </c>
      <c r="I1095" s="111">
        <f t="shared" si="140"/>
        <v>7.336431567589756E-2</v>
      </c>
    </row>
    <row r="1096" spans="3:9" x14ac:dyDescent="0.35">
      <c r="C1096" s="78">
        <f t="shared" si="136"/>
        <v>525000</v>
      </c>
      <c r="D1096" s="104">
        <v>1.2648695755093663E-2</v>
      </c>
      <c r="E1096" s="105">
        <v>7.3169255762978128E-2</v>
      </c>
      <c r="F1096" s="115">
        <f t="shared" si="137"/>
        <v>386167.04367342877</v>
      </c>
      <c r="G1096" s="116">
        <f t="shared" si="138"/>
        <v>18948262.917710442</v>
      </c>
      <c r="H1096" s="110">
        <f t="shared" si="139"/>
        <v>1.2648695755093663E-2</v>
      </c>
      <c r="I1096" s="111">
        <f t="shared" si="140"/>
        <v>7.3169255762978128E-2</v>
      </c>
    </row>
    <row r="1097" spans="3:9" x14ac:dyDescent="0.35">
      <c r="C1097" s="78">
        <f t="shared" si="136"/>
        <v>525500</v>
      </c>
      <c r="D1097" s="104">
        <v>1.2595334871395672E-2</v>
      </c>
      <c r="E1097" s="105">
        <v>7.2974661064278634E-2</v>
      </c>
      <c r="F1097" s="115">
        <f t="shared" si="137"/>
        <v>384537.92592845048</v>
      </c>
      <c r="G1097" s="116">
        <f t="shared" si="138"/>
        <v>18897869.737201747</v>
      </c>
      <c r="H1097" s="110">
        <f t="shared" si="139"/>
        <v>1.2595334871395674E-2</v>
      </c>
      <c r="I1097" s="111">
        <f t="shared" si="140"/>
        <v>7.2974661064278634E-2</v>
      </c>
    </row>
    <row r="1098" spans="3:9" x14ac:dyDescent="0.35">
      <c r="C1098" s="78">
        <f t="shared" si="136"/>
        <v>526000</v>
      </c>
      <c r="D1098" s="104">
        <v>1.254219473248583E-2</v>
      </c>
      <c r="E1098" s="105">
        <v>7.2780530470271915E-2</v>
      </c>
      <c r="F1098" s="115">
        <f t="shared" si="137"/>
        <v>382915.54756308068</v>
      </c>
      <c r="G1098" s="116">
        <f t="shared" si="138"/>
        <v>18847596.743479814</v>
      </c>
      <c r="H1098" s="110">
        <f t="shared" si="139"/>
        <v>1.2542194732485832E-2</v>
      </c>
      <c r="I1098" s="111">
        <f t="shared" si="140"/>
        <v>7.2780530470271901E-2</v>
      </c>
    </row>
    <row r="1099" spans="3:9" x14ac:dyDescent="0.35">
      <c r="C1099" s="78">
        <f t="shared" si="136"/>
        <v>526500</v>
      </c>
      <c r="D1099" s="104">
        <v>1.2489274425180951E-2</v>
      </c>
      <c r="E1099" s="105">
        <v>7.2586862874077035E-2</v>
      </c>
      <c r="F1099" s="115">
        <f t="shared" si="137"/>
        <v>381299.88069766609</v>
      </c>
      <c r="G1099" s="116">
        <f t="shared" si="138"/>
        <v>18797443.649901427</v>
      </c>
      <c r="H1099" s="110">
        <f t="shared" si="139"/>
        <v>1.2489274425180953E-2</v>
      </c>
      <c r="I1099" s="111">
        <f t="shared" si="140"/>
        <v>7.2586862874077035E-2</v>
      </c>
    </row>
    <row r="1100" spans="3:9" x14ac:dyDescent="0.35">
      <c r="C1100" s="78">
        <f t="shared" si="136"/>
        <v>527000</v>
      </c>
      <c r="D1100" s="104">
        <v>1.2436573040075536E-2</v>
      </c>
      <c r="E1100" s="105">
        <v>7.2393657171452908E-2</v>
      </c>
      <c r="F1100" s="115">
        <f t="shared" si="137"/>
        <v>379690.89756788709</v>
      </c>
      <c r="G1100" s="116">
        <f t="shared" si="138"/>
        <v>18747410.170506995</v>
      </c>
      <c r="H1100" s="110">
        <f t="shared" si="139"/>
        <v>1.2436573040075536E-2</v>
      </c>
      <c r="I1100" s="111">
        <f t="shared" si="140"/>
        <v>7.2393657171452894E-2</v>
      </c>
    </row>
    <row r="1101" spans="3:9" x14ac:dyDescent="0.35">
      <c r="C1101" s="78">
        <f t="shared" si="136"/>
        <v>527500</v>
      </c>
      <c r="D1101" s="104">
        <v>1.2384089671526136E-2</v>
      </c>
      <c r="E1101" s="105">
        <v>7.2200912260792102E-2</v>
      </c>
      <c r="F1101" s="115">
        <f t="shared" si="137"/>
        <v>378088.57052428002</v>
      </c>
      <c r="G1101" s="116">
        <f t="shared" si="138"/>
        <v>18697496.02001895</v>
      </c>
      <c r="H1101" s="110">
        <f t="shared" si="139"/>
        <v>1.2384089671526138E-2</v>
      </c>
      <c r="I1101" s="111">
        <f t="shared" si="140"/>
        <v>7.2200912260792102E-2</v>
      </c>
    </row>
    <row r="1102" spans="3:9" x14ac:dyDescent="0.35">
      <c r="C1102" s="78">
        <f t="shared" si="136"/>
        <v>528000</v>
      </c>
      <c r="D1102" s="104">
        <v>1.2331823417635803E-2</v>
      </c>
      <c r="E1102" s="105">
        <v>7.200862704311442E-2</v>
      </c>
      <c r="F1102" s="115">
        <f t="shared" si="137"/>
        <v>376492.87203176256</v>
      </c>
      <c r="G1102" s="116">
        <f t="shared" si="138"/>
        <v>18647700.913840085</v>
      </c>
      <c r="H1102" s="110">
        <f t="shared" si="139"/>
        <v>1.2331823417635801E-2</v>
      </c>
      <c r="I1102" s="111">
        <f t="shared" si="140"/>
        <v>7.2008627043114407E-2</v>
      </c>
    </row>
    <row r="1103" spans="3:9" x14ac:dyDescent="0.35">
      <c r="C1103" s="78">
        <f t="shared" si="136"/>
        <v>528500</v>
      </c>
      <c r="D1103" s="104">
        <v>1.2279773380238574E-2</v>
      </c>
      <c r="E1103" s="105">
        <v>7.1816800422060775E-2</v>
      </c>
      <c r="F1103" s="115">
        <f t="shared" si="137"/>
        <v>374903.77466916019</v>
      </c>
      <c r="G1103" s="116">
        <f t="shared" si="138"/>
        <v>18598024.568051975</v>
      </c>
      <c r="H1103" s="110">
        <f t="shared" si="139"/>
        <v>1.2279773380238576E-2</v>
      </c>
      <c r="I1103" s="111">
        <f t="shared" si="140"/>
        <v>7.1816800422060761E-2</v>
      </c>
    </row>
    <row r="1104" spans="3:9" x14ac:dyDescent="0.35">
      <c r="C1104" s="78">
        <f t="shared" si="136"/>
        <v>529000</v>
      </c>
      <c r="D1104" s="104">
        <v>1.2227938664884048E-2</v>
      </c>
      <c r="E1104" s="105">
        <v>7.1625431303886836E-2</v>
      </c>
      <c r="F1104" s="115">
        <f t="shared" si="137"/>
        <v>373321.25112873508</v>
      </c>
      <c r="G1104" s="116">
        <f t="shared" si="138"/>
        <v>18548466.699413314</v>
      </c>
      <c r="H1104" s="110">
        <f t="shared" si="139"/>
        <v>1.222793866488405E-2</v>
      </c>
      <c r="I1104" s="111">
        <f t="shared" si="140"/>
        <v>7.1625431303886822E-2</v>
      </c>
    </row>
    <row r="1105" spans="3:9" x14ac:dyDescent="0.35">
      <c r="C1105" s="78">
        <f t="shared" si="136"/>
        <v>529500</v>
      </c>
      <c r="D1105" s="104">
        <v>1.2176318380822001E-2</v>
      </c>
      <c r="E1105" s="105">
        <v>7.1434518597456878E-2</v>
      </c>
      <c r="F1105" s="115">
        <f t="shared" si="137"/>
        <v>371745.27421571652</v>
      </c>
      <c r="G1105" s="116">
        <f t="shared" si="138"/>
        <v>18499027.025358342</v>
      </c>
      <c r="H1105" s="110">
        <f t="shared" si="139"/>
        <v>1.2176318380822004E-2</v>
      </c>
      <c r="I1105" s="111">
        <f t="shared" si="140"/>
        <v>7.1434518597456864E-2</v>
      </c>
    </row>
    <row r="1106" spans="3:9" x14ac:dyDescent="0.35">
      <c r="C1106" s="78">
        <f t="shared" si="136"/>
        <v>530000</v>
      </c>
      <c r="D1106" s="104">
        <v>1.2124911640987099E-2</v>
      </c>
      <c r="E1106" s="105">
        <v>7.1244061214237445E-2</v>
      </c>
      <c r="F1106" s="115">
        <f t="shared" si="137"/>
        <v>370175.81684783421</v>
      </c>
      <c r="G1106" s="116">
        <f t="shared" si="138"/>
        <v>18449705.263995193</v>
      </c>
      <c r="H1106" s="110">
        <f t="shared" si="139"/>
        <v>1.2124911640987099E-2</v>
      </c>
      <c r="I1106" s="111">
        <f t="shared" si="140"/>
        <v>7.1244061214237445E-2</v>
      </c>
    </row>
    <row r="1107" spans="3:9" x14ac:dyDescent="0.35">
      <c r="C1107" s="78">
        <f t="shared" si="136"/>
        <v>530500</v>
      </c>
      <c r="D1107" s="104">
        <v>1.207371756198365E-2</v>
      </c>
      <c r="E1107" s="105">
        <v>7.1054058068291265E-2</v>
      </c>
      <c r="F1107" s="115">
        <f t="shared" si="137"/>
        <v>368612.85205485276</v>
      </c>
      <c r="G1107" s="116">
        <f t="shared" si="138"/>
        <v>18400501.134104315</v>
      </c>
      <c r="H1107" s="110">
        <f t="shared" si="139"/>
        <v>1.2073717561983652E-2</v>
      </c>
      <c r="I1107" s="111">
        <f t="shared" si="140"/>
        <v>7.1054058068291265E-2</v>
      </c>
    </row>
    <row r="1108" spans="3:9" x14ac:dyDescent="0.35">
      <c r="C1108" s="78">
        <f t="shared" si="136"/>
        <v>531000</v>
      </c>
      <c r="D1108" s="104">
        <v>1.2022735264070402E-2</v>
      </c>
      <c r="E1108" s="105">
        <v>7.0864508076271024E-2</v>
      </c>
      <c r="F1108" s="115">
        <f t="shared" si="137"/>
        <v>367056.35297810734</v>
      </c>
      <c r="G1108" s="116">
        <f t="shared" si="138"/>
        <v>18351414.355136875</v>
      </c>
      <c r="H1108" s="110">
        <f t="shared" si="139"/>
        <v>1.2022735264070404E-2</v>
      </c>
      <c r="I1108" s="111">
        <f t="shared" si="140"/>
        <v>7.0864508076271024E-2</v>
      </c>
    </row>
    <row r="1109" spans="3:9" x14ac:dyDescent="0.35">
      <c r="C1109" s="78">
        <f t="shared" si="136"/>
        <v>531500</v>
      </c>
      <c r="D1109" s="104">
        <v>1.1971963871145451E-2</v>
      </c>
      <c r="E1109" s="105">
        <v>7.0675410157413091E-2</v>
      </c>
      <c r="F1109" s="115">
        <f t="shared" si="137"/>
        <v>365506.29287004319</v>
      </c>
      <c r="G1109" s="116">
        <f t="shared" si="138"/>
        <v>18302444.647213116</v>
      </c>
      <c r="H1109" s="110">
        <f t="shared" si="139"/>
        <v>1.1971963871145453E-2</v>
      </c>
      <c r="I1109" s="111">
        <f t="shared" si="140"/>
        <v>7.0675410157413091E-2</v>
      </c>
    </row>
    <row r="1110" spans="3:9" x14ac:dyDescent="0.35">
      <c r="C1110" s="78">
        <f t="shared" si="136"/>
        <v>532000</v>
      </c>
      <c r="D1110" s="104">
        <v>1.1921402510731177E-2</v>
      </c>
      <c r="E1110" s="105">
        <v>7.0486763233531508E-2</v>
      </c>
      <c r="F1110" s="115">
        <f t="shared" si="137"/>
        <v>363962.64509375574</v>
      </c>
      <c r="G1110" s="116">
        <f t="shared" si="138"/>
        <v>18253591.731120806</v>
      </c>
      <c r="H1110" s="110">
        <f t="shared" si="139"/>
        <v>1.1921402510731177E-2</v>
      </c>
      <c r="I1110" s="111">
        <f t="shared" si="140"/>
        <v>7.0486763233531508E-2</v>
      </c>
    </row>
    <row r="1111" spans="3:9" x14ac:dyDescent="0.35">
      <c r="C1111" s="78">
        <f t="shared" si="136"/>
        <v>532500</v>
      </c>
      <c r="D1111" s="104">
        <v>1.1871050313959245E-2</v>
      </c>
      <c r="E1111" s="105">
        <v>7.0298566229011747E-2</v>
      </c>
      <c r="F1111" s="115">
        <f t="shared" si="137"/>
        <v>362425.3831225324</v>
      </c>
      <c r="G1111" s="116">
        <f t="shared" si="138"/>
        <v>18204855.328313626</v>
      </c>
      <c r="H1111" s="110">
        <f t="shared" si="139"/>
        <v>1.1871050313959245E-2</v>
      </c>
      <c r="I1111" s="111">
        <f t="shared" si="140"/>
        <v>7.0298566229011733E-2</v>
      </c>
    </row>
    <row r="1112" spans="3:9" x14ac:dyDescent="0.35">
      <c r="C1112" s="78">
        <f t="shared" si="136"/>
        <v>533000</v>
      </c>
      <c r="D1112" s="104">
        <v>1.1820906415555683E-2</v>
      </c>
      <c r="E1112" s="105">
        <v>7.0110818070804604E-2</v>
      </c>
      <c r="F1112" s="115">
        <f t="shared" si="137"/>
        <v>360894.48053939716</v>
      </c>
      <c r="G1112" s="116">
        <f t="shared" si="138"/>
        <v>18156235.160909589</v>
      </c>
      <c r="H1112" s="110">
        <f t="shared" si="139"/>
        <v>1.1820906415555684E-2</v>
      </c>
      <c r="I1112" s="111">
        <f t="shared" si="140"/>
        <v>7.011081807080459E-2</v>
      </c>
    </row>
    <row r="1113" spans="3:9" x14ac:dyDescent="0.35">
      <c r="C1113" s="78">
        <f t="shared" si="136"/>
        <v>533500</v>
      </c>
      <c r="D1113" s="104">
        <v>1.1770969953826003E-2</v>
      </c>
      <c r="E1113" s="105">
        <v>6.9923517688420089E-2</v>
      </c>
      <c r="F1113" s="115">
        <f t="shared" si="137"/>
        <v>359369.91103665647</v>
      </c>
      <c r="G1113" s="116">
        <f t="shared" si="138"/>
        <v>18107730.951689448</v>
      </c>
      <c r="H1113" s="110">
        <f t="shared" si="139"/>
        <v>1.1770969953826005E-2</v>
      </c>
      <c r="I1113" s="111">
        <f t="shared" si="140"/>
        <v>6.9923517688420089E-2</v>
      </c>
    </row>
    <row r="1114" spans="3:9" x14ac:dyDescent="0.35">
      <c r="C1114" s="78">
        <f t="shared" si="136"/>
        <v>534000</v>
      </c>
      <c r="D1114" s="104">
        <v>1.1721240070640404E-2</v>
      </c>
      <c r="E1114" s="105">
        <v>6.9736664013921257E-2</v>
      </c>
      <c r="F1114" s="115">
        <f t="shared" si="137"/>
        <v>357851.64841544715</v>
      </c>
      <c r="G1114" s="116">
        <f t="shared" si="138"/>
        <v>18059342.424095109</v>
      </c>
      <c r="H1114" s="110">
        <f t="shared" si="139"/>
        <v>1.1721240070640406E-2</v>
      </c>
      <c r="I1114" s="111">
        <f t="shared" si="140"/>
        <v>6.9736664013921257E-2</v>
      </c>
    </row>
    <row r="1115" spans="3:9" x14ac:dyDescent="0.35">
      <c r="C1115" s="78">
        <f t="shared" si="136"/>
        <v>534500</v>
      </c>
      <c r="D1115" s="104">
        <v>1.1671715911419018E-2</v>
      </c>
      <c r="E1115" s="105">
        <v>6.9550255981918246E-2</v>
      </c>
      <c r="F1115" s="115">
        <f t="shared" si="137"/>
        <v>356339.66658528626</v>
      </c>
      <c r="G1115" s="116">
        <f t="shared" si="138"/>
        <v>18011069.302228078</v>
      </c>
      <c r="H1115" s="110">
        <f t="shared" si="139"/>
        <v>1.1671715911419019E-2</v>
      </c>
      <c r="I1115" s="111">
        <f t="shared" si="140"/>
        <v>6.9550255981918219E-2</v>
      </c>
    </row>
    <row r="1116" spans="3:9" x14ac:dyDescent="0.35">
      <c r="C1116" s="78">
        <f t="shared" si="136"/>
        <v>535000</v>
      </c>
      <c r="D1116" s="104">
        <v>1.1622396625117225E-2</v>
      </c>
      <c r="E1116" s="105">
        <v>6.9364292529562069E-2</v>
      </c>
      <c r="F1116" s="115">
        <f t="shared" si="137"/>
        <v>354833.93956362264</v>
      </c>
      <c r="G1116" s="116">
        <f t="shared" si="138"/>
        <v>17962911.310847867</v>
      </c>
      <c r="H1116" s="110">
        <f t="shared" si="139"/>
        <v>1.1622396625117227E-2</v>
      </c>
      <c r="I1116" s="111">
        <f t="shared" si="140"/>
        <v>6.9364292529562055E-2</v>
      </c>
    </row>
    <row r="1117" spans="3:9" x14ac:dyDescent="0.35">
      <c r="C1117" s="78">
        <f t="shared" si="136"/>
        <v>535500</v>
      </c>
      <c r="D1117" s="104">
        <v>1.1573281364211031E-2</v>
      </c>
      <c r="E1117" s="105">
        <v>6.9178772596538665E-2</v>
      </c>
      <c r="F1117" s="115">
        <f t="shared" si="137"/>
        <v>353334.44147539034</v>
      </c>
      <c r="G1117" s="116">
        <f t="shared" si="138"/>
        <v>17914868.17537044</v>
      </c>
      <c r="H1117" s="110">
        <f t="shared" si="139"/>
        <v>1.1573281364211031E-2</v>
      </c>
      <c r="I1117" s="111">
        <f t="shared" si="140"/>
        <v>6.9178772596538665E-2</v>
      </c>
    </row>
    <row r="1118" spans="3:9" x14ac:dyDescent="0.35">
      <c r="C1118" s="78">
        <f t="shared" si="136"/>
        <v>536000</v>
      </c>
      <c r="D1118" s="104">
        <v>1.1524369284682503E-2</v>
      </c>
      <c r="E1118" s="105">
        <v>6.8993695125062746E-2</v>
      </c>
      <c r="F1118" s="115">
        <f t="shared" si="137"/>
        <v>351841.14655256446</v>
      </c>
      <c r="G1118" s="116">
        <f t="shared" si="138"/>
        <v>17866939.621866614</v>
      </c>
      <c r="H1118" s="110">
        <f t="shared" si="139"/>
        <v>1.1524369284682503E-2</v>
      </c>
      <c r="I1118" s="111">
        <f t="shared" si="140"/>
        <v>6.8993695125062732E-2</v>
      </c>
    </row>
    <row r="1119" spans="3:9" x14ac:dyDescent="0.35">
      <c r="C1119" s="78">
        <f t="shared" si="136"/>
        <v>536500</v>
      </c>
      <c r="D1119" s="104">
        <v>1.147565954600527E-2</v>
      </c>
      <c r="E1119" s="105">
        <v>6.8809059059871863E-2</v>
      </c>
      <c r="F1119" s="115">
        <f t="shared" si="137"/>
        <v>350354.0291337177</v>
      </c>
      <c r="G1119" s="116">
        <f t="shared" si="138"/>
        <v>17819125.377060555</v>
      </c>
      <c r="H1119" s="110">
        <f t="shared" si="139"/>
        <v>1.147565954600527E-2</v>
      </c>
      <c r="I1119" s="111">
        <f t="shared" si="140"/>
        <v>6.8809059059871863E-2</v>
      </c>
    </row>
    <row r="1120" spans="3:9" x14ac:dyDescent="0.35">
      <c r="C1120" s="78">
        <f t="shared" si="136"/>
        <v>537000</v>
      </c>
      <c r="D1120" s="104">
        <v>1.1427151311130063E-2</v>
      </c>
      <c r="E1120" s="105">
        <v>6.862486334822035E-2</v>
      </c>
      <c r="F1120" s="115">
        <f t="shared" si="137"/>
        <v>348873.0636635797</v>
      </c>
      <c r="G1120" s="116">
        <f t="shared" si="138"/>
        <v>17771425.168328166</v>
      </c>
      <c r="H1120" s="110">
        <f t="shared" si="139"/>
        <v>1.1427151311130063E-2</v>
      </c>
      <c r="I1120" s="111">
        <f t="shared" si="140"/>
        <v>6.862486334822035E-2</v>
      </c>
    </row>
    <row r="1121" spans="3:9" x14ac:dyDescent="0.35">
      <c r="C1121" s="78">
        <f t="shared" si="136"/>
        <v>537500</v>
      </c>
      <c r="D1121" s="104">
        <v>1.1378843746470357E-2</v>
      </c>
      <c r="E1121" s="105">
        <v>6.8441106939873264E-2</v>
      </c>
      <c r="F1121" s="115">
        <f t="shared" si="137"/>
        <v>347398.2246925981</v>
      </c>
      <c r="G1121" s="116">
        <f t="shared" si="138"/>
        <v>17723838.723695546</v>
      </c>
      <c r="H1121" s="110">
        <f t="shared" si="139"/>
        <v>1.1378843746470357E-2</v>
      </c>
      <c r="I1121" s="111">
        <f t="shared" si="140"/>
        <v>6.844110693987325E-2</v>
      </c>
    </row>
    <row r="1122" spans="3:9" x14ac:dyDescent="0.35">
      <c r="C1122" s="78">
        <f t="shared" si="136"/>
        <v>538000</v>
      </c>
      <c r="D1122" s="104">
        <v>1.1330736021888018E-2</v>
      </c>
      <c r="E1122" s="105">
        <v>6.8257788787100537E-2</v>
      </c>
      <c r="F1122" s="115">
        <f t="shared" si="137"/>
        <v>345929.48687650065</v>
      </c>
      <c r="G1122" s="116">
        <f t="shared" si="138"/>
        <v>17676365.771837477</v>
      </c>
      <c r="H1122" s="110">
        <f t="shared" si="139"/>
        <v>1.1330736021888018E-2</v>
      </c>
      <c r="I1122" s="111">
        <f t="shared" si="140"/>
        <v>6.8257788787100523E-2</v>
      </c>
    </row>
    <row r="1123" spans="3:9" x14ac:dyDescent="0.35">
      <c r="C1123" s="78">
        <f t="shared" si="136"/>
        <v>538500</v>
      </c>
      <c r="D1123" s="104">
        <v>1.1282827310679051E-2</v>
      </c>
      <c r="E1123" s="105">
        <v>6.8074907844670865E-2</v>
      </c>
      <c r="F1123" s="115">
        <f t="shared" si="137"/>
        <v>344466.82497585996</v>
      </c>
      <c r="G1123" s="116">
        <f t="shared" si="138"/>
        <v>17629006.042075824</v>
      </c>
      <c r="H1123" s="110">
        <f t="shared" si="139"/>
        <v>1.1282827310679049E-2</v>
      </c>
      <c r="I1123" s="111">
        <f t="shared" si="140"/>
        <v>6.8074907844670865E-2</v>
      </c>
    </row>
    <row r="1124" spans="3:9" x14ac:dyDescent="0.35">
      <c r="C1124" s="78">
        <f t="shared" si="136"/>
        <v>539000</v>
      </c>
      <c r="D1124" s="104">
        <v>1.1235116789559395E-2</v>
      </c>
      <c r="E1124" s="105">
        <v>6.789246306984581E-2</v>
      </c>
      <c r="F1124" s="115">
        <f t="shared" si="137"/>
        <v>343010.21385566</v>
      </c>
      <c r="G1124" s="116">
        <f t="shared" si="138"/>
        <v>17581759.264378011</v>
      </c>
      <c r="H1124" s="110">
        <f t="shared" si="139"/>
        <v>1.1235116789559397E-2</v>
      </c>
      <c r="I1124" s="111">
        <f t="shared" si="140"/>
        <v>6.7892463069845796E-2</v>
      </c>
    </row>
    <row r="1125" spans="3:9" x14ac:dyDescent="0.35">
      <c r="C1125" s="78">
        <f t="shared" si="136"/>
        <v>539500</v>
      </c>
      <c r="D1125" s="104">
        <v>1.1187603638650784E-2</v>
      </c>
      <c r="E1125" s="105">
        <v>6.7710453422373848E-2</v>
      </c>
      <c r="F1125" s="115">
        <f t="shared" si="137"/>
        <v>341559.62848486402</v>
      </c>
      <c r="G1125" s="116">
        <f t="shared" si="138"/>
        <v>17534625.169355504</v>
      </c>
      <c r="H1125" s="110">
        <f t="shared" si="139"/>
        <v>1.1187603638650784E-2</v>
      </c>
      <c r="I1125" s="111">
        <f t="shared" si="140"/>
        <v>6.7710453422373848E-2</v>
      </c>
    </row>
    <row r="1126" spans="3:9" x14ac:dyDescent="0.35">
      <c r="C1126" s="78">
        <f t="shared" si="136"/>
        <v>540000</v>
      </c>
      <c r="D1126" s="104">
        <v>1.1140287041466633E-2</v>
      </c>
      <c r="E1126" s="105">
        <v>6.7528877864484416E-2</v>
      </c>
      <c r="F1126" s="115">
        <f t="shared" si="137"/>
        <v>340115.0439359842</v>
      </c>
      <c r="G1126" s="116">
        <f t="shared" si="138"/>
        <v>17487603.488262229</v>
      </c>
      <c r="H1126" s="110">
        <f t="shared" si="139"/>
        <v>1.1140287041466634E-2</v>
      </c>
      <c r="I1126" s="111">
        <f t="shared" si="140"/>
        <v>6.7528877864484416E-2</v>
      </c>
    </row>
    <row r="1127" spans="3:9" x14ac:dyDescent="0.35">
      <c r="C1127" s="78">
        <f t="shared" si="136"/>
        <v>540500</v>
      </c>
      <c r="D1127" s="104">
        <v>1.1093166184898027E-2</v>
      </c>
      <c r="E1127" s="105">
        <v>6.7347735360882066E-2</v>
      </c>
      <c r="F1127" s="115">
        <f t="shared" si="137"/>
        <v>338676.43538465351</v>
      </c>
      <c r="G1127" s="116">
        <f t="shared" si="138"/>
        <v>17440693.952993095</v>
      </c>
      <c r="H1127" s="110">
        <f t="shared" si="139"/>
        <v>1.1093166184898029E-2</v>
      </c>
      <c r="I1127" s="111">
        <f t="shared" si="140"/>
        <v>6.7347735360882052E-2</v>
      </c>
    </row>
    <row r="1128" spans="3:9" x14ac:dyDescent="0.35">
      <c r="C1128" s="78">
        <f t="shared" si="136"/>
        <v>541000</v>
      </c>
      <c r="D1128" s="104">
        <v>1.1046240259199746E-2</v>
      </c>
      <c r="E1128" s="105">
        <v>6.7167024878740447E-2</v>
      </c>
      <c r="F1128" s="115">
        <f t="shared" si="137"/>
        <v>337243.77810919908</v>
      </c>
      <c r="G1128" s="116">
        <f t="shared" si="138"/>
        <v>17393896.296082418</v>
      </c>
      <c r="H1128" s="110">
        <f t="shared" si="139"/>
        <v>1.1046240259199746E-2</v>
      </c>
      <c r="I1128" s="111">
        <f t="shared" si="140"/>
        <v>6.7167024878740433E-2</v>
      </c>
    </row>
    <row r="1129" spans="3:9" x14ac:dyDescent="0.35">
      <c r="C1129" s="78">
        <f t="shared" si="136"/>
        <v>541500</v>
      </c>
      <c r="D1129" s="104">
        <v>1.0999508457976334E-2</v>
      </c>
      <c r="E1129" s="105">
        <v>6.6986745387696528E-2</v>
      </c>
      <c r="F1129" s="115">
        <f t="shared" si="137"/>
        <v>335817.04749021708</v>
      </c>
      <c r="G1129" s="116">
        <f t="shared" si="138"/>
        <v>17347210.250702418</v>
      </c>
      <c r="H1129" s="110">
        <f t="shared" si="139"/>
        <v>1.0999508457976334E-2</v>
      </c>
      <c r="I1129" s="111">
        <f t="shared" si="140"/>
        <v>6.6986745387696528E-2</v>
      </c>
    </row>
    <row r="1130" spans="3:9" x14ac:dyDescent="0.35">
      <c r="C1130" s="78">
        <f t="shared" si="136"/>
        <v>542000</v>
      </c>
      <c r="D1130" s="104">
        <v>1.095296997816827E-2</v>
      </c>
      <c r="E1130" s="105">
        <v>6.6806895859844659E-2</v>
      </c>
      <c r="F1130" s="115">
        <f t="shared" si="137"/>
        <v>334396.21901015041</v>
      </c>
      <c r="G1130" s="116">
        <f t="shared" si="138"/>
        <v>17300635.550661698</v>
      </c>
      <c r="H1130" s="110">
        <f t="shared" si="139"/>
        <v>1.095296997816827E-2</v>
      </c>
      <c r="I1130" s="111">
        <f t="shared" si="140"/>
        <v>6.6806895859844645E-2</v>
      </c>
    </row>
    <row r="1131" spans="3:9" x14ac:dyDescent="0.35">
      <c r="C1131" s="78">
        <f t="shared" si="136"/>
        <v>542500</v>
      </c>
      <c r="D1131" s="104">
        <v>1.0906624020038147E-2</v>
      </c>
      <c r="E1131" s="105">
        <v>6.6627475269730688E-2</v>
      </c>
      <c r="F1131" s="115">
        <f t="shared" si="137"/>
        <v>332981.26825286663</v>
      </c>
      <c r="G1131" s="116">
        <f t="shared" si="138"/>
        <v>17254171.930403717</v>
      </c>
      <c r="H1131" s="110">
        <f t="shared" si="139"/>
        <v>1.0906624020038148E-2</v>
      </c>
      <c r="I1131" s="111">
        <f t="shared" si="140"/>
        <v>6.6627475269730688E-2</v>
      </c>
    </row>
    <row r="1132" spans="3:9" x14ac:dyDescent="0.35">
      <c r="C1132" s="78">
        <f t="shared" si="136"/>
        <v>543000</v>
      </c>
      <c r="D1132" s="104">
        <v>1.0860469787156924E-2</v>
      </c>
      <c r="E1132" s="105">
        <v>6.64484825943462E-2</v>
      </c>
      <c r="F1132" s="115">
        <f t="shared" si="137"/>
        <v>331572.17090323835</v>
      </c>
      <c r="G1132" s="116">
        <f t="shared" si="138"/>
        <v>17207819.125005279</v>
      </c>
      <c r="H1132" s="110">
        <f t="shared" si="139"/>
        <v>1.0860469787156924E-2</v>
      </c>
      <c r="I1132" s="111">
        <f t="shared" si="140"/>
        <v>6.6448482594346187E-2</v>
      </c>
    </row>
    <row r="1133" spans="3:9" x14ac:dyDescent="0.35">
      <c r="C1133" s="78">
        <f t="shared" si="136"/>
        <v>543500</v>
      </c>
      <c r="D1133" s="104">
        <v>1.0814506486390261E-2</v>
      </c>
      <c r="E1133" s="105">
        <v>6.6269916813122637E-2</v>
      </c>
      <c r="F1133" s="115">
        <f t="shared" si="137"/>
        <v>330168.90274672612</v>
      </c>
      <c r="G1133" s="116">
        <f t="shared" si="138"/>
        <v>17161576.870175041</v>
      </c>
      <c r="H1133" s="110">
        <f t="shared" si="139"/>
        <v>1.0814506486390263E-2</v>
      </c>
      <c r="I1133" s="111">
        <f t="shared" si="140"/>
        <v>6.6269916813122623E-2</v>
      </c>
    </row>
    <row r="1134" spans="3:9" x14ac:dyDescent="0.35">
      <c r="C1134" s="78">
        <f t="shared" si="136"/>
        <v>544000</v>
      </c>
      <c r="D1134" s="104">
        <v>1.0768733327884878E-2</v>
      </c>
      <c r="E1134" s="105">
        <v>6.6091776907925462E-2</v>
      </c>
      <c r="F1134" s="115">
        <f t="shared" si="137"/>
        <v>328771.43966896168</v>
      </c>
      <c r="G1134" s="116">
        <f t="shared" si="138"/>
        <v>17115444.902251981</v>
      </c>
      <c r="H1134" s="110">
        <f t="shared" si="139"/>
        <v>1.076873332788488E-2</v>
      </c>
      <c r="I1134" s="111">
        <f t="shared" si="140"/>
        <v>6.6091776907925462E-2</v>
      </c>
    </row>
    <row r="1135" spans="3:9" x14ac:dyDescent="0.35">
      <c r="C1135" s="78">
        <f t="shared" si="136"/>
        <v>544500</v>
      </c>
      <c r="D1135" s="104">
        <v>1.0723149525054975E-2</v>
      </c>
      <c r="E1135" s="105">
        <v>6.5914061863048351E-2</v>
      </c>
      <c r="F1135" s="115">
        <f t="shared" si="137"/>
        <v>327379.75765533367</v>
      </c>
      <c r="G1135" s="116">
        <f t="shared" si="138"/>
        <v>17069422.958203889</v>
      </c>
      <c r="H1135" s="110">
        <f t="shared" si="139"/>
        <v>1.0723149525054976E-2</v>
      </c>
      <c r="I1135" s="111">
        <f t="shared" si="140"/>
        <v>6.5914061863048351E-2</v>
      </c>
    </row>
    <row r="1136" spans="3:9" x14ac:dyDescent="0.35">
      <c r="C1136" s="78">
        <f t="shared" ref="C1136:C1199" si="141">C1135+500</f>
        <v>545000</v>
      </c>
      <c r="D1136" s="104">
        <v>1.067775429456873E-2</v>
      </c>
      <c r="E1136" s="105">
        <v>6.5736770665207472E-2</v>
      </c>
      <c r="F1136" s="115">
        <f t="shared" ref="F1136:F1199" si="142">D1136*F$46</f>
        <v>325993.8327905754</v>
      </c>
      <c r="G1136" s="116">
        <f t="shared" ref="G1136:G1199" si="143">E1136*G$46</f>
        <v>17023510.775625911</v>
      </c>
      <c r="H1136" s="110">
        <f t="shared" ref="H1136:H1199" si="144">((1000*F1136)/H$45)/H$46</f>
        <v>1.067775429456873E-2</v>
      </c>
      <c r="I1136" s="111">
        <f t="shared" ref="I1136:I1199" si="145">((1000*G1136)/I$45)/I$46</f>
        <v>6.5736770665207472E-2</v>
      </c>
    </row>
    <row r="1137" spans="3:9" x14ac:dyDescent="0.35">
      <c r="C1137" s="78">
        <f t="shared" si="141"/>
        <v>545500</v>
      </c>
      <c r="D1137" s="104">
        <v>1.0632546856334819E-2</v>
      </c>
      <c r="E1137" s="105">
        <v>6.5559902303535589E-2</v>
      </c>
      <c r="F1137" s="115">
        <f t="shared" si="142"/>
        <v>324613.6412583529</v>
      </c>
      <c r="G1137" s="116">
        <f t="shared" si="143"/>
        <v>16977708.09273899</v>
      </c>
      <c r="H1137" s="110">
        <f t="shared" si="144"/>
        <v>1.0632546856334819E-2</v>
      </c>
      <c r="I1137" s="111">
        <f t="shared" si="145"/>
        <v>6.5559902303535575E-2</v>
      </c>
    </row>
    <row r="1138" spans="3:9" x14ac:dyDescent="0.35">
      <c r="C1138" s="78">
        <f t="shared" si="141"/>
        <v>546000</v>
      </c>
      <c r="D1138" s="104">
        <v>1.0587526433489036E-2</v>
      </c>
      <c r="E1138" s="105">
        <v>6.538345576957641E-2</v>
      </c>
      <c r="F1138" s="115">
        <f t="shared" si="142"/>
        <v>323239.159340857</v>
      </c>
      <c r="G1138" s="116">
        <f t="shared" si="143"/>
        <v>16932014.648388434</v>
      </c>
      <c r="H1138" s="110">
        <f t="shared" si="144"/>
        <v>1.0587526433489038E-2</v>
      </c>
      <c r="I1138" s="111">
        <f t="shared" si="145"/>
        <v>6.5383455769576396E-2</v>
      </c>
    </row>
    <row r="1139" spans="3:9" x14ac:dyDescent="0.35">
      <c r="C1139" s="78">
        <f t="shared" si="141"/>
        <v>546500</v>
      </c>
      <c r="D1139" s="104">
        <v>1.0542692252380916E-2</v>
      </c>
      <c r="E1139" s="105">
        <v>6.5207430057278776E-2</v>
      </c>
      <c r="F1139" s="115">
        <f t="shared" si="142"/>
        <v>321870.36341839441</v>
      </c>
      <c r="G1139" s="116">
        <f t="shared" si="143"/>
        <v>16886430.182042386</v>
      </c>
      <c r="H1139" s="110">
        <f t="shared" si="144"/>
        <v>1.0542692252380916E-2</v>
      </c>
      <c r="I1139" s="111">
        <f t="shared" si="145"/>
        <v>6.5207430057278776E-2</v>
      </c>
    </row>
    <row r="1140" spans="3:9" x14ac:dyDescent="0.35">
      <c r="C1140" s="78">
        <f t="shared" si="141"/>
        <v>547000</v>
      </c>
      <c r="D1140" s="104">
        <v>1.049804354256046E-2</v>
      </c>
      <c r="E1140" s="105">
        <v>6.503182416299097E-2</v>
      </c>
      <c r="F1140" s="115">
        <f t="shared" si="142"/>
        <v>320507.22996898287</v>
      </c>
      <c r="G1140" s="116">
        <f t="shared" si="143"/>
        <v>16840954.433790363</v>
      </c>
      <c r="H1140" s="110">
        <f t="shared" si="144"/>
        <v>1.049804354256046E-2</v>
      </c>
      <c r="I1140" s="111">
        <f t="shared" si="145"/>
        <v>6.5031824162990956E-2</v>
      </c>
    </row>
    <row r="1141" spans="3:9" x14ac:dyDescent="0.35">
      <c r="C1141" s="78">
        <f t="shared" si="141"/>
        <v>547500</v>
      </c>
      <c r="D1141" s="104">
        <v>1.0453579536764878E-2</v>
      </c>
      <c r="E1141" s="105">
        <v>6.485663708545493E-2</v>
      </c>
      <c r="F1141" s="115">
        <f t="shared" si="142"/>
        <v>319149.73556794605</v>
      </c>
      <c r="G1141" s="116">
        <f t="shared" si="143"/>
        <v>16795587.144341756</v>
      </c>
      <c r="H1141" s="110">
        <f t="shared" si="144"/>
        <v>1.0453579536764877E-2</v>
      </c>
      <c r="I1141" s="111">
        <f t="shared" si="145"/>
        <v>6.4856637085454916E-2</v>
      </c>
    </row>
    <row r="1142" spans="3:9" x14ac:dyDescent="0.35">
      <c r="C1142" s="78">
        <f t="shared" si="141"/>
        <v>548000</v>
      </c>
      <c r="D1142" s="104">
        <v>1.0409299470905437E-2</v>
      </c>
      <c r="E1142" s="105">
        <v>6.4681867825800571E-2</v>
      </c>
      <c r="F1142" s="115">
        <f t="shared" si="142"/>
        <v>317797.8568875122</v>
      </c>
      <c r="G1142" s="116">
        <f t="shared" si="143"/>
        <v>16750328.055024356</v>
      </c>
      <c r="H1142" s="110">
        <f t="shared" si="144"/>
        <v>1.0409299470905438E-2</v>
      </c>
      <c r="I1142" s="111">
        <f t="shared" si="145"/>
        <v>6.4681867825800557E-2</v>
      </c>
    </row>
    <row r="1143" spans="3:9" x14ac:dyDescent="0.35">
      <c r="C1143" s="78">
        <f t="shared" si="141"/>
        <v>548500</v>
      </c>
      <c r="D1143" s="104">
        <v>1.0365202584054281E-2</v>
      </c>
      <c r="E1143" s="105">
        <v>6.4507515387540154E-2</v>
      </c>
      <c r="F1143" s="115">
        <f t="shared" si="142"/>
        <v>316451.57069641183</v>
      </c>
      <c r="G1143" s="116">
        <f t="shared" si="143"/>
        <v>16705176.907782895</v>
      </c>
      <c r="H1143" s="110">
        <f t="shared" si="144"/>
        <v>1.0365202584054283E-2</v>
      </c>
      <c r="I1143" s="111">
        <f t="shared" si="145"/>
        <v>6.450751538754014E-2</v>
      </c>
    </row>
    <row r="1144" spans="3:9" x14ac:dyDescent="0.35">
      <c r="C1144" s="78">
        <f t="shared" si="141"/>
        <v>549000</v>
      </c>
      <c r="D1144" s="104">
        <v>1.0321288118431393E-2</v>
      </c>
      <c r="E1144" s="105">
        <v>6.4333578776562442E-2</v>
      </c>
      <c r="F1144" s="115">
        <f t="shared" si="142"/>
        <v>315110.85385947942</v>
      </c>
      <c r="G1144" s="116">
        <f t="shared" si="143"/>
        <v>16660133.445177544</v>
      </c>
      <c r="H1144" s="110">
        <f t="shared" si="144"/>
        <v>1.0321288118431393E-2</v>
      </c>
      <c r="I1144" s="111">
        <f t="shared" si="145"/>
        <v>6.4333578776562442E-2</v>
      </c>
    </row>
    <row r="1145" spans="3:9" x14ac:dyDescent="0.35">
      <c r="C1145" s="78">
        <f t="shared" si="141"/>
        <v>549500</v>
      </c>
      <c r="D1145" s="104">
        <v>1.0277555319391563E-2</v>
      </c>
      <c r="E1145" s="105">
        <v>6.4160057001127258E-2</v>
      </c>
      <c r="F1145" s="115">
        <f t="shared" si="142"/>
        <v>313775.68333725585</v>
      </c>
      <c r="G1145" s="116">
        <f t="shared" si="143"/>
        <v>16615197.410382483</v>
      </c>
      <c r="H1145" s="110">
        <f t="shared" si="144"/>
        <v>1.0277555319391563E-2</v>
      </c>
      <c r="I1145" s="111">
        <f t="shared" si="145"/>
        <v>6.4160057001127244E-2</v>
      </c>
    </row>
    <row r="1146" spans="3:9" x14ac:dyDescent="0.35">
      <c r="C1146" s="78">
        <f t="shared" si="141"/>
        <v>550000</v>
      </c>
      <c r="D1146" s="104">
        <v>1.0234003435411417E-2</v>
      </c>
      <c r="E1146" s="105">
        <v>6.3986949071859575E-2</v>
      </c>
      <c r="F1146" s="115">
        <f t="shared" si="142"/>
        <v>312446.03618559218</v>
      </c>
      <c r="G1146" s="116">
        <f t="shared" si="143"/>
        <v>16570368.547184397</v>
      </c>
      <c r="H1146" s="110">
        <f t="shared" si="144"/>
        <v>1.0234003435411417E-2</v>
      </c>
      <c r="I1146" s="111">
        <f t="shared" si="145"/>
        <v>6.3986949071859575E-2</v>
      </c>
    </row>
    <row r="1147" spans="3:9" x14ac:dyDescent="0.35">
      <c r="C1147" s="78">
        <f t="shared" si="141"/>
        <v>550500</v>
      </c>
      <c r="D1147" s="104">
        <v>1.01906317180765E-2</v>
      </c>
      <c r="E1147" s="105">
        <v>6.3814254001744133E-2</v>
      </c>
      <c r="F1147" s="115">
        <f t="shared" si="142"/>
        <v>311121.88955525524</v>
      </c>
      <c r="G1147" s="116">
        <f t="shared" si="143"/>
        <v>16525646.599981053</v>
      </c>
      <c r="H1147" s="110">
        <f t="shared" si="144"/>
        <v>1.0190631718076501E-2</v>
      </c>
      <c r="I1147" s="111">
        <f t="shared" si="145"/>
        <v>6.381425400174412E-2</v>
      </c>
    </row>
    <row r="1148" spans="3:9" x14ac:dyDescent="0.35">
      <c r="C1148" s="78">
        <f t="shared" si="141"/>
        <v>551000</v>
      </c>
      <c r="D1148" s="104">
        <v>1.0147439422068428E-2</v>
      </c>
      <c r="E1148" s="105">
        <v>6.3641970806119608E-2</v>
      </c>
      <c r="F1148" s="115">
        <f t="shared" si="142"/>
        <v>309803.22069153562</v>
      </c>
      <c r="G1148" s="116">
        <f t="shared" si="143"/>
        <v>16481031.313779814</v>
      </c>
      <c r="H1148" s="110">
        <f t="shared" si="144"/>
        <v>1.0147439422068428E-2</v>
      </c>
      <c r="I1148" s="111">
        <f t="shared" si="145"/>
        <v>6.3641970806119594E-2</v>
      </c>
    </row>
    <row r="1149" spans="3:9" x14ac:dyDescent="0.35">
      <c r="C1149" s="78">
        <f t="shared" si="141"/>
        <v>551500</v>
      </c>
      <c r="D1149" s="104">
        <v>1.0104425805152058E-2</v>
      </c>
      <c r="E1149" s="105">
        <v>6.3470098502673072E-2</v>
      </c>
      <c r="F1149" s="115">
        <f t="shared" si="142"/>
        <v>308490.00693385571</v>
      </c>
      <c r="G1149" s="116">
        <f t="shared" si="143"/>
        <v>16436522.434196195</v>
      </c>
      <c r="H1149" s="110">
        <f t="shared" si="144"/>
        <v>1.0104425805152058E-2</v>
      </c>
      <c r="I1149" s="111">
        <f t="shared" si="145"/>
        <v>6.3470098502673059E-2</v>
      </c>
    </row>
    <row r="1150" spans="3:9" x14ac:dyDescent="0.35">
      <c r="C1150" s="78">
        <f t="shared" si="141"/>
        <v>552000</v>
      </c>
      <c r="D1150" s="104">
        <v>1.0061590128162753E-2</v>
      </c>
      <c r="E1150" s="105">
        <v>6.329863611143445E-2</v>
      </c>
      <c r="F1150" s="115">
        <f t="shared" si="142"/>
        <v>307182.22571538121</v>
      </c>
      <c r="G1150" s="116">
        <f t="shared" si="143"/>
        <v>16392119.707452422</v>
      </c>
      <c r="H1150" s="110">
        <f t="shared" si="144"/>
        <v>1.0061590128162753E-2</v>
      </c>
      <c r="I1150" s="111">
        <f t="shared" si="145"/>
        <v>6.3298636111434436E-2</v>
      </c>
    </row>
    <row r="1151" spans="3:9" x14ac:dyDescent="0.35">
      <c r="C1151" s="78">
        <f t="shared" si="141"/>
        <v>552500</v>
      </c>
      <c r="D1151" s="104">
        <v>1.0018931654993679E-2</v>
      </c>
      <c r="E1151" s="105">
        <v>6.3127582654770836E-2</v>
      </c>
      <c r="F1151" s="115">
        <f t="shared" si="142"/>
        <v>305879.85456263291</v>
      </c>
      <c r="G1151" s="116">
        <f t="shared" si="143"/>
        <v>16347822.88037597</v>
      </c>
      <c r="H1151" s="110">
        <f t="shared" si="144"/>
        <v>1.0018931654993679E-2</v>
      </c>
      <c r="I1151" s="111">
        <f t="shared" si="145"/>
        <v>6.3127582654770836E-2</v>
      </c>
    </row>
    <row r="1152" spans="3:9" x14ac:dyDescent="0.35">
      <c r="C1152" s="78">
        <f t="shared" si="141"/>
        <v>553000</v>
      </c>
      <c r="D1152" s="104">
        <v>9.9764496525831369E-3</v>
      </c>
      <c r="E1152" s="105">
        <v>6.295693715738096E-2</v>
      </c>
      <c r="F1152" s="115">
        <f t="shared" si="142"/>
        <v>304582.8710951003</v>
      </c>
      <c r="G1152" s="116">
        <f t="shared" si="143"/>
        <v>16303631.700398123</v>
      </c>
      <c r="H1152" s="110">
        <f t="shared" si="144"/>
        <v>9.9764496525831369E-3</v>
      </c>
      <c r="I1152" s="111">
        <f t="shared" si="145"/>
        <v>6.295693715738096E-2</v>
      </c>
    </row>
    <row r="1153" spans="3:9" x14ac:dyDescent="0.35">
      <c r="C1153" s="78">
        <f t="shared" si="141"/>
        <v>553500</v>
      </c>
      <c r="D1153" s="104">
        <v>9.9341433909019856E-3</v>
      </c>
      <c r="E1153" s="105">
        <v>6.2786698646289635E-2</v>
      </c>
      <c r="F1153" s="115">
        <f t="shared" si="142"/>
        <v>303291.25302485732</v>
      </c>
      <c r="G1153" s="116">
        <f t="shared" si="143"/>
        <v>16259545.915552542</v>
      </c>
      <c r="H1153" s="110">
        <f t="shared" si="144"/>
        <v>9.9341433909019873E-3</v>
      </c>
      <c r="I1153" s="111">
        <f t="shared" si="145"/>
        <v>6.2786698646289635E-2</v>
      </c>
    </row>
    <row r="1154" spans="3:9" x14ac:dyDescent="0.35">
      <c r="C1154" s="78">
        <f t="shared" si="141"/>
        <v>554000</v>
      </c>
      <c r="D1154" s="104">
        <v>9.8920121429410864E-3</v>
      </c>
      <c r="E1154" s="105">
        <v>6.2616866150842193E-2</v>
      </c>
      <c r="F1154" s="115">
        <f t="shared" si="142"/>
        <v>302004.97815617919</v>
      </c>
      <c r="G1154" s="116">
        <f t="shared" si="143"/>
        <v>16215565.274473816</v>
      </c>
      <c r="H1154" s="110">
        <f t="shared" si="144"/>
        <v>9.8920121429410864E-3</v>
      </c>
      <c r="I1154" s="111">
        <f t="shared" si="145"/>
        <v>6.2616866150842193E-2</v>
      </c>
    </row>
    <row r="1155" spans="3:9" x14ac:dyDescent="0.35">
      <c r="C1155" s="78">
        <f t="shared" si="141"/>
        <v>554500</v>
      </c>
      <c r="D1155" s="104">
        <v>9.8500551846988169E-3</v>
      </c>
      <c r="E1155" s="105">
        <v>6.2447438702698962E-2</v>
      </c>
      <c r="F1155" s="115">
        <f t="shared" si="142"/>
        <v>300724.02438516117</v>
      </c>
      <c r="G1155" s="116">
        <f t="shared" si="143"/>
        <v>16171689.526396042</v>
      </c>
      <c r="H1155" s="110">
        <f t="shared" si="144"/>
        <v>9.8500551846988169E-3</v>
      </c>
      <c r="I1155" s="111">
        <f t="shared" si="145"/>
        <v>6.2447438702698956E-2</v>
      </c>
    </row>
    <row r="1156" spans="3:9" x14ac:dyDescent="0.35">
      <c r="C1156" s="78">
        <f t="shared" si="141"/>
        <v>555000</v>
      </c>
      <c r="D1156" s="104">
        <v>9.8082717951686084E-3</v>
      </c>
      <c r="E1156" s="105">
        <v>6.227841533582977E-2</v>
      </c>
      <c r="F1156" s="115">
        <f t="shared" si="142"/>
        <v>299448.3696993381</v>
      </c>
      <c r="G1156" s="116">
        <f t="shared" si="143"/>
        <v>16127918.42115139</v>
      </c>
      <c r="H1156" s="110">
        <f t="shared" si="144"/>
        <v>9.8082717951686084E-3</v>
      </c>
      <c r="I1156" s="111">
        <f t="shared" si="145"/>
        <v>6.2278415335829757E-2</v>
      </c>
    </row>
    <row r="1157" spans="3:9" x14ac:dyDescent="0.35">
      <c r="C1157" s="78">
        <f t="shared" si="141"/>
        <v>555500</v>
      </c>
      <c r="D1157" s="104">
        <v>9.7666612563266E-3</v>
      </c>
      <c r="E1157" s="105">
        <v>6.2109795086508372E-2</v>
      </c>
      <c r="F1157" s="115">
        <f t="shared" si="142"/>
        <v>298177.99217730737</v>
      </c>
      <c r="G1157" s="116">
        <f t="shared" si="143"/>
        <v>16084251.709168674</v>
      </c>
      <c r="H1157" s="110">
        <f t="shared" si="144"/>
        <v>9.7666612563266017E-3</v>
      </c>
      <c r="I1157" s="111">
        <f t="shared" si="145"/>
        <v>6.2109795086508365E-2</v>
      </c>
    </row>
    <row r="1158" spans="3:9" x14ac:dyDescent="0.35">
      <c r="C1158" s="78">
        <f t="shared" si="141"/>
        <v>556000</v>
      </c>
      <c r="D1158" s="104">
        <v>9.725222853119244E-3</v>
      </c>
      <c r="E1158" s="105">
        <v>6.1941576993307011E-2</v>
      </c>
      <c r="F1158" s="115">
        <f t="shared" si="142"/>
        <v>296912.86998835061</v>
      </c>
      <c r="G1158" s="116">
        <f t="shared" si="143"/>
        <v>16040689.141471928</v>
      </c>
      <c r="H1158" s="110">
        <f t="shared" si="144"/>
        <v>9.7252228531192458E-3</v>
      </c>
      <c r="I1158" s="111">
        <f t="shared" si="145"/>
        <v>6.1941576993307004E-2</v>
      </c>
    </row>
    <row r="1159" spans="3:9" x14ac:dyDescent="0.35">
      <c r="C1159" s="78">
        <f t="shared" si="141"/>
        <v>556500</v>
      </c>
      <c r="D1159" s="104">
        <v>9.6839558734510625E-3</v>
      </c>
      <c r="E1159" s="105">
        <v>6.177376009709093E-2</v>
      </c>
      <c r="F1159" s="115">
        <f t="shared" si="142"/>
        <v>295652.98139205988</v>
      </c>
      <c r="G1159" s="116">
        <f t="shared" si="143"/>
        <v>15997230.469678994</v>
      </c>
      <c r="H1159" s="110">
        <f t="shared" si="144"/>
        <v>9.6839558734510625E-3</v>
      </c>
      <c r="I1159" s="111">
        <f t="shared" si="145"/>
        <v>6.177376009709093E-2</v>
      </c>
    </row>
    <row r="1160" spans="3:9" x14ac:dyDescent="0.35">
      <c r="C1160" s="78">
        <f t="shared" si="141"/>
        <v>557000</v>
      </c>
      <c r="D1160" s="104">
        <v>9.6428596081723963E-3</v>
      </c>
      <c r="E1160" s="105">
        <v>6.1606343441012859E-2</v>
      </c>
      <c r="F1160" s="115">
        <f t="shared" si="142"/>
        <v>294398.30473796371</v>
      </c>
      <c r="G1160" s="116">
        <f t="shared" si="143"/>
        <v>15953875.446000097</v>
      </c>
      <c r="H1160" s="110">
        <f t="shared" si="144"/>
        <v>9.642859608172398E-3</v>
      </c>
      <c r="I1160" s="111">
        <f t="shared" si="145"/>
        <v>6.1606343441012845E-2</v>
      </c>
    </row>
    <row r="1161" spans="3:9" x14ac:dyDescent="0.35">
      <c r="C1161" s="78">
        <f t="shared" si="141"/>
        <v>557500</v>
      </c>
      <c r="D1161" s="104">
        <v>9.6019333510671979E-3</v>
      </c>
      <c r="E1161" s="105">
        <v>6.1439326070507574E-2</v>
      </c>
      <c r="F1161" s="115">
        <f t="shared" si="142"/>
        <v>293148.81846515421</v>
      </c>
      <c r="G1161" s="116">
        <f t="shared" si="143"/>
        <v>15910623.823236428</v>
      </c>
      <c r="H1161" s="110">
        <f t="shared" si="144"/>
        <v>9.6019333510671979E-3</v>
      </c>
      <c r="I1161" s="111">
        <f t="shared" si="145"/>
        <v>6.1439326070507561E-2</v>
      </c>
    </row>
    <row r="1162" spans="3:9" x14ac:dyDescent="0.35">
      <c r="C1162" s="78">
        <f t="shared" si="141"/>
        <v>558000</v>
      </c>
      <c r="D1162" s="104">
        <v>9.5611763988409336E-3</v>
      </c>
      <c r="E1162" s="105">
        <v>6.1272707033286543E-2</v>
      </c>
      <c r="F1162" s="115">
        <f t="shared" si="142"/>
        <v>291904.50110191799</v>
      </c>
      <c r="G1162" s="116">
        <f t="shared" si="143"/>
        <v>15867475.354778759</v>
      </c>
      <c r="H1162" s="110">
        <f t="shared" si="144"/>
        <v>9.5611763988409353E-3</v>
      </c>
      <c r="I1162" s="111">
        <f t="shared" si="145"/>
        <v>6.1272707033286529E-2</v>
      </c>
    </row>
    <row r="1163" spans="3:9" x14ac:dyDescent="0.35">
      <c r="C1163" s="78">
        <f t="shared" si="141"/>
        <v>558500</v>
      </c>
      <c r="D1163" s="104">
        <v>9.5205880511084733E-3</v>
      </c>
      <c r="E1163" s="105">
        <v>6.1106485379332366E-2</v>
      </c>
      <c r="F1163" s="115">
        <f t="shared" si="142"/>
        <v>290665.33126536611</v>
      </c>
      <c r="G1163" s="116">
        <f t="shared" si="143"/>
        <v>15824429.794606011</v>
      </c>
      <c r="H1163" s="110">
        <f t="shared" si="144"/>
        <v>9.5205880511084751E-3</v>
      </c>
      <c r="I1163" s="111">
        <f t="shared" si="145"/>
        <v>6.1106485379332345E-2</v>
      </c>
    </row>
    <row r="1164" spans="3:9" x14ac:dyDescent="0.35">
      <c r="C1164" s="78">
        <f t="shared" si="141"/>
        <v>559000</v>
      </c>
      <c r="D1164" s="104">
        <v>9.4801676103820481E-3</v>
      </c>
      <c r="E1164" s="105">
        <v>6.0940660160893431E-2</v>
      </c>
      <c r="F1164" s="115">
        <f t="shared" si="142"/>
        <v>289431.28766106686</v>
      </c>
      <c r="G1164" s="116">
        <f t="shared" si="143"/>
        <v>15781486.897283861</v>
      </c>
      <c r="H1164" s="110">
        <f t="shared" si="144"/>
        <v>9.4801676103820499E-3</v>
      </c>
      <c r="I1164" s="111">
        <f t="shared" si="145"/>
        <v>6.0940660160893424E-2</v>
      </c>
    </row>
    <row r="1165" spans="3:9" x14ac:dyDescent="0.35">
      <c r="C1165" s="78">
        <f t="shared" si="141"/>
        <v>559500</v>
      </c>
      <c r="D1165" s="104">
        <v>9.4399143820592842E-3</v>
      </c>
      <c r="E1165" s="105">
        <v>6.0775230432478497E-2</v>
      </c>
      <c r="F1165" s="115">
        <f t="shared" si="142"/>
        <v>288202.34908267995</v>
      </c>
      <c r="G1165" s="116">
        <f t="shared" si="143"/>
        <v>15738646.417963343</v>
      </c>
      <c r="H1165" s="110">
        <f t="shared" si="144"/>
        <v>9.4399143820592824E-3</v>
      </c>
      <c r="I1165" s="111">
        <f t="shared" si="145"/>
        <v>6.077523043247849E-2</v>
      </c>
    </row>
    <row r="1166" spans="3:9" x14ac:dyDescent="0.35">
      <c r="C1166" s="78">
        <f t="shared" si="141"/>
        <v>560000</v>
      </c>
      <c r="D1166" s="104">
        <v>9.3998276744112624E-3</v>
      </c>
      <c r="E1166" s="105">
        <v>6.0610195250851318E-2</v>
      </c>
      <c r="F1166" s="115">
        <f t="shared" si="142"/>
        <v>286978.49441159231</v>
      </c>
      <c r="G1166" s="116">
        <f t="shared" si="143"/>
        <v>15695908.112379454</v>
      </c>
      <c r="H1166" s="110">
        <f t="shared" si="144"/>
        <v>9.3998276744112624E-3</v>
      </c>
      <c r="I1166" s="111">
        <f t="shared" si="145"/>
        <v>6.0610195250851304E-2</v>
      </c>
    </row>
    <row r="1167" spans="3:9" x14ac:dyDescent="0.35">
      <c r="C1167" s="78">
        <f t="shared" si="141"/>
        <v>560500</v>
      </c>
      <c r="D1167" s="104">
        <v>9.3599067985706205E-3</v>
      </c>
      <c r="E1167" s="105">
        <v>6.0445553675025215E-2</v>
      </c>
      <c r="F1167" s="115">
        <f t="shared" si="142"/>
        <v>285759.70261655474</v>
      </c>
      <c r="G1167" s="116">
        <f t="shared" si="143"/>
        <v>15653271.736849753</v>
      </c>
      <c r="H1167" s="110">
        <f t="shared" si="144"/>
        <v>9.3599067985706205E-3</v>
      </c>
      <c r="I1167" s="111">
        <f t="shared" si="145"/>
        <v>6.0445553675025208E-2</v>
      </c>
    </row>
    <row r="1168" spans="3:9" x14ac:dyDescent="0.35">
      <c r="C1168" s="78">
        <f t="shared" si="141"/>
        <v>561000</v>
      </c>
      <c r="D1168" s="104">
        <v>9.3201510685197251E-3</v>
      </c>
      <c r="E1168" s="105">
        <v>6.0281304766257746E-2</v>
      </c>
      <c r="F1168" s="115">
        <f t="shared" si="142"/>
        <v>284545.9527533208</v>
      </c>
      <c r="G1168" s="116">
        <f t="shared" si="143"/>
        <v>15610737.048272973</v>
      </c>
      <c r="H1168" s="110">
        <f t="shared" si="144"/>
        <v>9.3201510685197268E-3</v>
      </c>
      <c r="I1168" s="111">
        <f t="shared" si="145"/>
        <v>6.0281304766257739E-2</v>
      </c>
    </row>
    <row r="1169" spans="3:9" x14ac:dyDescent="0.35">
      <c r="C1169" s="78">
        <f t="shared" si="141"/>
        <v>561500</v>
      </c>
      <c r="D1169" s="104">
        <v>9.280559801078881E-3</v>
      </c>
      <c r="E1169" s="105">
        <v>6.0117447588045415E-2</v>
      </c>
      <c r="F1169" s="115">
        <f t="shared" si="142"/>
        <v>283337.22396428668</v>
      </c>
      <c r="G1169" s="116">
        <f t="shared" si="143"/>
        <v>15568303.804127658</v>
      </c>
      <c r="H1169" s="110">
        <f t="shared" si="144"/>
        <v>9.280559801078881E-3</v>
      </c>
      <c r="I1169" s="111">
        <f t="shared" si="145"/>
        <v>6.0117447588045408E-2</v>
      </c>
    </row>
    <row r="1170" spans="3:9" x14ac:dyDescent="0.35">
      <c r="C1170" s="78">
        <f t="shared" si="141"/>
        <v>562000</v>
      </c>
      <c r="D1170" s="104">
        <v>9.2411323158945943E-3</v>
      </c>
      <c r="E1170" s="105">
        <v>5.9953981206118188E-2</v>
      </c>
      <c r="F1170" s="115">
        <f t="shared" si="142"/>
        <v>282133.49547813332</v>
      </c>
      <c r="G1170" s="116">
        <f t="shared" si="143"/>
        <v>15525971.762470743</v>
      </c>
      <c r="H1170" s="110">
        <f t="shared" si="144"/>
        <v>9.2411323158945961E-3</v>
      </c>
      <c r="I1170" s="111">
        <f t="shared" si="145"/>
        <v>5.9953981206118188E-2</v>
      </c>
    </row>
    <row r="1171" spans="3:9" x14ac:dyDescent="0.35">
      <c r="C1171" s="78">
        <f t="shared" si="141"/>
        <v>562500</v>
      </c>
      <c r="D1171" s="104">
        <v>9.2018679354278574E-3</v>
      </c>
      <c r="E1171" s="105">
        <v>5.9790904688434302E-2</v>
      </c>
      <c r="F1171" s="115">
        <f t="shared" si="142"/>
        <v>280934.74660946813</v>
      </c>
      <c r="G1171" s="116">
        <f t="shared" si="143"/>
        <v>15483740.681936199</v>
      </c>
      <c r="H1171" s="110">
        <f t="shared" si="144"/>
        <v>9.2018679354278574E-3</v>
      </c>
      <c r="I1171" s="111">
        <f t="shared" si="145"/>
        <v>5.9790904688434302E-2</v>
      </c>
    </row>
    <row r="1172" spans="3:9" x14ac:dyDescent="0.35">
      <c r="C1172" s="78">
        <f t="shared" si="141"/>
        <v>563000</v>
      </c>
      <c r="D1172" s="104">
        <v>9.1627659849425388E-3</v>
      </c>
      <c r="E1172" s="105">
        <v>5.9628217105174859E-2</v>
      </c>
      <c r="F1172" s="115">
        <f t="shared" si="142"/>
        <v>279740.95675847109</v>
      </c>
      <c r="G1172" s="116">
        <f t="shared" si="143"/>
        <v>15441610.321733648</v>
      </c>
      <c r="H1172" s="110">
        <f t="shared" si="144"/>
        <v>9.1627659849425388E-3</v>
      </c>
      <c r="I1172" s="111">
        <f t="shared" si="145"/>
        <v>5.9628217105174852E-2</v>
      </c>
    </row>
    <row r="1173" spans="3:9" x14ac:dyDescent="0.35">
      <c r="C1173" s="78">
        <f t="shared" si="141"/>
        <v>563500</v>
      </c>
      <c r="D1173" s="104">
        <v>9.1238257924937793E-3</v>
      </c>
      <c r="E1173" s="105">
        <v>5.9465917528738609E-2</v>
      </c>
      <c r="F1173" s="115">
        <f t="shared" si="142"/>
        <v>278552.10541054013</v>
      </c>
      <c r="G1173" s="116">
        <f t="shared" si="143"/>
        <v>15399580.441647002</v>
      </c>
      <c r="H1173" s="110">
        <f t="shared" si="144"/>
        <v>9.1238257924937793E-3</v>
      </c>
      <c r="I1173" s="111">
        <f t="shared" si="145"/>
        <v>5.9465917528738609E-2</v>
      </c>
    </row>
    <row r="1174" spans="3:9" x14ac:dyDescent="0.35">
      <c r="C1174" s="78">
        <f t="shared" si="141"/>
        <v>564000</v>
      </c>
      <c r="D1174" s="104">
        <v>9.085046688916425E-3</v>
      </c>
      <c r="E1174" s="105">
        <v>5.9304005033736541E-2</v>
      </c>
      <c r="F1174" s="115">
        <f t="shared" si="142"/>
        <v>277368.17213593808</v>
      </c>
      <c r="G1174" s="116">
        <f t="shared" si="143"/>
        <v>15357650.802033065</v>
      </c>
      <c r="H1174" s="110">
        <f t="shared" si="144"/>
        <v>9.0850466889164233E-3</v>
      </c>
      <c r="I1174" s="111">
        <f t="shared" si="145"/>
        <v>5.9304005033736541E-2</v>
      </c>
    </row>
    <row r="1175" spans="3:9" x14ac:dyDescent="0.35">
      <c r="C1175" s="78">
        <f t="shared" si="141"/>
        <v>564500</v>
      </c>
      <c r="D1175" s="104">
        <v>9.0464280078135593E-3</v>
      </c>
      <c r="E1175" s="105">
        <v>5.9142478696986758E-2</v>
      </c>
      <c r="F1175" s="115">
        <f t="shared" si="142"/>
        <v>276189.13658944273</v>
      </c>
      <c r="G1175" s="116">
        <f t="shared" si="143"/>
        <v>15315821.163820205</v>
      </c>
      <c r="H1175" s="110">
        <f t="shared" si="144"/>
        <v>9.0464280078135593E-3</v>
      </c>
      <c r="I1175" s="111">
        <f t="shared" si="145"/>
        <v>5.9142478696986751E-2</v>
      </c>
    </row>
    <row r="1176" spans="3:9" x14ac:dyDescent="0.35">
      <c r="C1176" s="78">
        <f t="shared" si="141"/>
        <v>565000</v>
      </c>
      <c r="D1176" s="104">
        <v>9.0079690855450253E-3</v>
      </c>
      <c r="E1176" s="105">
        <v>5.8981337597509086E-2</v>
      </c>
      <c r="F1176" s="115">
        <f t="shared" si="142"/>
        <v>275014.97850999603</v>
      </c>
      <c r="G1176" s="116">
        <f t="shared" si="143"/>
        <v>15274091.288506962</v>
      </c>
      <c r="H1176" s="110">
        <f t="shared" si="144"/>
        <v>9.0079690855450253E-3</v>
      </c>
      <c r="I1176" s="111">
        <f t="shared" si="145"/>
        <v>5.8981337597509072E-2</v>
      </c>
    </row>
    <row r="1177" spans="3:9" x14ac:dyDescent="0.35">
      <c r="C1177" s="78">
        <f t="shared" si="141"/>
        <v>565500</v>
      </c>
      <c r="D1177" s="104">
        <v>8.9696692612160379E-3</v>
      </c>
      <c r="E1177" s="105">
        <v>5.8820580816519863E-2</v>
      </c>
      <c r="F1177" s="115">
        <f t="shared" si="142"/>
        <v>273845.67772035685</v>
      </c>
      <c r="G1177" s="116">
        <f t="shared" si="143"/>
        <v>15232460.938160693</v>
      </c>
      <c r="H1177" s="110">
        <f t="shared" si="144"/>
        <v>8.9696692612160362E-3</v>
      </c>
      <c r="I1177" s="111">
        <f t="shared" si="145"/>
        <v>5.8820580816519856E-2</v>
      </c>
    </row>
    <row r="1178" spans="3:9" x14ac:dyDescent="0.35">
      <c r="C1178" s="78">
        <f t="shared" si="141"/>
        <v>566000</v>
      </c>
      <c r="D1178" s="104">
        <v>8.9315278766658023E-3</v>
      </c>
      <c r="E1178" s="105">
        <v>5.8660207437426774E-2</v>
      </c>
      <c r="F1178" s="115">
        <f t="shared" si="142"/>
        <v>272681.21412675321</v>
      </c>
      <c r="G1178" s="116">
        <f t="shared" si="143"/>
        <v>15190929.875416236</v>
      </c>
      <c r="H1178" s="110">
        <f t="shared" si="144"/>
        <v>8.9315278766658023E-3</v>
      </c>
      <c r="I1178" s="111">
        <f t="shared" si="145"/>
        <v>5.8660207437426774E-2</v>
      </c>
    </row>
    <row r="1179" spans="3:9" x14ac:dyDescent="0.35">
      <c r="C1179" s="78">
        <f t="shared" si="141"/>
        <v>566500</v>
      </c>
      <c r="D1179" s="104">
        <v>8.8935442764562413E-3</v>
      </c>
      <c r="E1179" s="105">
        <v>5.8500216545823477E-2</v>
      </c>
      <c r="F1179" s="115">
        <f t="shared" si="142"/>
        <v>271521.56771853811</v>
      </c>
      <c r="G1179" s="116">
        <f t="shared" si="143"/>
        <v>15149497.86347452</v>
      </c>
      <c r="H1179" s="110">
        <f t="shared" si="144"/>
        <v>8.8935442764562413E-3</v>
      </c>
      <c r="I1179" s="111">
        <f t="shared" si="145"/>
        <v>5.8500216545823477E-2</v>
      </c>
    </row>
    <row r="1180" spans="3:9" x14ac:dyDescent="0.35">
      <c r="C1180" s="78">
        <f t="shared" si="141"/>
        <v>567000</v>
      </c>
      <c r="D1180" s="104">
        <v>8.855717807860701E-3</v>
      </c>
      <c r="E1180" s="105">
        <v>5.8340607229484538E-2</v>
      </c>
      <c r="F1180" s="115">
        <f t="shared" si="142"/>
        <v>270366.718567845</v>
      </c>
      <c r="G1180" s="116">
        <f t="shared" si="143"/>
        <v>15108164.666101253</v>
      </c>
      <c r="H1180" s="110">
        <f t="shared" si="144"/>
        <v>8.855717807860701E-3</v>
      </c>
      <c r="I1180" s="111">
        <f t="shared" si="145"/>
        <v>5.8340607229484538E-2</v>
      </c>
    </row>
    <row r="1181" spans="3:9" x14ac:dyDescent="0.35">
      <c r="C1181" s="78">
        <f t="shared" si="141"/>
        <v>567500</v>
      </c>
      <c r="D1181" s="104">
        <v>8.8180478208527546E-3</v>
      </c>
      <c r="E1181" s="105">
        <v>5.8181378578360116E-2</v>
      </c>
      <c r="F1181" s="115">
        <f t="shared" si="142"/>
        <v>269216.64682924561</v>
      </c>
      <c r="G1181" s="116">
        <f t="shared" si="143"/>
        <v>15066930.047625544</v>
      </c>
      <c r="H1181" s="110">
        <f t="shared" si="144"/>
        <v>8.8180478208527546E-3</v>
      </c>
      <c r="I1181" s="111">
        <f t="shared" si="145"/>
        <v>5.8181378578360102E-2</v>
      </c>
    </row>
    <row r="1182" spans="3:9" x14ac:dyDescent="0.35">
      <c r="C1182" s="78">
        <f t="shared" si="141"/>
        <v>568000</v>
      </c>
      <c r="D1182" s="104">
        <v>8.7805336680950238E-3</v>
      </c>
      <c r="E1182" s="105">
        <v>5.8022529684570834E-2</v>
      </c>
      <c r="F1182" s="115">
        <f t="shared" si="142"/>
        <v>268071.33273940894</v>
      </c>
      <c r="G1182" s="116">
        <f t="shared" si="143"/>
        <v>15025793.772938577</v>
      </c>
      <c r="H1182" s="110">
        <f t="shared" si="144"/>
        <v>8.7805336680950238E-3</v>
      </c>
      <c r="I1182" s="111">
        <f t="shared" si="145"/>
        <v>5.8022529684570827E-2</v>
      </c>
    </row>
    <row r="1183" spans="3:9" x14ac:dyDescent="0.35">
      <c r="C1183" s="78">
        <f t="shared" si="141"/>
        <v>568500</v>
      </c>
      <c r="D1183" s="104">
        <v>8.7431747049280251E-3</v>
      </c>
      <c r="E1183" s="105">
        <v>5.7864059642402613E-2</v>
      </c>
      <c r="F1183" s="115">
        <f t="shared" si="142"/>
        <v>266930.75661676051</v>
      </c>
      <c r="G1183" s="116">
        <f t="shared" si="143"/>
        <v>14984755.607492272</v>
      </c>
      <c r="H1183" s="110">
        <f t="shared" si="144"/>
        <v>8.7431747049280251E-3</v>
      </c>
      <c r="I1183" s="111">
        <f t="shared" si="145"/>
        <v>5.7864059642402599E-2</v>
      </c>
    </row>
    <row r="1184" spans="3:9" x14ac:dyDescent="0.35">
      <c r="C1184" s="78">
        <f t="shared" si="141"/>
        <v>569000</v>
      </c>
      <c r="D1184" s="104">
        <v>8.705970289359162E-3</v>
      </c>
      <c r="E1184" s="105">
        <v>5.7705967548301464E-2</v>
      </c>
      <c r="F1184" s="115">
        <f t="shared" si="142"/>
        <v>265794.89886114647</v>
      </c>
      <c r="G1184" s="116">
        <f t="shared" si="143"/>
        <v>14943815.317297935</v>
      </c>
      <c r="H1184" s="110">
        <f t="shared" si="144"/>
        <v>8.7059702893591637E-3</v>
      </c>
      <c r="I1184" s="111">
        <f t="shared" si="145"/>
        <v>5.7705967548301457E-2</v>
      </c>
    </row>
    <row r="1185" spans="3:9" x14ac:dyDescent="0.35">
      <c r="C1185" s="78">
        <f t="shared" si="141"/>
        <v>569500</v>
      </c>
      <c r="D1185" s="104">
        <v>8.6689197820516255E-3</v>
      </c>
      <c r="E1185" s="105">
        <v>5.7548252500868362E-2</v>
      </c>
      <c r="F1185" s="115">
        <f t="shared" si="142"/>
        <v>264663.73995349463</v>
      </c>
      <c r="G1185" s="116">
        <f t="shared" si="143"/>
        <v>14902972.668924933</v>
      </c>
      <c r="H1185" s="110">
        <f t="shared" si="144"/>
        <v>8.6689197820516255E-3</v>
      </c>
      <c r="I1185" s="111">
        <f t="shared" si="145"/>
        <v>5.7548252500868355E-2</v>
      </c>
    </row>
    <row r="1186" spans="3:9" x14ac:dyDescent="0.35">
      <c r="C1186" s="78">
        <f t="shared" si="141"/>
        <v>570000</v>
      </c>
      <c r="D1186" s="104">
        <v>8.6320225463134281E-3</v>
      </c>
      <c r="E1186" s="105">
        <v>5.7390913600854111E-2</v>
      </c>
      <c r="F1186" s="115">
        <f t="shared" si="142"/>
        <v>263537.26045547973</v>
      </c>
      <c r="G1186" s="116">
        <f t="shared" si="143"/>
        <v>14862227.429499362</v>
      </c>
      <c r="H1186" s="110">
        <f t="shared" si="144"/>
        <v>8.6320225463134299E-3</v>
      </c>
      <c r="I1186" s="111">
        <f t="shared" si="145"/>
        <v>5.7390913600854104E-2</v>
      </c>
    </row>
    <row r="1187" spans="3:9" x14ac:dyDescent="0.35">
      <c r="C1187" s="78">
        <f t="shared" si="141"/>
        <v>570500</v>
      </c>
      <c r="D1187" s="104">
        <v>8.5952779480864966E-3</v>
      </c>
      <c r="E1187" s="105">
        <v>5.7233949951154182E-2</v>
      </c>
      <c r="F1187" s="115">
        <f t="shared" si="142"/>
        <v>262415.44100919034</v>
      </c>
      <c r="G1187" s="116">
        <f t="shared" si="143"/>
        <v>14821579.366702713</v>
      </c>
      <c r="H1187" s="110">
        <f t="shared" si="144"/>
        <v>8.5952779480864966E-3</v>
      </c>
      <c r="I1187" s="111">
        <f t="shared" si="145"/>
        <v>5.7233949951154175E-2</v>
      </c>
    </row>
    <row r="1188" spans="3:9" x14ac:dyDescent="0.35">
      <c r="C1188" s="78">
        <f t="shared" si="141"/>
        <v>571000</v>
      </c>
      <c r="D1188" s="104">
        <v>8.5586853559357062E-3</v>
      </c>
      <c r="E1188" s="105">
        <v>5.7077360656803668E-2</v>
      </c>
      <c r="F1188" s="115">
        <f t="shared" si="142"/>
        <v>261298.2623367942</v>
      </c>
      <c r="G1188" s="116">
        <f t="shared" si="143"/>
        <v>14781028.248770561</v>
      </c>
      <c r="H1188" s="110">
        <f t="shared" si="144"/>
        <v>8.5586853559357062E-3</v>
      </c>
      <c r="I1188" s="111">
        <f t="shared" si="145"/>
        <v>5.7077360656803668E-2</v>
      </c>
    </row>
    <row r="1189" spans="3:9" x14ac:dyDescent="0.35">
      <c r="C1189" s="78">
        <f t="shared" si="141"/>
        <v>571500</v>
      </c>
      <c r="D1189" s="104">
        <v>8.5222441410381169E-3</v>
      </c>
      <c r="E1189" s="105">
        <v>5.692114482497207E-2</v>
      </c>
      <c r="F1189" s="115">
        <f t="shared" si="142"/>
        <v>260185.7052402095</v>
      </c>
      <c r="G1189" s="116">
        <f t="shared" si="143"/>
        <v>14740573.844491221</v>
      </c>
      <c r="H1189" s="110">
        <f t="shared" si="144"/>
        <v>8.5222441410381169E-3</v>
      </c>
      <c r="I1189" s="111">
        <f t="shared" si="145"/>
        <v>5.6921144824972063E-2</v>
      </c>
    </row>
    <row r="1190" spans="3:9" x14ac:dyDescent="0.35">
      <c r="C1190" s="78">
        <f t="shared" si="141"/>
        <v>572000</v>
      </c>
      <c r="D1190" s="104">
        <v>8.485953677172078E-3</v>
      </c>
      <c r="E1190" s="105">
        <v>5.6765301564958341E-2</v>
      </c>
      <c r="F1190" s="115">
        <f t="shared" si="142"/>
        <v>259077.7506007723</v>
      </c>
      <c r="G1190" s="116">
        <f t="shared" si="143"/>
        <v>14700215.923204457</v>
      </c>
      <c r="H1190" s="110">
        <f t="shared" si="144"/>
        <v>8.485953677172078E-3</v>
      </c>
      <c r="I1190" s="111">
        <f t="shared" si="145"/>
        <v>5.6765301564958341E-2</v>
      </c>
    </row>
    <row r="1191" spans="3:9" x14ac:dyDescent="0.35">
      <c r="C1191" s="78">
        <f t="shared" si="141"/>
        <v>572500</v>
      </c>
      <c r="D1191" s="104">
        <v>8.4498133407065381E-3</v>
      </c>
      <c r="E1191" s="105">
        <v>5.66098299881857E-2</v>
      </c>
      <c r="F1191" s="115">
        <f t="shared" si="142"/>
        <v>257974.37937891012</v>
      </c>
      <c r="G1191" s="116">
        <f t="shared" si="143"/>
        <v>14659954.25480015</v>
      </c>
      <c r="H1191" s="110">
        <f t="shared" si="144"/>
        <v>8.4498133407065381E-3</v>
      </c>
      <c r="I1191" s="111">
        <f t="shared" si="145"/>
        <v>5.6609829988185686E-2</v>
      </c>
    </row>
    <row r="1192" spans="3:9" x14ac:dyDescent="0.35">
      <c r="C1192" s="78">
        <f t="shared" si="141"/>
        <v>573000</v>
      </c>
      <c r="D1192" s="104">
        <v>8.413822510590285E-3</v>
      </c>
      <c r="E1192" s="105">
        <v>5.6454729208196622E-2</v>
      </c>
      <c r="F1192" s="115">
        <f t="shared" si="142"/>
        <v>256875.57261381348</v>
      </c>
      <c r="G1192" s="116">
        <f t="shared" si="143"/>
        <v>14619788.609716987</v>
      </c>
      <c r="H1192" s="110">
        <f t="shared" si="144"/>
        <v>8.4138225105902867E-3</v>
      </c>
      <c r="I1192" s="111">
        <f t="shared" si="145"/>
        <v>5.6454729208196622E-2</v>
      </c>
    </row>
    <row r="1193" spans="3:9" x14ac:dyDescent="0.35">
      <c r="C1193" s="78">
        <f t="shared" si="141"/>
        <v>573500</v>
      </c>
      <c r="D1193" s="104">
        <v>8.3779805683412978E-3</v>
      </c>
      <c r="E1193" s="105">
        <v>5.629999834064775E-2</v>
      </c>
      <c r="F1193" s="115">
        <f t="shared" si="142"/>
        <v>255781.31142311078</v>
      </c>
      <c r="G1193" s="116">
        <f t="shared" si="143"/>
        <v>14579718.758941151</v>
      </c>
      <c r="H1193" s="110">
        <f t="shared" si="144"/>
        <v>8.3779805683412978E-3</v>
      </c>
      <c r="I1193" s="111">
        <f t="shared" si="145"/>
        <v>5.6299998340647736E-2</v>
      </c>
    </row>
    <row r="1194" spans="3:9" x14ac:dyDescent="0.35">
      <c r="C1194" s="78">
        <f t="shared" si="141"/>
        <v>574000</v>
      </c>
      <c r="D1194" s="104">
        <v>8.3422868980361012E-3</v>
      </c>
      <c r="E1194" s="105">
        <v>5.6145636503304876E-2</v>
      </c>
      <c r="F1194" s="115">
        <f t="shared" si="142"/>
        <v>254691.57700254326</v>
      </c>
      <c r="G1194" s="116">
        <f t="shared" si="143"/>
        <v>14539744.474005025</v>
      </c>
      <c r="H1194" s="110">
        <f t="shared" si="144"/>
        <v>8.3422868980361012E-3</v>
      </c>
      <c r="I1194" s="111">
        <f t="shared" si="145"/>
        <v>5.6145636503304869E-2</v>
      </c>
    </row>
    <row r="1195" spans="3:9" x14ac:dyDescent="0.35">
      <c r="C1195" s="78">
        <f t="shared" si="141"/>
        <v>574500</v>
      </c>
      <c r="D1195" s="104">
        <v>8.3067408862991955E-3</v>
      </c>
      <c r="E1195" s="105">
        <v>5.5991642816037926E-2</v>
      </c>
      <c r="F1195" s="115">
        <f t="shared" si="142"/>
        <v>253606.35062564237</v>
      </c>
      <c r="G1195" s="116">
        <f t="shared" si="143"/>
        <v>14499865.526985882</v>
      </c>
      <c r="H1195" s="110">
        <f t="shared" si="144"/>
        <v>8.3067408862991955E-3</v>
      </c>
      <c r="I1195" s="111">
        <f t="shared" si="145"/>
        <v>5.5991642816037919E-2</v>
      </c>
    </row>
    <row r="1196" spans="3:9" x14ac:dyDescent="0.35">
      <c r="C1196" s="78">
        <f t="shared" si="141"/>
        <v>575000</v>
      </c>
      <c r="D1196" s="104">
        <v>8.2713419222925078E-3</v>
      </c>
      <c r="E1196" s="105">
        <v>5.5838016400815878E-2</v>
      </c>
      <c r="F1196" s="115">
        <f t="shared" si="142"/>
        <v>252525.61364340768</v>
      </c>
      <c r="G1196" s="116">
        <f t="shared" si="143"/>
        <v>14460081.690504583</v>
      </c>
      <c r="H1196" s="110">
        <f t="shared" si="144"/>
        <v>8.2713419222925078E-3</v>
      </c>
      <c r="I1196" s="111">
        <f t="shared" si="145"/>
        <v>5.5838016400815871E-2</v>
      </c>
    </row>
    <row r="1197" spans="3:9" x14ac:dyDescent="0.35">
      <c r="C1197" s="78">
        <f t="shared" si="141"/>
        <v>575500</v>
      </c>
      <c r="D1197" s="104">
        <v>8.2360893977048953E-3</v>
      </c>
      <c r="E1197" s="105">
        <v>5.5684756381701818E-2</v>
      </c>
      <c r="F1197" s="115">
        <f t="shared" si="142"/>
        <v>251449.34748398638</v>
      </c>
      <c r="G1197" s="116">
        <f t="shared" si="143"/>
        <v>14420392.737724284</v>
      </c>
      <c r="H1197" s="110">
        <f t="shared" si="144"/>
        <v>8.2360893977048953E-3</v>
      </c>
      <c r="I1197" s="111">
        <f t="shared" si="145"/>
        <v>5.5684756381701811E-2</v>
      </c>
    </row>
    <row r="1198" spans="3:9" x14ac:dyDescent="0.35">
      <c r="C1198" s="78">
        <f t="shared" si="141"/>
        <v>576000</v>
      </c>
      <c r="D1198" s="104">
        <v>8.2009827067416989E-3</v>
      </c>
      <c r="E1198" s="105">
        <v>5.5531861884847933E-2</v>
      </c>
      <c r="F1198" s="115">
        <f t="shared" si="142"/>
        <v>250377.53365235438</v>
      </c>
      <c r="G1198" s="116">
        <f t="shared" si="143"/>
        <v>14380798.442349143</v>
      </c>
      <c r="H1198" s="110">
        <f t="shared" si="144"/>
        <v>8.2009827067416989E-3</v>
      </c>
      <c r="I1198" s="111">
        <f t="shared" si="145"/>
        <v>5.5531861884847926E-2</v>
      </c>
    </row>
    <row r="1199" spans="3:9" x14ac:dyDescent="0.35">
      <c r="C1199" s="78">
        <f t="shared" si="141"/>
        <v>576500</v>
      </c>
      <c r="D1199" s="104">
        <v>8.1660212461143206E-3</v>
      </c>
      <c r="E1199" s="105">
        <v>5.5379332038490534E-2</v>
      </c>
      <c r="F1199" s="115">
        <f t="shared" si="142"/>
        <v>249310.15372999816</v>
      </c>
      <c r="G1199" s="116">
        <f t="shared" si="143"/>
        <v>14341298.578623042</v>
      </c>
      <c r="H1199" s="110">
        <f t="shared" si="144"/>
        <v>8.1660212461143206E-3</v>
      </c>
      <c r="I1199" s="111">
        <f t="shared" si="145"/>
        <v>5.5379332038490527E-2</v>
      </c>
    </row>
    <row r="1200" spans="3:9" x14ac:dyDescent="0.35">
      <c r="C1200" s="78">
        <f t="shared" ref="C1200:C1263" si="146">C1199+500</f>
        <v>577000</v>
      </c>
      <c r="D1200" s="104">
        <v>8.1312044150298711E-3</v>
      </c>
      <c r="E1200" s="105">
        <v>5.5227165972945032E-2</v>
      </c>
      <c r="F1200" s="115">
        <f t="shared" ref="F1200:F1263" si="147">D1200*F$46</f>
        <v>248247.18937459853</v>
      </c>
      <c r="G1200" s="116">
        <f t="shared" ref="G1200:G1263" si="148">E1200*G$46</f>
        <v>14301892.921328265</v>
      </c>
      <c r="H1200" s="110">
        <f t="shared" ref="H1200:H1263" si="149">((1000*F1200)/H$45)/H$46</f>
        <v>8.1312044150298711E-3</v>
      </c>
      <c r="I1200" s="111">
        <f t="shared" ref="I1200:I1263" si="150">((1000*G1200)/I$45)/I$46</f>
        <v>5.5227165972945032E-2</v>
      </c>
    </row>
    <row r="1201" spans="3:9" x14ac:dyDescent="0.35">
      <c r="C1201" s="78">
        <f t="shared" si="146"/>
        <v>577500</v>
      </c>
      <c r="D1201" s="104">
        <v>8.0965316151808287E-3</v>
      </c>
      <c r="E1201" s="105">
        <v>5.507536282060102E-2</v>
      </c>
      <c r="F1201" s="115">
        <f t="shared" si="147"/>
        <v>247188.62231971516</v>
      </c>
      <c r="G1201" s="116">
        <f t="shared" si="148"/>
        <v>14262581.245784245</v>
      </c>
      <c r="H1201" s="110">
        <f t="shared" si="149"/>
        <v>8.096531615180827E-3</v>
      </c>
      <c r="I1201" s="111">
        <f t="shared" si="150"/>
        <v>5.5075362820601007E-2</v>
      </c>
    </row>
    <row r="1202" spans="3:9" x14ac:dyDescent="0.35">
      <c r="C1202" s="78">
        <f t="shared" si="146"/>
        <v>578000</v>
      </c>
      <c r="D1202" s="104">
        <v>8.0620022507347736E-3</v>
      </c>
      <c r="E1202" s="105">
        <v>5.4923921715917402E-2</v>
      </c>
      <c r="F1202" s="115">
        <f t="shared" si="147"/>
        <v>246134.434374473</v>
      </c>
      <c r="G1202" s="116">
        <f t="shared" si="148"/>
        <v>14223363.327846291</v>
      </c>
      <c r="H1202" s="110">
        <f t="shared" si="149"/>
        <v>8.0620022507347736E-3</v>
      </c>
      <c r="I1202" s="111">
        <f t="shared" si="150"/>
        <v>5.4923921715917395E-2</v>
      </c>
    </row>
    <row r="1203" spans="3:9" x14ac:dyDescent="0.35">
      <c r="C1203" s="78">
        <f t="shared" si="146"/>
        <v>578500</v>
      </c>
      <c r="D1203" s="104">
        <v>8.0276157283241407E-3</v>
      </c>
      <c r="E1203" s="105">
        <v>5.4772841795417263E-2</v>
      </c>
      <c r="F1203" s="115">
        <f t="shared" si="147"/>
        <v>245084.60742324946</v>
      </c>
      <c r="G1203" s="116">
        <f t="shared" si="148"/>
        <v>14184238.94390426</v>
      </c>
      <c r="H1203" s="110">
        <f t="shared" si="149"/>
        <v>8.0276157283241407E-3</v>
      </c>
      <c r="I1203" s="111">
        <f t="shared" si="150"/>
        <v>5.4772841795417263E-2</v>
      </c>
    </row>
    <row r="1204" spans="3:9" x14ac:dyDescent="0.35">
      <c r="C1204" s="78">
        <f t="shared" si="146"/>
        <v>579000</v>
      </c>
      <c r="D1204" s="104">
        <v>7.9933714570360262E-3</v>
      </c>
      <c r="E1204" s="105">
        <v>5.4622122197683157E-2</v>
      </c>
      <c r="F1204" s="115">
        <f t="shared" si="147"/>
        <v>244039.12342536321</v>
      </c>
      <c r="G1204" s="116">
        <f t="shared" si="148"/>
        <v>14145207.870881341</v>
      </c>
      <c r="H1204" s="110">
        <f t="shared" si="149"/>
        <v>7.9933714570360262E-3</v>
      </c>
      <c r="I1204" s="111">
        <f t="shared" si="150"/>
        <v>5.4622122197683157E-2</v>
      </c>
    </row>
    <row r="1205" spans="3:9" x14ac:dyDescent="0.35">
      <c r="C1205" s="78">
        <f t="shared" si="146"/>
        <v>579500</v>
      </c>
      <c r="D1205" s="104">
        <v>7.9592688484020277E-3</v>
      </c>
      <c r="E1205" s="105">
        <v>5.447176206335206E-2</v>
      </c>
      <c r="F1205" s="115">
        <f t="shared" si="147"/>
        <v>242997.96441476405</v>
      </c>
      <c r="G1205" s="116">
        <f t="shared" si="148"/>
        <v>14106269.886232747</v>
      </c>
      <c r="H1205" s="110">
        <f t="shared" si="149"/>
        <v>7.9592688484020277E-3</v>
      </c>
      <c r="I1205" s="111">
        <f t="shared" si="150"/>
        <v>5.4471762063352053E-2</v>
      </c>
    </row>
    <row r="1206" spans="3:9" x14ac:dyDescent="0.35">
      <c r="C1206" s="78">
        <f t="shared" si="146"/>
        <v>580000</v>
      </c>
      <c r="D1206" s="104">
        <v>7.9253073163881357E-3</v>
      </c>
      <c r="E1206" s="105">
        <v>5.4321760535110536E-2</v>
      </c>
      <c r="F1206" s="115">
        <f t="shared" si="147"/>
        <v>241961.1124997242</v>
      </c>
      <c r="G1206" s="116">
        <f t="shared" si="148"/>
        <v>14067424.767944461</v>
      </c>
      <c r="H1206" s="110">
        <f t="shared" si="149"/>
        <v>7.9253073163881374E-3</v>
      </c>
      <c r="I1206" s="111">
        <f t="shared" si="150"/>
        <v>5.4321760535110529E-2</v>
      </c>
    </row>
    <row r="1207" spans="3:9" x14ac:dyDescent="0.35">
      <c r="C1207" s="78">
        <f t="shared" si="146"/>
        <v>580500</v>
      </c>
      <c r="D1207" s="104">
        <v>7.8914862773846635E-3</v>
      </c>
      <c r="E1207" s="105">
        <v>5.4172116757689813E-2</v>
      </c>
      <c r="F1207" s="115">
        <f t="shared" si="147"/>
        <v>240928.54986253096</v>
      </c>
      <c r="G1207" s="116">
        <f t="shared" si="148"/>
        <v>14028672.294531962</v>
      </c>
      <c r="H1207" s="110">
        <f t="shared" si="149"/>
        <v>7.8914862773846635E-3</v>
      </c>
      <c r="I1207" s="111">
        <f t="shared" si="150"/>
        <v>5.4172116757689813E-2</v>
      </c>
    </row>
    <row r="1208" spans="3:9" x14ac:dyDescent="0.35">
      <c r="C1208" s="78">
        <f t="shared" si="146"/>
        <v>581000</v>
      </c>
      <c r="D1208" s="104">
        <v>7.857805150196219E-3</v>
      </c>
      <c r="E1208" s="105">
        <v>5.4022829877860924E-2</v>
      </c>
      <c r="F1208" s="115">
        <f t="shared" si="147"/>
        <v>239900.25875918043</v>
      </c>
      <c r="G1208" s="116">
        <f t="shared" si="148"/>
        <v>13990012.245038966</v>
      </c>
      <c r="H1208" s="110">
        <f t="shared" si="149"/>
        <v>7.857805150196219E-3</v>
      </c>
      <c r="I1208" s="111">
        <f t="shared" si="150"/>
        <v>5.4022829877860917E-2</v>
      </c>
    </row>
    <row r="1209" spans="3:9" x14ac:dyDescent="0.35">
      <c r="C1209" s="78">
        <f t="shared" si="146"/>
        <v>581500</v>
      </c>
      <c r="D1209" s="104">
        <v>7.8242633560317125E-3</v>
      </c>
      <c r="E1209" s="105">
        <v>5.3873899044429789E-2</v>
      </c>
      <c r="F1209" s="115">
        <f t="shared" si="147"/>
        <v>238876.22151907257</v>
      </c>
      <c r="G1209" s="116">
        <f t="shared" si="148"/>
        <v>13951444.399036154</v>
      </c>
      <c r="H1209" s="110">
        <f t="shared" si="149"/>
        <v>7.8242633560317125E-3</v>
      </c>
      <c r="I1209" s="111">
        <f t="shared" si="150"/>
        <v>5.3873899044429782E-2</v>
      </c>
    </row>
    <row r="1210" spans="3:9" x14ac:dyDescent="0.35">
      <c r="C1210" s="78">
        <f t="shared" si="146"/>
        <v>582000</v>
      </c>
      <c r="D1210" s="104">
        <v>7.790860318494415E-3</v>
      </c>
      <c r="E1210" s="105">
        <v>5.3725323408232495E-2</v>
      </c>
      <c r="F1210" s="115">
        <f t="shared" si="147"/>
        <v>237856.42054470759</v>
      </c>
      <c r="G1210" s="116">
        <f t="shared" si="148"/>
        <v>13912968.536619948</v>
      </c>
      <c r="H1210" s="110">
        <f t="shared" si="149"/>
        <v>7.7908603184944159E-3</v>
      </c>
      <c r="I1210" s="111">
        <f t="shared" si="150"/>
        <v>5.3725323408232481E-2</v>
      </c>
    </row>
    <row r="1211" spans="3:9" x14ac:dyDescent="0.35">
      <c r="C1211" s="78">
        <f t="shared" si="146"/>
        <v>582500</v>
      </c>
      <c r="D1211" s="104">
        <v>7.7575954635720505E-3</v>
      </c>
      <c r="E1211" s="105">
        <v>5.3577102122130328E-2</v>
      </c>
      <c r="F1211" s="115">
        <f t="shared" si="147"/>
        <v>236840.8383113835</v>
      </c>
      <c r="G1211" s="116">
        <f t="shared" si="148"/>
        <v>13874584.43841123</v>
      </c>
      <c r="H1211" s="110">
        <f t="shared" si="149"/>
        <v>7.7575954635720505E-3</v>
      </c>
      <c r="I1211" s="111">
        <f t="shared" si="150"/>
        <v>5.3577102122130321E-2</v>
      </c>
    </row>
    <row r="1212" spans="3:9" x14ac:dyDescent="0.35">
      <c r="C1212" s="78">
        <f t="shared" si="146"/>
        <v>583000</v>
      </c>
      <c r="D1212" s="104">
        <v>7.7244682196269303E-3</v>
      </c>
      <c r="E1212" s="105">
        <v>5.3429234341004959E-2</v>
      </c>
      <c r="F1212" s="115">
        <f t="shared" si="147"/>
        <v>235829.4573668949</v>
      </c>
      <c r="G1212" s="116">
        <f t="shared" si="148"/>
        <v>13836291.885554083</v>
      </c>
      <c r="H1212" s="110">
        <f t="shared" si="149"/>
        <v>7.7244682196269312E-3</v>
      </c>
      <c r="I1212" s="111">
        <f t="shared" si="150"/>
        <v>5.3429234341004953E-2</v>
      </c>
    </row>
    <row r="1213" spans="3:9" x14ac:dyDescent="0.35">
      <c r="C1213" s="78">
        <f t="shared" si="146"/>
        <v>583500</v>
      </c>
      <c r="D1213" s="104">
        <v>7.6914780173861427E-3</v>
      </c>
      <c r="E1213" s="105">
        <v>5.3281719221753683E-2</v>
      </c>
      <c r="F1213" s="115">
        <f t="shared" si="147"/>
        <v>234822.26033123347</v>
      </c>
      <c r="G1213" s="116">
        <f t="shared" si="148"/>
        <v>13798090.65971457</v>
      </c>
      <c r="H1213" s="110">
        <f t="shared" si="149"/>
        <v>7.6914780173861427E-3</v>
      </c>
      <c r="I1213" s="111">
        <f t="shared" si="150"/>
        <v>5.3281719221753683E-2</v>
      </c>
    </row>
    <row r="1214" spans="3:9" x14ac:dyDescent="0.35">
      <c r="C1214" s="78">
        <f t="shared" si="146"/>
        <v>584000</v>
      </c>
      <c r="D1214" s="104">
        <v>7.6586242899317472E-3</v>
      </c>
      <c r="E1214" s="105">
        <v>5.3134555923284574E-2</v>
      </c>
      <c r="F1214" s="115">
        <f t="shared" si="147"/>
        <v>233819.22989628863</v>
      </c>
      <c r="G1214" s="116">
        <f t="shared" si="148"/>
        <v>13759980.543079475</v>
      </c>
      <c r="H1214" s="110">
        <f t="shared" si="149"/>
        <v>7.658624289931748E-3</v>
      </c>
      <c r="I1214" s="111">
        <f t="shared" si="150"/>
        <v>5.3134555923284567E-2</v>
      </c>
    </row>
    <row r="1215" spans="3:9" x14ac:dyDescent="0.35">
      <c r="C1215" s="78">
        <f t="shared" si="146"/>
        <v>584500</v>
      </c>
      <c r="D1215" s="104">
        <v>7.6259064726910521E-3</v>
      </c>
      <c r="E1215" s="105">
        <v>5.2987743606511692E-2</v>
      </c>
      <c r="F1215" s="115">
        <f t="shared" si="147"/>
        <v>232820.34882555067</v>
      </c>
      <c r="G1215" s="116">
        <f t="shared" si="148"/>
        <v>13721961.318355061</v>
      </c>
      <c r="H1215" s="110">
        <f t="shared" si="149"/>
        <v>7.6259064726910521E-3</v>
      </c>
      <c r="I1215" s="111">
        <f t="shared" si="150"/>
        <v>5.2987743606511685E-2</v>
      </c>
    </row>
    <row r="1216" spans="3:9" x14ac:dyDescent="0.35">
      <c r="C1216" s="78">
        <f t="shared" si="146"/>
        <v>585000</v>
      </c>
      <c r="D1216" s="104">
        <v>7.5933240034269022E-3</v>
      </c>
      <c r="E1216" s="105">
        <v>5.2841281434350275E-2</v>
      </c>
      <c r="F1216" s="115">
        <f t="shared" si="147"/>
        <v>231825.59995381421</v>
      </c>
      <c r="G1216" s="116">
        <f t="shared" si="148"/>
        <v>13684032.768765828</v>
      </c>
      <c r="H1216" s="110">
        <f t="shared" si="149"/>
        <v>7.5933240034269022E-3</v>
      </c>
      <c r="I1216" s="111">
        <f t="shared" si="150"/>
        <v>5.2841281434350268E-2</v>
      </c>
    </row>
    <row r="1217" spans="3:9" x14ac:dyDescent="0.35">
      <c r="C1217" s="78">
        <f t="shared" si="146"/>
        <v>585500</v>
      </c>
      <c r="D1217" s="104">
        <v>7.5608763222280283E-3</v>
      </c>
      <c r="E1217" s="105">
        <v>5.2695168571712046E-2</v>
      </c>
      <c r="F1217" s="115">
        <f t="shared" si="147"/>
        <v>230834.96618688366</v>
      </c>
      <c r="G1217" s="116">
        <f t="shared" si="148"/>
        <v>13646194.67805329</v>
      </c>
      <c r="H1217" s="110">
        <f t="shared" si="149"/>
        <v>7.5608763222280283E-3</v>
      </c>
      <c r="I1217" s="111">
        <f t="shared" si="150"/>
        <v>5.2695168571712046E-2</v>
      </c>
    </row>
    <row r="1218" spans="3:9" x14ac:dyDescent="0.35">
      <c r="C1218" s="78">
        <f t="shared" si="146"/>
        <v>586000</v>
      </c>
      <c r="D1218" s="104">
        <v>7.5285628714994073E-3</v>
      </c>
      <c r="E1218" s="105">
        <v>5.2549404185500359E-2</v>
      </c>
      <c r="F1218" s="115">
        <f t="shared" si="147"/>
        <v>229848.43050127881</v>
      </c>
      <c r="G1218" s="116">
        <f t="shared" si="148"/>
        <v>13608446.830474727</v>
      </c>
      <c r="H1218" s="110">
        <f t="shared" si="149"/>
        <v>7.5285628714994082E-3</v>
      </c>
      <c r="I1218" s="111">
        <f t="shared" si="150"/>
        <v>5.2549404185500359E-2</v>
      </c>
    </row>
    <row r="1219" spans="3:9" x14ac:dyDescent="0.35">
      <c r="C1219" s="78">
        <f t="shared" si="146"/>
        <v>586500</v>
      </c>
      <c r="D1219" s="104">
        <v>7.4963830959526969E-3</v>
      </c>
      <c r="E1219" s="105">
        <v>5.2403987444605497E-2</v>
      </c>
      <c r="F1219" s="115">
        <f t="shared" si="147"/>
        <v>228865.97594394285</v>
      </c>
      <c r="G1219" s="116">
        <f t="shared" si="148"/>
        <v>13570789.010801965</v>
      </c>
      <c r="H1219" s="110">
        <f t="shared" si="149"/>
        <v>7.4963830959526969E-3</v>
      </c>
      <c r="I1219" s="111">
        <f t="shared" si="150"/>
        <v>5.2403987444605497E-2</v>
      </c>
    </row>
    <row r="1220" spans="3:9" x14ac:dyDescent="0.35">
      <c r="C1220" s="78">
        <f t="shared" si="146"/>
        <v>587000</v>
      </c>
      <c r="D1220" s="104">
        <v>7.464336442596687E-3</v>
      </c>
      <c r="E1220" s="105">
        <v>5.2258917519899917E-2</v>
      </c>
      <c r="F1220" s="115">
        <f t="shared" si="147"/>
        <v>227887.58563195087</v>
      </c>
      <c r="G1220" s="116">
        <f t="shared" si="148"/>
        <v>13533221.004320141</v>
      </c>
      <c r="H1220" s="110">
        <f t="shared" si="149"/>
        <v>7.464336442596687E-3</v>
      </c>
      <c r="I1220" s="111">
        <f t="shared" si="150"/>
        <v>5.225891751989991E-2</v>
      </c>
    </row>
    <row r="1221" spans="3:9" x14ac:dyDescent="0.35">
      <c r="C1221" s="78">
        <f t="shared" si="146"/>
        <v>587500</v>
      </c>
      <c r="D1221" s="104">
        <v>7.4324223607277959E-3</v>
      </c>
      <c r="E1221" s="105">
        <v>5.2114193584233554E-2</v>
      </c>
      <c r="F1221" s="115">
        <f t="shared" si="147"/>
        <v>226913.2427522197</v>
      </c>
      <c r="G1221" s="116">
        <f t="shared" si="148"/>
        <v>13495742.59682649</v>
      </c>
      <c r="H1221" s="110">
        <f t="shared" si="149"/>
        <v>7.4324223607277959E-3</v>
      </c>
      <c r="I1221" s="111">
        <f t="shared" si="150"/>
        <v>5.2114193584233547E-2</v>
      </c>
    </row>
    <row r="1222" spans="3:9" x14ac:dyDescent="0.35">
      <c r="C1222" s="78">
        <f t="shared" si="146"/>
        <v>588000</v>
      </c>
      <c r="D1222" s="104">
        <v>7.4006403019206048E-3</v>
      </c>
      <c r="E1222" s="105">
        <v>5.1969814812429051E-2</v>
      </c>
      <c r="F1222" s="115">
        <f t="shared" si="147"/>
        <v>225942.93056121888</v>
      </c>
      <c r="G1222" s="116">
        <f t="shared" si="148"/>
        <v>13458353.574629109</v>
      </c>
      <c r="H1222" s="110">
        <f t="shared" si="149"/>
        <v>7.4006403019206066E-3</v>
      </c>
      <c r="I1222" s="111">
        <f t="shared" si="150"/>
        <v>5.1969814812429037E-2</v>
      </c>
    </row>
    <row r="1223" spans="3:9" x14ac:dyDescent="0.35">
      <c r="C1223" s="78">
        <f t="shared" si="146"/>
        <v>588500</v>
      </c>
      <c r="D1223" s="104">
        <v>7.3689897200184427E-3</v>
      </c>
      <c r="E1223" s="105">
        <v>5.1825780381277095E-2</v>
      </c>
      <c r="F1223" s="115">
        <f t="shared" si="147"/>
        <v>224976.63238468318</v>
      </c>
      <c r="G1223" s="116">
        <f t="shared" si="148"/>
        <v>13421053.724545749</v>
      </c>
      <c r="H1223" s="110">
        <f t="shared" si="149"/>
        <v>7.3689897200184436E-3</v>
      </c>
      <c r="I1223" s="111">
        <f t="shared" si="150"/>
        <v>5.1825780381277095E-2</v>
      </c>
    </row>
    <row r="1224" spans="3:9" x14ac:dyDescent="0.35">
      <c r="C1224" s="78">
        <f t="shared" si="146"/>
        <v>589000</v>
      </c>
      <c r="D1224" s="104">
        <v>7.3374700711239908E-3</v>
      </c>
      <c r="E1224" s="105">
        <v>5.1682089469531713E-2</v>
      </c>
      <c r="F1224" s="115">
        <f t="shared" si="147"/>
        <v>224014.33161732592</v>
      </c>
      <c r="G1224" s="116">
        <f t="shared" si="148"/>
        <v>13383842.833902596</v>
      </c>
      <c r="H1224" s="110">
        <f t="shared" si="149"/>
        <v>7.3374700711239908E-3</v>
      </c>
      <c r="I1224" s="111">
        <f t="shared" si="150"/>
        <v>5.1682089469531699E-2</v>
      </c>
    </row>
    <row r="1225" spans="3:9" x14ac:dyDescent="0.35">
      <c r="C1225" s="78">
        <f t="shared" si="146"/>
        <v>589500</v>
      </c>
      <c r="D1225" s="104">
        <v>7.3060808135899397E-3</v>
      </c>
      <c r="E1225" s="105">
        <v>5.1538741257905592E-2</v>
      </c>
      <c r="F1225" s="115">
        <f t="shared" si="147"/>
        <v>223056.01172255361</v>
      </c>
      <c r="G1225" s="116">
        <f t="shared" si="148"/>
        <v>13346720.690533062</v>
      </c>
      <c r="H1225" s="110">
        <f t="shared" si="149"/>
        <v>7.3060808135899397E-3</v>
      </c>
      <c r="I1225" s="111">
        <f t="shared" si="150"/>
        <v>5.1538741257905585E-2</v>
      </c>
    </row>
    <row r="1226" spans="3:9" x14ac:dyDescent="0.35">
      <c r="C1226" s="78">
        <f t="shared" si="146"/>
        <v>590000</v>
      </c>
      <c r="D1226" s="104">
        <v>7.2748214080096806E-3</v>
      </c>
      <c r="E1226" s="105">
        <v>5.1395734929065406E-2</v>
      </c>
      <c r="F1226" s="115">
        <f t="shared" si="147"/>
        <v>222101.65623218173</v>
      </c>
      <c r="G1226" s="116">
        <f t="shared" si="148"/>
        <v>13309687.082776573</v>
      </c>
      <c r="H1226" s="110">
        <f t="shared" si="149"/>
        <v>7.2748214080096815E-3</v>
      </c>
      <c r="I1226" s="111">
        <f t="shared" si="150"/>
        <v>5.1395734929065399E-2</v>
      </c>
    </row>
    <row r="1227" spans="3:9" x14ac:dyDescent="0.35">
      <c r="C1227" s="78">
        <f t="shared" si="146"/>
        <v>590500</v>
      </c>
      <c r="D1227" s="104">
        <v>7.2436913172080428E-3</v>
      </c>
      <c r="E1227" s="105">
        <v>5.1253069667627119E-2</v>
      </c>
      <c r="F1227" s="115">
        <f t="shared" si="147"/>
        <v>221151.24874615195</v>
      </c>
      <c r="G1227" s="116">
        <f t="shared" si="148"/>
        <v>13272741.79947735</v>
      </c>
      <c r="H1227" s="110">
        <f t="shared" si="149"/>
        <v>7.2436913172080428E-3</v>
      </c>
      <c r="I1227" s="111">
        <f t="shared" si="150"/>
        <v>5.1253069667627112E-2</v>
      </c>
    </row>
    <row r="1228" spans="3:9" x14ac:dyDescent="0.35">
      <c r="C1228" s="78">
        <f t="shared" si="146"/>
        <v>591000</v>
      </c>
      <c r="D1228" s="104">
        <v>7.2126900062320469E-3</v>
      </c>
      <c r="E1228" s="105">
        <v>5.111074466015144E-2</v>
      </c>
      <c r="F1228" s="115">
        <f t="shared" si="147"/>
        <v>220204.77293224997</v>
      </c>
      <c r="G1228" s="116">
        <f t="shared" si="148"/>
        <v>13235884.629983235</v>
      </c>
      <c r="H1228" s="110">
        <f t="shared" si="149"/>
        <v>7.2126900062320469E-3</v>
      </c>
      <c r="I1228" s="111">
        <f t="shared" si="150"/>
        <v>5.1110744660151433E-2</v>
      </c>
    </row>
    <row r="1229" spans="3:9" x14ac:dyDescent="0.35">
      <c r="C1229" s="78">
        <f t="shared" si="146"/>
        <v>591500</v>
      </c>
      <c r="D1229" s="104">
        <v>7.1818169423417304E-3</v>
      </c>
      <c r="E1229" s="105">
        <v>5.0968759095139052E-2</v>
      </c>
      <c r="F1229" s="115">
        <f t="shared" si="147"/>
        <v>219262.21252582519</v>
      </c>
      <c r="G1229" s="116">
        <f t="shared" si="148"/>
        <v>13199115.364144459</v>
      </c>
      <c r="H1229" s="110">
        <f t="shared" si="149"/>
        <v>7.1818169423417313E-3</v>
      </c>
      <c r="I1229" s="111">
        <f t="shared" si="150"/>
        <v>5.0968759095139045E-2</v>
      </c>
    </row>
    <row r="1230" spans="3:9" x14ac:dyDescent="0.35">
      <c r="C1230" s="78">
        <f t="shared" si="146"/>
        <v>592000</v>
      </c>
      <c r="D1230" s="104">
        <v>7.1510715950009827E-3</v>
      </c>
      <c r="E1230" s="105">
        <v>5.0827112163026072E-2</v>
      </c>
      <c r="F1230" s="115">
        <f t="shared" si="147"/>
        <v>218323.5513295111</v>
      </c>
      <c r="G1230" s="116">
        <f t="shared" si="148"/>
        <v>13162433.792312456</v>
      </c>
      <c r="H1230" s="110">
        <f t="shared" si="149"/>
        <v>7.1510715950009835E-3</v>
      </c>
      <c r="I1230" s="111">
        <f t="shared" si="150"/>
        <v>5.0827112163026066E-2</v>
      </c>
    </row>
    <row r="1231" spans="3:9" x14ac:dyDescent="0.35">
      <c r="C1231" s="78">
        <f t="shared" si="146"/>
        <v>592500</v>
      </c>
      <c r="D1231" s="104">
        <v>7.1204534358684296E-3</v>
      </c>
      <c r="E1231" s="105">
        <v>5.068580305617941E-2</v>
      </c>
      <c r="F1231" s="115">
        <f t="shared" si="147"/>
        <v>217388.77321294683</v>
      </c>
      <c r="G1231" s="116">
        <f t="shared" si="148"/>
        <v>13125839.705338674</v>
      </c>
      <c r="H1231" s="110">
        <f t="shared" si="149"/>
        <v>7.1204534358684296E-3</v>
      </c>
      <c r="I1231" s="111">
        <f t="shared" si="150"/>
        <v>5.068580305617941E-2</v>
      </c>
    </row>
    <row r="1232" spans="3:9" x14ac:dyDescent="0.35">
      <c r="C1232" s="78">
        <f t="shared" si="146"/>
        <v>593000</v>
      </c>
      <c r="D1232" s="104">
        <v>7.0899619387883488E-3</v>
      </c>
      <c r="E1232" s="105">
        <v>5.0544830968892174E-2</v>
      </c>
      <c r="F1232" s="115">
        <f t="shared" si="147"/>
        <v>216457.86211249998</v>
      </c>
      <c r="G1232" s="116">
        <f t="shared" si="148"/>
        <v>13089332.894573372</v>
      </c>
      <c r="H1232" s="110">
        <f t="shared" si="149"/>
        <v>7.0899619387883488E-3</v>
      </c>
      <c r="I1232" s="111">
        <f t="shared" si="150"/>
        <v>5.0544830968892167E-2</v>
      </c>
    </row>
    <row r="1233" spans="3:9" x14ac:dyDescent="0.35">
      <c r="C1233" s="78">
        <f t="shared" si="146"/>
        <v>593500</v>
      </c>
      <c r="D1233" s="104">
        <v>7.0595965797816407E-3</v>
      </c>
      <c r="E1233" s="105">
        <v>5.0404195097379055E-2</v>
      </c>
      <c r="F1233" s="115">
        <f t="shared" si="147"/>
        <v>215530.80203099074</v>
      </c>
      <c r="G1233" s="116">
        <f t="shared" si="148"/>
        <v>13052913.151864437</v>
      </c>
      <c r="H1233" s="110">
        <f t="shared" si="149"/>
        <v>7.0595965797816415E-3</v>
      </c>
      <c r="I1233" s="111">
        <f t="shared" si="150"/>
        <v>5.0404195097379041E-2</v>
      </c>
    </row>
    <row r="1234" spans="3:9" x14ac:dyDescent="0.35">
      <c r="C1234" s="78">
        <f t="shared" si="146"/>
        <v>594000</v>
      </c>
      <c r="D1234" s="104">
        <v>7.0293568370368162E-3</v>
      </c>
      <c r="E1234" s="105">
        <v>5.0263894639771746E-2</v>
      </c>
      <c r="F1234" s="115">
        <f t="shared" si="147"/>
        <v>214607.57703741689</v>
      </c>
      <c r="G1234" s="116">
        <f t="shared" si="148"/>
        <v>13016580.269556189</v>
      </c>
      <c r="H1234" s="110">
        <f t="shared" si="149"/>
        <v>7.0293568370368171E-3</v>
      </c>
      <c r="I1234" s="111">
        <f t="shared" si="150"/>
        <v>5.0263894639771732E-2</v>
      </c>
    </row>
    <row r="1235" spans="3:9" x14ac:dyDescent="0.35">
      <c r="C1235" s="78">
        <f t="shared" si="146"/>
        <v>594500</v>
      </c>
      <c r="D1235" s="104">
        <v>6.999242190901026E-3</v>
      </c>
      <c r="E1235" s="105">
        <v>5.0123928796114416E-2</v>
      </c>
      <c r="F1235" s="115">
        <f t="shared" si="147"/>
        <v>213688.17126667991</v>
      </c>
      <c r="G1235" s="116">
        <f t="shared" si="148"/>
        <v>12980334.040488213</v>
      </c>
      <c r="H1235" s="110">
        <f t="shared" si="149"/>
        <v>6.9992421909010269E-3</v>
      </c>
      <c r="I1235" s="111">
        <f t="shared" si="150"/>
        <v>5.0123928796114409E-2</v>
      </c>
    </row>
    <row r="1236" spans="3:9" x14ac:dyDescent="0.35">
      <c r="C1236" s="78">
        <f t="shared" si="146"/>
        <v>595000</v>
      </c>
      <c r="D1236" s="104">
        <v>6.9692521238711369E-3</v>
      </c>
      <c r="E1236" s="105">
        <v>4.9984296768359082E-2</v>
      </c>
      <c r="F1236" s="115">
        <f t="shared" si="147"/>
        <v>212772.56891931247</v>
      </c>
      <c r="G1236" s="116">
        <f t="shared" si="148"/>
        <v>12944174.25799416</v>
      </c>
      <c r="H1236" s="110">
        <f t="shared" si="149"/>
        <v>6.9692521238711377E-3</v>
      </c>
      <c r="I1236" s="111">
        <f t="shared" si="150"/>
        <v>4.9984296768359082E-2</v>
      </c>
    </row>
    <row r="1237" spans="3:9" x14ac:dyDescent="0.35">
      <c r="C1237" s="78">
        <f t="shared" si="146"/>
        <v>595500</v>
      </c>
      <c r="D1237" s="104">
        <v>6.9393861205848395E-3</v>
      </c>
      <c r="E1237" s="105">
        <v>4.9844997760361102E-2</v>
      </c>
      <c r="F1237" s="115">
        <f t="shared" si="147"/>
        <v>211860.75426120704</v>
      </c>
      <c r="G1237" s="116">
        <f t="shared" si="148"/>
        <v>12908100.715900576</v>
      </c>
      <c r="H1237" s="110">
        <f t="shared" si="149"/>
        <v>6.9393861205848404E-3</v>
      </c>
      <c r="I1237" s="111">
        <f t="shared" si="150"/>
        <v>4.9844997760361102E-2</v>
      </c>
    </row>
    <row r="1238" spans="3:9" x14ac:dyDescent="0.35">
      <c r="C1238" s="78">
        <f t="shared" si="146"/>
        <v>596000</v>
      </c>
      <c r="D1238" s="104">
        <v>6.9096436678117877E-3</v>
      </c>
      <c r="E1238" s="105">
        <v>4.9706030977874655E-2</v>
      </c>
      <c r="F1238" s="115">
        <f t="shared" si="147"/>
        <v>210952.7116233453</v>
      </c>
      <c r="G1238" s="116">
        <f t="shared" si="148"/>
        <v>12872113.20852574</v>
      </c>
      <c r="H1238" s="110">
        <f t="shared" si="149"/>
        <v>6.9096436678117877E-3</v>
      </c>
      <c r="I1238" s="111">
        <f t="shared" si="150"/>
        <v>4.9706030977874655E-2</v>
      </c>
    </row>
    <row r="1239" spans="3:9" x14ac:dyDescent="0.35">
      <c r="C1239" s="78">
        <f t="shared" si="146"/>
        <v>596500</v>
      </c>
      <c r="D1239" s="104">
        <v>6.8800242544447814E-3</v>
      </c>
      <c r="E1239" s="105">
        <v>4.956739562854811E-2</v>
      </c>
      <c r="F1239" s="115">
        <f t="shared" si="147"/>
        <v>210048.42540152895</v>
      </c>
      <c r="G1239" s="116">
        <f t="shared" si="148"/>
        <v>12836211.530678455</v>
      </c>
      <c r="H1239" s="110">
        <f t="shared" si="149"/>
        <v>6.8800242544447814E-3</v>
      </c>
      <c r="I1239" s="111">
        <f t="shared" si="150"/>
        <v>4.956739562854811E-2</v>
      </c>
    </row>
    <row r="1240" spans="3:9" x14ac:dyDescent="0.35">
      <c r="C1240" s="78">
        <f t="shared" si="146"/>
        <v>597000</v>
      </c>
      <c r="D1240" s="104">
        <v>6.8505273714909824E-3</v>
      </c>
      <c r="E1240" s="105">
        <v>4.9429090921919633E-2</v>
      </c>
      <c r="F1240" s="115">
        <f t="shared" si="147"/>
        <v>209147.88005611161</v>
      </c>
      <c r="G1240" s="116">
        <f t="shared" si="148"/>
        <v>12800395.477656918</v>
      </c>
      <c r="H1240" s="110">
        <f t="shared" si="149"/>
        <v>6.8505273714909824E-3</v>
      </c>
      <c r="I1240" s="111">
        <f t="shared" si="150"/>
        <v>4.9429090921919626E-2</v>
      </c>
    </row>
    <row r="1241" spans="3:9" x14ac:dyDescent="0.35">
      <c r="C1241" s="78">
        <f t="shared" si="146"/>
        <v>597500</v>
      </c>
      <c r="D1241" s="104">
        <v>6.8211525120631701E-3</v>
      </c>
      <c r="E1241" s="105">
        <v>4.9291116069412617E-2</v>
      </c>
      <c r="F1241" s="115">
        <f t="shared" si="147"/>
        <v>208251.06011173176</v>
      </c>
      <c r="G1241" s="116">
        <f t="shared" si="148"/>
        <v>12764664.845247533</v>
      </c>
      <c r="H1241" s="110">
        <f t="shared" si="149"/>
        <v>6.821152512063171E-3</v>
      </c>
      <c r="I1241" s="111">
        <f t="shared" si="150"/>
        <v>4.929111606941261E-2</v>
      </c>
    </row>
    <row r="1242" spans="3:9" x14ac:dyDescent="0.35">
      <c r="C1242" s="78">
        <f t="shared" si="146"/>
        <v>598000</v>
      </c>
      <c r="D1242" s="104">
        <v>6.7918991713710256E-3</v>
      </c>
      <c r="E1242" s="105">
        <v>4.9153470284331202E-2</v>
      </c>
      <c r="F1242" s="115">
        <f t="shared" si="147"/>
        <v>207357.95015704667</v>
      </c>
      <c r="G1242" s="116">
        <f t="shared" si="148"/>
        <v>12729019.429723749</v>
      </c>
      <c r="H1242" s="110">
        <f t="shared" si="149"/>
        <v>6.7918991713710256E-3</v>
      </c>
      <c r="I1242" s="111">
        <f t="shared" si="150"/>
        <v>4.9153470284331195E-2</v>
      </c>
    </row>
    <row r="1243" spans="3:9" x14ac:dyDescent="0.35">
      <c r="C1243" s="78">
        <f t="shared" si="146"/>
        <v>598500</v>
      </c>
      <c r="D1243" s="104">
        <v>6.7627668467124613E-3</v>
      </c>
      <c r="E1243" s="105">
        <v>4.9016152781855754E-2</v>
      </c>
      <c r="F1243" s="115">
        <f t="shared" si="147"/>
        <v>206468.53484446774</v>
      </c>
      <c r="G1243" s="116">
        <f t="shared" si="148"/>
        <v>12693459.027844897</v>
      </c>
      <c r="H1243" s="110">
        <f t="shared" si="149"/>
        <v>6.7627668467124605E-3</v>
      </c>
      <c r="I1243" s="111">
        <f t="shared" si="150"/>
        <v>4.9016152781855754E-2</v>
      </c>
    </row>
    <row r="1244" spans="3:9" x14ac:dyDescent="0.35">
      <c r="C1244" s="78">
        <f t="shared" si="146"/>
        <v>599000</v>
      </c>
      <c r="D1244" s="104">
        <v>6.7337550374649887E-3</v>
      </c>
      <c r="E1244" s="105">
        <v>4.8879162779038456E-2</v>
      </c>
      <c r="F1244" s="115">
        <f t="shared" si="147"/>
        <v>205582.79888989692</v>
      </c>
      <c r="G1244" s="116">
        <f t="shared" si="148"/>
        <v>12657983.436855033</v>
      </c>
      <c r="H1244" s="110">
        <f t="shared" si="149"/>
        <v>6.7337550374649896E-3</v>
      </c>
      <c r="I1244" s="111">
        <f t="shared" si="150"/>
        <v>4.8879162779038449E-2</v>
      </c>
    </row>
    <row r="1245" spans="3:9" x14ac:dyDescent="0.35">
      <c r="C1245" s="78">
        <f t="shared" si="146"/>
        <v>599500</v>
      </c>
      <c r="D1245" s="104">
        <v>6.7048632450770959E-3</v>
      </c>
      <c r="E1245" s="105">
        <v>4.8742499494798787E-2</v>
      </c>
      <c r="F1245" s="115">
        <f t="shared" si="147"/>
        <v>204700.7270724634</v>
      </c>
      <c r="G1245" s="116">
        <f t="shared" si="148"/>
        <v>12622592.454481788</v>
      </c>
      <c r="H1245" s="110">
        <f t="shared" si="149"/>
        <v>6.7048632450770959E-3</v>
      </c>
      <c r="I1245" s="111">
        <f t="shared" si="150"/>
        <v>4.874249949479878E-2</v>
      </c>
    </row>
    <row r="1246" spans="3:9" x14ac:dyDescent="0.35">
      <c r="C1246" s="78">
        <f t="shared" si="146"/>
        <v>600000</v>
      </c>
      <c r="D1246" s="104">
        <v>6.6760909730597031E-3</v>
      </c>
      <c r="E1246" s="105">
        <v>4.8606162149919079E-2</v>
      </c>
      <c r="F1246" s="115">
        <f t="shared" si="147"/>
        <v>203822.30423426288</v>
      </c>
      <c r="G1246" s="116">
        <f t="shared" si="148"/>
        <v>12587285.878935199</v>
      </c>
      <c r="H1246" s="110">
        <f t="shared" si="149"/>
        <v>6.676090973059704E-3</v>
      </c>
      <c r="I1246" s="111">
        <f t="shared" si="150"/>
        <v>4.8606162149919079E-2</v>
      </c>
    </row>
    <row r="1247" spans="3:9" x14ac:dyDescent="0.35">
      <c r="C1247" s="78">
        <f t="shared" si="146"/>
        <v>600500</v>
      </c>
      <c r="D1247" s="104">
        <v>6.6474377269776144E-3</v>
      </c>
      <c r="E1247" s="105">
        <v>4.8470149967040105E-2</v>
      </c>
      <c r="F1247" s="115">
        <f t="shared" si="147"/>
        <v>202947.51528009647</v>
      </c>
      <c r="G1247" s="116">
        <f t="shared" si="148"/>
        <v>12552063.508906577</v>
      </c>
      <c r="H1247" s="110">
        <f t="shared" si="149"/>
        <v>6.6474377269776152E-3</v>
      </c>
      <c r="I1247" s="111">
        <f t="shared" si="150"/>
        <v>4.8470149967040091E-2</v>
      </c>
    </row>
    <row r="1248" spans="3:9" x14ac:dyDescent="0.35">
      <c r="C1248" s="78">
        <f t="shared" si="146"/>
        <v>601000</v>
      </c>
      <c r="D1248" s="104">
        <v>6.6189030144410332E-3</v>
      </c>
      <c r="E1248" s="105">
        <v>4.8334462170656615E-2</v>
      </c>
      <c r="F1248" s="115">
        <f t="shared" si="147"/>
        <v>202076.34517721174</v>
      </c>
      <c r="G1248" s="116">
        <f t="shared" si="148"/>
        <v>12516925.143567346</v>
      </c>
      <c r="H1248" s="110">
        <f t="shared" si="149"/>
        <v>6.6189030144410332E-3</v>
      </c>
      <c r="I1248" s="111">
        <f t="shared" si="150"/>
        <v>4.8334462170656609E-2</v>
      </c>
    </row>
    <row r="1249" spans="3:9" x14ac:dyDescent="0.35">
      <c r="C1249" s="78">
        <f t="shared" si="146"/>
        <v>601500</v>
      </c>
      <c r="D1249" s="104">
        <v>6.5904863450970876E-3</v>
      </c>
      <c r="E1249" s="105">
        <v>4.8199097987112915E-2</v>
      </c>
      <c r="F1249" s="115">
        <f t="shared" si="147"/>
        <v>201208.7789550439</v>
      </c>
      <c r="G1249" s="116">
        <f t="shared" si="148"/>
        <v>12481870.582567902</v>
      </c>
      <c r="H1249" s="110">
        <f t="shared" si="149"/>
        <v>6.5904863450970885E-3</v>
      </c>
      <c r="I1249" s="111">
        <f t="shared" si="150"/>
        <v>4.8199097987112902E-2</v>
      </c>
    </row>
    <row r="1250" spans="3:9" x14ac:dyDescent="0.35">
      <c r="C1250" s="78">
        <f t="shared" si="146"/>
        <v>602000</v>
      </c>
      <c r="D1250" s="104">
        <v>6.5621872306214149E-3</v>
      </c>
      <c r="E1250" s="105">
        <v>4.8064056644598473E-2</v>
      </c>
      <c r="F1250" s="115">
        <f t="shared" si="147"/>
        <v>200344.80170495901</v>
      </c>
      <c r="G1250" s="116">
        <f t="shared" si="148"/>
        <v>12446899.626036471</v>
      </c>
      <c r="H1250" s="110">
        <f t="shared" si="149"/>
        <v>6.5621872306214158E-3</v>
      </c>
      <c r="I1250" s="111">
        <f t="shared" si="150"/>
        <v>4.8064056644598466E-2</v>
      </c>
    </row>
    <row r="1251" spans="3:9" x14ac:dyDescent="0.35">
      <c r="C1251" s="78">
        <f t="shared" si="146"/>
        <v>602500</v>
      </c>
      <c r="D1251" s="104">
        <v>6.5340051847097673E-3</v>
      </c>
      <c r="E1251" s="105">
        <v>4.7929337373143525E-2</v>
      </c>
      <c r="F1251" s="115">
        <f t="shared" si="147"/>
        <v>199484.39857999751</v>
      </c>
      <c r="G1251" s="116">
        <f t="shared" si="148"/>
        <v>12412012.074577976</v>
      </c>
      <c r="H1251" s="110">
        <f t="shared" si="149"/>
        <v>6.5340051847097682E-3</v>
      </c>
      <c r="I1251" s="111">
        <f t="shared" si="150"/>
        <v>4.7929337373143525E-2</v>
      </c>
    </row>
    <row r="1252" spans="3:9" x14ac:dyDescent="0.35">
      <c r="C1252" s="78">
        <f t="shared" si="146"/>
        <v>603000</v>
      </c>
      <c r="D1252" s="104">
        <v>6.5059397230696498E-3</v>
      </c>
      <c r="E1252" s="105">
        <v>4.7794939404614642E-2</v>
      </c>
      <c r="F1252" s="115">
        <f t="shared" si="147"/>
        <v>198627.55479461909</v>
      </c>
      <c r="G1252" s="116">
        <f t="shared" si="148"/>
        <v>12377207.729272882</v>
      </c>
      <c r="H1252" s="110">
        <f t="shared" si="149"/>
        <v>6.5059397230696489E-3</v>
      </c>
      <c r="I1252" s="111">
        <f t="shared" si="150"/>
        <v>4.7794939404614642E-2</v>
      </c>
    </row>
    <row r="1253" spans="3:9" x14ac:dyDescent="0.35">
      <c r="C1253" s="78">
        <f t="shared" si="146"/>
        <v>603500</v>
      </c>
      <c r="D1253" s="104">
        <v>6.4779903634120074E-3</v>
      </c>
      <c r="E1253" s="105">
        <v>4.7660861972710404E-2</v>
      </c>
      <c r="F1253" s="115">
        <f t="shared" si="147"/>
        <v>197774.25562444888</v>
      </c>
      <c r="G1253" s="116">
        <f t="shared" si="148"/>
        <v>12342486.391676081</v>
      </c>
      <c r="H1253" s="110">
        <f t="shared" si="149"/>
        <v>6.4779903634120083E-3</v>
      </c>
      <c r="I1253" s="111">
        <f t="shared" si="150"/>
        <v>4.7660861972710397E-2</v>
      </c>
    </row>
    <row r="1254" spans="3:9" x14ac:dyDescent="0.35">
      <c r="C1254" s="78">
        <f t="shared" si="146"/>
        <v>604000</v>
      </c>
      <c r="D1254" s="104">
        <v>6.4501566254429286E-3</v>
      </c>
      <c r="E1254" s="105">
        <v>4.7527104312957008E-2</v>
      </c>
      <c r="F1254" s="115">
        <f t="shared" si="147"/>
        <v>196924.48640602399</v>
      </c>
      <c r="G1254" s="116">
        <f t="shared" si="148"/>
        <v>12307847.863815758</v>
      </c>
      <c r="H1254" s="110">
        <f t="shared" si="149"/>
        <v>6.4501566254429295E-3</v>
      </c>
      <c r="I1254" s="111">
        <f t="shared" si="150"/>
        <v>4.7527104312957001E-2</v>
      </c>
    </row>
    <row r="1255" spans="3:9" x14ac:dyDescent="0.35">
      <c r="C1255" s="78">
        <f t="shared" si="146"/>
        <v>604500</v>
      </c>
      <c r="D1255" s="104">
        <v>6.4224380308553928E-3</v>
      </c>
      <c r="E1255" s="105">
        <v>4.7393665662703879E-2</v>
      </c>
      <c r="F1255" s="115">
        <f t="shared" si="147"/>
        <v>196078.23253654179</v>
      </c>
      <c r="G1255" s="116">
        <f t="shared" si="148"/>
        <v>12273291.948192246</v>
      </c>
      <c r="H1255" s="110">
        <f t="shared" si="149"/>
        <v>6.4224380308553928E-3</v>
      </c>
      <c r="I1255" s="111">
        <f t="shared" si="150"/>
        <v>4.7393665662703865E-2</v>
      </c>
    </row>
    <row r="1256" spans="3:9" x14ac:dyDescent="0.35">
      <c r="C1256" s="78">
        <f t="shared" si="146"/>
        <v>605000</v>
      </c>
      <c r="D1256" s="104">
        <v>6.3948341033210595E-3</v>
      </c>
      <c r="E1256" s="105">
        <v>4.726054526111937E-2</v>
      </c>
      <c r="F1256" s="115">
        <f t="shared" si="147"/>
        <v>195235.4794736091</v>
      </c>
      <c r="G1256" s="116">
        <f t="shared" si="148"/>
        <v>12238818.447776916</v>
      </c>
      <c r="H1256" s="110">
        <f t="shared" si="149"/>
        <v>6.3948341033210595E-3</v>
      </c>
      <c r="I1256" s="111">
        <f t="shared" si="150"/>
        <v>4.7260545261119356E-2</v>
      </c>
    </row>
    <row r="1257" spans="3:9" x14ac:dyDescent="0.35">
      <c r="C1257" s="78">
        <f t="shared" si="146"/>
        <v>605500</v>
      </c>
      <c r="D1257" s="104">
        <v>6.3673443684820709E-3</v>
      </c>
      <c r="E1257" s="105">
        <v>4.7127742349186402E-2</v>
      </c>
      <c r="F1257" s="115">
        <f t="shared" si="147"/>
        <v>194396.21273499189</v>
      </c>
      <c r="G1257" s="116">
        <f t="shared" si="148"/>
        <v>12204427.166011048</v>
      </c>
      <c r="H1257" s="110">
        <f t="shared" si="149"/>
        <v>6.3673443684820709E-3</v>
      </c>
      <c r="I1257" s="111">
        <f t="shared" si="150"/>
        <v>4.7127742349186402E-2</v>
      </c>
    </row>
    <row r="1258" spans="3:9" x14ac:dyDescent="0.35">
      <c r="C1258" s="78">
        <f t="shared" si="146"/>
        <v>606000</v>
      </c>
      <c r="D1258" s="104">
        <v>6.3399683539429093E-3</v>
      </c>
      <c r="E1258" s="105">
        <v>4.6995256169698123E-2</v>
      </c>
      <c r="F1258" s="115">
        <f t="shared" si="147"/>
        <v>193560.41789836681</v>
      </c>
      <c r="G1258" s="116">
        <f t="shared" si="148"/>
        <v>12170117.906804709</v>
      </c>
      <c r="H1258" s="110">
        <f t="shared" si="149"/>
        <v>6.3399683539429093E-3</v>
      </c>
      <c r="I1258" s="111">
        <f t="shared" si="150"/>
        <v>4.6995256169698116E-2</v>
      </c>
    </row>
    <row r="1259" spans="3:9" x14ac:dyDescent="0.35">
      <c r="C1259" s="78">
        <f t="shared" si="146"/>
        <v>606500</v>
      </c>
      <c r="D1259" s="104">
        <v>6.3127055892622736E-3</v>
      </c>
      <c r="E1259" s="105">
        <v>4.686308596725363E-2</v>
      </c>
      <c r="F1259" s="115">
        <f t="shared" si="147"/>
        <v>192728.08060107307</v>
      </c>
      <c r="G1259" s="116">
        <f t="shared" si="148"/>
        <v>12135890.474535644</v>
      </c>
      <c r="H1259" s="110">
        <f t="shared" si="149"/>
        <v>6.3127055892622744E-3</v>
      </c>
      <c r="I1259" s="111">
        <f t="shared" si="150"/>
        <v>4.686308596725363E-2</v>
      </c>
    </row>
    <row r="1260" spans="3:9" x14ac:dyDescent="0.35">
      <c r="C1260" s="78">
        <f t="shared" si="146"/>
        <v>607000</v>
      </c>
      <c r="D1260" s="104">
        <v>6.2855556059449981E-3</v>
      </c>
      <c r="E1260" s="105">
        <v>4.6731230988253609E-2</v>
      </c>
      <c r="F1260" s="115">
        <f t="shared" si="147"/>
        <v>191899.18653986577</v>
      </c>
      <c r="G1260" s="116">
        <f t="shared" si="148"/>
        <v>12101744.674048143</v>
      </c>
      <c r="H1260" s="110">
        <f t="shared" si="149"/>
        <v>6.285555605944999E-3</v>
      </c>
      <c r="I1260" s="111">
        <f t="shared" si="150"/>
        <v>4.6731230988253603E-2</v>
      </c>
    </row>
    <row r="1261" spans="3:9" x14ac:dyDescent="0.35">
      <c r="C1261" s="78">
        <f t="shared" si="146"/>
        <v>607500</v>
      </c>
      <c r="D1261" s="104">
        <v>6.2585179374340071E-3</v>
      </c>
      <c r="E1261" s="105">
        <v>4.6599690480896093E-2</v>
      </c>
      <c r="F1261" s="115">
        <f t="shared" si="147"/>
        <v>191073.72147067025</v>
      </c>
      <c r="G1261" s="116">
        <f t="shared" si="148"/>
        <v>12067680.310651947</v>
      </c>
      <c r="H1261" s="110">
        <f t="shared" si="149"/>
        <v>6.2585179374340079E-3</v>
      </c>
      <c r="I1261" s="111">
        <f t="shared" si="150"/>
        <v>4.6599690480896086E-2</v>
      </c>
    </row>
    <row r="1262" spans="3:9" x14ac:dyDescent="0.35">
      <c r="C1262" s="78">
        <f t="shared" si="146"/>
        <v>608000</v>
      </c>
      <c r="D1262" s="104">
        <v>6.2315921191022777E-3</v>
      </c>
      <c r="E1262" s="105">
        <v>4.6468463695172116E-2</v>
      </c>
      <c r="F1262" s="115">
        <f t="shared" si="147"/>
        <v>190251.67120833672</v>
      </c>
      <c r="G1262" s="116">
        <f t="shared" si="148"/>
        <v>12033697.190121124</v>
      </c>
      <c r="H1262" s="110">
        <f t="shared" si="149"/>
        <v>6.2315921191022786E-3</v>
      </c>
      <c r="I1262" s="111">
        <f t="shared" si="150"/>
        <v>4.6468463695172116E-2</v>
      </c>
    </row>
    <row r="1263" spans="3:9" x14ac:dyDescent="0.35">
      <c r="C1263" s="78">
        <f t="shared" si="146"/>
        <v>608500</v>
      </c>
      <c r="D1263" s="104">
        <v>6.2047776882448794E-3</v>
      </c>
      <c r="E1263" s="105">
        <v>4.6337549882861491E-2</v>
      </c>
      <c r="F1263" s="115">
        <f t="shared" si="147"/>
        <v>189433.02162639724</v>
      </c>
      <c r="G1263" s="116">
        <f t="shared" si="148"/>
        <v>11999795.118692968</v>
      </c>
      <c r="H1263" s="110">
        <f t="shared" si="149"/>
        <v>6.2047776882448802E-3</v>
      </c>
      <c r="I1263" s="111">
        <f t="shared" si="150"/>
        <v>4.6337549882861491E-2</v>
      </c>
    </row>
    <row r="1264" spans="3:9" x14ac:dyDescent="0.35">
      <c r="C1264" s="78">
        <f t="shared" ref="C1264:C1327" si="151">C1263+500</f>
        <v>609000</v>
      </c>
      <c r="D1264" s="104">
        <v>6.1780741840710115E-3</v>
      </c>
      <c r="E1264" s="105">
        <v>4.6206948297528527E-2</v>
      </c>
      <c r="F1264" s="115">
        <f t="shared" ref="F1264:F1327" si="152">D1264*F$46</f>
        <v>188617.75865682261</v>
      </c>
      <c r="G1264" s="116">
        <f t="shared" ref="G1264:G1327" si="153">E1264*G$46</f>
        <v>11965973.903066898</v>
      </c>
      <c r="H1264" s="110">
        <f t="shared" ref="H1264:H1327" si="154">((1000*F1264)/H$45)/H$46</f>
        <v>6.1780741840710123E-3</v>
      </c>
      <c r="I1264" s="111">
        <f t="shared" ref="I1264:I1327" si="155">((1000*G1264)/I$45)/I$46</f>
        <v>4.6206948297528527E-2</v>
      </c>
    </row>
    <row r="1265" spans="3:9" x14ac:dyDescent="0.35">
      <c r="C1265" s="78">
        <f t="shared" si="151"/>
        <v>609500</v>
      </c>
      <c r="D1265" s="104">
        <v>6.1514811476960831E-3</v>
      </c>
      <c r="E1265" s="105">
        <v>4.6076658194517763E-2</v>
      </c>
      <c r="F1265" s="115">
        <f t="shared" si="152"/>
        <v>187805.86828978057</v>
      </c>
      <c r="G1265" s="116">
        <f t="shared" si="153"/>
        <v>11932233.350403346</v>
      </c>
      <c r="H1265" s="110">
        <f t="shared" si="154"/>
        <v>6.1514811476960831E-3</v>
      </c>
      <c r="I1265" s="111">
        <f t="shared" si="155"/>
        <v>4.6076658194517756E-2</v>
      </c>
    </row>
    <row r="1266" spans="3:9" x14ac:dyDescent="0.35">
      <c r="C1266" s="78">
        <f t="shared" si="151"/>
        <v>610000</v>
      </c>
      <c r="D1266" s="104">
        <v>6.1249981221338295E-3</v>
      </c>
      <c r="E1266" s="105">
        <v>4.5946678830949716E-2</v>
      </c>
      <c r="F1266" s="115">
        <f t="shared" si="152"/>
        <v>186997.33657339512</v>
      </c>
      <c r="G1266" s="116">
        <f t="shared" si="153"/>
        <v>11898573.268322667</v>
      </c>
      <c r="H1266" s="110">
        <f t="shared" si="154"/>
        <v>6.1249981221338304E-3</v>
      </c>
      <c r="I1266" s="111">
        <f t="shared" si="155"/>
        <v>4.5946678830949703E-2</v>
      </c>
    </row>
    <row r="1267" spans="3:9" x14ac:dyDescent="0.35">
      <c r="C1267" s="78">
        <f t="shared" si="151"/>
        <v>610500</v>
      </c>
      <c r="D1267" s="104">
        <v>6.0986246522884589E-3</v>
      </c>
      <c r="E1267" s="105">
        <v>4.5817009465716693E-2</v>
      </c>
      <c r="F1267" s="115">
        <f t="shared" si="152"/>
        <v>186192.14961350671</v>
      </c>
      <c r="G1267" s="116">
        <f t="shared" si="153"/>
        <v>11864993.464904042</v>
      </c>
      <c r="H1267" s="110">
        <f t="shared" si="154"/>
        <v>6.098624652288458E-3</v>
      </c>
      <c r="I1267" s="111">
        <f t="shared" si="155"/>
        <v>4.5817009465716686E-2</v>
      </c>
    </row>
    <row r="1268" spans="3:9" x14ac:dyDescent="0.35">
      <c r="C1268" s="78">
        <f t="shared" si="151"/>
        <v>611000</v>
      </c>
      <c r="D1268" s="104">
        <v>6.0723602849468384E-3</v>
      </c>
      <c r="E1268" s="105">
        <v>4.5687649359478472E-2</v>
      </c>
      <c r="F1268" s="115">
        <f t="shared" si="152"/>
        <v>185390.2935734338</v>
      </c>
      <c r="G1268" s="116">
        <f t="shared" si="153"/>
        <v>11831493.748684365</v>
      </c>
      <c r="H1268" s="110">
        <f t="shared" si="154"/>
        <v>6.0723602849468384E-3</v>
      </c>
      <c r="I1268" s="111">
        <f t="shared" si="155"/>
        <v>4.5687649359478472E-2</v>
      </c>
    </row>
    <row r="1269" spans="3:9" x14ac:dyDescent="0.35">
      <c r="C1269" s="78">
        <f t="shared" si="151"/>
        <v>611500</v>
      </c>
      <c r="D1269" s="104">
        <v>6.0462045687706889E-3</v>
      </c>
      <c r="E1269" s="105">
        <v>4.555859777465817E-2</v>
      </c>
      <c r="F1269" s="115">
        <f t="shared" si="152"/>
        <v>184591.75467373439</v>
      </c>
      <c r="G1269" s="116">
        <f t="shared" si="153"/>
        <v>11798073.928657172</v>
      </c>
      <c r="H1269" s="110">
        <f t="shared" si="154"/>
        <v>6.0462045687706889E-3</v>
      </c>
      <c r="I1269" s="111">
        <f t="shared" si="155"/>
        <v>4.555859777465817E-2</v>
      </c>
    </row>
    <row r="1270" spans="3:9" x14ac:dyDescent="0.35">
      <c r="C1270" s="78">
        <f t="shared" si="151"/>
        <v>612000</v>
      </c>
      <c r="D1270" s="104">
        <v>6.020157054288852E-3</v>
      </c>
      <c r="E1270" s="105">
        <v>4.5429853975438028E-2</v>
      </c>
      <c r="F1270" s="115">
        <f t="shared" si="152"/>
        <v>183796.51919197012</v>
      </c>
      <c r="G1270" s="116">
        <f t="shared" si="153"/>
        <v>11764733.814271556</v>
      </c>
      <c r="H1270" s="110">
        <f t="shared" si="154"/>
        <v>6.020157054288852E-3</v>
      </c>
      <c r="I1270" s="111">
        <f t="shared" si="155"/>
        <v>4.5429853975438028E-2</v>
      </c>
    </row>
    <row r="1271" spans="3:9" x14ac:dyDescent="0.35">
      <c r="C1271" s="78">
        <f t="shared" si="151"/>
        <v>612500</v>
      </c>
      <c r="D1271" s="104">
        <v>5.9942172938895486E-3</v>
      </c>
      <c r="E1271" s="105">
        <v>4.5301417227755193E-2</v>
      </c>
      <c r="F1271" s="115">
        <f t="shared" si="152"/>
        <v>183004.57346246974</v>
      </c>
      <c r="G1271" s="116">
        <f t="shared" si="153"/>
        <v>11731473.215431061</v>
      </c>
      <c r="H1271" s="110">
        <f t="shared" si="154"/>
        <v>5.9942172938895486E-3</v>
      </c>
      <c r="I1271" s="111">
        <f t="shared" si="155"/>
        <v>4.5301417227755186E-2</v>
      </c>
    </row>
    <row r="1272" spans="3:9" x14ac:dyDescent="0.35">
      <c r="C1272" s="78">
        <f t="shared" si="151"/>
        <v>613000</v>
      </c>
      <c r="D1272" s="104">
        <v>5.9683848418126857E-3</v>
      </c>
      <c r="E1272" s="105">
        <v>4.517328679929751E-2</v>
      </c>
      <c r="F1272" s="115">
        <f t="shared" si="152"/>
        <v>182215.90387609435</v>
      </c>
      <c r="G1272" s="116">
        <f t="shared" si="153"/>
        <v>11698291.942492604</v>
      </c>
      <c r="H1272" s="110">
        <f t="shared" si="154"/>
        <v>5.9683848418126857E-3</v>
      </c>
      <c r="I1272" s="111">
        <f t="shared" si="155"/>
        <v>4.5173286799297496E-2</v>
      </c>
    </row>
    <row r="1273" spans="3:9" x14ac:dyDescent="0.35">
      <c r="C1273" s="78">
        <f t="shared" si="151"/>
        <v>613500</v>
      </c>
      <c r="D1273" s="104">
        <v>5.9426592541422197E-3</v>
      </c>
      <c r="E1273" s="105">
        <v>4.5045461959499399E-2</v>
      </c>
      <c r="F1273" s="115">
        <f t="shared" si="152"/>
        <v>181430.49688000427</v>
      </c>
      <c r="G1273" s="116">
        <f t="shared" si="153"/>
        <v>11665189.806265406</v>
      </c>
      <c r="H1273" s="110">
        <f t="shared" si="154"/>
        <v>5.9426592541422189E-3</v>
      </c>
      <c r="I1273" s="111">
        <f t="shared" si="155"/>
        <v>4.5045461959499392E-2</v>
      </c>
    </row>
    <row r="1274" spans="3:9" x14ac:dyDescent="0.35">
      <c r="C1274" s="78">
        <f t="shared" si="151"/>
        <v>614000</v>
      </c>
      <c r="D1274" s="104">
        <v>5.9170400887984939E-3</v>
      </c>
      <c r="E1274" s="105">
        <v>4.4917941979537648E-2</v>
      </c>
      <c r="F1274" s="115">
        <f t="shared" si="152"/>
        <v>180648.33897742501</v>
      </c>
      <c r="G1274" s="116">
        <f t="shared" si="153"/>
        <v>11632166.618009895</v>
      </c>
      <c r="H1274" s="110">
        <f t="shared" si="154"/>
        <v>5.9170400887984939E-3</v>
      </c>
      <c r="I1274" s="111">
        <f t="shared" si="155"/>
        <v>4.4917941979537641E-2</v>
      </c>
    </row>
    <row r="1275" spans="3:9" x14ac:dyDescent="0.35">
      <c r="C1275" s="78">
        <f t="shared" si="151"/>
        <v>614500</v>
      </c>
      <c r="D1275" s="104">
        <v>5.8915269055306706E-3</v>
      </c>
      <c r="E1275" s="105">
        <v>4.4790726132327312E-2</v>
      </c>
      <c r="F1275" s="115">
        <f t="shared" si="152"/>
        <v>179869.41672741628</v>
      </c>
      <c r="G1275" s="116">
        <f t="shared" si="153"/>
        <v>11599222.189436654</v>
      </c>
      <c r="H1275" s="110">
        <f t="shared" si="154"/>
        <v>5.8915269055306715E-3</v>
      </c>
      <c r="I1275" s="111">
        <f t="shared" si="155"/>
        <v>4.4790726132327305E-2</v>
      </c>
    </row>
    <row r="1276" spans="3:9" x14ac:dyDescent="0.35">
      <c r="C1276" s="78">
        <f t="shared" si="151"/>
        <v>615000</v>
      </c>
      <c r="D1276" s="104">
        <v>5.8661192659091458E-3</v>
      </c>
      <c r="E1276" s="105">
        <v>4.4663813692517505E-2</v>
      </c>
      <c r="F1276" s="115">
        <f t="shared" si="152"/>
        <v>179093.71674464032</v>
      </c>
      <c r="G1276" s="116">
        <f t="shared" si="153"/>
        <v>11566356.332705321</v>
      </c>
      <c r="H1276" s="110">
        <f t="shared" si="154"/>
        <v>5.8661192659091458E-3</v>
      </c>
      <c r="I1276" s="111">
        <f t="shared" si="155"/>
        <v>4.4663813692517498E-2</v>
      </c>
    </row>
    <row r="1277" spans="3:9" x14ac:dyDescent="0.35">
      <c r="C1277" s="78">
        <f t="shared" si="151"/>
        <v>615500</v>
      </c>
      <c r="D1277" s="104">
        <v>5.8408167333180308E-3</v>
      </c>
      <c r="E1277" s="105">
        <v>4.4537203936487274E-2</v>
      </c>
      <c r="F1277" s="115">
        <f t="shared" si="152"/>
        <v>178321.2256991326</v>
      </c>
      <c r="G1277" s="116">
        <f t="shared" si="153"/>
        <v>11533568.860423528</v>
      </c>
      <c r="H1277" s="110">
        <f t="shared" si="154"/>
        <v>5.8408167333180308E-3</v>
      </c>
      <c r="I1277" s="111">
        <f t="shared" si="155"/>
        <v>4.4537203936487267E-2</v>
      </c>
    </row>
    <row r="1278" spans="3:9" x14ac:dyDescent="0.35">
      <c r="C1278" s="78">
        <f t="shared" si="151"/>
        <v>616000</v>
      </c>
      <c r="D1278" s="104">
        <v>5.8156188729476385E-3</v>
      </c>
      <c r="E1278" s="105">
        <v>4.4410896142341505E-2</v>
      </c>
      <c r="F1278" s="115">
        <f t="shared" si="152"/>
        <v>177551.93031607213</v>
      </c>
      <c r="G1278" s="116">
        <f t="shared" si="153"/>
        <v>11500859.585645841</v>
      </c>
      <c r="H1278" s="110">
        <f t="shared" si="154"/>
        <v>5.8156188729476385E-3</v>
      </c>
      <c r="I1278" s="111">
        <f t="shared" si="155"/>
        <v>4.4410896142341498E-2</v>
      </c>
    </row>
    <row r="1279" spans="3:9" x14ac:dyDescent="0.35">
      <c r="C1279" s="78">
        <f t="shared" si="151"/>
        <v>616500</v>
      </c>
      <c r="D1279" s="104">
        <v>5.7905252517870091E-3</v>
      </c>
      <c r="E1279" s="105">
        <v>4.4284889589906784E-2</v>
      </c>
      <c r="F1279" s="115">
        <f t="shared" si="152"/>
        <v>176785.81737555342</v>
      </c>
      <c r="G1279" s="116">
        <f t="shared" si="153"/>
        <v>11468228.321872685</v>
      </c>
      <c r="H1279" s="110">
        <f t="shared" si="154"/>
        <v>5.7905252517870091E-3</v>
      </c>
      <c r="I1279" s="111">
        <f t="shared" si="155"/>
        <v>4.4284889589906784E-2</v>
      </c>
    </row>
    <row r="1280" spans="3:9" x14ac:dyDescent="0.35">
      <c r="C1280" s="78">
        <f t="shared" si="151"/>
        <v>617000</v>
      </c>
      <c r="D1280" s="104">
        <v>5.7655354386164865E-3</v>
      </c>
      <c r="E1280" s="105">
        <v>4.415918356072733E-2</v>
      </c>
      <c r="F1280" s="115">
        <f t="shared" si="152"/>
        <v>176022.87371235987</v>
      </c>
      <c r="G1280" s="116">
        <f t="shared" si="153"/>
        <v>11435674.883049287</v>
      </c>
      <c r="H1280" s="110">
        <f t="shared" si="154"/>
        <v>5.7655354386164873E-3</v>
      </c>
      <c r="I1280" s="111">
        <f t="shared" si="155"/>
        <v>4.415918356072733E-2</v>
      </c>
    </row>
    <row r="1281" spans="3:9" x14ac:dyDescent="0.35">
      <c r="C1281" s="78">
        <f t="shared" si="151"/>
        <v>617500</v>
      </c>
      <c r="D1281" s="104">
        <v>5.7406490040002858E-3</v>
      </c>
      <c r="E1281" s="105">
        <v>4.4033777338060805E-2</v>
      </c>
      <c r="F1281" s="115">
        <f t="shared" si="152"/>
        <v>175263.08621573672</v>
      </c>
      <c r="G1281" s="116">
        <f t="shared" si="153"/>
        <v>11403199.0835646</v>
      </c>
      <c r="H1281" s="110">
        <f t="shared" si="154"/>
        <v>5.7406490040002858E-3</v>
      </c>
      <c r="I1281" s="111">
        <f t="shared" si="155"/>
        <v>4.4033777338060805E-2</v>
      </c>
    </row>
    <row r="1282" spans="3:9" x14ac:dyDescent="0.35">
      <c r="C1282" s="78">
        <f t="shared" si="151"/>
        <v>618000</v>
      </c>
      <c r="D1282" s="104">
        <v>5.7158655202791293E-3</v>
      </c>
      <c r="E1282" s="105">
        <v>4.390867020687432E-2</v>
      </c>
      <c r="F1282" s="115">
        <f t="shared" si="152"/>
        <v>174506.4418291664</v>
      </c>
      <c r="G1282" s="116">
        <f t="shared" si="153"/>
        <v>11370800.738250263</v>
      </c>
      <c r="H1282" s="110">
        <f t="shared" si="154"/>
        <v>5.7158655202791302E-3</v>
      </c>
      <c r="I1282" s="111">
        <f t="shared" si="155"/>
        <v>4.390867020687432E-2</v>
      </c>
    </row>
    <row r="1283" spans="3:9" x14ac:dyDescent="0.35">
      <c r="C1283" s="78">
        <f t="shared" si="151"/>
        <v>618500</v>
      </c>
      <c r="D1283" s="104">
        <v>5.6911845615628875E-3</v>
      </c>
      <c r="E1283" s="105">
        <v>4.3783861453840354E-2</v>
      </c>
      <c r="F1283" s="115">
        <f t="shared" si="152"/>
        <v>173752.92755014368</v>
      </c>
      <c r="G1283" s="116">
        <f t="shared" si="153"/>
        <v>11338479.662379544</v>
      </c>
      <c r="H1283" s="110">
        <f t="shared" si="154"/>
        <v>5.6911845615628884E-3</v>
      </c>
      <c r="I1283" s="111">
        <f t="shared" si="155"/>
        <v>4.3783861453840348E-2</v>
      </c>
    </row>
    <row r="1284" spans="3:9" x14ac:dyDescent="0.35">
      <c r="C1284" s="78">
        <f t="shared" si="151"/>
        <v>619000</v>
      </c>
      <c r="D1284" s="104">
        <v>5.6666057037232697E-3</v>
      </c>
      <c r="E1284" s="105">
        <v>4.3659350367332594E-2</v>
      </c>
      <c r="F1284" s="115">
        <f t="shared" si="152"/>
        <v>173002.53042995266</v>
      </c>
      <c r="G1284" s="116">
        <f t="shared" si="153"/>
        <v>11306235.671666268</v>
      </c>
      <c r="H1284" s="110">
        <f t="shared" si="154"/>
        <v>5.6666057037232697E-3</v>
      </c>
      <c r="I1284" s="111">
        <f t="shared" si="155"/>
        <v>4.3659350367332588E-2</v>
      </c>
    </row>
    <row r="1285" spans="3:9" x14ac:dyDescent="0.35">
      <c r="C1285" s="78">
        <f t="shared" si="151"/>
        <v>619500</v>
      </c>
      <c r="D1285" s="104">
        <v>5.6421285243865296E-3</v>
      </c>
      <c r="E1285" s="105">
        <v>4.3535136237422015E-2</v>
      </c>
      <c r="F1285" s="115">
        <f t="shared" si="152"/>
        <v>172255.23757344397</v>
      </c>
      <c r="G1285" s="116">
        <f t="shared" si="153"/>
        <v>11274068.582263792</v>
      </c>
      <c r="H1285" s="110">
        <f t="shared" si="154"/>
        <v>5.6421285243865305E-3</v>
      </c>
      <c r="I1285" s="111">
        <f t="shared" si="155"/>
        <v>4.3535136237422008E-2</v>
      </c>
    </row>
    <row r="1286" spans="3:9" x14ac:dyDescent="0.35">
      <c r="C1286" s="78">
        <f t="shared" si="151"/>
        <v>620000</v>
      </c>
      <c r="D1286" s="104">
        <v>5.6177526029262065E-3</v>
      </c>
      <c r="E1286" s="105">
        <v>4.3411218355872694E-2</v>
      </c>
      <c r="F1286" s="115">
        <f t="shared" si="152"/>
        <v>171511.03613881322</v>
      </c>
      <c r="G1286" s="116">
        <f t="shared" si="153"/>
        <v>11241978.210763933</v>
      </c>
      <c r="H1286" s="110">
        <f t="shared" si="154"/>
        <v>5.6177526029262065E-3</v>
      </c>
      <c r="I1286" s="111">
        <f t="shared" si="155"/>
        <v>4.3411218355872694E-2</v>
      </c>
    </row>
    <row r="1287" spans="3:9" x14ac:dyDescent="0.35">
      <c r="C1287" s="78">
        <f t="shared" si="151"/>
        <v>620500</v>
      </c>
      <c r="D1287" s="104">
        <v>5.5934775204559018E-3</v>
      </c>
      <c r="E1287" s="105">
        <v>4.328759601613788E-2</v>
      </c>
      <c r="F1287" s="115">
        <f t="shared" si="152"/>
        <v>170769.91333738042</v>
      </c>
      <c r="G1287" s="116">
        <f t="shared" si="153"/>
        <v>11209964.374195939</v>
      </c>
      <c r="H1287" s="110">
        <f t="shared" si="154"/>
        <v>5.5934775204559018E-3</v>
      </c>
      <c r="I1287" s="111">
        <f t="shared" si="155"/>
        <v>4.3287596016137873E-2</v>
      </c>
    </row>
    <row r="1288" spans="3:9" x14ac:dyDescent="0.35">
      <c r="C1288" s="78">
        <f t="shared" si="151"/>
        <v>621000</v>
      </c>
      <c r="D1288" s="104">
        <v>5.5693028598220755E-3</v>
      </c>
      <c r="E1288" s="105">
        <v>4.3164268513355912E-2</v>
      </c>
      <c r="F1288" s="115">
        <f t="shared" si="152"/>
        <v>170031.85643337006</v>
      </c>
      <c r="G1288" s="116">
        <f t="shared" si="153"/>
        <v>11178026.890025439</v>
      </c>
      <c r="H1288" s="110">
        <f t="shared" si="154"/>
        <v>5.5693028598220746E-3</v>
      </c>
      <c r="I1288" s="111">
        <f t="shared" si="155"/>
        <v>4.3164268513355912E-2</v>
      </c>
    </row>
    <row r="1289" spans="3:9" x14ac:dyDescent="0.35">
      <c r="C1289" s="78">
        <f t="shared" si="151"/>
        <v>621500</v>
      </c>
      <c r="D1289" s="104">
        <v>5.5452282055968799E-3</v>
      </c>
      <c r="E1289" s="105">
        <v>4.3041235144346227E-2</v>
      </c>
      <c r="F1289" s="115">
        <f t="shared" si="152"/>
        <v>169296.85274369243</v>
      </c>
      <c r="G1289" s="116">
        <f t="shared" si="153"/>
        <v>11146165.576153407</v>
      </c>
      <c r="H1289" s="110">
        <f t="shared" si="154"/>
        <v>5.5452282055968799E-3</v>
      </c>
      <c r="I1289" s="111">
        <f t="shared" si="155"/>
        <v>4.304123514434622E-2</v>
      </c>
    </row>
    <row r="1290" spans="3:9" x14ac:dyDescent="0.35">
      <c r="C1290" s="78">
        <f t="shared" si="151"/>
        <v>622000</v>
      </c>
      <c r="D1290" s="104">
        <v>5.5212531440710236E-3</v>
      </c>
      <c r="E1290" s="105">
        <v>4.2918495207605274E-2</v>
      </c>
      <c r="F1290" s="115">
        <f t="shared" si="152"/>
        <v>168564.88963772554</v>
      </c>
      <c r="G1290" s="116">
        <f t="shared" si="153"/>
        <v>11114380.250915105</v>
      </c>
      <c r="H1290" s="110">
        <f t="shared" si="154"/>
        <v>5.5212531440710236E-3</v>
      </c>
      <c r="I1290" s="111">
        <f t="shared" si="155"/>
        <v>4.2918495207605267E-2</v>
      </c>
    </row>
    <row r="1291" spans="3:9" x14ac:dyDescent="0.35">
      <c r="C1291" s="78">
        <f t="shared" si="151"/>
        <v>622500</v>
      </c>
      <c r="D1291" s="104">
        <v>5.4973772632466575E-3</v>
      </c>
      <c r="E1291" s="105">
        <v>4.2796048003302646E-2</v>
      </c>
      <c r="F1291" s="115">
        <f t="shared" si="152"/>
        <v>167835.95453709815</v>
      </c>
      <c r="G1291" s="116">
        <f t="shared" si="153"/>
        <v>11082670.73307908</v>
      </c>
      <c r="H1291" s="110">
        <f t="shared" si="154"/>
        <v>5.4973772632466575E-3</v>
      </c>
      <c r="I1291" s="111">
        <f t="shared" si="155"/>
        <v>4.2796048003302639E-2</v>
      </c>
    </row>
    <row r="1292" spans="3:9" x14ac:dyDescent="0.35">
      <c r="C1292" s="78">
        <f t="shared" si="151"/>
        <v>623000</v>
      </c>
      <c r="D1292" s="104">
        <v>5.4736001528302956E-3</v>
      </c>
      <c r="E1292" s="105">
        <v>4.2673892833276973E-2</v>
      </c>
      <c r="F1292" s="115">
        <f t="shared" si="152"/>
        <v>167110.03491547349</v>
      </c>
      <c r="G1292" s="116">
        <f t="shared" si="153"/>
        <v>11051036.841846101</v>
      </c>
      <c r="H1292" s="110">
        <f t="shared" si="154"/>
        <v>5.4736001528302965E-3</v>
      </c>
      <c r="I1292" s="111">
        <f t="shared" si="155"/>
        <v>4.2673892833276973E-2</v>
      </c>
    </row>
    <row r="1293" spans="3:9" x14ac:dyDescent="0.35">
      <c r="C1293" s="78">
        <f t="shared" si="151"/>
        <v>623500</v>
      </c>
      <c r="D1293" s="104">
        <v>5.4499214042257656E-3</v>
      </c>
      <c r="E1293" s="105">
        <v>4.255202900103202E-2</v>
      </c>
      <c r="F1293" s="115">
        <f t="shared" si="152"/>
        <v>166387.1182983341</v>
      </c>
      <c r="G1293" s="116">
        <f t="shared" si="153"/>
        <v>11019478.396848148</v>
      </c>
      <c r="H1293" s="110">
        <f t="shared" si="154"/>
        <v>5.4499214042257665E-3</v>
      </c>
      <c r="I1293" s="111">
        <f t="shared" si="155"/>
        <v>4.255202900103202E-2</v>
      </c>
    </row>
    <row r="1294" spans="3:9" x14ac:dyDescent="0.35">
      <c r="C1294" s="78">
        <f t="shared" si="151"/>
        <v>624000</v>
      </c>
      <c r="D1294" s="104">
        <v>5.4263406105271887E-3</v>
      </c>
      <c r="E1294" s="105">
        <v>4.2430455811732631E-2</v>
      </c>
      <c r="F1294" s="115">
        <f t="shared" si="152"/>
        <v>165667.19226276749</v>
      </c>
      <c r="G1294" s="116">
        <f t="shared" si="153"/>
        <v>10987995.218147362</v>
      </c>
      <c r="H1294" s="110">
        <f t="shared" si="154"/>
        <v>5.4263406105271887E-3</v>
      </c>
      <c r="I1294" s="111">
        <f t="shared" si="155"/>
        <v>4.2430455811732631E-2</v>
      </c>
    </row>
    <row r="1295" spans="3:9" x14ac:dyDescent="0.35">
      <c r="C1295" s="78">
        <f t="shared" si="151"/>
        <v>624500</v>
      </c>
      <c r="D1295" s="104">
        <v>5.4028573665119836E-3</v>
      </c>
      <c r="E1295" s="105">
        <v>4.2309172572200897E-2</v>
      </c>
      <c r="F1295" s="115">
        <f t="shared" si="152"/>
        <v>164950.24443725264</v>
      </c>
      <c r="G1295" s="116">
        <f t="shared" si="153"/>
        <v>10956587.126235051</v>
      </c>
      <c r="H1295" s="110">
        <f t="shared" si="154"/>
        <v>5.4028573665119836E-3</v>
      </c>
      <c r="I1295" s="111">
        <f t="shared" si="155"/>
        <v>4.230917257220089E-2</v>
      </c>
    </row>
    <row r="1296" spans="3:9" x14ac:dyDescent="0.35">
      <c r="C1296" s="78">
        <f t="shared" si="151"/>
        <v>625000</v>
      </c>
      <c r="D1296" s="104">
        <v>5.379471268633907E-3</v>
      </c>
      <c r="E1296" s="105">
        <v>4.2188178590912062E-2</v>
      </c>
      <c r="F1296" s="115">
        <f t="shared" si="152"/>
        <v>164236.26250144732</v>
      </c>
      <c r="G1296" s="116">
        <f t="shared" si="153"/>
        <v>10925253.942030635</v>
      </c>
      <c r="H1296" s="110">
        <f t="shared" si="154"/>
        <v>5.379471268633907E-3</v>
      </c>
      <c r="I1296" s="111">
        <f t="shared" si="155"/>
        <v>4.2188178590912048E-2</v>
      </c>
    </row>
    <row r="1297" spans="3:9" x14ac:dyDescent="0.35">
      <c r="C1297" s="78">
        <f t="shared" si="151"/>
        <v>625500</v>
      </c>
      <c r="D1297" s="104">
        <v>5.3561819150161174E-3</v>
      </c>
      <c r="E1297" s="105">
        <v>4.206747317799063E-2</v>
      </c>
      <c r="F1297" s="115">
        <f t="shared" si="152"/>
        <v>163525.23418597653</v>
      </c>
      <c r="G1297" s="116">
        <f t="shared" si="153"/>
        <v>10893995.486880634</v>
      </c>
      <c r="H1297" s="110">
        <f t="shared" si="154"/>
        <v>5.3561819150161182E-3</v>
      </c>
      <c r="I1297" s="111">
        <f t="shared" si="155"/>
        <v>4.206747317799063E-2</v>
      </c>
    </row>
    <row r="1298" spans="3:9" x14ac:dyDescent="0.35">
      <c r="C1298" s="78">
        <f t="shared" si="151"/>
        <v>626000</v>
      </c>
      <c r="D1298" s="104">
        <v>5.3329889054442685E-3</v>
      </c>
      <c r="E1298" s="105">
        <v>4.1947055645206531E-2</v>
      </c>
      <c r="F1298" s="115">
        <f t="shared" si="152"/>
        <v>162817.14727222151</v>
      </c>
      <c r="G1298" s="116">
        <f t="shared" si="153"/>
        <v>10862811.582557671</v>
      </c>
      <c r="H1298" s="110">
        <f t="shared" si="154"/>
        <v>5.3329889054442685E-3</v>
      </c>
      <c r="I1298" s="111">
        <f t="shared" si="155"/>
        <v>4.1947055645206531E-2</v>
      </c>
    </row>
    <row r="1299" spans="3:9" x14ac:dyDescent="0.35">
      <c r="C1299" s="78">
        <f t="shared" si="151"/>
        <v>626500</v>
      </c>
      <c r="D1299" s="104">
        <v>5.3098918413596293E-3</v>
      </c>
      <c r="E1299" s="105">
        <v>4.1826925305971041E-2</v>
      </c>
      <c r="F1299" s="115">
        <f t="shared" si="152"/>
        <v>162111.98959210978</v>
      </c>
      <c r="G1299" s="116">
        <f t="shared" si="153"/>
        <v>10831702.051259423</v>
      </c>
      <c r="H1299" s="110">
        <f t="shared" si="154"/>
        <v>5.3098918413596293E-3</v>
      </c>
      <c r="I1299" s="111">
        <f t="shared" si="155"/>
        <v>4.1826925305971034E-2</v>
      </c>
    </row>
    <row r="1300" spans="3:9" x14ac:dyDescent="0.35">
      <c r="C1300" s="78">
        <f t="shared" si="151"/>
        <v>627000</v>
      </c>
      <c r="D1300" s="104">
        <v>5.2868903258522374E-3</v>
      </c>
      <c r="E1300" s="105">
        <v>4.170708147533294E-2</v>
      </c>
      <c r="F1300" s="115">
        <f t="shared" si="152"/>
        <v>161409.74902790607</v>
      </c>
      <c r="G1300" s="116">
        <f t="shared" si="153"/>
        <v>10800666.715607625</v>
      </c>
      <c r="H1300" s="110">
        <f t="shared" si="154"/>
        <v>5.2868903258522374E-3</v>
      </c>
      <c r="I1300" s="111">
        <f t="shared" si="155"/>
        <v>4.1707081475332933E-2</v>
      </c>
    </row>
    <row r="1301" spans="3:9" x14ac:dyDescent="0.35">
      <c r="C1301" s="78">
        <f t="shared" si="151"/>
        <v>627500</v>
      </c>
      <c r="D1301" s="104">
        <v>5.2639839636540826E-3</v>
      </c>
      <c r="E1301" s="105">
        <v>4.1587523469974616E-2</v>
      </c>
      <c r="F1301" s="115">
        <f t="shared" si="152"/>
        <v>160710.41351200419</v>
      </c>
      <c r="G1301" s="116">
        <f t="shared" si="153"/>
        <v>10769705.398647055</v>
      </c>
      <c r="H1301" s="110">
        <f t="shared" si="154"/>
        <v>5.2639839636540826E-3</v>
      </c>
      <c r="I1301" s="111">
        <f t="shared" si="155"/>
        <v>4.1587523469974609E-2</v>
      </c>
    </row>
    <row r="1302" spans="3:9" x14ac:dyDescent="0.35">
      <c r="C1302" s="78">
        <f t="shared" si="151"/>
        <v>628000</v>
      </c>
      <c r="D1302" s="104">
        <v>5.2411723611323069E-3</v>
      </c>
      <c r="E1302" s="105">
        <v>4.1468250608208183E-2</v>
      </c>
      <c r="F1302" s="115">
        <f t="shared" si="152"/>
        <v>160013.97102671949</v>
      </c>
      <c r="G1302" s="116">
        <f t="shared" si="153"/>
        <v>10738817.923844535</v>
      </c>
      <c r="H1302" s="110">
        <f t="shared" si="154"/>
        <v>5.2411723611323069E-3</v>
      </c>
      <c r="I1302" s="111">
        <f t="shared" si="155"/>
        <v>4.1468250608208183E-2</v>
      </c>
    </row>
    <row r="1303" spans="3:9" x14ac:dyDescent="0.35">
      <c r="C1303" s="78">
        <f t="shared" si="151"/>
        <v>628500</v>
      </c>
      <c r="D1303" s="104">
        <v>5.2184551262824484E-3</v>
      </c>
      <c r="E1303" s="105">
        <v>4.1349262209971531E-2</v>
      </c>
      <c r="F1303" s="115">
        <f t="shared" si="152"/>
        <v>159320.40960408255</v>
      </c>
      <c r="G1303" s="116">
        <f t="shared" si="153"/>
        <v>10708004.115087906</v>
      </c>
      <c r="H1303" s="110">
        <f t="shared" si="154"/>
        <v>5.2184551262824492E-3</v>
      </c>
      <c r="I1303" s="111">
        <f t="shared" si="155"/>
        <v>4.1349262209971524E-2</v>
      </c>
    </row>
    <row r="1304" spans="3:9" x14ac:dyDescent="0.35">
      <c r="C1304" s="78">
        <f t="shared" si="151"/>
        <v>629000</v>
      </c>
      <c r="D1304" s="104">
        <v>5.1958318687216933E-3</v>
      </c>
      <c r="E1304" s="105">
        <v>4.1230557596824473E-2</v>
      </c>
      <c r="F1304" s="115">
        <f t="shared" si="152"/>
        <v>158629.7173256331</v>
      </c>
      <c r="G1304" s="116">
        <f t="shared" si="153"/>
        <v>10677263.796685029</v>
      </c>
      <c r="H1304" s="110">
        <f t="shared" si="154"/>
        <v>5.1958318687216933E-3</v>
      </c>
      <c r="I1304" s="111">
        <f t="shared" si="155"/>
        <v>4.1230557596824466E-2</v>
      </c>
    </row>
    <row r="1305" spans="3:9" x14ac:dyDescent="0.35">
      <c r="C1305" s="78">
        <f t="shared" si="151"/>
        <v>629500</v>
      </c>
      <c r="D1305" s="104">
        <v>5.1733021996821756E-3</v>
      </c>
      <c r="E1305" s="105">
        <v>4.1112136091944931E-2</v>
      </c>
      <c r="F1305" s="115">
        <f t="shared" si="152"/>
        <v>157941.88232221565</v>
      </c>
      <c r="G1305" s="116">
        <f t="shared" si="153"/>
        <v>10646596.793362796</v>
      </c>
      <c r="H1305" s="110">
        <f t="shared" si="154"/>
        <v>5.1733021996821756E-3</v>
      </c>
      <c r="I1305" s="111">
        <f t="shared" si="155"/>
        <v>4.1112136091944924E-2</v>
      </c>
    </row>
    <row r="1306" spans="3:9" x14ac:dyDescent="0.35">
      <c r="C1306" s="78">
        <f t="shared" si="151"/>
        <v>630000</v>
      </c>
      <c r="D1306" s="104">
        <v>5.1508657320043019E-3</v>
      </c>
      <c r="E1306" s="105">
        <v>4.0993997020125024E-2</v>
      </c>
      <c r="F1306" s="115">
        <f t="shared" si="152"/>
        <v>157256.89277377544</v>
      </c>
      <c r="G1306" s="116">
        <f t="shared" si="153"/>
        <v>10616002.930266125</v>
      </c>
      <c r="H1306" s="110">
        <f t="shared" si="154"/>
        <v>5.1508657320043011E-3</v>
      </c>
      <c r="I1306" s="111">
        <f t="shared" si="155"/>
        <v>4.0993997020125024E-2</v>
      </c>
    </row>
    <row r="1307" spans="3:9" x14ac:dyDescent="0.35">
      <c r="C1307" s="78">
        <f t="shared" si="151"/>
        <v>630500</v>
      </c>
      <c r="D1307" s="104">
        <v>5.1285220801300848E-3</v>
      </c>
      <c r="E1307" s="105">
        <v>4.0876139707767198E-2</v>
      </c>
      <c r="F1307" s="115">
        <f t="shared" si="152"/>
        <v>156574.73690915518</v>
      </c>
      <c r="G1307" s="116">
        <f t="shared" si="153"/>
        <v>10585482.032956947</v>
      </c>
      <c r="H1307" s="110">
        <f t="shared" si="154"/>
        <v>5.1285220801300848E-3</v>
      </c>
      <c r="I1307" s="111">
        <f t="shared" si="155"/>
        <v>4.0876139707767191E-2</v>
      </c>
    </row>
    <row r="1308" spans="3:9" x14ac:dyDescent="0.35">
      <c r="C1308" s="78">
        <f t="shared" si="151"/>
        <v>631000</v>
      </c>
      <c r="D1308" s="104">
        <v>5.1062708600965265E-3</v>
      </c>
      <c r="E1308" s="105">
        <v>4.0758563482880483E-2</v>
      </c>
      <c r="F1308" s="115">
        <f t="shared" si="152"/>
        <v>155895.40300589279</v>
      </c>
      <c r="G1308" s="116">
        <f t="shared" si="153"/>
        <v>10555033.927413244</v>
      </c>
      <c r="H1308" s="110">
        <f t="shared" si="154"/>
        <v>5.1062708600965265E-3</v>
      </c>
      <c r="I1308" s="111">
        <f t="shared" si="155"/>
        <v>4.0758563482880476E-2</v>
      </c>
    </row>
    <row r="1309" spans="3:9" x14ac:dyDescent="0.35">
      <c r="C1309" s="78">
        <f t="shared" si="151"/>
        <v>631500</v>
      </c>
      <c r="D1309" s="104">
        <v>5.0841116895290151E-3</v>
      </c>
      <c r="E1309" s="105">
        <v>4.064126767507651E-2</v>
      </c>
      <c r="F1309" s="115">
        <f t="shared" si="152"/>
        <v>155218.87939001998</v>
      </c>
      <c r="G1309" s="116">
        <f t="shared" si="153"/>
        <v>10524658.440028016</v>
      </c>
      <c r="H1309" s="110">
        <f t="shared" si="154"/>
        <v>5.084111689529016E-3</v>
      </c>
      <c r="I1309" s="111">
        <f t="shared" si="155"/>
        <v>4.0641267675076503E-2</v>
      </c>
    </row>
    <row r="1310" spans="3:9" x14ac:dyDescent="0.35">
      <c r="C1310" s="78">
        <f t="shared" si="151"/>
        <v>632000</v>
      </c>
      <c r="D1310" s="104">
        <v>5.0620441876347592E-3</v>
      </c>
      <c r="E1310" s="105">
        <v>4.0524251615565852E-2</v>
      </c>
      <c r="F1310" s="115">
        <f t="shared" si="152"/>
        <v>154545.15443586168</v>
      </c>
      <c r="G1310" s="116">
        <f t="shared" si="153"/>
        <v>10494355.39760833</v>
      </c>
      <c r="H1310" s="110">
        <f t="shared" si="154"/>
        <v>5.0620441876347592E-3</v>
      </c>
      <c r="I1310" s="111">
        <f t="shared" si="155"/>
        <v>4.0524251615565846E-2</v>
      </c>
    </row>
    <row r="1311" spans="3:9" x14ac:dyDescent="0.35">
      <c r="C1311" s="78">
        <f t="shared" si="151"/>
        <v>632500</v>
      </c>
      <c r="D1311" s="104">
        <v>5.040067975196242E-3</v>
      </c>
      <c r="E1311" s="105">
        <v>4.0407514637154071E-2</v>
      </c>
      <c r="F1311" s="115">
        <f t="shared" si="152"/>
        <v>153874.21656583634</v>
      </c>
      <c r="G1311" s="116">
        <f t="shared" si="153"/>
        <v>10464124.627374301</v>
      </c>
      <c r="H1311" s="110">
        <f t="shared" si="154"/>
        <v>5.0400679751962428E-3</v>
      </c>
      <c r="I1311" s="111">
        <f t="shared" si="155"/>
        <v>4.0407514637154064E-2</v>
      </c>
    </row>
    <row r="1312" spans="3:9" x14ac:dyDescent="0.35">
      <c r="C1312" s="78">
        <f t="shared" si="151"/>
        <v>633000</v>
      </c>
      <c r="D1312" s="104">
        <v>5.0181826745647013E-3</v>
      </c>
      <c r="E1312" s="105">
        <v>4.029105607423801E-2</v>
      </c>
      <c r="F1312" s="115">
        <f t="shared" si="152"/>
        <v>153206.05425025665</v>
      </c>
      <c r="G1312" s="116">
        <f t="shared" si="153"/>
        <v>10433965.956958128</v>
      </c>
      <c r="H1312" s="110">
        <f t="shared" si="154"/>
        <v>5.0181826745647022E-3</v>
      </c>
      <c r="I1312" s="111">
        <f t="shared" si="155"/>
        <v>4.0291056074238003E-2</v>
      </c>
    </row>
    <row r="1313" spans="3:9" x14ac:dyDescent="0.35">
      <c r="C1313" s="78">
        <f t="shared" si="151"/>
        <v>633500</v>
      </c>
      <c r="D1313" s="104">
        <v>4.9963879096536481E-3</v>
      </c>
      <c r="E1313" s="105">
        <v>4.0174875262801953E-2</v>
      </c>
      <c r="F1313" s="115">
        <f t="shared" si="152"/>
        <v>152540.65600713188</v>
      </c>
      <c r="G1313" s="116">
        <f t="shared" si="153"/>
        <v>10403879.214403106</v>
      </c>
      <c r="H1313" s="110">
        <f t="shared" si="154"/>
        <v>4.9963879096536481E-3</v>
      </c>
      <c r="I1313" s="111">
        <f t="shared" si="155"/>
        <v>4.0174875262801953E-2</v>
      </c>
    </row>
    <row r="1314" spans="3:9" x14ac:dyDescent="0.35">
      <c r="C1314" s="78">
        <f t="shared" si="151"/>
        <v>634000</v>
      </c>
      <c r="D1314" s="104">
        <v>4.9746833059323928E-3</v>
      </c>
      <c r="E1314" s="105">
        <v>4.0058971540413865E-2</v>
      </c>
      <c r="F1314" s="115">
        <f t="shared" si="152"/>
        <v>151878.01040197018</v>
      </c>
      <c r="G1314" s="116">
        <f t="shared" si="153"/>
        <v>10373864.228162641</v>
      </c>
      <c r="H1314" s="110">
        <f t="shared" si="154"/>
        <v>4.9746833059323928E-3</v>
      </c>
      <c r="I1314" s="111">
        <f t="shared" si="155"/>
        <v>4.0058971540413858E-2</v>
      </c>
    </row>
    <row r="1315" spans="3:9" x14ac:dyDescent="0.35">
      <c r="C1315" s="78">
        <f t="shared" si="151"/>
        <v>634500</v>
      </c>
      <c r="D1315" s="104">
        <v>4.9530684904196169E-3</v>
      </c>
      <c r="E1315" s="105">
        <v>3.9943344246221556E-2</v>
      </c>
      <c r="F1315" s="115">
        <f t="shared" si="152"/>
        <v>151218.10604758217</v>
      </c>
      <c r="G1315" s="116">
        <f t="shared" si="153"/>
        <v>10343920.827099269</v>
      </c>
      <c r="H1315" s="110">
        <f t="shared" si="154"/>
        <v>4.9530684904196169E-3</v>
      </c>
      <c r="I1315" s="111">
        <f t="shared" si="155"/>
        <v>3.9943344246221556E-2</v>
      </c>
    </row>
    <row r="1316" spans="3:9" x14ac:dyDescent="0.35">
      <c r="C1316" s="78">
        <f t="shared" si="151"/>
        <v>635000</v>
      </c>
      <c r="D1316" s="104">
        <v>4.9315430916769655E-3</v>
      </c>
      <c r="E1316" s="105">
        <v>3.9827992720948974E-2</v>
      </c>
      <c r="F1316" s="115">
        <f t="shared" si="152"/>
        <v>150560.93160388558</v>
      </c>
      <c r="G1316" s="116">
        <f t="shared" si="153"/>
        <v>10314048.840483686</v>
      </c>
      <c r="H1316" s="110">
        <f t="shared" si="154"/>
        <v>4.9315430916769655E-3</v>
      </c>
      <c r="I1316" s="111">
        <f t="shared" si="155"/>
        <v>3.9827992720948967E-2</v>
      </c>
    </row>
    <row r="1317" spans="3:9" x14ac:dyDescent="0.35">
      <c r="C1317" s="78">
        <f t="shared" si="151"/>
        <v>635500</v>
      </c>
      <c r="D1317" s="104">
        <v>4.9101067398026532E-3</v>
      </c>
      <c r="E1317" s="105">
        <v>3.9712916306892478E-2</v>
      </c>
      <c r="F1317" s="115">
        <f t="shared" si="152"/>
        <v>149906.47577770974</v>
      </c>
      <c r="G1317" s="116">
        <f t="shared" si="153"/>
        <v>10284248.097993791</v>
      </c>
      <c r="H1317" s="110">
        <f t="shared" si="154"/>
        <v>4.9101067398026541E-3</v>
      </c>
      <c r="I1317" s="111">
        <f t="shared" si="155"/>
        <v>3.9712916306892478E-2</v>
      </c>
    </row>
    <row r="1318" spans="3:9" x14ac:dyDescent="0.35">
      <c r="C1318" s="78">
        <f t="shared" si="151"/>
        <v>636000</v>
      </c>
      <c r="D1318" s="104">
        <v>4.8887590664251183E-3</v>
      </c>
      <c r="E1318" s="105">
        <v>3.959811434791697E-2</v>
      </c>
      <c r="F1318" s="115">
        <f t="shared" si="152"/>
        <v>149254.72732260212</v>
      </c>
      <c r="G1318" s="116">
        <f t="shared" si="153"/>
        <v>10254518.429713678</v>
      </c>
      <c r="H1318" s="110">
        <f t="shared" si="154"/>
        <v>4.8887590664251192E-3</v>
      </c>
      <c r="I1318" s="111">
        <f t="shared" si="155"/>
        <v>3.959811434791697E-2</v>
      </c>
    </row>
    <row r="1319" spans="3:9" x14ac:dyDescent="0.35">
      <c r="C1319" s="78">
        <f t="shared" si="151"/>
        <v>636500</v>
      </c>
      <c r="D1319" s="104">
        <v>4.8674997046966872E-3</v>
      </c>
      <c r="E1319" s="105">
        <v>3.9483586189452261E-2</v>
      </c>
      <c r="F1319" s="115">
        <f t="shared" si="152"/>
        <v>148605.67503863471</v>
      </c>
      <c r="G1319" s="116">
        <f t="shared" si="153"/>
        <v>10224859.666132696</v>
      </c>
      <c r="H1319" s="110">
        <f t="shared" si="154"/>
        <v>4.8674997046966872E-3</v>
      </c>
      <c r="I1319" s="111">
        <f t="shared" si="155"/>
        <v>3.9483586189452261E-2</v>
      </c>
    </row>
    <row r="1320" spans="3:9" x14ac:dyDescent="0.35">
      <c r="C1320" s="78">
        <f t="shared" si="151"/>
        <v>637000</v>
      </c>
      <c r="D1320" s="104">
        <v>4.8463282892872769E-3</v>
      </c>
      <c r="E1320" s="105">
        <v>3.9369331178489259E-2</v>
      </c>
      <c r="F1320" s="115">
        <f t="shared" si="152"/>
        <v>147959.30777221188</v>
      </c>
      <c r="G1320" s="116">
        <f t="shared" si="153"/>
        <v>10195271.638144467</v>
      </c>
      <c r="H1320" s="110">
        <f t="shared" si="154"/>
        <v>4.8463282892872769E-3</v>
      </c>
      <c r="I1320" s="111">
        <f t="shared" si="155"/>
        <v>3.9369331178489252E-2</v>
      </c>
    </row>
    <row r="1321" spans="3:9" x14ac:dyDescent="0.35">
      <c r="C1321" s="78">
        <f t="shared" si="151"/>
        <v>637500</v>
      </c>
      <c r="D1321" s="104">
        <v>4.8252444563781039E-3</v>
      </c>
      <c r="E1321" s="105">
        <v>3.9255348663576349E-2</v>
      </c>
      <c r="F1321" s="115">
        <f t="shared" si="152"/>
        <v>147315.6144158782</v>
      </c>
      <c r="G1321" s="116">
        <f t="shared" si="153"/>
        <v>10165754.177045943</v>
      </c>
      <c r="H1321" s="110">
        <f t="shared" si="154"/>
        <v>4.8252444563781048E-3</v>
      </c>
      <c r="I1321" s="111">
        <f t="shared" si="155"/>
        <v>3.9255348663576342E-2</v>
      </c>
    </row>
    <row r="1322" spans="3:9" x14ac:dyDescent="0.35">
      <c r="C1322" s="78">
        <f t="shared" si="151"/>
        <v>638000</v>
      </c>
      <c r="D1322" s="104">
        <v>4.8042478436554478E-3</v>
      </c>
      <c r="E1322" s="105">
        <v>3.9141637994815563E-2</v>
      </c>
      <c r="F1322" s="115">
        <f t="shared" si="152"/>
        <v>146674.58390812812</v>
      </c>
      <c r="G1322" s="116">
        <f t="shared" si="153"/>
        <v>10136307.114536416</v>
      </c>
      <c r="H1322" s="110">
        <f t="shared" si="154"/>
        <v>4.8042478436554487E-3</v>
      </c>
      <c r="I1322" s="111">
        <f t="shared" si="155"/>
        <v>3.9141637994815556E-2</v>
      </c>
    </row>
    <row r="1323" spans="3:9" x14ac:dyDescent="0.35">
      <c r="C1323" s="78">
        <f t="shared" si="151"/>
        <v>638500</v>
      </c>
      <c r="D1323" s="104">
        <v>4.7833380903044157E-3</v>
      </c>
      <c r="E1323" s="105">
        <v>3.902819852385897E-2</v>
      </c>
      <c r="F1323" s="115">
        <f t="shared" si="152"/>
        <v>146036.20523321556</v>
      </c>
      <c r="G1323" s="116">
        <f t="shared" si="153"/>
        <v>10106930.28271658</v>
      </c>
      <c r="H1323" s="110">
        <f t="shared" si="154"/>
        <v>4.7833380903044157E-3</v>
      </c>
      <c r="I1323" s="111">
        <f t="shared" si="155"/>
        <v>3.9028198523858963E-2</v>
      </c>
    </row>
    <row r="1324" spans="3:9" x14ac:dyDescent="0.35">
      <c r="C1324" s="78">
        <f t="shared" si="151"/>
        <v>639000</v>
      </c>
      <c r="D1324" s="104">
        <v>4.7625148370027369E-3</v>
      </c>
      <c r="E1324" s="105">
        <v>3.8915029603904881E-2</v>
      </c>
      <c r="F1324" s="115">
        <f t="shared" si="152"/>
        <v>145400.46742096453</v>
      </c>
      <c r="G1324" s="116">
        <f t="shared" si="153"/>
        <v>10077623.514087558</v>
      </c>
      <c r="H1324" s="110">
        <f t="shared" si="154"/>
        <v>4.7625148370027378E-3</v>
      </c>
      <c r="I1324" s="111">
        <f t="shared" si="155"/>
        <v>3.8915029603904881E-2</v>
      </c>
    </row>
    <row r="1325" spans="3:9" x14ac:dyDescent="0.35">
      <c r="C1325" s="78">
        <f t="shared" si="151"/>
        <v>639500</v>
      </c>
      <c r="D1325" s="104">
        <v>4.7417777259146036E-3</v>
      </c>
      <c r="E1325" s="105">
        <v>3.8802130589694277E-2</v>
      </c>
      <c r="F1325" s="115">
        <f t="shared" si="152"/>
        <v>144767.35954658093</v>
      </c>
      <c r="G1325" s="116">
        <f t="shared" si="153"/>
        <v>10048386.641549964</v>
      </c>
      <c r="H1325" s="110">
        <f t="shared" si="154"/>
        <v>4.7417777259146036E-3</v>
      </c>
      <c r="I1325" s="111">
        <f t="shared" si="155"/>
        <v>3.8802130589694277E-2</v>
      </c>
    </row>
    <row r="1326" spans="3:9" x14ac:dyDescent="0.35">
      <c r="C1326" s="78">
        <f t="shared" si="151"/>
        <v>640000</v>
      </c>
      <c r="D1326" s="104">
        <v>4.7211264006845124E-3</v>
      </c>
      <c r="E1326" s="105">
        <v>3.8689500837507017E-2</v>
      </c>
      <c r="F1326" s="115">
        <f t="shared" si="152"/>
        <v>144136.87073046475</v>
      </c>
      <c r="G1326" s="116">
        <f t="shared" si="153"/>
        <v>10019219.498402929</v>
      </c>
      <c r="H1326" s="110">
        <f t="shared" si="154"/>
        <v>4.7211264006845124E-3</v>
      </c>
      <c r="I1326" s="111">
        <f t="shared" si="155"/>
        <v>3.8689500837507017E-2</v>
      </c>
    </row>
    <row r="1327" spans="3:9" x14ac:dyDescent="0.35">
      <c r="C1327" s="78">
        <f t="shared" si="151"/>
        <v>640500</v>
      </c>
      <c r="D1327" s="104">
        <v>4.7005605064311387E-3</v>
      </c>
      <c r="E1327" s="105">
        <v>3.8577139705158262E-2</v>
      </c>
      <c r="F1327" s="115">
        <f t="shared" si="152"/>
        <v>143508.99013802284</v>
      </c>
      <c r="G1327" s="116">
        <f t="shared" si="153"/>
        <v>9990121.9183431733</v>
      </c>
      <c r="H1327" s="110">
        <f t="shared" si="154"/>
        <v>4.7005605064311387E-3</v>
      </c>
      <c r="I1327" s="111">
        <f t="shared" si="155"/>
        <v>3.8577139705158255E-2</v>
      </c>
    </row>
    <row r="1328" spans="3:9" x14ac:dyDescent="0.35">
      <c r="C1328" s="78">
        <f t="shared" ref="C1328:C1391" si="156">C1327+500</f>
        <v>641000</v>
      </c>
      <c r="D1328" s="104">
        <v>4.6800796897412417E-3</v>
      </c>
      <c r="E1328" s="105">
        <v>3.8465046551994744E-2</v>
      </c>
      <c r="F1328" s="115">
        <f t="shared" ref="F1328:F1391" si="157">D1328*F$46</f>
        <v>142883.70697948299</v>
      </c>
      <c r="G1328" s="116">
        <f t="shared" ref="G1328:G1391" si="158">E1328*G$46</f>
        <v>9961093.7354640458</v>
      </c>
      <c r="H1328" s="110">
        <f t="shared" ref="H1328:H1391" si="159">((1000*F1328)/H$45)/H$46</f>
        <v>4.6800796897412417E-3</v>
      </c>
      <c r="I1328" s="111">
        <f t="shared" ref="I1328:I1391" si="160">((1000*G1328)/I$45)/I$46</f>
        <v>3.8465046551994744E-2</v>
      </c>
    </row>
    <row r="1329" spans="3:9" x14ac:dyDescent="0.35">
      <c r="C1329" s="78">
        <f t="shared" si="156"/>
        <v>641500</v>
      </c>
      <c r="D1329" s="104">
        <v>4.6596835986635861E-3</v>
      </c>
      <c r="E1329" s="105">
        <v>3.8353220738891157E-2</v>
      </c>
      <c r="F1329" s="115">
        <f t="shared" si="157"/>
        <v>142261.01050970817</v>
      </c>
      <c r="G1329" s="116">
        <f t="shared" si="158"/>
        <v>9932134.7842545714</v>
      </c>
      <c r="H1329" s="110">
        <f t="shared" si="159"/>
        <v>4.6596835986635861E-3</v>
      </c>
      <c r="I1329" s="111">
        <f t="shared" si="160"/>
        <v>3.835322073889115E-2</v>
      </c>
    </row>
    <row r="1330" spans="3:9" x14ac:dyDescent="0.35">
      <c r="C1330" s="78">
        <f t="shared" si="156"/>
        <v>642000</v>
      </c>
      <c r="D1330" s="104">
        <v>4.6393718827029062E-3</v>
      </c>
      <c r="E1330" s="105">
        <v>3.8241661628246493E-2</v>
      </c>
      <c r="F1330" s="115">
        <f t="shared" si="157"/>
        <v>141640.89002801254</v>
      </c>
      <c r="G1330" s="116">
        <f t="shared" si="158"/>
        <v>9903244.8995985277</v>
      </c>
      <c r="H1330" s="110">
        <f t="shared" si="159"/>
        <v>4.6393718827029062E-3</v>
      </c>
      <c r="I1330" s="111">
        <f t="shared" si="160"/>
        <v>3.8241661628246493E-2</v>
      </c>
    </row>
    <row r="1331" spans="3:9" x14ac:dyDescent="0.35">
      <c r="C1331" s="78">
        <f t="shared" si="156"/>
        <v>642500</v>
      </c>
      <c r="D1331" s="104">
        <v>4.6191441928138703E-3</v>
      </c>
      <c r="E1331" s="105">
        <v>3.813036858398041E-2</v>
      </c>
      <c r="F1331" s="115">
        <f t="shared" si="157"/>
        <v>141023.33487797691</v>
      </c>
      <c r="G1331" s="116">
        <f t="shared" si="158"/>
        <v>9874423.9167734832</v>
      </c>
      <c r="H1331" s="110">
        <f t="shared" si="159"/>
        <v>4.6191441928138711E-3</v>
      </c>
      <c r="I1331" s="111">
        <f t="shared" si="160"/>
        <v>3.813036858398041E-2</v>
      </c>
    </row>
    <row r="1332" spans="3:9" x14ac:dyDescent="0.35">
      <c r="C1332" s="78">
        <f t="shared" si="156"/>
        <v>643000</v>
      </c>
      <c r="D1332" s="104">
        <v>4.599000181395088E-3</v>
      </c>
      <c r="E1332" s="105">
        <v>3.8019340971529592E-2</v>
      </c>
      <c r="F1332" s="115">
        <f t="shared" si="157"/>
        <v>140408.33444726592</v>
      </c>
      <c r="G1332" s="116">
        <f t="shared" si="158"/>
        <v>9845671.6714498643</v>
      </c>
      <c r="H1332" s="110">
        <f t="shared" si="159"/>
        <v>4.599000181395088E-3</v>
      </c>
      <c r="I1332" s="111">
        <f t="shared" si="160"/>
        <v>3.8019340971529585E-2</v>
      </c>
    </row>
    <row r="1333" spans="3:9" x14ac:dyDescent="0.35">
      <c r="C1333" s="78">
        <f t="shared" si="156"/>
        <v>643500</v>
      </c>
      <c r="D1333" s="104">
        <v>4.5789395022831332E-3</v>
      </c>
      <c r="E1333" s="105">
        <v>3.790857815784416E-2</v>
      </c>
      <c r="F1333" s="115">
        <f t="shared" si="157"/>
        <v>139795.87816744551</v>
      </c>
      <c r="G1333" s="116">
        <f t="shared" si="158"/>
        <v>9816987.999690026</v>
      </c>
      <c r="H1333" s="110">
        <f t="shared" si="159"/>
        <v>4.5789395022831332E-3</v>
      </c>
      <c r="I1333" s="111">
        <f t="shared" si="160"/>
        <v>3.7908578157844153E-2</v>
      </c>
    </row>
    <row r="1334" spans="3:9" x14ac:dyDescent="0.35">
      <c r="C1334" s="78">
        <f t="shared" si="156"/>
        <v>644000</v>
      </c>
      <c r="D1334" s="104">
        <v>4.5589618107466029E-3</v>
      </c>
      <c r="E1334" s="105">
        <v>3.7798079511384058E-2</v>
      </c>
      <c r="F1334" s="115">
        <f t="shared" si="157"/>
        <v>139185.95551380157</v>
      </c>
      <c r="G1334" s="116">
        <f t="shared" si="158"/>
        <v>9788372.7379473131</v>
      </c>
      <c r="H1334" s="110">
        <f t="shared" si="159"/>
        <v>4.5589618107466038E-3</v>
      </c>
      <c r="I1334" s="111">
        <f t="shared" si="160"/>
        <v>3.7798079511384058E-2</v>
      </c>
    </row>
    <row r="1335" spans="3:9" x14ac:dyDescent="0.35">
      <c r="C1335" s="78">
        <f t="shared" si="156"/>
        <v>644500</v>
      </c>
      <c r="D1335" s="104">
        <v>4.5390667634801849E-3</v>
      </c>
      <c r="E1335" s="105">
        <v>3.7687844402115415E-2</v>
      </c>
      <c r="F1335" s="115">
        <f t="shared" si="157"/>
        <v>138578.55600515881</v>
      </c>
      <c r="G1335" s="116">
        <f t="shared" si="158"/>
        <v>9759825.7230651192</v>
      </c>
      <c r="H1335" s="110">
        <f t="shared" si="159"/>
        <v>4.5390667634801858E-3</v>
      </c>
      <c r="I1335" s="111">
        <f t="shared" si="160"/>
        <v>3.7687844402115415E-2</v>
      </c>
    </row>
    <row r="1336" spans="3:9" x14ac:dyDescent="0.35">
      <c r="C1336" s="78">
        <f t="shared" si="156"/>
        <v>645000</v>
      </c>
      <c r="D1336" s="104">
        <v>4.519254018598767E-3</v>
      </c>
      <c r="E1336" s="105">
        <v>3.7577872201506997E-2</v>
      </c>
      <c r="F1336" s="115">
        <f t="shared" si="157"/>
        <v>137973.66920370088</v>
      </c>
      <c r="G1336" s="116">
        <f t="shared" si="158"/>
        <v>9731346.7922759671</v>
      </c>
      <c r="H1336" s="110">
        <f t="shared" si="159"/>
        <v>4.519254018598767E-3</v>
      </c>
      <c r="I1336" s="111">
        <f t="shared" si="160"/>
        <v>3.757787220150699E-2</v>
      </c>
    </row>
    <row r="1337" spans="3:9" x14ac:dyDescent="0.35">
      <c r="C1337" s="78">
        <f t="shared" si="156"/>
        <v>645500</v>
      </c>
      <c r="D1337" s="104">
        <v>4.4995232356315482E-3</v>
      </c>
      <c r="E1337" s="105">
        <v>3.7468162282526592E-2</v>
      </c>
      <c r="F1337" s="115">
        <f t="shared" si="157"/>
        <v>137371.28471479067</v>
      </c>
      <c r="G1337" s="116">
        <f t="shared" si="158"/>
        <v>9702935.7832005788</v>
      </c>
      <c r="H1337" s="110">
        <f t="shared" si="159"/>
        <v>4.4995232356315491E-3</v>
      </c>
      <c r="I1337" s="111">
        <f t="shared" si="160"/>
        <v>3.7468162282526585E-2</v>
      </c>
    </row>
    <row r="1338" spans="3:9" x14ac:dyDescent="0.35">
      <c r="C1338" s="78">
        <f t="shared" si="156"/>
        <v>646000</v>
      </c>
      <c r="D1338" s="104">
        <v>4.479874075516207E-3</v>
      </c>
      <c r="E1338" s="105">
        <v>3.735871401963746E-2</v>
      </c>
      <c r="F1338" s="115">
        <f t="shared" si="157"/>
        <v>136771.39218679216</v>
      </c>
      <c r="G1338" s="116">
        <f t="shared" si="158"/>
        <v>9674592.5338469446</v>
      </c>
      <c r="H1338" s="110">
        <f t="shared" si="159"/>
        <v>4.4798740755162079E-3</v>
      </c>
      <c r="I1338" s="111">
        <f t="shared" si="160"/>
        <v>3.735871401963746E-2</v>
      </c>
    </row>
    <row r="1339" spans="3:9" x14ac:dyDescent="0.35">
      <c r="C1339" s="78">
        <f t="shared" si="156"/>
        <v>646500</v>
      </c>
      <c r="D1339" s="104">
        <v>4.4603062005930559E-3</v>
      </c>
      <c r="E1339" s="105">
        <v>3.724952678879475E-2</v>
      </c>
      <c r="F1339" s="115">
        <f t="shared" si="157"/>
        <v>136173.98131089204</v>
      </c>
      <c r="G1339" s="116">
        <f t="shared" si="158"/>
        <v>9646316.8826094028</v>
      </c>
      <c r="H1339" s="110">
        <f t="shared" si="159"/>
        <v>4.4603062005930567E-3</v>
      </c>
      <c r="I1339" s="111">
        <f t="shared" si="160"/>
        <v>3.724952678879475E-2</v>
      </c>
    </row>
    <row r="1340" spans="3:9" x14ac:dyDescent="0.35">
      <c r="C1340" s="78">
        <f t="shared" si="156"/>
        <v>647000</v>
      </c>
      <c r="D1340" s="104">
        <v>4.4408192745992517E-3</v>
      </c>
      <c r="E1340" s="105">
        <v>3.7140599967441942E-2</v>
      </c>
      <c r="F1340" s="115">
        <f t="shared" si="157"/>
        <v>135579.0418209229</v>
      </c>
      <c r="G1340" s="116">
        <f t="shared" si="158"/>
        <v>9618108.6682677213</v>
      </c>
      <c r="H1340" s="110">
        <f t="shared" si="159"/>
        <v>4.4408192745992517E-3</v>
      </c>
      <c r="I1340" s="111">
        <f t="shared" si="160"/>
        <v>3.7140599967441942E-2</v>
      </c>
    </row>
    <row r="1341" spans="3:9" x14ac:dyDescent="0.35">
      <c r="C1341" s="78">
        <f t="shared" si="156"/>
        <v>647500</v>
      </c>
      <c r="D1341" s="104">
        <v>4.4214129626630114E-3</v>
      </c>
      <c r="E1341" s="105">
        <v>3.7031932934507315E-2</v>
      </c>
      <c r="F1341" s="115">
        <f t="shared" si="157"/>
        <v>134986.56349318664</v>
      </c>
      <c r="G1341" s="116">
        <f t="shared" si="158"/>
        <v>9589967.7299861722</v>
      </c>
      <c r="H1341" s="110">
        <f t="shared" si="159"/>
        <v>4.4214129626630105E-3</v>
      </c>
      <c r="I1341" s="111">
        <f t="shared" si="160"/>
        <v>3.7031932934507315E-2</v>
      </c>
    </row>
    <row r="1342" spans="3:9" x14ac:dyDescent="0.35">
      <c r="C1342" s="78">
        <f t="shared" si="156"/>
        <v>648000</v>
      </c>
      <c r="D1342" s="104">
        <v>4.402086931297856E-3</v>
      </c>
      <c r="E1342" s="105">
        <v>3.6923525070400365E-2</v>
      </c>
      <c r="F1342" s="115">
        <f t="shared" si="157"/>
        <v>134396.53614627884</v>
      </c>
      <c r="G1342" s="116">
        <f t="shared" si="158"/>
        <v>9561893.9073126167</v>
      </c>
      <c r="H1342" s="110">
        <f t="shared" si="159"/>
        <v>4.402086931297856E-3</v>
      </c>
      <c r="I1342" s="111">
        <f t="shared" si="160"/>
        <v>3.6923525070400358E-2</v>
      </c>
    </row>
    <row r="1343" spans="3:9" x14ac:dyDescent="0.35">
      <c r="C1343" s="78">
        <f t="shared" si="156"/>
        <v>648500</v>
      </c>
      <c r="D1343" s="104">
        <v>4.3828408483968916E-3</v>
      </c>
      <c r="E1343" s="105">
        <v>3.6815375757008328E-2</v>
      </c>
      <c r="F1343" s="115">
        <f t="shared" si="157"/>
        <v>133808.94964091395</v>
      </c>
      <c r="G1343" s="116">
        <f t="shared" si="158"/>
        <v>9533887.040177593</v>
      </c>
      <c r="H1343" s="110">
        <f t="shared" si="159"/>
        <v>4.3828408483968916E-3</v>
      </c>
      <c r="I1343" s="111">
        <f t="shared" si="160"/>
        <v>3.6815375757008321E-2</v>
      </c>
    </row>
    <row r="1344" spans="3:9" x14ac:dyDescent="0.35">
      <c r="C1344" s="78">
        <f t="shared" si="156"/>
        <v>649000</v>
      </c>
      <c r="D1344" s="104">
        <v>4.36367438322708E-3</v>
      </c>
      <c r="E1344" s="105">
        <v>3.6707484377692619E-2</v>
      </c>
      <c r="F1344" s="115">
        <f t="shared" si="157"/>
        <v>133223.79387975056</v>
      </c>
      <c r="G1344" s="116">
        <f t="shared" si="158"/>
        <v>9505946.9688934069</v>
      </c>
      <c r="H1344" s="110">
        <f t="shared" si="159"/>
        <v>4.36367438322708E-3</v>
      </c>
      <c r="I1344" s="111">
        <f t="shared" si="160"/>
        <v>3.6707484377692619E-2</v>
      </c>
    </row>
    <row r="1345" spans="3:9" x14ac:dyDescent="0.35">
      <c r="C1345" s="78">
        <f t="shared" si="156"/>
        <v>649500</v>
      </c>
      <c r="D1345" s="104">
        <v>4.3445872064235827E-3</v>
      </c>
      <c r="E1345" s="105">
        <v>3.6599850317285319E-2</v>
      </c>
      <c r="F1345" s="115">
        <f t="shared" si="157"/>
        <v>132641.05880721865</v>
      </c>
      <c r="G1345" s="116">
        <f t="shared" si="158"/>
        <v>9478073.5341532081</v>
      </c>
      <c r="H1345" s="110">
        <f t="shared" si="159"/>
        <v>4.3445872064235827E-3</v>
      </c>
      <c r="I1345" s="111">
        <f t="shared" si="160"/>
        <v>3.6599850317285312E-2</v>
      </c>
    </row>
    <row r="1346" spans="3:9" x14ac:dyDescent="0.35">
      <c r="C1346" s="78">
        <f t="shared" si="156"/>
        <v>650000</v>
      </c>
      <c r="D1346" s="104">
        <v>4.3255789899840792E-3</v>
      </c>
      <c r="E1346" s="105">
        <v>3.6492472962085673E-2</v>
      </c>
      <c r="F1346" s="115">
        <f t="shared" si="157"/>
        <v>132060.7344093461</v>
      </c>
      <c r="G1346" s="116">
        <f t="shared" si="158"/>
        <v>9450266.5770300943</v>
      </c>
      <c r="H1346" s="110">
        <f t="shared" si="159"/>
        <v>4.3255789899840792E-3</v>
      </c>
      <c r="I1346" s="111">
        <f t="shared" si="160"/>
        <v>3.6492472962085666E-2</v>
      </c>
    </row>
    <row r="1347" spans="3:9" x14ac:dyDescent="0.35">
      <c r="C1347" s="78">
        <f t="shared" si="156"/>
        <v>650500</v>
      </c>
      <c r="D1347" s="104">
        <v>4.3066494072631356E-3</v>
      </c>
      <c r="E1347" s="105">
        <v>3.63853516998566E-2</v>
      </c>
      <c r="F1347" s="115">
        <f t="shared" si="157"/>
        <v>131482.81071358683</v>
      </c>
      <c r="G1347" s="116">
        <f t="shared" si="158"/>
        <v>9422525.9389762022</v>
      </c>
      <c r="H1347" s="110">
        <f t="shared" si="159"/>
        <v>4.3066494072631356E-3</v>
      </c>
      <c r="I1347" s="111">
        <f t="shared" si="160"/>
        <v>3.6385351699856593E-2</v>
      </c>
    </row>
    <row r="1348" spans="3:9" x14ac:dyDescent="0.35">
      <c r="C1348" s="78">
        <f t="shared" si="156"/>
        <v>651000</v>
      </c>
      <c r="D1348" s="104">
        <v>4.2877981329666019E-3</v>
      </c>
      <c r="E1348" s="105">
        <v>3.6278485919821177E-2</v>
      </c>
      <c r="F1348" s="115">
        <f t="shared" si="157"/>
        <v>130907.27778864968</v>
      </c>
      <c r="G1348" s="116">
        <f t="shared" si="158"/>
        <v>9394851.4618217964</v>
      </c>
      <c r="H1348" s="110">
        <f t="shared" si="159"/>
        <v>4.2877981329666028E-3</v>
      </c>
      <c r="I1348" s="111">
        <f t="shared" si="160"/>
        <v>3.627848591982117E-2</v>
      </c>
    </row>
    <row r="1349" spans="3:9" x14ac:dyDescent="0.35">
      <c r="C1349" s="78">
        <f t="shared" si="156"/>
        <v>651500</v>
      </c>
      <c r="D1349" s="104">
        <v>4.2690248431460041E-3</v>
      </c>
      <c r="E1349" s="105">
        <v>3.6171875012659199E-2</v>
      </c>
      <c r="F1349" s="115">
        <f t="shared" si="157"/>
        <v>130334.12574432722</v>
      </c>
      <c r="G1349" s="116">
        <f t="shared" si="158"/>
        <v>9367242.9877743833</v>
      </c>
      <c r="H1349" s="110">
        <f t="shared" si="159"/>
        <v>4.2690248431460041E-3</v>
      </c>
      <c r="I1349" s="111">
        <f t="shared" si="160"/>
        <v>3.6171875012659199E-2</v>
      </c>
    </row>
    <row r="1350" spans="3:9" x14ac:dyDescent="0.35">
      <c r="C1350" s="78">
        <f t="shared" si="156"/>
        <v>652000</v>
      </c>
      <c r="D1350" s="104">
        <v>4.2503292151929968E-3</v>
      </c>
      <c r="E1350" s="105">
        <v>3.6065518370503639E-2</v>
      </c>
      <c r="F1350" s="115">
        <f t="shared" si="157"/>
        <v>129763.34473132643</v>
      </c>
      <c r="G1350" s="116">
        <f t="shared" si="158"/>
        <v>9339700.3594177868</v>
      </c>
      <c r="H1350" s="110">
        <f t="shared" si="159"/>
        <v>4.2503292151929968E-3</v>
      </c>
      <c r="I1350" s="111">
        <f t="shared" si="160"/>
        <v>3.6065518370503639E-2</v>
      </c>
    </row>
    <row r="1351" spans="3:9" x14ac:dyDescent="0.35">
      <c r="C1351" s="78">
        <f t="shared" si="156"/>
        <v>652500</v>
      </c>
      <c r="D1351" s="104">
        <v>4.2317109278338025E-3</v>
      </c>
      <c r="E1351" s="105">
        <v>3.5959415386937262E-2</v>
      </c>
      <c r="F1351" s="115">
        <f t="shared" si="157"/>
        <v>129194.92494109889</v>
      </c>
      <c r="G1351" s="116">
        <f t="shared" si="158"/>
        <v>9312223.4197112825</v>
      </c>
      <c r="H1351" s="110">
        <f t="shared" si="159"/>
        <v>4.2317109278338025E-3</v>
      </c>
      <c r="I1351" s="111">
        <f t="shared" si="160"/>
        <v>3.5959415386937262E-2</v>
      </c>
    </row>
    <row r="1352" spans="3:9" x14ac:dyDescent="0.35">
      <c r="C1352" s="78">
        <f t="shared" si="156"/>
        <v>653000</v>
      </c>
      <c r="D1352" s="104">
        <v>4.2131696611237045E-3</v>
      </c>
      <c r="E1352" s="105">
        <v>3.5853565456989103E-2</v>
      </c>
      <c r="F1352" s="115">
        <f t="shared" si="157"/>
        <v>128628.85660567261</v>
      </c>
      <c r="G1352" s="116">
        <f t="shared" si="158"/>
        <v>9284812.0119886715</v>
      </c>
      <c r="H1352" s="110">
        <f t="shared" si="159"/>
        <v>4.2131696611237045E-3</v>
      </c>
      <c r="I1352" s="111">
        <f t="shared" si="160"/>
        <v>3.5853565456989103E-2</v>
      </c>
    </row>
    <row r="1353" spans="3:9" x14ac:dyDescent="0.35">
      <c r="C1353" s="78">
        <f t="shared" si="156"/>
        <v>653500</v>
      </c>
      <c r="D1353" s="104">
        <v>4.1947050964415379E-3</v>
      </c>
      <c r="E1353" s="105">
        <v>3.5747967977131041E-2</v>
      </c>
      <c r="F1353" s="115">
        <f t="shared" si="157"/>
        <v>128065.12999748396</v>
      </c>
      <c r="G1353" s="116">
        <f t="shared" si="158"/>
        <v>9257465.9799574073</v>
      </c>
      <c r="H1353" s="110">
        <f t="shared" si="159"/>
        <v>4.1947050964415379E-3</v>
      </c>
      <c r="I1353" s="111">
        <f t="shared" si="160"/>
        <v>3.5747967977131034E-2</v>
      </c>
    </row>
    <row r="1354" spans="3:9" x14ac:dyDescent="0.35">
      <c r="C1354" s="78">
        <f t="shared" si="156"/>
        <v>654000</v>
      </c>
      <c r="D1354" s="104">
        <v>4.1763169164842195E-3</v>
      </c>
      <c r="E1354" s="105">
        <v>3.564262234527437E-2</v>
      </c>
      <c r="F1354" s="115">
        <f t="shared" si="157"/>
        <v>127503.73542921054</v>
      </c>
      <c r="G1354" s="116">
        <f t="shared" si="158"/>
        <v>9230185.167697696</v>
      </c>
      <c r="H1354" s="110">
        <f t="shared" si="159"/>
        <v>4.1763169164842195E-3</v>
      </c>
      <c r="I1354" s="111">
        <f t="shared" si="160"/>
        <v>3.564262234527437E-2</v>
      </c>
    </row>
    <row r="1355" spans="3:9" x14ac:dyDescent="0.35">
      <c r="C1355" s="78">
        <f t="shared" si="156"/>
        <v>654500</v>
      </c>
      <c r="D1355" s="104">
        <v>4.1580048052612941E-3</v>
      </c>
      <c r="E1355" s="105">
        <v>3.5537527960766348E-2</v>
      </c>
      <c r="F1355" s="115">
        <f t="shared" si="157"/>
        <v>126944.66325360475</v>
      </c>
      <c r="G1355" s="116">
        <f t="shared" si="158"/>
        <v>9202969.4196616132</v>
      </c>
      <c r="H1355" s="110">
        <f t="shared" si="159"/>
        <v>4.158004805261295E-3</v>
      </c>
      <c r="I1355" s="111">
        <f t="shared" si="160"/>
        <v>3.5537527960766348E-2</v>
      </c>
    </row>
    <row r="1356" spans="3:9" x14ac:dyDescent="0.35">
      <c r="C1356" s="78">
        <f t="shared" si="156"/>
        <v>655000</v>
      </c>
      <c r="D1356" s="104">
        <v>4.1397684480895059E-3</v>
      </c>
      <c r="E1356" s="105">
        <v>3.5432684224386786E-2</v>
      </c>
      <c r="F1356" s="115">
        <f t="shared" si="157"/>
        <v>126387.90386332799</v>
      </c>
      <c r="G1356" s="116">
        <f t="shared" si="158"/>
        <v>9175818.5806722101</v>
      </c>
      <c r="H1356" s="110">
        <f t="shared" si="159"/>
        <v>4.1397684480895059E-3</v>
      </c>
      <c r="I1356" s="111">
        <f t="shared" si="160"/>
        <v>3.5432684224386786E-2</v>
      </c>
    </row>
    <row r="1357" spans="3:9" x14ac:dyDescent="0.35">
      <c r="C1357" s="78">
        <f t="shared" si="156"/>
        <v>655500</v>
      </c>
      <c r="D1357" s="104">
        <v>4.1216075315873872E-3</v>
      </c>
      <c r="E1357" s="105">
        <v>3.5328090538344598E-2</v>
      </c>
      <c r="F1357" s="115">
        <f t="shared" si="157"/>
        <v>125833.44769078554</v>
      </c>
      <c r="G1357" s="116">
        <f t="shared" si="158"/>
        <v>9148732.4959226288</v>
      </c>
      <c r="H1357" s="110">
        <f t="shared" si="159"/>
        <v>4.1216075315873872E-3</v>
      </c>
      <c r="I1357" s="111">
        <f t="shared" si="160"/>
        <v>3.5328090538344591E-2</v>
      </c>
    </row>
    <row r="1358" spans="3:9" x14ac:dyDescent="0.35">
      <c r="C1358" s="78">
        <f t="shared" si="156"/>
        <v>656000</v>
      </c>
      <c r="D1358" s="104">
        <v>4.1035217436698806E-3</v>
      </c>
      <c r="E1358" s="105">
        <v>3.522374630627445E-2</v>
      </c>
      <c r="F1358" s="115">
        <f t="shared" si="157"/>
        <v>125281.28520796231</v>
      </c>
      <c r="G1358" s="116">
        <f t="shared" si="158"/>
        <v>9121711.0109752286</v>
      </c>
      <c r="H1358" s="110">
        <f t="shared" si="159"/>
        <v>4.1035217436698806E-3</v>
      </c>
      <c r="I1358" s="111">
        <f t="shared" si="160"/>
        <v>3.5223746306274444E-2</v>
      </c>
    </row>
    <row r="1359" spans="3:9" x14ac:dyDescent="0.35">
      <c r="C1359" s="78">
        <f t="shared" si="156"/>
        <v>656500</v>
      </c>
      <c r="D1359" s="104">
        <v>4.0855107735429629E-3</v>
      </c>
      <c r="E1359" s="105">
        <v>3.5119650933233312E-2</v>
      </c>
      <c r="F1359" s="115">
        <f t="shared" si="157"/>
        <v>124731.40692625873</v>
      </c>
      <c r="G1359" s="116">
        <f t="shared" si="158"/>
        <v>9094753.9717606977</v>
      </c>
      <c r="H1359" s="110">
        <f t="shared" si="159"/>
        <v>4.0855107735429629E-3</v>
      </c>
      <c r="I1359" s="111">
        <f t="shared" si="160"/>
        <v>3.5119650933233312E-2</v>
      </c>
    </row>
    <row r="1360" spans="3:9" x14ac:dyDescent="0.35">
      <c r="C1360" s="78">
        <f t="shared" si="156"/>
        <v>657000</v>
      </c>
      <c r="D1360" s="104">
        <v>4.0675743116983182E-3</v>
      </c>
      <c r="E1360" s="105">
        <v>3.5015803825697078E-2</v>
      </c>
      <c r="F1360" s="115">
        <f t="shared" si="157"/>
        <v>124183.80339632812</v>
      </c>
      <c r="G1360" s="116">
        <f t="shared" si="158"/>
        <v>9067861.2245771755</v>
      </c>
      <c r="H1360" s="110">
        <f t="shared" si="159"/>
        <v>4.0675743116983182E-3</v>
      </c>
      <c r="I1360" s="111">
        <f t="shared" si="160"/>
        <v>3.5015803825697071E-2</v>
      </c>
    </row>
    <row r="1361" spans="3:9" x14ac:dyDescent="0.35">
      <c r="C1361" s="78">
        <f t="shared" si="156"/>
        <v>657500</v>
      </c>
      <c r="D1361" s="104">
        <v>4.0497120499080139E-3</v>
      </c>
      <c r="E1361" s="105">
        <v>3.4912204391557206E-2</v>
      </c>
      <c r="F1361" s="115">
        <f t="shared" si="157"/>
        <v>123638.46520791411</v>
      </c>
      <c r="G1361" s="116">
        <f t="shared" si="158"/>
        <v>9041032.6160893794</v>
      </c>
      <c r="H1361" s="110">
        <f t="shared" si="159"/>
        <v>4.0497120499080139E-3</v>
      </c>
      <c r="I1361" s="111">
        <f t="shared" si="160"/>
        <v>3.4912204391557206E-2</v>
      </c>
    </row>
    <row r="1362" spans="3:9" x14ac:dyDescent="0.35">
      <c r="C1362" s="78">
        <f t="shared" si="156"/>
        <v>658000</v>
      </c>
      <c r="D1362" s="104">
        <v>4.0319236812191971E-3</v>
      </c>
      <c r="E1362" s="105">
        <v>3.4808852040117293E-2</v>
      </c>
      <c r="F1362" s="115">
        <f t="shared" si="157"/>
        <v>123095.38298968881</v>
      </c>
      <c r="G1362" s="116">
        <f t="shared" si="158"/>
        <v>9014267.9933277257</v>
      </c>
      <c r="H1362" s="110">
        <f t="shared" si="159"/>
        <v>4.0319236812191971E-3</v>
      </c>
      <c r="I1362" s="111">
        <f t="shared" si="160"/>
        <v>3.4808852040117293E-2</v>
      </c>
    </row>
    <row r="1363" spans="3:9" x14ac:dyDescent="0.35">
      <c r="C1363" s="78">
        <f t="shared" si="156"/>
        <v>658500</v>
      </c>
      <c r="D1363" s="104">
        <v>4.0142088999488325E-3</v>
      </c>
      <c r="E1363" s="105">
        <v>3.4705746182089769E-2</v>
      </c>
      <c r="F1363" s="115">
        <f t="shared" si="157"/>
        <v>122554.54740909202</v>
      </c>
      <c r="G1363" s="116">
        <f t="shared" si="158"/>
        <v>8987567.2036874667</v>
      </c>
      <c r="H1363" s="110">
        <f t="shared" si="159"/>
        <v>4.0142088999488333E-3</v>
      </c>
      <c r="I1363" s="111">
        <f t="shared" si="160"/>
        <v>3.4705746182089776E-2</v>
      </c>
    </row>
    <row r="1364" spans="3:9" x14ac:dyDescent="0.35">
      <c r="C1364" s="78">
        <f t="shared" si="156"/>
        <v>659000</v>
      </c>
      <c r="D1364" s="104">
        <v>3.9965674016784391E-3</v>
      </c>
      <c r="E1364" s="105">
        <v>3.4602886229592483E-2</v>
      </c>
      <c r="F1364" s="115">
        <f t="shared" si="157"/>
        <v>122015.94917217069</v>
      </c>
      <c r="G1364" s="116">
        <f t="shared" si="158"/>
        <v>8960930.0949278064</v>
      </c>
      <c r="H1364" s="110">
        <f t="shared" si="159"/>
        <v>3.9965674016784391E-3</v>
      </c>
      <c r="I1364" s="111">
        <f t="shared" si="160"/>
        <v>3.4602886229592476E-2</v>
      </c>
    </row>
    <row r="1365" spans="3:9" x14ac:dyDescent="0.35">
      <c r="C1365" s="78">
        <f t="shared" si="156"/>
        <v>659500</v>
      </c>
      <c r="D1365" s="104">
        <v>3.9789988832488648E-3</v>
      </c>
      <c r="E1365" s="105">
        <v>3.4500271596145368E-2</v>
      </c>
      <c r="F1365" s="115">
        <f t="shared" si="157"/>
        <v>121479.57902341928</v>
      </c>
      <c r="G1365" s="116">
        <f t="shared" si="158"/>
        <v>8934356.5151710436</v>
      </c>
      <c r="H1365" s="110">
        <f t="shared" si="159"/>
        <v>3.9789988832488648E-3</v>
      </c>
      <c r="I1365" s="111">
        <f t="shared" si="160"/>
        <v>3.4500271596145361E-2</v>
      </c>
    </row>
    <row r="1366" spans="3:9" x14ac:dyDescent="0.35">
      <c r="C1366" s="78">
        <f t="shared" si="156"/>
        <v>660000</v>
      </c>
      <c r="D1366" s="104">
        <v>3.9615030427550746E-3</v>
      </c>
      <c r="E1366" s="105">
        <v>3.4397901696667108E-2</v>
      </c>
      <c r="F1366" s="115">
        <f t="shared" si="157"/>
        <v>120945.42774562069</v>
      </c>
      <c r="G1366" s="116">
        <f t="shared" si="158"/>
        <v>8907846.3129017036</v>
      </c>
      <c r="H1366" s="110">
        <f t="shared" si="159"/>
        <v>3.9615030427550746E-3</v>
      </c>
      <c r="I1366" s="111">
        <f t="shared" si="160"/>
        <v>3.4397901696667101E-2</v>
      </c>
    </row>
    <row r="1367" spans="3:9" x14ac:dyDescent="0.35">
      <c r="C1367" s="78">
        <f t="shared" si="156"/>
        <v>660500</v>
      </c>
      <c r="D1367" s="104">
        <v>3.94407957954096E-3</v>
      </c>
      <c r="E1367" s="105">
        <v>3.4295775947471796E-2</v>
      </c>
      <c r="F1367" s="115">
        <f t="shared" si="157"/>
        <v>120413.48615968779</v>
      </c>
      <c r="G1367" s="116">
        <f t="shared" si="158"/>
        <v>8881399.3369656708</v>
      </c>
      <c r="H1367" s="110">
        <f t="shared" si="159"/>
        <v>3.94407957954096E-3</v>
      </c>
      <c r="I1367" s="111">
        <f t="shared" si="160"/>
        <v>3.4295775947471796E-2</v>
      </c>
    </row>
    <row r="1368" spans="3:9" x14ac:dyDescent="0.35">
      <c r="C1368" s="78">
        <f t="shared" si="156"/>
        <v>661000</v>
      </c>
      <c r="D1368" s="104">
        <v>3.9267281941941772E-3</v>
      </c>
      <c r="E1368" s="105">
        <v>3.419389376626561E-2</v>
      </c>
      <c r="F1368" s="115">
        <f t="shared" si="157"/>
        <v>119883.74512450579</v>
      </c>
      <c r="G1368" s="116">
        <f t="shared" si="158"/>
        <v>8855015.4365693312</v>
      </c>
      <c r="H1368" s="110">
        <f t="shared" si="159"/>
        <v>3.9267281941941772E-3</v>
      </c>
      <c r="I1368" s="111">
        <f t="shared" si="160"/>
        <v>3.4193893766265603E-2</v>
      </c>
    </row>
    <row r="1369" spans="3:9" x14ac:dyDescent="0.35">
      <c r="C1369" s="78">
        <f t="shared" si="156"/>
        <v>661500</v>
      </c>
      <c r="D1369" s="104">
        <v>3.9094485885410009E-3</v>
      </c>
      <c r="E1369" s="105">
        <v>3.4092254572143467E-2</v>
      </c>
      <c r="F1369" s="115">
        <f t="shared" si="157"/>
        <v>119356.19553677517</v>
      </c>
      <c r="G1369" s="116">
        <f t="shared" si="158"/>
        <v>8828694.4612787105</v>
      </c>
      <c r="H1369" s="110">
        <f t="shared" si="159"/>
        <v>3.9094485885410018E-3</v>
      </c>
      <c r="I1369" s="111">
        <f t="shared" si="160"/>
        <v>3.4092254572143474E-2</v>
      </c>
    </row>
    <row r="1370" spans="3:9" x14ac:dyDescent="0.35">
      <c r="C1370" s="78">
        <f t="shared" si="156"/>
        <v>662000</v>
      </c>
      <c r="D1370" s="104">
        <v>3.8922404656411965E-3</v>
      </c>
      <c r="E1370" s="105">
        <v>3.3990857785585762E-2</v>
      </c>
      <c r="F1370" s="115">
        <f t="shared" si="157"/>
        <v>118830.8283308551</v>
      </c>
      <c r="G1370" s="116">
        <f t="shared" si="158"/>
        <v>8802436.2610186152</v>
      </c>
      <c r="H1370" s="110">
        <f t="shared" si="159"/>
        <v>3.892240465641197E-3</v>
      </c>
      <c r="I1370" s="111">
        <f t="shared" si="160"/>
        <v>3.3990857785585762E-2</v>
      </c>
    </row>
    <row r="1371" spans="3:9" x14ac:dyDescent="0.35">
      <c r="C1371" s="78">
        <f t="shared" si="156"/>
        <v>662500</v>
      </c>
      <c r="D1371" s="104">
        <v>3.8751035297829219E-3</v>
      </c>
      <c r="E1371" s="105">
        <v>3.3889702828455007E-2</v>
      </c>
      <c r="F1371" s="115">
        <f t="shared" si="157"/>
        <v>118307.63447860784</v>
      </c>
      <c r="G1371" s="116">
        <f t="shared" si="158"/>
        <v>8776240.6860717796</v>
      </c>
      <c r="H1371" s="110">
        <f t="shared" si="159"/>
        <v>3.8751035297829224E-3</v>
      </c>
      <c r="I1371" s="111">
        <f t="shared" si="160"/>
        <v>3.3889702828455007E-2</v>
      </c>
    </row>
    <row r="1372" spans="3:9" x14ac:dyDescent="0.35">
      <c r="C1372" s="78">
        <f t="shared" si="156"/>
        <v>663000</v>
      </c>
      <c r="D1372" s="104">
        <v>3.8580374864776432E-3</v>
      </c>
      <c r="E1372" s="105">
        <v>3.378878912399258E-2</v>
      </c>
      <c r="F1372" s="115">
        <f t="shared" si="157"/>
        <v>117786.60498924342</v>
      </c>
      <c r="G1372" s="116">
        <f t="shared" si="158"/>
        <v>8750107.5870780125</v>
      </c>
      <c r="H1372" s="110">
        <f t="shared" si="159"/>
        <v>3.8580374864776432E-3</v>
      </c>
      <c r="I1372" s="111">
        <f t="shared" si="160"/>
        <v>3.378878912399258E-2</v>
      </c>
    </row>
    <row r="1373" spans="3:9" x14ac:dyDescent="0.35">
      <c r="C1373" s="78">
        <f t="shared" si="156"/>
        <v>663500</v>
      </c>
      <c r="D1373" s="104">
        <v>3.8410420424550749E-3</v>
      </c>
      <c r="E1373" s="105">
        <v>3.36881160968154E-2</v>
      </c>
      <c r="F1373" s="115">
        <f t="shared" si="157"/>
        <v>117267.73090916529</v>
      </c>
      <c r="G1373" s="116">
        <f t="shared" si="158"/>
        <v>8724036.815033339</v>
      </c>
      <c r="H1373" s="110">
        <f t="shared" si="159"/>
        <v>3.8410420424550753E-3</v>
      </c>
      <c r="I1373" s="111">
        <f t="shared" si="160"/>
        <v>3.3688116096815393E-2</v>
      </c>
    </row>
    <row r="1374" spans="3:9" x14ac:dyDescent="0.35">
      <c r="C1374" s="78">
        <f t="shared" si="156"/>
        <v>664000</v>
      </c>
      <c r="D1374" s="104">
        <v>3.824116905658139E-3</v>
      </c>
      <c r="E1374" s="105">
        <v>3.3587683172912677E-2</v>
      </c>
      <c r="F1374" s="115">
        <f t="shared" si="157"/>
        <v>116751.00332181629</v>
      </c>
      <c r="G1374" s="116">
        <f t="shared" si="158"/>
        <v>8698028.2212891597</v>
      </c>
      <c r="H1374" s="110">
        <f t="shared" si="159"/>
        <v>3.824116905658139E-3</v>
      </c>
      <c r="I1374" s="111">
        <f t="shared" si="160"/>
        <v>3.358768317291267E-2</v>
      </c>
    </row>
    <row r="1375" spans="3:9" x14ac:dyDescent="0.35">
      <c r="C1375" s="78">
        <f t="shared" si="156"/>
        <v>664500</v>
      </c>
      <c r="D1375" s="104">
        <v>3.8072617852379508E-3</v>
      </c>
      <c r="E1375" s="105">
        <v>3.3487489779642624E-2</v>
      </c>
      <c r="F1375" s="115">
        <f t="shared" si="157"/>
        <v>116236.41334752565</v>
      </c>
      <c r="G1375" s="116">
        <f t="shared" si="158"/>
        <v>8672081.6575514004</v>
      </c>
      <c r="H1375" s="110">
        <f t="shared" si="159"/>
        <v>3.8072617852379508E-3</v>
      </c>
      <c r="I1375" s="111">
        <f t="shared" si="160"/>
        <v>3.3487489779642624E-2</v>
      </c>
    </row>
    <row r="1376" spans="3:9" x14ac:dyDescent="0.35">
      <c r="C1376" s="78">
        <f t="shared" si="156"/>
        <v>665000</v>
      </c>
      <c r="D1376" s="104">
        <v>3.7904763915488143E-3</v>
      </c>
      <c r="E1376" s="105">
        <v>3.3387535345729191E-2</v>
      </c>
      <c r="F1376" s="115">
        <f t="shared" si="157"/>
        <v>115723.95214335619</v>
      </c>
      <c r="G1376" s="116">
        <f t="shared" si="158"/>
        <v>8646196.9758796636</v>
      </c>
      <c r="H1376" s="110">
        <f t="shared" si="159"/>
        <v>3.7904763915488143E-3</v>
      </c>
      <c r="I1376" s="111">
        <f t="shared" si="160"/>
        <v>3.3387535345729184E-2</v>
      </c>
    </row>
    <row r="1377" spans="3:9" x14ac:dyDescent="0.35">
      <c r="C1377" s="78">
        <f t="shared" si="156"/>
        <v>665500</v>
      </c>
      <c r="D1377" s="104">
        <v>3.7737604361432488E-3</v>
      </c>
      <c r="E1377" s="105">
        <v>3.3287819301258813E-2</v>
      </c>
      <c r="F1377" s="115">
        <f t="shared" si="157"/>
        <v>115213.61090295245</v>
      </c>
      <c r="G1377" s="116">
        <f t="shared" si="158"/>
        <v>8620374.0286863856</v>
      </c>
      <c r="H1377" s="110">
        <f t="shared" si="159"/>
        <v>3.7737604361432493E-3</v>
      </c>
      <c r="I1377" s="111">
        <f t="shared" si="160"/>
        <v>3.3287819301258813E-2</v>
      </c>
    </row>
    <row r="1378" spans="3:9" x14ac:dyDescent="0.35">
      <c r="C1378" s="78">
        <f t="shared" si="156"/>
        <v>666000</v>
      </c>
      <c r="D1378" s="104">
        <v>3.7571136317670313E-3</v>
      </c>
      <c r="E1378" s="105">
        <v>3.3188341077677153E-2</v>
      </c>
      <c r="F1378" s="115">
        <f t="shared" si="157"/>
        <v>114705.38085638934</v>
      </c>
      <c r="G1378" s="116">
        <f t="shared" si="158"/>
        <v>8594612.6687359978</v>
      </c>
      <c r="H1378" s="110">
        <f t="shared" si="159"/>
        <v>3.7571136317670313E-3</v>
      </c>
      <c r="I1378" s="111">
        <f t="shared" si="160"/>
        <v>3.3188341077677153E-2</v>
      </c>
    </row>
    <row r="1379" spans="3:9" x14ac:dyDescent="0.35">
      <c r="C1379" s="78">
        <f t="shared" si="156"/>
        <v>666500</v>
      </c>
      <c r="D1379" s="104">
        <v>3.7405356923542578E-3</v>
      </c>
      <c r="E1379" s="105">
        <v>3.3089100107785867E-2</v>
      </c>
      <c r="F1379" s="115">
        <f t="shared" si="157"/>
        <v>114199.25327002141</v>
      </c>
      <c r="G1379" s="116">
        <f t="shared" si="158"/>
        <v>8568912.7491440848</v>
      </c>
      <c r="H1379" s="110">
        <f t="shared" si="159"/>
        <v>3.7405356923542583E-3</v>
      </c>
      <c r="I1379" s="111">
        <f t="shared" si="160"/>
        <v>3.3089100107785867E-2</v>
      </c>
    </row>
    <row r="1380" spans="3:9" x14ac:dyDescent="0.35">
      <c r="C1380" s="78">
        <f t="shared" si="156"/>
        <v>667000</v>
      </c>
      <c r="D1380" s="104">
        <v>3.7240263330224352E-3</v>
      </c>
      <c r="E1380" s="105">
        <v>3.2990095825739377E-2</v>
      </c>
      <c r="F1380" s="115">
        <f t="shared" si="157"/>
        <v>113695.21944633291</v>
      </c>
      <c r="G1380" s="116">
        <f t="shared" si="158"/>
        <v>8543274.1233765483</v>
      </c>
      <c r="H1380" s="110">
        <f t="shared" si="159"/>
        <v>3.7240263330224352E-3</v>
      </c>
      <c r="I1380" s="111">
        <f t="shared" si="160"/>
        <v>3.299009582573937E-2</v>
      </c>
    </row>
    <row r="1381" spans="3:9" x14ac:dyDescent="0.35">
      <c r="C1381" s="78">
        <f t="shared" si="156"/>
        <v>667500</v>
      </c>
      <c r="D1381" s="104">
        <v>3.7075852700675731E-3</v>
      </c>
      <c r="E1381" s="105">
        <v>3.2891327667041628E-2</v>
      </c>
      <c r="F1381" s="115">
        <f t="shared" si="157"/>
        <v>113193.27072378805</v>
      </c>
      <c r="G1381" s="116">
        <f t="shared" si="158"/>
        <v>8517696.6452487744</v>
      </c>
      <c r="H1381" s="110">
        <f t="shared" si="159"/>
        <v>3.7075852700675736E-3</v>
      </c>
      <c r="I1381" s="111">
        <f t="shared" si="160"/>
        <v>3.2891327667041628E-2</v>
      </c>
    </row>
    <row r="1382" spans="3:9" x14ac:dyDescent="0.35">
      <c r="C1382" s="78">
        <f t="shared" si="156"/>
        <v>668000</v>
      </c>
      <c r="D1382" s="104">
        <v>3.6912122209593226E-3</v>
      </c>
      <c r="E1382" s="105">
        <v>3.2792795068542865E-2</v>
      </c>
      <c r="F1382" s="115">
        <f t="shared" si="157"/>
        <v>112693.39847668252</v>
      </c>
      <c r="G1382" s="116">
        <f t="shared" si="158"/>
        <v>8492180.168924788</v>
      </c>
      <c r="H1382" s="110">
        <f t="shared" si="159"/>
        <v>3.691212220959323E-3</v>
      </c>
      <c r="I1382" s="111">
        <f t="shared" si="160"/>
        <v>3.2792795068542865E-2</v>
      </c>
    </row>
    <row r="1383" spans="3:9" x14ac:dyDescent="0.35">
      <c r="C1383" s="78">
        <f t="shared" si="156"/>
        <v>668500</v>
      </c>
      <c r="D1383" s="104">
        <v>3.674906904336109E-3</v>
      </c>
      <c r="E1383" s="105">
        <v>3.2694497468436473E-2</v>
      </c>
      <c r="F1383" s="115">
        <f t="shared" si="157"/>
        <v>112195.59411499486</v>
      </c>
      <c r="G1383" s="116">
        <f t="shared" si="158"/>
        <v>8466724.5489164423</v>
      </c>
      <c r="H1383" s="110">
        <f t="shared" si="159"/>
        <v>3.674906904336109E-3</v>
      </c>
      <c r="I1383" s="111">
        <f t="shared" si="160"/>
        <v>3.2694497468436473E-2</v>
      </c>
    </row>
    <row r="1384" spans="3:9" x14ac:dyDescent="0.35">
      <c r="C1384" s="78">
        <f t="shared" si="156"/>
        <v>669000</v>
      </c>
      <c r="D1384" s="104">
        <v>3.6586690400003045E-3</v>
      </c>
      <c r="E1384" s="105">
        <v>3.2596434306255688E-2</v>
      </c>
      <c r="F1384" s="115">
        <f t="shared" si="157"/>
        <v>111699.84908423922</v>
      </c>
      <c r="G1384" s="116">
        <f t="shared" si="158"/>
        <v>8441329.6400825623</v>
      </c>
      <c r="H1384" s="110">
        <f t="shared" si="159"/>
        <v>3.6586690400003045E-3</v>
      </c>
      <c r="I1384" s="111">
        <f t="shared" si="160"/>
        <v>3.2596434306255681E-2</v>
      </c>
    </row>
    <row r="1385" spans="3:9" x14ac:dyDescent="0.35">
      <c r="C1385" s="78">
        <f t="shared" si="156"/>
        <v>669500</v>
      </c>
      <c r="D1385" s="104">
        <v>3.6424983489134117E-3</v>
      </c>
      <c r="E1385" s="105">
        <v>3.2498605022870476E-2</v>
      </c>
      <c r="F1385" s="115">
        <f t="shared" si="157"/>
        <v>111206.15486531811</v>
      </c>
      <c r="G1385" s="116">
        <f t="shared" si="158"/>
        <v>8415995.2976281438</v>
      </c>
      <c r="H1385" s="110">
        <f t="shared" si="159"/>
        <v>3.6424983489134117E-3</v>
      </c>
      <c r="I1385" s="111">
        <f t="shared" si="160"/>
        <v>3.2498605022870476E-2</v>
      </c>
    </row>
    <row r="1386" spans="3:9" x14ac:dyDescent="0.35">
      <c r="C1386" s="78">
        <f t="shared" si="156"/>
        <v>670000</v>
      </c>
      <c r="D1386" s="104">
        <v>3.6263945531912621E-3</v>
      </c>
      <c r="E1386" s="105">
        <v>3.2401009060484327E-2</v>
      </c>
      <c r="F1386" s="115">
        <f t="shared" si="157"/>
        <v>110714.502974376</v>
      </c>
      <c r="G1386" s="116">
        <f t="shared" si="158"/>
        <v>8390721.3771035168</v>
      </c>
      <c r="H1386" s="110">
        <f t="shared" si="159"/>
        <v>3.6263945531912626E-3</v>
      </c>
      <c r="I1386" s="111">
        <f t="shared" si="160"/>
        <v>3.2401009060484327E-2</v>
      </c>
    </row>
    <row r="1387" spans="3:9" x14ac:dyDescent="0.35">
      <c r="C1387" s="78">
        <f t="shared" si="156"/>
        <v>670500</v>
      </c>
      <c r="D1387" s="104">
        <v>3.6103573760992531E-3</v>
      </c>
      <c r="E1387" s="105">
        <v>3.2303645862631035E-2</v>
      </c>
      <c r="F1387" s="115">
        <f t="shared" si="157"/>
        <v>110224.88496265377</v>
      </c>
      <c r="G1387" s="116">
        <f t="shared" si="158"/>
        <v>8365507.7344035078</v>
      </c>
      <c r="H1387" s="110">
        <f t="shared" si="159"/>
        <v>3.6103573760992535E-3</v>
      </c>
      <c r="I1387" s="111">
        <f t="shared" si="160"/>
        <v>3.2303645862631028E-2</v>
      </c>
    </row>
    <row r="1388" spans="3:9" x14ac:dyDescent="0.35">
      <c r="C1388" s="78">
        <f t="shared" si="156"/>
        <v>671000</v>
      </c>
      <c r="D1388" s="104">
        <v>3.5943865420475811E-3</v>
      </c>
      <c r="E1388" s="105">
        <v>3.2206514874171574E-2</v>
      </c>
      <c r="F1388" s="115">
        <f t="shared" si="157"/>
        <v>109737.29241634325</v>
      </c>
      <c r="G1388" s="116">
        <f t="shared" si="158"/>
        <v>8340354.2257666439</v>
      </c>
      <c r="H1388" s="110">
        <f t="shared" si="159"/>
        <v>3.5943865420475811E-3</v>
      </c>
      <c r="I1388" s="111">
        <f t="shared" si="160"/>
        <v>3.2206514874171567E-2</v>
      </c>
    </row>
    <row r="1389" spans="3:9" x14ac:dyDescent="0.35">
      <c r="C1389" s="78">
        <f t="shared" si="156"/>
        <v>671500</v>
      </c>
      <c r="D1389" s="104">
        <v>3.5784817765865114E-3</v>
      </c>
      <c r="E1389" s="105">
        <v>3.2109615541290923E-2</v>
      </c>
      <c r="F1389" s="115">
        <f t="shared" si="157"/>
        <v>109251.71695644279</v>
      </c>
      <c r="G1389" s="116">
        <f t="shared" si="158"/>
        <v>8315260.7077743188</v>
      </c>
      <c r="H1389" s="110">
        <f t="shared" si="159"/>
        <v>3.5784817765865114E-3</v>
      </c>
      <c r="I1389" s="111">
        <f t="shared" si="160"/>
        <v>3.2109615541290916E-2</v>
      </c>
    </row>
    <row r="1390" spans="3:9" x14ac:dyDescent="0.35">
      <c r="C1390" s="78">
        <f t="shared" si="156"/>
        <v>672000</v>
      </c>
      <c r="D1390" s="104">
        <v>3.562642806401659E-3</v>
      </c>
      <c r="E1390" s="105">
        <v>3.2012947311494878E-2</v>
      </c>
      <c r="F1390" s="115">
        <f t="shared" si="157"/>
        <v>108768.15023861318</v>
      </c>
      <c r="G1390" s="116">
        <f t="shared" si="158"/>
        <v>8290227.0373499729</v>
      </c>
      <c r="H1390" s="110">
        <f t="shared" si="159"/>
        <v>3.5626428064016594E-3</v>
      </c>
      <c r="I1390" s="111">
        <f t="shared" si="160"/>
        <v>3.2012947311494878E-2</v>
      </c>
    </row>
    <row r="1391" spans="3:9" x14ac:dyDescent="0.35">
      <c r="C1391" s="78">
        <f t="shared" si="156"/>
        <v>672500</v>
      </c>
      <c r="D1391" s="104">
        <v>3.546869359309297E-3</v>
      </c>
      <c r="E1391" s="105">
        <v>3.1916509633606933E-2</v>
      </c>
      <c r="F1391" s="115">
        <f t="shared" si="157"/>
        <v>108286.58395303438</v>
      </c>
      <c r="G1391" s="116">
        <f t="shared" si="158"/>
        <v>8265253.0717582814</v>
      </c>
      <c r="H1391" s="110">
        <f t="shared" si="159"/>
        <v>3.5468693593092974E-3</v>
      </c>
      <c r="I1391" s="111">
        <f t="shared" si="160"/>
        <v>3.1916509633606926E-2</v>
      </c>
    </row>
    <row r="1392" spans="3:9" x14ac:dyDescent="0.35">
      <c r="C1392" s="78">
        <f t="shared" ref="C1392:C1455" si="161">C1391+500</f>
        <v>673000</v>
      </c>
      <c r="D1392" s="104">
        <v>3.5311611642516731E-3</v>
      </c>
      <c r="E1392" s="105">
        <v>3.1820301957765119E-2</v>
      </c>
      <c r="F1392" s="115">
        <f t="shared" ref="F1392:F1455" si="162">D1392*F$46</f>
        <v>107807.00982426263</v>
      </c>
      <c r="G1392" s="116">
        <f t="shared" ref="G1392:G1455" si="163">E1392*G$46</f>
        <v>8240338.6686043423</v>
      </c>
      <c r="H1392" s="110">
        <f t="shared" ref="H1392:H1455" si="164">((1000*F1392)/H$45)/H$46</f>
        <v>3.5311611642516736E-3</v>
      </c>
      <c r="I1392" s="111">
        <f t="shared" ref="I1392:I1455" si="165">((1000*G1392)/I$45)/I$46</f>
        <v>3.1820301957765112E-2</v>
      </c>
    </row>
    <row r="1393" spans="3:9" x14ac:dyDescent="0.35">
      <c r="C1393" s="78">
        <f t="shared" si="161"/>
        <v>673500</v>
      </c>
      <c r="D1393" s="104">
        <v>3.5155179512923532E-3</v>
      </c>
      <c r="E1393" s="105">
        <v>3.1724323735418912E-2</v>
      </c>
      <c r="F1393" s="115">
        <f t="shared" si="162"/>
        <v>107329.41961108813</v>
      </c>
      <c r="G1393" s="116">
        <f t="shared" si="163"/>
        <v>8215483.6858328683</v>
      </c>
      <c r="H1393" s="110">
        <f t="shared" si="164"/>
        <v>3.5155179512923532E-3</v>
      </c>
      <c r="I1393" s="111">
        <f t="shared" si="165"/>
        <v>3.1724323735418912E-2</v>
      </c>
    </row>
    <row r="1394" spans="3:9" x14ac:dyDescent="0.35">
      <c r="C1394" s="78">
        <f t="shared" si="161"/>
        <v>674000</v>
      </c>
      <c r="D1394" s="104">
        <v>3.4999394516115872E-3</v>
      </c>
      <c r="E1394" s="105">
        <v>3.1628574419326018E-2</v>
      </c>
      <c r="F1394" s="115">
        <f t="shared" si="162"/>
        <v>106853.80510639375</v>
      </c>
      <c r="G1394" s="116">
        <f t="shared" si="163"/>
        <v>8190687.9817273589</v>
      </c>
      <c r="H1394" s="110">
        <f t="shared" si="164"/>
        <v>3.4999394516115868E-3</v>
      </c>
      <c r="I1394" s="111">
        <f t="shared" si="165"/>
        <v>3.1628574419326011E-2</v>
      </c>
    </row>
    <row r="1395" spans="3:9" x14ac:dyDescent="0.35">
      <c r="C1395" s="78">
        <f t="shared" si="161"/>
        <v>674500</v>
      </c>
      <c r="D1395" s="104">
        <v>3.4844253975016828E-3</v>
      </c>
      <c r="E1395" s="105">
        <v>3.153305346354935E-2</v>
      </c>
      <c r="F1395" s="115">
        <f t="shared" si="162"/>
        <v>106380.15813701363</v>
      </c>
      <c r="G1395" s="116">
        <f t="shared" si="163"/>
        <v>8165951.4149093172</v>
      </c>
      <c r="H1395" s="110">
        <f t="shared" si="164"/>
        <v>3.4844253975016832E-3</v>
      </c>
      <c r="I1395" s="111">
        <f t="shared" si="165"/>
        <v>3.1533053463549343E-2</v>
      </c>
    </row>
    <row r="1396" spans="3:9" x14ac:dyDescent="0.35">
      <c r="C1396" s="78">
        <f t="shared" si="161"/>
        <v>675000</v>
      </c>
      <c r="D1396" s="104">
        <v>3.4689755223624103E-3</v>
      </c>
      <c r="E1396" s="105">
        <v>3.1437760323453842E-2</v>
      </c>
      <c r="F1396" s="115">
        <f t="shared" si="162"/>
        <v>105908.47056359294</v>
      </c>
      <c r="G1396" s="116">
        <f t="shared" si="163"/>
        <v>8141273.8443374224</v>
      </c>
      <c r="H1396" s="110">
        <f t="shared" si="164"/>
        <v>3.4689755223624103E-3</v>
      </c>
      <c r="I1396" s="111">
        <f t="shared" si="165"/>
        <v>3.1437760323453835E-2</v>
      </c>
    </row>
    <row r="1397" spans="3:9" x14ac:dyDescent="0.35">
      <c r="C1397" s="78">
        <f t="shared" si="161"/>
        <v>675500</v>
      </c>
      <c r="D1397" s="104">
        <v>3.4535895606964176E-3</v>
      </c>
      <c r="E1397" s="105">
        <v>3.1342694455703389E-2</v>
      </c>
      <c r="F1397" s="115">
        <f t="shared" si="162"/>
        <v>105438.73428044798</v>
      </c>
      <c r="G1397" s="116">
        <f t="shared" si="163"/>
        <v>8116655.1293067401</v>
      </c>
      <c r="H1397" s="110">
        <f t="shared" si="164"/>
        <v>3.4535895606964176E-3</v>
      </c>
      <c r="I1397" s="111">
        <f t="shared" si="165"/>
        <v>3.1342694455703382E-2</v>
      </c>
    </row>
    <row r="1398" spans="3:9" x14ac:dyDescent="0.35">
      <c r="C1398" s="78">
        <f t="shared" si="161"/>
        <v>676000</v>
      </c>
      <c r="D1398" s="104">
        <v>3.4382672481046718E-3</v>
      </c>
      <c r="E1398" s="105">
        <v>3.1247855318257727E-2</v>
      </c>
      <c r="F1398" s="115">
        <f t="shared" si="162"/>
        <v>104970.94121542689</v>
      </c>
      <c r="G1398" s="116">
        <f t="shared" si="163"/>
        <v>8092095.1294479128</v>
      </c>
      <c r="H1398" s="110">
        <f t="shared" si="164"/>
        <v>3.4382672481046723E-3</v>
      </c>
      <c r="I1398" s="111">
        <f t="shared" si="165"/>
        <v>3.1247855318257727E-2</v>
      </c>
    </row>
    <row r="1399" spans="3:9" x14ac:dyDescent="0.35">
      <c r="C1399" s="78">
        <f t="shared" si="161"/>
        <v>676500</v>
      </c>
      <c r="D1399" s="104">
        <v>3.4230083212819121E-3</v>
      </c>
      <c r="E1399" s="105">
        <v>3.1153242370369347E-2</v>
      </c>
      <c r="F1399" s="115">
        <f t="shared" si="162"/>
        <v>104505.08332977086</v>
      </c>
      <c r="G1399" s="116">
        <f t="shared" si="163"/>
        <v>8067593.7047263598</v>
      </c>
      <c r="H1399" s="110">
        <f t="shared" si="164"/>
        <v>3.4230083212819125E-3</v>
      </c>
      <c r="I1399" s="111">
        <f t="shared" si="165"/>
        <v>3.1153242370369344E-2</v>
      </c>
    </row>
    <row r="1400" spans="3:9" x14ac:dyDescent="0.35">
      <c r="C1400" s="78">
        <f t="shared" si="161"/>
        <v>677000</v>
      </c>
      <c r="D1400" s="104">
        <v>3.4078125180121237E-3</v>
      </c>
      <c r="E1400" s="105">
        <v>3.1058855072580417E-2</v>
      </c>
      <c r="F1400" s="115">
        <f t="shared" si="162"/>
        <v>104041.15261797601</v>
      </c>
      <c r="G1400" s="116">
        <f t="shared" si="163"/>
        <v>8043150.7154414831</v>
      </c>
      <c r="H1400" s="110">
        <f t="shared" si="164"/>
        <v>3.4078125180121242E-3</v>
      </c>
      <c r="I1400" s="111">
        <f t="shared" si="165"/>
        <v>3.1058855072580417E-2</v>
      </c>
    </row>
    <row r="1401" spans="3:9" x14ac:dyDescent="0.35">
      <c r="C1401" s="78">
        <f t="shared" si="161"/>
        <v>677500</v>
      </c>
      <c r="D1401" s="104">
        <v>3.3926795771640392E-3</v>
      </c>
      <c r="E1401" s="105">
        <v>3.0964692886719696E-2</v>
      </c>
      <c r="F1401" s="115">
        <f t="shared" si="162"/>
        <v>103579.14110765596</v>
      </c>
      <c r="G1401" s="116">
        <f t="shared" si="163"/>
        <v>8018766.0222258652</v>
      </c>
      <c r="H1401" s="110">
        <f t="shared" si="164"/>
        <v>3.3926795771640397E-3</v>
      </c>
      <c r="I1401" s="111">
        <f t="shared" si="165"/>
        <v>3.0964692886719693E-2</v>
      </c>
    </row>
    <row r="1402" spans="3:9" x14ac:dyDescent="0.35">
      <c r="C1402" s="78">
        <f t="shared" si="161"/>
        <v>678000</v>
      </c>
      <c r="D1402" s="104">
        <v>3.3776092386866427E-3</v>
      </c>
      <c r="E1402" s="105">
        <v>3.087075527589947E-2</v>
      </c>
      <c r="F1402" s="115">
        <f t="shared" si="162"/>
        <v>103119.04085940462</v>
      </c>
      <c r="G1402" s="116">
        <f t="shared" si="163"/>
        <v>7994439.4860444786</v>
      </c>
      <c r="H1402" s="110">
        <f t="shared" si="164"/>
        <v>3.3776092386866431E-3</v>
      </c>
      <c r="I1402" s="111">
        <f t="shared" si="165"/>
        <v>3.0870755275899463E-2</v>
      </c>
    </row>
    <row r="1403" spans="3:9" x14ac:dyDescent="0.35">
      <c r="C1403" s="78">
        <f t="shared" si="161"/>
        <v>678500</v>
      </c>
      <c r="D1403" s="104">
        <v>3.3626012436047052E-3</v>
      </c>
      <c r="E1403" s="105">
        <v>3.0777041704512495E-2</v>
      </c>
      <c r="F1403" s="115">
        <f t="shared" si="162"/>
        <v>102660.84396665992</v>
      </c>
      <c r="G1403" s="116">
        <f t="shared" si="163"/>
        <v>7970170.9681938915</v>
      </c>
      <c r="H1403" s="110">
        <f t="shared" si="164"/>
        <v>3.3626012436047056E-3</v>
      </c>
      <c r="I1403" s="111">
        <f t="shared" si="165"/>
        <v>3.0777041704512492E-2</v>
      </c>
    </row>
    <row r="1404" spans="3:9" x14ac:dyDescent="0.35">
      <c r="C1404" s="78">
        <f t="shared" si="161"/>
        <v>679000</v>
      </c>
      <c r="D1404" s="104">
        <v>3.3476553340143337E-3</v>
      </c>
      <c r="E1404" s="105">
        <v>3.0683551638228945E-2</v>
      </c>
      <c r="F1404" s="115">
        <f t="shared" si="162"/>
        <v>102204.54255556779</v>
      </c>
      <c r="G1404" s="116">
        <f t="shared" si="163"/>
        <v>7945960.3303014776</v>
      </c>
      <c r="H1404" s="110">
        <f t="shared" si="164"/>
        <v>3.3476553340143341E-3</v>
      </c>
      <c r="I1404" s="111">
        <f t="shared" si="165"/>
        <v>3.0683551638228938E-2</v>
      </c>
    </row>
    <row r="1405" spans="3:9" x14ac:dyDescent="0.35">
      <c r="C1405" s="78">
        <f t="shared" si="161"/>
        <v>679500</v>
      </c>
      <c r="D1405" s="104">
        <v>3.3327712530785403E-3</v>
      </c>
      <c r="E1405" s="105">
        <v>3.0590284543993353E-2</v>
      </c>
      <c r="F1405" s="115">
        <f t="shared" si="162"/>
        <v>101750.12878484707</v>
      </c>
      <c r="G1405" s="116">
        <f t="shared" si="163"/>
        <v>7921807.4343246259</v>
      </c>
      <c r="H1405" s="110">
        <f t="shared" si="164"/>
        <v>3.3327712530785403E-3</v>
      </c>
      <c r="I1405" s="111">
        <f t="shared" si="165"/>
        <v>3.0590284543993349E-2</v>
      </c>
    </row>
    <row r="1406" spans="3:9" x14ac:dyDescent="0.35">
      <c r="C1406" s="78">
        <f t="shared" si="161"/>
        <v>680000</v>
      </c>
      <c r="D1406" s="104">
        <v>3.3179487450228267E-3</v>
      </c>
      <c r="E1406" s="105">
        <v>3.0497239890021587E-2</v>
      </c>
      <c r="F1406" s="115">
        <f t="shared" si="162"/>
        <v>101297.59484565453</v>
      </c>
      <c r="G1406" s="116">
        <f t="shared" si="163"/>
        <v>7897712.1425499562</v>
      </c>
      <c r="H1406" s="110">
        <f t="shared" si="164"/>
        <v>3.3179487450228267E-3</v>
      </c>
      <c r="I1406" s="111">
        <f t="shared" si="165"/>
        <v>3.0497239890021583E-2</v>
      </c>
    </row>
    <row r="1407" spans="3:9" x14ac:dyDescent="0.35">
      <c r="C1407" s="78">
        <f t="shared" si="161"/>
        <v>680500</v>
      </c>
      <c r="D1407" s="104">
        <v>3.3031875551307894E-3</v>
      </c>
      <c r="E1407" s="105">
        <v>3.0404417145797804E-2</v>
      </c>
      <c r="F1407" s="115">
        <f t="shared" si="162"/>
        <v>100846.9329614508</v>
      </c>
      <c r="G1407" s="116">
        <f t="shared" si="163"/>
        <v>7873674.3175925296</v>
      </c>
      <c r="H1407" s="110">
        <f t="shared" si="164"/>
        <v>3.3031875551307894E-3</v>
      </c>
      <c r="I1407" s="111">
        <f t="shared" si="165"/>
        <v>3.0404417145797797E-2</v>
      </c>
    </row>
    <row r="1408" spans="3:9" x14ac:dyDescent="0.35">
      <c r="C1408" s="78">
        <f t="shared" si="161"/>
        <v>681000</v>
      </c>
      <c r="D1408" s="104">
        <v>3.288487429739743E-3</v>
      </c>
      <c r="E1408" s="105">
        <v>3.0311815782071427E-2</v>
      </c>
      <c r="F1408" s="115">
        <f t="shared" si="162"/>
        <v>100398.13538786674</v>
      </c>
      <c r="G1408" s="116">
        <f t="shared" si="163"/>
        <v>7849693.8223950686</v>
      </c>
      <c r="H1408" s="110">
        <f t="shared" si="164"/>
        <v>3.2884874297397435E-3</v>
      </c>
      <c r="I1408" s="111">
        <f t="shared" si="165"/>
        <v>3.0311815782071424E-2</v>
      </c>
    </row>
    <row r="1409" spans="3:9" x14ac:dyDescent="0.35">
      <c r="C1409" s="78">
        <f t="shared" si="161"/>
        <v>681500</v>
      </c>
      <c r="D1409" s="104">
        <v>3.2738481162363615E-3</v>
      </c>
      <c r="E1409" s="105">
        <v>3.0219435270854141E-2</v>
      </c>
      <c r="F1409" s="115">
        <f t="shared" si="162"/>
        <v>99951.194412570316</v>
      </c>
      <c r="G1409" s="116">
        <f t="shared" si="163"/>
        <v>7825770.5202271743</v>
      </c>
      <c r="H1409" s="110">
        <f t="shared" si="164"/>
        <v>3.2738481162363619E-3</v>
      </c>
      <c r="I1409" s="111">
        <f t="shared" si="165"/>
        <v>3.0219435270854134E-2</v>
      </c>
    </row>
    <row r="1410" spans="3:9" x14ac:dyDescent="0.35">
      <c r="C1410" s="78">
        <f t="shared" si="161"/>
        <v>682000</v>
      </c>
      <c r="D1410" s="104">
        <v>3.2592693630523373E-3</v>
      </c>
      <c r="E1410" s="105">
        <v>3.012727508541687E-2</v>
      </c>
      <c r="F1410" s="115">
        <f t="shared" si="162"/>
        <v>99506.102355134106</v>
      </c>
      <c r="G1410" s="116">
        <f t="shared" si="163"/>
        <v>7801904.2746845493</v>
      </c>
      <c r="H1410" s="110">
        <f t="shared" si="164"/>
        <v>3.2592693630523373E-3</v>
      </c>
      <c r="I1410" s="111">
        <f t="shared" si="165"/>
        <v>3.012727508541687E-2</v>
      </c>
    </row>
    <row r="1411" spans="3:9" x14ac:dyDescent="0.35">
      <c r="C1411" s="78">
        <f t="shared" si="161"/>
        <v>682500</v>
      </c>
      <c r="D1411" s="104">
        <v>3.2447509196600541E-3</v>
      </c>
      <c r="E1411" s="105">
        <v>3.003533470028678E-2</v>
      </c>
      <c r="F1411" s="115">
        <f t="shared" si="162"/>
        <v>99062.851566903206</v>
      </c>
      <c r="G1411" s="116">
        <f t="shared" si="163"/>
        <v>7778094.9496882176</v>
      </c>
      <c r="H1411" s="110">
        <f t="shared" si="164"/>
        <v>3.2447509196600541E-3</v>
      </c>
      <c r="I1411" s="111">
        <f t="shared" si="165"/>
        <v>3.0035334700286777E-2</v>
      </c>
    </row>
    <row r="1412" spans="3:9" x14ac:dyDescent="0.35">
      <c r="C1412" s="78">
        <f t="shared" si="161"/>
        <v>683000</v>
      </c>
      <c r="D1412" s="104">
        <v>3.2302925365682886E-3</v>
      </c>
      <c r="E1412" s="105">
        <v>2.994361359124427E-2</v>
      </c>
      <c r="F1412" s="115">
        <f t="shared" si="162"/>
        <v>98621.434430863985</v>
      </c>
      <c r="G1412" s="116">
        <f t="shared" si="163"/>
        <v>7754342.4094837448</v>
      </c>
      <c r="H1412" s="110">
        <f t="shared" si="164"/>
        <v>3.230292536568289E-3</v>
      </c>
      <c r="I1412" s="111">
        <f t="shared" si="165"/>
        <v>2.9943613591244266E-2</v>
      </c>
    </row>
    <row r="1413" spans="3:9" x14ac:dyDescent="0.35">
      <c r="C1413" s="78">
        <f t="shared" si="161"/>
        <v>683500</v>
      </c>
      <c r="D1413" s="104">
        <v>3.215893965317919E-3</v>
      </c>
      <c r="E1413" s="105">
        <v>2.9852111235320004E-2</v>
      </c>
      <c r="F1413" s="115">
        <f t="shared" si="162"/>
        <v>98181.843361513034</v>
      </c>
      <c r="G1413" s="116">
        <f t="shared" si="163"/>
        <v>7730646.5186404735</v>
      </c>
      <c r="H1413" s="110">
        <f t="shared" si="164"/>
        <v>3.2158939653179194E-3</v>
      </c>
      <c r="I1413" s="111">
        <f t="shared" si="165"/>
        <v>2.9852111235319997E-2</v>
      </c>
    </row>
    <row r="1414" spans="3:9" x14ac:dyDescent="0.35">
      <c r="C1414" s="78">
        <f t="shared" si="161"/>
        <v>684000</v>
      </c>
      <c r="D1414" s="104">
        <v>3.2015549584776559E-3</v>
      </c>
      <c r="E1414" s="105">
        <v>2.9760827110791917E-2</v>
      </c>
      <c r="F1414" s="115">
        <f t="shared" si="162"/>
        <v>97744.070804726885</v>
      </c>
      <c r="G1414" s="116">
        <f t="shared" si="163"/>
        <v>7707007.142050745</v>
      </c>
      <c r="H1414" s="110">
        <f t="shared" si="164"/>
        <v>3.2015549584776559E-3</v>
      </c>
      <c r="I1414" s="111">
        <f t="shared" si="165"/>
        <v>2.9760827110791914E-2</v>
      </c>
    </row>
    <row r="1415" spans="3:9" x14ac:dyDescent="0.35">
      <c r="C1415" s="78">
        <f t="shared" si="161"/>
        <v>684500</v>
      </c>
      <c r="D1415" s="104">
        <v>3.1872752696397908E-3</v>
      </c>
      <c r="E1415" s="105">
        <v>2.9669760697182225E-2</v>
      </c>
      <c r="F1415" s="115">
        <f t="shared" si="162"/>
        <v>97308.109237632176</v>
      </c>
      <c r="G1415" s="116">
        <f t="shared" si="163"/>
        <v>7683424.144929125</v>
      </c>
      <c r="H1415" s="110">
        <f t="shared" si="164"/>
        <v>3.1872752696397904E-3</v>
      </c>
      <c r="I1415" s="111">
        <f t="shared" si="165"/>
        <v>2.9669760697182222E-2</v>
      </c>
    </row>
    <row r="1416" spans="3:9" x14ac:dyDescent="0.35">
      <c r="C1416" s="78">
        <f t="shared" si="161"/>
        <v>685000</v>
      </c>
      <c r="D1416" s="104">
        <v>3.1730546534159613E-3</v>
      </c>
      <c r="E1416" s="105">
        <v>2.9578911475254505E-2</v>
      </c>
      <c r="F1416" s="115">
        <f t="shared" si="162"/>
        <v>96873.951168476371</v>
      </c>
      <c r="G1416" s="116">
        <f t="shared" si="163"/>
        <v>7659897.3928116476</v>
      </c>
      <c r="H1416" s="110">
        <f t="shared" si="164"/>
        <v>3.1730546534159613E-3</v>
      </c>
      <c r="I1416" s="111">
        <f t="shared" si="165"/>
        <v>2.9578911475254498E-2</v>
      </c>
    </row>
    <row r="1417" spans="3:9" x14ac:dyDescent="0.35">
      <c r="C1417" s="78">
        <f t="shared" si="161"/>
        <v>685500</v>
      </c>
      <c r="D1417" s="104">
        <v>3.1588928654329332E-3</v>
      </c>
      <c r="E1417" s="105">
        <v>2.9488278927010673E-2</v>
      </c>
      <c r="F1417" s="115">
        <f t="shared" si="162"/>
        <v>96441.589136499009</v>
      </c>
      <c r="G1417" s="116">
        <f t="shared" si="163"/>
        <v>7636426.7515550349</v>
      </c>
      <c r="H1417" s="110">
        <f t="shared" si="164"/>
        <v>3.1588928654329332E-3</v>
      </c>
      <c r="I1417" s="111">
        <f t="shared" si="165"/>
        <v>2.9488278927010669E-2</v>
      </c>
    </row>
    <row r="1418" spans="3:9" x14ac:dyDescent="0.35">
      <c r="C1418" s="78">
        <f t="shared" si="161"/>
        <v>686000</v>
      </c>
      <c r="D1418" s="104">
        <v>3.1447896623284033E-3</v>
      </c>
      <c r="E1418" s="105">
        <v>2.9397862535688071E-2</v>
      </c>
      <c r="F1418" s="115">
        <f t="shared" si="162"/>
        <v>96011.015711803499</v>
      </c>
      <c r="G1418" s="116">
        <f t="shared" si="163"/>
        <v>7613012.0873359395</v>
      </c>
      <c r="H1418" s="110">
        <f t="shared" si="164"/>
        <v>3.1447896623284038E-3</v>
      </c>
      <c r="I1418" s="111">
        <f t="shared" si="165"/>
        <v>2.9397862535688071E-2</v>
      </c>
    </row>
    <row r="1419" spans="3:9" x14ac:dyDescent="0.35">
      <c r="C1419" s="78">
        <f t="shared" si="161"/>
        <v>686500</v>
      </c>
      <c r="D1419" s="104">
        <v>3.1307448017468186E-3</v>
      </c>
      <c r="E1419" s="105">
        <v>2.9307661785756507E-2</v>
      </c>
      <c r="F1419" s="115">
        <f t="shared" si="162"/>
        <v>95582.223495229555</v>
      </c>
      <c r="G1419" s="116">
        <f t="shared" si="163"/>
        <v>7589653.2666501794</v>
      </c>
      <c r="H1419" s="110">
        <f t="shared" si="164"/>
        <v>3.1307448017468191E-3</v>
      </c>
      <c r="I1419" s="111">
        <f t="shared" si="165"/>
        <v>2.9307661785756504E-2</v>
      </c>
    </row>
    <row r="1420" spans="3:9" x14ac:dyDescent="0.35">
      <c r="C1420" s="78">
        <f t="shared" si="161"/>
        <v>687000</v>
      </c>
      <c r="D1420" s="104">
        <v>3.1167580423352051E-3</v>
      </c>
      <c r="E1420" s="105">
        <v>2.9217676162915339E-2</v>
      </c>
      <c r="F1420" s="115">
        <f t="shared" si="162"/>
        <v>95155.2051182258</v>
      </c>
      <c r="G1420" s="116">
        <f t="shared" si="163"/>
        <v>7566350.1563119832</v>
      </c>
      <c r="H1420" s="110">
        <f t="shared" si="164"/>
        <v>3.1167580423352051E-3</v>
      </c>
      <c r="I1420" s="111">
        <f t="shared" si="165"/>
        <v>2.9217676162915339E-2</v>
      </c>
    </row>
    <row r="1421" spans="3:9" x14ac:dyDescent="0.35">
      <c r="C1421" s="78">
        <f t="shared" si="161"/>
        <v>687500</v>
      </c>
      <c r="D1421" s="104">
        <v>3.1028291437390264E-3</v>
      </c>
      <c r="E1421" s="105">
        <v>2.9127905154090496E-2</v>
      </c>
      <c r="F1421" s="115">
        <f t="shared" si="162"/>
        <v>94729.953242723364</v>
      </c>
      <c r="G1421" s="116">
        <f t="shared" si="163"/>
        <v>7543102.6234532176</v>
      </c>
      <c r="H1421" s="110">
        <f t="shared" si="164"/>
        <v>3.1028291437390268E-3</v>
      </c>
      <c r="I1421" s="111">
        <f t="shared" si="165"/>
        <v>2.9127905154090489E-2</v>
      </c>
    </row>
    <row r="1422" spans="3:9" x14ac:dyDescent="0.35">
      <c r="C1422" s="78">
        <f t="shared" si="161"/>
        <v>688000</v>
      </c>
      <c r="D1422" s="104">
        <v>3.088957866598054E-3</v>
      </c>
      <c r="E1422" s="105">
        <v>2.9038348247431591E-2</v>
      </c>
      <c r="F1422" s="115">
        <f t="shared" si="162"/>
        <v>94306.460561009764</v>
      </c>
      <c r="G1422" s="116">
        <f t="shared" si="163"/>
        <v>7519910.5355226416</v>
      </c>
      <c r="H1422" s="110">
        <f t="shared" si="164"/>
        <v>3.0889578665980544E-3</v>
      </c>
      <c r="I1422" s="111">
        <f t="shared" si="165"/>
        <v>2.9038348247431584E-2</v>
      </c>
    </row>
    <row r="1423" spans="3:9" x14ac:dyDescent="0.35">
      <c r="C1423" s="78">
        <f t="shared" si="161"/>
        <v>688500</v>
      </c>
      <c r="D1423" s="104">
        <v>3.0751439725422458E-3</v>
      </c>
      <c r="E1423" s="105">
        <v>2.8949004932308987E-2</v>
      </c>
      <c r="F1423" s="115">
        <f t="shared" si="162"/>
        <v>93884.719795603087</v>
      </c>
      <c r="G1423" s="116">
        <f t="shared" si="163"/>
        <v>7496773.7602851447</v>
      </c>
      <c r="H1423" s="110">
        <f t="shared" si="164"/>
        <v>3.0751439725422462E-3</v>
      </c>
      <c r="I1423" s="111">
        <f t="shared" si="165"/>
        <v>2.8949004932308984E-2</v>
      </c>
    </row>
    <row r="1424" spans="3:9" x14ac:dyDescent="0.35">
      <c r="C1424" s="78">
        <f t="shared" si="161"/>
        <v>689000</v>
      </c>
      <c r="D1424" s="104">
        <v>3.0613872241876615E-3</v>
      </c>
      <c r="E1424" s="105">
        <v>2.8859874699310901E-2</v>
      </c>
      <c r="F1424" s="115">
        <f t="shared" si="162"/>
        <v>93464.723699127295</v>
      </c>
      <c r="G1424" s="116">
        <f t="shared" si="163"/>
        <v>7473692.1658209981</v>
      </c>
      <c r="H1424" s="110">
        <f t="shared" si="164"/>
        <v>3.061387224187662E-3</v>
      </c>
      <c r="I1424" s="111">
        <f t="shared" si="165"/>
        <v>2.8859874699310898E-2</v>
      </c>
    </row>
    <row r="1425" spans="3:9" x14ac:dyDescent="0.35">
      <c r="C1425" s="78">
        <f t="shared" si="161"/>
        <v>689500</v>
      </c>
      <c r="D1425" s="104">
        <v>3.0476873851323725E-3</v>
      </c>
      <c r="E1425" s="105">
        <v>2.8770957040240467E-2</v>
      </c>
      <c r="F1425" s="115">
        <f t="shared" si="162"/>
        <v>93046.465054187385</v>
      </c>
      <c r="G1425" s="116">
        <f t="shared" si="163"/>
        <v>7450665.6205250919</v>
      </c>
      <c r="H1425" s="110">
        <f t="shared" si="164"/>
        <v>3.0476873851323725E-3</v>
      </c>
      <c r="I1425" s="111">
        <f t="shared" si="165"/>
        <v>2.8770957040240467E-2</v>
      </c>
    </row>
    <row r="1426" spans="3:9" x14ac:dyDescent="0.35">
      <c r="C1426" s="78">
        <f t="shared" si="161"/>
        <v>690000</v>
      </c>
      <c r="D1426" s="104">
        <v>3.0340442199524075E-3</v>
      </c>
      <c r="E1426" s="105">
        <v>2.8682251448112872E-2</v>
      </c>
      <c r="F1426" s="115">
        <f t="shared" si="162"/>
        <v>92629.936673245524</v>
      </c>
      <c r="G1426" s="116">
        <f t="shared" si="163"/>
        <v>7427693.9931061985</v>
      </c>
      <c r="H1426" s="110">
        <f t="shared" si="164"/>
        <v>3.0340442199524075E-3</v>
      </c>
      <c r="I1426" s="111">
        <f t="shared" si="165"/>
        <v>2.8682251448112865E-2</v>
      </c>
    </row>
    <row r="1427" spans="3:9" x14ac:dyDescent="0.35">
      <c r="C1427" s="78">
        <f t="shared" si="161"/>
        <v>690500</v>
      </c>
      <c r="D1427" s="104">
        <v>3.020457494197703E-3</v>
      </c>
      <c r="E1427" s="105">
        <v>2.8593757417152449E-2</v>
      </c>
      <c r="F1427" s="115">
        <f t="shared" si="162"/>
        <v>92215.131398497499</v>
      </c>
      <c r="G1427" s="116">
        <f t="shared" si="163"/>
        <v>7404777.1525862142</v>
      </c>
      <c r="H1427" s="110">
        <f t="shared" si="164"/>
        <v>3.020457494197703E-3</v>
      </c>
      <c r="I1427" s="111">
        <f t="shared" si="165"/>
        <v>2.8593757417152445E-2</v>
      </c>
    </row>
    <row r="1428" spans="3:9" x14ac:dyDescent="0.35">
      <c r="C1428" s="78">
        <f t="shared" si="161"/>
        <v>691000</v>
      </c>
      <c r="D1428" s="104">
        <v>3.0069269743880724E-3</v>
      </c>
      <c r="E1428" s="105">
        <v>2.8505474442789808E-2</v>
      </c>
      <c r="F1428" s="115">
        <f t="shared" si="162"/>
        <v>91802.042101749597</v>
      </c>
      <c r="G1428" s="116">
        <f t="shared" si="163"/>
        <v>7381914.9682994196</v>
      </c>
      <c r="H1428" s="110">
        <f t="shared" si="164"/>
        <v>3.0069269743880729E-3</v>
      </c>
      <c r="I1428" s="111">
        <f t="shared" si="165"/>
        <v>2.8505474442789801E-2</v>
      </c>
    </row>
    <row r="1429" spans="3:9" x14ac:dyDescent="0.35">
      <c r="C1429" s="78">
        <f t="shared" si="161"/>
        <v>691500</v>
      </c>
      <c r="D1429" s="104">
        <v>2.993452428009199E-3</v>
      </c>
      <c r="E1429" s="105">
        <v>2.8417402021658919E-2</v>
      </c>
      <c r="F1429" s="115">
        <f t="shared" si="162"/>
        <v>91390.661684296312</v>
      </c>
      <c r="G1429" s="116">
        <f t="shared" si="163"/>
        <v>7359107.3098917231</v>
      </c>
      <c r="H1429" s="110">
        <f t="shared" si="164"/>
        <v>2.9934524280091994E-3</v>
      </c>
      <c r="I1429" s="111">
        <f t="shared" si="165"/>
        <v>2.8417402021658912E-2</v>
      </c>
    </row>
    <row r="1430" spans="3:9" x14ac:dyDescent="0.35">
      <c r="C1430" s="78">
        <f t="shared" si="161"/>
        <v>692000</v>
      </c>
      <c r="D1430" s="104">
        <v>2.9800336235086388E-3</v>
      </c>
      <c r="E1430" s="105">
        <v>2.8329539651594297E-2</v>
      </c>
      <c r="F1430" s="115">
        <f t="shared" si="162"/>
        <v>90980.983076798278</v>
      </c>
      <c r="G1430" s="116">
        <f t="shared" si="163"/>
        <v>7336354.047319931</v>
      </c>
      <c r="H1430" s="110">
        <f t="shared" si="164"/>
        <v>2.9800336235086392E-3</v>
      </c>
      <c r="I1430" s="111">
        <f t="shared" si="165"/>
        <v>2.832953965159429E-2</v>
      </c>
    </row>
    <row r="1431" spans="3:9" x14ac:dyDescent="0.35">
      <c r="C1431" s="78">
        <f t="shared" si="161"/>
        <v>692500</v>
      </c>
      <c r="D1431" s="104">
        <v>2.9666703302918375E-3</v>
      </c>
      <c r="E1431" s="105">
        <v>2.8241886831628111E-2</v>
      </c>
      <c r="F1431" s="115">
        <f t="shared" si="162"/>
        <v>90572.999239160694</v>
      </c>
      <c r="G1431" s="116">
        <f t="shared" si="163"/>
        <v>7313655.0508510023</v>
      </c>
      <c r="H1431" s="110">
        <f t="shared" si="164"/>
        <v>2.9666703302918375E-3</v>
      </c>
      <c r="I1431" s="111">
        <f t="shared" si="165"/>
        <v>2.8241886831628111E-2</v>
      </c>
    </row>
    <row r="1432" spans="3:9" x14ac:dyDescent="0.35">
      <c r="C1432" s="78">
        <f t="shared" si="161"/>
        <v>693000</v>
      </c>
      <c r="D1432" s="104">
        <v>2.9533623187181727E-3</v>
      </c>
      <c r="E1432" s="105">
        <v>2.8154443061987309E-2</v>
      </c>
      <c r="F1432" s="115">
        <f t="shared" si="162"/>
        <v>90166.703160412464</v>
      </c>
      <c r="G1432" s="116">
        <f t="shared" si="163"/>
        <v>7291010.1910612984</v>
      </c>
      <c r="H1432" s="110">
        <f t="shared" si="164"/>
        <v>2.9533623187181731E-3</v>
      </c>
      <c r="I1432" s="111">
        <f t="shared" si="165"/>
        <v>2.8154443061987305E-2</v>
      </c>
    </row>
    <row r="1433" spans="3:9" x14ac:dyDescent="0.35">
      <c r="C1433" s="78">
        <f t="shared" si="161"/>
        <v>693500</v>
      </c>
      <c r="D1433" s="104">
        <v>2.9401093600970058E-3</v>
      </c>
      <c r="E1433" s="105">
        <v>2.8067207844090808E-2</v>
      </c>
      <c r="F1433" s="115">
        <f t="shared" si="162"/>
        <v>89762.087858585684</v>
      </c>
      <c r="G1433" s="116">
        <f t="shared" si="163"/>
        <v>7268419.3388358606</v>
      </c>
      <c r="H1433" s="110">
        <f t="shared" si="164"/>
        <v>2.9401093600970058E-3</v>
      </c>
      <c r="I1433" s="111">
        <f t="shared" si="165"/>
        <v>2.8067207844090804E-2</v>
      </c>
    </row>
    <row r="1434" spans="3:9" x14ac:dyDescent="0.35">
      <c r="C1434" s="78">
        <f t="shared" si="161"/>
        <v>694000</v>
      </c>
      <c r="D1434" s="104">
        <v>2.9269112266837507E-3</v>
      </c>
      <c r="E1434" s="105">
        <v>2.7980180680546623E-2</v>
      </c>
      <c r="F1434" s="115">
        <f t="shared" si="162"/>
        <v>89359.146380595615</v>
      </c>
      <c r="G1434" s="116">
        <f t="shared" si="163"/>
        <v>7245882.3653676659</v>
      </c>
      <c r="H1434" s="110">
        <f t="shared" si="164"/>
        <v>2.9269112266837507E-3</v>
      </c>
      <c r="I1434" s="111">
        <f t="shared" si="165"/>
        <v>2.7980180680546623E-2</v>
      </c>
    </row>
    <row r="1435" spans="3:9" x14ac:dyDescent="0.35">
      <c r="C1435" s="78">
        <f t="shared" si="161"/>
        <v>694500</v>
      </c>
      <c r="D1435" s="104">
        <v>2.913767691675962E-3</v>
      </c>
      <c r="E1435" s="105">
        <v>2.7893361075149045E-2</v>
      </c>
      <c r="F1435" s="115">
        <f t="shared" si="162"/>
        <v>88957.871802121226</v>
      </c>
      <c r="G1435" s="116">
        <f t="shared" si="163"/>
        <v>7223399.1421568934</v>
      </c>
      <c r="H1435" s="110">
        <f t="shared" si="164"/>
        <v>2.913767691675962E-3</v>
      </c>
      <c r="I1435" s="111">
        <f t="shared" si="165"/>
        <v>2.7893361075149042E-2</v>
      </c>
    </row>
    <row r="1436" spans="3:9" x14ac:dyDescent="0.35">
      <c r="C1436" s="78">
        <f t="shared" si="161"/>
        <v>695000</v>
      </c>
      <c r="D1436" s="104">
        <v>2.9006785292094383E-3</v>
      </c>
      <c r="E1436" s="105">
        <v>2.7806748532875791E-2</v>
      </c>
      <c r="F1436" s="115">
        <f t="shared" si="162"/>
        <v>88558.257227486276</v>
      </c>
      <c r="G1436" s="116">
        <f t="shared" si="163"/>
        <v>7200969.541010187</v>
      </c>
      <c r="H1436" s="110">
        <f t="shared" si="164"/>
        <v>2.9006785292094387E-3</v>
      </c>
      <c r="I1436" s="111">
        <f t="shared" si="165"/>
        <v>2.7806748532875788E-2</v>
      </c>
    </row>
    <row r="1437" spans="3:9" x14ac:dyDescent="0.35">
      <c r="C1437" s="78">
        <f t="shared" si="161"/>
        <v>695500</v>
      </c>
      <c r="D1437" s="104">
        <v>2.8876435143543361E-3</v>
      </c>
      <c r="E1437" s="105">
        <v>2.7720342559885217E-2</v>
      </c>
      <c r="F1437" s="115">
        <f t="shared" si="162"/>
        <v>88160.295789540629</v>
      </c>
      <c r="G1437" s="116">
        <f t="shared" si="163"/>
        <v>7178593.4340399364</v>
      </c>
      <c r="H1437" s="110">
        <f t="shared" si="164"/>
        <v>2.8876435143543365E-3</v>
      </c>
      <c r="I1437" s="111">
        <f t="shared" si="165"/>
        <v>2.772034255988521E-2</v>
      </c>
    </row>
    <row r="1438" spans="3:9" x14ac:dyDescent="0.35">
      <c r="C1438" s="78">
        <f t="shared" si="161"/>
        <v>696000</v>
      </c>
      <c r="D1438" s="104">
        <v>2.8746624231113125E-3</v>
      </c>
      <c r="E1438" s="105">
        <v>2.7634142663513463E-2</v>
      </c>
      <c r="F1438" s="115">
        <f t="shared" si="162"/>
        <v>87763.980649542515</v>
      </c>
      <c r="G1438" s="116">
        <f t="shared" si="163"/>
        <v>7156270.6936635366</v>
      </c>
      <c r="H1438" s="110">
        <f t="shared" si="164"/>
        <v>2.8746624231113125E-3</v>
      </c>
      <c r="I1438" s="111">
        <f t="shared" si="165"/>
        <v>2.763414266351346E-2</v>
      </c>
    </row>
    <row r="1439" spans="3:9" x14ac:dyDescent="0.35">
      <c r="C1439" s="78">
        <f t="shared" si="161"/>
        <v>696500</v>
      </c>
      <c r="D1439" s="104">
        <v>2.8617350324076666E-3</v>
      </c>
      <c r="E1439" s="105">
        <v>2.7548148352271682E-2</v>
      </c>
      <c r="F1439" s="115">
        <f t="shared" si="162"/>
        <v>87369.304997040716</v>
      </c>
      <c r="G1439" s="116">
        <f t="shared" si="163"/>
        <v>7134001.192602667</v>
      </c>
      <c r="H1439" s="110">
        <f t="shared" si="164"/>
        <v>2.8617350324076666E-3</v>
      </c>
      <c r="I1439" s="111">
        <f t="shared" si="165"/>
        <v>2.7548148352271679E-2</v>
      </c>
    </row>
    <row r="1440" spans="3:9" x14ac:dyDescent="0.35">
      <c r="C1440" s="78">
        <f t="shared" si="161"/>
        <v>697000</v>
      </c>
      <c r="D1440" s="104">
        <v>2.8488611200935135E-3</v>
      </c>
      <c r="E1440" s="105">
        <v>2.7462359135843214E-2</v>
      </c>
      <c r="F1440" s="115">
        <f t="shared" si="162"/>
        <v>86976.262049757759</v>
      </c>
      <c r="G1440" s="116">
        <f t="shared" si="163"/>
        <v>7111784.8038825635</v>
      </c>
      <c r="H1440" s="110">
        <f t="shared" si="164"/>
        <v>2.8488611200935135E-3</v>
      </c>
      <c r="I1440" s="111">
        <f t="shared" si="165"/>
        <v>2.746235913584321E-2</v>
      </c>
    </row>
    <row r="1441" spans="3:9" x14ac:dyDescent="0.35">
      <c r="C1441" s="78">
        <f t="shared" si="161"/>
        <v>697500</v>
      </c>
      <c r="D1441" s="104">
        <v>2.8360404649379655E-3</v>
      </c>
      <c r="E1441" s="105">
        <v>2.7376774525080777E-2</v>
      </c>
      <c r="F1441" s="115">
        <f t="shared" si="162"/>
        <v>86584.845053473327</v>
      </c>
      <c r="G1441" s="116">
        <f t="shared" si="163"/>
        <v>7089621.4008312905</v>
      </c>
      <c r="H1441" s="110">
        <f t="shared" si="164"/>
        <v>2.8360404649379659E-3</v>
      </c>
      <c r="I1441" s="111">
        <f t="shared" si="165"/>
        <v>2.7376774525080774E-2</v>
      </c>
    </row>
    <row r="1442" spans="3:9" x14ac:dyDescent="0.35">
      <c r="C1442" s="78">
        <f t="shared" si="161"/>
        <v>698000</v>
      </c>
      <c r="D1442" s="104">
        <v>2.8232728466253258E-3</v>
      </c>
      <c r="E1442" s="105">
        <v>2.7291394032003719E-2</v>
      </c>
      <c r="F1442" s="115">
        <f t="shared" si="162"/>
        <v>86195.047281908031</v>
      </c>
      <c r="G1442" s="116">
        <f t="shared" si="163"/>
        <v>7067510.8570790272</v>
      </c>
      <c r="H1442" s="110">
        <f t="shared" si="164"/>
        <v>2.8232728466253258E-3</v>
      </c>
      <c r="I1442" s="111">
        <f t="shared" si="165"/>
        <v>2.7291394032003716E-2</v>
      </c>
    </row>
    <row r="1443" spans="3:9" x14ac:dyDescent="0.35">
      <c r="C1443" s="78">
        <f t="shared" si="161"/>
        <v>698500</v>
      </c>
      <c r="D1443" s="104">
        <v>2.8105580457513085E-3</v>
      </c>
      <c r="E1443" s="105">
        <v>2.72062171697952E-2</v>
      </c>
      <c r="F1443" s="115">
        <f t="shared" si="162"/>
        <v>85806.862036608072</v>
      </c>
      <c r="G1443" s="116">
        <f t="shared" si="163"/>
        <v>7045453.0465573408</v>
      </c>
      <c r="H1443" s="110">
        <f t="shared" si="164"/>
        <v>2.8105580457513085E-3</v>
      </c>
      <c r="I1443" s="111">
        <f t="shared" si="165"/>
        <v>2.7206217169795197E-2</v>
      </c>
    </row>
    <row r="1444" spans="3:9" x14ac:dyDescent="0.35">
      <c r="C1444" s="78">
        <f t="shared" si="161"/>
        <v>699000</v>
      </c>
      <c r="D1444" s="104">
        <v>2.7978958438192635E-3</v>
      </c>
      <c r="E1444" s="105">
        <v>2.7121243452799433E-2</v>
      </c>
      <c r="F1444" s="115">
        <f t="shared" si="162"/>
        <v>85420.282646829917</v>
      </c>
      <c r="G1444" s="116">
        <f t="shared" si="163"/>
        <v>7023447.8434984684</v>
      </c>
      <c r="H1444" s="110">
        <f t="shared" si="164"/>
        <v>2.7978958438192639E-3</v>
      </c>
      <c r="I1444" s="111">
        <f t="shared" si="165"/>
        <v>2.712124345279943E-2</v>
      </c>
    </row>
    <row r="1445" spans="3:9" x14ac:dyDescent="0.35">
      <c r="C1445" s="78">
        <f t="shared" si="161"/>
        <v>699500</v>
      </c>
      <c r="D1445" s="104">
        <v>2.7852860232364242E-3</v>
      </c>
      <c r="E1445" s="105">
        <v>2.703647239651891E-2</v>
      </c>
      <c r="F1445" s="115">
        <f t="shared" si="162"/>
        <v>85035.302469425733</v>
      </c>
      <c r="G1445" s="116">
        <f t="shared" si="163"/>
        <v>7001495.1224346012</v>
      </c>
      <c r="H1445" s="110">
        <f t="shared" si="164"/>
        <v>2.7852860232364242E-3</v>
      </c>
      <c r="I1445" s="111">
        <f t="shared" si="165"/>
        <v>2.7036472396518903E-2</v>
      </c>
    </row>
    <row r="1446" spans="3:9" x14ac:dyDescent="0.35">
      <c r="C1446" s="78">
        <f t="shared" si="161"/>
        <v>700000</v>
      </c>
      <c r="D1446" s="104">
        <v>2.7727283673101679E-3</v>
      </c>
      <c r="E1446" s="105">
        <v>2.6951903517611644E-2</v>
      </c>
      <c r="F1446" s="115">
        <f t="shared" si="162"/>
        <v>84651.914888729312</v>
      </c>
      <c r="G1446" s="116">
        <f t="shared" si="163"/>
        <v>6979594.7581971716</v>
      </c>
      <c r="H1446" s="110">
        <f t="shared" si="164"/>
        <v>2.7727283673101683E-3</v>
      </c>
      <c r="I1446" s="111">
        <f t="shared" si="165"/>
        <v>2.6951903517611637E-2</v>
      </c>
    </row>
    <row r="1447" spans="3:9" x14ac:dyDescent="0.35">
      <c r="C1447" s="78">
        <f t="shared" si="161"/>
        <v>700500</v>
      </c>
      <c r="D1447" s="104">
        <v>2.7602226602442925E-3</v>
      </c>
      <c r="E1447" s="105">
        <v>2.68675363338884E-2</v>
      </c>
      <c r="F1447" s="115">
        <f t="shared" si="162"/>
        <v>84270.113316442279</v>
      </c>
      <c r="G1447" s="116">
        <f t="shared" si="163"/>
        <v>6957746.6259161318</v>
      </c>
      <c r="H1447" s="110">
        <f t="shared" si="164"/>
        <v>2.7602226602442925E-3</v>
      </c>
      <c r="I1447" s="111">
        <f t="shared" si="165"/>
        <v>2.6867536333888397E-2</v>
      </c>
    </row>
    <row r="1448" spans="3:9" x14ac:dyDescent="0.35">
      <c r="C1448" s="78">
        <f t="shared" si="161"/>
        <v>701000</v>
      </c>
      <c r="D1448" s="104">
        <v>2.7477686871353072E-3</v>
      </c>
      <c r="E1448" s="105">
        <v>2.6783370364309972E-2</v>
      </c>
      <c r="F1448" s="115">
        <f t="shared" si="162"/>
        <v>83889.891191520946</v>
      </c>
      <c r="G1448" s="116">
        <f t="shared" si="163"/>
        <v>6935950.6010192512</v>
      </c>
      <c r="H1448" s="110">
        <f t="shared" si="164"/>
        <v>2.7477686871353077E-3</v>
      </c>
      <c r="I1448" s="111">
        <f t="shared" si="165"/>
        <v>2.6783370364309965E-2</v>
      </c>
    </row>
    <row r="1449" spans="3:9" x14ac:dyDescent="0.35">
      <c r="C1449" s="78">
        <f t="shared" si="161"/>
        <v>701500</v>
      </c>
      <c r="D1449" s="104">
        <v>2.7353662339687397E-3</v>
      </c>
      <c r="E1449" s="105">
        <v>2.6699405128984402E-2</v>
      </c>
      <c r="F1449" s="115">
        <f t="shared" si="162"/>
        <v>83511.241980063482</v>
      </c>
      <c r="G1449" s="116">
        <f t="shared" si="163"/>
        <v>6914206.5592313977</v>
      </c>
      <c r="H1449" s="110">
        <f t="shared" si="164"/>
        <v>2.7353662339687397E-3</v>
      </c>
      <c r="I1449" s="111">
        <f t="shared" si="165"/>
        <v>2.6699405128984402E-2</v>
      </c>
    </row>
    <row r="1450" spans="3:9" x14ac:dyDescent="0.35">
      <c r="C1450" s="78">
        <f t="shared" si="161"/>
        <v>702000</v>
      </c>
      <c r="D1450" s="104">
        <v>2.7230150876154592E-3</v>
      </c>
      <c r="E1450" s="105">
        <v>2.6615640149164278E-2</v>
      </c>
      <c r="F1450" s="115">
        <f t="shared" si="162"/>
        <v>83134.159175197739</v>
      </c>
      <c r="G1450" s="116">
        <f t="shared" si="163"/>
        <v>6892514.3765738355</v>
      </c>
      <c r="H1450" s="110">
        <f t="shared" si="164"/>
        <v>2.7230150876154592E-3</v>
      </c>
      <c r="I1450" s="111">
        <f t="shared" si="165"/>
        <v>2.6615640149164274E-2</v>
      </c>
    </row>
    <row r="1451" spans="3:9" x14ac:dyDescent="0.35">
      <c r="C1451" s="78">
        <f t="shared" si="161"/>
        <v>702500</v>
      </c>
      <c r="D1451" s="104">
        <v>2.7107150358280131E-3</v>
      </c>
      <c r="E1451" s="105">
        <v>2.6532074947243991E-2</v>
      </c>
      <c r="F1451" s="115">
        <f t="shared" si="162"/>
        <v>82758.636296969344</v>
      </c>
      <c r="G1451" s="116">
        <f t="shared" si="163"/>
        <v>6870873.9293635152</v>
      </c>
      <c r="H1451" s="110">
        <f t="shared" si="164"/>
        <v>2.7107150358280131E-3</v>
      </c>
      <c r="I1451" s="111">
        <f t="shared" si="165"/>
        <v>2.6532074947243987E-2</v>
      </c>
    </row>
    <row r="1452" spans="3:9" x14ac:dyDescent="0.35">
      <c r="C1452" s="78">
        <f t="shared" si="161"/>
        <v>703000</v>
      </c>
      <c r="D1452" s="104">
        <v>2.698465867236979E-3</v>
      </c>
      <c r="E1452" s="105">
        <v>2.6448709046757009E-2</v>
      </c>
      <c r="F1452" s="115">
        <f t="shared" si="162"/>
        <v>82384.666892230336</v>
      </c>
      <c r="G1452" s="116">
        <f t="shared" si="163"/>
        <v>6849285.0942123681</v>
      </c>
      <c r="H1452" s="110">
        <f t="shared" si="164"/>
        <v>2.698465867236979E-3</v>
      </c>
      <c r="I1452" s="111">
        <f t="shared" si="165"/>
        <v>2.6448709046757005E-2</v>
      </c>
    </row>
    <row r="1453" spans="3:9" x14ac:dyDescent="0.35">
      <c r="C1453" s="78">
        <f t="shared" si="161"/>
        <v>703500</v>
      </c>
      <c r="D1453" s="104">
        <v>2.6862673713473353E-3</v>
      </c>
      <c r="E1453" s="105">
        <v>2.6365541972373164E-2</v>
      </c>
      <c r="F1453" s="115">
        <f t="shared" si="162"/>
        <v>82012.244534528421</v>
      </c>
      <c r="G1453" s="116">
        <f t="shared" si="163"/>
        <v>6827747.7480266057</v>
      </c>
      <c r="H1453" s="110">
        <f t="shared" si="164"/>
        <v>2.6862673713473353E-3</v>
      </c>
      <c r="I1453" s="111">
        <f t="shared" si="165"/>
        <v>2.636554197237316E-2</v>
      </c>
    </row>
    <row r="1454" spans="3:9" x14ac:dyDescent="0.35">
      <c r="C1454" s="78">
        <f t="shared" si="161"/>
        <v>704000</v>
      </c>
      <c r="D1454" s="104">
        <v>2.6741193385348412E-3</v>
      </c>
      <c r="E1454" s="105">
        <v>2.6282573249895951E-2</v>
      </c>
      <c r="F1454" s="115">
        <f t="shared" si="162"/>
        <v>81641.362823996373</v>
      </c>
      <c r="G1454" s="116">
        <f t="shared" si="163"/>
        <v>6806261.7680060156</v>
      </c>
      <c r="H1454" s="110">
        <f t="shared" si="164"/>
        <v>2.6741193385348416E-3</v>
      </c>
      <c r="I1454" s="111">
        <f t="shared" si="165"/>
        <v>2.6282573249895948E-2</v>
      </c>
    </row>
    <row r="1455" spans="3:9" x14ac:dyDescent="0.35">
      <c r="C1455" s="78">
        <f t="shared" si="161"/>
        <v>704500</v>
      </c>
      <c r="D1455" s="104">
        <v>2.6620215600424353E-3</v>
      </c>
      <c r="E1455" s="105">
        <v>2.6199802406259805E-2</v>
      </c>
      <c r="F1455" s="115">
        <f t="shared" si="162"/>
        <v>81272.015387242107</v>
      </c>
      <c r="G1455" s="116">
        <f t="shared" si="163"/>
        <v>6784827.0316432612</v>
      </c>
      <c r="H1455" s="110">
        <f t="shared" si="164"/>
        <v>2.6620215600424357E-3</v>
      </c>
      <c r="I1455" s="111">
        <f t="shared" si="165"/>
        <v>2.6199802406259801E-2</v>
      </c>
    </row>
    <row r="1456" spans="3:9" x14ac:dyDescent="0.35">
      <c r="C1456" s="78">
        <f t="shared" ref="C1456:C1519" si="166">C1455+500</f>
        <v>705000</v>
      </c>
      <c r="D1456" s="104">
        <v>2.6499738279766485E-3</v>
      </c>
      <c r="E1456" s="105">
        <v>2.6117228969527412E-2</v>
      </c>
      <c r="F1456" s="115">
        <f t="shared" ref="F1456:F1519" si="167">D1456*F$46</f>
        <v>80904.195877239195</v>
      </c>
      <c r="G1456" s="116">
        <f t="shared" ref="G1456:G1519" si="168">E1456*G$46</f>
        <v>6763443.4167231824</v>
      </c>
      <c r="H1456" s="110">
        <f t="shared" ref="H1456:H1519" si="169">((1000*F1456)/H$45)/H$46</f>
        <v>2.6499738279766485E-3</v>
      </c>
      <c r="I1456" s="111">
        <f t="shared" ref="I1456:I1519" si="170">((1000*G1456)/I$45)/I$46</f>
        <v>2.6117228969527412E-2</v>
      </c>
    </row>
    <row r="1457" spans="3:9" x14ac:dyDescent="0.35">
      <c r="C1457" s="78">
        <f t="shared" si="166"/>
        <v>705500</v>
      </c>
      <c r="D1457" s="104">
        <v>2.637975935304032E-3</v>
      </c>
      <c r="E1457" s="105">
        <v>2.6034852468887031E-2</v>
      </c>
      <c r="F1457" s="115">
        <f t="shared" si="167"/>
        <v>80537.897973217783</v>
      </c>
      <c r="G1457" s="116">
        <f t="shared" si="168"/>
        <v>6742110.8013221016</v>
      </c>
      <c r="H1457" s="110">
        <f t="shared" si="169"/>
        <v>2.6379759353040324E-3</v>
      </c>
      <c r="I1457" s="111">
        <f t="shared" si="170"/>
        <v>2.6034852468887027E-2</v>
      </c>
    </row>
    <row r="1458" spans="3:9" x14ac:dyDescent="0.35">
      <c r="C1458" s="78">
        <f t="shared" si="166"/>
        <v>706000</v>
      </c>
      <c r="D1458" s="104">
        <v>2.6260276758475949E-3</v>
      </c>
      <c r="E1458" s="105">
        <v>2.5952672434649778E-2</v>
      </c>
      <c r="F1458" s="115">
        <f t="shared" si="167"/>
        <v>80173.115380555813</v>
      </c>
      <c r="G1458" s="116">
        <f t="shared" si="168"/>
        <v>6720829.0638071243</v>
      </c>
      <c r="H1458" s="110">
        <f t="shared" si="169"/>
        <v>2.6260276758475949E-3</v>
      </c>
      <c r="I1458" s="111">
        <f t="shared" si="170"/>
        <v>2.5952672434649774E-2</v>
      </c>
    </row>
    <row r="1459" spans="3:9" x14ac:dyDescent="0.35">
      <c r="C1459" s="78">
        <f t="shared" si="166"/>
        <v>706500</v>
      </c>
      <c r="D1459" s="104">
        <v>2.614128844283269E-3</v>
      </c>
      <c r="E1459" s="105">
        <v>2.587068839824699E-2</v>
      </c>
      <c r="F1459" s="115">
        <f t="shared" si="167"/>
        <v>79809.841830671168</v>
      </c>
      <c r="G1459" s="116">
        <f t="shared" si="168"/>
        <v>6699598.0828354526</v>
      </c>
      <c r="H1459" s="110">
        <f t="shared" si="169"/>
        <v>2.614128844283269E-3</v>
      </c>
      <c r="I1459" s="111">
        <f t="shared" si="170"/>
        <v>2.5870688398246987E-2</v>
      </c>
    </row>
    <row r="1460" spans="3:9" x14ac:dyDescent="0.35">
      <c r="C1460" s="78">
        <f t="shared" si="166"/>
        <v>707000</v>
      </c>
      <c r="D1460" s="104">
        <v>2.6022792361363773E-3</v>
      </c>
      <c r="E1460" s="105">
        <v>2.5788899892227518E-2</v>
      </c>
      <c r="F1460" s="115">
        <f t="shared" si="167"/>
        <v>79448.071080913738</v>
      </c>
      <c r="G1460" s="116">
        <f t="shared" si="168"/>
        <v>6678417.7373536853</v>
      </c>
      <c r="H1460" s="110">
        <f t="shared" si="169"/>
        <v>2.6022792361363773E-3</v>
      </c>
      <c r="I1460" s="111">
        <f t="shared" si="170"/>
        <v>2.5788899892227515E-2</v>
      </c>
    </row>
    <row r="1461" spans="3:9" x14ac:dyDescent="0.35">
      <c r="C1461" s="78">
        <f t="shared" si="166"/>
        <v>707500</v>
      </c>
      <c r="D1461" s="104">
        <v>2.5904786477781139E-3</v>
      </c>
      <c r="E1461" s="105">
        <v>2.5707306450255075E-2</v>
      </c>
      <c r="F1461" s="115">
        <f t="shared" si="167"/>
        <v>79087.796914458086</v>
      </c>
      <c r="G1461" s="116">
        <f t="shared" si="168"/>
        <v>6657287.9065971309</v>
      </c>
      <c r="H1461" s="110">
        <f t="shared" si="169"/>
        <v>2.5904786477781139E-3</v>
      </c>
      <c r="I1461" s="111">
        <f t="shared" si="170"/>
        <v>2.5707306450255075E-2</v>
      </c>
    </row>
    <row r="1462" spans="3:9" x14ac:dyDescent="0.35">
      <c r="C1462" s="78">
        <f t="shared" si="166"/>
        <v>708000</v>
      </c>
      <c r="D1462" s="104">
        <v>2.5787268764220551E-3</v>
      </c>
      <c r="E1462" s="105">
        <v>2.5625907607105588E-2</v>
      </c>
      <c r="F1462" s="115">
        <f t="shared" si="167"/>
        <v>78729.013140196781</v>
      </c>
      <c r="G1462" s="116">
        <f t="shared" si="168"/>
        <v>6636208.4700891217</v>
      </c>
      <c r="H1462" s="110">
        <f t="shared" si="169"/>
        <v>2.5787268764220551E-3</v>
      </c>
      <c r="I1462" s="111">
        <f t="shared" si="170"/>
        <v>2.5625907607105584E-2</v>
      </c>
    </row>
    <row r="1463" spans="3:9" x14ac:dyDescent="0.35">
      <c r="C1463" s="78">
        <f t="shared" si="166"/>
        <v>708500</v>
      </c>
      <c r="D1463" s="104">
        <v>2.5670237201206678E-3</v>
      </c>
      <c r="E1463" s="105">
        <v>2.5544702898664527E-2</v>
      </c>
      <c r="F1463" s="115">
        <f t="shared" si="167"/>
        <v>78371.713592633969</v>
      </c>
      <c r="G1463" s="116">
        <f t="shared" si="168"/>
        <v>6615179.3076403243</v>
      </c>
      <c r="H1463" s="110">
        <f t="shared" si="169"/>
        <v>2.5670237201206678E-3</v>
      </c>
      <c r="I1463" s="111">
        <f t="shared" si="170"/>
        <v>2.5544702898664524E-2</v>
      </c>
    </row>
    <row r="1464" spans="3:9" x14ac:dyDescent="0.35">
      <c r="C1464" s="78">
        <f t="shared" si="166"/>
        <v>709000</v>
      </c>
      <c r="D1464" s="104">
        <v>2.5553689777618421E-3</v>
      </c>
      <c r="E1464" s="105">
        <v>2.5463691861924265E-2</v>
      </c>
      <c r="F1464" s="115">
        <f t="shared" si="167"/>
        <v>78015.892131779328</v>
      </c>
      <c r="G1464" s="116">
        <f t="shared" si="168"/>
        <v>6594200.2993480545</v>
      </c>
      <c r="H1464" s="110">
        <f t="shared" si="169"/>
        <v>2.5553689777618421E-3</v>
      </c>
      <c r="I1464" s="111">
        <f t="shared" si="170"/>
        <v>2.5463691861924261E-2</v>
      </c>
    </row>
    <row r="1465" spans="3:9" x14ac:dyDescent="0.35">
      <c r="C1465" s="78">
        <f t="shared" si="166"/>
        <v>709500</v>
      </c>
      <c r="D1465" s="104">
        <v>2.5437624490654317E-3</v>
      </c>
      <c r="E1465" s="105">
        <v>2.5382874034981438E-2</v>
      </c>
      <c r="F1465" s="115">
        <f t="shared" si="167"/>
        <v>77661.542643042616</v>
      </c>
      <c r="G1465" s="116">
        <f t="shared" si="168"/>
        <v>6573271.3255955903</v>
      </c>
      <c r="H1465" s="110">
        <f t="shared" si="169"/>
        <v>2.5437624490654313E-3</v>
      </c>
      <c r="I1465" s="111">
        <f t="shared" si="170"/>
        <v>2.5382874034981441E-2</v>
      </c>
    </row>
    <row r="1466" spans="3:9" x14ac:dyDescent="0.35">
      <c r="C1466" s="78">
        <f t="shared" si="166"/>
        <v>710000</v>
      </c>
      <c r="D1466" s="104">
        <v>2.5322039345798187E-3</v>
      </c>
      <c r="E1466" s="105">
        <v>2.5302248957034326E-2</v>
      </c>
      <c r="F1466" s="115">
        <f t="shared" si="167"/>
        <v>77308.659037128687</v>
      </c>
      <c r="G1466" s="116">
        <f t="shared" si="168"/>
        <v>6552392.2670514993</v>
      </c>
      <c r="H1466" s="110">
        <f t="shared" si="169"/>
        <v>2.5322039345798187E-3</v>
      </c>
      <c r="I1466" s="111">
        <f t="shared" si="170"/>
        <v>2.5302248957034323E-2</v>
      </c>
    </row>
    <row r="1467" spans="3:9" x14ac:dyDescent="0.35">
      <c r="C1467" s="78">
        <f t="shared" si="166"/>
        <v>710500</v>
      </c>
      <c r="D1467" s="104">
        <v>2.5206932356784794E-3</v>
      </c>
      <c r="E1467" s="105">
        <v>2.52218161683802E-2</v>
      </c>
      <c r="F1467" s="115">
        <f t="shared" si="167"/>
        <v>76957.235249932681</v>
      </c>
      <c r="G1467" s="116">
        <f t="shared" si="168"/>
        <v>6531563.0046689482</v>
      </c>
      <c r="H1467" s="110">
        <f t="shared" si="169"/>
        <v>2.5206932356784798E-3</v>
      </c>
      <c r="I1467" s="111">
        <f t="shared" si="170"/>
        <v>2.5221816168380196E-2</v>
      </c>
    </row>
    <row r="1468" spans="3:9" x14ac:dyDescent="0.35">
      <c r="C1468" s="78">
        <f t="shared" si="166"/>
        <v>711000</v>
      </c>
      <c r="D1468" s="104">
        <v>2.5092301545565736E-3</v>
      </c>
      <c r="E1468" s="105">
        <v>2.5141575210412714E-2</v>
      </c>
      <c r="F1468" s="115">
        <f t="shared" si="167"/>
        <v>76607.265242435868</v>
      </c>
      <c r="G1468" s="116">
        <f t="shared" si="168"/>
        <v>6510783.4196850304</v>
      </c>
      <c r="H1468" s="110">
        <f t="shared" si="169"/>
        <v>2.509230154556574E-3</v>
      </c>
      <c r="I1468" s="111">
        <f t="shared" si="170"/>
        <v>2.5141575210412707E-2</v>
      </c>
    </row>
    <row r="1469" spans="3:9" x14ac:dyDescent="0.35">
      <c r="C1469" s="78">
        <f t="shared" si="166"/>
        <v>711500</v>
      </c>
      <c r="D1469" s="104">
        <v>2.4978144942275479E-3</v>
      </c>
      <c r="E1469" s="105">
        <v>2.506152562561929E-2</v>
      </c>
      <c r="F1469" s="115">
        <f t="shared" si="167"/>
        <v>76258.743000601986</v>
      </c>
      <c r="G1469" s="116">
        <f t="shared" si="168"/>
        <v>6490053.3936200822</v>
      </c>
      <c r="H1469" s="110">
        <f t="shared" si="169"/>
        <v>2.4978144942275483E-3</v>
      </c>
      <c r="I1469" s="111">
        <f t="shared" si="170"/>
        <v>2.5061525625619287E-2</v>
      </c>
    </row>
    <row r="1470" spans="3:9" x14ac:dyDescent="0.35">
      <c r="C1470" s="78">
        <f t="shared" si="166"/>
        <v>712000</v>
      </c>
      <c r="D1470" s="104">
        <v>2.4864460585197479E-3</v>
      </c>
      <c r="E1470" s="105">
        <v>2.4981666957578516E-2</v>
      </c>
      <c r="F1470" s="115">
        <f t="shared" si="167"/>
        <v>75911.66253527379</v>
      </c>
      <c r="G1470" s="116">
        <f t="shared" si="168"/>
        <v>6469372.8082770184</v>
      </c>
      <c r="H1470" s="110">
        <f t="shared" si="169"/>
        <v>2.4864460585197479E-3</v>
      </c>
      <c r="I1470" s="111">
        <f t="shared" si="170"/>
        <v>2.4981666957578516E-2</v>
      </c>
    </row>
    <row r="1471" spans="3:9" x14ac:dyDescent="0.35">
      <c r="C1471" s="78">
        <f t="shared" si="166"/>
        <v>712500</v>
      </c>
      <c r="D1471" s="104">
        <v>2.4751246520730457E-3</v>
      </c>
      <c r="E1471" s="105">
        <v>2.4901998750957523E-2</v>
      </c>
      <c r="F1471" s="115">
        <f t="shared" si="167"/>
        <v>75566.017882070111</v>
      </c>
      <c r="G1471" s="116">
        <f t="shared" si="168"/>
        <v>6448741.5457406454</v>
      </c>
      <c r="H1471" s="110">
        <f t="shared" si="169"/>
        <v>2.4751246520730457E-3</v>
      </c>
      <c r="I1471" s="111">
        <f t="shared" si="170"/>
        <v>2.490199875095752E-2</v>
      </c>
    </row>
    <row r="1472" spans="3:9" x14ac:dyDescent="0.35">
      <c r="C1472" s="78">
        <f t="shared" si="166"/>
        <v>713000</v>
      </c>
      <c r="D1472" s="104">
        <v>2.4638500803354853E-3</v>
      </c>
      <c r="E1472" s="105">
        <v>2.4822520551509426E-2</v>
      </c>
      <c r="F1472" s="115">
        <f t="shared" si="167"/>
        <v>75221.803101283367</v>
      </c>
      <c r="G1472" s="116">
        <f t="shared" si="168"/>
        <v>6428159.4883770011</v>
      </c>
      <c r="H1472" s="110">
        <f t="shared" si="169"/>
        <v>2.4638500803354853E-3</v>
      </c>
      <c r="I1472" s="111">
        <f t="shared" si="170"/>
        <v>2.4822520551509422E-2</v>
      </c>
    </row>
    <row r="1473" spans="3:9" x14ac:dyDescent="0.35">
      <c r="C1473" s="78">
        <f t="shared" si="166"/>
        <v>713500</v>
      </c>
      <c r="D1473" s="104">
        <v>2.4526221495599384E-3</v>
      </c>
      <c r="E1473" s="105">
        <v>2.4743231906070678E-2</v>
      </c>
      <c r="F1473" s="115">
        <f t="shared" si="167"/>
        <v>74879.012277777583</v>
      </c>
      <c r="G1473" s="116">
        <f t="shared" si="168"/>
        <v>6407626.5188326705</v>
      </c>
      <c r="H1473" s="110">
        <f t="shared" si="169"/>
        <v>2.4526221495599389E-3</v>
      </c>
      <c r="I1473" s="111">
        <f t="shared" si="170"/>
        <v>2.4743231906070674E-2</v>
      </c>
    </row>
    <row r="1474" spans="3:9" x14ac:dyDescent="0.35">
      <c r="C1474" s="78">
        <f t="shared" si="166"/>
        <v>714000</v>
      </c>
      <c r="D1474" s="104">
        <v>2.4414406668007778E-3</v>
      </c>
      <c r="E1474" s="105">
        <v>2.4664132362558541E-2</v>
      </c>
      <c r="F1474" s="115">
        <f t="shared" si="167"/>
        <v>74537.639520886689</v>
      </c>
      <c r="G1474" s="116">
        <f t="shared" si="168"/>
        <v>6387142.5200341316</v>
      </c>
      <c r="H1474" s="110">
        <f t="shared" si="169"/>
        <v>2.4414406668007782E-3</v>
      </c>
      <c r="I1474" s="111">
        <f t="shared" si="170"/>
        <v>2.4664132362558541E-2</v>
      </c>
    </row>
    <row r="1475" spans="3:9" x14ac:dyDescent="0.35">
      <c r="C1475" s="78">
        <f t="shared" si="166"/>
        <v>714500</v>
      </c>
      <c r="D1475" s="104">
        <v>2.4303054399105566E-3</v>
      </c>
      <c r="E1475" s="105">
        <v>2.4585221469968489E-2</v>
      </c>
      <c r="F1475" s="115">
        <f t="shared" si="167"/>
        <v>74197.678964313251</v>
      </c>
      <c r="G1475" s="116">
        <f t="shared" si="168"/>
        <v>6366707.3751870785</v>
      </c>
      <c r="H1475" s="110">
        <f t="shared" si="169"/>
        <v>2.4303054399105566E-3</v>
      </c>
      <c r="I1475" s="111">
        <f t="shared" si="170"/>
        <v>2.4585221469968485E-2</v>
      </c>
    </row>
    <row r="1476" spans="3:9" x14ac:dyDescent="0.35">
      <c r="C1476" s="78">
        <f t="shared" si="166"/>
        <v>715000</v>
      </c>
      <c r="D1476" s="104">
        <v>2.419216277536709E-3</v>
      </c>
      <c r="E1476" s="105">
        <v>2.4506498778371615E-2</v>
      </c>
      <c r="F1476" s="115">
        <f t="shared" si="167"/>
        <v>73859.124766027715</v>
      </c>
      <c r="G1476" s="116">
        <f t="shared" si="168"/>
        <v>6346320.9677757556</v>
      </c>
      <c r="H1476" s="110">
        <f t="shared" si="169"/>
        <v>2.419216277536709E-3</v>
      </c>
      <c r="I1476" s="111">
        <f t="shared" si="170"/>
        <v>2.4506498778371612E-2</v>
      </c>
    </row>
    <row r="1477" spans="3:9" x14ac:dyDescent="0.35">
      <c r="C1477" s="78">
        <f t="shared" si="166"/>
        <v>715500</v>
      </c>
      <c r="D1477" s="104">
        <v>2.4081729891182609E-3</v>
      </c>
      <c r="E1477" s="105">
        <v>2.4427963838912096E-2</v>
      </c>
      <c r="F1477" s="115">
        <f t="shared" si="167"/>
        <v>73521.971108167956</v>
      </c>
      <c r="G1477" s="116">
        <f t="shared" si="168"/>
        <v>6325983.1815622952</v>
      </c>
      <c r="H1477" s="110">
        <f t="shared" si="169"/>
        <v>2.4081729891182613E-3</v>
      </c>
      <c r="I1477" s="111">
        <f t="shared" si="170"/>
        <v>2.4427963838912093E-2</v>
      </c>
    </row>
    <row r="1478" spans="3:9" x14ac:dyDescent="0.35">
      <c r="C1478" s="78">
        <f t="shared" si="166"/>
        <v>716000</v>
      </c>
      <c r="D1478" s="104">
        <v>2.3971753848825586E-3</v>
      </c>
      <c r="E1478" s="105">
        <v>2.4349616203804627E-2</v>
      </c>
      <c r="F1478" s="115">
        <f t="shared" si="167"/>
        <v>73186.212196939407</v>
      </c>
      <c r="G1478" s="116">
        <f t="shared" si="168"/>
        <v>6305693.9005860584</v>
      </c>
      <c r="H1478" s="110">
        <f t="shared" si="169"/>
        <v>2.3971753848825591E-3</v>
      </c>
      <c r="I1478" s="111">
        <f t="shared" si="170"/>
        <v>2.4349616203804623E-2</v>
      </c>
    </row>
    <row r="1479" spans="3:9" x14ac:dyDescent="0.35">
      <c r="C1479" s="78">
        <f t="shared" si="166"/>
        <v>716500</v>
      </c>
      <c r="D1479" s="104">
        <v>2.3862232758420057E-3</v>
      </c>
      <c r="E1479" s="105">
        <v>2.4271455426331839E-2</v>
      </c>
      <c r="F1479" s="115">
        <f t="shared" si="167"/>
        <v>72851.842262515434</v>
      </c>
      <c r="G1479" s="116">
        <f t="shared" si="168"/>
        <v>6285453.0091629643</v>
      </c>
      <c r="H1479" s="110">
        <f t="shared" si="169"/>
        <v>2.3862232758420057E-3</v>
      </c>
      <c r="I1479" s="111">
        <f t="shared" si="170"/>
        <v>2.4271455426331835E-2</v>
      </c>
    </row>
    <row r="1480" spans="3:9" x14ac:dyDescent="0.35">
      <c r="C1480" s="78">
        <f t="shared" si="166"/>
        <v>717000</v>
      </c>
      <c r="D1480" s="104">
        <v>2.3753164737908092E-3</v>
      </c>
      <c r="E1480" s="105">
        <v>2.41934810608418E-2</v>
      </c>
      <c r="F1480" s="115">
        <f t="shared" si="167"/>
        <v>72518.855558938056</v>
      </c>
      <c r="G1480" s="116">
        <f t="shared" si="168"/>
        <v>6265260.391884842</v>
      </c>
      <c r="H1480" s="110">
        <f t="shared" si="169"/>
        <v>2.3753164737908092E-3</v>
      </c>
      <c r="I1480" s="111">
        <f t="shared" si="170"/>
        <v>2.41934810608418E-2</v>
      </c>
    </row>
    <row r="1481" spans="3:9" x14ac:dyDescent="0.35">
      <c r="C1481" s="78">
        <f t="shared" si="166"/>
        <v>717500</v>
      </c>
      <c r="D1481" s="104">
        <v>2.3644547913017591E-3</v>
      </c>
      <c r="E1481" s="105">
        <v>2.4115692662745443E-2</v>
      </c>
      <c r="F1481" s="115">
        <f t="shared" si="167"/>
        <v>72187.246364019535</v>
      </c>
      <c r="G1481" s="116">
        <f t="shared" si="168"/>
        <v>6245115.9336187635</v>
      </c>
      <c r="H1481" s="110">
        <f t="shared" si="169"/>
        <v>2.3644547913017591E-3</v>
      </c>
      <c r="I1481" s="111">
        <f t="shared" si="170"/>
        <v>2.4115692662745439E-2</v>
      </c>
    </row>
    <row r="1482" spans="3:9" x14ac:dyDescent="0.35">
      <c r="C1482" s="78">
        <f t="shared" si="166"/>
        <v>718000</v>
      </c>
      <c r="D1482" s="104">
        <v>2.3536380417229935E-3</v>
      </c>
      <c r="E1482" s="105">
        <v>2.4038089788514024E-2</v>
      </c>
      <c r="F1482" s="115">
        <f t="shared" si="167"/>
        <v>71857.008979243663</v>
      </c>
      <c r="G1482" s="116">
        <f t="shared" si="168"/>
        <v>6225019.5195063902</v>
      </c>
      <c r="H1482" s="110">
        <f t="shared" si="169"/>
        <v>2.3536380417229935E-3</v>
      </c>
      <c r="I1482" s="111">
        <f t="shared" si="170"/>
        <v>2.403808978851402E-2</v>
      </c>
    </row>
    <row r="1483" spans="3:9" x14ac:dyDescent="0.35">
      <c r="C1483" s="78">
        <f t="shared" si="166"/>
        <v>718500</v>
      </c>
      <c r="D1483" s="104">
        <v>2.3428660391747996E-3</v>
      </c>
      <c r="E1483" s="105">
        <v>2.3960671995676634E-2</v>
      </c>
      <c r="F1483" s="115">
        <f t="shared" si="167"/>
        <v>71528.137729668117</v>
      </c>
      <c r="G1483" s="116">
        <f t="shared" si="168"/>
        <v>6204971.0349633247</v>
      </c>
      <c r="H1483" s="110">
        <f t="shared" si="169"/>
        <v>2.3428660391747996E-3</v>
      </c>
      <c r="I1483" s="111">
        <f t="shared" si="170"/>
        <v>2.3960671995676631E-2</v>
      </c>
    </row>
    <row r="1484" spans="3:9" x14ac:dyDescent="0.35">
      <c r="C1484" s="78">
        <f t="shared" si="166"/>
        <v>719000</v>
      </c>
      <c r="D1484" s="104">
        <v>2.3321385985464152E-3</v>
      </c>
      <c r="E1484" s="105">
        <v>2.3883438842817618E-2</v>
      </c>
      <c r="F1484" s="115">
        <f t="shared" si="167"/>
        <v>71200.626963826726</v>
      </c>
      <c r="G1484" s="116">
        <f t="shared" si="168"/>
        <v>6184970.3656784417</v>
      </c>
      <c r="H1484" s="110">
        <f t="shared" si="169"/>
        <v>2.3321385985464156E-3</v>
      </c>
      <c r="I1484" s="111">
        <f t="shared" si="170"/>
        <v>2.3883438842817618E-2</v>
      </c>
    </row>
    <row r="1485" spans="3:9" x14ac:dyDescent="0.35">
      <c r="C1485" s="78">
        <f t="shared" si="166"/>
        <v>719500</v>
      </c>
      <c r="D1485" s="104">
        <v>2.3214555354928524E-3</v>
      </c>
      <c r="E1485" s="105">
        <v>2.380638988957412E-2</v>
      </c>
      <c r="F1485" s="115">
        <f t="shared" si="167"/>
        <v>70874.471053632602</v>
      </c>
      <c r="G1485" s="116">
        <f t="shared" si="168"/>
        <v>6165017.3976132553</v>
      </c>
      <c r="H1485" s="110">
        <f t="shared" si="169"/>
        <v>2.3214555354928528E-3</v>
      </c>
      <c r="I1485" s="111">
        <f t="shared" si="170"/>
        <v>2.380638988957412E-2</v>
      </c>
    </row>
    <row r="1486" spans="3:9" x14ac:dyDescent="0.35">
      <c r="C1486" s="78">
        <f t="shared" si="166"/>
        <v>720000</v>
      </c>
      <c r="D1486" s="104">
        <v>2.3108166664317247E-3</v>
      </c>
      <c r="E1486" s="105">
        <v>2.372952469663351E-2</v>
      </c>
      <c r="F1486" s="115">
        <f t="shared" si="167"/>
        <v>70549.664394281179</v>
      </c>
      <c r="G1486" s="116">
        <f t="shared" si="168"/>
        <v>6145112.0170012498</v>
      </c>
      <c r="H1486" s="110">
        <f t="shared" si="169"/>
        <v>2.3108166664317247E-3</v>
      </c>
      <c r="I1486" s="111">
        <f t="shared" si="170"/>
        <v>2.372952469663351E-2</v>
      </c>
    </row>
    <row r="1487" spans="3:9" x14ac:dyDescent="0.35">
      <c r="C1487" s="78">
        <f t="shared" si="166"/>
        <v>720500</v>
      </c>
      <c r="D1487" s="104">
        <v>2.3002218085400958E-3</v>
      </c>
      <c r="E1487" s="105">
        <v>2.3652842825730932E-2</v>
      </c>
      <c r="F1487" s="115">
        <f t="shared" si="167"/>
        <v>70226.201404154097</v>
      </c>
      <c r="G1487" s="116">
        <f t="shared" si="168"/>
        <v>6125254.1103472486</v>
      </c>
      <c r="H1487" s="110">
        <f t="shared" si="169"/>
        <v>2.3002218085400958E-3</v>
      </c>
      <c r="I1487" s="111">
        <f t="shared" si="170"/>
        <v>2.3652842825730932E-2</v>
      </c>
    </row>
    <row r="1488" spans="3:9" x14ac:dyDescent="0.35">
      <c r="C1488" s="78">
        <f t="shared" si="166"/>
        <v>721000</v>
      </c>
      <c r="D1488" s="104">
        <v>2.2896707797513335E-3</v>
      </c>
      <c r="E1488" s="105">
        <v>2.3576343839646779E-2</v>
      </c>
      <c r="F1488" s="115">
        <f t="shared" si="167"/>
        <v>69904.076524723045</v>
      </c>
      <c r="G1488" s="116">
        <f t="shared" si="168"/>
        <v>6105443.5644267555</v>
      </c>
      <c r="H1488" s="110">
        <f t="shared" si="169"/>
        <v>2.2896707797513335E-3</v>
      </c>
      <c r="I1488" s="111">
        <f t="shared" si="170"/>
        <v>2.3576343839646779E-2</v>
      </c>
    </row>
    <row r="1489" spans="3:9" x14ac:dyDescent="0.35">
      <c r="C1489" s="78">
        <f t="shared" si="166"/>
        <v>721500</v>
      </c>
      <c r="D1489" s="104">
        <v>2.2791633987519866E-3</v>
      </c>
      <c r="E1489" s="105">
        <v>2.3500027302204199E-2</v>
      </c>
      <c r="F1489" s="115">
        <f t="shared" si="167"/>
        <v>69583.284220454501</v>
      </c>
      <c r="G1489" s="116">
        <f t="shared" si="168"/>
        <v>6085680.2662853114</v>
      </c>
      <c r="H1489" s="110">
        <f t="shared" si="169"/>
        <v>2.2791633987519866E-3</v>
      </c>
      <c r="I1489" s="111">
        <f t="shared" si="170"/>
        <v>2.3500027302204199E-2</v>
      </c>
    </row>
    <row r="1490" spans="3:9" x14ac:dyDescent="0.35">
      <c r="C1490" s="78">
        <f t="shared" si="166"/>
        <v>722000</v>
      </c>
      <c r="D1490" s="104">
        <v>2.2686994849786665E-3</v>
      </c>
      <c r="E1490" s="105">
        <v>2.3423892778266613E-2</v>
      </c>
      <c r="F1490" s="115">
        <f t="shared" si="167"/>
        <v>69263.818978714509</v>
      </c>
      <c r="G1490" s="116">
        <f t="shared" si="168"/>
        <v>6065964.1032378525</v>
      </c>
      <c r="H1490" s="110">
        <f t="shared" si="169"/>
        <v>2.2686994849786669E-3</v>
      </c>
      <c r="I1490" s="111">
        <f t="shared" si="170"/>
        <v>2.3423892778266609E-2</v>
      </c>
    </row>
    <row r="1491" spans="3:9" x14ac:dyDescent="0.35">
      <c r="C1491" s="78">
        <f t="shared" si="166"/>
        <v>722500</v>
      </c>
      <c r="D1491" s="104">
        <v>2.2582788586149424E-3</v>
      </c>
      <c r="E1491" s="105">
        <v>2.3347939833735239E-2</v>
      </c>
      <c r="F1491" s="115">
        <f t="shared" si="167"/>
        <v>68945.675309673825</v>
      </c>
      <c r="G1491" s="116">
        <f t="shared" si="168"/>
        <v>6046294.9628680665</v>
      </c>
      <c r="H1491" s="110">
        <f t="shared" si="169"/>
        <v>2.2582788586149424E-3</v>
      </c>
      <c r="I1491" s="111">
        <f t="shared" si="170"/>
        <v>2.3347939833735235E-2</v>
      </c>
    </row>
    <row r="1492" spans="3:9" x14ac:dyDescent="0.35">
      <c r="C1492" s="78">
        <f t="shared" si="166"/>
        <v>723000</v>
      </c>
      <c r="D1492" s="104">
        <v>2.2479013405882538E-3</v>
      </c>
      <c r="E1492" s="105">
        <v>2.3272168035546621E-2</v>
      </c>
      <c r="F1492" s="115">
        <f t="shared" si="167"/>
        <v>68628.847746213767</v>
      </c>
      <c r="G1492" s="116">
        <f t="shared" si="168"/>
        <v>6026672.7330277562</v>
      </c>
      <c r="H1492" s="110">
        <f t="shared" si="169"/>
        <v>2.2479013405882538E-3</v>
      </c>
      <c r="I1492" s="111">
        <f t="shared" si="170"/>
        <v>2.3272168035546617E-2</v>
      </c>
    </row>
    <row r="1493" spans="3:9" x14ac:dyDescent="0.35">
      <c r="C1493" s="78">
        <f t="shared" si="166"/>
        <v>723500</v>
      </c>
      <c r="D1493" s="104">
        <v>2.2375667525668329E-3</v>
      </c>
      <c r="E1493" s="105">
        <v>2.3196576951670132E-2</v>
      </c>
      <c r="F1493" s="115">
        <f t="shared" si="167"/>
        <v>68313.330843832126</v>
      </c>
      <c r="G1493" s="116">
        <f t="shared" si="168"/>
        <v>6007097.301836188</v>
      </c>
      <c r="H1493" s="110">
        <f t="shared" si="169"/>
        <v>2.2375667525668329E-3</v>
      </c>
      <c r="I1493" s="111">
        <f t="shared" si="170"/>
        <v>2.3196576951670128E-2</v>
      </c>
    </row>
    <row r="1494" spans="3:9" x14ac:dyDescent="0.35">
      <c r="C1494" s="78">
        <f t="shared" si="166"/>
        <v>724000</v>
      </c>
      <c r="D1494" s="104">
        <v>2.2272749169566395E-3</v>
      </c>
      <c r="E1494" s="105">
        <v>2.312116615110555E-2</v>
      </c>
      <c r="F1494" s="115">
        <f t="shared" si="167"/>
        <v>67999.119180549693</v>
      </c>
      <c r="G1494" s="116">
        <f t="shared" si="168"/>
        <v>5987568.5576794697</v>
      </c>
      <c r="H1494" s="110">
        <f t="shared" si="169"/>
        <v>2.2272749169566395E-3</v>
      </c>
      <c r="I1494" s="111">
        <f t="shared" si="170"/>
        <v>2.312116615110555E-2</v>
      </c>
    </row>
    <row r="1495" spans="3:9" x14ac:dyDescent="0.35">
      <c r="C1495" s="78">
        <f t="shared" si="166"/>
        <v>724500</v>
      </c>
      <c r="D1495" s="104">
        <v>2.2170256568983101E-3</v>
      </c>
      <c r="E1495" s="105">
        <v>2.3045935203880555E-2</v>
      </c>
      <c r="F1495" s="115">
        <f t="shared" si="167"/>
        <v>67686.207356817089</v>
      </c>
      <c r="G1495" s="116">
        <f t="shared" si="168"/>
        <v>5968086.3892098963</v>
      </c>
      <c r="H1495" s="110">
        <f t="shared" si="169"/>
        <v>2.2170256568983101E-3</v>
      </c>
      <c r="I1495" s="111">
        <f t="shared" si="170"/>
        <v>2.3045935203880551E-2</v>
      </c>
    </row>
    <row r="1496" spans="3:9" x14ac:dyDescent="0.35">
      <c r="C1496" s="78">
        <f t="shared" si="166"/>
        <v>725000</v>
      </c>
      <c r="D1496" s="104">
        <v>2.2068187962641169E-3</v>
      </c>
      <c r="E1496" s="105">
        <v>2.297088368104833E-2</v>
      </c>
      <c r="F1496" s="115">
        <f t="shared" si="167"/>
        <v>67374.589995421877</v>
      </c>
      <c r="G1496" s="116">
        <f t="shared" si="168"/>
        <v>5948650.6853453359</v>
      </c>
      <c r="H1496" s="110">
        <f t="shared" si="169"/>
        <v>2.2068187962641169E-3</v>
      </c>
      <c r="I1496" s="111">
        <f t="shared" si="170"/>
        <v>2.2970883681048326E-2</v>
      </c>
    </row>
    <row r="1497" spans="3:9" x14ac:dyDescent="0.35">
      <c r="C1497" s="78">
        <f t="shared" si="166"/>
        <v>725500</v>
      </c>
      <c r="D1497" s="104">
        <v>2.1966541596549422E-3</v>
      </c>
      <c r="E1497" s="105">
        <v>2.2896011154685075E-2</v>
      </c>
      <c r="F1497" s="115">
        <f t="shared" si="167"/>
        <v>67064.261741396243</v>
      </c>
      <c r="G1497" s="116">
        <f t="shared" si="168"/>
        <v>5929261.3352685785</v>
      </c>
      <c r="H1497" s="110">
        <f t="shared" si="169"/>
        <v>2.1966541596549422E-3</v>
      </c>
      <c r="I1497" s="111">
        <f t="shared" si="170"/>
        <v>2.2896011154685071E-2</v>
      </c>
    </row>
    <row r="1498" spans="3:9" x14ac:dyDescent="0.35">
      <c r="C1498" s="78">
        <f t="shared" si="166"/>
        <v>726000</v>
      </c>
      <c r="D1498" s="104">
        <v>2.1865315723972665E-3</v>
      </c>
      <c r="E1498" s="105">
        <v>2.2821317197887579E-2</v>
      </c>
      <c r="F1498" s="115">
        <f t="shared" si="167"/>
        <v>66755.217261925005</v>
      </c>
      <c r="G1498" s="116">
        <f t="shared" si="168"/>
        <v>5909918.2284267135</v>
      </c>
      <c r="H1498" s="110">
        <f t="shared" si="169"/>
        <v>2.1865315723972665E-3</v>
      </c>
      <c r="I1498" s="111">
        <f t="shared" si="170"/>
        <v>2.2821317197887579E-2</v>
      </c>
    </row>
    <row r="1499" spans="3:9" x14ac:dyDescent="0.35">
      <c r="C1499" s="78">
        <f t="shared" si="166"/>
        <v>726500</v>
      </c>
      <c r="D1499" s="104">
        <v>2.176450860540162E-3</v>
      </c>
      <c r="E1499" s="105">
        <v>2.2746801384770789E-2</v>
      </c>
      <c r="F1499" s="115">
        <f t="shared" si="167"/>
        <v>66447.45124625387</v>
      </c>
      <c r="G1499" s="116">
        <f t="shared" si="168"/>
        <v>5890621.254530495</v>
      </c>
      <c r="H1499" s="110">
        <f t="shared" si="169"/>
        <v>2.1764508605401625E-3</v>
      </c>
      <c r="I1499" s="111">
        <f t="shared" si="170"/>
        <v>2.2746801384770785E-2</v>
      </c>
    </row>
    <row r="1500" spans="3:9" x14ac:dyDescent="0.35">
      <c r="C1500" s="78">
        <f t="shared" si="166"/>
        <v>727000</v>
      </c>
      <c r="D1500" s="104">
        <v>2.1664118508523049E-3</v>
      </c>
      <c r="E1500" s="105">
        <v>2.2672463290465378E-2</v>
      </c>
      <c r="F1500" s="115">
        <f t="shared" si="167"/>
        <v>66140.95840559814</v>
      </c>
      <c r="G1500" s="116">
        <f t="shared" si="168"/>
        <v>5871370.3035537163</v>
      </c>
      <c r="H1500" s="110">
        <f t="shared" si="169"/>
        <v>2.1664118508523053E-3</v>
      </c>
      <c r="I1500" s="111">
        <f t="shared" si="170"/>
        <v>2.2672463290465374E-2</v>
      </c>
    </row>
    <row r="1501" spans="3:9" x14ac:dyDescent="0.35">
      <c r="C1501" s="78">
        <f t="shared" si="166"/>
        <v>727500</v>
      </c>
      <c r="D1501" s="104">
        <v>2.156414370819002E-3</v>
      </c>
      <c r="E1501" s="105">
        <v>2.259830249111533E-2</v>
      </c>
      <c r="F1501" s="115">
        <f t="shared" si="167"/>
        <v>65835.733473052023</v>
      </c>
      <c r="G1501" s="116">
        <f t="shared" si="168"/>
        <v>5852165.2657325817</v>
      </c>
      <c r="H1501" s="110">
        <f t="shared" si="169"/>
        <v>2.156414370819002E-3</v>
      </c>
      <c r="I1501" s="111">
        <f t="shared" si="170"/>
        <v>2.259830249111533E-2</v>
      </c>
    </row>
    <row r="1502" spans="3:9" x14ac:dyDescent="0.35">
      <c r="C1502" s="78">
        <f t="shared" si="166"/>
        <v>728000</v>
      </c>
      <c r="D1502" s="104">
        <v>2.1464582486392259E-3</v>
      </c>
      <c r="E1502" s="105">
        <v>2.2524318563875531E-2</v>
      </c>
      <c r="F1502" s="115">
        <f t="shared" si="167"/>
        <v>65531.771203498087</v>
      </c>
      <c r="G1502" s="116">
        <f t="shared" si="168"/>
        <v>5833006.0315650832</v>
      </c>
      <c r="H1502" s="110">
        <f t="shared" si="169"/>
        <v>2.1464582486392259E-3</v>
      </c>
      <c r="I1502" s="111">
        <f t="shared" si="170"/>
        <v>2.2524318563875528E-2</v>
      </c>
    </row>
    <row r="1503" spans="3:9" x14ac:dyDescent="0.35">
      <c r="C1503" s="78">
        <f t="shared" si="166"/>
        <v>728500</v>
      </c>
      <c r="D1503" s="104">
        <v>2.1365433132226538E-3</v>
      </c>
      <c r="E1503" s="105">
        <v>2.2450511086909302E-2</v>
      </c>
      <c r="F1503" s="115">
        <f t="shared" si="167"/>
        <v>65229.066373516805</v>
      </c>
      <c r="G1503" s="116">
        <f t="shared" si="168"/>
        <v>5813892.4918103628</v>
      </c>
      <c r="H1503" s="110">
        <f t="shared" si="169"/>
        <v>2.1365433132226543E-3</v>
      </c>
      <c r="I1503" s="111">
        <f t="shared" si="170"/>
        <v>2.2450511086909299E-2</v>
      </c>
    </row>
    <row r="1504" spans="3:9" x14ac:dyDescent="0.35">
      <c r="C1504" s="78">
        <f t="shared" si="166"/>
        <v>729000</v>
      </c>
      <c r="D1504" s="104">
        <v>2.1266693941867391E-3</v>
      </c>
      <c r="E1504" s="105">
        <v>2.2376879639386071E-2</v>
      </c>
      <c r="F1504" s="115">
        <f t="shared" si="167"/>
        <v>64927.613781297208</v>
      </c>
      <c r="G1504" s="116">
        <f t="shared" si="168"/>
        <v>5794824.5374881094</v>
      </c>
      <c r="H1504" s="110">
        <f t="shared" si="169"/>
        <v>2.1266693941867391E-3</v>
      </c>
      <c r="I1504" s="111">
        <f t="shared" si="170"/>
        <v>2.2376879639386071E-2</v>
      </c>
    </row>
    <row r="1505" spans="3:9" x14ac:dyDescent="0.35">
      <c r="C1505" s="78">
        <f t="shared" si="166"/>
        <v>729500</v>
      </c>
      <c r="D1505" s="104">
        <v>2.1168363218537775E-3</v>
      </c>
      <c r="E1505" s="105">
        <v>2.2303423801478931E-2</v>
      </c>
      <c r="F1505" s="115">
        <f t="shared" si="167"/>
        <v>64627.408246547304</v>
      </c>
      <c r="G1505" s="116">
        <f t="shared" si="168"/>
        <v>5775802.0598779237</v>
      </c>
      <c r="H1505" s="110">
        <f t="shared" si="169"/>
        <v>2.1168363218537775E-3</v>
      </c>
      <c r="I1505" s="111">
        <f t="shared" si="170"/>
        <v>2.2303423801478931E-2</v>
      </c>
    </row>
    <row r="1506" spans="3:9" x14ac:dyDescent="0.35">
      <c r="C1506" s="78">
        <f t="shared" si="166"/>
        <v>730000</v>
      </c>
      <c r="D1506" s="104">
        <v>2.1070439272479926E-3</v>
      </c>
      <c r="E1506" s="105">
        <v>2.2230143154362253E-2</v>
      </c>
      <c r="F1506" s="115">
        <f t="shared" si="167"/>
        <v>64328.444610405073</v>
      </c>
      <c r="G1506" s="116">
        <f t="shared" si="168"/>
        <v>5756824.9505187031</v>
      </c>
      <c r="H1506" s="110">
        <f t="shared" si="169"/>
        <v>2.1070439272479926E-3</v>
      </c>
      <c r="I1506" s="111">
        <f t="shared" si="170"/>
        <v>2.2230143154362253E-2</v>
      </c>
    </row>
    <row r="1507" spans="3:9" x14ac:dyDescent="0.35">
      <c r="C1507" s="78">
        <f t="shared" si="166"/>
        <v>730500</v>
      </c>
      <c r="D1507" s="104">
        <v>2.0972920420926295E-3</v>
      </c>
      <c r="E1507" s="105">
        <v>2.2157037280209301E-2</v>
      </c>
      <c r="F1507" s="115">
        <f t="shared" si="167"/>
        <v>64030.717735349761</v>
      </c>
      <c r="G1507" s="116">
        <f t="shared" si="168"/>
        <v>5737893.1012080247</v>
      </c>
      <c r="H1507" s="110">
        <f t="shared" si="169"/>
        <v>2.0972920420926295E-3</v>
      </c>
      <c r="I1507" s="111">
        <f t="shared" si="170"/>
        <v>2.2157037280209298E-2</v>
      </c>
    </row>
    <row r="1508" spans="3:9" x14ac:dyDescent="0.35">
      <c r="C1508" s="78">
        <f t="shared" si="166"/>
        <v>731000</v>
      </c>
      <c r="D1508" s="104">
        <v>2.087580498807068E-3</v>
      </c>
      <c r="E1508" s="105">
        <v>2.2084105762189856E-2</v>
      </c>
      <c r="F1508" s="115">
        <f t="shared" si="167"/>
        <v>63734.22250511375</v>
      </c>
      <c r="G1508" s="116">
        <f t="shared" si="168"/>
        <v>5719006.4040015265</v>
      </c>
      <c r="H1508" s="110">
        <f t="shared" si="169"/>
        <v>2.0875804988070685E-3</v>
      </c>
      <c r="I1508" s="111">
        <f t="shared" si="170"/>
        <v>2.2084105762189853E-2</v>
      </c>
    </row>
    <row r="1509" spans="3:9" x14ac:dyDescent="0.35">
      <c r="C1509" s="78">
        <f t="shared" si="166"/>
        <v>731500</v>
      </c>
      <c r="D1509" s="104">
        <v>2.0779091305039381E-3</v>
      </c>
      <c r="E1509" s="105">
        <v>2.2011348184467806E-2</v>
      </c>
      <c r="F1509" s="115">
        <f t="shared" si="167"/>
        <v>63438.95382459445</v>
      </c>
      <c r="G1509" s="116">
        <f t="shared" si="168"/>
        <v>5700164.7512122868</v>
      </c>
      <c r="H1509" s="110">
        <f t="shared" si="169"/>
        <v>2.0779091305039386E-3</v>
      </c>
      <c r="I1509" s="111">
        <f t="shared" si="170"/>
        <v>2.2011348184467806E-2</v>
      </c>
    </row>
    <row r="1510" spans="3:9" x14ac:dyDescent="0.35">
      <c r="C1510" s="78">
        <f t="shared" si="166"/>
        <v>732000</v>
      </c>
      <c r="D1510" s="104">
        <v>2.0682777709862552E-3</v>
      </c>
      <c r="E1510" s="105">
        <v>2.1938764132198831E-2</v>
      </c>
      <c r="F1510" s="115">
        <f t="shared" si="167"/>
        <v>63144.906619766887</v>
      </c>
      <c r="G1510" s="116">
        <f t="shared" si="168"/>
        <v>5681368.0354102207</v>
      </c>
      <c r="H1510" s="110">
        <f t="shared" si="169"/>
        <v>2.0682777709862552E-3</v>
      </c>
      <c r="I1510" s="111">
        <f t="shared" si="170"/>
        <v>2.1938764132198831E-2</v>
      </c>
    </row>
    <row r="1511" spans="3:9" x14ac:dyDescent="0.35">
      <c r="C1511" s="78">
        <f t="shared" si="166"/>
        <v>732500</v>
      </c>
      <c r="D1511" s="104">
        <v>2.0586862547445624E-3</v>
      </c>
      <c r="E1511" s="105">
        <v>2.1866353191527976E-2</v>
      </c>
      <c r="F1511" s="115">
        <f t="shared" si="167"/>
        <v>62852.075837596429</v>
      </c>
      <c r="G1511" s="116">
        <f t="shared" si="168"/>
        <v>5662616.1494214563</v>
      </c>
      <c r="H1511" s="110">
        <f t="shared" si="169"/>
        <v>2.0586862547445624E-3</v>
      </c>
      <c r="I1511" s="111">
        <f t="shared" si="170"/>
        <v>2.1866353191527972E-2</v>
      </c>
    </row>
    <row r="1512" spans="3:9" x14ac:dyDescent="0.35">
      <c r="C1512" s="78">
        <f t="shared" si="166"/>
        <v>733000</v>
      </c>
      <c r="D1512" s="104">
        <v>2.0491344169540878E-3</v>
      </c>
      <c r="E1512" s="105">
        <v>2.1794114949587357E-2</v>
      </c>
      <c r="F1512" s="115">
        <f t="shared" si="167"/>
        <v>62560.456445952012</v>
      </c>
      <c r="G1512" s="116">
        <f t="shared" si="168"/>
        <v>5643908.9863277376</v>
      </c>
      <c r="H1512" s="110">
        <f t="shared" si="169"/>
        <v>2.0491344169540878E-3</v>
      </c>
      <c r="I1512" s="111">
        <f t="shared" si="170"/>
        <v>2.1794114949587353E-2</v>
      </c>
    </row>
    <row r="1513" spans="3:9" x14ac:dyDescent="0.35">
      <c r="C1513" s="78">
        <f t="shared" si="166"/>
        <v>733500</v>
      </c>
      <c r="D1513" s="104">
        <v>2.0396220934719095E-3</v>
      </c>
      <c r="E1513" s="105">
        <v>2.1722048994493735E-2</v>
      </c>
      <c r="F1513" s="115">
        <f t="shared" si="167"/>
        <v>62270.043433519575</v>
      </c>
      <c r="G1513" s="116">
        <f t="shared" si="168"/>
        <v>5625246.4394657975</v>
      </c>
      <c r="H1513" s="110">
        <f t="shared" si="169"/>
        <v>2.0396220934719095E-3</v>
      </c>
      <c r="I1513" s="111">
        <f t="shared" si="170"/>
        <v>2.1722048994493731E-2</v>
      </c>
    </row>
    <row r="1514" spans="3:9" x14ac:dyDescent="0.35">
      <c r="C1514" s="78">
        <f t="shared" si="166"/>
        <v>734000</v>
      </c>
      <c r="D1514" s="104">
        <v>2.0301491208341389E-3</v>
      </c>
      <c r="E1514" s="105">
        <v>2.1650154915346238E-2</v>
      </c>
      <c r="F1514" s="115">
        <f t="shared" si="167"/>
        <v>61980.831809716074</v>
      </c>
      <c r="G1514" s="116">
        <f t="shared" si="168"/>
        <v>5606628.4024267672</v>
      </c>
      <c r="H1514" s="110">
        <f t="shared" si="169"/>
        <v>2.0301491208341393E-3</v>
      </c>
      <c r="I1514" s="111">
        <f t="shared" si="170"/>
        <v>2.1650154915346238E-2</v>
      </c>
    </row>
    <row r="1515" spans="3:9" x14ac:dyDescent="0.35">
      <c r="C1515" s="78">
        <f t="shared" si="166"/>
        <v>734500</v>
      </c>
      <c r="D1515" s="104">
        <v>2.020715336253108E-3</v>
      </c>
      <c r="E1515" s="105">
        <v>2.157843230222397E-2</v>
      </c>
      <c r="F1515" s="115">
        <f t="shared" si="167"/>
        <v>61692.816604603591</v>
      </c>
      <c r="G1515" s="116">
        <f t="shared" si="168"/>
        <v>5588054.7690555556</v>
      </c>
      <c r="H1515" s="110">
        <f t="shared" si="169"/>
        <v>2.020715336253108E-3</v>
      </c>
      <c r="I1515" s="111">
        <f t="shared" si="170"/>
        <v>2.1578432302223966E-2</v>
      </c>
    </row>
    <row r="1516" spans="3:9" x14ac:dyDescent="0.35">
      <c r="C1516" s="78">
        <f t="shared" si="166"/>
        <v>735000</v>
      </c>
      <c r="D1516" s="104">
        <v>2.0113205776145717E-3</v>
      </c>
      <c r="E1516" s="105">
        <v>2.1506880746183687E-2</v>
      </c>
      <c r="F1516" s="115">
        <f t="shared" si="167"/>
        <v>61405.992868803951</v>
      </c>
      <c r="G1516" s="116">
        <f t="shared" si="168"/>
        <v>5569525.4334502509</v>
      </c>
      <c r="H1516" s="110">
        <f t="shared" si="169"/>
        <v>2.0113205776145717E-3</v>
      </c>
      <c r="I1516" s="111">
        <f t="shared" si="170"/>
        <v>2.1506880746183683E-2</v>
      </c>
    </row>
    <row r="1517" spans="3:9" x14ac:dyDescent="0.35">
      <c r="C1517" s="78">
        <f t="shared" si="166"/>
        <v>735500</v>
      </c>
      <c r="D1517" s="104">
        <v>2.0019646834749279E-3</v>
      </c>
      <c r="E1517" s="105">
        <v>2.1435499839257459E-2</v>
      </c>
      <c r="F1517" s="115">
        <f t="shared" si="167"/>
        <v>61120.35567341384</v>
      </c>
      <c r="G1517" s="116">
        <f t="shared" si="168"/>
        <v>5551040.2899615131</v>
      </c>
      <c r="H1517" s="110">
        <f t="shared" si="169"/>
        <v>2.0019646834749283E-3</v>
      </c>
      <c r="I1517" s="111">
        <f t="shared" si="170"/>
        <v>2.1435499839257455E-2</v>
      </c>
    </row>
    <row r="1518" spans="3:9" x14ac:dyDescent="0.35">
      <c r="C1518" s="78">
        <f t="shared" si="166"/>
        <v>736000</v>
      </c>
      <c r="D1518" s="104">
        <v>1.9926474930584345E-3</v>
      </c>
      <c r="E1518" s="105">
        <v>2.1364289174450376E-2</v>
      </c>
      <c r="F1518" s="115">
        <f t="shared" si="167"/>
        <v>60835.900109919814</v>
      </c>
      <c r="G1518" s="116">
        <f t="shared" si="168"/>
        <v>5532599.23319198</v>
      </c>
      <c r="H1518" s="110">
        <f t="shared" si="169"/>
        <v>1.992647493058435E-3</v>
      </c>
      <c r="I1518" s="111">
        <f t="shared" si="170"/>
        <v>2.1364289174450372E-2</v>
      </c>
    </row>
    <row r="1519" spans="3:9" x14ac:dyDescent="0.35">
      <c r="C1519" s="78">
        <f t="shared" si="166"/>
        <v>736500</v>
      </c>
      <c r="D1519" s="104">
        <v>1.9833688462544542E-3</v>
      </c>
      <c r="E1519" s="105">
        <v>2.1293248345738182E-2</v>
      </c>
      <c r="F1519" s="115">
        <f t="shared" si="167"/>
        <v>60552.621290114213</v>
      </c>
      <c r="G1519" s="116">
        <f t="shared" si="168"/>
        <v>5514202.1579956552</v>
      </c>
      <c r="H1519" s="110">
        <f t="shared" si="169"/>
        <v>1.9833688462544542E-3</v>
      </c>
      <c r="I1519" s="111">
        <f t="shared" si="170"/>
        <v>2.1293248345738178E-2</v>
      </c>
    </row>
    <row r="1520" spans="3:9" x14ac:dyDescent="0.35">
      <c r="C1520" s="78">
        <f t="shared" ref="C1520:C1583" si="171">C1519+500</f>
        <v>737000</v>
      </c>
      <c r="D1520" s="104">
        <v>1.9741285836146968E-3</v>
      </c>
      <c r="E1520" s="105">
        <v>2.1222376948064989E-2</v>
      </c>
      <c r="F1520" s="115">
        <f t="shared" ref="F1520:F1583" si="172">D1520*F$46</f>
        <v>60270.514346010976</v>
      </c>
      <c r="G1520" s="116">
        <f t="shared" ref="G1520:G1583" si="173">E1520*G$46</f>
        <v>5495848.9594773129</v>
      </c>
      <c r="H1520" s="110">
        <f t="shared" ref="H1520:H1583" si="174">((1000*F1520)/H$45)/H$46</f>
        <v>1.9741285836146968E-3</v>
      </c>
      <c r="I1520" s="111">
        <f t="shared" ref="I1520:I1583" si="175">((1000*G1520)/I$45)/I$46</f>
        <v>2.1222376948064985E-2</v>
      </c>
    </row>
    <row r="1521" spans="3:9" x14ac:dyDescent="0.35">
      <c r="C1521" s="78">
        <f t="shared" si="171"/>
        <v>737500</v>
      </c>
      <c r="D1521" s="104">
        <v>1.9649265463504866E-3</v>
      </c>
      <c r="E1521" s="105">
        <v>2.1151674577340955E-2</v>
      </c>
      <c r="F1521" s="115">
        <f t="shared" si="172"/>
        <v>59989.574429762157</v>
      </c>
      <c r="G1521" s="116">
        <f t="shared" si="173"/>
        <v>5477539.5329919029</v>
      </c>
      <c r="H1521" s="110">
        <f t="shared" si="174"/>
        <v>1.9649265463504866E-3</v>
      </c>
      <c r="I1521" s="111">
        <f t="shared" si="175"/>
        <v>2.1151674577340955E-2</v>
      </c>
    </row>
    <row r="1522" spans="3:9" x14ac:dyDescent="0.35">
      <c r="C1522" s="78">
        <f t="shared" si="171"/>
        <v>738000</v>
      </c>
      <c r="D1522" s="104">
        <v>1.9557625763300238E-3</v>
      </c>
      <c r="E1522" s="105">
        <v>2.108114083044E-2</v>
      </c>
      <c r="F1522" s="115">
        <f t="shared" si="172"/>
        <v>59709.796713574389</v>
      </c>
      <c r="G1522" s="116">
        <f t="shared" si="173"/>
        <v>5459273.7741439529</v>
      </c>
      <c r="H1522" s="110">
        <f t="shared" si="174"/>
        <v>1.9557625763300238E-3</v>
      </c>
      <c r="I1522" s="111">
        <f t="shared" si="175"/>
        <v>2.108114083044E-2</v>
      </c>
    </row>
    <row r="1523" spans="3:9" x14ac:dyDescent="0.35">
      <c r="C1523" s="78">
        <f t="shared" si="171"/>
        <v>738500</v>
      </c>
      <c r="D1523" s="104">
        <v>1.9466365160756775E-3</v>
      </c>
      <c r="E1523" s="105">
        <v>2.1010775305197463E-2</v>
      </c>
      <c r="F1523" s="115">
        <f t="shared" si="172"/>
        <v>59431.176389626176</v>
      </c>
      <c r="G1523" s="116">
        <f t="shared" si="173"/>
        <v>5441051.5787869655</v>
      </c>
      <c r="H1523" s="110">
        <f t="shared" si="174"/>
        <v>1.9466365160756775E-3</v>
      </c>
      <c r="I1523" s="111">
        <f t="shared" si="175"/>
        <v>2.1010775305197463E-2</v>
      </c>
    </row>
    <row r="1524" spans="3:9" x14ac:dyDescent="0.35">
      <c r="C1524" s="78">
        <f t="shared" si="171"/>
        <v>739000</v>
      </c>
      <c r="D1524" s="104">
        <v>1.9375482087612714E-3</v>
      </c>
      <c r="E1524" s="105">
        <v>2.0940577600407868E-2</v>
      </c>
      <c r="F1524" s="115">
        <f t="shared" si="172"/>
        <v>59153.708669985084</v>
      </c>
      <c r="G1524" s="116">
        <f t="shared" si="173"/>
        <v>5422872.8430228373</v>
      </c>
      <c r="H1524" s="110">
        <f t="shared" si="174"/>
        <v>1.9375482087612714E-3</v>
      </c>
      <c r="I1524" s="111">
        <f t="shared" si="175"/>
        <v>2.0940577600407868E-2</v>
      </c>
    </row>
    <row r="1525" spans="3:9" x14ac:dyDescent="0.35">
      <c r="C1525" s="78">
        <f t="shared" si="171"/>
        <v>739500</v>
      </c>
      <c r="D1525" s="104">
        <v>1.9284974982093938E-3</v>
      </c>
      <c r="E1525" s="105">
        <v>2.0870547315822593E-2</v>
      </c>
      <c r="F1525" s="115">
        <f t="shared" si="172"/>
        <v>58877.38878652556</v>
      </c>
      <c r="G1525" s="116">
        <f t="shared" si="173"/>
        <v>5404737.4632012583</v>
      </c>
      <c r="H1525" s="110">
        <f t="shared" si="174"/>
        <v>1.9284974982093938E-3</v>
      </c>
      <c r="I1525" s="111">
        <f t="shared" si="175"/>
        <v>2.0870547315822593E-2</v>
      </c>
    </row>
    <row r="1526" spans="3:9" x14ac:dyDescent="0.35">
      <c r="C1526" s="78">
        <f t="shared" si="171"/>
        <v>740000</v>
      </c>
      <c r="D1526" s="104">
        <v>1.9194842288887115E-3</v>
      </c>
      <c r="E1526" s="105">
        <v>2.0800684052147595E-2</v>
      </c>
      <c r="F1526" s="115">
        <f t="shared" si="172"/>
        <v>58602.211990846954</v>
      </c>
      <c r="G1526" s="116">
        <f t="shared" si="173"/>
        <v>5386645.3359191185</v>
      </c>
      <c r="H1526" s="110">
        <f t="shared" si="174"/>
        <v>1.9194842288887115E-3</v>
      </c>
      <c r="I1526" s="111">
        <f t="shared" si="175"/>
        <v>2.0800684052147592E-2</v>
      </c>
    </row>
    <row r="1527" spans="3:9" x14ac:dyDescent="0.35">
      <c r="C1527" s="78">
        <f t="shared" si="171"/>
        <v>740500</v>
      </c>
      <c r="D1527" s="104">
        <v>1.9105082459112978E-3</v>
      </c>
      <c r="E1527" s="105">
        <v>2.0730987411041162E-2</v>
      </c>
      <c r="F1527" s="115">
        <f t="shared" si="172"/>
        <v>58328.173554191933</v>
      </c>
      <c r="G1527" s="116">
        <f t="shared" si="173"/>
        <v>5368596.3580199312</v>
      </c>
      <c r="H1527" s="110">
        <f t="shared" si="174"/>
        <v>1.910508245911298E-3</v>
      </c>
      <c r="I1527" s="111">
        <f t="shared" si="175"/>
        <v>2.0730987411041155E-2</v>
      </c>
    </row>
    <row r="1528" spans="3:9" x14ac:dyDescent="0.35">
      <c r="C1528" s="78">
        <f t="shared" si="171"/>
        <v>741000</v>
      </c>
      <c r="D1528" s="104">
        <v>1.9015693950299704E-3</v>
      </c>
      <c r="E1528" s="105">
        <v>2.0661456995111592E-2</v>
      </c>
      <c r="F1528" s="115">
        <f t="shared" si="172"/>
        <v>58055.268767365218</v>
      </c>
      <c r="G1528" s="116">
        <f t="shared" si="173"/>
        <v>5350590.4265932254</v>
      </c>
      <c r="H1528" s="110">
        <f t="shared" si="174"/>
        <v>1.9015693950299704E-3</v>
      </c>
      <c r="I1528" s="111">
        <f t="shared" si="175"/>
        <v>2.0661456995111589E-2</v>
      </c>
    </row>
    <row r="1529" spans="3:9" x14ac:dyDescent="0.35">
      <c r="C1529" s="78">
        <f t="shared" si="171"/>
        <v>741500</v>
      </c>
      <c r="D1529" s="104">
        <v>1.8926675226356414E-3</v>
      </c>
      <c r="E1529" s="105">
        <v>2.0592092407914975E-2</v>
      </c>
      <c r="F1529" s="115">
        <f t="shared" si="172"/>
        <v>57783.492940652664</v>
      </c>
      <c r="G1529" s="116">
        <f t="shared" si="173"/>
        <v>5332627.4389739782</v>
      </c>
      <c r="H1529" s="110">
        <f t="shared" si="174"/>
        <v>1.8926675226356416E-3</v>
      </c>
      <c r="I1529" s="111">
        <f t="shared" si="175"/>
        <v>2.0592092407914972E-2</v>
      </c>
    </row>
    <row r="1530" spans="3:9" x14ac:dyDescent="0.35">
      <c r="C1530" s="78">
        <f t="shared" si="171"/>
        <v>742000</v>
      </c>
      <c r="D1530" s="104">
        <v>1.8838024757546763E-3</v>
      </c>
      <c r="E1530" s="105">
        <v>2.0522893253952901E-2</v>
      </c>
      <c r="F1530" s="115">
        <f t="shared" si="172"/>
        <v>57512.84140374064</v>
      </c>
      <c r="G1530" s="116">
        <f t="shared" si="173"/>
        <v>5314707.2927420149</v>
      </c>
      <c r="H1530" s="110">
        <f t="shared" si="174"/>
        <v>1.8838024757546763E-3</v>
      </c>
      <c r="I1530" s="111">
        <f t="shared" si="175"/>
        <v>2.0522893253952897E-2</v>
      </c>
    </row>
    <row r="1531" spans="3:9" x14ac:dyDescent="0.35">
      <c r="C1531" s="78">
        <f t="shared" si="171"/>
        <v>742500</v>
      </c>
      <c r="D1531" s="104">
        <v>1.8749741020462679E-3</v>
      </c>
      <c r="E1531" s="105">
        <v>2.0453859138670222E-2</v>
      </c>
      <c r="F1531" s="115">
        <f t="shared" si="172"/>
        <v>57243.309505635858</v>
      </c>
      <c r="G1531" s="116">
        <f t="shared" si="173"/>
        <v>5296829.8857214339</v>
      </c>
      <c r="H1531" s="110">
        <f t="shared" si="174"/>
        <v>1.8749741020462679E-3</v>
      </c>
      <c r="I1531" s="111">
        <f t="shared" si="175"/>
        <v>2.0453859138670219E-2</v>
      </c>
    </row>
    <row r="1532" spans="3:9" x14ac:dyDescent="0.35">
      <c r="C1532" s="78">
        <f t="shared" si="171"/>
        <v>743000</v>
      </c>
      <c r="D1532" s="104">
        <v>1.8661822497998159E-3</v>
      </c>
      <c r="E1532" s="105">
        <v>2.0384989668452799E-2</v>
      </c>
      <c r="F1532" s="115">
        <f t="shared" si="172"/>
        <v>56974.892614585355</v>
      </c>
      <c r="G1532" s="116">
        <f t="shared" si="173"/>
        <v>5278995.1159800226</v>
      </c>
      <c r="H1532" s="110">
        <f t="shared" si="174"/>
        <v>1.8661822497998159E-3</v>
      </c>
      <c r="I1532" s="111">
        <f t="shared" si="175"/>
        <v>2.0384989668452799E-2</v>
      </c>
    </row>
    <row r="1533" spans="3:9" x14ac:dyDescent="0.35">
      <c r="C1533" s="78">
        <f t="shared" si="171"/>
        <v>743500</v>
      </c>
      <c r="D1533" s="104">
        <v>1.8574267679323196E-3</v>
      </c>
      <c r="E1533" s="105">
        <v>2.0316284450625239E-2</v>
      </c>
      <c r="F1533" s="115">
        <f t="shared" si="172"/>
        <v>56707.5861179969</v>
      </c>
      <c r="G1533" s="116">
        <f t="shared" si="173"/>
        <v>5261202.8818286685</v>
      </c>
      <c r="H1533" s="110">
        <f t="shared" si="174"/>
        <v>1.8574267679323196E-3</v>
      </c>
      <c r="I1533" s="111">
        <f t="shared" si="175"/>
        <v>2.0316284450625235E-2</v>
      </c>
    </row>
    <row r="1534" spans="3:9" x14ac:dyDescent="0.35">
      <c r="C1534" s="78">
        <f t="shared" si="171"/>
        <v>744000</v>
      </c>
      <c r="D1534" s="104">
        <v>1.8487075059857843E-3</v>
      </c>
      <c r="E1534" s="105">
        <v>2.0247743093448699E-2</v>
      </c>
      <c r="F1534" s="115">
        <f t="shared" si="172"/>
        <v>56441.385422359817</v>
      </c>
      <c r="G1534" s="116">
        <f t="shared" si="173"/>
        <v>5243453.0818207962</v>
      </c>
      <c r="H1534" s="110">
        <f t="shared" si="174"/>
        <v>1.8487075059857845E-3</v>
      </c>
      <c r="I1534" s="111">
        <f t="shared" si="175"/>
        <v>2.0247743093448699E-2</v>
      </c>
    </row>
    <row r="1535" spans="3:9" x14ac:dyDescent="0.35">
      <c r="C1535" s="78">
        <f t="shared" si="171"/>
        <v>744500</v>
      </c>
      <c r="D1535" s="104">
        <v>1.8400243141246328E-3</v>
      </c>
      <c r="E1535" s="105">
        <v>2.0179365206118606E-2</v>
      </c>
      <c r="F1535" s="115">
        <f t="shared" si="172"/>
        <v>56176.285953165949</v>
      </c>
      <c r="G1535" s="116">
        <f t="shared" si="173"/>
        <v>5225745.6147517683</v>
      </c>
      <c r="H1535" s="110">
        <f t="shared" si="174"/>
        <v>1.8400243141246328E-3</v>
      </c>
      <c r="I1535" s="111">
        <f t="shared" si="175"/>
        <v>2.0179365206118603E-2</v>
      </c>
    </row>
    <row r="1536" spans="3:9" x14ac:dyDescent="0.35">
      <c r="C1536" s="78">
        <f t="shared" si="171"/>
        <v>745000</v>
      </c>
      <c r="D1536" s="104">
        <v>1.8313770431331326E-3</v>
      </c>
      <c r="E1536" s="105">
        <v>2.0111150398762448E-2</v>
      </c>
      <c r="F1536" s="115">
        <f t="shared" si="172"/>
        <v>55912.283154831115</v>
      </c>
      <c r="G1536" s="116">
        <f t="shared" si="173"/>
        <v>5208080.3796583228</v>
      </c>
      <c r="H1536" s="110">
        <f t="shared" si="174"/>
        <v>1.8313770431331326E-3</v>
      </c>
      <c r="I1536" s="111">
        <f t="shared" si="175"/>
        <v>2.0111150398762444E-2</v>
      </c>
    </row>
    <row r="1537" spans="3:9" x14ac:dyDescent="0.35">
      <c r="C1537" s="78">
        <f t="shared" si="171"/>
        <v>745500</v>
      </c>
      <c r="D1537" s="104">
        <v>1.8227655444128309E-3</v>
      </c>
      <c r="E1537" s="105">
        <v>2.0043098282437562E-2</v>
      </c>
      <c r="F1537" s="115">
        <f t="shared" si="172"/>
        <v>55649.372490616806</v>
      </c>
      <c r="G1537" s="116">
        <f t="shared" si="173"/>
        <v>5190457.275817994</v>
      </c>
      <c r="H1537" s="110">
        <f t="shared" si="174"/>
        <v>1.8227655444128309E-3</v>
      </c>
      <c r="I1537" s="111">
        <f t="shared" si="175"/>
        <v>2.0043098282437562E-2</v>
      </c>
    </row>
    <row r="1538" spans="3:9" x14ac:dyDescent="0.35">
      <c r="C1538" s="78">
        <f t="shared" si="171"/>
        <v>746000</v>
      </c>
      <c r="D1538" s="104">
        <v>1.8141896699800013E-3</v>
      </c>
      <c r="E1538" s="105">
        <v>1.99752084691289E-2</v>
      </c>
      <c r="F1538" s="115">
        <f t="shared" si="172"/>
        <v>55387.549442552205</v>
      </c>
      <c r="G1538" s="116">
        <f t="shared" si="173"/>
        <v>5172876.2027485352</v>
      </c>
      <c r="H1538" s="110">
        <f t="shared" si="174"/>
        <v>1.8141896699800013E-3</v>
      </c>
      <c r="I1538" s="111">
        <f t="shared" si="175"/>
        <v>1.9975208469128897E-2</v>
      </c>
    </row>
    <row r="1539" spans="3:9" x14ac:dyDescent="0.35">
      <c r="C1539" s="78">
        <f t="shared" si="171"/>
        <v>746500</v>
      </c>
      <c r="D1539" s="104">
        <v>1.8056492724631001E-3</v>
      </c>
      <c r="E1539" s="105">
        <v>1.9907480571746825E-2</v>
      </c>
      <c r="F1539" s="115">
        <f t="shared" si="172"/>
        <v>55126.809511356572</v>
      </c>
      <c r="G1539" s="116">
        <f t="shared" si="173"/>
        <v>5155337.0602073511</v>
      </c>
      <c r="H1539" s="110">
        <f t="shared" si="174"/>
        <v>1.8056492724630999E-3</v>
      </c>
      <c r="I1539" s="111">
        <f t="shared" si="175"/>
        <v>1.9907480571746822E-2</v>
      </c>
    </row>
    <row r="1540" spans="3:9" x14ac:dyDescent="0.35">
      <c r="C1540" s="78">
        <f t="shared" si="171"/>
        <v>747000</v>
      </c>
      <c r="D1540" s="104">
        <v>1.7971442051002344E-3</v>
      </c>
      <c r="E1540" s="105">
        <v>1.9839914204124905E-2</v>
      </c>
      <c r="F1540" s="115">
        <f t="shared" si="172"/>
        <v>54867.148216361908</v>
      </c>
      <c r="G1540" s="116">
        <f t="shared" si="173"/>
        <v>5137839.7481909208</v>
      </c>
      <c r="H1540" s="110">
        <f t="shared" si="174"/>
        <v>1.7971442051002348E-3</v>
      </c>
      <c r="I1540" s="111">
        <f t="shared" si="175"/>
        <v>1.9839914204124905E-2</v>
      </c>
    </row>
    <row r="1541" spans="3:9" x14ac:dyDescent="0.35">
      <c r="C1541" s="78">
        <f t="shared" si="171"/>
        <v>747500</v>
      </c>
      <c r="D1541" s="104">
        <v>1.7886743217366402E-3</v>
      </c>
      <c r="E1541" s="105">
        <v>1.9772508981017699E-2</v>
      </c>
      <c r="F1541" s="115">
        <f t="shared" si="172"/>
        <v>54608.561095435958</v>
      </c>
      <c r="G1541" s="116">
        <f t="shared" si="173"/>
        <v>5120384.1669342294</v>
      </c>
      <c r="H1541" s="110">
        <f t="shared" si="174"/>
        <v>1.7886743217366402E-3</v>
      </c>
      <c r="I1541" s="111">
        <f t="shared" si="175"/>
        <v>1.9772508981017699E-2</v>
      </c>
    </row>
    <row r="1542" spans="3:9" x14ac:dyDescent="0.35">
      <c r="C1542" s="78">
        <f t="shared" si="171"/>
        <v>748000</v>
      </c>
      <c r="D1542" s="104">
        <v>1.7802394768221706E-3</v>
      </c>
      <c r="E1542" s="105">
        <v>1.9705264518098571E-2</v>
      </c>
      <c r="F1542" s="115">
        <f t="shared" si="172"/>
        <v>54351.043704905562</v>
      </c>
      <c r="G1542" s="116">
        <f t="shared" si="173"/>
        <v>5102970.2169102011</v>
      </c>
      <c r="H1542" s="110">
        <f t="shared" si="174"/>
        <v>1.7802394768221706E-3</v>
      </c>
      <c r="I1542" s="111">
        <f t="shared" si="175"/>
        <v>1.9705264518098568E-2</v>
      </c>
    </row>
    <row r="1543" spans="3:9" x14ac:dyDescent="0.35">
      <c r="C1543" s="78">
        <f t="shared" si="171"/>
        <v>748500</v>
      </c>
      <c r="D1543" s="104">
        <v>1.7718395254087949E-3</v>
      </c>
      <c r="E1543" s="105">
        <v>1.9638180431957496E-2</v>
      </c>
      <c r="F1543" s="115">
        <f t="shared" si="172"/>
        <v>54094.591619480278</v>
      </c>
      <c r="G1543" s="116">
        <f t="shared" si="173"/>
        <v>5085597.798829128</v>
      </c>
      <c r="H1543" s="110">
        <f t="shared" si="174"/>
        <v>1.7718395254087949E-3</v>
      </c>
      <c r="I1543" s="111">
        <f t="shared" si="175"/>
        <v>1.9638180431957496E-2</v>
      </c>
    </row>
    <row r="1544" spans="3:9" x14ac:dyDescent="0.35">
      <c r="C1544" s="78">
        <f t="shared" si="171"/>
        <v>749000</v>
      </c>
      <c r="D1544" s="104">
        <v>1.7634743231481065E-3</v>
      </c>
      <c r="E1544" s="105">
        <v>1.9571256340098885E-2</v>
      </c>
      <c r="F1544" s="115">
        <f t="shared" si="172"/>
        <v>53839.200432176287</v>
      </c>
      <c r="G1544" s="116">
        <f t="shared" si="173"/>
        <v>5068266.8136381097</v>
      </c>
      <c r="H1544" s="110">
        <f t="shared" si="174"/>
        <v>1.7634743231481067E-3</v>
      </c>
      <c r="I1544" s="111">
        <f t="shared" si="175"/>
        <v>1.9571256340098882E-2</v>
      </c>
    </row>
    <row r="1545" spans="3:9" x14ac:dyDescent="0.35">
      <c r="C1545" s="78">
        <f t="shared" si="171"/>
        <v>749500</v>
      </c>
      <c r="D1545" s="104">
        <v>1.7551437262888444E-3</v>
      </c>
      <c r="E1545" s="105">
        <v>1.9504491860939388E-2</v>
      </c>
      <c r="F1545" s="115">
        <f t="shared" si="172"/>
        <v>53584.865754240745</v>
      </c>
      <c r="G1545" s="116">
        <f t="shared" si="173"/>
        <v>5050977.162520485</v>
      </c>
      <c r="H1545" s="110">
        <f t="shared" si="174"/>
        <v>1.7551437262888444E-3</v>
      </c>
      <c r="I1545" s="111">
        <f t="shared" si="175"/>
        <v>1.9504491860939385E-2</v>
      </c>
    </row>
    <row r="1546" spans="3:9" x14ac:dyDescent="0.35">
      <c r="C1546" s="78">
        <f t="shared" si="171"/>
        <v>750000</v>
      </c>
      <c r="D1546" s="104">
        <v>1.7468475916744201E-3</v>
      </c>
      <c r="E1546" s="105">
        <v>1.9437886613805719E-2</v>
      </c>
      <c r="F1546" s="115">
        <f t="shared" si="172"/>
        <v>53331.583215076273</v>
      </c>
      <c r="G1546" s="116">
        <f t="shared" si="173"/>
        <v>5033728.7468952658</v>
      </c>
      <c r="H1546" s="110">
        <f t="shared" si="174"/>
        <v>1.7468475916744203E-3</v>
      </c>
      <c r="I1546" s="111">
        <f t="shared" si="175"/>
        <v>1.9437886613805716E-2</v>
      </c>
    </row>
    <row r="1547" spans="3:9" x14ac:dyDescent="0.35">
      <c r="C1547" s="78">
        <f t="shared" si="171"/>
        <v>750500</v>
      </c>
      <c r="D1547" s="104">
        <v>1.7385857767404616E-3</v>
      </c>
      <c r="E1547" s="105">
        <v>1.9371440218932494E-2</v>
      </c>
      <c r="F1547" s="115">
        <f t="shared" si="172"/>
        <v>53079.348462165959</v>
      </c>
      <c r="G1547" s="116">
        <f t="shared" si="173"/>
        <v>5016521.4684165781</v>
      </c>
      <c r="H1547" s="110">
        <f t="shared" si="174"/>
        <v>1.7385857767404618E-3</v>
      </c>
      <c r="I1547" s="111">
        <f t="shared" si="175"/>
        <v>1.937144021893249E-2</v>
      </c>
    </row>
    <row r="1548" spans="3:9" x14ac:dyDescent="0.35">
      <c r="C1548" s="78">
        <f t="shared" si="171"/>
        <v>751000</v>
      </c>
      <c r="D1548" s="104">
        <v>1.7303581395123595E-3</v>
      </c>
      <c r="E1548" s="105">
        <v>1.9305152297460059E-2</v>
      </c>
      <c r="F1548" s="115">
        <f t="shared" si="172"/>
        <v>52828.157160998475</v>
      </c>
      <c r="G1548" s="116">
        <f t="shared" si="173"/>
        <v>4999355.2289731018</v>
      </c>
      <c r="H1548" s="110">
        <f t="shared" si="174"/>
        <v>1.7303581395123598E-3</v>
      </c>
      <c r="I1548" s="111">
        <f t="shared" si="175"/>
        <v>1.9305152297460056E-2</v>
      </c>
    </row>
    <row r="1549" spans="3:9" x14ac:dyDescent="0.35">
      <c r="C1549" s="78">
        <f t="shared" si="171"/>
        <v>751500</v>
      </c>
      <c r="D1549" s="104">
        <v>1.7221645386028305E-3</v>
      </c>
      <c r="E1549" s="105">
        <v>1.9239022471432343E-2</v>
      </c>
      <c r="F1549" s="115">
        <f t="shared" si="172"/>
        <v>52578.004994993651</v>
      </c>
      <c r="G1549" s="116">
        <f t="shared" si="173"/>
        <v>4982229.9306875123</v>
      </c>
      <c r="H1549" s="110">
        <f t="shared" si="174"/>
        <v>1.7221645386028305E-3</v>
      </c>
      <c r="I1549" s="111">
        <f t="shared" si="175"/>
        <v>1.9239022471432343E-2</v>
      </c>
    </row>
    <row r="1550" spans="3:9" x14ac:dyDescent="0.35">
      <c r="C1550" s="78">
        <f t="shared" si="171"/>
        <v>752000</v>
      </c>
      <c r="D1550" s="104">
        <v>1.7140048332094833E-3</v>
      </c>
      <c r="E1550" s="105">
        <v>1.9173050363794686E-2</v>
      </c>
      <c r="F1550" s="115">
        <f t="shared" si="172"/>
        <v>52328.887665428178</v>
      </c>
      <c r="G1550" s="116">
        <f t="shared" si="173"/>
        <v>4965145.4759159181</v>
      </c>
      <c r="H1550" s="110">
        <f t="shared" si="174"/>
        <v>1.7140048332094833E-3</v>
      </c>
      <c r="I1550" s="111">
        <f t="shared" si="175"/>
        <v>1.9173050363794686E-2</v>
      </c>
    </row>
    <row r="1551" spans="3:9" x14ac:dyDescent="0.35">
      <c r="C1551" s="78">
        <f t="shared" si="171"/>
        <v>752500</v>
      </c>
      <c r="D1551" s="104">
        <v>1.7058788831124045E-3</v>
      </c>
      <c r="E1551" s="105">
        <v>1.9107235598391694E-2</v>
      </c>
      <c r="F1551" s="115">
        <f t="shared" si="172"/>
        <v>52080.80089136192</v>
      </c>
      <c r="G1551" s="116">
        <f t="shared" si="173"/>
        <v>4948101.7672473062</v>
      </c>
      <c r="H1551" s="110">
        <f t="shared" si="174"/>
        <v>1.7058788831124047E-3</v>
      </c>
      <c r="I1551" s="111">
        <f t="shared" si="175"/>
        <v>1.9107235598391691E-2</v>
      </c>
    </row>
    <row r="1552" spans="3:9" x14ac:dyDescent="0.35">
      <c r="C1552" s="78">
        <f t="shared" si="171"/>
        <v>753000</v>
      </c>
      <c r="D1552" s="104">
        <v>1.6977865486717456E-3</v>
      </c>
      <c r="E1552" s="105">
        <v>1.9041577799965105E-2</v>
      </c>
      <c r="F1552" s="115">
        <f t="shared" si="172"/>
        <v>51833.740409564227</v>
      </c>
      <c r="G1552" s="116">
        <f t="shared" si="173"/>
        <v>4931098.70750299</v>
      </c>
      <c r="H1552" s="110">
        <f t="shared" si="174"/>
        <v>1.6977865486717456E-3</v>
      </c>
      <c r="I1552" s="111">
        <f t="shared" si="175"/>
        <v>1.9041577799965102E-2</v>
      </c>
    </row>
    <row r="1553" spans="3:9" x14ac:dyDescent="0.35">
      <c r="C1553" s="78">
        <f t="shared" si="171"/>
        <v>753500</v>
      </c>
      <c r="D1553" s="104">
        <v>1.6897276908253238E-3</v>
      </c>
      <c r="E1553" s="105">
        <v>1.8976076594151625E-2</v>
      </c>
      <c r="F1553" s="115">
        <f t="shared" si="172"/>
        <v>51587.701974440679</v>
      </c>
      <c r="G1553" s="116">
        <f t="shared" si="173"/>
        <v>4914136.1997360485</v>
      </c>
      <c r="H1553" s="110">
        <f t="shared" si="174"/>
        <v>1.6897276908253241E-3</v>
      </c>
      <c r="I1553" s="111">
        <f t="shared" si="175"/>
        <v>1.8976076594151625E-2</v>
      </c>
    </row>
    <row r="1554" spans="3:9" x14ac:dyDescent="0.35">
      <c r="C1554" s="78">
        <f t="shared" si="171"/>
        <v>754000</v>
      </c>
      <c r="D1554" s="104">
        <v>1.6817021710862331E-3</v>
      </c>
      <c r="E1554" s="105">
        <v>1.891073160748083E-2</v>
      </c>
      <c r="F1554" s="115">
        <f t="shared" si="172"/>
        <v>51342.681357960173</v>
      </c>
      <c r="G1554" s="116">
        <f t="shared" si="173"/>
        <v>4897214.1472307798</v>
      </c>
      <c r="H1554" s="110">
        <f t="shared" si="174"/>
        <v>1.6817021710862331E-3</v>
      </c>
      <c r="I1554" s="111">
        <f t="shared" si="175"/>
        <v>1.8910731607480826E-2</v>
      </c>
    </row>
    <row r="1555" spans="3:9" x14ac:dyDescent="0.35">
      <c r="C1555" s="78">
        <f t="shared" si="171"/>
        <v>754500</v>
      </c>
      <c r="D1555" s="104">
        <v>1.6737098515404625E-3</v>
      </c>
      <c r="E1555" s="105">
        <v>1.8845542467373001E-2</v>
      </c>
      <c r="F1555" s="115">
        <f t="shared" si="172"/>
        <v>51098.674349582194</v>
      </c>
      <c r="G1555" s="116">
        <f t="shared" si="173"/>
        <v>4880332.4535021475</v>
      </c>
      <c r="H1555" s="110">
        <f t="shared" si="174"/>
        <v>1.6737098515404625E-3</v>
      </c>
      <c r="I1555" s="111">
        <f t="shared" si="175"/>
        <v>1.8845542467373001E-2</v>
      </c>
    </row>
    <row r="1556" spans="3:9" x14ac:dyDescent="0.35">
      <c r="C1556" s="78">
        <f t="shared" si="171"/>
        <v>755000</v>
      </c>
      <c r="D1556" s="104">
        <v>1.6657505948445301E-3</v>
      </c>
      <c r="E1556" s="105">
        <v>1.8780508802137018E-2</v>
      </c>
      <c r="F1556" s="115">
        <f t="shared" si="172"/>
        <v>50855.676756184599</v>
      </c>
      <c r="G1556" s="116">
        <f t="shared" si="173"/>
        <v>4863491.0222952263</v>
      </c>
      <c r="H1556" s="110">
        <f t="shared" si="174"/>
        <v>1.6657505948445303E-3</v>
      </c>
      <c r="I1556" s="111">
        <f t="shared" si="175"/>
        <v>1.8780508802137014E-2</v>
      </c>
    </row>
    <row r="1557" spans="3:9" x14ac:dyDescent="0.35">
      <c r="C1557" s="78">
        <f t="shared" si="171"/>
        <v>755500</v>
      </c>
      <c r="D1557" s="104">
        <v>1.6578242642231178E-3</v>
      </c>
      <c r="E1557" s="105">
        <v>1.8715630240968246E-2</v>
      </c>
      <c r="F1557" s="115">
        <f t="shared" si="172"/>
        <v>50613.684401991377</v>
      </c>
      <c r="G1557" s="116">
        <f t="shared" si="173"/>
        <v>4846689.757584664</v>
      </c>
      <c r="H1557" s="110">
        <f t="shared" si="174"/>
        <v>1.6578242642231178E-3</v>
      </c>
      <c r="I1557" s="111">
        <f t="shared" si="175"/>
        <v>1.8715630240968242E-2</v>
      </c>
    </row>
    <row r="1558" spans="3:9" x14ac:dyDescent="0.35">
      <c r="C1558" s="78">
        <f t="shared" si="171"/>
        <v>756000</v>
      </c>
      <c r="D1558" s="104">
        <v>1.6499307234667251E-3</v>
      </c>
      <c r="E1558" s="105">
        <v>1.86509064139464E-2</v>
      </c>
      <c r="F1558" s="115">
        <f t="shared" si="172"/>
        <v>50372.693128501036</v>
      </c>
      <c r="G1558" s="116">
        <f t="shared" si="173"/>
        <v>4829928.5635741204</v>
      </c>
      <c r="H1558" s="110">
        <f t="shared" si="174"/>
        <v>1.6499307234667251E-3</v>
      </c>
      <c r="I1558" s="111">
        <f t="shared" si="175"/>
        <v>1.86509064139464E-2</v>
      </c>
    </row>
    <row r="1559" spans="3:9" x14ac:dyDescent="0.35">
      <c r="C1559" s="78">
        <f t="shared" si="171"/>
        <v>756500</v>
      </c>
      <c r="D1559" s="104">
        <v>1.6420698369293261E-3</v>
      </c>
      <c r="E1559" s="105">
        <v>1.8586336952033454E-2</v>
      </c>
      <c r="F1559" s="115">
        <f t="shared" si="172"/>
        <v>50132.698794415075</v>
      </c>
      <c r="G1559" s="116">
        <f t="shared" si="173"/>
        <v>4813207.344695732</v>
      </c>
      <c r="H1559" s="110">
        <f t="shared" si="174"/>
        <v>1.6420698369293263E-3</v>
      </c>
      <c r="I1559" s="111">
        <f t="shared" si="175"/>
        <v>1.8586336952033454E-2</v>
      </c>
    </row>
    <row r="1560" spans="3:9" x14ac:dyDescent="0.35">
      <c r="C1560" s="78">
        <f t="shared" si="171"/>
        <v>757000</v>
      </c>
      <c r="D1560" s="104">
        <v>1.6342414695260394E-3</v>
      </c>
      <c r="E1560" s="105">
        <v>1.8521921487071522E-2</v>
      </c>
      <c r="F1560" s="115">
        <f t="shared" si="172"/>
        <v>49893.697275566832</v>
      </c>
      <c r="G1560" s="116">
        <f t="shared" si="173"/>
        <v>4796526.005609557</v>
      </c>
      <c r="H1560" s="110">
        <f t="shared" si="174"/>
        <v>1.6342414695260394E-3</v>
      </c>
      <c r="I1560" s="111">
        <f t="shared" si="175"/>
        <v>1.8521921487071519E-2</v>
      </c>
    </row>
    <row r="1561" spans="3:9" x14ac:dyDescent="0.35">
      <c r="C1561" s="78">
        <f t="shared" si="171"/>
        <v>757500</v>
      </c>
      <c r="D1561" s="104">
        <v>1.6264454867308063E-3</v>
      </c>
      <c r="E1561" s="105">
        <v>1.8457659651780787E-2</v>
      </c>
      <c r="F1561" s="115">
        <f t="shared" si="172"/>
        <v>49655.684464850623</v>
      </c>
      <c r="G1561" s="116">
        <f t="shared" si="173"/>
        <v>4779884.4512030473</v>
      </c>
      <c r="H1561" s="110">
        <f t="shared" si="174"/>
        <v>1.6264454867308063E-3</v>
      </c>
      <c r="I1561" s="111">
        <f t="shared" si="175"/>
        <v>1.8457659651780787E-2</v>
      </c>
    </row>
    <row r="1562" spans="3:9" x14ac:dyDescent="0.35">
      <c r="C1562" s="78">
        <f t="shared" si="171"/>
        <v>758000</v>
      </c>
      <c r="D1562" s="104">
        <v>1.6186817545740789E-3</v>
      </c>
      <c r="E1562" s="105">
        <v>1.8393551079757365E-2</v>
      </c>
      <c r="F1562" s="115">
        <f t="shared" si="172"/>
        <v>49418.656272151115</v>
      </c>
      <c r="G1562" s="116">
        <f t="shared" si="173"/>
        <v>4763282.5865904866</v>
      </c>
      <c r="H1562" s="110">
        <f t="shared" si="174"/>
        <v>1.6186817545740789E-3</v>
      </c>
      <c r="I1562" s="111">
        <f t="shared" si="175"/>
        <v>1.8393551079757361E-2</v>
      </c>
    </row>
    <row r="1563" spans="3:9" x14ac:dyDescent="0.35">
      <c r="C1563" s="78">
        <f t="shared" si="171"/>
        <v>758500</v>
      </c>
      <c r="D1563" s="104">
        <v>1.6109501396405189E-3</v>
      </c>
      <c r="E1563" s="105">
        <v>1.8329595405471261E-2</v>
      </c>
      <c r="F1563" s="115">
        <f t="shared" si="172"/>
        <v>49182.608624273125</v>
      </c>
      <c r="G1563" s="116">
        <f t="shared" si="173"/>
        <v>4746720.3171124673</v>
      </c>
      <c r="H1563" s="110">
        <f t="shared" si="174"/>
        <v>1.6109501396405191E-3</v>
      </c>
      <c r="I1563" s="111">
        <f t="shared" si="175"/>
        <v>1.8329595405471258E-2</v>
      </c>
    </row>
    <row r="1564" spans="3:9" x14ac:dyDescent="0.35">
      <c r="C1564" s="78">
        <f t="shared" si="171"/>
        <v>759000</v>
      </c>
      <c r="D1564" s="104">
        <v>1.603250509066704E-3</v>
      </c>
      <c r="E1564" s="105">
        <v>1.8265792264264238E-2</v>
      </c>
      <c r="F1564" s="115">
        <f t="shared" si="172"/>
        <v>48947.537464871551</v>
      </c>
      <c r="G1564" s="116">
        <f t="shared" si="173"/>
        <v>4730197.5483353361</v>
      </c>
      <c r="H1564" s="110">
        <f t="shared" si="174"/>
        <v>1.6032505090667042E-3</v>
      </c>
      <c r="I1564" s="111">
        <f t="shared" si="175"/>
        <v>1.8265792264264235E-2</v>
      </c>
    </row>
    <row r="1565" spans="3:9" x14ac:dyDescent="0.35">
      <c r="C1565" s="78">
        <f t="shared" si="171"/>
        <v>759500</v>
      </c>
      <c r="D1565" s="104">
        <v>1.5955827305388452E-3</v>
      </c>
      <c r="E1565" s="105">
        <v>1.8202141292347779E-2</v>
      </c>
      <c r="F1565" s="115">
        <f t="shared" si="172"/>
        <v>48713.438754381707</v>
      </c>
      <c r="G1565" s="116">
        <f t="shared" si="173"/>
        <v>4713714.1860506656</v>
      </c>
      <c r="H1565" s="110">
        <f t="shared" si="174"/>
        <v>1.5955827305388457E-3</v>
      </c>
      <c r="I1565" s="111">
        <f t="shared" si="175"/>
        <v>1.8202141292347776E-2</v>
      </c>
    </row>
    <row r="1566" spans="3:9" x14ac:dyDescent="0.35">
      <c r="C1566" s="78">
        <f t="shared" si="171"/>
        <v>760000</v>
      </c>
      <c r="D1566" s="104">
        <v>1.5879466722905128E-3</v>
      </c>
      <c r="E1566" s="105">
        <v>1.8138642126800993E-2</v>
      </c>
      <c r="F1566" s="115">
        <f t="shared" si="172"/>
        <v>48480.308469949872</v>
      </c>
      <c r="G1566" s="116">
        <f t="shared" si="173"/>
        <v>4697270.136274715</v>
      </c>
      <c r="H1566" s="110">
        <f t="shared" si="174"/>
        <v>1.5879466722905128E-3</v>
      </c>
      <c r="I1566" s="111">
        <f t="shared" si="175"/>
        <v>1.8138642126800993E-2</v>
      </c>
    </row>
    <row r="1567" spans="3:9" x14ac:dyDescent="0.35">
      <c r="C1567" s="78">
        <f t="shared" si="171"/>
        <v>760500</v>
      </c>
      <c r="D1567" s="104">
        <v>1.5803422031003714E-3</v>
      </c>
      <c r="E1567" s="105">
        <v>1.8075294405568543E-2</v>
      </c>
      <c r="F1567" s="115">
        <f t="shared" si="172"/>
        <v>48248.142605364192</v>
      </c>
      <c r="G1567" s="116">
        <f t="shared" si="173"/>
        <v>4680865.305247888</v>
      </c>
      <c r="H1567" s="110">
        <f t="shared" si="174"/>
        <v>1.5803422031003714E-3</v>
      </c>
      <c r="I1567" s="111">
        <f t="shared" si="175"/>
        <v>1.8075294405568536E-2</v>
      </c>
    </row>
    <row r="1568" spans="3:9" x14ac:dyDescent="0.35">
      <c r="C1568" s="78">
        <f t="shared" si="171"/>
        <v>761000</v>
      </c>
      <c r="D1568" s="104">
        <v>1.5727691922899269E-3</v>
      </c>
      <c r="E1568" s="105">
        <v>1.8012097767458591E-2</v>
      </c>
      <c r="F1568" s="115">
        <f t="shared" si="172"/>
        <v>48016.937170985824</v>
      </c>
      <c r="G1568" s="116">
        <f t="shared" si="173"/>
        <v>4664499.5994342091</v>
      </c>
      <c r="H1568" s="110">
        <f t="shared" si="174"/>
        <v>1.5727691922899269E-3</v>
      </c>
      <c r="I1568" s="111">
        <f t="shared" si="175"/>
        <v>1.8012097767458587E-2</v>
      </c>
    </row>
    <row r="1569" spans="3:9" x14ac:dyDescent="0.35">
      <c r="C1569" s="78">
        <f t="shared" si="171"/>
        <v>761500</v>
      </c>
      <c r="D1569" s="104">
        <v>1.5652275097212786E-3</v>
      </c>
      <c r="E1569" s="105">
        <v>1.7949051852140737E-2</v>
      </c>
      <c r="F1569" s="115">
        <f t="shared" si="172"/>
        <v>47786.688193680355</v>
      </c>
      <c r="G1569" s="116">
        <f t="shared" si="173"/>
        <v>4648172.9255207805</v>
      </c>
      <c r="H1569" s="110">
        <f t="shared" si="174"/>
        <v>1.5652275097212786E-3</v>
      </c>
      <c r="I1569" s="111">
        <f t="shared" si="175"/>
        <v>1.7949051852140737E-2</v>
      </c>
    </row>
    <row r="1570" spans="3:9" x14ac:dyDescent="0.35">
      <c r="C1570" s="78">
        <f t="shared" si="171"/>
        <v>762000</v>
      </c>
      <c r="D1570" s="104">
        <v>1.5577170257948848E-3</v>
      </c>
      <c r="E1570" s="105">
        <v>1.7886156300143955E-2</v>
      </c>
      <c r="F1570" s="115">
        <f t="shared" si="172"/>
        <v>47557.391716749575</v>
      </c>
      <c r="G1570" s="116">
        <f t="shared" si="173"/>
        <v>4631885.1904172543</v>
      </c>
      <c r="H1570" s="110">
        <f t="shared" si="174"/>
        <v>1.557717025794885E-3</v>
      </c>
      <c r="I1570" s="111">
        <f t="shared" si="175"/>
        <v>1.7886156300143955E-2</v>
      </c>
    </row>
    <row r="1571" spans="3:9" x14ac:dyDescent="0.35">
      <c r="C1571" s="78">
        <f t="shared" si="171"/>
        <v>762500</v>
      </c>
      <c r="D1571" s="104">
        <v>1.5502376114473332E-3</v>
      </c>
      <c r="E1571" s="105">
        <v>1.7823410752854561E-2</v>
      </c>
      <c r="F1571" s="115">
        <f t="shared" si="172"/>
        <v>47329.043799863401</v>
      </c>
      <c r="G1571" s="116">
        <f t="shared" si="173"/>
        <v>4615636.3012553034</v>
      </c>
      <c r="H1571" s="110">
        <f t="shared" si="174"/>
        <v>1.5502376114473332E-3</v>
      </c>
      <c r="I1571" s="111">
        <f t="shared" si="175"/>
        <v>1.7823410752854561E-2</v>
      </c>
    </row>
    <row r="1572" spans="3:9" x14ac:dyDescent="0.35">
      <c r="C1572" s="78">
        <f t="shared" si="171"/>
        <v>763000</v>
      </c>
      <c r="D1572" s="104">
        <v>1.542789138149127E-3</v>
      </c>
      <c r="E1572" s="105">
        <v>1.7760814852514146E-2</v>
      </c>
      <c r="F1572" s="115">
        <f t="shared" si="172"/>
        <v>47101.640518992295</v>
      </c>
      <c r="G1572" s="116">
        <f t="shared" si="173"/>
        <v>4599426.1653880868</v>
      </c>
      <c r="H1572" s="110">
        <f t="shared" si="174"/>
        <v>1.5427891381491275E-3</v>
      </c>
      <c r="I1572" s="111">
        <f t="shared" si="175"/>
        <v>1.7760814852514146E-2</v>
      </c>
    </row>
    <row r="1573" spans="3:9" x14ac:dyDescent="0.35">
      <c r="C1573" s="78">
        <f t="shared" si="171"/>
        <v>763500</v>
      </c>
      <c r="D1573" s="104">
        <v>1.5353714779024719E-3</v>
      </c>
      <c r="E1573" s="105">
        <v>1.7698368242217558E-2</v>
      </c>
      <c r="F1573" s="115">
        <f t="shared" si="172"/>
        <v>46875.177966339681</v>
      </c>
      <c r="G1573" s="116">
        <f t="shared" si="173"/>
        <v>4583254.6903897272</v>
      </c>
      <c r="H1573" s="110">
        <f t="shared" si="174"/>
        <v>1.5353714779024717E-3</v>
      </c>
      <c r="I1573" s="111">
        <f t="shared" si="175"/>
        <v>1.7698368242217558E-2</v>
      </c>
    </row>
    <row r="1574" spans="3:9" x14ac:dyDescent="0.35">
      <c r="C1574" s="78">
        <f t="shared" si="171"/>
        <v>764000</v>
      </c>
      <c r="D1574" s="104">
        <v>1.5279845032390793E-3</v>
      </c>
      <c r="E1574" s="105">
        <v>1.7636070565910853E-2</v>
      </c>
      <c r="F1574" s="115">
        <f t="shared" si="172"/>
        <v>46649.652250274921</v>
      </c>
      <c r="G1574" s="116">
        <f t="shared" si="173"/>
        <v>4567121.7840547813</v>
      </c>
      <c r="H1574" s="110">
        <f t="shared" si="174"/>
        <v>1.5279845032390796E-3</v>
      </c>
      <c r="I1574" s="111">
        <f t="shared" si="175"/>
        <v>1.763607056591085E-2</v>
      </c>
    </row>
    <row r="1575" spans="3:9" x14ac:dyDescent="0.35">
      <c r="C1575" s="78">
        <f t="shared" si="171"/>
        <v>764500</v>
      </c>
      <c r="D1575" s="104">
        <v>1.5206280872179746E-3</v>
      </c>
      <c r="E1575" s="105">
        <v>1.7573921468389264E-2</v>
      </c>
      <c r="F1575" s="115">
        <f t="shared" si="172"/>
        <v>46425.059495266338</v>
      </c>
      <c r="G1575" s="116">
        <f t="shared" si="173"/>
        <v>4551027.3543977095</v>
      </c>
      <c r="H1575" s="110">
        <f t="shared" si="174"/>
        <v>1.5206280872179746E-3</v>
      </c>
      <c r="I1575" s="111">
        <f t="shared" si="175"/>
        <v>1.7573921468389264E-2</v>
      </c>
    </row>
    <row r="1576" spans="3:9" x14ac:dyDescent="0.35">
      <c r="C1576" s="78">
        <f t="shared" si="171"/>
        <v>765000</v>
      </c>
      <c r="D1576" s="104">
        <v>1.5133021034233159E-3</v>
      </c>
      <c r="E1576" s="105">
        <v>1.7511920595295195E-2</v>
      </c>
      <c r="F1576" s="115">
        <f t="shared" si="172"/>
        <v>46201.395841814672</v>
      </c>
      <c r="G1576" s="116">
        <f t="shared" si="173"/>
        <v>4534971.3096523639</v>
      </c>
      <c r="H1576" s="110">
        <f t="shared" si="174"/>
        <v>1.5133021034233161E-3</v>
      </c>
      <c r="I1576" s="111">
        <f t="shared" si="175"/>
        <v>1.7511920595295192E-2</v>
      </c>
    </row>
    <row r="1577" spans="3:9" x14ac:dyDescent="0.35">
      <c r="C1577" s="78">
        <f t="shared" si="171"/>
        <v>765500</v>
      </c>
      <c r="D1577" s="104">
        <v>1.5060064259622224E-3</v>
      </c>
      <c r="E1577" s="105">
        <v>1.7450067593116167E-2</v>
      </c>
      <c r="F1577" s="115">
        <f t="shared" si="172"/>
        <v>45978.657446386766</v>
      </c>
      <c r="G1577" s="116">
        <f t="shared" si="173"/>
        <v>4518953.5582714491</v>
      </c>
      <c r="H1577" s="110">
        <f t="shared" si="174"/>
        <v>1.5060064259622226E-3</v>
      </c>
      <c r="I1577" s="111">
        <f t="shared" si="175"/>
        <v>1.7450067593116163E-2</v>
      </c>
    </row>
    <row r="1578" spans="3:9" x14ac:dyDescent="0.35">
      <c r="C1578" s="78">
        <f t="shared" si="171"/>
        <v>766000</v>
      </c>
      <c r="D1578" s="104">
        <v>1.498740929462611E-3</v>
      </c>
      <c r="E1578" s="105">
        <v>1.7388362109182837E-2</v>
      </c>
      <c r="F1578" s="115">
        <f t="shared" si="172"/>
        <v>45756.8404813495</v>
      </c>
      <c r="G1578" s="116">
        <f t="shared" si="173"/>
        <v>4502974.0089260144</v>
      </c>
      <c r="H1578" s="110">
        <f t="shared" si="174"/>
        <v>1.4987409294626108E-3</v>
      </c>
      <c r="I1578" s="111">
        <f t="shared" si="175"/>
        <v>1.7388362109182834E-2</v>
      </c>
    </row>
    <row r="1579" spans="3:9" x14ac:dyDescent="0.35">
      <c r="C1579" s="78">
        <f t="shared" si="171"/>
        <v>766500</v>
      </c>
      <c r="D1579" s="104">
        <v>1.4915054890710393E-3</v>
      </c>
      <c r="E1579" s="105">
        <v>1.732680379166697E-2</v>
      </c>
      <c r="F1579" s="115">
        <f t="shared" si="172"/>
        <v>45535.941134903973</v>
      </c>
      <c r="G1579" s="116">
        <f t="shared" si="173"/>
        <v>4487032.5705049234</v>
      </c>
      <c r="H1579" s="110">
        <f t="shared" si="174"/>
        <v>1.4915054890710397E-3</v>
      </c>
      <c r="I1579" s="111">
        <f t="shared" si="175"/>
        <v>1.732680379166697E-2</v>
      </c>
    </row>
    <row r="1580" spans="3:9" x14ac:dyDescent="0.35">
      <c r="C1580" s="78">
        <f t="shared" si="171"/>
        <v>767000</v>
      </c>
      <c r="D1580" s="104">
        <v>1.4842999804505648E-3</v>
      </c>
      <c r="E1580" s="105">
        <v>1.7265392289579424E-2</v>
      </c>
      <c r="F1580" s="115">
        <f t="shared" si="172"/>
        <v>45315.955611020094</v>
      </c>
      <c r="G1580" s="116">
        <f t="shared" si="173"/>
        <v>4471129.1521143382</v>
      </c>
      <c r="H1580" s="110">
        <f t="shared" si="174"/>
        <v>1.4842999804505648E-3</v>
      </c>
      <c r="I1580" s="111">
        <f t="shared" si="175"/>
        <v>1.726539228957942E-2</v>
      </c>
    </row>
    <row r="1581" spans="3:9" x14ac:dyDescent="0.35">
      <c r="C1581" s="78">
        <f t="shared" si="171"/>
        <v>767500</v>
      </c>
      <c r="D1581" s="104">
        <v>1.4771242797786035E-3</v>
      </c>
      <c r="E1581" s="105">
        <v>1.7204127252768171E-2</v>
      </c>
      <c r="F1581" s="115">
        <f t="shared" si="172"/>
        <v>45096.88012937126</v>
      </c>
      <c r="G1581" s="116">
        <f t="shared" si="173"/>
        <v>4455263.6630772036</v>
      </c>
      <c r="H1581" s="110">
        <f t="shared" si="174"/>
        <v>1.4771242797786037E-3</v>
      </c>
      <c r="I1581" s="111">
        <f t="shared" si="175"/>
        <v>1.7204127252768167E-2</v>
      </c>
    </row>
    <row r="1582" spans="3:9" x14ac:dyDescent="0.35">
      <c r="C1582" s="78">
        <f t="shared" si="171"/>
        <v>768000</v>
      </c>
      <c r="D1582" s="104">
        <v>1.4699782637448045E-3</v>
      </c>
      <c r="E1582" s="105">
        <v>1.714300833191628E-2</v>
      </c>
      <c r="F1582" s="115">
        <f t="shared" si="172"/>
        <v>44878.710925269421</v>
      </c>
      <c r="G1582" s="116">
        <f t="shared" si="173"/>
        <v>4439436.0129327243</v>
      </c>
      <c r="H1582" s="110">
        <f t="shared" si="174"/>
        <v>1.4699782637448045E-3</v>
      </c>
      <c r="I1582" s="111">
        <f t="shared" si="175"/>
        <v>1.7143008331916277E-2</v>
      </c>
    </row>
    <row r="1583" spans="3:9" x14ac:dyDescent="0.35">
      <c r="C1583" s="78">
        <f t="shared" si="171"/>
        <v>768500</v>
      </c>
      <c r="D1583" s="104">
        <v>1.4628618095489318E-3</v>
      </c>
      <c r="E1583" s="105">
        <v>1.7082035178539946E-2</v>
      </c>
      <c r="F1583" s="115">
        <f t="shared" si="172"/>
        <v>44661.444249600441</v>
      </c>
      <c r="G1583" s="116">
        <f t="shared" si="173"/>
        <v>4423646.1114358548</v>
      </c>
      <c r="H1583" s="110">
        <f t="shared" si="174"/>
        <v>1.462861809548932E-3</v>
      </c>
      <c r="I1583" s="111">
        <f t="shared" si="175"/>
        <v>1.7082035178539946E-2</v>
      </c>
    </row>
    <row r="1584" spans="3:9" x14ac:dyDescent="0.35">
      <c r="C1584" s="78">
        <f t="shared" ref="C1584:C1647" si="176">C1583+500</f>
        <v>769000</v>
      </c>
      <c r="D1584" s="104">
        <v>1.4557747948987509E-3</v>
      </c>
      <c r="E1584" s="105">
        <v>1.7021207444986475E-2</v>
      </c>
      <c r="F1584" s="115">
        <f t="shared" ref="F1584:F1647" si="177">D1584*F$46</f>
        <v>44445.076368759561</v>
      </c>
      <c r="G1584" s="116">
        <f t="shared" ref="G1584:G1647" si="178">E1584*G$46</f>
        <v>4407893.8685567798</v>
      </c>
      <c r="H1584" s="110">
        <f t="shared" ref="H1584:H1647" si="179">((1000*F1584)/H$45)/H$46</f>
        <v>1.4557747948987507E-3</v>
      </c>
      <c r="I1584" s="111">
        <f t="shared" ref="I1584:I1647" si="180">((1000*G1584)/I$45)/I$46</f>
        <v>1.7021207444986471E-2</v>
      </c>
    </row>
    <row r="1585" spans="3:9" x14ac:dyDescent="0.35">
      <c r="C1585" s="78">
        <f t="shared" si="176"/>
        <v>769500</v>
      </c>
      <c r="D1585" s="104">
        <v>1.4487170980079307E-3</v>
      </c>
      <c r="E1585" s="105">
        <v>1.6960524784432333E-2</v>
      </c>
      <c r="F1585" s="115">
        <f t="shared" si="177"/>
        <v>44229.603564587349</v>
      </c>
      <c r="G1585" s="116">
        <f t="shared" si="178"/>
        <v>4392179.1944804061</v>
      </c>
      <c r="H1585" s="110">
        <f t="shared" si="179"/>
        <v>1.4487170980079305E-3</v>
      </c>
      <c r="I1585" s="111">
        <f t="shared" si="180"/>
        <v>1.6960524784432333E-2</v>
      </c>
    </row>
    <row r="1586" spans="3:9" x14ac:dyDescent="0.35">
      <c r="C1586" s="78">
        <f t="shared" si="176"/>
        <v>770000</v>
      </c>
      <c r="D1586" s="104">
        <v>1.4416885975939487E-3</v>
      </c>
      <c r="E1586" s="105">
        <v>1.6899986850881149E-2</v>
      </c>
      <c r="F1586" s="115">
        <f t="shared" si="177"/>
        <v>44015.022134305742</v>
      </c>
      <c r="G1586" s="116">
        <f t="shared" si="178"/>
        <v>4376501.9996058457</v>
      </c>
      <c r="H1586" s="110">
        <f t="shared" si="179"/>
        <v>1.4416885975939487E-3</v>
      </c>
      <c r="I1586" s="111">
        <f t="shared" si="180"/>
        <v>1.6899986850881146E-2</v>
      </c>
    </row>
    <row r="1587" spans="3:9" x14ac:dyDescent="0.35">
      <c r="C1587" s="78">
        <f t="shared" si="176"/>
        <v>770500</v>
      </c>
      <c r="D1587" s="104">
        <v>1.4346891728760065E-3</v>
      </c>
      <c r="E1587" s="105">
        <v>1.6839593299161747E-2</v>
      </c>
      <c r="F1587" s="115">
        <f t="shared" si="177"/>
        <v>43801.328390454408</v>
      </c>
      <c r="G1587" s="116">
        <f t="shared" si="178"/>
        <v>4360862.1945459098</v>
      </c>
      <c r="H1587" s="110">
        <f t="shared" si="179"/>
        <v>1.4346891728760068E-3</v>
      </c>
      <c r="I1587" s="111">
        <f t="shared" si="180"/>
        <v>1.6839593299161744E-2</v>
      </c>
    </row>
    <row r="1588" spans="3:9" x14ac:dyDescent="0.35">
      <c r="C1588" s="78">
        <f t="shared" si="176"/>
        <v>771000</v>
      </c>
      <c r="D1588" s="104">
        <v>1.427718703572957E-3</v>
      </c>
      <c r="E1588" s="105">
        <v>1.6779343784926168E-2</v>
      </c>
      <c r="F1588" s="115">
        <f t="shared" si="177"/>
        <v>43588.51866082746</v>
      </c>
      <c r="G1588" s="116">
        <f t="shared" si="178"/>
        <v>4345259.6901265914</v>
      </c>
      <c r="H1588" s="110">
        <f t="shared" si="179"/>
        <v>1.427718703572957E-3</v>
      </c>
      <c r="I1588" s="111">
        <f t="shared" si="180"/>
        <v>1.6779343784926164E-2</v>
      </c>
    </row>
    <row r="1589" spans="3:9" x14ac:dyDescent="0.35">
      <c r="C1589" s="78">
        <f t="shared" si="176"/>
        <v>771500</v>
      </c>
      <c r="D1589" s="104">
        <v>1.4207770699012337E-3</v>
      </c>
      <c r="E1589" s="105">
        <v>1.6719237964647731E-2</v>
      </c>
      <c r="F1589" s="115">
        <f t="shared" si="177"/>
        <v>43376.589288410243</v>
      </c>
      <c r="G1589" s="116">
        <f t="shared" si="178"/>
        <v>4329694.3973865677</v>
      </c>
      <c r="H1589" s="110">
        <f t="shared" si="179"/>
        <v>1.4207770699012339E-3</v>
      </c>
      <c r="I1589" s="111">
        <f t="shared" si="180"/>
        <v>1.6719237964647731E-2</v>
      </c>
    </row>
    <row r="1590" spans="3:9" x14ac:dyDescent="0.35">
      <c r="C1590" s="78">
        <f t="shared" si="176"/>
        <v>772000</v>
      </c>
      <c r="D1590" s="104">
        <v>1.4138641525727944E-3</v>
      </c>
      <c r="E1590" s="105">
        <v>1.6659275495619054E-2</v>
      </c>
      <c r="F1590" s="115">
        <f t="shared" si="177"/>
        <v>43165.53663131655</v>
      </c>
      <c r="G1590" s="116">
        <f t="shared" si="178"/>
        <v>4314166.2275766823</v>
      </c>
      <c r="H1590" s="110">
        <f t="shared" si="179"/>
        <v>1.4138641525727946E-3</v>
      </c>
      <c r="I1590" s="111">
        <f t="shared" si="180"/>
        <v>1.665927549561905E-2</v>
      </c>
    </row>
    <row r="1591" spans="3:9" x14ac:dyDescent="0.35">
      <c r="C1591" s="78">
        <f t="shared" si="176"/>
        <v>772500</v>
      </c>
      <c r="D1591" s="104">
        <v>1.406979832793072E-3</v>
      </c>
      <c r="E1591" s="105">
        <v>1.6599456035950106E-2</v>
      </c>
      <c r="F1591" s="115">
        <f t="shared" si="177"/>
        <v>42955.357062726063</v>
      </c>
      <c r="G1591" s="116">
        <f t="shared" si="178"/>
        <v>4298675.0921594473</v>
      </c>
      <c r="H1591" s="110">
        <f t="shared" si="179"/>
        <v>1.4069798327930722E-3</v>
      </c>
      <c r="I1591" s="111">
        <f t="shared" si="180"/>
        <v>1.6599456035950106E-2</v>
      </c>
    </row>
    <row r="1592" spans="3:9" x14ac:dyDescent="0.35">
      <c r="C1592" s="78">
        <f t="shared" si="176"/>
        <v>773000</v>
      </c>
      <c r="D1592" s="104">
        <v>1.4001239922589311E-3</v>
      </c>
      <c r="E1592" s="105">
        <v>1.6539779244566243E-2</v>
      </c>
      <c r="F1592" s="115">
        <f t="shared" si="177"/>
        <v>42746.046970821961</v>
      </c>
      <c r="G1592" s="116">
        <f t="shared" si="178"/>
        <v>4283220.9028085293</v>
      </c>
      <c r="H1592" s="110">
        <f t="shared" si="179"/>
        <v>1.4001239922589311E-3</v>
      </c>
      <c r="I1592" s="111">
        <f t="shared" si="180"/>
        <v>1.6539779244566243E-2</v>
      </c>
    </row>
    <row r="1593" spans="3:9" x14ac:dyDescent="0.35">
      <c r="C1593" s="78">
        <f t="shared" si="176"/>
        <v>773500</v>
      </c>
      <c r="D1593" s="104">
        <v>1.3932965131566364E-3</v>
      </c>
      <c r="E1593" s="105">
        <v>1.6480244781206313E-2</v>
      </c>
      <c r="F1593" s="115">
        <f t="shared" si="177"/>
        <v>42537.602758728906</v>
      </c>
      <c r="G1593" s="116">
        <f t="shared" si="178"/>
        <v>4267803.5714082625</v>
      </c>
      <c r="H1593" s="110">
        <f t="shared" si="179"/>
        <v>1.3932965131566364E-3</v>
      </c>
      <c r="I1593" s="111">
        <f t="shared" si="180"/>
        <v>1.6480244781206313E-2</v>
      </c>
    </row>
    <row r="1594" spans="3:9" x14ac:dyDescent="0.35">
      <c r="C1594" s="78">
        <f t="shared" si="176"/>
        <v>774000</v>
      </c>
      <c r="D1594" s="104">
        <v>1.3864972781598276E-3</v>
      </c>
      <c r="E1594" s="105">
        <v>1.6420852306420642E-2</v>
      </c>
      <c r="F1594" s="115">
        <f t="shared" si="177"/>
        <v>42330.02084445121</v>
      </c>
      <c r="G1594" s="116">
        <f t="shared" si="178"/>
        <v>4252423.0100531224</v>
      </c>
      <c r="H1594" s="110">
        <f t="shared" si="179"/>
        <v>1.3864972781598278E-3</v>
      </c>
      <c r="I1594" s="111">
        <f t="shared" si="180"/>
        <v>1.6420852306420642E-2</v>
      </c>
    </row>
    <row r="1595" spans="3:9" x14ac:dyDescent="0.35">
      <c r="C1595" s="78">
        <f t="shared" si="176"/>
        <v>774500</v>
      </c>
      <c r="D1595" s="104">
        <v>1.3797261704275034E-3</v>
      </c>
      <c r="E1595" s="105">
        <v>1.6361601481569163E-2</v>
      </c>
      <c r="F1595" s="115">
        <f t="shared" si="177"/>
        <v>42123.297660811273</v>
      </c>
      <c r="G1595" s="116">
        <f t="shared" si="178"/>
        <v>4237079.1310472479</v>
      </c>
      <c r="H1595" s="110">
        <f t="shared" si="179"/>
        <v>1.3797261704275037E-3</v>
      </c>
      <c r="I1595" s="111">
        <f t="shared" si="180"/>
        <v>1.6361601481569163E-2</v>
      </c>
    </row>
    <row r="1596" spans="3:9" x14ac:dyDescent="0.35">
      <c r="C1596" s="78">
        <f t="shared" si="176"/>
        <v>775000</v>
      </c>
      <c r="D1596" s="104">
        <v>1.3729830736020137E-3</v>
      </c>
      <c r="E1596" s="105">
        <v>1.6302491968819444E-2</v>
      </c>
      <c r="F1596" s="115">
        <f t="shared" si="177"/>
        <v>41917.42965538831</v>
      </c>
      <c r="G1596" s="116">
        <f t="shared" si="178"/>
        <v>4221771.8469039239</v>
      </c>
      <c r="H1596" s="110">
        <f t="shared" si="179"/>
        <v>1.372983073602014E-3</v>
      </c>
      <c r="I1596" s="111">
        <f t="shared" si="180"/>
        <v>1.630249196881944E-2</v>
      </c>
    </row>
    <row r="1597" spans="3:9" x14ac:dyDescent="0.35">
      <c r="C1597" s="78">
        <f t="shared" si="176"/>
        <v>775500</v>
      </c>
      <c r="D1597" s="104">
        <v>1.3662678718070604E-3</v>
      </c>
      <c r="E1597" s="105">
        <v>1.6243523431144786E-2</v>
      </c>
      <c r="F1597" s="115">
        <f t="shared" si="177"/>
        <v>41712.413290457291</v>
      </c>
      <c r="G1597" s="116">
        <f t="shared" si="178"/>
        <v>4206501.0703450935</v>
      </c>
      <c r="H1597" s="110">
        <f t="shared" si="179"/>
        <v>1.3662678718070604E-3</v>
      </c>
      <c r="I1597" s="111">
        <f t="shared" si="180"/>
        <v>1.6243523431144786E-2</v>
      </c>
    </row>
    <row r="1598" spans="3:9" x14ac:dyDescent="0.35">
      <c r="C1598" s="78">
        <f t="shared" si="176"/>
        <v>776000</v>
      </c>
      <c r="D1598" s="104">
        <v>1.3595804496457037E-3</v>
      </c>
      <c r="E1598" s="105">
        <v>1.6184695532322286E-2</v>
      </c>
      <c r="F1598" s="115">
        <f t="shared" si="177"/>
        <v>41508.245042928109</v>
      </c>
      <c r="G1598" s="116">
        <f t="shared" si="178"/>
        <v>4191266.7143008551</v>
      </c>
      <c r="H1598" s="110">
        <f t="shared" si="179"/>
        <v>1.3595804496457035E-3</v>
      </c>
      <c r="I1598" s="111">
        <f t="shared" si="180"/>
        <v>1.6184695532322286E-2</v>
      </c>
    </row>
    <row r="1599" spans="3:9" x14ac:dyDescent="0.35">
      <c r="C1599" s="78">
        <f t="shared" si="176"/>
        <v>776500</v>
      </c>
      <c r="D1599" s="104">
        <v>1.3529206921983838E-3</v>
      </c>
      <c r="E1599" s="105">
        <v>1.6126007936930933E-2</v>
      </c>
      <c r="F1599" s="115">
        <f t="shared" si="177"/>
        <v>41304.921404285131</v>
      </c>
      <c r="G1599" s="116">
        <f t="shared" si="178"/>
        <v>4176068.6919089663</v>
      </c>
      <c r="H1599" s="110">
        <f t="shared" si="179"/>
        <v>1.3529206921983838E-3</v>
      </c>
      <c r="I1599" s="111">
        <f t="shared" si="180"/>
        <v>1.612600793693093E-2</v>
      </c>
    </row>
    <row r="1600" spans="3:9" x14ac:dyDescent="0.35">
      <c r="C1600" s="78">
        <f t="shared" si="176"/>
        <v>777000</v>
      </c>
      <c r="D1600" s="104">
        <v>1.3462884850209422E-3</v>
      </c>
      <c r="E1600" s="105">
        <v>1.6067460310349682E-2</v>
      </c>
      <c r="F1600" s="115">
        <f t="shared" si="177"/>
        <v>41102.438880526832</v>
      </c>
      <c r="G1600" s="116">
        <f t="shared" si="178"/>
        <v>4160906.9165143506</v>
      </c>
      <c r="H1600" s="110">
        <f t="shared" si="179"/>
        <v>1.3462884850209424E-3</v>
      </c>
      <c r="I1600" s="111">
        <f t="shared" si="180"/>
        <v>1.6067460310349682E-2</v>
      </c>
    </row>
    <row r="1601" spans="3:9" x14ac:dyDescent="0.35">
      <c r="C1601" s="78">
        <f t="shared" si="176"/>
        <v>777500</v>
      </c>
      <c r="D1601" s="104">
        <v>1.3396837141426549E-3</v>
      </c>
      <c r="E1601" s="105">
        <v>1.6009052318755556E-2</v>
      </c>
      <c r="F1601" s="115">
        <f t="shared" si="177"/>
        <v>40900.793992105711</v>
      </c>
      <c r="G1601" s="116">
        <f t="shared" si="178"/>
        <v>4145781.3016686011</v>
      </c>
      <c r="H1601" s="110">
        <f t="shared" si="179"/>
        <v>1.3396837141426551E-3</v>
      </c>
      <c r="I1601" s="111">
        <f t="shared" si="180"/>
        <v>1.6009052318755553E-2</v>
      </c>
    </row>
    <row r="1602" spans="3:9" x14ac:dyDescent="0.35">
      <c r="C1602" s="78">
        <f t="shared" si="176"/>
        <v>778000</v>
      </c>
      <c r="D1602" s="104">
        <v>1.3331062660642769E-3</v>
      </c>
      <c r="E1602" s="105">
        <v>1.5950783629121747E-2</v>
      </c>
      <c r="F1602" s="115">
        <f t="shared" si="177"/>
        <v>40699.983273868624</v>
      </c>
      <c r="G1602" s="116">
        <f t="shared" si="178"/>
        <v>4130691.7611294924</v>
      </c>
      <c r="H1602" s="110">
        <f t="shared" si="179"/>
        <v>1.3331062660642766E-3</v>
      </c>
      <c r="I1602" s="111">
        <f t="shared" si="180"/>
        <v>1.5950783629121744E-2</v>
      </c>
    </row>
    <row r="1603" spans="3:9" x14ac:dyDescent="0.35">
      <c r="C1603" s="78">
        <f t="shared" si="176"/>
        <v>778500</v>
      </c>
      <c r="D1603" s="104">
        <v>1.3265560277560891E-3</v>
      </c>
      <c r="E1603" s="105">
        <v>1.5892653909215688E-2</v>
      </c>
      <c r="F1603" s="115">
        <f t="shared" si="177"/>
        <v>40500.003274997143</v>
      </c>
      <c r="G1603" s="116">
        <f t="shared" si="178"/>
        <v>4115638.2088604784</v>
      </c>
      <c r="H1603" s="110">
        <f t="shared" si="179"/>
        <v>1.3265560277560891E-3</v>
      </c>
      <c r="I1603" s="111">
        <f t="shared" si="180"/>
        <v>1.5892653909215688E-2</v>
      </c>
    </row>
    <row r="1604" spans="3:9" x14ac:dyDescent="0.35">
      <c r="C1604" s="78">
        <f t="shared" si="176"/>
        <v>779000</v>
      </c>
      <c r="D1604" s="104">
        <v>1.3200328866559579E-3</v>
      </c>
      <c r="E1604" s="105">
        <v>1.5834662827597212E-2</v>
      </c>
      <c r="F1604" s="115">
        <f t="shared" si="177"/>
        <v>40300.85055894831</v>
      </c>
      <c r="G1604" s="116">
        <f t="shared" si="178"/>
        <v>4100620.5590302162</v>
      </c>
      <c r="H1604" s="110">
        <f t="shared" si="179"/>
        <v>1.3200328866559579E-3</v>
      </c>
      <c r="I1604" s="111">
        <f t="shared" si="180"/>
        <v>1.5834662827597212E-2</v>
      </c>
    </row>
    <row r="1605" spans="3:9" x14ac:dyDescent="0.35">
      <c r="C1605" s="78">
        <f t="shared" si="176"/>
        <v>779500</v>
      </c>
      <c r="D1605" s="104">
        <v>1.3135367306673987E-3</v>
      </c>
      <c r="E1605" s="105">
        <v>1.5776810053616599E-2</v>
      </c>
      <c r="F1605" s="115">
        <f t="shared" si="177"/>
        <v>40102.521703395505</v>
      </c>
      <c r="G1605" s="116">
        <f t="shared" si="178"/>
        <v>4085638.7260120623</v>
      </c>
      <c r="H1605" s="110">
        <f t="shared" si="179"/>
        <v>1.3135367306673989E-3</v>
      </c>
      <c r="I1605" s="111">
        <f t="shared" si="180"/>
        <v>1.5776810053616596E-2</v>
      </c>
    </row>
    <row r="1606" spans="3:9" x14ac:dyDescent="0.35">
      <c r="C1606" s="78">
        <f t="shared" si="176"/>
        <v>780000</v>
      </c>
      <c r="D1606" s="104">
        <v>1.3070674481576513E-3</v>
      </c>
      <c r="E1606" s="105">
        <v>1.5719095257412746E-2</v>
      </c>
      <c r="F1606" s="115">
        <f t="shared" si="177"/>
        <v>39905.01330016971</v>
      </c>
      <c r="G1606" s="116">
        <f t="shared" si="178"/>
        <v>4070692.6243835962</v>
      </c>
      <c r="H1606" s="110">
        <f t="shared" si="179"/>
        <v>1.3070674481576513E-3</v>
      </c>
      <c r="I1606" s="111">
        <f t="shared" si="180"/>
        <v>1.5719095257412746E-2</v>
      </c>
    </row>
    <row r="1607" spans="3:9" x14ac:dyDescent="0.35">
      <c r="C1607" s="78">
        <f t="shared" si="176"/>
        <v>780500</v>
      </c>
      <c r="D1607" s="104">
        <v>1.3006249279557613E-3</v>
      </c>
      <c r="E1607" s="105">
        <v>1.5661518109911246E-2</v>
      </c>
      <c r="F1607" s="115">
        <f t="shared" si="177"/>
        <v>39708.32195520094</v>
      </c>
      <c r="G1607" s="116">
        <f t="shared" si="178"/>
        <v>4055782.1689261249</v>
      </c>
      <c r="H1607" s="110">
        <f t="shared" si="179"/>
        <v>1.3006249279557613E-3</v>
      </c>
      <c r="I1607" s="111">
        <f t="shared" si="180"/>
        <v>1.5661518109911246E-2</v>
      </c>
    </row>
    <row r="1608" spans="3:9" x14ac:dyDescent="0.35">
      <c r="C1608" s="78">
        <f t="shared" si="176"/>
        <v>781000</v>
      </c>
      <c r="D1608" s="104">
        <v>1.2942090593506686E-3</v>
      </c>
      <c r="E1608" s="105">
        <v>1.5604078282822538E-2</v>
      </c>
      <c r="F1608" s="115">
        <f t="shared" si="177"/>
        <v>39512.444288459839</v>
      </c>
      <c r="G1608" s="116">
        <f t="shared" si="178"/>
        <v>4040907.2746242019</v>
      </c>
      <c r="H1608" s="110">
        <f t="shared" si="179"/>
        <v>1.2942090593506686E-3</v>
      </c>
      <c r="I1608" s="111">
        <f t="shared" si="180"/>
        <v>1.5604078282822537E-2</v>
      </c>
    </row>
    <row r="1609" spans="3:9" x14ac:dyDescent="0.35">
      <c r="C1609" s="78">
        <f t="shared" si="176"/>
        <v>781500</v>
      </c>
      <c r="D1609" s="104">
        <v>1.2878197320893067E-3</v>
      </c>
      <c r="E1609" s="105">
        <v>1.5546775448640027E-2</v>
      </c>
      <c r="F1609" s="115">
        <f t="shared" si="177"/>
        <v>39317.376933899701</v>
      </c>
      <c r="G1609" s="116">
        <f t="shared" si="178"/>
        <v>4026067.8566651419</v>
      </c>
      <c r="H1609" s="110">
        <f t="shared" si="179"/>
        <v>1.2878197320893067E-3</v>
      </c>
      <c r="I1609" s="111">
        <f t="shared" si="180"/>
        <v>1.5546775448640027E-2</v>
      </c>
    </row>
    <row r="1610" spans="3:9" x14ac:dyDescent="0.35">
      <c r="C1610" s="78">
        <f t="shared" si="176"/>
        <v>782000</v>
      </c>
      <c r="D1610" s="104">
        <v>1.2814568363747056E-3</v>
      </c>
      <c r="E1610" s="105">
        <v>1.5489609280638205E-2</v>
      </c>
      <c r="F1610" s="115">
        <f t="shared" si="177"/>
        <v>39123.116539398528</v>
      </c>
      <c r="G1610" s="116">
        <f t="shared" si="178"/>
        <v>4011263.8304385338</v>
      </c>
      <c r="H1610" s="110">
        <f t="shared" si="179"/>
        <v>1.2814568363747056E-3</v>
      </c>
      <c r="I1610" s="111">
        <f t="shared" si="180"/>
        <v>1.5489609280638203E-2</v>
      </c>
    </row>
    <row r="1611" spans="3:9" x14ac:dyDescent="0.35">
      <c r="C1611" s="78">
        <f t="shared" si="176"/>
        <v>782500</v>
      </c>
      <c r="D1611" s="104">
        <v>1.2751202628641081E-3</v>
      </c>
      <c r="E1611" s="105">
        <v>1.5432579452870809E-2</v>
      </c>
      <c r="F1611" s="115">
        <f t="shared" si="177"/>
        <v>38929.659766701516</v>
      </c>
      <c r="G1611" s="116">
        <f t="shared" si="178"/>
        <v>3996495.1115357629</v>
      </c>
      <c r="H1611" s="110">
        <f t="shared" si="179"/>
        <v>1.2751202628641083E-3</v>
      </c>
      <c r="I1611" s="111">
        <f t="shared" si="180"/>
        <v>1.5432579452870805E-2</v>
      </c>
    </row>
    <row r="1612" spans="3:9" x14ac:dyDescent="0.35">
      <c r="C1612" s="78">
        <f t="shared" si="176"/>
        <v>783000</v>
      </c>
      <c r="D1612" s="104">
        <v>1.2688099026670885E-3</v>
      </c>
      <c r="E1612" s="105">
        <v>1.5375685640168939E-2</v>
      </c>
      <c r="F1612" s="115">
        <f t="shared" si="177"/>
        <v>38737.003291363639</v>
      </c>
      <c r="G1612" s="116">
        <f t="shared" si="178"/>
        <v>3981761.6157495249</v>
      </c>
      <c r="H1612" s="110">
        <f t="shared" si="179"/>
        <v>1.2688099026670887E-3</v>
      </c>
      <c r="I1612" s="111">
        <f t="shared" si="180"/>
        <v>1.5375685640168939E-2</v>
      </c>
    </row>
    <row r="1613" spans="3:9" x14ac:dyDescent="0.35">
      <c r="C1613" s="78">
        <f t="shared" si="176"/>
        <v>783500</v>
      </c>
      <c r="D1613" s="104">
        <v>1.2625256473436815E-3</v>
      </c>
      <c r="E1613" s="105">
        <v>1.5318927518139229E-2</v>
      </c>
      <c r="F1613" s="115">
        <f t="shared" si="177"/>
        <v>38545.143802692495</v>
      </c>
      <c r="G1613" s="116">
        <f t="shared" si="178"/>
        <v>3967063.2590733515</v>
      </c>
      <c r="H1613" s="110">
        <f t="shared" si="179"/>
        <v>1.2625256473436815E-3</v>
      </c>
      <c r="I1613" s="111">
        <f t="shared" si="180"/>
        <v>1.5318927518139227E-2</v>
      </c>
    </row>
    <row r="1614" spans="3:9" x14ac:dyDescent="0.35">
      <c r="C1614" s="78">
        <f t="shared" si="176"/>
        <v>784000</v>
      </c>
      <c r="D1614" s="104">
        <v>1.2562673889025197E-3</v>
      </c>
      <c r="E1614" s="105">
        <v>1.5262304763161986E-2</v>
      </c>
      <c r="F1614" s="115">
        <f t="shared" si="177"/>
        <v>38354.07800369148</v>
      </c>
      <c r="G1614" s="116">
        <f t="shared" si="178"/>
        <v>3952399.957701127</v>
      </c>
      <c r="H1614" s="110">
        <f t="shared" si="179"/>
        <v>1.2562673889025197E-3</v>
      </c>
      <c r="I1614" s="111">
        <f t="shared" si="180"/>
        <v>1.5262304763161982E-2</v>
      </c>
    </row>
    <row r="1615" spans="3:9" x14ac:dyDescent="0.35">
      <c r="C1615" s="78">
        <f t="shared" si="176"/>
        <v>784500</v>
      </c>
      <c r="D1615" s="104">
        <v>1.2500350197989776E-3</v>
      </c>
      <c r="E1615" s="105">
        <v>1.5205817052389334E-2</v>
      </c>
      <c r="F1615" s="115">
        <f t="shared" si="177"/>
        <v>38163.802611003084</v>
      </c>
      <c r="G1615" s="116">
        <f t="shared" si="178"/>
        <v>3937771.6280266116</v>
      </c>
      <c r="H1615" s="110">
        <f t="shared" si="179"/>
        <v>1.2500350197989776E-3</v>
      </c>
      <c r="I1615" s="111">
        <f t="shared" si="180"/>
        <v>1.5205817052389332E-2</v>
      </c>
    </row>
    <row r="1616" spans="3:9" x14ac:dyDescent="0.35">
      <c r="C1616" s="78">
        <f t="shared" si="176"/>
        <v>785000</v>
      </c>
      <c r="D1616" s="104">
        <v>1.2438284329333229E-3</v>
      </c>
      <c r="E1616" s="105">
        <v>1.5149464063743383E-2</v>
      </c>
      <c r="F1616" s="115">
        <f t="shared" si="177"/>
        <v>37974.314354852482</v>
      </c>
      <c r="G1616" s="116">
        <f t="shared" si="178"/>
        <v>3923178.186642963</v>
      </c>
      <c r="H1616" s="110">
        <f t="shared" si="179"/>
        <v>1.2438284329333229E-3</v>
      </c>
      <c r="I1616" s="111">
        <f t="shared" si="180"/>
        <v>1.514946406374338E-2</v>
      </c>
    </row>
    <row r="1617" spans="3:9" x14ac:dyDescent="0.35">
      <c r="C1617" s="78">
        <f t="shared" si="176"/>
        <v>785500</v>
      </c>
      <c r="D1617" s="104">
        <v>1.2376475216488766E-3</v>
      </c>
      <c r="E1617" s="105">
        <v>1.5093245475914402E-2</v>
      </c>
      <c r="F1617" s="115">
        <f t="shared" si="177"/>
        <v>37785.60997899135</v>
      </c>
      <c r="G1617" s="116">
        <f t="shared" si="178"/>
        <v>3908619.5503422651</v>
      </c>
      <c r="H1617" s="110">
        <f t="shared" si="179"/>
        <v>1.2376475216488768E-3</v>
      </c>
      <c r="I1617" s="111">
        <f t="shared" si="180"/>
        <v>1.50932454759144E-2</v>
      </c>
    </row>
    <row r="1618" spans="3:9" x14ac:dyDescent="0.35">
      <c r="C1618" s="78">
        <f t="shared" si="176"/>
        <v>786000</v>
      </c>
      <c r="D1618" s="104">
        <v>1.2314921797301804E-3</v>
      </c>
      <c r="E1618" s="105">
        <v>1.5037160968358974E-2</v>
      </c>
      <c r="F1618" s="115">
        <f t="shared" si="177"/>
        <v>37597.686240641895</v>
      </c>
      <c r="G1618" s="116">
        <f t="shared" si="178"/>
        <v>3894095.6361150509</v>
      </c>
      <c r="H1618" s="110">
        <f t="shared" si="179"/>
        <v>1.2314921797301802E-3</v>
      </c>
      <c r="I1618" s="111">
        <f t="shared" si="180"/>
        <v>1.503716096835897E-2</v>
      </c>
    </row>
    <row r="1619" spans="3:9" x14ac:dyDescent="0.35">
      <c r="C1619" s="78">
        <f t="shared" si="176"/>
        <v>786500</v>
      </c>
      <c r="D1619" s="104">
        <v>1.2253623014011712E-3</v>
      </c>
      <c r="E1619" s="105">
        <v>1.4981210221298169E-2</v>
      </c>
      <c r="F1619" s="115">
        <f t="shared" si="177"/>
        <v>37410.53991044117</v>
      </c>
      <c r="G1619" s="116">
        <f t="shared" si="178"/>
        <v>3879606.3611498293</v>
      </c>
      <c r="H1619" s="110">
        <f t="shared" si="179"/>
        <v>1.2253623014011712E-3</v>
      </c>
      <c r="I1619" s="111">
        <f t="shared" si="180"/>
        <v>1.4981210221298167E-2</v>
      </c>
    </row>
    <row r="1620" spans="3:9" x14ac:dyDescent="0.35">
      <c r="C1620" s="78">
        <f t="shared" si="176"/>
        <v>787000</v>
      </c>
      <c r="D1620" s="104">
        <v>1.2192577813233626E-3</v>
      </c>
      <c r="E1620" s="105">
        <v>1.4925392915715725E-2</v>
      </c>
      <c r="F1620" s="115">
        <f t="shared" si="177"/>
        <v>37224.167772385503</v>
      </c>
      <c r="G1620" s="116">
        <f t="shared" si="178"/>
        <v>3865151.6428326108</v>
      </c>
      <c r="H1620" s="110">
        <f t="shared" si="179"/>
        <v>1.2192577813233626E-3</v>
      </c>
      <c r="I1620" s="111">
        <f t="shared" si="180"/>
        <v>1.4925392915715723E-2</v>
      </c>
    </row>
    <row r="1621" spans="3:9" x14ac:dyDescent="0.35">
      <c r="C1621" s="78">
        <f t="shared" si="176"/>
        <v>787500</v>
      </c>
      <c r="D1621" s="104">
        <v>1.2131785145940346E-3</v>
      </c>
      <c r="E1621" s="105">
        <v>1.4869708733356225E-2</v>
      </c>
      <c r="F1621" s="115">
        <f t="shared" si="177"/>
        <v>37038.566623775267</v>
      </c>
      <c r="G1621" s="116">
        <f t="shared" si="178"/>
        <v>3850731.3987464411</v>
      </c>
      <c r="H1621" s="110">
        <f t="shared" si="179"/>
        <v>1.2131785145940348E-3</v>
      </c>
      <c r="I1621" s="111">
        <f t="shared" si="180"/>
        <v>1.4869708733356222E-2</v>
      </c>
    </row>
    <row r="1622" spans="3:9" x14ac:dyDescent="0.35">
      <c r="C1622" s="78">
        <f t="shared" si="176"/>
        <v>788000</v>
      </c>
      <c r="D1622" s="104">
        <v>1.2071243967444331E-3</v>
      </c>
      <c r="E1622" s="105">
        <v>1.4814157356723298E-2</v>
      </c>
      <c r="F1622" s="115">
        <f t="shared" si="177"/>
        <v>36853.733275159881</v>
      </c>
      <c r="G1622" s="116">
        <f t="shared" si="178"/>
        <v>3836345.54667093</v>
      </c>
      <c r="H1622" s="110">
        <f t="shared" si="179"/>
        <v>1.2071243967444331E-3</v>
      </c>
      <c r="I1622" s="111">
        <f t="shared" si="180"/>
        <v>1.4814157356723298E-2</v>
      </c>
    </row>
    <row r="1623" spans="3:9" x14ac:dyDescent="0.35">
      <c r="C1623" s="78">
        <f t="shared" si="176"/>
        <v>788500</v>
      </c>
      <c r="D1623" s="104">
        <v>1.2010953237379732E-3</v>
      </c>
      <c r="E1623" s="105">
        <v>1.4758738469077777E-2</v>
      </c>
      <c r="F1623" s="115">
        <f t="shared" si="177"/>
        <v>36669.664550282985</v>
      </c>
      <c r="G1623" s="116">
        <f t="shared" si="178"/>
        <v>3821994.0045817769</v>
      </c>
      <c r="H1623" s="110">
        <f t="shared" si="179"/>
        <v>1.2010953237379732E-3</v>
      </c>
      <c r="I1623" s="111">
        <f t="shared" si="180"/>
        <v>1.4758738469077775E-2</v>
      </c>
    </row>
    <row r="1624" spans="3:9" x14ac:dyDescent="0.35">
      <c r="C1624" s="78">
        <f t="shared" si="176"/>
        <v>789000</v>
      </c>
      <c r="D1624" s="104">
        <v>1.1950911919684506E-3</v>
      </c>
      <c r="E1624" s="105">
        <v>1.4703451754435928E-2</v>
      </c>
      <c r="F1624" s="115">
        <f t="shared" si="177"/>
        <v>36486.357286027807</v>
      </c>
      <c r="G1624" s="116">
        <f t="shared" si="178"/>
        <v>3807676.6906503122</v>
      </c>
      <c r="H1624" s="110">
        <f t="shared" si="179"/>
        <v>1.1950911919684504E-3</v>
      </c>
      <c r="I1624" s="111">
        <f t="shared" si="180"/>
        <v>1.4703451754435928E-2</v>
      </c>
    </row>
    <row r="1625" spans="3:9" x14ac:dyDescent="0.35">
      <c r="C1625" s="78">
        <f t="shared" si="176"/>
        <v>789500</v>
      </c>
      <c r="D1625" s="104">
        <v>1.189111898258263E-3</v>
      </c>
      <c r="E1625" s="105">
        <v>1.4648296897567621E-2</v>
      </c>
      <c r="F1625" s="115">
        <f t="shared" si="177"/>
        <v>36303.808332362889</v>
      </c>
      <c r="G1625" s="116">
        <f t="shared" si="178"/>
        <v>3793393.5232430231</v>
      </c>
      <c r="H1625" s="110">
        <f t="shared" si="179"/>
        <v>1.189111898258263E-3</v>
      </c>
      <c r="I1625" s="111">
        <f t="shared" si="180"/>
        <v>1.4648296897567619E-2</v>
      </c>
    </row>
    <row r="1626" spans="3:9" x14ac:dyDescent="0.35">
      <c r="C1626" s="78">
        <f t="shared" si="176"/>
        <v>790000</v>
      </c>
      <c r="D1626" s="104">
        <v>1.1831573398566357E-3</v>
      </c>
      <c r="E1626" s="105">
        <v>1.4593273583994548E-2</v>
      </c>
      <c r="F1626" s="115">
        <f t="shared" si="177"/>
        <v>36122.014552287881</v>
      </c>
      <c r="G1626" s="116">
        <f t="shared" si="178"/>
        <v>3779144.4209210919</v>
      </c>
      <c r="H1626" s="110">
        <f t="shared" si="179"/>
        <v>1.1831573398566359E-3</v>
      </c>
      <c r="I1626" s="111">
        <f t="shared" si="180"/>
        <v>1.4593273583994546E-2</v>
      </c>
    </row>
    <row r="1627" spans="3:9" x14ac:dyDescent="0.35">
      <c r="C1627" s="78">
        <f t="shared" si="176"/>
        <v>790500</v>
      </c>
      <c r="D1627" s="104">
        <v>1.1772274144378554E-3</v>
      </c>
      <c r="E1627" s="105">
        <v>1.4538381499988432E-2</v>
      </c>
      <c r="F1627" s="115">
        <f t="shared" si="177"/>
        <v>35940.972821779651</v>
      </c>
      <c r="G1627" s="116">
        <f t="shared" si="178"/>
        <v>3764929.3024399332</v>
      </c>
      <c r="H1627" s="110">
        <f t="shared" si="179"/>
        <v>1.1772274144378557E-3</v>
      </c>
      <c r="I1627" s="111">
        <f t="shared" si="180"/>
        <v>1.453838149998843E-2</v>
      </c>
    </row>
    <row r="1628" spans="3:9" x14ac:dyDescent="0.35">
      <c r="C1628" s="78">
        <f t="shared" si="176"/>
        <v>791000</v>
      </c>
      <c r="D1628" s="104">
        <v>1.1713220200995139E-3</v>
      </c>
      <c r="E1628" s="105">
        <v>1.4483620332569225E-2</v>
      </c>
      <c r="F1628" s="115">
        <f t="shared" si="177"/>
        <v>35760.680029738636</v>
      </c>
      <c r="G1628" s="116">
        <f t="shared" si="178"/>
        <v>3750748.0867487262</v>
      </c>
      <c r="H1628" s="110">
        <f t="shared" si="179"/>
        <v>1.1713220200995139E-3</v>
      </c>
      <c r="I1628" s="111">
        <f t="shared" si="180"/>
        <v>1.4483620332569225E-2</v>
      </c>
    </row>
    <row r="1629" spans="3:9" x14ac:dyDescent="0.35">
      <c r="C1629" s="78">
        <f t="shared" si="176"/>
        <v>791500</v>
      </c>
      <c r="D1629" s="104">
        <v>1.1654410553607552E-3</v>
      </c>
      <c r="E1629" s="105">
        <v>1.4428989769503331E-2</v>
      </c>
      <c r="F1629" s="115">
        <f t="shared" si="177"/>
        <v>35581.133077935359</v>
      </c>
      <c r="G1629" s="116">
        <f t="shared" si="178"/>
        <v>3736600.6929899543</v>
      </c>
      <c r="H1629" s="110">
        <f t="shared" si="179"/>
        <v>1.1654410553607554E-3</v>
      </c>
      <c r="I1629" s="111">
        <f t="shared" si="180"/>
        <v>1.4428989769503327E-2</v>
      </c>
    </row>
    <row r="1630" spans="3:9" x14ac:dyDescent="0.35">
      <c r="C1630" s="78">
        <f t="shared" si="176"/>
        <v>792000</v>
      </c>
      <c r="D1630" s="104">
        <v>1.159584419160532E-3</v>
      </c>
      <c r="E1630" s="105">
        <v>1.4374489499301825E-2</v>
      </c>
      <c r="F1630" s="115">
        <f t="shared" si="177"/>
        <v>35402.328880957168</v>
      </c>
      <c r="G1630" s="116">
        <f t="shared" si="178"/>
        <v>3722487.0404989459</v>
      </c>
      <c r="H1630" s="110">
        <f t="shared" si="179"/>
        <v>1.1595844191605322E-3</v>
      </c>
      <c r="I1630" s="111">
        <f t="shared" si="180"/>
        <v>1.4374489499301823E-2</v>
      </c>
    </row>
    <row r="1631" spans="3:9" x14ac:dyDescent="0.35">
      <c r="C1631" s="78">
        <f t="shared" si="176"/>
        <v>792500</v>
      </c>
      <c r="D1631" s="104">
        <v>1.1537520108558688E-3</v>
      </c>
      <c r="E1631" s="105">
        <v>1.4320119211218677E-2</v>
      </c>
      <c r="F1631" s="115">
        <f t="shared" si="177"/>
        <v>35224.264366155221</v>
      </c>
      <c r="G1631" s="116">
        <f t="shared" si="178"/>
        <v>3708407.0488034119</v>
      </c>
      <c r="H1631" s="110">
        <f t="shared" si="179"/>
        <v>1.1537520108558688E-3</v>
      </c>
      <c r="I1631" s="111">
        <f t="shared" si="180"/>
        <v>1.4320119211218675E-2</v>
      </c>
    </row>
    <row r="1632" spans="3:9" x14ac:dyDescent="0.35">
      <c r="C1632" s="78">
        <f t="shared" si="176"/>
        <v>793000</v>
      </c>
      <c r="D1632" s="104">
        <v>1.1479437302201348E-3</v>
      </c>
      <c r="E1632" s="105">
        <v>1.4265878595248986E-2</v>
      </c>
      <c r="F1632" s="115">
        <f t="shared" si="177"/>
        <v>35046.93647359177</v>
      </c>
      <c r="G1632" s="116">
        <f t="shared" si="178"/>
        <v>3694360.6376229897</v>
      </c>
      <c r="H1632" s="110">
        <f t="shared" si="179"/>
        <v>1.1479437302201348E-3</v>
      </c>
      <c r="I1632" s="111">
        <f t="shared" si="180"/>
        <v>1.4265878595248983E-2</v>
      </c>
    </row>
    <row r="1633" spans="3:9" x14ac:dyDescent="0.35">
      <c r="C1633" s="78">
        <f t="shared" si="176"/>
        <v>793500</v>
      </c>
      <c r="D1633" s="104">
        <v>1.1421594774413163E-3</v>
      </c>
      <c r="E1633" s="105">
        <v>1.42117673421272E-2</v>
      </c>
      <c r="F1633" s="115">
        <f t="shared" si="177"/>
        <v>34870.342155987397</v>
      </c>
      <c r="G1633" s="116">
        <f t="shared" si="178"/>
        <v>3680347.7268687822</v>
      </c>
      <c r="H1633" s="110">
        <f t="shared" si="179"/>
        <v>1.1421594774413165E-3</v>
      </c>
      <c r="I1633" s="111">
        <f t="shared" si="180"/>
        <v>1.4211767342127198E-2</v>
      </c>
    </row>
    <row r="1634" spans="3:9" x14ac:dyDescent="0.35">
      <c r="C1634" s="78">
        <f t="shared" si="176"/>
        <v>794000</v>
      </c>
      <c r="D1634" s="104">
        <v>1.136399153120307E-3</v>
      </c>
      <c r="E1634" s="105">
        <v>1.4157785143325365E-2</v>
      </c>
      <c r="F1634" s="115">
        <f t="shared" si="177"/>
        <v>34694.478378668813</v>
      </c>
      <c r="G1634" s="116">
        <f t="shared" si="178"/>
        <v>3666368.2366429046</v>
      </c>
      <c r="H1634" s="110">
        <f t="shared" si="179"/>
        <v>1.1363991531203072E-3</v>
      </c>
      <c r="I1634" s="111">
        <f t="shared" si="180"/>
        <v>1.4157785143325361E-2</v>
      </c>
    </row>
    <row r="1635" spans="3:9" x14ac:dyDescent="0.35">
      <c r="C1635" s="78">
        <f t="shared" si="176"/>
        <v>794500</v>
      </c>
      <c r="D1635" s="104">
        <v>1.1306626582691973E-3</v>
      </c>
      <c r="E1635" s="105">
        <v>1.4103931691051353E-2</v>
      </c>
      <c r="F1635" s="115">
        <f t="shared" si="177"/>
        <v>34519.342119516652</v>
      </c>
      <c r="G1635" s="116">
        <f t="shared" si="178"/>
        <v>3652422.0872380254</v>
      </c>
      <c r="H1635" s="110">
        <f t="shared" si="179"/>
        <v>1.1306626582691971E-3</v>
      </c>
      <c r="I1635" s="111">
        <f t="shared" si="180"/>
        <v>1.410393169105135E-2</v>
      </c>
    </row>
    <row r="1636" spans="3:9" x14ac:dyDescent="0.35">
      <c r="C1636" s="78">
        <f t="shared" si="176"/>
        <v>795000</v>
      </c>
      <c r="D1636" s="104">
        <v>1.1249498943095727E-3</v>
      </c>
      <c r="E1636" s="105">
        <v>1.4050206678247119E-2</v>
      </c>
      <c r="F1636" s="115">
        <f t="shared" si="177"/>
        <v>34344.930368913519</v>
      </c>
      <c r="G1636" s="116">
        <f t="shared" si="178"/>
        <v>3638509.1991369128</v>
      </c>
      <c r="H1636" s="110">
        <f t="shared" si="179"/>
        <v>1.1249498943095727E-3</v>
      </c>
      <c r="I1636" s="111">
        <f t="shared" si="180"/>
        <v>1.4050206678247119E-2</v>
      </c>
    </row>
    <row r="1637" spans="3:9" x14ac:dyDescent="0.35">
      <c r="C1637" s="78">
        <f t="shared" si="176"/>
        <v>795500</v>
      </c>
      <c r="D1637" s="104">
        <v>1.1192607630708213E-3</v>
      </c>
      <c r="E1637" s="105">
        <v>1.3996609798586954E-2</v>
      </c>
      <c r="F1637" s="115">
        <f t="shared" si="177"/>
        <v>34171.240129692291</v>
      </c>
      <c r="G1637" s="116">
        <f t="shared" si="178"/>
        <v>3624629.4930119864</v>
      </c>
      <c r="H1637" s="110">
        <f t="shared" si="179"/>
        <v>1.1192607630708216E-3</v>
      </c>
      <c r="I1637" s="111">
        <f t="shared" si="180"/>
        <v>1.3996609798586952E-2</v>
      </c>
    </row>
    <row r="1638" spans="3:9" x14ac:dyDescent="0.35">
      <c r="C1638" s="78">
        <f t="shared" si="176"/>
        <v>796000</v>
      </c>
      <c r="D1638" s="104">
        <v>1.1135951667884457E-3</v>
      </c>
      <c r="E1638" s="105">
        <v>1.3943140746475713E-2</v>
      </c>
      <c r="F1638" s="115">
        <f t="shared" si="177"/>
        <v>33998.268417084597</v>
      </c>
      <c r="G1638" s="116">
        <f t="shared" si="178"/>
        <v>3610782.8897248558</v>
      </c>
      <c r="H1638" s="110">
        <f t="shared" si="179"/>
        <v>1.1135951667884457E-3</v>
      </c>
      <c r="I1638" s="111">
        <f t="shared" si="180"/>
        <v>1.3943140746475713E-2</v>
      </c>
    </row>
    <row r="1639" spans="3:9" x14ac:dyDescent="0.35">
      <c r="C1639" s="78">
        <f t="shared" si="176"/>
        <v>796500</v>
      </c>
      <c r="D1639" s="104">
        <v>1.1079530081023838E-3</v>
      </c>
      <c r="E1639" s="105">
        <v>1.3889799217047097E-2</v>
      </c>
      <c r="F1639" s="115">
        <f t="shared" si="177"/>
        <v>33826.012258669572</v>
      </c>
      <c r="G1639" s="116">
        <f t="shared" si="178"/>
        <v>3596969.3103258754</v>
      </c>
      <c r="H1639" s="110">
        <f t="shared" si="179"/>
        <v>1.1079530081023838E-3</v>
      </c>
      <c r="I1639" s="111">
        <f t="shared" si="180"/>
        <v>1.3889799217047093E-2</v>
      </c>
    </row>
    <row r="1640" spans="3:9" x14ac:dyDescent="0.35">
      <c r="C1640" s="78">
        <f t="shared" si="176"/>
        <v>797000</v>
      </c>
      <c r="D1640" s="104">
        <v>1.1023341900553351E-3</v>
      </c>
      <c r="E1640" s="105">
        <v>1.3836584906161919E-2</v>
      </c>
      <c r="F1640" s="115">
        <f t="shared" si="177"/>
        <v>33654.468694322721</v>
      </c>
      <c r="G1640" s="116">
        <f t="shared" si="178"/>
        <v>3583188.6760536963</v>
      </c>
      <c r="H1640" s="110">
        <f t="shared" si="179"/>
        <v>1.1023341900553351E-3</v>
      </c>
      <c r="I1640" s="111">
        <f t="shared" si="180"/>
        <v>1.3836584906161915E-2</v>
      </c>
    </row>
    <row r="1641" spans="3:9" x14ac:dyDescent="0.35">
      <c r="C1641" s="78">
        <f t="shared" si="176"/>
        <v>797500</v>
      </c>
      <c r="D1641" s="104">
        <v>1.0967386160910949E-3</v>
      </c>
      <c r="E1641" s="105">
        <v>1.3783497510406341E-2</v>
      </c>
      <c r="F1641" s="115">
        <f t="shared" si="177"/>
        <v>33483.634776165069</v>
      </c>
      <c r="G1641" s="116">
        <f t="shared" si="178"/>
        <v>3569440.9083348098</v>
      </c>
      <c r="H1641" s="110">
        <f t="shared" si="179"/>
        <v>1.0967386160910949E-3</v>
      </c>
      <c r="I1641" s="111">
        <f t="shared" si="180"/>
        <v>1.3783497510406339E-2</v>
      </c>
    </row>
    <row r="1642" spans="3:9" x14ac:dyDescent="0.35">
      <c r="C1642" s="78">
        <f t="shared" si="176"/>
        <v>798000</v>
      </c>
      <c r="D1642" s="104">
        <v>1.0911661900528953E-3</v>
      </c>
      <c r="E1642" s="105">
        <v>1.3730536727090169E-2</v>
      </c>
      <c r="F1642" s="115">
        <f t="shared" si="177"/>
        <v>33313.507568512548</v>
      </c>
      <c r="G1642" s="116">
        <f t="shared" si="178"/>
        <v>3555725.9287831048</v>
      </c>
      <c r="H1642" s="110">
        <f t="shared" si="179"/>
        <v>1.0911661900528953E-3</v>
      </c>
      <c r="I1642" s="111">
        <f t="shared" si="180"/>
        <v>1.3730536727090167E-2</v>
      </c>
    </row>
    <row r="1643" spans="3:9" x14ac:dyDescent="0.35">
      <c r="C1643" s="78">
        <f t="shared" si="176"/>
        <v>798500</v>
      </c>
      <c r="D1643" s="104">
        <v>1.0856168161817513E-3</v>
      </c>
      <c r="E1643" s="105">
        <v>1.367770225424512E-2</v>
      </c>
      <c r="F1643" s="115">
        <f t="shared" si="177"/>
        <v>33144.084147825459</v>
      </c>
      <c r="G1643" s="116">
        <f t="shared" si="178"/>
        <v>3542043.6591994204</v>
      </c>
      <c r="H1643" s="110">
        <f t="shared" si="179"/>
        <v>1.0856168161817513E-3</v>
      </c>
      <c r="I1643" s="111">
        <f t="shared" si="180"/>
        <v>1.3677702254245118E-2</v>
      </c>
    </row>
    <row r="1644" spans="3:9" x14ac:dyDescent="0.35">
      <c r="C1644" s="78">
        <f t="shared" si="176"/>
        <v>799000</v>
      </c>
      <c r="D1644" s="104">
        <v>1.0800903991148166E-3</v>
      </c>
      <c r="E1644" s="105">
        <v>1.3624993790623097E-2</v>
      </c>
      <c r="F1644" s="115">
        <f t="shared" si="177"/>
        <v>32975.361602658289</v>
      </c>
      <c r="G1644" s="116">
        <f t="shared" si="178"/>
        <v>3528394.0215710984</v>
      </c>
      <c r="H1644" s="110">
        <f t="shared" si="179"/>
        <v>1.0800903991148166E-3</v>
      </c>
      <c r="I1644" s="111">
        <f t="shared" si="180"/>
        <v>1.3624993790623095E-2</v>
      </c>
    </row>
    <row r="1645" spans="3:9" x14ac:dyDescent="0.35">
      <c r="C1645" s="78">
        <f t="shared" si="176"/>
        <v>799500</v>
      </c>
      <c r="D1645" s="104">
        <v>1.0745868438837456E-3</v>
      </c>
      <c r="E1645" s="105">
        <v>1.3572411035694476E-2</v>
      </c>
      <c r="F1645" s="115">
        <f t="shared" si="177"/>
        <v>32807.337033609721</v>
      </c>
      <c r="G1645" s="116">
        <f t="shared" si="178"/>
        <v>3514776.9380715396</v>
      </c>
      <c r="H1645" s="110">
        <f t="shared" si="179"/>
        <v>1.0745868438837459E-3</v>
      </c>
      <c r="I1645" s="111">
        <f t="shared" si="180"/>
        <v>1.3572411035694473E-2</v>
      </c>
    </row>
    <row r="1646" spans="3:9" x14ac:dyDescent="0.35">
      <c r="C1646" s="78">
        <f t="shared" si="176"/>
        <v>800000</v>
      </c>
      <c r="D1646" s="104">
        <v>1.0691060559130602E-3</v>
      </c>
      <c r="E1646" s="105">
        <v>1.351995368964639E-2</v>
      </c>
      <c r="F1646" s="115">
        <f t="shared" si="177"/>
        <v>32640.007553272731</v>
      </c>
      <c r="G1646" s="116">
        <f t="shared" si="178"/>
        <v>3501192.3310597599</v>
      </c>
      <c r="H1646" s="110">
        <f t="shared" si="179"/>
        <v>1.0691060559130602E-3</v>
      </c>
      <c r="I1646" s="111">
        <f t="shared" si="180"/>
        <v>1.351995368964639E-2</v>
      </c>
    </row>
    <row r="1647" spans="3:9" x14ac:dyDescent="0.35">
      <c r="C1647" s="78">
        <f t="shared" si="176"/>
        <v>800500</v>
      </c>
      <c r="D1647" s="104">
        <v>1.0636479410185225E-3</v>
      </c>
      <c r="E1647" s="105">
        <v>1.3467621453381021E-2</v>
      </c>
      <c r="F1647" s="115">
        <f t="shared" si="177"/>
        <v>32473.370286184956</v>
      </c>
      <c r="G1647" s="116">
        <f t="shared" si="178"/>
        <v>3487640.1230799477</v>
      </c>
      <c r="H1647" s="110">
        <f t="shared" si="179"/>
        <v>1.0636479410185225E-3</v>
      </c>
      <c r="I1647" s="111">
        <f t="shared" si="180"/>
        <v>1.3467621453381018E-2</v>
      </c>
    </row>
    <row r="1648" spans="3:9" x14ac:dyDescent="0.35">
      <c r="C1648" s="78">
        <f t="shared" ref="C1648:C1711" si="181">C1647+500</f>
        <v>801000</v>
      </c>
      <c r="D1648" s="104">
        <v>1.0582124054055212E-3</v>
      </c>
      <c r="E1648" s="105">
        <v>1.3415414028513893E-2</v>
      </c>
      <c r="F1648" s="115">
        <f t="shared" ref="F1648:F1711" si="182">D1648*F$46</f>
        <v>32307.422368779396</v>
      </c>
      <c r="G1648" s="116">
        <f t="shared" ref="G1648:G1711" si="183">E1648*G$46</f>
        <v>3474120.2368610217</v>
      </c>
      <c r="H1648" s="110">
        <f t="shared" ref="H1648:H1711" si="184">((1000*F1648)/H$45)/H$46</f>
        <v>1.0582124054055212E-3</v>
      </c>
      <c r="I1648" s="111">
        <f t="shared" ref="I1648:I1711" si="185">((1000*G1648)/I$45)/I$46</f>
        <v>1.341541402851389E-2</v>
      </c>
    </row>
    <row r="1649" spans="3:9" x14ac:dyDescent="0.35">
      <c r="C1649" s="78">
        <f t="shared" si="181"/>
        <v>801500</v>
      </c>
      <c r="D1649" s="104">
        <v>1.0527993556674572E-3</v>
      </c>
      <c r="E1649" s="105">
        <v>1.3363331117372167E-2</v>
      </c>
      <c r="F1649" s="115">
        <f t="shared" si="182"/>
        <v>32142.160949335135</v>
      </c>
      <c r="G1649" s="116">
        <f t="shared" si="183"/>
        <v>3460632.5953161898</v>
      </c>
      <c r="H1649" s="110">
        <f t="shared" si="184"/>
        <v>1.0527993556674572E-3</v>
      </c>
      <c r="I1649" s="111">
        <f t="shared" si="185"/>
        <v>1.3363331117372167E-2</v>
      </c>
    </row>
    <row r="1650" spans="3:9" x14ac:dyDescent="0.35">
      <c r="C1650" s="78">
        <f t="shared" si="181"/>
        <v>802000</v>
      </c>
      <c r="D1650" s="104">
        <v>1.0474086987841361E-3</v>
      </c>
      <c r="E1650" s="105">
        <v>1.3311372422992955E-2</v>
      </c>
      <c r="F1650" s="115">
        <f t="shared" si="182"/>
        <v>31977.583187928263</v>
      </c>
      <c r="G1650" s="116">
        <f t="shared" si="183"/>
        <v>3447177.121542512</v>
      </c>
      <c r="H1650" s="110">
        <f t="shared" si="184"/>
        <v>1.0474086987841361E-3</v>
      </c>
      <c r="I1650" s="111">
        <f t="shared" si="185"/>
        <v>1.3311372422992953E-2</v>
      </c>
    </row>
    <row r="1651" spans="3:9" x14ac:dyDescent="0.35">
      <c r="C1651" s="78">
        <f t="shared" si="181"/>
        <v>802500</v>
      </c>
      <c r="D1651" s="104">
        <v>1.0420403421201746E-3</v>
      </c>
      <c r="E1651" s="105">
        <v>1.3259537649121621E-2</v>
      </c>
      <c r="F1651" s="115">
        <f t="shared" si="182"/>
        <v>31813.686256383226</v>
      </c>
      <c r="G1651" s="116">
        <f t="shared" si="183"/>
        <v>3433753.7388204611</v>
      </c>
      <c r="H1651" s="110">
        <f t="shared" si="184"/>
        <v>1.0420403421201746E-3</v>
      </c>
      <c r="I1651" s="111">
        <f t="shared" si="185"/>
        <v>1.3259537649121619E-2</v>
      </c>
    </row>
    <row r="1652" spans="3:9" x14ac:dyDescent="0.35">
      <c r="C1652" s="78">
        <f t="shared" si="181"/>
        <v>803000</v>
      </c>
      <c r="D1652" s="104">
        <v>1.0366941934234041E-3</v>
      </c>
      <c r="E1652" s="105">
        <v>1.3207826500210079E-2</v>
      </c>
      <c r="F1652" s="115">
        <f t="shared" si="182"/>
        <v>31650.467338224094</v>
      </c>
      <c r="G1652" s="116">
        <f t="shared" si="183"/>
        <v>3420362.3706134805</v>
      </c>
      <c r="H1652" s="110">
        <f t="shared" si="184"/>
        <v>1.0366941934234041E-3</v>
      </c>
      <c r="I1652" s="111">
        <f t="shared" si="185"/>
        <v>1.3207826500210077E-2</v>
      </c>
    </row>
    <row r="1653" spans="3:9" x14ac:dyDescent="0.35">
      <c r="C1653" s="78">
        <f t="shared" si="181"/>
        <v>803500</v>
      </c>
      <c r="D1653" s="104">
        <v>1.0313701608232885E-3</v>
      </c>
      <c r="E1653" s="105">
        <v>1.3156238681415133E-2</v>
      </c>
      <c r="F1653" s="115">
        <f t="shared" si="182"/>
        <v>31487.923628626235</v>
      </c>
      <c r="G1653" s="116">
        <f t="shared" si="183"/>
        <v>3407002.9405675563</v>
      </c>
      <c r="H1653" s="110">
        <f t="shared" si="184"/>
        <v>1.0313701608232885E-3</v>
      </c>
      <c r="I1653" s="111">
        <f t="shared" si="185"/>
        <v>1.3156238681415133E-2</v>
      </c>
    </row>
    <row r="1654" spans="3:9" x14ac:dyDescent="0.35">
      <c r="C1654" s="78">
        <f t="shared" si="181"/>
        <v>804000</v>
      </c>
      <c r="D1654" s="104">
        <v>1.026068152829344E-3</v>
      </c>
      <c r="E1654" s="105">
        <v>1.3104773898596773E-2</v>
      </c>
      <c r="F1654" s="115">
        <f t="shared" si="182"/>
        <v>31326.052334368098</v>
      </c>
      <c r="G1654" s="116">
        <f t="shared" si="183"/>
        <v>3393675.3725107745</v>
      </c>
      <c r="H1654" s="110">
        <f t="shared" si="184"/>
        <v>1.0260681528293442E-3</v>
      </c>
      <c r="I1654" s="111">
        <f t="shared" si="185"/>
        <v>1.3104773898596772E-2</v>
      </c>
    </row>
    <row r="1655" spans="3:9" x14ac:dyDescent="0.35">
      <c r="C1655" s="78">
        <f t="shared" si="181"/>
        <v>804500</v>
      </c>
      <c r="D1655" s="104">
        <v>1.0207880783295667E-3</v>
      </c>
      <c r="E1655" s="105">
        <v>1.3053431858316514E-2</v>
      </c>
      <c r="F1655" s="115">
        <f t="shared" si="182"/>
        <v>31164.850673783181</v>
      </c>
      <c r="G1655" s="116">
        <f t="shared" si="183"/>
        <v>3380379.5904528918</v>
      </c>
      <c r="H1655" s="110">
        <f t="shared" si="184"/>
        <v>1.0207880783295667E-3</v>
      </c>
      <c r="I1655" s="111">
        <f t="shared" si="185"/>
        <v>1.3053431858316511E-2</v>
      </c>
    </row>
    <row r="1656" spans="3:9" x14ac:dyDescent="0.35">
      <c r="C1656" s="78">
        <f t="shared" si="181"/>
        <v>805000</v>
      </c>
      <c r="D1656" s="104">
        <v>1.0155298465888683E-3</v>
      </c>
      <c r="E1656" s="105">
        <v>1.3002212267835711E-2</v>
      </c>
      <c r="F1656" s="115">
        <f t="shared" si="182"/>
        <v>31004.315876712299</v>
      </c>
      <c r="G1656" s="116">
        <f t="shared" si="183"/>
        <v>3367115.5185848987</v>
      </c>
      <c r="H1656" s="110">
        <f t="shared" si="184"/>
        <v>1.0155298465888683E-3</v>
      </c>
      <c r="I1656" s="111">
        <f t="shared" si="185"/>
        <v>1.3002212267835708E-2</v>
      </c>
    </row>
    <row r="1657" spans="3:9" x14ac:dyDescent="0.35">
      <c r="C1657" s="78">
        <f t="shared" si="181"/>
        <v>805500</v>
      </c>
      <c r="D1657" s="104">
        <v>1.0102933672475152E-3</v>
      </c>
      <c r="E1657" s="105">
        <v>1.29511148351139E-2</v>
      </c>
      <c r="F1657" s="115">
        <f t="shared" si="182"/>
        <v>30844.445184455908</v>
      </c>
      <c r="G1657" s="116">
        <f t="shared" si="183"/>
        <v>3353883.0812785896</v>
      </c>
      <c r="H1657" s="110">
        <f t="shared" si="184"/>
        <v>1.0102933672475152E-3</v>
      </c>
      <c r="I1657" s="111">
        <f t="shared" si="185"/>
        <v>1.29511148351139E-2</v>
      </c>
    </row>
    <row r="1658" spans="3:9" x14ac:dyDescent="0.35">
      <c r="C1658" s="78">
        <f t="shared" si="181"/>
        <v>806000</v>
      </c>
      <c r="D1658" s="104">
        <v>1.0050785503195761E-3</v>
      </c>
      <c r="E1658" s="105">
        <v>1.2900139268807127E-2</v>
      </c>
      <c r="F1658" s="115">
        <f t="shared" si="182"/>
        <v>30685.23584972672</v>
      </c>
      <c r="G1658" s="116">
        <f t="shared" si="183"/>
        <v>3340682.2030861313</v>
      </c>
      <c r="H1658" s="110">
        <f t="shared" si="184"/>
        <v>1.0050785503195761E-3</v>
      </c>
      <c r="I1658" s="111">
        <f t="shared" si="185"/>
        <v>1.2900139268807126E-2</v>
      </c>
    </row>
    <row r="1659" spans="3:9" x14ac:dyDescent="0.35">
      <c r="C1659" s="78">
        <f t="shared" si="181"/>
        <v>806500</v>
      </c>
      <c r="D1659" s="104">
        <v>9.9988530619137721E-4</v>
      </c>
      <c r="E1659" s="105">
        <v>1.2849285278266282E-2</v>
      </c>
      <c r="F1659" s="115">
        <f t="shared" si="182"/>
        <v>30526.685136602533</v>
      </c>
      <c r="G1659" s="116">
        <f t="shared" si="183"/>
        <v>3327512.8087396296</v>
      </c>
      <c r="H1659" s="110">
        <f t="shared" si="184"/>
        <v>9.9988530619137721E-4</v>
      </c>
      <c r="I1659" s="111">
        <f t="shared" si="185"/>
        <v>1.284928527826628E-2</v>
      </c>
    </row>
    <row r="1660" spans="3:9" x14ac:dyDescent="0.35">
      <c r="C1660" s="78">
        <f t="shared" si="181"/>
        <v>807000</v>
      </c>
      <c r="D1660" s="104">
        <v>9.9471354561995995E-4</v>
      </c>
      <c r="E1660" s="105">
        <v>1.2798552573535455E-2</v>
      </c>
      <c r="F1660" s="115">
        <f t="shared" si="182"/>
        <v>30368.790320479158</v>
      </c>
      <c r="G1660" s="116">
        <f t="shared" si="183"/>
        <v>3314374.823150706</v>
      </c>
      <c r="H1660" s="110">
        <f t="shared" si="184"/>
        <v>9.9471354561995995E-4</v>
      </c>
      <c r="I1660" s="111">
        <f t="shared" si="185"/>
        <v>1.2798552573535453E-2</v>
      </c>
    </row>
    <row r="1661" spans="3:9" x14ac:dyDescent="0.35">
      <c r="C1661" s="78">
        <f t="shared" si="181"/>
        <v>807500</v>
      </c>
      <c r="D1661" s="104">
        <v>9.8956317973154903E-4</v>
      </c>
      <c r="E1661" s="105">
        <v>1.274794086535027E-2</v>
      </c>
      <c r="F1661" s="115">
        <f t="shared" si="182"/>
        <v>30211.548688023639</v>
      </c>
      <c r="G1661" s="116">
        <f t="shared" si="183"/>
        <v>3301268.1714100637</v>
      </c>
      <c r="H1661" s="110">
        <f t="shared" si="184"/>
        <v>9.8956317973154903E-4</v>
      </c>
      <c r="I1661" s="111">
        <f t="shared" si="185"/>
        <v>1.2747940865350268E-2</v>
      </c>
    </row>
    <row r="1662" spans="3:9" x14ac:dyDescent="0.35">
      <c r="C1662" s="78">
        <f t="shared" si="181"/>
        <v>808000</v>
      </c>
      <c r="D1662" s="104">
        <v>9.8443412002002535E-4</v>
      </c>
      <c r="E1662" s="105">
        <v>1.2697449865136247E-2</v>
      </c>
      <c r="F1662" s="115">
        <f t="shared" si="182"/>
        <v>30054.95753712763</v>
      </c>
      <c r="G1662" s="116">
        <f t="shared" si="183"/>
        <v>3288192.7787870662</v>
      </c>
      <c r="H1662" s="110">
        <f t="shared" si="184"/>
        <v>9.8443412002002535E-4</v>
      </c>
      <c r="I1662" s="111">
        <f t="shared" si="185"/>
        <v>1.2697449865136247E-2</v>
      </c>
    </row>
    <row r="1663" spans="3:9" x14ac:dyDescent="0.35">
      <c r="C1663" s="78">
        <f t="shared" si="181"/>
        <v>808500</v>
      </c>
      <c r="D1663" s="104">
        <v>9.7932627834540291E-4</v>
      </c>
      <c r="E1663" s="105">
        <v>1.2647079285007147E-2</v>
      </c>
      <c r="F1663" s="115">
        <f t="shared" si="182"/>
        <v>29899.014176860896</v>
      </c>
      <c r="G1663" s="116">
        <f t="shared" si="183"/>
        <v>3275148.5707293055</v>
      </c>
      <c r="H1663" s="110">
        <f t="shared" si="184"/>
        <v>9.7932627834540291E-4</v>
      </c>
      <c r="I1663" s="111">
        <f t="shared" si="185"/>
        <v>1.2647079285007145E-2</v>
      </c>
    </row>
    <row r="1664" spans="3:9" x14ac:dyDescent="0.35">
      <c r="C1664" s="78">
        <f t="shared" si="181"/>
        <v>809000</v>
      </c>
      <c r="D1664" s="104">
        <v>9.7423956693231631E-4</v>
      </c>
      <c r="E1664" s="105">
        <v>1.2596828837763335E-2</v>
      </c>
      <c r="F1664" s="115">
        <f t="shared" si="182"/>
        <v>29743.715927425139</v>
      </c>
      <c r="G1664" s="116">
        <f t="shared" si="183"/>
        <v>3262135.4728621813</v>
      </c>
      <c r="H1664" s="110">
        <f t="shared" si="184"/>
        <v>9.7423956693231631E-4</v>
      </c>
      <c r="I1664" s="111">
        <f t="shared" si="185"/>
        <v>1.2596828837763334E-2</v>
      </c>
    </row>
    <row r="1665" spans="3:9" x14ac:dyDescent="0.35">
      <c r="C1665" s="78">
        <f t="shared" si="181"/>
        <v>809500</v>
      </c>
      <c r="D1665" s="104">
        <v>9.6917389836851189E-4</v>
      </c>
      <c r="E1665" s="105">
        <v>1.2546698236890134E-2</v>
      </c>
      <c r="F1665" s="115">
        <f t="shared" si="182"/>
        <v>29589.06012010793</v>
      </c>
      <c r="G1665" s="116">
        <f t="shared" si="183"/>
        <v>3249153.4109884724</v>
      </c>
      <c r="H1665" s="110">
        <f t="shared" si="184"/>
        <v>9.6917389836851189E-4</v>
      </c>
      <c r="I1665" s="111">
        <f t="shared" si="185"/>
        <v>1.2546698236890134E-2</v>
      </c>
    </row>
    <row r="1666" spans="3:9" x14ac:dyDescent="0.35">
      <c r="C1666" s="78">
        <f t="shared" si="181"/>
        <v>810000</v>
      </c>
      <c r="D1666" s="104">
        <v>9.6412918560334561E-4</v>
      </c>
      <c r="E1666" s="105">
        <v>1.249668719655622E-2</v>
      </c>
      <c r="F1666" s="115">
        <f t="shared" si="182"/>
        <v>29435.044097236845</v>
      </c>
      <c r="G1666" s="116">
        <f t="shared" si="183"/>
        <v>3236202.3110879222</v>
      </c>
      <c r="H1666" s="110">
        <f t="shared" si="184"/>
        <v>9.6412918560334561E-4</v>
      </c>
      <c r="I1666" s="111">
        <f t="shared" si="185"/>
        <v>1.2496687196556219E-2</v>
      </c>
    </row>
    <row r="1667" spans="3:9" x14ac:dyDescent="0.35">
      <c r="C1667" s="78">
        <f t="shared" si="181"/>
        <v>810500</v>
      </c>
      <c r="D1667" s="104">
        <v>9.5910534194628653E-4</v>
      </c>
      <c r="E1667" s="105">
        <v>1.2446795431611944E-2</v>
      </c>
      <c r="F1667" s="115">
        <f t="shared" si="182"/>
        <v>29281.66521213379</v>
      </c>
      <c r="G1667" s="116">
        <f t="shared" si="183"/>
        <v>3223282.0993168047</v>
      </c>
      <c r="H1667" s="110">
        <f t="shared" si="184"/>
        <v>9.5910534194628653E-4</v>
      </c>
      <c r="I1667" s="111">
        <f t="shared" si="185"/>
        <v>1.2446795431611944E-2</v>
      </c>
    </row>
    <row r="1668" spans="3:9" x14ac:dyDescent="0.35">
      <c r="C1668" s="78">
        <f t="shared" si="181"/>
        <v>811000</v>
      </c>
      <c r="D1668" s="104">
        <v>9.5410228106542741E-4</v>
      </c>
      <c r="E1668" s="105">
        <v>1.2397022657587757E-2</v>
      </c>
      <c r="F1668" s="115">
        <f t="shared" si="182"/>
        <v>29128.920829069513</v>
      </c>
      <c r="G1668" s="116">
        <f t="shared" si="183"/>
        <v>3210392.7020075144</v>
      </c>
      <c r="H1668" s="110">
        <f t="shared" si="184"/>
        <v>9.5410228106542752E-4</v>
      </c>
      <c r="I1668" s="111">
        <f t="shared" si="185"/>
        <v>1.2397022657587756E-2</v>
      </c>
    </row>
    <row r="1669" spans="3:9" x14ac:dyDescent="0.35">
      <c r="C1669" s="78">
        <f t="shared" si="181"/>
        <v>811500</v>
      </c>
      <c r="D1669" s="104">
        <v>9.4911991698600254E-4</v>
      </c>
      <c r="E1669" s="105">
        <v>1.2347368590692551E-2</v>
      </c>
      <c r="F1669" s="115">
        <f t="shared" si="182"/>
        <v>28976.808323218356</v>
      </c>
      <c r="G1669" s="116">
        <f t="shared" si="183"/>
        <v>3197534.0456681401</v>
      </c>
      <c r="H1669" s="110">
        <f t="shared" si="184"/>
        <v>9.4911991698600265E-4</v>
      </c>
      <c r="I1669" s="111">
        <f t="shared" si="185"/>
        <v>1.2347368590692551E-2</v>
      </c>
    </row>
    <row r="1670" spans="3:9" x14ac:dyDescent="0.35">
      <c r="C1670" s="78">
        <f t="shared" si="181"/>
        <v>812000</v>
      </c>
      <c r="D1670" s="104">
        <v>9.4415816408890659E-4</v>
      </c>
      <c r="E1670" s="105">
        <v>1.2297832947812054E-2</v>
      </c>
      <c r="F1670" s="115">
        <f t="shared" si="182"/>
        <v>28825.325080613045</v>
      </c>
      <c r="G1670" s="116">
        <f t="shared" si="183"/>
        <v>3184706.0569820451</v>
      </c>
      <c r="H1670" s="110">
        <f t="shared" si="184"/>
        <v>9.441581640889067E-4</v>
      </c>
      <c r="I1670" s="111">
        <f t="shared" si="185"/>
        <v>1.2297832947812054E-2</v>
      </c>
    </row>
    <row r="1671" spans="3:9" x14ac:dyDescent="0.35">
      <c r="C1671" s="78">
        <f t="shared" si="181"/>
        <v>812500</v>
      </c>
      <c r="D1671" s="104">
        <v>9.3921693710922831E-4</v>
      </c>
      <c r="E1671" s="105">
        <v>1.2248415446507229E-2</v>
      </c>
      <c r="F1671" s="115">
        <f t="shared" si="182"/>
        <v>28674.468498099915</v>
      </c>
      <c r="G1671" s="116">
        <f t="shared" si="183"/>
        <v>3171908.6628074562</v>
      </c>
      <c r="H1671" s="110">
        <f t="shared" si="184"/>
        <v>9.3921693710922831E-4</v>
      </c>
      <c r="I1671" s="111">
        <f t="shared" si="185"/>
        <v>1.2248415446507227E-2</v>
      </c>
    </row>
    <row r="1672" spans="3:9" x14ac:dyDescent="0.35">
      <c r="C1672" s="78">
        <f t="shared" si="181"/>
        <v>813000</v>
      </c>
      <c r="D1672" s="104">
        <v>9.342961511347803E-4</v>
      </c>
      <c r="E1672" s="105">
        <v>1.2199115805012638E-2</v>
      </c>
      <c r="F1672" s="115">
        <f t="shared" si="182"/>
        <v>28524.235983294031</v>
      </c>
      <c r="G1672" s="116">
        <f t="shared" si="183"/>
        <v>3159141.7901770389</v>
      </c>
      <c r="H1672" s="110">
        <f t="shared" si="184"/>
        <v>9.342961511347804E-4</v>
      </c>
      <c r="I1672" s="111">
        <f t="shared" si="185"/>
        <v>1.2199115805012636E-2</v>
      </c>
    </row>
    <row r="1673" spans="3:9" x14ac:dyDescent="0.35">
      <c r="C1673" s="78">
        <f t="shared" si="181"/>
        <v>813500</v>
      </c>
      <c r="D1673" s="104">
        <v>9.293957216046446E-4</v>
      </c>
      <c r="E1673" s="105">
        <v>1.2149933742234853E-2</v>
      </c>
      <c r="F1673" s="115">
        <f t="shared" si="182"/>
        <v>28374.624954534767</v>
      </c>
      <c r="G1673" s="116">
        <f t="shared" si="183"/>
        <v>3146405.3662974844</v>
      </c>
      <c r="H1673" s="110">
        <f t="shared" si="184"/>
        <v>9.2939572160464471E-4</v>
      </c>
      <c r="I1673" s="111">
        <f t="shared" si="185"/>
        <v>1.2149933742234852E-2</v>
      </c>
    </row>
    <row r="1674" spans="3:9" x14ac:dyDescent="0.35">
      <c r="C1674" s="78">
        <f t="shared" si="181"/>
        <v>814000</v>
      </c>
      <c r="D1674" s="104">
        <v>9.2451556430771557E-4</v>
      </c>
      <c r="E1674" s="105">
        <v>1.2100868977750846E-2</v>
      </c>
      <c r="F1674" s="115">
        <f t="shared" si="182"/>
        <v>28225.632840841346</v>
      </c>
      <c r="G1674" s="116">
        <f t="shared" si="183"/>
        <v>3133699.3185490952</v>
      </c>
      <c r="H1674" s="110">
        <f t="shared" si="184"/>
        <v>9.2451556430771557E-4</v>
      </c>
      <c r="I1674" s="111">
        <f t="shared" si="185"/>
        <v>1.2100868977750845E-2</v>
      </c>
    </row>
    <row r="1675" spans="3:9" x14ac:dyDescent="0.35">
      <c r="C1675" s="78">
        <f t="shared" si="181"/>
        <v>814500</v>
      </c>
      <c r="D1675" s="104">
        <v>9.1965559538125462E-4</v>
      </c>
      <c r="E1675" s="105">
        <v>1.2051921231806399E-2</v>
      </c>
      <c r="F1675" s="115">
        <f t="shared" si="182"/>
        <v>28077.257081868698</v>
      </c>
      <c r="G1675" s="116">
        <f t="shared" si="183"/>
        <v>3121023.5744853714</v>
      </c>
      <c r="H1675" s="110">
        <f t="shared" si="184"/>
        <v>9.1965559538125462E-4</v>
      </c>
      <c r="I1675" s="111">
        <f t="shared" si="185"/>
        <v>1.2051921231806399E-2</v>
      </c>
    </row>
    <row r="1676" spans="3:9" x14ac:dyDescent="0.35">
      <c r="C1676" s="78">
        <f t="shared" si="181"/>
        <v>815000</v>
      </c>
      <c r="D1676" s="104">
        <v>9.1481573130945009E-4</v>
      </c>
      <c r="E1676" s="105">
        <v>1.2003090225314494E-2</v>
      </c>
      <c r="F1676" s="115">
        <f t="shared" si="182"/>
        <v>27929.495127863491</v>
      </c>
      <c r="G1676" s="116">
        <f t="shared" si="183"/>
        <v>3108378.0618325938</v>
      </c>
      <c r="H1676" s="110">
        <f t="shared" si="184"/>
        <v>9.1481573130945009E-4</v>
      </c>
      <c r="I1676" s="111">
        <f t="shared" si="185"/>
        <v>1.2003090225314494E-2</v>
      </c>
    </row>
    <row r="1677" spans="3:9" x14ac:dyDescent="0.35">
      <c r="C1677" s="78">
        <f t="shared" si="181"/>
        <v>815500</v>
      </c>
      <c r="D1677" s="104">
        <v>9.0999588892197913E-4</v>
      </c>
      <c r="E1677" s="105">
        <v>1.1954375679853739E-2</v>
      </c>
      <c r="F1677" s="115">
        <f t="shared" si="182"/>
        <v>27782.344439620239</v>
      </c>
      <c r="G1677" s="116">
        <f t="shared" si="183"/>
        <v>3095762.7084894185</v>
      </c>
      <c r="H1677" s="110">
        <f t="shared" si="184"/>
        <v>9.0999588892197903E-4</v>
      </c>
      <c r="I1677" s="111">
        <f t="shared" si="185"/>
        <v>1.1954375679853737E-2</v>
      </c>
    </row>
    <row r="1678" spans="3:9" x14ac:dyDescent="0.35">
      <c r="C1678" s="78">
        <f t="shared" si="181"/>
        <v>816000</v>
      </c>
      <c r="D1678" s="104">
        <v>9.0519598539258125E-4</v>
      </c>
      <c r="E1678" s="105">
        <v>1.190577731766676E-2</v>
      </c>
      <c r="F1678" s="115">
        <f t="shared" si="182"/>
        <v>27635.802488437737</v>
      </c>
      <c r="G1678" s="116">
        <f t="shared" si="183"/>
        <v>3083177.4425264574</v>
      </c>
      <c r="H1678" s="110">
        <f t="shared" si="184"/>
        <v>9.0519598539258136E-4</v>
      </c>
      <c r="I1678" s="111">
        <f t="shared" si="185"/>
        <v>1.1905777317666759E-2</v>
      </c>
    </row>
    <row r="1679" spans="3:9" x14ac:dyDescent="0.35">
      <c r="C1679" s="78">
        <f t="shared" si="181"/>
        <v>816500</v>
      </c>
      <c r="D1679" s="104">
        <v>9.0041593823763353E-4</v>
      </c>
      <c r="E1679" s="105">
        <v>1.1857294861658643E-2</v>
      </c>
      <c r="F1679" s="115">
        <f t="shared" si="182"/>
        <v>27489.866756075578</v>
      </c>
      <c r="G1679" s="116">
        <f t="shared" si="183"/>
        <v>3070622.1921858774</v>
      </c>
      <c r="H1679" s="110">
        <f t="shared" si="184"/>
        <v>9.0041593823763364E-4</v>
      </c>
      <c r="I1679" s="111">
        <f t="shared" si="185"/>
        <v>1.1857294861658643E-2</v>
      </c>
    </row>
    <row r="1680" spans="3:9" x14ac:dyDescent="0.35">
      <c r="C1680" s="78">
        <f t="shared" si="181"/>
        <v>817000</v>
      </c>
      <c r="D1680" s="104">
        <v>8.9565566531473362E-4</v>
      </c>
      <c r="E1680" s="105">
        <v>1.1808928035395332E-2</v>
      </c>
      <c r="F1680" s="115">
        <f t="shared" si="182"/>
        <v>27344.534734710873</v>
      </c>
      <c r="G1680" s="116">
        <f t="shared" si="183"/>
        <v>3058096.885880983</v>
      </c>
      <c r="H1680" s="110">
        <f t="shared" si="184"/>
        <v>8.9565566531473362E-4</v>
      </c>
      <c r="I1680" s="111">
        <f t="shared" si="185"/>
        <v>1.1808928035395331E-2</v>
      </c>
    </row>
    <row r="1681" spans="3:9" x14ac:dyDescent="0.35">
      <c r="C1681" s="78">
        <f t="shared" si="181"/>
        <v>817500</v>
      </c>
      <c r="D1681" s="104">
        <v>8.9091508482128871E-4</v>
      </c>
      <c r="E1681" s="105">
        <v>1.1760676563102059E-2</v>
      </c>
      <c r="F1681" s="115">
        <f t="shared" si="182"/>
        <v>27199.803926895187</v>
      </c>
      <c r="G1681" s="116">
        <f t="shared" si="183"/>
        <v>3045601.4521958129</v>
      </c>
      <c r="H1681" s="110">
        <f t="shared" si="184"/>
        <v>8.9091508482128882E-4</v>
      </c>
      <c r="I1681" s="111">
        <f t="shared" si="185"/>
        <v>1.1760676563102059E-2</v>
      </c>
    </row>
    <row r="1682" spans="3:9" x14ac:dyDescent="0.35">
      <c r="C1682" s="78">
        <f t="shared" si="181"/>
        <v>818000</v>
      </c>
      <c r="D1682" s="104">
        <v>8.861941152931087E-4</v>
      </c>
      <c r="E1682" s="105">
        <v>1.1712540169661782E-2</v>
      </c>
      <c r="F1682" s="115">
        <f t="shared" si="182"/>
        <v>27055.671845511581</v>
      </c>
      <c r="G1682" s="116">
        <f t="shared" si="183"/>
        <v>3033135.8198847319</v>
      </c>
      <c r="H1682" s="110">
        <f t="shared" si="184"/>
        <v>8.861941152931087E-4</v>
      </c>
      <c r="I1682" s="111">
        <f t="shared" si="185"/>
        <v>1.171254016966178E-2</v>
      </c>
    </row>
    <row r="1683" spans="3:9" x14ac:dyDescent="0.35">
      <c r="C1683" s="78">
        <f t="shared" si="181"/>
        <v>818500</v>
      </c>
      <c r="D1683" s="104">
        <v>8.8149267560300702E-4</v>
      </c>
      <c r="E1683" s="105">
        <v>1.1664518580613603E-2</v>
      </c>
      <c r="F1683" s="115">
        <f t="shared" si="182"/>
        <v>26912.136013731902</v>
      </c>
      <c r="G1683" s="116">
        <f t="shared" si="183"/>
        <v>3020699.9178720242</v>
      </c>
      <c r="H1683" s="110">
        <f t="shared" si="184"/>
        <v>8.8149267560300713E-4</v>
      </c>
      <c r="I1683" s="111">
        <f t="shared" si="185"/>
        <v>1.1664518580613601E-2</v>
      </c>
    </row>
    <row r="1684" spans="3:9" x14ac:dyDescent="0.35">
      <c r="C1684" s="78">
        <f t="shared" si="181"/>
        <v>819000</v>
      </c>
      <c r="D1684" s="104">
        <v>8.7681068495940604E-4</v>
      </c>
      <c r="E1684" s="105">
        <v>1.161661152215121E-2</v>
      </c>
      <c r="F1684" s="115">
        <f t="shared" si="182"/>
        <v>26769.193964974191</v>
      </c>
      <c r="G1684" s="116">
        <f t="shared" si="183"/>
        <v>3008293.6752514886</v>
      </c>
      <c r="H1684" s="110">
        <f t="shared" si="184"/>
        <v>8.7681068495940615E-4</v>
      </c>
      <c r="I1684" s="111">
        <f t="shared" si="185"/>
        <v>1.161661152215121E-2</v>
      </c>
    </row>
    <row r="1685" spans="3:9" x14ac:dyDescent="0.35">
      <c r="C1685" s="78">
        <f t="shared" si="181"/>
        <v>819500</v>
      </c>
      <c r="D1685" s="104">
        <v>8.7214806290494861E-4</v>
      </c>
      <c r="E1685" s="105">
        <v>1.1568818721121307E-2</v>
      </c>
      <c r="F1685" s="115">
        <f t="shared" si="182"/>
        <v>26626.843242860312</v>
      </c>
      <c r="G1685" s="116">
        <f t="shared" si="183"/>
        <v>2995917.0212860312</v>
      </c>
      <c r="H1685" s="110">
        <f t="shared" si="184"/>
        <v>8.7214806290494872E-4</v>
      </c>
      <c r="I1685" s="111">
        <f t="shared" si="185"/>
        <v>1.1568818721121307E-2</v>
      </c>
    </row>
    <row r="1686" spans="3:9" x14ac:dyDescent="0.35">
      <c r="C1686" s="78">
        <f t="shared" si="181"/>
        <v>820000</v>
      </c>
      <c r="D1686" s="104">
        <v>8.6750472931511715E-4</v>
      </c>
      <c r="E1686" s="105">
        <v>1.1521139905022067E-2</v>
      </c>
      <c r="F1686" s="115">
        <f t="shared" si="182"/>
        <v>26485.081401173775</v>
      </c>
      <c r="G1686" s="116">
        <f t="shared" si="183"/>
        <v>2983569.8854072667</v>
      </c>
      <c r="H1686" s="110">
        <f t="shared" si="184"/>
        <v>8.6750472931511715E-4</v>
      </c>
      <c r="I1686" s="111">
        <f t="shared" si="185"/>
        <v>1.1521139905022066E-2</v>
      </c>
    </row>
    <row r="1687" spans="3:9" x14ac:dyDescent="0.35">
      <c r="C1687" s="78">
        <f t="shared" si="181"/>
        <v>820500</v>
      </c>
      <c r="D1687" s="104">
        <v>8.628806043968544E-4</v>
      </c>
      <c r="E1687" s="105">
        <v>1.147357480200158E-2</v>
      </c>
      <c r="F1687" s="115">
        <f t="shared" si="182"/>
        <v>26343.906003817643</v>
      </c>
      <c r="G1687" s="116">
        <f t="shared" si="183"/>
        <v>2971252.1972151147</v>
      </c>
      <c r="H1687" s="110">
        <f t="shared" si="184"/>
        <v>8.6288060439685451E-4</v>
      </c>
      <c r="I1687" s="111">
        <f t="shared" si="185"/>
        <v>1.1473574802001578E-2</v>
      </c>
    </row>
    <row r="1688" spans="3:9" x14ac:dyDescent="0.35">
      <c r="C1688" s="78">
        <f t="shared" si="181"/>
        <v>821000</v>
      </c>
      <c r="D1688" s="104">
        <v>8.5827560868719335E-4</v>
      </c>
      <c r="E1688" s="105">
        <v>1.1426123140856297E-2</v>
      </c>
      <c r="F1688" s="115">
        <f t="shared" si="182"/>
        <v>26203.314624772691</v>
      </c>
      <c r="G1688" s="116">
        <f t="shared" si="183"/>
        <v>2958963.8864773982</v>
      </c>
      <c r="H1688" s="110">
        <f t="shared" si="184"/>
        <v>8.5827560868719335E-4</v>
      </c>
      <c r="I1688" s="111">
        <f t="shared" si="185"/>
        <v>1.1426123140856297E-2</v>
      </c>
    </row>
    <row r="1689" spans="3:9" x14ac:dyDescent="0.35">
      <c r="C1689" s="78">
        <f t="shared" si="181"/>
        <v>821500</v>
      </c>
      <c r="D1689" s="104">
        <v>8.5368966305189164E-4</v>
      </c>
      <c r="E1689" s="105">
        <v>1.1378784651029478E-2</v>
      </c>
      <c r="F1689" s="115">
        <f t="shared" si="182"/>
        <v>26063.304848055726</v>
      </c>
      <c r="G1689" s="116">
        <f t="shared" si="183"/>
        <v>2946704.8831294407</v>
      </c>
      <c r="H1689" s="110">
        <f t="shared" si="184"/>
        <v>8.5368966305189174E-4</v>
      </c>
      <c r="I1689" s="111">
        <f t="shared" si="185"/>
        <v>1.1378784651029478E-2</v>
      </c>
    </row>
    <row r="1690" spans="3:9" x14ac:dyDescent="0.35">
      <c r="C1690" s="78">
        <f t="shared" si="181"/>
        <v>822000</v>
      </c>
      <c r="D1690" s="104">
        <v>8.4912268868407169E-4</v>
      </c>
      <c r="E1690" s="105">
        <v>1.133155906260966E-2</v>
      </c>
      <c r="F1690" s="115">
        <f t="shared" si="182"/>
        <v>25923.874267678049</v>
      </c>
      <c r="G1690" s="116">
        <f t="shared" si="183"/>
        <v>2934475.1172736688</v>
      </c>
      <c r="H1690" s="110">
        <f t="shared" si="184"/>
        <v>8.491226886840718E-4</v>
      </c>
      <c r="I1690" s="111">
        <f t="shared" si="185"/>
        <v>1.1331559062609659E-2</v>
      </c>
    </row>
    <row r="1691" spans="3:9" x14ac:dyDescent="0.35">
      <c r="C1691" s="78">
        <f t="shared" si="181"/>
        <v>822500</v>
      </c>
      <c r="D1691" s="104">
        <v>8.4457460710286685E-4</v>
      </c>
      <c r="E1691" s="105">
        <v>1.1284446106329112E-2</v>
      </c>
      <c r="F1691" s="115">
        <f t="shared" si="182"/>
        <v>25785.02048760415</v>
      </c>
      <c r="G1691" s="116">
        <f t="shared" si="183"/>
        <v>2922274.5191792147</v>
      </c>
      <c r="H1691" s="110">
        <f t="shared" si="184"/>
        <v>8.4457460710286685E-4</v>
      </c>
      <c r="I1691" s="111">
        <f t="shared" si="185"/>
        <v>1.1284446106329111E-2</v>
      </c>
    </row>
    <row r="1692" spans="3:9" x14ac:dyDescent="0.35">
      <c r="C1692" s="78">
        <f t="shared" si="181"/>
        <v>823000</v>
      </c>
      <c r="D1692" s="104">
        <v>8.400453401520711E-4</v>
      </c>
      <c r="E1692" s="105">
        <v>1.1237445513562304E-2</v>
      </c>
      <c r="F1692" s="115">
        <f t="shared" si="182"/>
        <v>25646.74112171046</v>
      </c>
      <c r="G1692" s="116">
        <f t="shared" si="183"/>
        <v>2910103.0192815168</v>
      </c>
      <c r="H1692" s="110">
        <f t="shared" si="184"/>
        <v>8.400453401520711E-4</v>
      </c>
      <c r="I1692" s="111">
        <f t="shared" si="185"/>
        <v>1.1237445513562302E-2</v>
      </c>
    </row>
    <row r="1693" spans="3:9" x14ac:dyDescent="0.35">
      <c r="C1693" s="78">
        <f t="shared" si="181"/>
        <v>823500</v>
      </c>
      <c r="D1693" s="104">
        <v>8.3553480999879826E-4</v>
      </c>
      <c r="E1693" s="105">
        <v>1.1190557016324366E-2</v>
      </c>
      <c r="F1693" s="115">
        <f t="shared" si="182"/>
        <v>25509.033793744427</v>
      </c>
      <c r="G1693" s="116">
        <f t="shared" si="183"/>
        <v>2897960.5481819226</v>
      </c>
      <c r="H1693" s="110">
        <f t="shared" si="184"/>
        <v>8.3553480999879826E-4</v>
      </c>
      <c r="I1693" s="111">
        <f t="shared" si="185"/>
        <v>1.1190557016324364E-2</v>
      </c>
    </row>
    <row r="1694" spans="3:9" x14ac:dyDescent="0.35">
      <c r="C1694" s="78">
        <f t="shared" si="181"/>
        <v>824000</v>
      </c>
      <c r="D1694" s="104">
        <v>8.3104293913214351E-4</v>
      </c>
      <c r="E1694" s="105">
        <v>1.1143780347269577E-2</v>
      </c>
      <c r="F1694" s="115">
        <f t="shared" si="182"/>
        <v>25371.896137283657</v>
      </c>
      <c r="G1694" s="116">
        <f t="shared" si="183"/>
        <v>2885847.036647296</v>
      </c>
      <c r="H1694" s="110">
        <f t="shared" si="184"/>
        <v>8.3104293913214362E-4</v>
      </c>
      <c r="I1694" s="111">
        <f t="shared" si="185"/>
        <v>1.1143780347269575E-2</v>
      </c>
    </row>
    <row r="1695" spans="3:9" x14ac:dyDescent="0.35">
      <c r="C1695" s="78">
        <f t="shared" si="181"/>
        <v>824500</v>
      </c>
      <c r="D1695" s="104">
        <v>8.2656965036185029E-4</v>
      </c>
      <c r="E1695" s="105">
        <v>1.1097115239689825E-2</v>
      </c>
      <c r="F1695" s="115">
        <f t="shared" si="182"/>
        <v>25235.325795695193</v>
      </c>
      <c r="G1695" s="116">
        <f t="shared" si="183"/>
        <v>2873762.41560962</v>
      </c>
      <c r="H1695" s="110">
        <f t="shared" si="184"/>
        <v>8.265696503618504E-4</v>
      </c>
      <c r="I1695" s="111">
        <f t="shared" si="185"/>
        <v>1.1097115239689823E-2</v>
      </c>
    </row>
    <row r="1696" spans="3:9" x14ac:dyDescent="0.35">
      <c r="C1696" s="78">
        <f t="shared" si="181"/>
        <v>825000</v>
      </c>
      <c r="D1696" s="104">
        <v>8.221148668169859E-4</v>
      </c>
      <c r="E1696" s="105">
        <v>1.105056142751309E-2</v>
      </c>
      <c r="F1696" s="115">
        <f t="shared" si="182"/>
        <v>25099.320422095108</v>
      </c>
      <c r="G1696" s="116">
        <f t="shared" si="183"/>
        <v>2861706.6161656026</v>
      </c>
      <c r="H1696" s="110">
        <f t="shared" si="184"/>
        <v>8.221148668169859E-4</v>
      </c>
      <c r="I1696" s="111">
        <f t="shared" si="185"/>
        <v>1.105056142751309E-2</v>
      </c>
    </row>
    <row r="1697" spans="3:9" x14ac:dyDescent="0.35">
      <c r="C1697" s="78">
        <f t="shared" si="181"/>
        <v>825500</v>
      </c>
      <c r="D1697" s="104">
        <v>8.1767851194461849E-4</v>
      </c>
      <c r="E1697" s="105">
        <v>1.1004118645301937E-2</v>
      </c>
      <c r="F1697" s="115">
        <f t="shared" si="182"/>
        <v>24963.877679308094</v>
      </c>
      <c r="G1697" s="116">
        <f t="shared" si="183"/>
        <v>2849679.5695762867</v>
      </c>
      <c r="H1697" s="110">
        <f t="shared" si="184"/>
        <v>8.1767851194461849E-4</v>
      </c>
      <c r="I1697" s="111">
        <f t="shared" si="185"/>
        <v>1.1004118645301935E-2</v>
      </c>
    </row>
    <row r="1698" spans="3:9" x14ac:dyDescent="0.35">
      <c r="C1698" s="78">
        <f t="shared" si="181"/>
        <v>826000</v>
      </c>
      <c r="D1698" s="104">
        <v>8.1326050950850375E-4</v>
      </c>
      <c r="E1698" s="105">
        <v>1.0957786628251986E-2</v>
      </c>
      <c r="F1698" s="115">
        <f t="shared" si="182"/>
        <v>24828.995239827378</v>
      </c>
      <c r="G1698" s="116">
        <f t="shared" si="183"/>
        <v>2837681.2072666553</v>
      </c>
      <c r="H1698" s="110">
        <f t="shared" si="184"/>
        <v>8.1326050950850386E-4</v>
      </c>
      <c r="I1698" s="111">
        <f t="shared" si="185"/>
        <v>1.0957786628251986E-2</v>
      </c>
    </row>
    <row r="1699" spans="3:9" x14ac:dyDescent="0.35">
      <c r="C1699" s="78">
        <f t="shared" si="181"/>
        <v>826500</v>
      </c>
      <c r="D1699" s="104">
        <v>8.0886078358777215E-4</v>
      </c>
      <c r="E1699" s="105">
        <v>1.0911565112190408E-2</v>
      </c>
      <c r="F1699" s="115">
        <f t="shared" si="182"/>
        <v>24694.67078577463</v>
      </c>
      <c r="G1699" s="116">
        <f t="shared" si="183"/>
        <v>2825711.4608252393</v>
      </c>
      <c r="H1699" s="110">
        <f t="shared" si="184"/>
        <v>8.0886078358777226E-4</v>
      </c>
      <c r="I1699" s="111">
        <f t="shared" si="185"/>
        <v>1.0911565112190406E-2</v>
      </c>
    </row>
    <row r="1700" spans="3:9" x14ac:dyDescent="0.35">
      <c r="C1700" s="78">
        <f t="shared" si="181"/>
        <v>827000</v>
      </c>
      <c r="D1700" s="104">
        <v>8.0447925857562649E-4</v>
      </c>
      <c r="E1700" s="105">
        <v>1.0865453833574429E-2</v>
      </c>
      <c r="F1700" s="115">
        <f t="shared" si="182"/>
        <v>24560.902008860208</v>
      </c>
      <c r="G1700" s="116">
        <f t="shared" si="183"/>
        <v>2813770.2620037328</v>
      </c>
      <c r="H1700" s="110">
        <f t="shared" si="184"/>
        <v>8.0447925857562649E-4</v>
      </c>
      <c r="I1700" s="111">
        <f t="shared" si="185"/>
        <v>1.0865453833574427E-2</v>
      </c>
    </row>
    <row r="1701" spans="3:9" x14ac:dyDescent="0.35">
      <c r="C1701" s="78">
        <f t="shared" si="181"/>
        <v>827500</v>
      </c>
      <c r="D1701" s="104">
        <v>8.001158591780423E-4</v>
      </c>
      <c r="E1701" s="105">
        <v>1.0819452529489819E-2</v>
      </c>
      <c r="F1701" s="115">
        <f t="shared" si="182"/>
        <v>24427.686610343491</v>
      </c>
      <c r="G1701" s="116">
        <f t="shared" si="183"/>
        <v>2801857.5427166005</v>
      </c>
      <c r="H1701" s="110">
        <f t="shared" si="184"/>
        <v>8.0011585917804219E-4</v>
      </c>
      <c r="I1701" s="111">
        <f t="shared" si="185"/>
        <v>1.0819452529489817E-2</v>
      </c>
    </row>
    <row r="1702" spans="3:9" x14ac:dyDescent="0.35">
      <c r="C1702" s="78">
        <f t="shared" si="181"/>
        <v>828000</v>
      </c>
      <c r="D1702" s="104">
        <v>7.9577051041247282E-4</v>
      </c>
      <c r="E1702" s="105">
        <v>1.0773560937649392E-2</v>
      </c>
      <c r="F1702" s="115">
        <f t="shared" si="182"/>
        <v>24295.022300993322</v>
      </c>
      <c r="G1702" s="116">
        <f t="shared" si="183"/>
        <v>2789973.2350406898</v>
      </c>
      <c r="H1702" s="110">
        <f t="shared" si="184"/>
        <v>7.9577051041247293E-4</v>
      </c>
      <c r="I1702" s="111">
        <f t="shared" si="185"/>
        <v>1.0773560937649392E-2</v>
      </c>
    </row>
    <row r="1703" spans="3:9" x14ac:dyDescent="0.35">
      <c r="C1703" s="78">
        <f t="shared" si="181"/>
        <v>828500</v>
      </c>
      <c r="D1703" s="104">
        <v>7.914431376065612E-4</v>
      </c>
      <c r="E1703" s="105">
        <v>1.0727778796391505E-2</v>
      </c>
      <c r="F1703" s="115">
        <f t="shared" si="182"/>
        <v>24162.906801048695</v>
      </c>
      <c r="G1703" s="116">
        <f t="shared" si="183"/>
        <v>2778117.27121484</v>
      </c>
      <c r="H1703" s="110">
        <f t="shared" si="184"/>
        <v>7.914431376065612E-4</v>
      </c>
      <c r="I1703" s="111">
        <f t="shared" si="185"/>
        <v>1.0727778796391503E-2</v>
      </c>
    </row>
    <row r="1704" spans="3:9" x14ac:dyDescent="0.35">
      <c r="C1704" s="78">
        <f t="shared" si="181"/>
        <v>829000</v>
      </c>
      <c r="D1704" s="104">
        <v>7.8713366639685705E-4</v>
      </c>
      <c r="E1704" s="105">
        <v>1.068210584467858E-2</v>
      </c>
      <c r="F1704" s="115">
        <f t="shared" si="182"/>
        <v>24031.337840179582</v>
      </c>
      <c r="G1704" s="116">
        <f t="shared" si="183"/>
        <v>2766289.5836395035</v>
      </c>
      <c r="H1704" s="110">
        <f t="shared" si="184"/>
        <v>7.8713366639685694E-4</v>
      </c>
      <c r="I1704" s="111">
        <f t="shared" si="185"/>
        <v>1.068210584467858E-2</v>
      </c>
    </row>
    <row r="1705" spans="3:9" x14ac:dyDescent="0.35">
      <c r="C1705" s="78">
        <f t="shared" si="181"/>
        <v>829500</v>
      </c>
      <c r="D1705" s="104">
        <v>7.8284202272753953E-4</v>
      </c>
      <c r="E1705" s="105">
        <v>1.0636541822095611E-2</v>
      </c>
      <c r="F1705" s="115">
        <f t="shared" si="182"/>
        <v>23900.313157447948</v>
      </c>
      <c r="G1705" s="116">
        <f t="shared" si="183"/>
        <v>2754490.1048763557</v>
      </c>
      <c r="H1705" s="110">
        <f t="shared" si="184"/>
        <v>7.8284202272753953E-4</v>
      </c>
      <c r="I1705" s="111">
        <f t="shared" si="185"/>
        <v>1.063654182209561E-2</v>
      </c>
    </row>
    <row r="1706" spans="3:9" x14ac:dyDescent="0.35">
      <c r="C1706" s="78">
        <f t="shared" si="181"/>
        <v>830000</v>
      </c>
      <c r="D1706" s="104">
        <v>7.78568132849144E-4</v>
      </c>
      <c r="E1706" s="105">
        <v>1.0591086468848678E-2</v>
      </c>
      <c r="F1706" s="115">
        <f t="shared" si="182"/>
        <v>23769.830501268858</v>
      </c>
      <c r="G1706" s="116">
        <f t="shared" si="183"/>
        <v>2742718.7676479118</v>
      </c>
      <c r="H1706" s="110">
        <f t="shared" si="184"/>
        <v>7.78568132849144E-4</v>
      </c>
      <c r="I1706" s="111">
        <f t="shared" si="185"/>
        <v>1.0591086468848678E-2</v>
      </c>
    </row>
    <row r="1707" spans="3:9" x14ac:dyDescent="0.35">
      <c r="C1707" s="78">
        <f t="shared" si="181"/>
        <v>830500</v>
      </c>
      <c r="D1707" s="104">
        <v>7.7431192331729401E-4</v>
      </c>
      <c r="E1707" s="105">
        <v>1.0545739525763454E-2</v>
      </c>
      <c r="F1707" s="115">
        <f t="shared" si="182"/>
        <v>23639.887629371788</v>
      </c>
      <c r="G1707" s="116">
        <f t="shared" si="183"/>
        <v>2730975.504837139</v>
      </c>
      <c r="H1707" s="110">
        <f t="shared" si="184"/>
        <v>7.7431192331729412E-4</v>
      </c>
      <c r="I1707" s="111">
        <f t="shared" si="185"/>
        <v>1.0545739525763452E-2</v>
      </c>
    </row>
    <row r="1708" spans="3:9" x14ac:dyDescent="0.35">
      <c r="C1708" s="78">
        <f t="shared" si="181"/>
        <v>831000</v>
      </c>
      <c r="D1708" s="104">
        <v>7.7007332099144005E-4</v>
      </c>
      <c r="E1708" s="105">
        <v>1.0500500734283746E-2</v>
      </c>
      <c r="F1708" s="115">
        <f t="shared" si="182"/>
        <v>23510.482308762093</v>
      </c>
      <c r="G1708" s="116">
        <f t="shared" si="183"/>
        <v>2719260.2494870815</v>
      </c>
      <c r="H1708" s="110">
        <f t="shared" si="184"/>
        <v>7.7007332099143994E-4</v>
      </c>
      <c r="I1708" s="111">
        <f t="shared" si="185"/>
        <v>1.0500500734283746E-2</v>
      </c>
    </row>
    <row r="1709" spans="3:9" x14ac:dyDescent="0.35">
      <c r="C1709" s="78">
        <f t="shared" si="181"/>
        <v>831500</v>
      </c>
      <c r="D1709" s="104">
        <v>7.6585225303360245E-4</v>
      </c>
      <c r="E1709" s="105">
        <v>1.045536983647001E-2</v>
      </c>
      <c r="F1709" s="115">
        <f t="shared" si="182"/>
        <v>23381.612315682662</v>
      </c>
      <c r="G1709" s="116">
        <f t="shared" si="183"/>
        <v>2707572.9348004712</v>
      </c>
      <c r="H1709" s="110">
        <f t="shared" si="184"/>
        <v>7.6585225303360245E-4</v>
      </c>
      <c r="I1709" s="111">
        <f t="shared" si="185"/>
        <v>1.0455369836470009E-2</v>
      </c>
    </row>
    <row r="1710" spans="3:9" x14ac:dyDescent="0.35">
      <c r="C1710" s="78">
        <f t="shared" si="181"/>
        <v>832000</v>
      </c>
      <c r="D1710" s="104">
        <v>7.6164864690711996E-4</v>
      </c>
      <c r="E1710" s="105">
        <v>1.0410346574997892E-2</v>
      </c>
      <c r="F1710" s="115">
        <f t="shared" si="182"/>
        <v>23253.27543557567</v>
      </c>
      <c r="G1710" s="116">
        <f t="shared" si="183"/>
        <v>2695913.4941393547</v>
      </c>
      <c r="H1710" s="110">
        <f t="shared" si="184"/>
        <v>7.6164864690712007E-4</v>
      </c>
      <c r="I1710" s="111">
        <f t="shared" si="185"/>
        <v>1.041034657499789E-2</v>
      </c>
    </row>
    <row r="1711" spans="3:9" x14ac:dyDescent="0.35">
      <c r="C1711" s="78">
        <f t="shared" si="181"/>
        <v>832500</v>
      </c>
      <c r="D1711" s="104">
        <v>7.5746243037540294E-4</v>
      </c>
      <c r="E1711" s="105">
        <v>1.0365430693156732E-2</v>
      </c>
      <c r="F1711" s="115">
        <f t="shared" si="182"/>
        <v>23125.469463044548</v>
      </c>
      <c r="G1711" s="116">
        <f t="shared" si="183"/>
        <v>2684281.861024702</v>
      </c>
      <c r="H1711" s="110">
        <f t="shared" si="184"/>
        <v>7.5746243037540283E-4</v>
      </c>
      <c r="I1711" s="111">
        <f t="shared" si="185"/>
        <v>1.036543069315673E-2</v>
      </c>
    </row>
    <row r="1712" spans="3:9" x14ac:dyDescent="0.35">
      <c r="C1712" s="78">
        <f t="shared" ref="C1712:C1775" si="186">C1711+500</f>
        <v>833000</v>
      </c>
      <c r="D1712" s="104">
        <v>7.5329353150069181E-4</v>
      </c>
      <c r="E1712" s="105">
        <v>1.0320621934848137E-2</v>
      </c>
      <c r="F1712" s="115">
        <f t="shared" ref="F1712:F1775" si="187">D1712*F$46</f>
        <v>22998.192201816066</v>
      </c>
      <c r="G1712" s="116">
        <f t="shared" ref="G1712:G1775" si="188">E1712*G$46</f>
        <v>2672677.9691360411</v>
      </c>
      <c r="H1712" s="110">
        <f t="shared" ref="H1712:H1775" si="189">((1000*F1712)/H$45)/H$46</f>
        <v>7.5329353150069191E-4</v>
      </c>
      <c r="I1712" s="111">
        <f t="shared" ref="I1712:I1775" si="190">((1000*G1712)/I$45)/I$46</f>
        <v>1.0320621934848137E-2</v>
      </c>
    </row>
    <row r="1713" spans="3:9" x14ac:dyDescent="0.35">
      <c r="C1713" s="78">
        <f t="shared" si="186"/>
        <v>833500</v>
      </c>
      <c r="D1713" s="104">
        <v>7.4914187864282141E-4</v>
      </c>
      <c r="E1713" s="105">
        <v>1.0275920044584498E-2</v>
      </c>
      <c r="F1713" s="115">
        <f t="shared" si="187"/>
        <v>22871.441464702595</v>
      </c>
      <c r="G1713" s="116">
        <f t="shared" si="188"/>
        <v>2661101.7523110691</v>
      </c>
      <c r="H1713" s="110">
        <f t="shared" si="189"/>
        <v>7.4914187864282152E-4</v>
      </c>
      <c r="I1713" s="111">
        <f t="shared" si="190"/>
        <v>1.0275920044584497E-2</v>
      </c>
    </row>
    <row r="1714" spans="3:9" x14ac:dyDescent="0.35">
      <c r="C1714" s="78">
        <f t="shared" si="186"/>
        <v>834000</v>
      </c>
      <c r="D1714" s="104">
        <v>7.4500740045798915E-4</v>
      </c>
      <c r="E1714" s="105">
        <v>1.0231324767487542E-2</v>
      </c>
      <c r="F1714" s="115">
        <f t="shared" si="187"/>
        <v>22745.215073564519</v>
      </c>
      <c r="G1714" s="116">
        <f t="shared" si="188"/>
        <v>2649553.1445452808</v>
      </c>
      <c r="H1714" s="110">
        <f t="shared" si="189"/>
        <v>7.4500740045798915E-4</v>
      </c>
      <c r="I1714" s="111">
        <f t="shared" si="190"/>
        <v>1.0231324767487541E-2</v>
      </c>
    </row>
    <row r="1715" spans="3:9" x14ac:dyDescent="0.35">
      <c r="C1715" s="78">
        <f t="shared" si="186"/>
        <v>834500</v>
      </c>
      <c r="D1715" s="104">
        <v>7.4089002589753045E-4</v>
      </c>
      <c r="E1715" s="105">
        <v>1.018683584928687E-2</v>
      </c>
      <c r="F1715" s="115">
        <f t="shared" si="187"/>
        <v>22619.510859272843</v>
      </c>
      <c r="G1715" s="116">
        <f t="shared" si="188"/>
        <v>2638032.0799915888</v>
      </c>
      <c r="H1715" s="110">
        <f t="shared" si="189"/>
        <v>7.4089002589753056E-4</v>
      </c>
      <c r="I1715" s="111">
        <f t="shared" si="190"/>
        <v>1.018683584928687E-2</v>
      </c>
    </row>
    <row r="1716" spans="3:9" x14ac:dyDescent="0.35">
      <c r="C1716" s="78">
        <f t="shared" si="186"/>
        <v>835000</v>
      </c>
      <c r="D1716" s="104">
        <v>7.367896842066957E-4</v>
      </c>
      <c r="E1716" s="105">
        <v>1.014245303631852E-2</v>
      </c>
      <c r="F1716" s="115">
        <f t="shared" si="187"/>
        <v>22494.326661671843</v>
      </c>
      <c r="G1716" s="116">
        <f t="shared" si="188"/>
        <v>2626538.4929599524</v>
      </c>
      <c r="H1716" s="110">
        <f t="shared" si="189"/>
        <v>7.367896842066957E-4</v>
      </c>
      <c r="I1716" s="111">
        <f t="shared" si="190"/>
        <v>1.0142453036318519E-2</v>
      </c>
    </row>
    <row r="1717" spans="3:9" x14ac:dyDescent="0.35">
      <c r="C1717" s="78">
        <f t="shared" si="186"/>
        <v>835500</v>
      </c>
      <c r="D1717" s="104">
        <v>7.3270630492343607E-4</v>
      </c>
      <c r="E1717" s="105">
        <v>1.0098176075523508E-2</v>
      </c>
      <c r="F1717" s="115">
        <f t="shared" si="187"/>
        <v>22369.660329542014</v>
      </c>
      <c r="G1717" s="116">
        <f t="shared" si="188"/>
        <v>2615072.3179169977</v>
      </c>
      <c r="H1717" s="110">
        <f t="shared" si="189"/>
        <v>7.3270630492343618E-4</v>
      </c>
      <c r="I1717" s="111">
        <f t="shared" si="190"/>
        <v>1.0098176075523508E-2</v>
      </c>
    </row>
    <row r="1718" spans="3:9" x14ac:dyDescent="0.35">
      <c r="C1718" s="78">
        <f t="shared" si="186"/>
        <v>836000</v>
      </c>
      <c r="D1718" s="104">
        <v>7.2863981787719208E-4</v>
      </c>
      <c r="E1718" s="105">
        <v>1.0054004714446394E-2</v>
      </c>
      <c r="F1718" s="115">
        <f t="shared" si="187"/>
        <v>22245.509720563063</v>
      </c>
      <c r="G1718" s="116">
        <f t="shared" si="188"/>
        <v>2603633.4894856475</v>
      </c>
      <c r="H1718" s="110">
        <f t="shared" si="189"/>
        <v>7.2863981787719208E-4</v>
      </c>
      <c r="I1718" s="111">
        <f t="shared" si="190"/>
        <v>1.0054004714446393E-2</v>
      </c>
    </row>
    <row r="1719" spans="3:9" x14ac:dyDescent="0.35">
      <c r="C1719" s="78">
        <f t="shared" si="186"/>
        <v>836500</v>
      </c>
      <c r="D1719" s="104">
        <v>7.2459015318768769E-4</v>
      </c>
      <c r="E1719" s="105">
        <v>1.0009938701233843E-2</v>
      </c>
      <c r="F1719" s="115">
        <f t="shared" si="187"/>
        <v>22121.872701277116</v>
      </c>
      <c r="G1719" s="116">
        <f t="shared" si="188"/>
        <v>2592221.9424447496</v>
      </c>
      <c r="H1719" s="110">
        <f t="shared" si="189"/>
        <v>7.2459015318768769E-4</v>
      </c>
      <c r="I1719" s="111">
        <f t="shared" si="190"/>
        <v>1.0009938701233843E-2</v>
      </c>
    </row>
    <row r="1720" spans="3:9" x14ac:dyDescent="0.35">
      <c r="C1720" s="78">
        <f t="shared" si="186"/>
        <v>837000</v>
      </c>
      <c r="D1720" s="104">
        <v>7.2055724126372984E-4</v>
      </c>
      <c r="E1720" s="105">
        <v>9.9659777846331787E-3</v>
      </c>
      <c r="F1720" s="115">
        <f t="shared" si="187"/>
        <v>21998.74714705205</v>
      </c>
      <c r="G1720" s="116">
        <f t="shared" si="188"/>
        <v>2580837.6117287003</v>
      </c>
      <c r="H1720" s="110">
        <f t="shared" si="189"/>
        <v>7.2055724126372984E-4</v>
      </c>
      <c r="I1720" s="111">
        <f t="shared" si="190"/>
        <v>9.965977784633177E-3</v>
      </c>
    </row>
    <row r="1721" spans="3:9" x14ac:dyDescent="0.35">
      <c r="C1721" s="78">
        <f t="shared" si="186"/>
        <v>837500</v>
      </c>
      <c r="D1721" s="104">
        <v>7.1654101280201152E-4</v>
      </c>
      <c r="E1721" s="105">
        <v>9.9221217139909574E-3</v>
      </c>
      <c r="F1721" s="115">
        <f t="shared" si="187"/>
        <v>21876.130942044965</v>
      </c>
      <c r="G1721" s="116">
        <f t="shared" si="188"/>
        <v>2569480.4324270771</v>
      </c>
      <c r="H1721" s="110">
        <f t="shared" si="189"/>
        <v>7.1654101280201163E-4</v>
      </c>
      <c r="I1721" s="111">
        <f t="shared" si="190"/>
        <v>9.9221217139909574E-3</v>
      </c>
    </row>
    <row r="1722" spans="3:9" x14ac:dyDescent="0.35">
      <c r="C1722" s="78">
        <f t="shared" si="186"/>
        <v>838000</v>
      </c>
      <c r="D1722" s="104">
        <v>7.1254139878592238E-4</v>
      </c>
      <c r="E1722" s="105">
        <v>9.8783702392515431E-3</v>
      </c>
      <c r="F1722" s="115">
        <f t="shared" si="187"/>
        <v>21754.021979165849</v>
      </c>
      <c r="G1722" s="116">
        <f t="shared" si="188"/>
        <v>2558150.3397842669</v>
      </c>
      <c r="H1722" s="110">
        <f t="shared" si="189"/>
        <v>7.1254139878592249E-4</v>
      </c>
      <c r="I1722" s="111">
        <f t="shared" si="190"/>
        <v>9.8783702392515414E-3</v>
      </c>
    </row>
    <row r="1723" spans="3:9" x14ac:dyDescent="0.35">
      <c r="C1723" s="78">
        <f t="shared" si="186"/>
        <v>838500</v>
      </c>
      <c r="D1723" s="104">
        <v>7.0855833048436121E-4</v>
      </c>
      <c r="E1723" s="105">
        <v>9.8347231109556805E-3</v>
      </c>
      <c r="F1723" s="115">
        <f t="shared" si="187"/>
        <v>21632.41816004135</v>
      </c>
      <c r="G1723" s="116">
        <f t="shared" si="188"/>
        <v>2546847.2691991003</v>
      </c>
      <c r="H1723" s="110">
        <f t="shared" si="189"/>
        <v>7.0855833048436121E-4</v>
      </c>
      <c r="I1723" s="111">
        <f t="shared" si="190"/>
        <v>9.8347231109556787E-3</v>
      </c>
    </row>
    <row r="1724" spans="3:9" x14ac:dyDescent="0.35">
      <c r="C1724" s="78">
        <f t="shared" si="186"/>
        <v>839000</v>
      </c>
      <c r="D1724" s="104">
        <v>7.045917394505562E-4</v>
      </c>
      <c r="E1724" s="105">
        <v>9.7911800802390619E-3</v>
      </c>
      <c r="F1724" s="115">
        <f t="shared" si="187"/>
        <v>21511.317394978742</v>
      </c>
      <c r="G1724" s="116">
        <f t="shared" si="188"/>
        <v>2535571.1562244776</v>
      </c>
      <c r="H1724" s="110">
        <f t="shared" si="189"/>
        <v>7.045917394505563E-4</v>
      </c>
      <c r="I1724" s="111">
        <f t="shared" si="190"/>
        <v>9.7911800802390619E-3</v>
      </c>
    </row>
    <row r="1725" spans="3:9" x14ac:dyDescent="0.35">
      <c r="C1725" s="78">
        <f t="shared" si="186"/>
        <v>839500</v>
      </c>
      <c r="D1725" s="104">
        <v>7.0064155752088786E-4</v>
      </c>
      <c r="E1725" s="105">
        <v>9.7477408988309241E-3</v>
      </c>
      <c r="F1725" s="115">
        <f t="shared" si="187"/>
        <v>21390.717602929992</v>
      </c>
      <c r="G1725" s="116">
        <f t="shared" si="188"/>
        <v>2524321.9365670052</v>
      </c>
      <c r="H1725" s="110">
        <f t="shared" si="189"/>
        <v>7.0064155752088797E-4</v>
      </c>
      <c r="I1725" s="111">
        <f t="shared" si="190"/>
        <v>9.7477408988309224E-3</v>
      </c>
    </row>
    <row r="1726" spans="3:9" x14ac:dyDescent="0.35">
      <c r="C1726" s="78">
        <f t="shared" si="186"/>
        <v>840000</v>
      </c>
      <c r="D1726" s="104">
        <v>6.9670771681371708E-4</v>
      </c>
      <c r="E1726" s="105">
        <v>9.7044053190526187E-3</v>
      </c>
      <c r="F1726" s="115">
        <f t="shared" si="187"/>
        <v>21270.616711455976</v>
      </c>
      <c r="G1726" s="116">
        <f t="shared" si="188"/>
        <v>2513099.5460866275</v>
      </c>
      <c r="H1726" s="110">
        <f t="shared" si="189"/>
        <v>6.9670771681371708E-4</v>
      </c>
      <c r="I1726" s="111">
        <f t="shared" si="190"/>
        <v>9.7044053190526169E-3</v>
      </c>
    </row>
    <row r="1727" spans="3:9" x14ac:dyDescent="0.35">
      <c r="C1727" s="78">
        <f t="shared" si="186"/>
        <v>840500</v>
      </c>
      <c r="D1727" s="104">
        <v>6.9279014972822037E-4</v>
      </c>
      <c r="E1727" s="105">
        <v>9.6611730938162121E-3</v>
      </c>
      <c r="F1727" s="115">
        <f t="shared" si="187"/>
        <v>21151.012656690931</v>
      </c>
      <c r="G1727" s="116">
        <f t="shared" si="188"/>
        <v>2501903.920796264</v>
      </c>
      <c r="H1727" s="110">
        <f t="shared" si="189"/>
        <v>6.9279014972822048E-4</v>
      </c>
      <c r="I1727" s="111">
        <f t="shared" si="190"/>
        <v>9.6611730938162138E-3</v>
      </c>
    </row>
    <row r="1728" spans="3:9" x14ac:dyDescent="0.35">
      <c r="C1728" s="78">
        <f t="shared" si="186"/>
        <v>841000</v>
      </c>
      <c r="D1728" s="104">
        <v>6.8888878894322696E-4</v>
      </c>
      <c r="E1728" s="105">
        <v>9.6180439766230651E-3</v>
      </c>
      <c r="F1728" s="115">
        <f t="shared" si="187"/>
        <v>21031.903383306944</v>
      </c>
      <c r="G1728" s="116">
        <f t="shared" si="188"/>
        <v>2490734.9968614383</v>
      </c>
      <c r="H1728" s="110">
        <f t="shared" si="189"/>
        <v>6.8888878894322696E-4</v>
      </c>
      <c r="I1728" s="111">
        <f t="shared" si="190"/>
        <v>9.6180439766230651E-3</v>
      </c>
    </row>
    <row r="1729" spans="3:9" x14ac:dyDescent="0.35">
      <c r="C1729" s="78">
        <f t="shared" si="186"/>
        <v>841500</v>
      </c>
      <c r="D1729" s="104">
        <v>6.8500356741606184E-4</v>
      </c>
      <c r="E1729" s="105">
        <v>9.5750177215624347E-3</v>
      </c>
      <c r="F1729" s="115">
        <f t="shared" si="187"/>
        <v>20913.286844478618</v>
      </c>
      <c r="G1729" s="116">
        <f t="shared" si="188"/>
        <v>2479592.7105999207</v>
      </c>
      <c r="H1729" s="110">
        <f t="shared" si="189"/>
        <v>6.8500356741606184E-4</v>
      </c>
      <c r="I1729" s="111">
        <f t="shared" si="190"/>
        <v>9.575017721562433E-3</v>
      </c>
    </row>
    <row r="1730" spans="3:9" x14ac:dyDescent="0.35">
      <c r="C1730" s="78">
        <f t="shared" si="186"/>
        <v>842000</v>
      </c>
      <c r="D1730" s="104">
        <v>6.8113441838139465E-4</v>
      </c>
      <c r="E1730" s="105">
        <v>9.5320940833100755E-3</v>
      </c>
      <c r="F1730" s="115">
        <f t="shared" si="187"/>
        <v>20795.161001847955</v>
      </c>
      <c r="G1730" s="116">
        <f t="shared" si="188"/>
        <v>2468476.9984813631</v>
      </c>
      <c r="H1730" s="110">
        <f t="shared" si="189"/>
        <v>6.8113441838139476E-4</v>
      </c>
      <c r="I1730" s="111">
        <f t="shared" si="190"/>
        <v>9.5320940833100755E-3</v>
      </c>
    </row>
    <row r="1731" spans="3:9" x14ac:dyDescent="0.35">
      <c r="C1731" s="78">
        <f t="shared" si="186"/>
        <v>842500</v>
      </c>
      <c r="D1731" s="104">
        <v>6.7728127535009077E-4</v>
      </c>
      <c r="E1731" s="105">
        <v>9.4892728171268297E-3</v>
      </c>
      <c r="F1731" s="115">
        <f t="shared" si="187"/>
        <v>20677.523825489257</v>
      </c>
      <c r="G1731" s="116">
        <f t="shared" si="188"/>
        <v>2457387.7971269335</v>
      </c>
      <c r="H1731" s="110">
        <f t="shared" si="189"/>
        <v>6.7728127535009077E-4</v>
      </c>
      <c r="I1731" s="111">
        <f t="shared" si="190"/>
        <v>9.489272817126828E-3</v>
      </c>
    </row>
    <row r="1732" spans="3:9" x14ac:dyDescent="0.35">
      <c r="C1732" s="78">
        <f t="shared" si="186"/>
        <v>843000</v>
      </c>
      <c r="D1732" s="104">
        <v>6.7344407210807042E-4</v>
      </c>
      <c r="E1732" s="105">
        <v>9.4465536788572394E-3</v>
      </c>
      <c r="F1732" s="115">
        <f t="shared" si="187"/>
        <v>20560.373293874298</v>
      </c>
      <c r="G1732" s="116">
        <f t="shared" si="188"/>
        <v>2446325.0433089593</v>
      </c>
      <c r="H1732" s="110">
        <f t="shared" si="189"/>
        <v>6.7344407210807042E-4</v>
      </c>
      <c r="I1732" s="111">
        <f t="shared" si="190"/>
        <v>9.4465536788572394E-3</v>
      </c>
    </row>
    <row r="1733" spans="3:9" x14ac:dyDescent="0.35">
      <c r="C1733" s="78">
        <f t="shared" si="186"/>
        <v>843500</v>
      </c>
      <c r="D1733" s="104">
        <v>6.6962274271517E-4</v>
      </c>
      <c r="E1733" s="105">
        <v>9.4039364249281551E-3</v>
      </c>
      <c r="F1733" s="115">
        <f t="shared" si="187"/>
        <v>20443.707393837572</v>
      </c>
      <c r="G1733" s="116">
        <f t="shared" si="188"/>
        <v>2435288.6739505641</v>
      </c>
      <c r="H1733" s="110">
        <f t="shared" si="189"/>
        <v>6.6962274271517011E-4</v>
      </c>
      <c r="I1733" s="111">
        <f t="shared" si="190"/>
        <v>9.4039364249281533E-3</v>
      </c>
    </row>
    <row r="1734" spans="3:9" x14ac:dyDescent="0.35">
      <c r="C1734" s="78">
        <f t="shared" si="186"/>
        <v>844000</v>
      </c>
      <c r="D1734" s="104">
        <v>6.6581722150400868E-4</v>
      </c>
      <c r="E1734" s="105">
        <v>9.3614208123473392E-3</v>
      </c>
      <c r="F1734" s="115">
        <f t="shared" si="187"/>
        <v>20327.524120541675</v>
      </c>
      <c r="G1734" s="116">
        <f t="shared" si="188"/>
        <v>2424278.6261253073</v>
      </c>
      <c r="H1734" s="110">
        <f t="shared" si="189"/>
        <v>6.6581722150400879E-4</v>
      </c>
      <c r="I1734" s="111">
        <f t="shared" si="190"/>
        <v>9.3614208123473375E-3</v>
      </c>
    </row>
    <row r="1735" spans="3:9" x14ac:dyDescent="0.35">
      <c r="C1735" s="78">
        <f t="shared" si="186"/>
        <v>844500</v>
      </c>
      <c r="D1735" s="104">
        <v>6.6202744307886042E-4</v>
      </c>
      <c r="E1735" s="105">
        <v>9.3190065987020926E-3</v>
      </c>
      <c r="F1735" s="115">
        <f t="shared" si="187"/>
        <v>20211.821477442878</v>
      </c>
      <c r="G1735" s="116">
        <f t="shared" si="188"/>
        <v>2413294.8370568291</v>
      </c>
      <c r="H1735" s="110">
        <f t="shared" si="189"/>
        <v>6.6202744307886042E-4</v>
      </c>
      <c r="I1735" s="111">
        <f t="shared" si="190"/>
        <v>9.3190065987020908E-3</v>
      </c>
    </row>
    <row r="1736" spans="3:9" x14ac:dyDescent="0.35">
      <c r="C1736" s="78">
        <f t="shared" si="186"/>
        <v>845000</v>
      </c>
      <c r="D1736" s="104">
        <v>6.5825334231453048E-4</v>
      </c>
      <c r="E1736" s="105">
        <v>9.2766935421578628E-3</v>
      </c>
      <c r="F1736" s="115">
        <f t="shared" si="187"/>
        <v>20096.597476256826</v>
      </c>
      <c r="G1736" s="116">
        <f t="shared" si="188"/>
        <v>2402337.2441184893</v>
      </c>
      <c r="H1736" s="110">
        <f t="shared" si="189"/>
        <v>6.5825334231453037E-4</v>
      </c>
      <c r="I1736" s="111">
        <f t="shared" si="190"/>
        <v>9.2766935421578611E-3</v>
      </c>
    </row>
    <row r="1737" spans="3:9" x14ac:dyDescent="0.35">
      <c r="C1737" s="78">
        <f t="shared" si="186"/>
        <v>845500</v>
      </c>
      <c r="D1737" s="104">
        <v>6.5449485435523514E-4</v>
      </c>
      <c r="E1737" s="105">
        <v>9.234481401456867E-3</v>
      </c>
      <c r="F1737" s="115">
        <f t="shared" si="187"/>
        <v>19981.850136924328</v>
      </c>
      <c r="G1737" s="116">
        <f t="shared" si="188"/>
        <v>2391405.7848330094</v>
      </c>
      <c r="H1737" s="110">
        <f t="shared" si="189"/>
        <v>6.5449485435523504E-4</v>
      </c>
      <c r="I1737" s="111">
        <f t="shared" si="190"/>
        <v>9.2344814014568653E-3</v>
      </c>
    </row>
    <row r="1738" spans="3:9" x14ac:dyDescent="0.35">
      <c r="C1738" s="78">
        <f t="shared" si="186"/>
        <v>846000</v>
      </c>
      <c r="D1738" s="104">
        <v>6.5075191461348833E-4</v>
      </c>
      <c r="E1738" s="105">
        <v>9.1923699359167214E-3</v>
      </c>
      <c r="F1738" s="115">
        <f t="shared" si="187"/>
        <v>19867.577487577371</v>
      </c>
      <c r="G1738" s="116">
        <f t="shared" si="188"/>
        <v>2380500.3968721204</v>
      </c>
      <c r="H1738" s="110">
        <f t="shared" si="189"/>
        <v>6.5075191461348833E-4</v>
      </c>
      <c r="I1738" s="111">
        <f t="shared" si="190"/>
        <v>9.1923699359167197E-3</v>
      </c>
    </row>
    <row r="1739" spans="3:9" x14ac:dyDescent="0.35">
      <c r="C1739" s="78">
        <f t="shared" si="186"/>
        <v>846500</v>
      </c>
      <c r="D1739" s="104">
        <v>6.4702445876899128E-4</v>
      </c>
      <c r="E1739" s="105">
        <v>9.1503589054290572E-3</v>
      </c>
      <c r="F1739" s="115">
        <f t="shared" si="187"/>
        <v>19753.777564505224</v>
      </c>
      <c r="G1739" s="116">
        <f t="shared" si="188"/>
        <v>2369621.0180562027</v>
      </c>
      <c r="H1739" s="110">
        <f t="shared" si="189"/>
        <v>6.4702445876899128E-4</v>
      </c>
      <c r="I1739" s="111">
        <f t="shared" si="190"/>
        <v>9.1503589054290572E-3</v>
      </c>
    </row>
    <row r="1740" spans="3:9" x14ac:dyDescent="0.35">
      <c r="C1740" s="78">
        <f t="shared" si="186"/>
        <v>847000</v>
      </c>
      <c r="D1740" s="104">
        <v>6.4331242276752666E-4</v>
      </c>
      <c r="E1740" s="105">
        <v>9.1084480704581739E-3</v>
      </c>
      <c r="F1740" s="115">
        <f t="shared" si="187"/>
        <v>19640.448412120666</v>
      </c>
      <c r="G1740" s="116">
        <f t="shared" si="188"/>
        <v>2358767.5863539372</v>
      </c>
      <c r="H1740" s="110">
        <f t="shared" si="189"/>
        <v>6.4331242276752677E-4</v>
      </c>
      <c r="I1740" s="111">
        <f t="shared" si="190"/>
        <v>9.1084480704581722E-3</v>
      </c>
    </row>
    <row r="1741" spans="3:9" x14ac:dyDescent="0.35">
      <c r="C1741" s="78">
        <f t="shared" si="186"/>
        <v>847500</v>
      </c>
      <c r="D1741" s="104">
        <v>6.3961574281985896E-4</v>
      </c>
      <c r="E1741" s="105">
        <v>9.0666371920396401E-3</v>
      </c>
      <c r="F1741" s="115">
        <f t="shared" si="187"/>
        <v>19527.588082926424</v>
      </c>
      <c r="G1741" s="116">
        <f t="shared" si="188"/>
        <v>2347940.0398819442</v>
      </c>
      <c r="H1741" s="110">
        <f t="shared" si="189"/>
        <v>6.3961574281985907E-4</v>
      </c>
      <c r="I1741" s="111">
        <f t="shared" si="190"/>
        <v>9.0666371920396383E-3</v>
      </c>
    </row>
    <row r="1742" spans="3:9" x14ac:dyDescent="0.35">
      <c r="C1742" s="78">
        <f t="shared" si="186"/>
        <v>848000</v>
      </c>
      <c r="D1742" s="104">
        <v>6.3593435540063763E-4</v>
      </c>
      <c r="E1742" s="105">
        <v>9.0249260317789709E-3</v>
      </c>
      <c r="F1742" s="115">
        <f t="shared" si="187"/>
        <v>19415.194637481683</v>
      </c>
      <c r="G1742" s="116">
        <f t="shared" si="188"/>
        <v>2337138.3169044391</v>
      </c>
      <c r="H1742" s="110">
        <f t="shared" si="189"/>
        <v>6.3593435540063763E-4</v>
      </c>
      <c r="I1742" s="111">
        <f t="shared" si="190"/>
        <v>9.0249260317789709E-3</v>
      </c>
    </row>
    <row r="1743" spans="3:9" x14ac:dyDescent="0.35">
      <c r="C1743" s="78">
        <f t="shared" si="186"/>
        <v>848500</v>
      </c>
      <c r="D1743" s="104">
        <v>6.3226819724730612E-4</v>
      </c>
      <c r="E1743" s="105">
        <v>8.9833143518502322E-3</v>
      </c>
      <c r="F1743" s="115">
        <f t="shared" si="187"/>
        <v>19303.266144368776</v>
      </c>
      <c r="G1743" s="116">
        <f t="shared" si="188"/>
        <v>2326362.3558328724</v>
      </c>
      <c r="H1743" s="110">
        <f t="shared" si="189"/>
        <v>6.3226819724730612E-4</v>
      </c>
      <c r="I1743" s="111">
        <f t="shared" si="190"/>
        <v>8.9833143518502322E-3</v>
      </c>
    </row>
    <row r="1744" spans="3:9" x14ac:dyDescent="0.35">
      <c r="C1744" s="78">
        <f t="shared" si="186"/>
        <v>849000</v>
      </c>
      <c r="D1744" s="104">
        <v>6.2861720535901293E-4</v>
      </c>
      <c r="E1744" s="105">
        <v>8.9418019149947025E-3</v>
      </c>
      <c r="F1744" s="115">
        <f t="shared" si="187"/>
        <v>19191.80068015994</v>
      </c>
      <c r="G1744" s="116">
        <f t="shared" si="188"/>
        <v>2315612.0952255828</v>
      </c>
      <c r="H1744" s="110">
        <f t="shared" si="189"/>
        <v>6.2861720535901304E-4</v>
      </c>
      <c r="I1744" s="111">
        <f t="shared" si="190"/>
        <v>8.9418019149947008E-3</v>
      </c>
    </row>
    <row r="1745" spans="3:9" x14ac:dyDescent="0.35">
      <c r="C1745" s="78">
        <f t="shared" si="186"/>
        <v>849500</v>
      </c>
      <c r="D1745" s="104">
        <v>6.2498131699553132E-4</v>
      </c>
      <c r="E1745" s="105">
        <v>8.9003884845195239E-3</v>
      </c>
      <c r="F1745" s="115">
        <f t="shared" si="187"/>
        <v>19080.796329384335</v>
      </c>
      <c r="G1745" s="116">
        <f t="shared" si="188"/>
        <v>2304887.4737874479</v>
      </c>
      <c r="H1745" s="110">
        <f t="shared" si="189"/>
        <v>6.2498131699553132E-4</v>
      </c>
      <c r="I1745" s="111">
        <f t="shared" si="190"/>
        <v>8.9003884845195221E-3</v>
      </c>
    </row>
    <row r="1746" spans="3:9" x14ac:dyDescent="0.35">
      <c r="C1746" s="78">
        <f t="shared" si="186"/>
        <v>850000</v>
      </c>
      <c r="D1746" s="104">
        <v>6.2136046967617973E-4</v>
      </c>
      <c r="E1746" s="105">
        <v>8.8590738242963398E-3</v>
      </c>
      <c r="F1746" s="115">
        <f t="shared" si="187"/>
        <v>18970.251184495086</v>
      </c>
      <c r="G1746" s="116">
        <f t="shared" si="188"/>
        <v>2294188.4303695313</v>
      </c>
      <c r="H1746" s="110">
        <f t="shared" si="189"/>
        <v>6.2136046967617984E-4</v>
      </c>
      <c r="I1746" s="111">
        <f t="shared" si="190"/>
        <v>8.8590738242963398E-3</v>
      </c>
    </row>
    <row r="1747" spans="3:9" x14ac:dyDescent="0.35">
      <c r="C1747" s="78">
        <f t="shared" si="186"/>
        <v>850500</v>
      </c>
      <c r="D1747" s="104">
        <v>6.1775460117874804E-4</v>
      </c>
      <c r="E1747" s="105">
        <v>8.8178576987599632E-3</v>
      </c>
      <c r="F1747" s="115">
        <f t="shared" si="187"/>
        <v>18860.163345836496</v>
      </c>
      <c r="G1747" s="116">
        <f t="shared" si="188"/>
        <v>2283514.903968737</v>
      </c>
      <c r="H1747" s="110">
        <f t="shared" si="189"/>
        <v>6.1775460117874804E-4</v>
      </c>
      <c r="I1747" s="111">
        <f t="shared" si="190"/>
        <v>8.8178576987599632E-3</v>
      </c>
    </row>
    <row r="1748" spans="3:9" x14ac:dyDescent="0.35">
      <c r="C1748" s="78">
        <f t="shared" si="186"/>
        <v>851000</v>
      </c>
      <c r="D1748" s="104">
        <v>6.1416364953842915E-4</v>
      </c>
      <c r="E1748" s="105">
        <v>8.7767398729070214E-3</v>
      </c>
      <c r="F1748" s="115">
        <f t="shared" si="187"/>
        <v>18750.530921611429</v>
      </c>
      <c r="G1748" s="116">
        <f t="shared" si="188"/>
        <v>2272866.8337274594</v>
      </c>
      <c r="H1748" s="110">
        <f t="shared" si="189"/>
        <v>6.1416364953842905E-4</v>
      </c>
      <c r="I1748" s="111">
        <f t="shared" si="190"/>
        <v>8.7767398729070197E-3</v>
      </c>
    </row>
    <row r="1749" spans="3:9" x14ac:dyDescent="0.35">
      <c r="C1749" s="78">
        <f t="shared" si="186"/>
        <v>851500</v>
      </c>
      <c r="D1749" s="104">
        <v>6.1058755304675336E-4</v>
      </c>
      <c r="E1749" s="105">
        <v>8.735720112294617E-3</v>
      </c>
      <c r="F1749" s="115">
        <f t="shared" si="187"/>
        <v>18641.352027848789</v>
      </c>
      <c r="G1749" s="116">
        <f t="shared" si="188"/>
        <v>2262244.1589332372</v>
      </c>
      <c r="H1749" s="110">
        <f t="shared" si="189"/>
        <v>6.1058755304675336E-4</v>
      </c>
      <c r="I1749" s="111">
        <f t="shared" si="190"/>
        <v>8.7357201122946152E-3</v>
      </c>
    </row>
    <row r="1750" spans="3:9" x14ac:dyDescent="0.35">
      <c r="C1750" s="78">
        <f t="shared" si="186"/>
        <v>852000</v>
      </c>
      <c r="D1750" s="104">
        <v>6.0702625025052905E-4</v>
      </c>
      <c r="E1750" s="105">
        <v>8.694798183038999E-3</v>
      </c>
      <c r="F1750" s="115">
        <f t="shared" si="187"/>
        <v>18532.624788371151</v>
      </c>
      <c r="G1750" s="116">
        <f t="shared" si="188"/>
        <v>2251646.8190184077</v>
      </c>
      <c r="H1750" s="110">
        <f t="shared" si="189"/>
        <v>6.0702625025052916E-4</v>
      </c>
      <c r="I1750" s="111">
        <f t="shared" si="190"/>
        <v>8.694798183038999E-3</v>
      </c>
    </row>
    <row r="1751" spans="3:9" x14ac:dyDescent="0.35">
      <c r="C1751" s="78">
        <f t="shared" si="186"/>
        <v>852500</v>
      </c>
      <c r="D1751" s="104">
        <v>6.0347967995078499E-4</v>
      </c>
      <c r="E1751" s="105">
        <v>8.6539738518142239E-3</v>
      </c>
      <c r="F1751" s="115">
        <f t="shared" si="187"/>
        <v>18424.347334762493</v>
      </c>
      <c r="G1751" s="116">
        <f t="shared" si="188"/>
        <v>2241074.7535597598</v>
      </c>
      <c r="H1751" s="110">
        <f t="shared" si="189"/>
        <v>6.0347967995078489E-4</v>
      </c>
      <c r="I1751" s="111">
        <f t="shared" si="190"/>
        <v>8.6539738518142222E-3</v>
      </c>
    </row>
    <row r="1752" spans="3:9" x14ac:dyDescent="0.35">
      <c r="C1752" s="78">
        <f t="shared" si="186"/>
        <v>853000</v>
      </c>
      <c r="D1752" s="104">
        <v>5.9994778120171972E-4</v>
      </c>
      <c r="E1752" s="105">
        <v>8.6132468858508213E-3</v>
      </c>
      <c r="F1752" s="115">
        <f t="shared" si="187"/>
        <v>18316.51780633612</v>
      </c>
      <c r="G1752" s="116">
        <f t="shared" si="188"/>
        <v>2230527.9022781914</v>
      </c>
      <c r="H1752" s="110">
        <f t="shared" si="189"/>
        <v>5.9994778120171972E-4</v>
      </c>
      <c r="I1752" s="111">
        <f t="shared" si="190"/>
        <v>8.6132468858508213E-3</v>
      </c>
    </row>
    <row r="1753" spans="3:9" x14ac:dyDescent="0.35">
      <c r="C1753" s="78">
        <f t="shared" si="186"/>
        <v>853500</v>
      </c>
      <c r="D1753" s="104">
        <v>5.9643049330965453E-4</v>
      </c>
      <c r="E1753" s="105">
        <v>8.5726170529344826E-3</v>
      </c>
      <c r="F1753" s="115">
        <f t="shared" si="187"/>
        <v>18209.134350102686</v>
      </c>
      <c r="G1753" s="116">
        <f t="shared" si="188"/>
        <v>2220006.2050383654</v>
      </c>
      <c r="H1753" s="110">
        <f t="shared" si="189"/>
        <v>5.9643049330965463E-4</v>
      </c>
      <c r="I1753" s="111">
        <f t="shared" si="190"/>
        <v>8.5726170529344808E-3</v>
      </c>
    </row>
    <row r="1754" spans="3:9" x14ac:dyDescent="0.35">
      <c r="C1754" s="78">
        <f t="shared" si="186"/>
        <v>854000</v>
      </c>
      <c r="D1754" s="104">
        <v>5.9292775583198959E-4</v>
      </c>
      <c r="E1754" s="105">
        <v>8.5320841214047132E-3</v>
      </c>
      <c r="F1754" s="115">
        <f t="shared" si="187"/>
        <v>18102.195120738321</v>
      </c>
      <c r="G1754" s="116">
        <f t="shared" si="188"/>
        <v>2209509.6018483653</v>
      </c>
      <c r="H1754" s="110">
        <f t="shared" si="189"/>
        <v>5.9292775583198959E-4</v>
      </c>
      <c r="I1754" s="111">
        <f t="shared" si="190"/>
        <v>8.5320841214047132E-3</v>
      </c>
    </row>
    <row r="1755" spans="3:9" x14ac:dyDescent="0.35">
      <c r="C1755" s="78">
        <f t="shared" si="186"/>
        <v>854500</v>
      </c>
      <c r="D1755" s="104">
        <v>5.8943950857616619E-4</v>
      </c>
      <c r="E1755" s="105">
        <v>8.4916478601535367E-3</v>
      </c>
      <c r="F1755" s="115">
        <f t="shared" si="187"/>
        <v>17995.698280552977</v>
      </c>
      <c r="G1755" s="116">
        <f t="shared" si="188"/>
        <v>2199038.0328593557</v>
      </c>
      <c r="H1755" s="110">
        <f t="shared" si="189"/>
        <v>5.8943950857616619E-4</v>
      </c>
      <c r="I1755" s="111">
        <f t="shared" si="190"/>
        <v>8.4916478601535349E-3</v>
      </c>
    </row>
    <row r="1756" spans="3:9" x14ac:dyDescent="0.35">
      <c r="C1756" s="78">
        <f t="shared" si="186"/>
        <v>855000</v>
      </c>
      <c r="D1756" s="104">
        <v>5.8596569159863115E-4</v>
      </c>
      <c r="E1756" s="105">
        <v>8.4513080386241553E-3</v>
      </c>
      <c r="F1756" s="115">
        <f t="shared" si="187"/>
        <v>17889.641999458774</v>
      </c>
      <c r="G1756" s="116">
        <f t="shared" si="188"/>
        <v>2188591.4383652378</v>
      </c>
      <c r="H1756" s="110">
        <f t="shared" si="189"/>
        <v>5.8596569159863126E-4</v>
      </c>
      <c r="I1756" s="111">
        <f t="shared" si="190"/>
        <v>8.4513080386241553E-3</v>
      </c>
    </row>
    <row r="1757" spans="3:9" x14ac:dyDescent="0.35">
      <c r="C1757" s="78">
        <f t="shared" si="186"/>
        <v>855500</v>
      </c>
      <c r="D1757" s="104">
        <v>5.8250624520380778E-4</v>
      </c>
      <c r="E1757" s="105">
        <v>8.4110644268096443E-3</v>
      </c>
      <c r="F1757" s="115">
        <f t="shared" si="187"/>
        <v>17784.024454938608</v>
      </c>
      <c r="G1757" s="116">
        <f t="shared" si="188"/>
        <v>2178169.7588023101</v>
      </c>
      <c r="H1757" s="110">
        <f t="shared" si="189"/>
        <v>5.8250624520380788E-4</v>
      </c>
      <c r="I1757" s="111">
        <f t="shared" si="190"/>
        <v>8.4110644268096425E-3</v>
      </c>
    </row>
    <row r="1758" spans="3:9" x14ac:dyDescent="0.35">
      <c r="C1758" s="78">
        <f t="shared" si="186"/>
        <v>856000</v>
      </c>
      <c r="D1758" s="104">
        <v>5.7906110994307013E-4</v>
      </c>
      <c r="E1758" s="105">
        <v>8.3709167952516518E-3</v>
      </c>
      <c r="F1758" s="115">
        <f t="shared" si="187"/>
        <v>17678.843832014823</v>
      </c>
      <c r="G1758" s="116">
        <f t="shared" si="188"/>
        <v>2167772.9347489332</v>
      </c>
      <c r="H1758" s="110">
        <f t="shared" si="189"/>
        <v>5.7906110994307013E-4</v>
      </c>
      <c r="I1758" s="111">
        <f t="shared" si="190"/>
        <v>8.3709167952516501E-3</v>
      </c>
    </row>
    <row r="1759" spans="3:9" x14ac:dyDescent="0.35">
      <c r="C1759" s="78">
        <f t="shared" si="186"/>
        <v>856500</v>
      </c>
      <c r="D1759" s="104">
        <v>5.7563022661371991E-4</v>
      </c>
      <c r="E1759" s="105">
        <v>8.3308649150390691E-3</v>
      </c>
      <c r="F1759" s="115">
        <f t="shared" si="187"/>
        <v>17574.098323217993</v>
      </c>
      <c r="G1759" s="116">
        <f t="shared" si="188"/>
        <v>2157400.9069251837</v>
      </c>
      <c r="H1759" s="110">
        <f t="shared" si="189"/>
        <v>5.7563022661371991E-4</v>
      </c>
      <c r="I1759" s="111">
        <f t="shared" si="190"/>
        <v>8.3308649150390691E-3</v>
      </c>
    </row>
    <row r="1760" spans="3:9" x14ac:dyDescent="0.35">
      <c r="C1760" s="78">
        <f t="shared" si="186"/>
        <v>857000</v>
      </c>
      <c r="D1760" s="104">
        <v>5.7221353625797164E-4</v>
      </c>
      <c r="E1760" s="105">
        <v>8.2909085578067431E-3</v>
      </c>
      <c r="F1760" s="115">
        <f t="shared" si="187"/>
        <v>17469.786128555908</v>
      </c>
      <c r="G1760" s="116">
        <f t="shared" si="188"/>
        <v>2147053.6161925215</v>
      </c>
      <c r="H1760" s="110">
        <f t="shared" si="189"/>
        <v>5.7221353625797175E-4</v>
      </c>
      <c r="I1760" s="111">
        <f t="shared" si="190"/>
        <v>8.2909085578067431E-3</v>
      </c>
    </row>
    <row r="1761" spans="3:9" x14ac:dyDescent="0.35">
      <c r="C1761" s="78">
        <f t="shared" si="186"/>
        <v>857500</v>
      </c>
      <c r="D1761" s="104">
        <v>5.6881098016193653E-4</v>
      </c>
      <c r="E1761" s="105">
        <v>8.2510474957341595E-3</v>
      </c>
      <c r="F1761" s="115">
        <f t="shared" si="187"/>
        <v>17365.905455482578</v>
      </c>
      <c r="G1761" s="116">
        <f t="shared" si="188"/>
        <v>2136731.0035534482</v>
      </c>
      <c r="H1761" s="110">
        <f t="shared" si="189"/>
        <v>5.6881098016193653E-4</v>
      </c>
      <c r="I1761" s="111">
        <f t="shared" si="190"/>
        <v>8.2510474957341578E-3</v>
      </c>
    </row>
    <row r="1762" spans="3:9" x14ac:dyDescent="0.35">
      <c r="C1762" s="78">
        <f t="shared" si="186"/>
        <v>858000</v>
      </c>
      <c r="D1762" s="104">
        <v>5.6542249985461668E-4</v>
      </c>
      <c r="E1762" s="105">
        <v>8.2112815015441612E-3</v>
      </c>
      <c r="F1762" s="115">
        <f t="shared" si="187"/>
        <v>17262.454518867522</v>
      </c>
      <c r="G1762" s="116">
        <f t="shared" si="188"/>
        <v>2126433.0101511772</v>
      </c>
      <c r="H1762" s="110">
        <f t="shared" si="189"/>
        <v>5.6542249985461679E-4</v>
      </c>
      <c r="I1762" s="111">
        <f t="shared" si="190"/>
        <v>8.2112815015441595E-3</v>
      </c>
    </row>
    <row r="1763" spans="3:9" x14ac:dyDescent="0.35">
      <c r="C1763" s="78">
        <f t="shared" si="186"/>
        <v>858500</v>
      </c>
      <c r="D1763" s="104">
        <v>5.6204803710689676E-4</v>
      </c>
      <c r="E1763" s="105">
        <v>8.1716103485016348E-3</v>
      </c>
      <c r="F1763" s="115">
        <f t="shared" si="187"/>
        <v>17159.431540964968</v>
      </c>
      <c r="G1763" s="116">
        <f t="shared" si="188"/>
        <v>2116159.577269291</v>
      </c>
      <c r="H1763" s="110">
        <f t="shared" si="189"/>
        <v>5.6204803710689676E-4</v>
      </c>
      <c r="I1763" s="111">
        <f t="shared" si="190"/>
        <v>8.1716103485016331E-3</v>
      </c>
    </row>
    <row r="1764" spans="3:9" x14ac:dyDescent="0.35">
      <c r="C1764" s="78">
        <f t="shared" si="186"/>
        <v>859000</v>
      </c>
      <c r="D1764" s="104">
        <v>5.5868753393054733E-4</v>
      </c>
      <c r="E1764" s="105">
        <v>8.1320338104122324E-3</v>
      </c>
      <c r="F1764" s="115">
        <f t="shared" si="187"/>
        <v>17056.834751383449</v>
      </c>
      <c r="G1764" s="116">
        <f t="shared" si="188"/>
        <v>2105910.6463314118</v>
      </c>
      <c r="H1764" s="110">
        <f t="shared" si="189"/>
        <v>5.5868753393054744E-4</v>
      </c>
      <c r="I1764" s="111">
        <f t="shared" si="190"/>
        <v>8.1320338104122307E-3</v>
      </c>
    </row>
    <row r="1765" spans="3:9" x14ac:dyDescent="0.35">
      <c r="C1765" s="78">
        <f t="shared" si="186"/>
        <v>859500</v>
      </c>
      <c r="D1765" s="104">
        <v>5.5534093257722419E-4</v>
      </c>
      <c r="E1765" s="105">
        <v>8.0925516616210686E-3</v>
      </c>
      <c r="F1765" s="115">
        <f t="shared" si="187"/>
        <v>16954.662387055225</v>
      </c>
      <c r="G1765" s="116">
        <f t="shared" si="188"/>
        <v>2095686.1589008637</v>
      </c>
      <c r="H1765" s="110">
        <f t="shared" si="189"/>
        <v>5.553409325772243E-4</v>
      </c>
      <c r="I1765" s="111">
        <f t="shared" si="190"/>
        <v>8.0925516616210669E-3</v>
      </c>
    </row>
    <row r="1766" spans="3:9" x14ac:dyDescent="0.35">
      <c r="C1766" s="78">
        <f t="shared" si="186"/>
        <v>860000</v>
      </c>
      <c r="D1766" s="104">
        <v>5.5200817553747951E-4</v>
      </c>
      <c r="E1766" s="105">
        <v>8.0531636770114472E-3</v>
      </c>
      <c r="F1766" s="115">
        <f t="shared" si="187"/>
        <v>16852.912692206115</v>
      </c>
      <c r="G1766" s="116">
        <f t="shared" si="188"/>
        <v>2085486.0566803424</v>
      </c>
      <c r="H1766" s="110">
        <f t="shared" si="189"/>
        <v>5.5200817553747962E-4</v>
      </c>
      <c r="I1766" s="111">
        <f t="shared" si="190"/>
        <v>8.0531636770114472E-3</v>
      </c>
    </row>
    <row r="1767" spans="3:9" x14ac:dyDescent="0.35">
      <c r="C1767" s="78">
        <f t="shared" si="186"/>
        <v>860500</v>
      </c>
      <c r="D1767" s="104">
        <v>5.4868920553977161E-4</v>
      </c>
      <c r="E1767" s="105">
        <v>8.0138696320035639E-3</v>
      </c>
      <c r="F1767" s="115">
        <f t="shared" si="187"/>
        <v>16751.583918325254</v>
      </c>
      <c r="G1767" s="116">
        <f t="shared" si="188"/>
        <v>2075310.2815115803</v>
      </c>
      <c r="H1767" s="110">
        <f t="shared" si="189"/>
        <v>5.486892055397715E-4</v>
      </c>
      <c r="I1767" s="111">
        <f t="shared" si="190"/>
        <v>8.0138696320035622E-3</v>
      </c>
    </row>
    <row r="1768" spans="3:9" x14ac:dyDescent="0.35">
      <c r="C1768" s="78">
        <f t="shared" si="186"/>
        <v>861000</v>
      </c>
      <c r="D1768" s="104">
        <v>5.4538396554948171E-4</v>
      </c>
      <c r="E1768" s="105">
        <v>7.9746693025532396E-3</v>
      </c>
      <c r="F1768" s="115">
        <f t="shared" si="187"/>
        <v>16650.674324135085</v>
      </c>
      <c r="G1768" s="116">
        <f t="shared" si="188"/>
        <v>2065158.7753750174</v>
      </c>
      <c r="H1768" s="110">
        <f t="shared" si="189"/>
        <v>5.4538396554948182E-4</v>
      </c>
      <c r="I1768" s="111">
        <f t="shared" si="190"/>
        <v>7.9746693025532396E-3</v>
      </c>
    </row>
    <row r="1769" spans="3:9" x14ac:dyDescent="0.35">
      <c r="C1769" s="78">
        <f t="shared" si="186"/>
        <v>861500</v>
      </c>
      <c r="D1769" s="104">
        <v>5.4209239876793294E-4</v>
      </c>
      <c r="E1769" s="105">
        <v>7.9355624651506369E-3</v>
      </c>
      <c r="F1769" s="115">
        <f t="shared" si="187"/>
        <v>16550.182175561389</v>
      </c>
      <c r="G1769" s="116">
        <f t="shared" si="188"/>
        <v>2055031.4803894695</v>
      </c>
      <c r="H1769" s="110">
        <f t="shared" si="189"/>
        <v>5.4209239876793305E-4</v>
      </c>
      <c r="I1769" s="111">
        <f t="shared" si="190"/>
        <v>7.9355624651506352E-3</v>
      </c>
    </row>
    <row r="1770" spans="3:9" x14ac:dyDescent="0.35">
      <c r="C1770" s="78">
        <f t="shared" si="186"/>
        <v>862000</v>
      </c>
      <c r="D1770" s="104">
        <v>5.3881444863141553E-4</v>
      </c>
      <c r="E1770" s="105">
        <v>7.89654889681898E-3</v>
      </c>
      <c r="F1770" s="115">
        <f t="shared" si="187"/>
        <v>16450.105745703542</v>
      </c>
      <c r="G1770" s="116">
        <f t="shared" si="188"/>
        <v>2044928.3388117971</v>
      </c>
      <c r="H1770" s="110">
        <f t="shared" si="189"/>
        <v>5.3881444863141553E-4</v>
      </c>
      <c r="I1770" s="111">
        <f t="shared" si="190"/>
        <v>7.89654889681898E-3</v>
      </c>
    </row>
    <row r="1771" spans="3:9" x14ac:dyDescent="0.35">
      <c r="C1771" s="78">
        <f t="shared" si="186"/>
        <v>862500</v>
      </c>
      <c r="D1771" s="104">
        <v>5.3555005881021308E-4</v>
      </c>
      <c r="E1771" s="105">
        <v>7.8576283751132844E-3</v>
      </c>
      <c r="F1771" s="115">
        <f t="shared" si="187"/>
        <v>16350.44331480479</v>
      </c>
      <c r="G1771" s="116">
        <f t="shared" si="188"/>
        <v>2034849.2930365752</v>
      </c>
      <c r="H1771" s="110">
        <f t="shared" si="189"/>
        <v>5.3555005881021319E-4</v>
      </c>
      <c r="I1771" s="111">
        <f t="shared" si="190"/>
        <v>7.8576283751132826E-3</v>
      </c>
    </row>
    <row r="1772" spans="3:9" x14ac:dyDescent="0.35">
      <c r="C1772" s="78">
        <f t="shared" si="186"/>
        <v>863000</v>
      </c>
      <c r="D1772" s="104">
        <v>5.3229917320763592E-4</v>
      </c>
      <c r="E1772" s="105">
        <v>7.8188006781191085E-3</v>
      </c>
      <c r="F1772" s="115">
        <f t="shared" si="187"/>
        <v>16251.193170222714</v>
      </c>
      <c r="G1772" s="116">
        <f t="shared" si="188"/>
        <v>2024794.2855957712</v>
      </c>
      <c r="H1772" s="110">
        <f t="shared" si="189"/>
        <v>5.3229917320763603E-4</v>
      </c>
      <c r="I1772" s="111">
        <f t="shared" si="190"/>
        <v>7.8188006781191068E-3</v>
      </c>
    </row>
    <row r="1773" spans="3:9" x14ac:dyDescent="0.35">
      <c r="C1773" s="78">
        <f t="shared" si="186"/>
        <v>863500</v>
      </c>
      <c r="D1773" s="104">
        <v>5.2906173595905666E-4</v>
      </c>
      <c r="E1773" s="105">
        <v>7.7800655844512609E-3</v>
      </c>
      <c r="F1773" s="115">
        <f t="shared" si="187"/>
        <v>16152.353606399809</v>
      </c>
      <c r="G1773" s="116">
        <f t="shared" si="188"/>
        <v>2014763.2591584094</v>
      </c>
      <c r="H1773" s="110">
        <f t="shared" si="189"/>
        <v>5.2906173595905666E-4</v>
      </c>
      <c r="I1773" s="111">
        <f t="shared" si="190"/>
        <v>7.78006558445126E-3</v>
      </c>
    </row>
    <row r="1774" spans="3:9" x14ac:dyDescent="0.35">
      <c r="C1774" s="78">
        <f t="shared" si="186"/>
        <v>864000</v>
      </c>
      <c r="D1774" s="104">
        <v>5.258376914309505E-4</v>
      </c>
      <c r="E1774" s="105">
        <v>7.7414228732525471E-3</v>
      </c>
      <c r="F1774" s="115">
        <f t="shared" si="187"/>
        <v>16053.922924834171</v>
      </c>
      <c r="G1774" s="116">
        <f t="shared" si="188"/>
        <v>2004756.1565302471</v>
      </c>
      <c r="H1774" s="110">
        <f t="shared" si="189"/>
        <v>5.258376914309505E-4</v>
      </c>
      <c r="I1774" s="111">
        <f t="shared" si="190"/>
        <v>7.7414228732525462E-3</v>
      </c>
    </row>
    <row r="1775" spans="3:9" x14ac:dyDescent="0.35">
      <c r="C1775" s="78">
        <f t="shared" si="186"/>
        <v>864500</v>
      </c>
      <c r="D1775" s="104">
        <v>5.2262698421993894E-4</v>
      </c>
      <c r="E1775" s="105">
        <v>7.7028723241925204E-3</v>
      </c>
      <c r="F1775" s="115">
        <f t="shared" si="187"/>
        <v>15955.89943405031</v>
      </c>
      <c r="G1775" s="116">
        <f t="shared" si="188"/>
        <v>1994772.9206534503</v>
      </c>
      <c r="H1775" s="110">
        <f t="shared" si="189"/>
        <v>5.2262698421993894E-4</v>
      </c>
      <c r="I1775" s="111">
        <f t="shared" si="190"/>
        <v>7.7028723241925195E-3</v>
      </c>
    </row>
    <row r="1776" spans="3:9" x14ac:dyDescent="0.35">
      <c r="C1776" s="78">
        <f t="shared" ref="C1776:C1839" si="191">C1775+500</f>
        <v>865000</v>
      </c>
      <c r="D1776" s="104">
        <v>5.194295591518371E-4</v>
      </c>
      <c r="E1776" s="105">
        <v>7.664413717466215E-3</v>
      </c>
      <c r="F1776" s="115">
        <f t="shared" ref="F1776:F1839" si="192">D1776*F$46</f>
        <v>15858.281449570055</v>
      </c>
      <c r="G1776" s="116">
        <f t="shared" ref="G1776:G1839" si="193">E1776*G$46</f>
        <v>1984813.4946062665</v>
      </c>
      <c r="H1776" s="110">
        <f t="shared" ref="H1776:H1839" si="194">((1000*F1776)/H$45)/H$46</f>
        <v>5.194295591518371E-4</v>
      </c>
      <c r="I1776" s="111">
        <f t="shared" ref="I1776:I1839" si="195">((1000*G1776)/I$45)/I$46</f>
        <v>7.6644137174662142E-3</v>
      </c>
    </row>
    <row r="1777" spans="3:9" x14ac:dyDescent="0.35">
      <c r="C1777" s="78">
        <f t="shared" si="191"/>
        <v>865500</v>
      </c>
      <c r="D1777" s="104">
        <v>5.162453612807072E-4</v>
      </c>
      <c r="E1777" s="105">
        <v>7.6260468337928959E-3</v>
      </c>
      <c r="F1777" s="115">
        <f t="shared" si="192"/>
        <v>15761.067293883665</v>
      </c>
      <c r="G1777" s="116">
        <f t="shared" si="193"/>
        <v>1974877.8216027</v>
      </c>
      <c r="H1777" s="110">
        <f t="shared" si="194"/>
        <v>5.162453612807072E-4</v>
      </c>
      <c r="I1777" s="111">
        <f t="shared" si="195"/>
        <v>7.6260468337928941E-3</v>
      </c>
    </row>
    <row r="1778" spans="3:9" x14ac:dyDescent="0.35">
      <c r="C1778" s="78">
        <f t="shared" si="191"/>
        <v>866000</v>
      </c>
      <c r="D1778" s="104">
        <v>5.1307433588791283E-4</v>
      </c>
      <c r="E1778" s="105">
        <v>7.5877714544148106E-3</v>
      </c>
      <c r="F1778" s="115">
        <f t="shared" si="192"/>
        <v>15664.25529642095</v>
      </c>
      <c r="G1778" s="116">
        <f t="shared" si="193"/>
        <v>1964965.8449921899</v>
      </c>
      <c r="H1778" s="110">
        <f t="shared" si="194"/>
        <v>5.1307433588791283E-4</v>
      </c>
      <c r="I1778" s="111">
        <f t="shared" si="195"/>
        <v>7.5877714544148088E-3</v>
      </c>
    </row>
    <row r="1779" spans="3:9" x14ac:dyDescent="0.35">
      <c r="C1779" s="78">
        <f t="shared" si="191"/>
        <v>866500</v>
      </c>
      <c r="D1779" s="104">
        <v>5.0991642848117872E-4</v>
      </c>
      <c r="E1779" s="105">
        <v>7.5495873610959335E-3</v>
      </c>
      <c r="F1779" s="115">
        <f t="shared" si="192"/>
        <v>15567.84379352257</v>
      </c>
      <c r="G1779" s="116">
        <f t="shared" si="193"/>
        <v>1955077.5082592836</v>
      </c>
      <c r="H1779" s="110">
        <f t="shared" si="194"/>
        <v>5.0991642848117872E-4</v>
      </c>
      <c r="I1779" s="111">
        <f t="shared" si="195"/>
        <v>7.5495873610959326E-3</v>
      </c>
    </row>
    <row r="1780" spans="3:9" x14ac:dyDescent="0.35">
      <c r="C1780" s="78">
        <f t="shared" si="191"/>
        <v>867000</v>
      </c>
      <c r="D1780" s="104">
        <v>5.0677158479365604E-4</v>
      </c>
      <c r="E1780" s="105">
        <v>7.5114943361207342E-3</v>
      </c>
      <c r="F1780" s="115">
        <f t="shared" si="192"/>
        <v>15471.831128411495</v>
      </c>
      <c r="G1780" s="116">
        <f t="shared" si="193"/>
        <v>1945212.7550233186</v>
      </c>
      <c r="H1780" s="110">
        <f t="shared" si="194"/>
        <v>5.0677158479365614E-4</v>
      </c>
      <c r="I1780" s="111">
        <f t="shared" si="195"/>
        <v>7.5114943361207333E-3</v>
      </c>
    </row>
    <row r="1781" spans="3:9" x14ac:dyDescent="0.35">
      <c r="C1781" s="78">
        <f t="shared" si="191"/>
        <v>867500</v>
      </c>
      <c r="D1781" s="104">
        <v>5.0363975078298695E-4</v>
      </c>
      <c r="E1781" s="105">
        <v>7.4734921622929282E-3</v>
      </c>
      <c r="F1781" s="115">
        <f t="shared" si="192"/>
        <v>15376.215651164448</v>
      </c>
      <c r="G1781" s="116">
        <f t="shared" si="193"/>
        <v>1935371.5290380991</v>
      </c>
      <c r="H1781" s="110">
        <f t="shared" si="194"/>
        <v>5.0363975078298695E-4</v>
      </c>
      <c r="I1781" s="111">
        <f t="shared" si="195"/>
        <v>7.4734921622929273E-3</v>
      </c>
    </row>
    <row r="1782" spans="3:9" x14ac:dyDescent="0.35">
      <c r="C1782" s="78">
        <f t="shared" si="191"/>
        <v>868000</v>
      </c>
      <c r="D1782" s="104">
        <v>5.0052087263037861E-4</v>
      </c>
      <c r="E1782" s="105">
        <v>7.4355806229342413E-3</v>
      </c>
      <c r="F1782" s="115">
        <f t="shared" si="192"/>
        <v>15280.995718683633</v>
      </c>
      <c r="G1782" s="116">
        <f t="shared" si="193"/>
        <v>1925553.7741915751</v>
      </c>
      <c r="H1782" s="110">
        <f t="shared" si="194"/>
        <v>5.0052087263037861E-4</v>
      </c>
      <c r="I1782" s="111">
        <f t="shared" si="195"/>
        <v>7.4355806229342404E-3</v>
      </c>
    </row>
    <row r="1783" spans="3:9" x14ac:dyDescent="0.35">
      <c r="C1783" s="78">
        <f t="shared" si="191"/>
        <v>868500</v>
      </c>
      <c r="D1783" s="104">
        <v>4.9741489673967693E-4</v>
      </c>
      <c r="E1783" s="105">
        <v>7.3977595018831646E-3</v>
      </c>
      <c r="F1783" s="115">
        <f t="shared" si="192"/>
        <v>15186.169694668453</v>
      </c>
      <c r="G1783" s="116">
        <f t="shared" si="193"/>
        <v>1915759.4345055213</v>
      </c>
      <c r="H1783" s="110">
        <f t="shared" si="194"/>
        <v>4.9741489673967693E-4</v>
      </c>
      <c r="I1783" s="111">
        <f t="shared" si="195"/>
        <v>7.3977595018831638E-3</v>
      </c>
    </row>
    <row r="1784" spans="3:9" x14ac:dyDescent="0.35">
      <c r="C1784" s="78">
        <f t="shared" si="191"/>
        <v>869000</v>
      </c>
      <c r="D1784" s="104">
        <v>4.9432176973644585E-4</v>
      </c>
      <c r="E1784" s="105">
        <v>7.3600285834937423E-3</v>
      </c>
      <c r="F1784" s="115">
        <f t="shared" si="192"/>
        <v>15091.735949587408</v>
      </c>
      <c r="G1784" s="116">
        <f t="shared" si="193"/>
        <v>1905988.4541352224</v>
      </c>
      <c r="H1784" s="110">
        <f t="shared" si="194"/>
        <v>4.9432176973644585E-4</v>
      </c>
      <c r="I1784" s="111">
        <f t="shared" si="195"/>
        <v>7.3600285834937423E-3</v>
      </c>
    </row>
    <row r="1785" spans="3:9" x14ac:dyDescent="0.35">
      <c r="C1785" s="78">
        <f t="shared" si="191"/>
        <v>869500</v>
      </c>
      <c r="D1785" s="104">
        <v>4.9124143846705054E-4</v>
      </c>
      <c r="E1785" s="105">
        <v>7.322387652634323E-3</v>
      </c>
      <c r="F1785" s="115">
        <f t="shared" si="192"/>
        <v>14997.692860650102</v>
      </c>
      <c r="G1785" s="116">
        <f t="shared" si="193"/>
        <v>1896240.7773691493</v>
      </c>
      <c r="H1785" s="110">
        <f t="shared" si="194"/>
        <v>4.9124143846705054E-4</v>
      </c>
      <c r="I1785" s="111">
        <f t="shared" si="195"/>
        <v>7.3223876526343212E-3</v>
      </c>
    </row>
    <row r="1786" spans="3:9" x14ac:dyDescent="0.35">
      <c r="C1786" s="78">
        <f t="shared" si="191"/>
        <v>870000</v>
      </c>
      <c r="D1786" s="104">
        <v>4.8817384999774255E-4</v>
      </c>
      <c r="E1786" s="105">
        <v>7.2848364946863416E-3</v>
      </c>
      <c r="F1786" s="115">
        <f t="shared" si="192"/>
        <v>14904.038811779306</v>
      </c>
      <c r="G1786" s="116">
        <f t="shared" si="193"/>
        <v>1886516.3486286448</v>
      </c>
      <c r="H1786" s="110">
        <f t="shared" si="194"/>
        <v>4.881738499977426E-4</v>
      </c>
      <c r="I1786" s="111">
        <f t="shared" si="195"/>
        <v>7.2848364946863416E-3</v>
      </c>
    </row>
    <row r="1787" spans="3:9" x14ac:dyDescent="0.35">
      <c r="C1787" s="78">
        <f t="shared" si="191"/>
        <v>870500</v>
      </c>
      <c r="D1787" s="104">
        <v>4.8511895161375295E-4</v>
      </c>
      <c r="E1787" s="105">
        <v>7.2473748955430963E-3</v>
      </c>
      <c r="F1787" s="115">
        <f t="shared" si="192"/>
        <v>14810.772193583281</v>
      </c>
      <c r="G1787" s="116">
        <f t="shared" si="193"/>
        <v>1876815.1124676061</v>
      </c>
      <c r="H1787" s="110">
        <f t="shared" si="194"/>
        <v>4.8511895161375301E-4</v>
      </c>
      <c r="I1787" s="111">
        <f t="shared" si="195"/>
        <v>7.2473748955430945E-3</v>
      </c>
    </row>
    <row r="1788" spans="3:9" x14ac:dyDescent="0.35">
      <c r="C1788" s="78">
        <f t="shared" si="191"/>
        <v>871000</v>
      </c>
      <c r="D1788" s="104">
        <v>4.8207669081838303E-4</v>
      </c>
      <c r="E1788" s="105">
        <v>7.2100026416085207E-3</v>
      </c>
      <c r="F1788" s="115">
        <f t="shared" si="192"/>
        <v>14717.891403328013</v>
      </c>
      <c r="G1788" s="116">
        <f t="shared" si="193"/>
        <v>1867137.0135721671</v>
      </c>
      <c r="H1788" s="110">
        <f t="shared" si="194"/>
        <v>4.8207669081838309E-4</v>
      </c>
      <c r="I1788" s="111">
        <f t="shared" si="195"/>
        <v>7.210002641608519E-3</v>
      </c>
    </row>
    <row r="1789" spans="3:9" x14ac:dyDescent="0.35">
      <c r="C1789" s="78">
        <f t="shared" si="191"/>
        <v>871500</v>
      </c>
      <c r="D1789" s="104">
        <v>4.7904701533210491E-4</v>
      </c>
      <c r="E1789" s="105">
        <v>7.1727195197959755E-3</v>
      </c>
      <c r="F1789" s="115">
        <f t="shared" si="192"/>
        <v>14625.394844909748</v>
      </c>
      <c r="G1789" s="116">
        <f t="shared" si="193"/>
        <v>1857481.9967603851</v>
      </c>
      <c r="H1789" s="110">
        <f t="shared" si="194"/>
        <v>4.7904701533210497E-4</v>
      </c>
      <c r="I1789" s="111">
        <f t="shared" si="195"/>
        <v>7.1727195197959738E-3</v>
      </c>
    </row>
    <row r="1790" spans="3:9" x14ac:dyDescent="0.35">
      <c r="C1790" s="78">
        <f t="shared" si="191"/>
        <v>872000</v>
      </c>
      <c r="D1790" s="104">
        <v>4.7602987309166189E-4</v>
      </c>
      <c r="E1790" s="105">
        <v>7.1355253175270283E-3</v>
      </c>
      <c r="F1790" s="115">
        <f t="shared" si="192"/>
        <v>14533.280928827537</v>
      </c>
      <c r="G1790" s="116">
        <f t="shared" si="193"/>
        <v>1847850.0069819253</v>
      </c>
      <c r="H1790" s="110">
        <f t="shared" si="194"/>
        <v>4.7602987309166195E-4</v>
      </c>
      <c r="I1790" s="111">
        <f t="shared" si="195"/>
        <v>7.1355253175270274E-3</v>
      </c>
    </row>
    <row r="1791" spans="3:9" x14ac:dyDescent="0.35">
      <c r="C1791" s="78">
        <f t="shared" si="191"/>
        <v>872500</v>
      </c>
      <c r="D1791" s="104">
        <v>4.7302521224917388E-4</v>
      </c>
      <c r="E1791" s="105">
        <v>7.0984198227302415E-3</v>
      </c>
      <c r="F1791" s="115">
        <f t="shared" si="192"/>
        <v>14441.54807215592</v>
      </c>
      <c r="G1791" s="116">
        <f t="shared" si="193"/>
        <v>1838240.9893177468</v>
      </c>
      <c r="H1791" s="110">
        <f t="shared" si="194"/>
        <v>4.7302521224917393E-4</v>
      </c>
      <c r="I1791" s="111">
        <f t="shared" si="195"/>
        <v>7.0984198227302406E-3</v>
      </c>
    </row>
    <row r="1792" spans="3:9" x14ac:dyDescent="0.35">
      <c r="C1792" s="78">
        <f t="shared" si="191"/>
        <v>873000</v>
      </c>
      <c r="D1792" s="104">
        <v>4.7003298117124668E-4</v>
      </c>
      <c r="E1792" s="105">
        <v>7.0614028238399646E-3</v>
      </c>
      <c r="F1792" s="115">
        <f t="shared" si="192"/>
        <v>14350.194698517726</v>
      </c>
      <c r="G1792" s="116">
        <f t="shared" si="193"/>
        <v>1828654.8889797896</v>
      </c>
      <c r="H1792" s="110">
        <f t="shared" si="194"/>
        <v>4.7003298117124663E-4</v>
      </c>
      <c r="I1792" s="111">
        <f t="shared" si="195"/>
        <v>7.0614028238399637E-3</v>
      </c>
    </row>
    <row r="1793" spans="3:9" x14ac:dyDescent="0.35">
      <c r="C1793" s="78">
        <f t="shared" si="191"/>
        <v>873500</v>
      </c>
      <c r="D1793" s="104">
        <v>4.6705312843808438E-4</v>
      </c>
      <c r="E1793" s="105">
        <v>7.0244741097951246E-3</v>
      </c>
      <c r="F1793" s="115">
        <f t="shared" si="192"/>
        <v>14259.219238056983</v>
      </c>
      <c r="G1793" s="116">
        <f t="shared" si="193"/>
        <v>1819091.6513106616</v>
      </c>
      <c r="H1793" s="110">
        <f t="shared" si="194"/>
        <v>4.6705312843808443E-4</v>
      </c>
      <c r="I1793" s="111">
        <f t="shared" si="195"/>
        <v>7.0244741097951228E-3</v>
      </c>
    </row>
    <row r="1794" spans="3:9" x14ac:dyDescent="0.35">
      <c r="C1794" s="78">
        <f t="shared" si="191"/>
        <v>874000</v>
      </c>
      <c r="D1794" s="104">
        <v>4.6408560284260574E-4</v>
      </c>
      <c r="E1794" s="105">
        <v>6.987633470038032E-3</v>
      </c>
      <c r="F1794" s="115">
        <f t="shared" si="192"/>
        <v>14168.620127411941</v>
      </c>
      <c r="G1794" s="116">
        <f t="shared" si="193"/>
        <v>1809551.2217833293</v>
      </c>
      <c r="H1794" s="110">
        <f t="shared" si="194"/>
        <v>4.6408560284260579E-4</v>
      </c>
      <c r="I1794" s="111">
        <f t="shared" si="195"/>
        <v>6.9876334700380311E-3</v>
      </c>
    </row>
    <row r="1795" spans="3:9" x14ac:dyDescent="0.35">
      <c r="C1795" s="78">
        <f t="shared" si="191"/>
        <v>874500</v>
      </c>
      <c r="D1795" s="104">
        <v>4.6113035338956509E-4</v>
      </c>
      <c r="E1795" s="105">
        <v>6.9508806945131618E-3</v>
      </c>
      <c r="F1795" s="115">
        <f t="shared" si="192"/>
        <v>14078.395809688222</v>
      </c>
      <c r="G1795" s="116">
        <f t="shared" si="193"/>
        <v>1800033.5460008022</v>
      </c>
      <c r="H1795" s="110">
        <f t="shared" si="194"/>
        <v>4.6113035338956509E-4</v>
      </c>
      <c r="I1795" s="111">
        <f t="shared" si="195"/>
        <v>6.9508806945131618E-3</v>
      </c>
    </row>
    <row r="1796" spans="3:9" x14ac:dyDescent="0.35">
      <c r="C1796" s="78">
        <f t="shared" si="191"/>
        <v>875000</v>
      </c>
      <c r="D1796" s="104">
        <v>4.5818732929467468E-4</v>
      </c>
      <c r="E1796" s="105">
        <v>6.9142155736659806E-3</v>
      </c>
      <c r="F1796" s="115">
        <f t="shared" si="192"/>
        <v>13988.544734432038</v>
      </c>
      <c r="G1796" s="116">
        <f t="shared" si="193"/>
        <v>1790538.5696958287</v>
      </c>
      <c r="H1796" s="110">
        <f t="shared" si="194"/>
        <v>4.5818732929467474E-4</v>
      </c>
      <c r="I1796" s="111">
        <f t="shared" si="195"/>
        <v>6.9142155736659789E-3</v>
      </c>
    </row>
    <row r="1797" spans="3:9" x14ac:dyDescent="0.35">
      <c r="C1797" s="78">
        <f t="shared" si="191"/>
        <v>875500</v>
      </c>
      <c r="D1797" s="104">
        <v>4.5525647998373268E-4</v>
      </c>
      <c r="E1797" s="105">
        <v>6.8776378984417297E-3</v>
      </c>
      <c r="F1797" s="115">
        <f t="shared" si="192"/>
        <v>13899.065357603562</v>
      </c>
      <c r="G1797" s="116">
        <f t="shared" si="193"/>
        <v>1781066.2387305817</v>
      </c>
      <c r="H1797" s="110">
        <f t="shared" si="194"/>
        <v>4.5525647998373274E-4</v>
      </c>
      <c r="I1797" s="111">
        <f t="shared" si="195"/>
        <v>6.8776378984417288E-3</v>
      </c>
    </row>
    <row r="1798" spans="3:9" x14ac:dyDescent="0.35">
      <c r="C1798" s="78">
        <f t="shared" si="191"/>
        <v>876000</v>
      </c>
      <c r="D1798" s="104">
        <v>4.5233775509175429E-4</v>
      </c>
      <c r="E1798" s="105">
        <v>6.8411474602842436E-3</v>
      </c>
      <c r="F1798" s="115">
        <f t="shared" si="192"/>
        <v>13809.956141550399</v>
      </c>
      <c r="G1798" s="116">
        <f t="shared" si="193"/>
        <v>1771616.4990963521</v>
      </c>
      <c r="H1798" s="110">
        <f t="shared" si="194"/>
        <v>4.5233775509175424E-4</v>
      </c>
      <c r="I1798" s="111">
        <f t="shared" si="195"/>
        <v>6.8411474602842418E-3</v>
      </c>
    </row>
    <row r="1799" spans="3:9" x14ac:dyDescent="0.35">
      <c r="C1799" s="78">
        <f t="shared" si="191"/>
        <v>876500</v>
      </c>
      <c r="D1799" s="104">
        <v>4.4943110446210599E-4</v>
      </c>
      <c r="E1799" s="105">
        <v>6.8047440511347611E-3</v>
      </c>
      <c r="F1799" s="115">
        <f t="shared" si="192"/>
        <v>13721.215554981165</v>
      </c>
      <c r="G1799" s="116">
        <f t="shared" si="193"/>
        <v>1762189.2969132408</v>
      </c>
      <c r="H1799" s="110">
        <f t="shared" si="194"/>
        <v>4.4943110446210593E-4</v>
      </c>
      <c r="I1799" s="111">
        <f t="shared" si="195"/>
        <v>6.8047440511347611E-3</v>
      </c>
    </row>
    <row r="1800" spans="3:9" x14ac:dyDescent="0.35">
      <c r="C1800" s="78">
        <f t="shared" si="191"/>
        <v>877000</v>
      </c>
      <c r="D1800" s="104">
        <v>4.4653647814564339E-4</v>
      </c>
      <c r="E1800" s="105">
        <v>6.768427463430737E-3</v>
      </c>
      <c r="F1800" s="115">
        <f t="shared" si="192"/>
        <v>13632.842072939153</v>
      </c>
      <c r="G1800" s="116">
        <f t="shared" si="193"/>
        <v>1752784.5784298512</v>
      </c>
      <c r="H1800" s="110">
        <f t="shared" si="194"/>
        <v>4.4653647814564345E-4</v>
      </c>
      <c r="I1800" s="111">
        <f t="shared" si="195"/>
        <v>6.768427463430737E-3</v>
      </c>
    </row>
    <row r="1801" spans="3:9" x14ac:dyDescent="0.35">
      <c r="C1801" s="78">
        <f t="shared" si="191"/>
        <v>877500</v>
      </c>
      <c r="D1801" s="104">
        <v>4.4365382639985324E-4</v>
      </c>
      <c r="E1801" s="105">
        <v>6.7321974901046596E-3</v>
      </c>
      <c r="F1801" s="115">
        <f t="shared" si="192"/>
        <v>13544.834176776139</v>
      </c>
      <c r="G1801" s="116">
        <f t="shared" si="193"/>
        <v>1743402.2900229832</v>
      </c>
      <c r="H1801" s="110">
        <f t="shared" si="194"/>
        <v>4.436538263998533E-4</v>
      </c>
      <c r="I1801" s="111">
        <f t="shared" si="195"/>
        <v>6.7321974901046588E-3</v>
      </c>
    </row>
    <row r="1802" spans="3:9" x14ac:dyDescent="0.35">
      <c r="C1802" s="78">
        <f t="shared" si="191"/>
        <v>878000</v>
      </c>
      <c r="D1802" s="104">
        <v>4.4078309968799856E-4</v>
      </c>
      <c r="E1802" s="105">
        <v>6.6960539245828664E-3</v>
      </c>
      <c r="F1802" s="115">
        <f t="shared" si="192"/>
        <v>13457.190354126295</v>
      </c>
      <c r="G1802" s="116">
        <f t="shared" si="193"/>
        <v>1734042.3781973261</v>
      </c>
      <c r="H1802" s="110">
        <f t="shared" si="194"/>
        <v>4.4078309968799862E-4</v>
      </c>
      <c r="I1802" s="111">
        <f t="shared" si="195"/>
        <v>6.6960539245828664E-3</v>
      </c>
    </row>
    <row r="1803" spans="3:9" x14ac:dyDescent="0.35">
      <c r="C1803" s="78">
        <f t="shared" si="191"/>
        <v>878500</v>
      </c>
      <c r="D1803" s="104">
        <v>4.3792424867826685E-4</v>
      </c>
      <c r="E1803" s="105">
        <v>6.6599965607843726E-3</v>
      </c>
      <c r="F1803" s="115">
        <f t="shared" si="192"/>
        <v>13369.909098880171</v>
      </c>
      <c r="G1803" s="116">
        <f t="shared" si="193"/>
        <v>1724704.7895851552</v>
      </c>
      <c r="H1803" s="110">
        <f t="shared" si="194"/>
        <v>4.3792424867826691E-4</v>
      </c>
      <c r="I1803" s="111">
        <f t="shared" si="195"/>
        <v>6.6599965607843726E-3</v>
      </c>
    </row>
    <row r="1804" spans="3:9" x14ac:dyDescent="0.35">
      <c r="C1804" s="78">
        <f t="shared" si="191"/>
        <v>879000</v>
      </c>
      <c r="D1804" s="104">
        <v>4.3507722424292335E-4</v>
      </c>
      <c r="E1804" s="105">
        <v>6.6240251931196899E-3</v>
      </c>
      <c r="F1804" s="115">
        <f t="shared" si="192"/>
        <v>13282.988911158851</v>
      </c>
      <c r="G1804" s="116">
        <f t="shared" si="193"/>
        <v>1715389.4709460267</v>
      </c>
      <c r="H1804" s="110">
        <f t="shared" si="194"/>
        <v>4.3507722424292335E-4</v>
      </c>
      <c r="I1804" s="111">
        <f t="shared" si="195"/>
        <v>6.6240251931196899E-3</v>
      </c>
    </row>
    <row r="1805" spans="3:9" x14ac:dyDescent="0.35">
      <c r="C1805" s="78">
        <f t="shared" si="191"/>
        <v>879500</v>
      </c>
      <c r="D1805" s="104">
        <v>4.3224197745746597E-4</v>
      </c>
      <c r="E1805" s="105">
        <v>6.5881396164896595E-3</v>
      </c>
      <c r="F1805" s="115">
        <f t="shared" si="192"/>
        <v>13196.428297288146</v>
      </c>
      <c r="G1805" s="116">
        <f t="shared" si="193"/>
        <v>1706096.3691664743</v>
      </c>
      <c r="H1805" s="110">
        <f t="shared" si="194"/>
        <v>4.3224197745746597E-4</v>
      </c>
      <c r="I1805" s="111">
        <f t="shared" si="195"/>
        <v>6.5881396164896595E-3</v>
      </c>
    </row>
    <row r="1806" spans="3:9" x14ac:dyDescent="0.35">
      <c r="C1806" s="78">
        <f t="shared" si="191"/>
        <v>880000</v>
      </c>
      <c r="D1806" s="104">
        <v>4.294184595997853E-4</v>
      </c>
      <c r="E1806" s="105">
        <v>6.5523396262842769E-3</v>
      </c>
      <c r="F1806" s="115">
        <f t="shared" si="192"/>
        <v>13110.22576977296</v>
      </c>
      <c r="G1806" s="116">
        <f t="shared" si="193"/>
        <v>1696825.4312597057</v>
      </c>
      <c r="H1806" s="110">
        <f t="shared" si="194"/>
        <v>4.2941845959978525E-4</v>
      </c>
      <c r="I1806" s="111">
        <f t="shared" si="195"/>
        <v>6.5523396262842769E-3</v>
      </c>
    </row>
    <row r="1807" spans="3:9" x14ac:dyDescent="0.35">
      <c r="C1807" s="78">
        <f t="shared" si="191"/>
        <v>880500</v>
      </c>
      <c r="D1807" s="104">
        <v>4.2660662214932658E-4</v>
      </c>
      <c r="E1807" s="105">
        <v>6.5166250183815314E-3</v>
      </c>
      <c r="F1807" s="115">
        <f t="shared" si="192"/>
        <v>13024.379847271694</v>
      </c>
      <c r="G1807" s="116">
        <f t="shared" si="193"/>
        <v>1687576.6043653016</v>
      </c>
      <c r="H1807" s="110">
        <f t="shared" si="194"/>
        <v>4.2660662214932663E-4</v>
      </c>
      <c r="I1807" s="111">
        <f t="shared" si="195"/>
        <v>6.5166250183815305E-3</v>
      </c>
    </row>
    <row r="1808" spans="3:9" x14ac:dyDescent="0.35">
      <c r="C1808" s="78">
        <f t="shared" si="191"/>
        <v>881000</v>
      </c>
      <c r="D1808" s="104">
        <v>4.238064167862561E-4</v>
      </c>
      <c r="E1808" s="105">
        <v>6.4809955891462394E-3</v>
      </c>
      <c r="F1808" s="115">
        <f t="shared" si="192"/>
        <v>12938.889054570798</v>
      </c>
      <c r="G1808" s="116">
        <f t="shared" si="193"/>
        <v>1678349.8357489142</v>
      </c>
      <c r="H1808" s="110">
        <f t="shared" si="194"/>
        <v>4.238064167862561E-4</v>
      </c>
      <c r="I1808" s="111">
        <f t="shared" si="195"/>
        <v>6.4809955891462394E-3</v>
      </c>
    </row>
    <row r="1809" spans="3:9" x14ac:dyDescent="0.35">
      <c r="C1809" s="78">
        <f t="shared" si="191"/>
        <v>881500</v>
      </c>
      <c r="D1809" s="104">
        <v>4.210177953906316E-4</v>
      </c>
      <c r="E1809" s="105">
        <v>6.4454511354288821E-3</v>
      </c>
      <c r="F1809" s="115">
        <f t="shared" si="192"/>
        <v>12853.75192255945</v>
      </c>
      <c r="G1809" s="116">
        <f t="shared" si="193"/>
        <v>1669145.0728019653</v>
      </c>
      <c r="H1809" s="110">
        <f t="shared" si="194"/>
        <v>4.2101779539063154E-4</v>
      </c>
      <c r="I1809" s="111">
        <f t="shared" si="195"/>
        <v>6.4454511354288813E-3</v>
      </c>
    </row>
    <row r="1810" spans="3:9" x14ac:dyDescent="0.35">
      <c r="C1810" s="78">
        <f t="shared" si="191"/>
        <v>882000</v>
      </c>
      <c r="D1810" s="104">
        <v>4.1824071004157394E-4</v>
      </c>
      <c r="E1810" s="105">
        <v>6.4099914545644489E-3</v>
      </c>
      <c r="F1810" s="115">
        <f t="shared" si="192"/>
        <v>12768.96698820426</v>
      </c>
      <c r="G1810" s="116">
        <f t="shared" si="193"/>
        <v>1659962.263041348</v>
      </c>
      <c r="H1810" s="110">
        <f t="shared" si="194"/>
        <v>4.1824071004157394E-4</v>
      </c>
      <c r="I1810" s="111">
        <f t="shared" si="195"/>
        <v>6.409991454564448E-3</v>
      </c>
    </row>
    <row r="1811" spans="3:9" x14ac:dyDescent="0.35">
      <c r="C1811" s="78">
        <f t="shared" si="191"/>
        <v>882500</v>
      </c>
      <c r="D1811" s="104">
        <v>4.1547511301644457E-4</v>
      </c>
      <c r="E1811" s="105">
        <v>6.3746163443712837E-3</v>
      </c>
      <c r="F1811" s="115">
        <f t="shared" si="192"/>
        <v>12684.532794524161</v>
      </c>
      <c r="G1811" s="116">
        <f t="shared" si="193"/>
        <v>1650801.3541091264</v>
      </c>
      <c r="H1811" s="110">
        <f t="shared" si="194"/>
        <v>4.1547511301644462E-4</v>
      </c>
      <c r="I1811" s="111">
        <f t="shared" si="195"/>
        <v>6.3746163443712828E-3</v>
      </c>
    </row>
    <row r="1812" spans="3:9" x14ac:dyDescent="0.35">
      <c r="C1812" s="78">
        <f t="shared" si="191"/>
        <v>883000</v>
      </c>
      <c r="D1812" s="104">
        <v>4.1272095679002562E-4</v>
      </c>
      <c r="E1812" s="105">
        <v>6.3393256031499248E-3</v>
      </c>
      <c r="F1812" s="115">
        <f t="shared" si="192"/>
        <v>12600.447890565372</v>
      </c>
      <c r="G1812" s="116">
        <f t="shared" si="193"/>
        <v>1641662.2937722364</v>
      </c>
      <c r="H1812" s="110">
        <f t="shared" si="194"/>
        <v>4.1272095679002562E-4</v>
      </c>
      <c r="I1812" s="111">
        <f t="shared" si="195"/>
        <v>6.3393256031499231E-3</v>
      </c>
    </row>
    <row r="1813" spans="3:9" x14ac:dyDescent="0.35">
      <c r="C1813" s="78">
        <f t="shared" si="191"/>
        <v>883500</v>
      </c>
      <c r="D1813" s="104">
        <v>4.0997819403370308E-4</v>
      </c>
      <c r="E1813" s="105">
        <v>6.3041190296819639E-3</v>
      </c>
      <c r="F1813" s="115">
        <f t="shared" si="192"/>
        <v>12516.710831376473</v>
      </c>
      <c r="G1813" s="116">
        <f t="shared" si="193"/>
        <v>1632545.0299221899</v>
      </c>
      <c r="H1813" s="110">
        <f t="shared" si="194"/>
        <v>4.0997819403370308E-4</v>
      </c>
      <c r="I1813" s="111">
        <f t="shared" si="195"/>
        <v>6.3041190296819639E-3</v>
      </c>
    </row>
    <row r="1814" spans="3:9" x14ac:dyDescent="0.35">
      <c r="C1814" s="78">
        <f t="shared" si="191"/>
        <v>884000</v>
      </c>
      <c r="D1814" s="104">
        <v>4.072467776146523E-4</v>
      </c>
      <c r="E1814" s="105">
        <v>6.2689964232288953E-3</v>
      </c>
      <c r="F1814" s="115">
        <f t="shared" si="192"/>
        <v>12433.320177983524</v>
      </c>
      <c r="G1814" s="116">
        <f t="shared" si="193"/>
        <v>1623449.5105747762</v>
      </c>
      <c r="H1814" s="110">
        <f t="shared" si="194"/>
        <v>4.0724677761465241E-4</v>
      </c>
      <c r="I1814" s="111">
        <f t="shared" si="195"/>
        <v>6.2689964232288944E-3</v>
      </c>
    </row>
    <row r="1815" spans="3:9" x14ac:dyDescent="0.35">
      <c r="C1815" s="78">
        <f t="shared" si="191"/>
        <v>884500</v>
      </c>
      <c r="D1815" s="104">
        <v>4.0452666059503006E-4</v>
      </c>
      <c r="E1815" s="105">
        <v>6.2339575835309658E-3</v>
      </c>
      <c r="F1815" s="115">
        <f t="shared" si="192"/>
        <v>12350.274497365401</v>
      </c>
      <c r="G1815" s="116">
        <f t="shared" si="193"/>
        <v>1614375.6838697654</v>
      </c>
      <c r="H1815" s="110">
        <f t="shared" si="194"/>
        <v>4.0452666059503006E-4</v>
      </c>
      <c r="I1815" s="111">
        <f t="shared" si="195"/>
        <v>6.233957583530964E-3</v>
      </c>
    </row>
    <row r="1816" spans="3:9" x14ac:dyDescent="0.35">
      <c r="C1816" s="78">
        <f t="shared" si="191"/>
        <v>885000</v>
      </c>
      <c r="D1816" s="104">
        <v>4.0181779623116602E-4</v>
      </c>
      <c r="E1816" s="105">
        <v>6.1990023108060453E-3</v>
      </c>
      <c r="F1816" s="115">
        <f t="shared" si="192"/>
        <v>12267.572362429124</v>
      </c>
      <c r="G1816" s="116">
        <f t="shared" si="193"/>
        <v>1605323.4980706146</v>
      </c>
      <c r="H1816" s="110">
        <f t="shared" si="194"/>
        <v>4.0181779623116602E-4</v>
      </c>
      <c r="I1816" s="111">
        <f t="shared" si="195"/>
        <v>6.1990023108060444E-3</v>
      </c>
    </row>
    <row r="1817" spans="3:9" x14ac:dyDescent="0.35">
      <c r="C1817" s="78">
        <f t="shared" si="191"/>
        <v>885500</v>
      </c>
      <c r="D1817" s="104">
        <v>3.9912013797276135E-4</v>
      </c>
      <c r="E1817" s="105">
        <v>6.1641304057484742E-3</v>
      </c>
      <c r="F1817" s="115">
        <f t="shared" si="192"/>
        <v>12185.212351985372</v>
      </c>
      <c r="G1817" s="116">
        <f t="shared" si="193"/>
        <v>1596292.9015641701</v>
      </c>
      <c r="H1817" s="110">
        <f t="shared" si="194"/>
        <v>3.991201379727614E-4</v>
      </c>
      <c r="I1817" s="111">
        <f t="shared" si="195"/>
        <v>6.1641304057484733E-3</v>
      </c>
    </row>
    <row r="1818" spans="3:9" x14ac:dyDescent="0.35">
      <c r="C1818" s="78">
        <f t="shared" si="191"/>
        <v>886000</v>
      </c>
      <c r="D1818" s="104">
        <v>3.9643363946208692E-4</v>
      </c>
      <c r="E1818" s="105">
        <v>6.1293416695279357E-3</v>
      </c>
      <c r="F1818" s="115">
        <f t="shared" si="192"/>
        <v>12103.193050724019</v>
      </c>
      <c r="G1818" s="116">
        <f t="shared" si="193"/>
        <v>1587283.8428603753</v>
      </c>
      <c r="H1818" s="110">
        <f t="shared" si="194"/>
        <v>3.9643363946208692E-4</v>
      </c>
      <c r="I1818" s="111">
        <f t="shared" si="195"/>
        <v>6.1293416695279348E-3</v>
      </c>
    </row>
    <row r="1819" spans="3:9" x14ac:dyDescent="0.35">
      <c r="C1819" s="78">
        <f t="shared" si="191"/>
        <v>886500</v>
      </c>
      <c r="D1819" s="104">
        <v>3.9375825453318784E-4</v>
      </c>
      <c r="E1819" s="105">
        <v>6.0946359037883186E-3</v>
      </c>
      <c r="F1819" s="115">
        <f t="shared" si="192"/>
        <v>12021.513049189842</v>
      </c>
      <c r="G1819" s="116">
        <f t="shared" si="193"/>
        <v>1578296.2705919766</v>
      </c>
      <c r="H1819" s="110">
        <f t="shared" si="194"/>
        <v>3.9375825453318779E-4</v>
      </c>
      <c r="I1819" s="111">
        <f t="shared" si="195"/>
        <v>6.0946359037883186E-3</v>
      </c>
    </row>
    <row r="1820" spans="3:9" x14ac:dyDescent="0.35">
      <c r="C1820" s="78">
        <f t="shared" si="191"/>
        <v>887000</v>
      </c>
      <c r="D1820" s="104">
        <v>3.9109393721109017E-4</v>
      </c>
      <c r="E1820" s="105">
        <v>6.0600129106465903E-3</v>
      </c>
      <c r="F1820" s="115">
        <f t="shared" si="192"/>
        <v>11940.170943758298</v>
      </c>
      <c r="G1820" s="116">
        <f t="shared" si="193"/>
        <v>1569330.1335142299</v>
      </c>
      <c r="H1820" s="110">
        <f t="shared" si="194"/>
        <v>3.9109393721109022E-4</v>
      </c>
      <c r="I1820" s="111">
        <f t="shared" si="195"/>
        <v>6.0600129106465894E-3</v>
      </c>
    </row>
    <row r="1821" spans="3:9" x14ac:dyDescent="0.35">
      <c r="C1821" s="78">
        <f t="shared" si="191"/>
        <v>887500</v>
      </c>
      <c r="D1821" s="104">
        <v>3.8844064171100978E-4</v>
      </c>
      <c r="E1821" s="105">
        <v>6.0254724926916605E-3</v>
      </c>
      <c r="F1821" s="115">
        <f t="shared" si="192"/>
        <v>11859.165336611375</v>
      </c>
      <c r="G1821" s="116">
        <f t="shared" si="193"/>
        <v>1560385.3805046091</v>
      </c>
      <c r="H1821" s="110">
        <f t="shared" si="194"/>
        <v>3.8844064171100978E-4</v>
      </c>
      <c r="I1821" s="111">
        <f t="shared" si="195"/>
        <v>6.0254724926916596E-3</v>
      </c>
    </row>
    <row r="1822" spans="3:9" x14ac:dyDescent="0.35">
      <c r="C1822" s="78">
        <f t="shared" si="191"/>
        <v>888000</v>
      </c>
      <c r="D1822" s="104">
        <v>3.8579832243756685E-4</v>
      </c>
      <c r="E1822" s="105">
        <v>5.9910144529832675E-3</v>
      </c>
      <c r="F1822" s="115">
        <f t="shared" si="192"/>
        <v>11778.494835713615</v>
      </c>
      <c r="G1822" s="116">
        <f t="shared" si="193"/>
        <v>1551461.9605625151</v>
      </c>
      <c r="H1822" s="110">
        <f t="shared" si="194"/>
        <v>3.8579832243756685E-4</v>
      </c>
      <c r="I1822" s="111">
        <f t="shared" si="195"/>
        <v>5.9910144529832657E-3</v>
      </c>
    </row>
    <row r="1823" spans="3:9" x14ac:dyDescent="0.35">
      <c r="C1823" s="78">
        <f t="shared" si="191"/>
        <v>888500</v>
      </c>
      <c r="D1823" s="104">
        <v>3.8316693398400152E-4</v>
      </c>
      <c r="E1823" s="105">
        <v>5.9566385950508387E-3</v>
      </c>
      <c r="F1823" s="115">
        <f t="shared" si="192"/>
        <v>11698.158054788159</v>
      </c>
      <c r="G1823" s="116">
        <f t="shared" si="193"/>
        <v>1542559.8228089821</v>
      </c>
      <c r="H1823" s="110">
        <f t="shared" si="194"/>
        <v>3.8316693398400163E-4</v>
      </c>
      <c r="I1823" s="111">
        <f t="shared" si="195"/>
        <v>5.9566385950508387E-3</v>
      </c>
    </row>
    <row r="1824" spans="3:9" x14ac:dyDescent="0.35">
      <c r="C1824" s="78">
        <f t="shared" si="191"/>
        <v>889000</v>
      </c>
      <c r="D1824" s="104">
        <v>3.8054643113139447E-4</v>
      </c>
      <c r="E1824" s="105">
        <v>5.9223447228923887E-3</v>
      </c>
      <c r="F1824" s="115">
        <f t="shared" si="192"/>
        <v>11618.153613292952</v>
      </c>
      <c r="G1824" s="116">
        <f t="shared" si="193"/>
        <v>1533678.9164863918</v>
      </c>
      <c r="H1824" s="110">
        <f t="shared" si="194"/>
        <v>3.8054643113139453E-4</v>
      </c>
      <c r="I1824" s="111">
        <f t="shared" si="195"/>
        <v>5.9223447228923878E-3</v>
      </c>
    </row>
    <row r="1825" spans="3:9" x14ac:dyDescent="0.35">
      <c r="C1825" s="78">
        <f t="shared" si="191"/>
        <v>889500</v>
      </c>
      <c r="D1825" s="104">
        <v>3.7793676884788872E-4</v>
      </c>
      <c r="E1825" s="105">
        <v>5.8881326409733889E-3</v>
      </c>
      <c r="F1825" s="115">
        <f t="shared" si="192"/>
        <v>11538.480136396993</v>
      </c>
      <c r="G1825" s="116">
        <f t="shared" si="193"/>
        <v>1524819.1909581807</v>
      </c>
      <c r="H1825" s="110">
        <f t="shared" si="194"/>
        <v>3.7793676884788878E-4</v>
      </c>
      <c r="I1825" s="111">
        <f t="shared" si="195"/>
        <v>5.888132640973388E-3</v>
      </c>
    </row>
    <row r="1826" spans="3:9" x14ac:dyDescent="0.35">
      <c r="C1826" s="78">
        <f t="shared" si="191"/>
        <v>890000</v>
      </c>
      <c r="D1826" s="104">
        <v>3.7533790228791593E-4</v>
      </c>
      <c r="E1826" s="105">
        <v>5.8540021542256588E-3</v>
      </c>
      <c r="F1826" s="115">
        <f t="shared" si="192"/>
        <v>11459.136254956706</v>
      </c>
      <c r="G1826" s="116">
        <f t="shared" si="193"/>
        <v>1515980.5957085534</v>
      </c>
      <c r="H1826" s="110">
        <f t="shared" si="194"/>
        <v>3.7533790228791593E-4</v>
      </c>
      <c r="I1826" s="111">
        <f t="shared" si="195"/>
        <v>5.8540021542256588E-3</v>
      </c>
    </row>
    <row r="1827" spans="3:9" x14ac:dyDescent="0.35">
      <c r="C1827" s="78">
        <f t="shared" si="191"/>
        <v>890500</v>
      </c>
      <c r="D1827" s="104">
        <v>3.7274978679142738E-4</v>
      </c>
      <c r="E1827" s="105">
        <v>5.8199530680462528E-3</v>
      </c>
      <c r="F1827" s="115">
        <f t="shared" si="192"/>
        <v>11380.120605492461</v>
      </c>
      <c r="G1827" s="116">
        <f t="shared" si="193"/>
        <v>1507163.0803421938</v>
      </c>
      <c r="H1827" s="110">
        <f t="shared" si="194"/>
        <v>3.7274978679142738E-4</v>
      </c>
      <c r="I1827" s="111">
        <f t="shared" si="195"/>
        <v>5.8199530680462528E-3</v>
      </c>
    </row>
    <row r="1828" spans="3:9" x14ac:dyDescent="0.35">
      <c r="C1828" s="78">
        <f t="shared" si="191"/>
        <v>891000</v>
      </c>
      <c r="D1828" s="104">
        <v>3.7017237788312414E-4</v>
      </c>
      <c r="E1828" s="105">
        <v>5.7859851882963442E-3</v>
      </c>
      <c r="F1828" s="115">
        <f t="shared" si="192"/>
        <v>11301.431830165075</v>
      </c>
      <c r="G1828" s="116">
        <f t="shared" si="193"/>
        <v>1498366.5945839758</v>
      </c>
      <c r="H1828" s="110">
        <f t="shared" si="194"/>
        <v>3.701723778831242E-4</v>
      </c>
      <c r="I1828" s="111">
        <f t="shared" si="195"/>
        <v>5.7859851882963434E-3</v>
      </c>
    </row>
    <row r="1829" spans="3:9" x14ac:dyDescent="0.35">
      <c r="C1829" s="78">
        <f t="shared" si="191"/>
        <v>891500</v>
      </c>
      <c r="D1829" s="104">
        <v>3.6760563127169438E-4</v>
      </c>
      <c r="E1829" s="105">
        <v>5.7520983213001312E-3</v>
      </c>
      <c r="F1829" s="115">
        <f t="shared" si="192"/>
        <v>11223.068576752526</v>
      </c>
      <c r="G1829" s="116">
        <f t="shared" si="193"/>
        <v>1489591.0882786813</v>
      </c>
      <c r="H1829" s="110">
        <f t="shared" si="194"/>
        <v>3.6760563127169438E-4</v>
      </c>
      <c r="I1829" s="111">
        <f t="shared" si="195"/>
        <v>5.7520983213001304E-3</v>
      </c>
    </row>
    <row r="1830" spans="3:9" x14ac:dyDescent="0.35">
      <c r="C1830" s="78">
        <f t="shared" si="191"/>
        <v>892000</v>
      </c>
      <c r="D1830" s="104">
        <v>3.6504950284905178E-4</v>
      </c>
      <c r="E1830" s="105">
        <v>5.7182922738437192E-3</v>
      </c>
      <c r="F1830" s="115">
        <f t="shared" si="192"/>
        <v>11145.029498626704</v>
      </c>
      <c r="G1830" s="116">
        <f t="shared" si="193"/>
        <v>1480836.5113907091</v>
      </c>
      <c r="H1830" s="110">
        <f t="shared" si="194"/>
        <v>3.6504950284905178E-4</v>
      </c>
      <c r="I1830" s="111">
        <f t="shared" si="195"/>
        <v>5.7182922738437192E-3</v>
      </c>
    </row>
    <row r="1831" spans="3:9" x14ac:dyDescent="0.35">
      <c r="C1831" s="78">
        <f t="shared" si="191"/>
        <v>892500</v>
      </c>
      <c r="D1831" s="104">
        <v>3.6250394868957771E-4</v>
      </c>
      <c r="E1831" s="105">
        <v>5.68456685317403E-3</v>
      </c>
      <c r="F1831" s="115">
        <f t="shared" si="192"/>
        <v>11067.313254730265</v>
      </c>
      <c r="G1831" s="116">
        <f t="shared" si="193"/>
        <v>1472102.8140037938</v>
      </c>
      <c r="H1831" s="110">
        <f t="shared" si="194"/>
        <v>3.6250394868957771E-4</v>
      </c>
      <c r="I1831" s="111">
        <f t="shared" si="195"/>
        <v>5.6845668531740291E-3</v>
      </c>
    </row>
    <row r="1832" spans="3:9" x14ac:dyDescent="0.35">
      <c r="C1832" s="78">
        <f t="shared" si="191"/>
        <v>893000</v>
      </c>
      <c r="D1832" s="104">
        <v>3.5996892504936594E-4</v>
      </c>
      <c r="E1832" s="105">
        <v>5.6509218669976895E-3</v>
      </c>
      <c r="F1832" s="115">
        <f t="shared" si="192"/>
        <v>10989.918509553585</v>
      </c>
      <c r="G1832" s="116">
        <f t="shared" si="193"/>
        <v>1463389.946320717</v>
      </c>
      <c r="H1832" s="110">
        <f t="shared" si="194"/>
        <v>3.59968925049366E-4</v>
      </c>
      <c r="I1832" s="111">
        <f t="shared" si="195"/>
        <v>5.6509218669976895E-3</v>
      </c>
    </row>
    <row r="1833" spans="3:9" x14ac:dyDescent="0.35">
      <c r="C1833" s="78">
        <f t="shared" si="191"/>
        <v>893500</v>
      </c>
      <c r="D1833" s="104">
        <v>3.5744438836547167E-4</v>
      </c>
      <c r="E1833" s="105">
        <v>5.6173571234799519E-3</v>
      </c>
      <c r="F1833" s="115">
        <f t="shared" si="192"/>
        <v>10912.843933111822</v>
      </c>
      <c r="G1833" s="116">
        <f t="shared" si="193"/>
        <v>1454697.8586630288</v>
      </c>
      <c r="H1833" s="110">
        <f t="shared" si="194"/>
        <v>3.5744438836547173E-4</v>
      </c>
      <c r="I1833" s="111">
        <f t="shared" si="195"/>
        <v>5.617357123479951E-3</v>
      </c>
    </row>
    <row r="1834" spans="3:9" x14ac:dyDescent="0.35">
      <c r="C1834" s="78">
        <f t="shared" si="191"/>
        <v>894000</v>
      </c>
      <c r="D1834" s="104">
        <v>3.5493029525516227E-4</v>
      </c>
      <c r="E1834" s="105">
        <v>5.5838724312435844E-3</v>
      </c>
      <c r="F1834" s="115">
        <f t="shared" si="192"/>
        <v>10836.088200922046</v>
      </c>
      <c r="G1834" s="116">
        <f t="shared" si="193"/>
        <v>1446026.5014707593</v>
      </c>
      <c r="H1834" s="110">
        <f t="shared" si="194"/>
        <v>3.5493029525516227E-4</v>
      </c>
      <c r="I1834" s="111">
        <f t="shared" si="195"/>
        <v>5.5838724312435844E-3</v>
      </c>
    </row>
    <row r="1835" spans="3:9" x14ac:dyDescent="0.35">
      <c r="C1835" s="78">
        <f t="shared" si="191"/>
        <v>894500</v>
      </c>
      <c r="D1835" s="104">
        <v>3.5242660251517147E-4</v>
      </c>
      <c r="E1835" s="105">
        <v>5.5504675993677879E-3</v>
      </c>
      <c r="F1835" s="115">
        <f t="shared" si="192"/>
        <v>10759.649993980471</v>
      </c>
      <c r="G1835" s="116">
        <f t="shared" si="193"/>
        <v>1437375.8253021387</v>
      </c>
      <c r="H1835" s="110">
        <f t="shared" si="194"/>
        <v>3.5242660251517147E-4</v>
      </c>
      <c r="I1835" s="111">
        <f t="shared" si="195"/>
        <v>5.5504675993677879E-3</v>
      </c>
    </row>
    <row r="1836" spans="3:9" x14ac:dyDescent="0.35">
      <c r="C1836" s="78">
        <f t="shared" si="191"/>
        <v>895000</v>
      </c>
      <c r="D1836" s="104">
        <v>3.4993326712095852E-4</v>
      </c>
      <c r="E1836" s="105">
        <v>5.5171424373871066E-3</v>
      </c>
      <c r="F1836" s="115">
        <f t="shared" si="192"/>
        <v>10683.527998739832</v>
      </c>
      <c r="G1836" s="116">
        <f t="shared" si="193"/>
        <v>1428745.7808333149</v>
      </c>
      <c r="H1836" s="110">
        <f t="shared" si="194"/>
        <v>3.4993326712095852E-4</v>
      </c>
      <c r="I1836" s="111">
        <f t="shared" si="195"/>
        <v>5.5171424373871058E-3</v>
      </c>
    </row>
    <row r="1837" spans="3:9" x14ac:dyDescent="0.35">
      <c r="C1837" s="78">
        <f t="shared" si="191"/>
        <v>895500</v>
      </c>
      <c r="D1837" s="104">
        <v>3.4745024622596726E-4</v>
      </c>
      <c r="E1837" s="105">
        <v>5.4838967552903383E-3</v>
      </c>
      <c r="F1837" s="115">
        <f t="shared" si="192"/>
        <v>10607.720907086767</v>
      </c>
      <c r="G1837" s="116">
        <f t="shared" si="193"/>
        <v>1420136.3188580719</v>
      </c>
      <c r="H1837" s="110">
        <f t="shared" si="194"/>
        <v>3.4745024622596731E-4</v>
      </c>
      <c r="I1837" s="111">
        <f t="shared" si="195"/>
        <v>5.4838967552903375E-3</v>
      </c>
    </row>
    <row r="1838" spans="3:9" x14ac:dyDescent="0.35">
      <c r="C1838" s="78">
        <f t="shared" si="191"/>
        <v>896000</v>
      </c>
      <c r="D1838" s="104">
        <v>3.4497749716089009E-4</v>
      </c>
      <c r="E1838" s="105">
        <v>5.4507303635194584E-3</v>
      </c>
      <c r="F1838" s="115">
        <f t="shared" si="192"/>
        <v>10532.227416319345</v>
      </c>
      <c r="G1838" s="116">
        <f t="shared" si="193"/>
        <v>1411547.3902875509</v>
      </c>
      <c r="H1838" s="110">
        <f t="shared" si="194"/>
        <v>3.4497749716089015E-4</v>
      </c>
      <c r="I1838" s="111">
        <f t="shared" si="195"/>
        <v>5.4507303635194584E-3</v>
      </c>
    </row>
    <row r="1839" spans="3:9" x14ac:dyDescent="0.35">
      <c r="C1839" s="78">
        <f t="shared" si="191"/>
        <v>896500</v>
      </c>
      <c r="D1839" s="104">
        <v>3.4251497743293578E-4</v>
      </c>
      <c r="E1839" s="105">
        <v>5.4176430729685329E-3</v>
      </c>
      <c r="F1839" s="115">
        <f t="shared" si="192"/>
        <v>10457.046229124715</v>
      </c>
      <c r="G1839" s="116">
        <f t="shared" si="193"/>
        <v>1402978.9461499676</v>
      </c>
      <c r="H1839" s="110">
        <f t="shared" si="194"/>
        <v>3.4251497743293578E-4</v>
      </c>
      <c r="I1839" s="111">
        <f t="shared" si="195"/>
        <v>5.4176430729685329E-3</v>
      </c>
    </row>
    <row r="1840" spans="3:9" x14ac:dyDescent="0.35">
      <c r="C1840" s="78">
        <f t="shared" ref="C1840:C1903" si="196">C1839+500</f>
        <v>897000</v>
      </c>
      <c r="D1840" s="104">
        <v>3.4006264472509766E-4</v>
      </c>
      <c r="E1840" s="105">
        <v>5.3846346949826401E-3</v>
      </c>
      <c r="F1840" s="115">
        <f t="shared" ref="F1840:F1903" si="197">D1840*F$46</f>
        <v>10382.176053556761</v>
      </c>
      <c r="G1840" s="116">
        <f t="shared" ref="G1840:G1903" si="198">E1840*G$46</f>
        <v>1394430.9375903353</v>
      </c>
      <c r="H1840" s="110">
        <f t="shared" ref="H1840:H1903" si="199">((1000*F1840)/H$45)/H$46</f>
        <v>3.4006264472509766E-4</v>
      </c>
      <c r="I1840" s="111">
        <f t="shared" ref="I1840:I1903" si="200">((1000*G1840)/I$45)/I$46</f>
        <v>5.3846346949826393E-3</v>
      </c>
    </row>
    <row r="1841" spans="3:9" x14ac:dyDescent="0.35">
      <c r="C1841" s="78">
        <f t="shared" si="196"/>
        <v>897500</v>
      </c>
      <c r="D1841" s="104">
        <v>3.3762045689542705E-4</v>
      </c>
      <c r="E1841" s="105">
        <v>5.3517050413567991E-3</v>
      </c>
      <c r="F1841" s="115">
        <f t="shared" si="197"/>
        <v>10307.615603013917</v>
      </c>
      <c r="G1841" s="116">
        <f t="shared" si="198"/>
        <v>1385903.3158701854</v>
      </c>
      <c r="H1841" s="110">
        <f t="shared" si="199"/>
        <v>3.3762045689542705E-4</v>
      </c>
      <c r="I1841" s="111">
        <f t="shared" si="200"/>
        <v>5.3517050413567982E-3</v>
      </c>
    </row>
    <row r="1842" spans="3:9" x14ac:dyDescent="0.35">
      <c r="C1842" s="78">
        <f t="shared" si="196"/>
        <v>898000</v>
      </c>
      <c r="D1842" s="104">
        <v>3.3518837197631047E-4</v>
      </c>
      <c r="E1842" s="105">
        <v>5.3188539243348935E-3</v>
      </c>
      <c r="F1842" s="115">
        <f t="shared" si="197"/>
        <v>10233.36359621711</v>
      </c>
      <c r="G1842" s="116">
        <f t="shared" si="198"/>
        <v>1377396.0323672898</v>
      </c>
      <c r="H1842" s="110">
        <f t="shared" si="199"/>
        <v>3.3518837197631053E-4</v>
      </c>
      <c r="I1842" s="111">
        <f t="shared" si="200"/>
        <v>5.3188539243348935E-3</v>
      </c>
    </row>
    <row r="1843" spans="3:9" x14ac:dyDescent="0.35">
      <c r="C1843" s="78">
        <f t="shared" si="196"/>
        <v>898500</v>
      </c>
      <c r="D1843" s="104">
        <v>3.3276634817374582E-4</v>
      </c>
      <c r="E1843" s="105">
        <v>5.2860811566086017E-3</v>
      </c>
      <c r="F1843" s="115">
        <f t="shared" si="197"/>
        <v>10159.418757187645</v>
      </c>
      <c r="G1843" s="116">
        <f t="shared" si="198"/>
        <v>1368909.0385753829</v>
      </c>
      <c r="H1843" s="110">
        <f t="shared" si="199"/>
        <v>3.3276634817374582E-4</v>
      </c>
      <c r="I1843" s="111">
        <f t="shared" si="200"/>
        <v>5.2860811566086009E-3</v>
      </c>
    </row>
    <row r="1844" spans="3:9" x14ac:dyDescent="0.35">
      <c r="C1844" s="78">
        <f t="shared" si="196"/>
        <v>899000</v>
      </c>
      <c r="D1844" s="104">
        <v>3.3035434386662689E-4</v>
      </c>
      <c r="E1844" s="105">
        <v>5.2533865513163256E-3</v>
      </c>
      <c r="F1844" s="115">
        <f t="shared" si="197"/>
        <v>10085.77981522538</v>
      </c>
      <c r="G1844" s="116">
        <f t="shared" si="198"/>
        <v>1360442.2861038856</v>
      </c>
      <c r="H1844" s="110">
        <f t="shared" si="199"/>
        <v>3.3035434386662689E-4</v>
      </c>
      <c r="I1844" s="111">
        <f t="shared" si="200"/>
        <v>5.2533865513163256E-3</v>
      </c>
    </row>
    <row r="1845" spans="3:9" x14ac:dyDescent="0.35">
      <c r="C1845" s="78">
        <f t="shared" si="196"/>
        <v>899500</v>
      </c>
      <c r="D1845" s="104">
        <v>3.2795231760602596E-4</v>
      </c>
      <c r="E1845" s="105">
        <v>5.2207699220421355E-3</v>
      </c>
      <c r="F1845" s="115">
        <f t="shared" si="197"/>
        <v>10012.445504886809</v>
      </c>
      <c r="G1845" s="116">
        <f t="shared" si="198"/>
        <v>1351995.7266776306</v>
      </c>
      <c r="H1845" s="110">
        <f t="shared" si="199"/>
        <v>3.2795231760602601E-4</v>
      </c>
      <c r="I1845" s="111">
        <f t="shared" si="200"/>
        <v>5.2207699220421346E-3</v>
      </c>
    </row>
    <row r="1846" spans="3:9" x14ac:dyDescent="0.35">
      <c r="C1846" s="78">
        <f t="shared" si="196"/>
        <v>900000</v>
      </c>
      <c r="D1846" s="104">
        <v>3.255602281144824E-4</v>
      </c>
      <c r="E1846" s="105">
        <v>5.1882310828146932E-3</v>
      </c>
      <c r="F1846" s="115">
        <f t="shared" si="197"/>
        <v>9939.4145659633505</v>
      </c>
      <c r="G1846" s="116">
        <f t="shared" si="198"/>
        <v>1343569.3121365844</v>
      </c>
      <c r="H1846" s="110">
        <f t="shared" si="199"/>
        <v>3.255602281144824E-4</v>
      </c>
      <c r="I1846" s="111">
        <f t="shared" si="200"/>
        <v>5.1882310828146923E-3</v>
      </c>
    </row>
    <row r="1847" spans="3:9" x14ac:dyDescent="0.35">
      <c r="C1847" s="78">
        <f t="shared" si="196"/>
        <v>900500</v>
      </c>
      <c r="D1847" s="104">
        <v>3.2317803428529349E-4</v>
      </c>
      <c r="E1847" s="105">
        <v>5.1557698481062035E-3</v>
      </c>
      <c r="F1847" s="115">
        <f t="shared" si="197"/>
        <v>9866.6857434596932</v>
      </c>
      <c r="G1847" s="116">
        <f t="shared" si="198"/>
        <v>1335162.9944355756</v>
      </c>
      <c r="H1847" s="110">
        <f t="shared" si="199"/>
        <v>3.2317803428529349E-4</v>
      </c>
      <c r="I1847" s="111">
        <f t="shared" si="200"/>
        <v>5.1557698481062026E-3</v>
      </c>
    </row>
    <row r="1848" spans="3:9" x14ac:dyDescent="0.35">
      <c r="C1848" s="78">
        <f t="shared" si="196"/>
        <v>901000</v>
      </c>
      <c r="D1848" s="104">
        <v>3.2080569518180835E-4</v>
      </c>
      <c r="E1848" s="105">
        <v>5.1233860328313494E-3</v>
      </c>
      <c r="F1848" s="115">
        <f t="shared" si="197"/>
        <v>9794.2577875722418</v>
      </c>
      <c r="G1848" s="116">
        <f t="shared" si="198"/>
        <v>1326776.7256440187</v>
      </c>
      <c r="H1848" s="110">
        <f t="shared" si="199"/>
        <v>3.208056951818084E-4</v>
      </c>
      <c r="I1848" s="111">
        <f t="shared" si="200"/>
        <v>5.1233860328313485E-3</v>
      </c>
    </row>
    <row r="1849" spans="3:9" x14ac:dyDescent="0.35">
      <c r="C1849" s="78">
        <f t="shared" si="196"/>
        <v>901500</v>
      </c>
      <c r="D1849" s="104">
        <v>3.1844317003672321E-4</v>
      </c>
      <c r="E1849" s="105">
        <v>5.0910794523462395E-3</v>
      </c>
      <c r="F1849" s="115">
        <f t="shared" si="197"/>
        <v>9722.129453667596</v>
      </c>
      <c r="G1849" s="116">
        <f t="shared" si="198"/>
        <v>1318410.4579456425</v>
      </c>
      <c r="H1849" s="110">
        <f t="shared" si="199"/>
        <v>3.1844317003672321E-4</v>
      </c>
      <c r="I1849" s="111">
        <f t="shared" si="200"/>
        <v>5.0910794523462387E-3</v>
      </c>
    </row>
    <row r="1850" spans="3:9" x14ac:dyDescent="0.35">
      <c r="C1850" s="78">
        <f t="shared" si="196"/>
        <v>902000</v>
      </c>
      <c r="D1850" s="104">
        <v>3.1609041825138176E-4</v>
      </c>
      <c r="E1850" s="105">
        <v>5.0588499224473553E-3</v>
      </c>
      <c r="F1850" s="115">
        <f t="shared" si="197"/>
        <v>9650.2995022611976</v>
      </c>
      <c r="G1850" s="116">
        <f t="shared" si="198"/>
        <v>1310064.1436382164</v>
      </c>
      <c r="H1850" s="110">
        <f t="shared" si="199"/>
        <v>3.1609041825138176E-4</v>
      </c>
      <c r="I1850" s="111">
        <f t="shared" si="200"/>
        <v>5.0588499224473553E-3</v>
      </c>
    </row>
    <row r="1851" spans="3:9" x14ac:dyDescent="0.35">
      <c r="C1851" s="78">
        <f t="shared" si="196"/>
        <v>902500</v>
      </c>
      <c r="D1851" s="104">
        <v>3.1374739939507806E-4</v>
      </c>
      <c r="E1851" s="105">
        <v>5.0266972593704991E-3</v>
      </c>
      <c r="F1851" s="115">
        <f t="shared" si="197"/>
        <v>9578.7666989960453</v>
      </c>
      <c r="G1851" s="116">
        <f t="shared" si="198"/>
        <v>1301737.7351332784</v>
      </c>
      <c r="H1851" s="110">
        <f t="shared" si="199"/>
        <v>3.1374739939507806E-4</v>
      </c>
      <c r="I1851" s="111">
        <f t="shared" si="200"/>
        <v>5.0266972593704983E-3</v>
      </c>
    </row>
    <row r="1852" spans="3:9" x14ac:dyDescent="0.35">
      <c r="C1852" s="78">
        <f t="shared" si="196"/>
        <v>903000</v>
      </c>
      <c r="D1852" s="104">
        <v>3.1141407320436015E-4</v>
      </c>
      <c r="E1852" s="105">
        <v>4.9946212797897429E-3</v>
      </c>
      <c r="F1852" s="115">
        <f t="shared" si="197"/>
        <v>9507.5298146214282</v>
      </c>
      <c r="G1852" s="116">
        <f t="shared" si="198"/>
        <v>1293431.1849558637</v>
      </c>
      <c r="H1852" s="110">
        <f t="shared" si="199"/>
        <v>3.114140732043602E-4</v>
      </c>
      <c r="I1852" s="111">
        <f t="shared" si="200"/>
        <v>4.9946212797897429E-3</v>
      </c>
    </row>
    <row r="1853" spans="3:9" x14ac:dyDescent="0.35">
      <c r="C1853" s="78">
        <f t="shared" si="196"/>
        <v>903500</v>
      </c>
      <c r="D1853" s="104">
        <v>3.0909039958233948E-4</v>
      </c>
      <c r="E1853" s="105">
        <v>4.962621800816398E-3</v>
      </c>
      <c r="F1853" s="115">
        <f t="shared" si="197"/>
        <v>9436.5876249718513</v>
      </c>
      <c r="G1853" s="116">
        <f t="shared" si="198"/>
        <v>1285144.445744236</v>
      </c>
      <c r="H1853" s="110">
        <f t="shared" si="199"/>
        <v>3.0909039958233953E-4</v>
      </c>
      <c r="I1853" s="111">
        <f t="shared" si="200"/>
        <v>4.9626218008163971E-3</v>
      </c>
    </row>
    <row r="1854" spans="3:9" x14ac:dyDescent="0.35">
      <c r="C1854" s="78">
        <f t="shared" si="196"/>
        <v>904000</v>
      </c>
      <c r="D1854" s="104">
        <v>3.0677633859800145E-4</v>
      </c>
      <c r="E1854" s="105">
        <v>4.9306986399979547E-3</v>
      </c>
      <c r="F1854" s="115">
        <f t="shared" si="197"/>
        <v>9365.9389109459808</v>
      </c>
      <c r="G1854" s="116">
        <f t="shared" si="198"/>
        <v>1276877.4702496147</v>
      </c>
      <c r="H1854" s="110">
        <f t="shared" si="199"/>
        <v>3.0677633859800139E-4</v>
      </c>
      <c r="I1854" s="111">
        <f t="shared" si="200"/>
        <v>4.9306986399979538E-3</v>
      </c>
    </row>
    <row r="1855" spans="3:9" x14ac:dyDescent="0.35">
      <c r="C1855" s="78">
        <f t="shared" si="196"/>
        <v>904500</v>
      </c>
      <c r="D1855" s="104">
        <v>3.0447185048551871E-4</v>
      </c>
      <c r="E1855" s="105">
        <v>4.8988516153170491E-3</v>
      </c>
      <c r="F1855" s="115">
        <f t="shared" si="197"/>
        <v>9295.5824584856837</v>
      </c>
      <c r="G1855" s="116">
        <f t="shared" si="198"/>
        <v>1268630.2113359065</v>
      </c>
      <c r="H1855" s="110">
        <f t="shared" si="199"/>
        <v>3.0447185048551871E-4</v>
      </c>
      <c r="I1855" s="111">
        <f t="shared" si="200"/>
        <v>4.8988516153170483E-3</v>
      </c>
    </row>
    <row r="1856" spans="3:9" x14ac:dyDescent="0.35">
      <c r="C1856" s="78">
        <f t="shared" si="196"/>
        <v>905000</v>
      </c>
      <c r="D1856" s="104">
        <v>3.0217689564356889E-4</v>
      </c>
      <c r="E1856" s="105">
        <v>4.867080545190426E-3</v>
      </c>
      <c r="F1856" s="115">
        <f t="shared" si="197"/>
        <v>9225.5170585551896</v>
      </c>
      <c r="G1856" s="116">
        <f t="shared" si="198"/>
        <v>1260402.6219794371</v>
      </c>
      <c r="H1856" s="110">
        <f t="shared" si="199"/>
        <v>3.0217689564356894E-4</v>
      </c>
      <c r="I1856" s="111">
        <f t="shared" si="200"/>
        <v>4.867080545190426E-3</v>
      </c>
    </row>
    <row r="1857" spans="3:9" x14ac:dyDescent="0.35">
      <c r="C1857" s="78">
        <f t="shared" si="196"/>
        <v>905500</v>
      </c>
      <c r="D1857" s="104">
        <v>2.9989143463465329E-4</v>
      </c>
      <c r="E1857" s="105">
        <v>4.8353852484679044E-3</v>
      </c>
      <c r="F1857" s="115">
        <f t="shared" si="197"/>
        <v>9155.7415071202977</v>
      </c>
      <c r="G1857" s="116">
        <f t="shared" si="198"/>
        <v>1252194.6552686829</v>
      </c>
      <c r="H1857" s="110">
        <f t="shared" si="199"/>
        <v>2.9989143463465335E-4</v>
      </c>
      <c r="I1857" s="111">
        <f t="shared" si="200"/>
        <v>4.8353852484679044E-3</v>
      </c>
    </row>
    <row r="1858" spans="3:9" x14ac:dyDescent="0.35">
      <c r="C1858" s="78">
        <f t="shared" si="196"/>
        <v>906000</v>
      </c>
      <c r="D1858" s="104">
        <v>2.9761542818441917E-4</v>
      </c>
      <c r="E1858" s="105">
        <v>4.8037655444313435E-3</v>
      </c>
      <c r="F1858" s="115">
        <f t="shared" si="197"/>
        <v>9086.2546051276859</v>
      </c>
      <c r="G1858" s="116">
        <f t="shared" si="198"/>
        <v>1244006.2644040037</v>
      </c>
      <c r="H1858" s="110">
        <f t="shared" si="199"/>
        <v>2.9761542818441923E-4</v>
      </c>
      <c r="I1858" s="111">
        <f t="shared" si="200"/>
        <v>4.8037655444313435E-3</v>
      </c>
    </row>
    <row r="1859" spans="3:9" x14ac:dyDescent="0.35">
      <c r="C1859" s="78">
        <f t="shared" si="196"/>
        <v>906500</v>
      </c>
      <c r="D1859" s="104">
        <v>2.9534883718098531E-4</v>
      </c>
      <c r="E1859" s="105">
        <v>4.7722212527936082E-3</v>
      </c>
      <c r="F1859" s="115">
        <f t="shared" si="197"/>
        <v>9017.0551584843142</v>
      </c>
      <c r="G1859" s="116">
        <f t="shared" si="198"/>
        <v>1235837.4026973746</v>
      </c>
      <c r="H1859" s="110">
        <f t="shared" si="199"/>
        <v>2.9534883718098531E-4</v>
      </c>
      <c r="I1859" s="111">
        <f t="shared" si="200"/>
        <v>4.7722212527936073E-3</v>
      </c>
    </row>
    <row r="1860" spans="3:9" x14ac:dyDescent="0.35">
      <c r="C1860" s="78">
        <f t="shared" si="196"/>
        <v>907000</v>
      </c>
      <c r="D1860" s="104">
        <v>2.9309162267426961E-4</v>
      </c>
      <c r="E1860" s="105">
        <v>4.7407521936975484E-3</v>
      </c>
      <c r="F1860" s="115">
        <f t="shared" si="197"/>
        <v>8948.1419780369015</v>
      </c>
      <c r="G1860" s="116">
        <f t="shared" si="198"/>
        <v>1227688.0235721215</v>
      </c>
      <c r="H1860" s="110">
        <f t="shared" si="199"/>
        <v>2.9309162267426956E-4</v>
      </c>
      <c r="I1860" s="111">
        <f t="shared" si="200"/>
        <v>4.7407521936975484E-3</v>
      </c>
    </row>
    <row r="1861" spans="3:9" x14ac:dyDescent="0.35">
      <c r="C1861" s="78">
        <f t="shared" si="196"/>
        <v>907500</v>
      </c>
      <c r="D1861" s="104">
        <v>2.9084374587531902E-4</v>
      </c>
      <c r="E1861" s="105">
        <v>4.709358187714968E-3</v>
      </c>
      <c r="F1861" s="115">
        <f t="shared" si="197"/>
        <v>8879.5138795514704</v>
      </c>
      <c r="G1861" s="116">
        <f t="shared" si="198"/>
        <v>1219558.0805626549</v>
      </c>
      <c r="H1861" s="110">
        <f t="shared" si="199"/>
        <v>2.9084374587531908E-4</v>
      </c>
      <c r="I1861" s="111">
        <f t="shared" si="200"/>
        <v>4.709358187714968E-3</v>
      </c>
    </row>
    <row r="1862" spans="3:9" x14ac:dyDescent="0.35">
      <c r="C1862" s="78">
        <f t="shared" si="196"/>
        <v>908000</v>
      </c>
      <c r="D1862" s="104">
        <v>2.8860516815564467E-4</v>
      </c>
      <c r="E1862" s="105">
        <v>4.6780390558456052E-3</v>
      </c>
      <c r="F1862" s="115">
        <f t="shared" si="197"/>
        <v>8811.1696836930369</v>
      </c>
      <c r="G1862" s="116">
        <f t="shared" si="198"/>
        <v>1211447.5273142043</v>
      </c>
      <c r="H1862" s="110">
        <f t="shared" si="199"/>
        <v>2.8860516815564467E-4</v>
      </c>
      <c r="I1862" s="111">
        <f t="shared" si="200"/>
        <v>4.6780390558456043E-3</v>
      </c>
    </row>
    <row r="1863" spans="3:9" x14ac:dyDescent="0.35">
      <c r="C1863" s="78">
        <f t="shared" si="196"/>
        <v>908500</v>
      </c>
      <c r="D1863" s="104">
        <v>2.8637585104655669E-4</v>
      </c>
      <c r="E1863" s="105">
        <v>4.6467946195161078E-3</v>
      </c>
      <c r="F1863" s="115">
        <f t="shared" si="197"/>
        <v>8743.1082160053174</v>
      </c>
      <c r="G1863" s="116">
        <f t="shared" si="198"/>
        <v>1203356.3175825546</v>
      </c>
      <c r="H1863" s="110">
        <f t="shared" si="199"/>
        <v>2.8637585104655675E-4</v>
      </c>
      <c r="I1863" s="111">
        <f t="shared" si="200"/>
        <v>4.6467946195161078E-3</v>
      </c>
    </row>
    <row r="1864" spans="3:9" x14ac:dyDescent="0.35">
      <c r="C1864" s="78">
        <f t="shared" si="196"/>
        <v>909000</v>
      </c>
      <c r="D1864" s="104">
        <v>2.8415575623850391E-4</v>
      </c>
      <c r="E1864" s="105">
        <v>4.6156247005790223E-3</v>
      </c>
      <c r="F1864" s="115">
        <f t="shared" si="197"/>
        <v>8675.3283068905603</v>
      </c>
      <c r="G1864" s="116">
        <f t="shared" si="198"/>
        <v>1195284.4052337829</v>
      </c>
      <c r="H1864" s="110">
        <f t="shared" si="199"/>
        <v>2.8415575623850391E-4</v>
      </c>
      <c r="I1864" s="111">
        <f t="shared" si="200"/>
        <v>4.6156247005790223E-3</v>
      </c>
    </row>
    <row r="1865" spans="3:9" x14ac:dyDescent="0.35">
      <c r="C1865" s="78">
        <f t="shared" si="196"/>
        <v>909500</v>
      </c>
      <c r="D1865" s="104">
        <v>2.8194484558041429E-4</v>
      </c>
      <c r="E1865" s="105">
        <v>4.5845291213117666E-3</v>
      </c>
      <c r="F1865" s="115">
        <f t="shared" si="197"/>
        <v>8607.8287915894089</v>
      </c>
      <c r="G1865" s="116">
        <f t="shared" si="198"/>
        <v>1187231.7442439932</v>
      </c>
      <c r="H1865" s="110">
        <f t="shared" si="199"/>
        <v>2.8194484558041429E-4</v>
      </c>
      <c r="I1865" s="111">
        <f t="shared" si="200"/>
        <v>4.5845291213117657E-3</v>
      </c>
    </row>
    <row r="1866" spans="3:9" x14ac:dyDescent="0.35">
      <c r="C1866" s="78">
        <f t="shared" si="196"/>
        <v>910000</v>
      </c>
      <c r="D1866" s="104">
        <v>2.7974308107904094E-4</v>
      </c>
      <c r="E1866" s="105">
        <v>4.5535077044156326E-3</v>
      </c>
      <c r="F1866" s="115">
        <f t="shared" si="197"/>
        <v>8540.6085101609424</v>
      </c>
      <c r="G1866" s="116">
        <f t="shared" si="198"/>
        <v>1179198.2886990586</v>
      </c>
      <c r="H1866" s="110">
        <f t="shared" si="199"/>
        <v>2.7974308107904094E-4</v>
      </c>
      <c r="I1866" s="111">
        <f t="shared" si="200"/>
        <v>4.5535077044156318E-3</v>
      </c>
    </row>
    <row r="1867" spans="3:9" x14ac:dyDescent="0.35">
      <c r="C1867" s="78">
        <f t="shared" si="196"/>
        <v>910500</v>
      </c>
      <c r="D1867" s="104">
        <v>2.7755042489830859E-4</v>
      </c>
      <c r="E1867" s="105">
        <v>4.5225602730147585E-3</v>
      </c>
      <c r="F1867" s="115">
        <f t="shared" si="197"/>
        <v>8473.6663074627158</v>
      </c>
      <c r="G1867" s="116">
        <f t="shared" si="198"/>
        <v>1171183.9927943533</v>
      </c>
      <c r="H1867" s="110">
        <f t="shared" si="199"/>
        <v>2.7755042489830859E-4</v>
      </c>
      <c r="I1867" s="111">
        <f t="shared" si="200"/>
        <v>4.5225602730147585E-3</v>
      </c>
    </row>
    <row r="1868" spans="3:9" x14ac:dyDescent="0.35">
      <c r="C1868" s="78">
        <f t="shared" si="196"/>
        <v>911000</v>
      </c>
      <c r="D1868" s="104">
        <v>2.7536683935866258E-4</v>
      </c>
      <c r="E1868" s="105">
        <v>4.4916866506551321E-3</v>
      </c>
      <c r="F1868" s="115">
        <f t="shared" si="197"/>
        <v>8407.0010331308877</v>
      </c>
      <c r="G1868" s="116">
        <f t="shared" si="198"/>
        <v>1163188.8108344965</v>
      </c>
      <c r="H1868" s="110">
        <f t="shared" si="199"/>
        <v>2.7536683935866263E-4</v>
      </c>
      <c r="I1868" s="111">
        <f t="shared" si="200"/>
        <v>4.4916866506551313E-3</v>
      </c>
    </row>
    <row r="1869" spans="3:9" x14ac:dyDescent="0.35">
      <c r="C1869" s="78">
        <f t="shared" si="196"/>
        <v>911500</v>
      </c>
      <c r="D1869" s="104">
        <v>2.7319228693642309E-4</v>
      </c>
      <c r="E1869" s="105">
        <v>4.4608866613035777E-3</v>
      </c>
      <c r="F1869" s="115">
        <f t="shared" si="197"/>
        <v>8340.6115415605054</v>
      </c>
      <c r="G1869" s="116">
        <f t="shared" si="198"/>
        <v>1155212.6972330892</v>
      </c>
      <c r="H1869" s="110">
        <f t="shared" si="199"/>
        <v>2.7319228693642309E-4</v>
      </c>
      <c r="I1869" s="111">
        <f t="shared" si="200"/>
        <v>4.4608866613035768E-3</v>
      </c>
    </row>
    <row r="1870" spans="3:9" x14ac:dyDescent="0.35">
      <c r="C1870" s="78">
        <f t="shared" si="196"/>
        <v>912000</v>
      </c>
      <c r="D1870" s="104">
        <v>2.710267302631381E-4</v>
      </c>
      <c r="E1870" s="105">
        <v>4.4301601293467606E-3</v>
      </c>
      <c r="F1870" s="115">
        <f t="shared" si="197"/>
        <v>8274.4966918857499</v>
      </c>
      <c r="G1870" s="116">
        <f t="shared" si="198"/>
        <v>1147255.6065124564</v>
      </c>
      <c r="H1870" s="110">
        <f t="shared" si="199"/>
        <v>2.710267302631381E-4</v>
      </c>
      <c r="I1870" s="111">
        <f t="shared" si="200"/>
        <v>4.4301601293467597E-3</v>
      </c>
    </row>
    <row r="1871" spans="3:9" x14ac:dyDescent="0.35">
      <c r="C1871" s="78">
        <f t="shared" si="196"/>
        <v>912500</v>
      </c>
      <c r="D1871" s="104">
        <v>2.6887013212494357E-4</v>
      </c>
      <c r="E1871" s="105">
        <v>4.3995068795901742E-3</v>
      </c>
      <c r="F1871" s="115">
        <f t="shared" si="197"/>
        <v>8208.6553479604027</v>
      </c>
      <c r="G1871" s="116">
        <f t="shared" si="198"/>
        <v>1139317.4933033846</v>
      </c>
      <c r="H1871" s="110">
        <f t="shared" si="199"/>
        <v>2.6887013212494357E-4</v>
      </c>
      <c r="I1871" s="111">
        <f t="shared" si="200"/>
        <v>4.3995068795901733E-3</v>
      </c>
    </row>
    <row r="1872" spans="3:9" x14ac:dyDescent="0.35">
      <c r="C1872" s="78">
        <f t="shared" si="196"/>
        <v>913000</v>
      </c>
      <c r="D1872" s="104">
        <v>2.6672245546192203E-4</v>
      </c>
      <c r="E1872" s="105">
        <v>4.3689267372571524E-3</v>
      </c>
      <c r="F1872" s="115">
        <f t="shared" si="197"/>
        <v>8143.086378338262</v>
      </c>
      <c r="G1872" s="116">
        <f t="shared" si="198"/>
        <v>1131398.3123448668</v>
      </c>
      <c r="H1872" s="110">
        <f t="shared" si="199"/>
        <v>2.6672245546192203E-4</v>
      </c>
      <c r="I1872" s="111">
        <f t="shared" si="200"/>
        <v>4.3689267372571516E-3</v>
      </c>
    </row>
    <row r="1873" spans="3:9" x14ac:dyDescent="0.35">
      <c r="C1873" s="78">
        <f t="shared" si="196"/>
        <v>913500</v>
      </c>
      <c r="D1873" s="104">
        <v>2.6458366336746674E-4</v>
      </c>
      <c r="E1873" s="105">
        <v>4.3384195279878657E-3</v>
      </c>
      <c r="F1873" s="115">
        <f t="shared" si="197"/>
        <v>8077.7886562537306</v>
      </c>
      <c r="G1873" s="116">
        <f t="shared" si="198"/>
        <v>1123498.0184838413</v>
      </c>
      <c r="H1873" s="110">
        <f t="shared" si="199"/>
        <v>2.6458366336746679E-4</v>
      </c>
      <c r="I1873" s="111">
        <f t="shared" si="200"/>
        <v>4.3384195279878657E-3</v>
      </c>
    </row>
    <row r="1874" spans="3:9" x14ac:dyDescent="0.35">
      <c r="C1874" s="78">
        <f t="shared" si="196"/>
        <v>914000</v>
      </c>
      <c r="D1874" s="104">
        <v>2.6245371908764794E-4</v>
      </c>
      <c r="E1874" s="105">
        <v>4.3079850778383307E-3</v>
      </c>
      <c r="F1874" s="115">
        <f t="shared" si="197"/>
        <v>8012.7610596024688</v>
      </c>
      <c r="G1874" s="116">
        <f t="shared" si="198"/>
        <v>1115616.5666749366</v>
      </c>
      <c r="H1874" s="110">
        <f t="shared" si="199"/>
        <v>2.6245371908764794E-4</v>
      </c>
      <c r="I1874" s="111">
        <f t="shared" si="200"/>
        <v>4.3079850778383298E-3</v>
      </c>
    </row>
    <row r="1875" spans="3:9" x14ac:dyDescent="0.35">
      <c r="C1875" s="78">
        <f t="shared" si="196"/>
        <v>914500</v>
      </c>
      <c r="D1875" s="104">
        <v>2.6033258602057896E-4</v>
      </c>
      <c r="E1875" s="105">
        <v>4.2776232132794171E-3</v>
      </c>
      <c r="F1875" s="115">
        <f t="shared" si="197"/>
        <v>7948.0024709220415</v>
      </c>
      <c r="G1875" s="116">
        <f t="shared" si="198"/>
        <v>1107753.9119802129</v>
      </c>
      <c r="H1875" s="110">
        <f t="shared" si="199"/>
        <v>2.6033258602057896E-4</v>
      </c>
      <c r="I1875" s="111">
        <f t="shared" si="200"/>
        <v>4.2776232132794162E-3</v>
      </c>
    </row>
    <row r="1876" spans="3:9" x14ac:dyDescent="0.35">
      <c r="C1876" s="78">
        <f t="shared" si="196"/>
        <v>915000</v>
      </c>
      <c r="D1876" s="104">
        <v>2.5822022771579027E-4</v>
      </c>
      <c r="E1876" s="105">
        <v>4.2473337611958553E-3</v>
      </c>
      <c r="F1876" s="115">
        <f t="shared" si="197"/>
        <v>7883.5117773728052</v>
      </c>
      <c r="G1876" s="116">
        <f t="shared" si="198"/>
        <v>1099910.0095689066</v>
      </c>
      <c r="H1876" s="110">
        <f t="shared" si="199"/>
        <v>2.5822022771579027E-4</v>
      </c>
      <c r="I1876" s="111">
        <f t="shared" si="200"/>
        <v>4.2473337611958544E-3</v>
      </c>
    </row>
    <row r="1877" spans="3:9" x14ac:dyDescent="0.35">
      <c r="C1877" s="78">
        <f t="shared" si="196"/>
        <v>915500</v>
      </c>
      <c r="D1877" s="104">
        <v>2.5611660787360136E-4</v>
      </c>
      <c r="E1877" s="105">
        <v>4.2171165488852583E-3</v>
      </c>
      <c r="F1877" s="115">
        <f t="shared" si="197"/>
        <v>7819.2878707187365</v>
      </c>
      <c r="G1877" s="116">
        <f t="shared" si="198"/>
        <v>1092084.8147171752</v>
      </c>
      <c r="H1877" s="110">
        <f t="shared" si="199"/>
        <v>2.5611660787360136E-4</v>
      </c>
      <c r="I1877" s="111">
        <f t="shared" si="200"/>
        <v>4.2171165488852583E-3</v>
      </c>
    </row>
    <row r="1878" spans="3:9" x14ac:dyDescent="0.35">
      <c r="C1878" s="78">
        <f t="shared" si="196"/>
        <v>916000</v>
      </c>
      <c r="D1878" s="104">
        <v>2.5402169034449663E-4</v>
      </c>
      <c r="E1878" s="105">
        <v>4.1869714040571257E-3</v>
      </c>
      <c r="F1878" s="115">
        <f t="shared" si="197"/>
        <v>7755.329647308371</v>
      </c>
      <c r="G1878" s="116">
        <f t="shared" si="198"/>
        <v>1084278.2828078412</v>
      </c>
      <c r="H1878" s="110">
        <f t="shared" si="199"/>
        <v>2.5402169034449663E-4</v>
      </c>
      <c r="I1878" s="111">
        <f t="shared" si="200"/>
        <v>4.1869714040571257E-3</v>
      </c>
    </row>
    <row r="1879" spans="3:9" x14ac:dyDescent="0.35">
      <c r="C1879" s="78">
        <f t="shared" si="196"/>
        <v>916500</v>
      </c>
      <c r="D1879" s="104">
        <v>2.5193543912850559E-4</v>
      </c>
      <c r="E1879" s="105">
        <v>4.1568981548318678E-3</v>
      </c>
      <c r="F1879" s="115">
        <f t="shared" si="197"/>
        <v>7691.6360080558879</v>
      </c>
      <c r="G1879" s="116">
        <f t="shared" si="198"/>
        <v>1076490.3693301377</v>
      </c>
      <c r="H1879" s="110">
        <f t="shared" si="199"/>
        <v>2.5193543912850565E-4</v>
      </c>
      <c r="I1879" s="111">
        <f t="shared" si="200"/>
        <v>4.156898154831867E-3</v>
      </c>
    </row>
    <row r="1880" spans="3:9" x14ac:dyDescent="0.35">
      <c r="C1880" s="78">
        <f t="shared" si="196"/>
        <v>917000</v>
      </c>
      <c r="D1880" s="104">
        <v>2.4985781837458287E-4</v>
      </c>
      <c r="E1880" s="105">
        <v>4.1268966297398277E-3</v>
      </c>
      <c r="F1880" s="115">
        <f t="shared" si="197"/>
        <v>7628.205858422175</v>
      </c>
      <c r="G1880" s="116">
        <f t="shared" si="198"/>
        <v>1068721.0298794569</v>
      </c>
      <c r="H1880" s="110">
        <f t="shared" si="199"/>
        <v>2.4985781837458292E-4</v>
      </c>
      <c r="I1880" s="111">
        <f t="shared" si="200"/>
        <v>4.1268966297398268E-3</v>
      </c>
    </row>
    <row r="1881" spans="3:9" x14ac:dyDescent="0.35">
      <c r="C1881" s="78">
        <f t="shared" si="196"/>
        <v>917500</v>
      </c>
      <c r="D1881" s="104">
        <v>2.477887923799926E-4</v>
      </c>
      <c r="E1881" s="105">
        <v>4.0969666577202945E-3</v>
      </c>
      <c r="F1881" s="115">
        <f t="shared" si="197"/>
        <v>7565.0381083960392</v>
      </c>
      <c r="G1881" s="116">
        <f t="shared" si="198"/>
        <v>1060970.2201570929</v>
      </c>
      <c r="H1881" s="110">
        <f t="shared" si="199"/>
        <v>2.477887923799926E-4</v>
      </c>
      <c r="I1881" s="111">
        <f t="shared" si="200"/>
        <v>4.0969666577202937E-3</v>
      </c>
    </row>
    <row r="1882" spans="3:9" x14ac:dyDescent="0.35">
      <c r="C1882" s="78">
        <f t="shared" si="196"/>
        <v>918000</v>
      </c>
      <c r="D1882" s="104">
        <v>2.4572832558969563E-4</v>
      </c>
      <c r="E1882" s="105">
        <v>4.067108068120542E-3</v>
      </c>
      <c r="F1882" s="115">
        <f t="shared" si="197"/>
        <v>7502.1316724754952</v>
      </c>
      <c r="G1882" s="116">
        <f t="shared" si="198"/>
        <v>1053237.8959699937</v>
      </c>
      <c r="H1882" s="110">
        <f t="shared" si="199"/>
        <v>2.4572832558969568E-4</v>
      </c>
      <c r="I1882" s="111">
        <f t="shared" si="200"/>
        <v>4.067108068120542E-3</v>
      </c>
    </row>
    <row r="1883" spans="3:9" x14ac:dyDescent="0.35">
      <c r="C1883" s="78">
        <f t="shared" si="196"/>
        <v>918500</v>
      </c>
      <c r="D1883" s="104">
        <v>2.436763825957375E-4</v>
      </c>
      <c r="E1883" s="105">
        <v>4.0373206906948404E-3</v>
      </c>
      <c r="F1883" s="115">
        <f t="shared" si="197"/>
        <v>7439.4854696490802</v>
      </c>
      <c r="G1883" s="116">
        <f t="shared" si="198"/>
        <v>1045524.0132305051</v>
      </c>
      <c r="H1883" s="110">
        <f t="shared" si="199"/>
        <v>2.4367638259573752E-4</v>
      </c>
      <c r="I1883" s="111">
        <f t="shared" si="200"/>
        <v>4.0373206906948395E-3</v>
      </c>
    </row>
    <row r="1884" spans="3:9" x14ac:dyDescent="0.35">
      <c r="C1884" s="78">
        <f t="shared" si="196"/>
        <v>919000</v>
      </c>
      <c r="D1884" s="104">
        <v>2.4163292813664036E-4</v>
      </c>
      <c r="E1884" s="105">
        <v>4.0076043556034942E-3</v>
      </c>
      <c r="F1884" s="115">
        <f t="shared" si="197"/>
        <v>7377.0984233772897</v>
      </c>
      <c r="G1884" s="116">
        <f t="shared" si="198"/>
        <v>1037828.5279561214</v>
      </c>
      <c r="H1884" s="110">
        <f t="shared" si="199"/>
        <v>2.4163292813664036E-4</v>
      </c>
      <c r="I1884" s="111">
        <f t="shared" si="200"/>
        <v>4.0076043556034934E-3</v>
      </c>
    </row>
    <row r="1885" spans="3:9" x14ac:dyDescent="0.35">
      <c r="C1885" s="78">
        <f t="shared" si="196"/>
        <v>919500</v>
      </c>
      <c r="D1885" s="104">
        <v>2.3959792709679701E-4</v>
      </c>
      <c r="E1885" s="105">
        <v>3.9779588934118751E-3</v>
      </c>
      <c r="F1885" s="115">
        <f t="shared" si="197"/>
        <v>7314.9694615740782</v>
      </c>
      <c r="G1885" s="116">
        <f t="shared" si="198"/>
        <v>1030151.3962692351</v>
      </c>
      <c r="H1885" s="110">
        <f t="shared" si="199"/>
        <v>2.3959792709679704E-4</v>
      </c>
      <c r="I1885" s="111">
        <f t="shared" si="200"/>
        <v>3.9779588934118742E-3</v>
      </c>
    </row>
    <row r="1886" spans="3:9" x14ac:dyDescent="0.35">
      <c r="C1886" s="78">
        <f t="shared" si="196"/>
        <v>920000</v>
      </c>
      <c r="D1886" s="104">
        <v>2.3757134450586777E-4</v>
      </c>
      <c r="E1886" s="105">
        <v>3.9483841350894519E-3</v>
      </c>
      <c r="F1886" s="115">
        <f t="shared" si="197"/>
        <v>7253.0975165884429</v>
      </c>
      <c r="G1886" s="116">
        <f t="shared" si="198"/>
        <v>1022492.5743968858</v>
      </c>
      <c r="H1886" s="110">
        <f t="shared" si="199"/>
        <v>2.3757134450586777E-4</v>
      </c>
      <c r="I1886" s="111">
        <f t="shared" si="200"/>
        <v>3.9483841350894519E-3</v>
      </c>
    </row>
    <row r="1887" spans="3:9" x14ac:dyDescent="0.35">
      <c r="C1887" s="78">
        <f t="shared" si="196"/>
        <v>920500</v>
      </c>
      <c r="D1887" s="104">
        <v>2.3555314553817851E-4</v>
      </c>
      <c r="E1887" s="105">
        <v>3.9188799120088271E-3</v>
      </c>
      <c r="F1887" s="115">
        <f t="shared" si="197"/>
        <v>7191.4815251860509</v>
      </c>
      <c r="G1887" s="116">
        <f t="shared" si="198"/>
        <v>1014852.0186705103</v>
      </c>
      <c r="H1887" s="110">
        <f t="shared" si="199"/>
        <v>2.3555314553817851E-4</v>
      </c>
      <c r="I1887" s="111">
        <f t="shared" si="200"/>
        <v>3.9188799120088271E-3</v>
      </c>
    </row>
    <row r="1888" spans="3:9" x14ac:dyDescent="0.35">
      <c r="C1888" s="78">
        <f t="shared" si="196"/>
        <v>921000</v>
      </c>
      <c r="D1888" s="104">
        <v>2.3354329551212365E-4</v>
      </c>
      <c r="E1888" s="105">
        <v>3.8894460559447766E-3</v>
      </c>
      <c r="F1888" s="115">
        <f t="shared" si="197"/>
        <v>7130.120428531005</v>
      </c>
      <c r="G1888" s="116">
        <f t="shared" si="198"/>
        <v>1007229.6855256942</v>
      </c>
      <c r="H1888" s="110">
        <f t="shared" si="199"/>
        <v>2.3354329551212365E-4</v>
      </c>
      <c r="I1888" s="111">
        <f t="shared" si="200"/>
        <v>3.8894460559447766E-3</v>
      </c>
    </row>
    <row r="1889" spans="3:9" x14ac:dyDescent="0.35">
      <c r="C1889" s="78">
        <f t="shared" si="196"/>
        <v>921500</v>
      </c>
      <c r="D1889" s="104">
        <v>2.3154175988956925E-4</v>
      </c>
      <c r="E1889" s="105">
        <v>3.8600823990732913E-3</v>
      </c>
      <c r="F1889" s="115">
        <f t="shared" si="197"/>
        <v>7069.0131721676262</v>
      </c>
      <c r="G1889" s="116">
        <f t="shared" si="198"/>
        <v>999625.53150192369</v>
      </c>
      <c r="H1889" s="110">
        <f t="shared" si="199"/>
        <v>2.3154175988956925E-4</v>
      </c>
      <c r="I1889" s="111">
        <f t="shared" si="200"/>
        <v>3.8600823990732908E-3</v>
      </c>
    </row>
    <row r="1890" spans="3:9" x14ac:dyDescent="0.35">
      <c r="C1890" s="78">
        <f t="shared" si="196"/>
        <v>922000</v>
      </c>
      <c r="D1890" s="104">
        <v>2.2954850427525945E-4</v>
      </c>
      <c r="E1890" s="105">
        <v>3.8307887739706171E-3</v>
      </c>
      <c r="F1890" s="115">
        <f t="shared" si="197"/>
        <v>7008.1587060023303</v>
      </c>
      <c r="G1890" s="116">
        <f t="shared" si="198"/>
        <v>992039.51324233715</v>
      </c>
      <c r="H1890" s="110">
        <f t="shared" si="199"/>
        <v>2.2954850427525948E-4</v>
      </c>
      <c r="I1890" s="111">
        <f t="shared" si="200"/>
        <v>3.8307887739706167E-3</v>
      </c>
    </row>
    <row r="1891" spans="3:9" x14ac:dyDescent="0.35">
      <c r="C1891" s="78">
        <f t="shared" si="196"/>
        <v>922500</v>
      </c>
      <c r="D1891" s="104">
        <v>2.2756349441622621E-4</v>
      </c>
      <c r="E1891" s="105">
        <v>3.8015650136123055E-3</v>
      </c>
      <c r="F1891" s="115">
        <f t="shared" si="197"/>
        <v>6947.5559842856037</v>
      </c>
      <c r="G1891" s="116">
        <f t="shared" si="198"/>
        <v>984471.58749347867</v>
      </c>
      <c r="H1891" s="110">
        <f t="shared" si="199"/>
        <v>2.2756349441622618E-4</v>
      </c>
      <c r="I1891" s="111">
        <f t="shared" si="200"/>
        <v>3.8015650136123051E-3</v>
      </c>
    </row>
    <row r="1892" spans="3:9" x14ac:dyDescent="0.35">
      <c r="C1892" s="78">
        <f t="shared" si="196"/>
        <v>923000</v>
      </c>
      <c r="D1892" s="104">
        <v>2.2558669620119929E-4</v>
      </c>
      <c r="E1892" s="105">
        <v>3.7724109513722556E-3</v>
      </c>
      <c r="F1892" s="115">
        <f t="shared" si="197"/>
        <v>6887.2039655939971</v>
      </c>
      <c r="G1892" s="116">
        <f t="shared" si="198"/>
        <v>976921.71110505064</v>
      </c>
      <c r="H1892" s="110">
        <f t="shared" si="199"/>
        <v>2.2558669620119929E-4</v>
      </c>
      <c r="I1892" s="111">
        <f t="shared" si="200"/>
        <v>3.7724109513722552E-3</v>
      </c>
    </row>
    <row r="1893" spans="3:9" x14ac:dyDescent="0.35">
      <c r="C1893" s="78">
        <f t="shared" si="196"/>
        <v>923500</v>
      </c>
      <c r="D1893" s="104">
        <v>2.2361807566002132E-4</v>
      </c>
      <c r="E1893" s="105">
        <v>3.7433264210217695E-3</v>
      </c>
      <c r="F1893" s="115">
        <f t="shared" si="197"/>
        <v>6827.1016128122619</v>
      </c>
      <c r="G1893" s="116">
        <f t="shared" si="198"/>
        <v>969389.84102966869</v>
      </c>
      <c r="H1893" s="110">
        <f t="shared" si="199"/>
        <v>2.2361807566002135E-4</v>
      </c>
      <c r="I1893" s="111">
        <f t="shared" si="200"/>
        <v>3.7433264210217686E-3</v>
      </c>
    </row>
    <row r="1894" spans="3:9" x14ac:dyDescent="0.35">
      <c r="C1894" s="78">
        <f t="shared" si="196"/>
        <v>924000</v>
      </c>
      <c r="D1894" s="104">
        <v>2.2165759896306385E-4</v>
      </c>
      <c r="E1894" s="105">
        <v>3.7143112567285964E-3</v>
      </c>
      <c r="F1894" s="115">
        <f t="shared" si="197"/>
        <v>6767.2478931155219</v>
      </c>
      <c r="G1894" s="116">
        <f t="shared" si="198"/>
        <v>961875.93432261446</v>
      </c>
      <c r="H1894" s="110">
        <f t="shared" si="199"/>
        <v>2.2165759896306388E-4</v>
      </c>
      <c r="I1894" s="111">
        <f t="shared" si="200"/>
        <v>3.7143112567285959E-3</v>
      </c>
    </row>
    <row r="1895" spans="3:9" x14ac:dyDescent="0.35">
      <c r="C1895" s="78">
        <f t="shared" si="196"/>
        <v>924500</v>
      </c>
      <c r="D1895" s="104">
        <v>2.1970523242064509E-4</v>
      </c>
      <c r="E1895" s="105">
        <v>3.6853652930559982E-3</v>
      </c>
      <c r="F1895" s="115">
        <f t="shared" si="197"/>
        <v>6707.6417779515023</v>
      </c>
      <c r="G1895" s="116">
        <f t="shared" si="198"/>
        <v>954379.94814159337</v>
      </c>
      <c r="H1895" s="110">
        <f t="shared" si="199"/>
        <v>2.1970523242064512E-4</v>
      </c>
      <c r="I1895" s="111">
        <f t="shared" si="200"/>
        <v>3.6853652930559978E-3</v>
      </c>
    </row>
    <row r="1896" spans="3:9" x14ac:dyDescent="0.35">
      <c r="C1896" s="78">
        <f t="shared" si="196"/>
        <v>925000</v>
      </c>
      <c r="D1896" s="104">
        <v>2.1776094248245279E-4</v>
      </c>
      <c r="E1896" s="105">
        <v>3.6564883649617972E-3</v>
      </c>
      <c r="F1896" s="115">
        <f t="shared" si="197"/>
        <v>6648.2822430229016</v>
      </c>
      <c r="G1896" s="116">
        <f t="shared" si="198"/>
        <v>946901.83974648791</v>
      </c>
      <c r="H1896" s="110">
        <f t="shared" si="199"/>
        <v>2.1776094248245279E-4</v>
      </c>
      <c r="I1896" s="111">
        <f t="shared" si="200"/>
        <v>3.6564883649617967E-3</v>
      </c>
    </row>
    <row r="1897" spans="3:9" x14ac:dyDescent="0.35">
      <c r="C1897" s="78">
        <f t="shared" si="196"/>
        <v>925500</v>
      </c>
      <c r="D1897" s="104">
        <v>2.1582469573696561E-4</v>
      </c>
      <c r="E1897" s="105">
        <v>3.6276803077974359E-3</v>
      </c>
      <c r="F1897" s="115">
        <f t="shared" si="197"/>
        <v>6589.1682682697365</v>
      </c>
      <c r="G1897" s="116">
        <f t="shared" si="198"/>
        <v>939441.56649911485</v>
      </c>
      <c r="H1897" s="110">
        <f t="shared" si="199"/>
        <v>2.1582469573696561E-4</v>
      </c>
      <c r="I1897" s="111">
        <f t="shared" si="200"/>
        <v>3.6276803077974359E-3</v>
      </c>
    </row>
    <row r="1898" spans="3:9" x14ac:dyDescent="0.35">
      <c r="C1898" s="78">
        <f t="shared" si="196"/>
        <v>926000</v>
      </c>
      <c r="D1898" s="104">
        <v>2.1389645891087977E-4</v>
      </c>
      <c r="E1898" s="105">
        <v>3.5989409573070471E-3</v>
      </c>
      <c r="F1898" s="115">
        <f t="shared" si="197"/>
        <v>6530.2988378518257</v>
      </c>
      <c r="G1898" s="116">
        <f t="shared" si="198"/>
        <v>931999.08586298337</v>
      </c>
      <c r="H1898" s="110">
        <f t="shared" si="199"/>
        <v>2.1389645891087977E-4</v>
      </c>
      <c r="I1898" s="111">
        <f t="shared" si="200"/>
        <v>3.5989409573070467E-3</v>
      </c>
    </row>
    <row r="1899" spans="3:9" x14ac:dyDescent="0.35">
      <c r="C1899" s="78">
        <f t="shared" si="196"/>
        <v>926500</v>
      </c>
      <c r="D1899" s="104">
        <v>2.119761988685385E-4</v>
      </c>
      <c r="E1899" s="105">
        <v>3.5702701496265047E-3</v>
      </c>
      <c r="F1899" s="115">
        <f t="shared" si="197"/>
        <v>6471.6729401313814</v>
      </c>
      <c r="G1899" s="116">
        <f t="shared" si="198"/>
        <v>924574.35540305008</v>
      </c>
      <c r="H1899" s="110">
        <f t="shared" si="199"/>
        <v>2.1197619886853848E-4</v>
      </c>
      <c r="I1899" s="111">
        <f t="shared" si="200"/>
        <v>3.5702701496265038E-3</v>
      </c>
    </row>
    <row r="1900" spans="3:9" x14ac:dyDescent="0.35">
      <c r="C1900" s="78">
        <f t="shared" si="196"/>
        <v>927000</v>
      </c>
      <c r="D1900" s="104">
        <v>2.100638826113607E-4</v>
      </c>
      <c r="E1900" s="105">
        <v>3.5416677212824978E-3</v>
      </c>
      <c r="F1900" s="115">
        <f t="shared" si="197"/>
        <v>6413.289567655559</v>
      </c>
      <c r="G1900" s="116">
        <f t="shared" si="198"/>
        <v>917167.33278547903</v>
      </c>
      <c r="H1900" s="110">
        <f t="shared" si="199"/>
        <v>2.100638826113607E-4</v>
      </c>
      <c r="I1900" s="111">
        <f t="shared" si="200"/>
        <v>3.5416677212824973E-3</v>
      </c>
    </row>
    <row r="1901" spans="3:9" x14ac:dyDescent="0.35">
      <c r="C1901" s="78">
        <f t="shared" si="196"/>
        <v>927500</v>
      </c>
      <c r="D1901" s="104">
        <v>2.0815947727727475E-4</v>
      </c>
      <c r="E1901" s="105">
        <v>3.5131335091915972E-3</v>
      </c>
      <c r="F1901" s="115">
        <f t="shared" si="197"/>
        <v>6355.1477171391743</v>
      </c>
      <c r="G1901" s="116">
        <f t="shared" si="198"/>
        <v>909777.97577739996</v>
      </c>
      <c r="H1901" s="110">
        <f t="shared" si="199"/>
        <v>2.0815947727727475E-4</v>
      </c>
      <c r="I1901" s="111">
        <f t="shared" si="200"/>
        <v>3.5131335091915972E-3</v>
      </c>
    </row>
    <row r="1902" spans="3:9" x14ac:dyDescent="0.35">
      <c r="C1902" s="78">
        <f t="shared" si="196"/>
        <v>928000</v>
      </c>
      <c r="D1902" s="104">
        <v>2.0626295014015384E-4</v>
      </c>
      <c r="E1902" s="105">
        <v>3.4846673506593239E-3</v>
      </c>
      <c r="F1902" s="115">
        <f t="shared" si="197"/>
        <v>6297.2463894474649</v>
      </c>
      <c r="G1902" s="116">
        <f t="shared" si="198"/>
        <v>902406.24224666669</v>
      </c>
      <c r="H1902" s="110">
        <f t="shared" si="199"/>
        <v>2.0626295014015384E-4</v>
      </c>
      <c r="I1902" s="111">
        <f t="shared" si="200"/>
        <v>3.4846673506593231E-3</v>
      </c>
    </row>
    <row r="1903" spans="3:9" x14ac:dyDescent="0.35">
      <c r="C1903" s="78">
        <f t="shared" si="196"/>
        <v>928500</v>
      </c>
      <c r="D1903" s="104">
        <v>2.0437426860925388E-4</v>
      </c>
      <c r="E1903" s="105">
        <v>3.4562690833792207E-3</v>
      </c>
      <c r="F1903" s="115">
        <f t="shared" si="197"/>
        <v>6239.5845895789271</v>
      </c>
      <c r="G1903" s="116">
        <f t="shared" si="198"/>
        <v>895052.0901616175</v>
      </c>
      <c r="H1903" s="110">
        <f t="shared" si="199"/>
        <v>2.0437426860925393E-4</v>
      </c>
      <c r="I1903" s="111">
        <f t="shared" si="200"/>
        <v>3.4562690833792207E-3</v>
      </c>
    </row>
    <row r="1904" spans="3:9" x14ac:dyDescent="0.35">
      <c r="C1904" s="78">
        <f t="shared" ref="C1904:C1967" si="201">C1903+500</f>
        <v>929000</v>
      </c>
      <c r="D1904" s="104">
        <v>2.0249340022865272E-4</v>
      </c>
      <c r="E1904" s="105">
        <v>3.4279385454319285E-3</v>
      </c>
      <c r="F1904" s="115">
        <f t="shared" ref="F1904:F1967" si="202">D1904*F$46</f>
        <v>6182.1613266481945</v>
      </c>
      <c r="G1904" s="116">
        <f t="shared" ref="G1904:G1967" si="203">E1904*G$46</f>
        <v>887715.47759083495</v>
      </c>
      <c r="H1904" s="110">
        <f t="shared" ref="H1904:H1967" si="204">((1000*F1904)/H$45)/H$46</f>
        <v>2.0249340022865272E-4</v>
      </c>
      <c r="I1904" s="111">
        <f t="shared" ref="I1904:I1967" si="205">((1000*G1904)/I$45)/I$46</f>
        <v>3.4279385454319281E-3</v>
      </c>
    </row>
    <row r="1905" spans="3:9" x14ac:dyDescent="0.35">
      <c r="C1905" s="78">
        <f t="shared" si="201"/>
        <v>929500</v>
      </c>
      <c r="D1905" s="104">
        <v>2.0062031267669301E-4</v>
      </c>
      <c r="E1905" s="105">
        <v>3.399675575284266E-3</v>
      </c>
      <c r="F1905" s="115">
        <f t="shared" si="202"/>
        <v>6124.9756138690336</v>
      </c>
      <c r="G1905" s="116">
        <f t="shared" si="203"/>
        <v>880396.36270290846</v>
      </c>
      <c r="H1905" s="110">
        <f t="shared" si="204"/>
        <v>2.0062031267669304E-4</v>
      </c>
      <c r="I1905" s="111">
        <f t="shared" si="205"/>
        <v>3.399675575284266E-3</v>
      </c>
    </row>
    <row r="1906" spans="3:9" x14ac:dyDescent="0.35">
      <c r="C1906" s="78">
        <f t="shared" si="201"/>
        <v>930000</v>
      </c>
      <c r="D1906" s="104">
        <v>1.9875497376542595E-4</v>
      </c>
      <c r="E1906" s="105">
        <v>3.3714800117883009E-3</v>
      </c>
      <c r="F1906" s="115">
        <f t="shared" si="202"/>
        <v>6068.026468537355</v>
      </c>
      <c r="G1906" s="116">
        <f t="shared" si="203"/>
        <v>873094.70376619336</v>
      </c>
      <c r="H1906" s="110">
        <f t="shared" si="204"/>
        <v>1.9875497376542597E-4</v>
      </c>
      <c r="I1906" s="111">
        <f t="shared" si="205"/>
        <v>3.3714800117883009E-3</v>
      </c>
    </row>
    <row r="1907" spans="3:9" x14ac:dyDescent="0.35">
      <c r="C1907" s="78">
        <f t="shared" si="201"/>
        <v>930500</v>
      </c>
      <c r="D1907" s="104">
        <v>1.9689735144005967E-4</v>
      </c>
      <c r="E1907" s="105">
        <v>3.3433516941804389E-3</v>
      </c>
      <c r="F1907" s="115">
        <f t="shared" si="202"/>
        <v>6011.3129120143767</v>
      </c>
      <c r="G1907" s="116">
        <f t="shared" si="203"/>
        <v>865810.45914857474</v>
      </c>
      <c r="H1907" s="110">
        <f t="shared" si="204"/>
        <v>1.9689735144005967E-4</v>
      </c>
      <c r="I1907" s="111">
        <f t="shared" si="205"/>
        <v>3.3433516941804384E-3</v>
      </c>
    </row>
    <row r="1908" spans="3:9" x14ac:dyDescent="0.35">
      <c r="C1908" s="78">
        <f t="shared" si="201"/>
        <v>931000</v>
      </c>
      <c r="D1908" s="104">
        <v>1.9504741377840673E-4</v>
      </c>
      <c r="E1908" s="105">
        <v>3.3152904620805035E-3</v>
      </c>
      <c r="F1908" s="115">
        <f t="shared" si="202"/>
        <v>5954.8339697097545</v>
      </c>
      <c r="G1908" s="116">
        <f t="shared" si="203"/>
        <v>858543.5873172296</v>
      </c>
      <c r="H1908" s="110">
        <f t="shared" si="204"/>
        <v>1.9504741377840673E-4</v>
      </c>
      <c r="I1908" s="111">
        <f t="shared" si="205"/>
        <v>3.315290462080503E-3</v>
      </c>
    </row>
    <row r="1909" spans="3:9" x14ac:dyDescent="0.35">
      <c r="C1909" s="78">
        <f t="shared" si="201"/>
        <v>931500</v>
      </c>
      <c r="D1909" s="104">
        <v>1.9320512899033621E-4</v>
      </c>
      <c r="E1909" s="105">
        <v>3.2872961554908211E-3</v>
      </c>
      <c r="F1909" s="115">
        <f t="shared" si="202"/>
        <v>5898.5886710648547</v>
      </c>
      <c r="G1909" s="116">
        <f t="shared" si="203"/>
        <v>851294.04683838983</v>
      </c>
      <c r="H1909" s="110">
        <f t="shared" si="204"/>
        <v>1.9320512899033621E-4</v>
      </c>
      <c r="I1909" s="111">
        <f t="shared" si="205"/>
        <v>3.2872961554908211E-3</v>
      </c>
    </row>
    <row r="1910" spans="3:9" x14ac:dyDescent="0.35">
      <c r="C1910" s="78">
        <f t="shared" si="201"/>
        <v>932000</v>
      </c>
      <c r="D1910" s="104">
        <v>1.9137046541722825E-4</v>
      </c>
      <c r="E1910" s="105">
        <v>3.2593686147953087E-3</v>
      </c>
      <c r="F1910" s="115">
        <f t="shared" si="202"/>
        <v>5842.5760495361001</v>
      </c>
      <c r="G1910" s="116">
        <f t="shared" si="203"/>
        <v>844061.79637710552</v>
      </c>
      <c r="H1910" s="110">
        <f t="shared" si="204"/>
        <v>1.9137046541722823E-4</v>
      </c>
      <c r="I1910" s="111">
        <f t="shared" si="205"/>
        <v>3.2593686147953083E-3</v>
      </c>
    </row>
    <row r="1911" spans="3:9" x14ac:dyDescent="0.35">
      <c r="C1911" s="78">
        <f t="shared" si="201"/>
        <v>932500</v>
      </c>
      <c r="D1911" s="104">
        <v>1.8954339153142856E-4</v>
      </c>
      <c r="E1911" s="105">
        <v>3.2315076807585661E-3</v>
      </c>
      <c r="F1911" s="115">
        <f t="shared" si="202"/>
        <v>5786.7951425783167</v>
      </c>
      <c r="G1911" s="116">
        <f t="shared" si="203"/>
        <v>836846.79469701054</v>
      </c>
      <c r="H1911" s="110">
        <f t="shared" si="204"/>
        <v>1.8954339153142859E-4</v>
      </c>
      <c r="I1911" s="111">
        <f t="shared" si="205"/>
        <v>3.2315076807585656E-3</v>
      </c>
    </row>
    <row r="1912" spans="3:9" x14ac:dyDescent="0.35">
      <c r="C1912" s="78">
        <f t="shared" si="201"/>
        <v>933000</v>
      </c>
      <c r="D1912" s="104">
        <v>1.8772387593570753E-4</v>
      </c>
      <c r="E1912" s="105">
        <v>3.2037131945249668E-3</v>
      </c>
      <c r="F1912" s="115">
        <f t="shared" si="202"/>
        <v>5731.2449916282212</v>
      </c>
      <c r="G1912" s="116">
        <f t="shared" si="203"/>
        <v>829649.00066008663</v>
      </c>
      <c r="H1912" s="110">
        <f t="shared" si="204"/>
        <v>1.8772387593570753E-4</v>
      </c>
      <c r="I1912" s="111">
        <f t="shared" si="205"/>
        <v>3.2037131945249664E-3</v>
      </c>
    </row>
    <row r="1913" spans="3:9" x14ac:dyDescent="0.35">
      <c r="C1913" s="78">
        <f t="shared" si="201"/>
        <v>933500</v>
      </c>
      <c r="D1913" s="104">
        <v>1.8591188736272028E-4</v>
      </c>
      <c r="E1913" s="105">
        <v>3.1759849976177512E-3</v>
      </c>
      <c r="F1913" s="115">
        <f t="shared" si="202"/>
        <v>5675.9246420879344</v>
      </c>
      <c r="G1913" s="116">
        <f t="shared" si="203"/>
        <v>822468.37322642875</v>
      </c>
      <c r="H1913" s="110">
        <f t="shared" si="204"/>
        <v>1.8591188736272028E-4</v>
      </c>
      <c r="I1913" s="111">
        <f t="shared" si="205"/>
        <v>3.1759849976177503E-3</v>
      </c>
    </row>
    <row r="1914" spans="3:9" x14ac:dyDescent="0.35">
      <c r="C1914" s="78">
        <f t="shared" si="201"/>
        <v>934000</v>
      </c>
      <c r="D1914" s="104">
        <v>1.8410739467447014E-4</v>
      </c>
      <c r="E1914" s="105">
        <v>3.1483229319381229E-3</v>
      </c>
      <c r="F1914" s="115">
        <f t="shared" si="202"/>
        <v>5620.8331433086032</v>
      </c>
      <c r="G1914" s="116">
        <f t="shared" si="203"/>
        <v>815304.87145401118</v>
      </c>
      <c r="H1914" s="110">
        <f t="shared" si="204"/>
        <v>1.8410739467447014E-4</v>
      </c>
      <c r="I1914" s="111">
        <f t="shared" si="205"/>
        <v>3.1483229319381224E-3</v>
      </c>
    </row>
    <row r="1915" spans="3:9" x14ac:dyDescent="0.35">
      <c r="C1915" s="78">
        <f t="shared" si="201"/>
        <v>934500</v>
      </c>
      <c r="D1915" s="104">
        <v>1.8231036686177252E-4</v>
      </c>
      <c r="E1915" s="105">
        <v>3.1207268397643508E-3</v>
      </c>
      <c r="F1915" s="115">
        <f t="shared" si="202"/>
        <v>5565.9695485740303</v>
      </c>
      <c r="G1915" s="116">
        <f t="shared" si="203"/>
        <v>808158.45449845458</v>
      </c>
      <c r="H1915" s="110">
        <f t="shared" si="204"/>
        <v>1.8231036686177252E-4</v>
      </c>
      <c r="I1915" s="111">
        <f t="shared" si="205"/>
        <v>3.1207268397643504E-3</v>
      </c>
    </row>
    <row r="1916" spans="3:9" x14ac:dyDescent="0.35">
      <c r="C1916" s="78">
        <f t="shared" si="201"/>
        <v>935000</v>
      </c>
      <c r="D1916" s="104">
        <v>1.8052077304372228E-4</v>
      </c>
      <c r="E1916" s="105">
        <v>3.0931965637508644E-3</v>
      </c>
      <c r="F1916" s="115">
        <f t="shared" si="202"/>
        <v>5511.3329150844156</v>
      </c>
      <c r="G1916" s="116">
        <f t="shared" si="203"/>
        <v>801029.0816127921</v>
      </c>
      <c r="H1916" s="110">
        <f t="shared" si="204"/>
        <v>1.8052077304372234E-4</v>
      </c>
      <c r="I1916" s="111">
        <f t="shared" si="205"/>
        <v>3.093196563750864E-3</v>
      </c>
    </row>
    <row r="1917" spans="3:9" x14ac:dyDescent="0.35">
      <c r="C1917" s="78">
        <f t="shared" si="201"/>
        <v>935500</v>
      </c>
      <c r="D1917" s="104">
        <v>1.7873858246716368E-4</v>
      </c>
      <c r="E1917" s="105">
        <v>3.0657319469273598E-3</v>
      </c>
      <c r="F1917" s="115">
        <f t="shared" si="202"/>
        <v>5456.9223039401686</v>
      </c>
      <c r="G1917" s="116">
        <f t="shared" si="203"/>
        <v>793916.71214723785</v>
      </c>
      <c r="H1917" s="110">
        <f t="shared" si="204"/>
        <v>1.7873858246716368E-4</v>
      </c>
      <c r="I1917" s="111">
        <f t="shared" si="205"/>
        <v>3.0657319469273598E-3</v>
      </c>
    </row>
    <row r="1918" spans="3:9" x14ac:dyDescent="0.35">
      <c r="C1918" s="78">
        <f t="shared" si="201"/>
        <v>936000</v>
      </c>
      <c r="D1918" s="104">
        <v>1.7696376450616137E-4</v>
      </c>
      <c r="E1918" s="105">
        <v>3.0383328326979075E-3</v>
      </c>
      <c r="F1918" s="115">
        <f t="shared" si="202"/>
        <v>5402.736780125766</v>
      </c>
      <c r="G1918" s="116">
        <f t="shared" si="203"/>
        <v>786821.30554895545</v>
      </c>
      <c r="H1918" s="110">
        <f t="shared" si="204"/>
        <v>1.7696376450616137E-4</v>
      </c>
      <c r="I1918" s="111">
        <f t="shared" si="205"/>
        <v>3.0383328326979071E-3</v>
      </c>
    </row>
    <row r="1919" spans="3:9" x14ac:dyDescent="0.35">
      <c r="C1919" s="78">
        <f t="shared" si="201"/>
        <v>936500</v>
      </c>
      <c r="D1919" s="104">
        <v>1.7519628866147436E-4</v>
      </c>
      <c r="E1919" s="105">
        <v>3.0109990648400512E-3</v>
      </c>
      <c r="F1919" s="115">
        <f t="shared" si="202"/>
        <v>5348.7754124936828</v>
      </c>
      <c r="G1919" s="116">
        <f t="shared" si="203"/>
        <v>779742.82136182534</v>
      </c>
      <c r="H1919" s="110">
        <f t="shared" si="204"/>
        <v>1.7519628866147436E-4</v>
      </c>
      <c r="I1919" s="111">
        <f t="shared" si="205"/>
        <v>3.0109990648400507E-3</v>
      </c>
    </row>
    <row r="1920" spans="3:9" x14ac:dyDescent="0.35">
      <c r="C1920" s="78">
        <f t="shared" si="201"/>
        <v>937000</v>
      </c>
      <c r="D1920" s="104">
        <v>1.7343612456003144E-4</v>
      </c>
      <c r="E1920" s="105">
        <v>2.9837304875039265E-3</v>
      </c>
      <c r="F1920" s="115">
        <f t="shared" si="202"/>
        <v>5295.0372737483831</v>
      </c>
      <c r="G1920" s="116">
        <f t="shared" si="203"/>
        <v>772681.21922621573</v>
      </c>
      <c r="H1920" s="110">
        <f t="shared" si="204"/>
        <v>1.7343612456003146E-4</v>
      </c>
      <c r="I1920" s="111">
        <f t="shared" si="205"/>
        <v>2.9837304875039261E-3</v>
      </c>
    </row>
    <row r="1921" spans="3:9" x14ac:dyDescent="0.35">
      <c r="C1921" s="78">
        <f t="shared" si="201"/>
        <v>937500</v>
      </c>
      <c r="D1921" s="104">
        <v>1.7168324195441029E-4</v>
      </c>
      <c r="E1921" s="105">
        <v>2.9565269452113663E-3</v>
      </c>
      <c r="F1921" s="115">
        <f t="shared" si="202"/>
        <v>5241.5214404304133</v>
      </c>
      <c r="G1921" s="116">
        <f t="shared" si="203"/>
        <v>765636.45887875161</v>
      </c>
      <c r="H1921" s="110">
        <f t="shared" si="204"/>
        <v>1.7168324195441026E-4</v>
      </c>
      <c r="I1921" s="111">
        <f t="shared" si="205"/>
        <v>2.9565269452113659E-3</v>
      </c>
    </row>
    <row r="1922" spans="3:9" x14ac:dyDescent="0.35">
      <c r="C1922" s="78">
        <f t="shared" si="201"/>
        <v>938000</v>
      </c>
      <c r="D1922" s="104">
        <v>1.6993761072231603E-4</v>
      </c>
      <c r="E1922" s="105">
        <v>2.9293882828550148E-3</v>
      </c>
      <c r="F1922" s="115">
        <f t="shared" si="202"/>
        <v>5188.2269929004869</v>
      </c>
      <c r="G1922" s="116">
        <f t="shared" si="203"/>
        <v>758608.50015208509</v>
      </c>
      <c r="H1922" s="110">
        <f t="shared" si="204"/>
        <v>1.6993761072231603E-4</v>
      </c>
      <c r="I1922" s="111">
        <f t="shared" si="205"/>
        <v>2.9293882828550144E-3</v>
      </c>
    </row>
    <row r="1923" spans="3:9" x14ac:dyDescent="0.35">
      <c r="C1923" s="78">
        <f t="shared" si="201"/>
        <v>938500</v>
      </c>
      <c r="D1923" s="104">
        <v>1.6819920086606462E-4</v>
      </c>
      <c r="E1923" s="105">
        <v>2.9023143456974477E-3</v>
      </c>
      <c r="F1923" s="115">
        <f t="shared" si="202"/>
        <v>5135.1530153237072</v>
      </c>
      <c r="G1923" s="116">
        <f t="shared" si="203"/>
        <v>751597.30297466728</v>
      </c>
      <c r="H1923" s="110">
        <f t="shared" si="204"/>
        <v>1.6819920086606462E-4</v>
      </c>
      <c r="I1923" s="111">
        <f t="shared" si="205"/>
        <v>2.9023143456974473E-3</v>
      </c>
    </row>
    <row r="1924" spans="3:9" x14ac:dyDescent="0.35">
      <c r="C1924" s="78">
        <f t="shared" si="201"/>
        <v>939000</v>
      </c>
      <c r="D1924" s="104">
        <v>1.6646798251206783E-4</v>
      </c>
      <c r="E1924" s="105">
        <v>2.8753049793702828E-3</v>
      </c>
      <c r="F1924" s="115">
        <f t="shared" si="202"/>
        <v>5082.298595653845</v>
      </c>
      <c r="G1924" s="116">
        <f t="shared" si="203"/>
        <v>744602.82737051847</v>
      </c>
      <c r="H1924" s="110">
        <f t="shared" si="204"/>
        <v>1.6646798251206783E-4</v>
      </c>
      <c r="I1924" s="111">
        <f t="shared" si="205"/>
        <v>2.8753049793702823E-3</v>
      </c>
    </row>
    <row r="1925" spans="3:9" x14ac:dyDescent="0.35">
      <c r="C1925" s="78">
        <f t="shared" si="201"/>
        <v>939500</v>
      </c>
      <c r="D1925" s="104">
        <v>1.6474392591031906E-4</v>
      </c>
      <c r="E1925" s="105">
        <v>2.8483600298733051E-3</v>
      </c>
      <c r="F1925" s="115">
        <f t="shared" si="202"/>
        <v>5029.6628256176436</v>
      </c>
      <c r="G1925" s="116">
        <f t="shared" si="203"/>
        <v>737625.0334590011</v>
      </c>
      <c r="H1925" s="110">
        <f t="shared" si="204"/>
        <v>1.6474392591031906E-4</v>
      </c>
      <c r="I1925" s="111">
        <f t="shared" si="205"/>
        <v>2.8483600298733047E-3</v>
      </c>
    </row>
    <row r="1926" spans="3:9" x14ac:dyDescent="0.35">
      <c r="C1926" s="78">
        <f t="shared" si="201"/>
        <v>940000</v>
      </c>
      <c r="D1926" s="104">
        <v>1.630270014338826E-4</v>
      </c>
      <c r="E1926" s="105">
        <v>2.8214793435735897E-3</v>
      </c>
      <c r="F1926" s="115">
        <f t="shared" si="202"/>
        <v>4977.2448006992236</v>
      </c>
      <c r="G1926" s="116">
        <f t="shared" si="203"/>
        <v>730663.88145459304</v>
      </c>
      <c r="H1926" s="110">
        <f t="shared" si="204"/>
        <v>1.630270014338826E-4</v>
      </c>
      <c r="I1926" s="111">
        <f t="shared" si="205"/>
        <v>2.8214793435735897E-3</v>
      </c>
    </row>
    <row r="1927" spans="3:9" x14ac:dyDescent="0.35">
      <c r="C1927" s="78">
        <f t="shared" si="201"/>
        <v>940500</v>
      </c>
      <c r="D1927" s="104">
        <v>1.613171795783837E-4</v>
      </c>
      <c r="E1927" s="105">
        <v>2.7946627672046183E-3</v>
      </c>
      <c r="F1927" s="115">
        <f t="shared" si="202"/>
        <v>4925.0436201245129</v>
      </c>
      <c r="G1927" s="116">
        <f t="shared" si="203"/>
        <v>723719.33166665828</v>
      </c>
      <c r="H1927" s="110">
        <f t="shared" si="204"/>
        <v>1.6131717957838373E-4</v>
      </c>
      <c r="I1927" s="111">
        <f t="shared" si="205"/>
        <v>2.7946627672046178E-3</v>
      </c>
    </row>
    <row r="1928" spans="3:9" x14ac:dyDescent="0.35">
      <c r="C1928" s="78">
        <f t="shared" si="201"/>
        <v>941000</v>
      </c>
      <c r="D1928" s="104">
        <v>1.5961443096150301E-4</v>
      </c>
      <c r="E1928" s="105">
        <v>2.7679101478654154E-3</v>
      </c>
      <c r="F1928" s="115">
        <f t="shared" si="202"/>
        <v>4873.0583868458134</v>
      </c>
      <c r="G1928" s="116">
        <f t="shared" si="203"/>
        <v>716791.34449922387</v>
      </c>
      <c r="H1928" s="110">
        <f t="shared" si="204"/>
        <v>1.5961443096150301E-4</v>
      </c>
      <c r="I1928" s="111">
        <f t="shared" si="205"/>
        <v>2.767910147865415E-3</v>
      </c>
    </row>
    <row r="1929" spans="3:9" x14ac:dyDescent="0.35">
      <c r="C1929" s="78">
        <f t="shared" si="201"/>
        <v>941500</v>
      </c>
      <c r="D1929" s="104">
        <v>1.579187263224697E-4</v>
      </c>
      <c r="E1929" s="105">
        <v>2.7412213330196668E-3</v>
      </c>
      <c r="F1929" s="115">
        <f t="shared" si="202"/>
        <v>4821.2882075263278</v>
      </c>
      <c r="G1929" s="116">
        <f t="shared" si="203"/>
        <v>709879.88045075105</v>
      </c>
      <c r="H1929" s="110">
        <f t="shared" si="204"/>
        <v>1.579187263224697E-4</v>
      </c>
      <c r="I1929" s="111">
        <f t="shared" si="205"/>
        <v>2.7412213330196668E-3</v>
      </c>
    </row>
    <row r="1930" spans="3:9" x14ac:dyDescent="0.35">
      <c r="C1930" s="78">
        <f t="shared" si="201"/>
        <v>942000</v>
      </c>
      <c r="D1930" s="104">
        <v>1.5623003652156064E-4</v>
      </c>
      <c r="E1930" s="105">
        <v>2.7145961704948579E-3</v>
      </c>
      <c r="F1930" s="115">
        <f t="shared" si="202"/>
        <v>4769.7321925248671</v>
      </c>
      <c r="G1930" s="116">
        <f t="shared" si="203"/>
        <v>702984.90011391242</v>
      </c>
      <c r="H1930" s="110">
        <f t="shared" si="204"/>
        <v>1.5623003652156064E-4</v>
      </c>
      <c r="I1930" s="111">
        <f t="shared" si="205"/>
        <v>2.7145961704948579E-3</v>
      </c>
    </row>
    <row r="1931" spans="3:9" x14ac:dyDescent="0.35">
      <c r="C1931" s="78">
        <f t="shared" si="201"/>
        <v>942500</v>
      </c>
      <c r="D1931" s="104">
        <v>1.5454833253959768E-4</v>
      </c>
      <c r="E1931" s="105">
        <v>2.6880345084814026E-3</v>
      </c>
      <c r="F1931" s="115">
        <f t="shared" si="202"/>
        <v>4718.3894558805023</v>
      </c>
      <c r="G1931" s="116">
        <f t="shared" si="203"/>
        <v>696106.36417536635</v>
      </c>
      <c r="H1931" s="110">
        <f t="shared" si="204"/>
        <v>1.5454833253959768E-4</v>
      </c>
      <c r="I1931" s="111">
        <f t="shared" si="205"/>
        <v>2.6880345084814026E-3</v>
      </c>
    </row>
    <row r="1932" spans="3:9" x14ac:dyDescent="0.35">
      <c r="C1932" s="78">
        <f t="shared" si="201"/>
        <v>943000</v>
      </c>
      <c r="D1932" s="104">
        <v>1.5287358547745117E-4</v>
      </c>
      <c r="E1932" s="105">
        <v>2.661536195531776E-3</v>
      </c>
      <c r="F1932" s="115">
        <f t="shared" si="202"/>
        <v>4667.2591152974082</v>
      </c>
      <c r="G1932" s="116">
        <f t="shared" si="203"/>
        <v>689244.23341553228</v>
      </c>
      <c r="H1932" s="110">
        <f t="shared" si="204"/>
        <v>1.5287358547745117E-4</v>
      </c>
      <c r="I1932" s="111">
        <f t="shared" si="205"/>
        <v>2.6615361955317752E-3</v>
      </c>
    </row>
    <row r="1933" spans="3:9" x14ac:dyDescent="0.35">
      <c r="C1933" s="78">
        <f t="shared" si="201"/>
        <v>943500</v>
      </c>
      <c r="D1933" s="104">
        <v>1.5120576655554158E-4</v>
      </c>
      <c r="E1933" s="105">
        <v>2.6351010805596522E-3</v>
      </c>
      <c r="F1933" s="115">
        <f t="shared" si="202"/>
        <v>4616.3402921296465</v>
      </c>
      <c r="G1933" s="116">
        <f t="shared" si="203"/>
        <v>682398.46870836755</v>
      </c>
      <c r="H1933" s="110">
        <f t="shared" si="204"/>
        <v>1.5120576655554155E-4</v>
      </c>
      <c r="I1933" s="111">
        <f t="shared" si="205"/>
        <v>2.6351010805596522E-3</v>
      </c>
    </row>
    <row r="1934" spans="3:9" x14ac:dyDescent="0.35">
      <c r="C1934" s="78">
        <f t="shared" si="201"/>
        <v>944000</v>
      </c>
      <c r="D1934" s="104">
        <v>1.4954484711334607E-4</v>
      </c>
      <c r="E1934" s="105">
        <v>2.6087290128390468E-3</v>
      </c>
      <c r="F1934" s="115">
        <f t="shared" si="202"/>
        <v>4565.6321113661024</v>
      </c>
      <c r="G1934" s="116">
        <f t="shared" si="203"/>
        <v>675569.03102114517</v>
      </c>
      <c r="H1934" s="110">
        <f t="shared" si="204"/>
        <v>1.4954484711334607E-4</v>
      </c>
      <c r="I1934" s="111">
        <f t="shared" si="205"/>
        <v>2.6087290128390468E-3</v>
      </c>
    </row>
    <row r="1935" spans="3:9" x14ac:dyDescent="0.35">
      <c r="C1935" s="78">
        <f t="shared" si="201"/>
        <v>944500</v>
      </c>
      <c r="D1935" s="104">
        <v>1.4789079860890461E-4</v>
      </c>
      <c r="E1935" s="105">
        <v>2.5824198420034503E-3</v>
      </c>
      <c r="F1935" s="115">
        <f t="shared" si="202"/>
        <v>4515.1337016154066</v>
      </c>
      <c r="G1935" s="116">
        <f t="shared" si="203"/>
        <v>668755.88141422963</v>
      </c>
      <c r="H1935" s="110">
        <f t="shared" si="204"/>
        <v>1.4789079860890461E-4</v>
      </c>
      <c r="I1935" s="111">
        <f t="shared" si="205"/>
        <v>2.5824198420034503E-3</v>
      </c>
    </row>
    <row r="1936" spans="3:9" x14ac:dyDescent="0.35">
      <c r="C1936" s="78">
        <f t="shared" si="201"/>
        <v>945000</v>
      </c>
      <c r="D1936" s="104">
        <v>1.4624359261833039E-4</v>
      </c>
      <c r="E1936" s="105">
        <v>2.5561734180449772E-3</v>
      </c>
      <c r="F1936" s="115">
        <f t="shared" si="202"/>
        <v>4464.8441950909846</v>
      </c>
      <c r="G1936" s="116">
        <f t="shared" si="203"/>
        <v>661958.9810408561</v>
      </c>
      <c r="H1936" s="110">
        <f t="shared" si="204"/>
        <v>1.4624359261833041E-4</v>
      </c>
      <c r="I1936" s="111">
        <f t="shared" si="205"/>
        <v>2.5561734180449768E-3</v>
      </c>
    </row>
    <row r="1937" spans="3:9" x14ac:dyDescent="0.35">
      <c r="C1937" s="78">
        <f t="shared" si="201"/>
        <v>945500</v>
      </c>
      <c r="D1937" s="104">
        <v>1.4460320083532237E-4</v>
      </c>
      <c r="E1937" s="105">
        <v>2.5299895913135067E-3</v>
      </c>
      <c r="F1937" s="115">
        <f t="shared" si="202"/>
        <v>4414.7627275961804</v>
      </c>
      <c r="G1937" s="116">
        <f t="shared" si="203"/>
        <v>655178.29114690877</v>
      </c>
      <c r="H1937" s="110">
        <f t="shared" si="204"/>
        <v>1.4460320083532237E-4</v>
      </c>
      <c r="I1937" s="111">
        <f t="shared" si="205"/>
        <v>2.5299895913135063E-3</v>
      </c>
    </row>
    <row r="1938" spans="3:9" x14ac:dyDescent="0.35">
      <c r="C1938" s="78">
        <f t="shared" si="201"/>
        <v>946000</v>
      </c>
      <c r="D1938" s="104">
        <v>1.4296959507067652E-4</v>
      </c>
      <c r="E1938" s="105">
        <v>2.5038682125158316E-3</v>
      </c>
      <c r="F1938" s="115">
        <f t="shared" si="202"/>
        <v>4364.8884385093297</v>
      </c>
      <c r="G1938" s="116">
        <f t="shared" si="203"/>
        <v>648413.7730706993</v>
      </c>
      <c r="H1938" s="110">
        <f t="shared" si="204"/>
        <v>1.4296959507067652E-4</v>
      </c>
      <c r="I1938" s="111">
        <f t="shared" si="205"/>
        <v>2.5038682125158316E-3</v>
      </c>
    </row>
    <row r="1939" spans="3:9" x14ac:dyDescent="0.35">
      <c r="C1939" s="78">
        <f t="shared" si="201"/>
        <v>946500</v>
      </c>
      <c r="D1939" s="104">
        <v>1.4134274725180395E-4</v>
      </c>
      <c r="E1939" s="105">
        <v>2.4778091327148041E-3</v>
      </c>
      <c r="F1939" s="115">
        <f t="shared" si="202"/>
        <v>4315.2204707690516</v>
      </c>
      <c r="G1939" s="116">
        <f t="shared" si="203"/>
        <v>641665.3882427467</v>
      </c>
      <c r="H1939" s="110">
        <f t="shared" si="204"/>
        <v>1.4134274725180395E-4</v>
      </c>
      <c r="I1939" s="111">
        <f t="shared" si="205"/>
        <v>2.4778091327148036E-3</v>
      </c>
    </row>
    <row r="1940" spans="3:9" x14ac:dyDescent="0.35">
      <c r="C1940" s="78">
        <f t="shared" si="201"/>
        <v>947000</v>
      </c>
      <c r="D1940" s="104">
        <v>1.3972262942224591E-4</v>
      </c>
      <c r="E1940" s="105">
        <v>2.451812203328491E-3</v>
      </c>
      <c r="F1940" s="115">
        <f t="shared" si="202"/>
        <v>4265.7579708594385</v>
      </c>
      <c r="G1940" s="116">
        <f t="shared" si="203"/>
        <v>634933.09818555776</v>
      </c>
      <c r="H1940" s="110">
        <f t="shared" si="204"/>
        <v>1.3972262942224591E-4</v>
      </c>
      <c r="I1940" s="111">
        <f t="shared" si="205"/>
        <v>2.4518122033284906E-3</v>
      </c>
    </row>
    <row r="1941" spans="3:9" x14ac:dyDescent="0.35">
      <c r="C1941" s="78">
        <f t="shared" si="201"/>
        <v>947500</v>
      </c>
      <c r="D1941" s="104">
        <v>1.38109213741196E-4</v>
      </c>
      <c r="E1941" s="105">
        <v>2.4258772761293229E-3</v>
      </c>
      <c r="F1941" s="115">
        <f t="shared" si="202"/>
        <v>4216.500088795472</v>
      </c>
      <c r="G1941" s="116">
        <f t="shared" si="203"/>
        <v>628216.86451340711</v>
      </c>
      <c r="H1941" s="110">
        <f t="shared" si="204"/>
        <v>1.38109213741196E-4</v>
      </c>
      <c r="I1941" s="111">
        <f t="shared" si="205"/>
        <v>2.4258772761293224E-3</v>
      </c>
    </row>
    <row r="1942" spans="3:9" x14ac:dyDescent="0.35">
      <c r="C1942" s="78">
        <f t="shared" si="201"/>
        <v>948000</v>
      </c>
      <c r="D1942" s="104">
        <v>1.3650247248301955E-4</v>
      </c>
      <c r="E1942" s="105">
        <v>2.4000042032432502E-3</v>
      </c>
      <c r="F1942" s="115">
        <f t="shared" si="202"/>
        <v>4167.4459781083478</v>
      </c>
      <c r="G1942" s="116">
        <f t="shared" si="203"/>
        <v>621516.64893211855</v>
      </c>
      <c r="H1942" s="110">
        <f t="shared" si="204"/>
        <v>1.3650247248301955E-4</v>
      </c>
      <c r="I1942" s="111">
        <f t="shared" si="205"/>
        <v>2.4000042032432498E-3</v>
      </c>
    </row>
    <row r="1943" spans="3:9" x14ac:dyDescent="0.35">
      <c r="C1943" s="78">
        <f t="shared" si="201"/>
        <v>948500</v>
      </c>
      <c r="D1943" s="104">
        <v>1.3490237803677805E-4</v>
      </c>
      <c r="E1943" s="105">
        <v>2.3741928371489016E-3</v>
      </c>
      <c r="F1943" s="115">
        <f t="shared" si="202"/>
        <v>4118.5947958309562</v>
      </c>
      <c r="G1943" s="116">
        <f t="shared" si="203"/>
        <v>614832.41323884728</v>
      </c>
      <c r="H1943" s="110">
        <f t="shared" si="204"/>
        <v>1.3490237803677805E-4</v>
      </c>
      <c r="I1943" s="111">
        <f t="shared" si="205"/>
        <v>2.3741928371489012E-3</v>
      </c>
    </row>
    <row r="1944" spans="3:9" x14ac:dyDescent="0.35">
      <c r="C1944" s="78">
        <f t="shared" si="201"/>
        <v>949000</v>
      </c>
      <c r="D1944" s="104">
        <v>1.3330890290575529E-4</v>
      </c>
      <c r="E1944" s="105">
        <v>2.3484430306767402E-3</v>
      </c>
      <c r="F1944" s="115">
        <f t="shared" si="202"/>
        <v>4069.945702483416</v>
      </c>
      <c r="G1944" s="116">
        <f t="shared" si="203"/>
        <v>608164.11932186107</v>
      </c>
      <c r="H1944" s="110">
        <f t="shared" si="204"/>
        <v>1.3330890290575532E-4</v>
      </c>
      <c r="I1944" s="111">
        <f t="shared" si="205"/>
        <v>2.3484430306767398E-3</v>
      </c>
    </row>
    <row r="1945" spans="3:9" x14ac:dyDescent="0.35">
      <c r="C1945" s="78">
        <f t="shared" si="201"/>
        <v>949500</v>
      </c>
      <c r="D1945" s="104">
        <v>1.3172201970698395E-4</v>
      </c>
      <c r="E1945" s="105">
        <v>2.3227546370082263E-3</v>
      </c>
      <c r="F1945" s="115">
        <f t="shared" si="202"/>
        <v>4021.4978620586207</v>
      </c>
      <c r="G1945" s="116">
        <f t="shared" si="203"/>
        <v>601511.72916032374</v>
      </c>
      <c r="H1945" s="110">
        <f t="shared" si="204"/>
        <v>1.3172201970698395E-4</v>
      </c>
      <c r="I1945" s="111">
        <f t="shared" si="205"/>
        <v>2.3227546370082263E-3</v>
      </c>
    </row>
    <row r="1946" spans="3:9" x14ac:dyDescent="0.35">
      <c r="C1946" s="78">
        <f t="shared" si="201"/>
        <v>950000</v>
      </c>
      <c r="D1946" s="104">
        <v>1.3014170117077515E-4</v>
      </c>
      <c r="E1946" s="105">
        <v>2.2971275096749792E-3</v>
      </c>
      <c r="F1946" s="115">
        <f t="shared" si="202"/>
        <v>3973.2504420078762</v>
      </c>
      <c r="G1946" s="116">
        <f t="shared" si="203"/>
        <v>594875.20482407778</v>
      </c>
      <c r="H1946" s="110">
        <f t="shared" si="204"/>
        <v>1.3014170117077515E-4</v>
      </c>
      <c r="I1946" s="111">
        <f t="shared" si="205"/>
        <v>2.2971275096749788E-3</v>
      </c>
    </row>
    <row r="1947" spans="3:9" x14ac:dyDescent="0.35">
      <c r="C1947" s="78">
        <f t="shared" si="201"/>
        <v>950500</v>
      </c>
      <c r="D1947" s="104">
        <v>1.2856792014025037E-4</v>
      </c>
      <c r="E1947" s="105">
        <v>2.2715615025579432E-3</v>
      </c>
      <c r="F1947" s="115">
        <f t="shared" si="202"/>
        <v>3925.2026132266096</v>
      </c>
      <c r="G1947" s="116">
        <f t="shared" si="203"/>
        <v>588254.50847342866</v>
      </c>
      <c r="H1947" s="110">
        <f t="shared" si="204"/>
        <v>1.285679201402504E-4</v>
      </c>
      <c r="I1947" s="111">
        <f t="shared" si="205"/>
        <v>2.2715615025579424E-3</v>
      </c>
    </row>
    <row r="1948" spans="3:9" x14ac:dyDescent="0.35">
      <c r="C1948" s="78">
        <f t="shared" si="201"/>
        <v>951000</v>
      </c>
      <c r="D1948" s="104">
        <v>1.2700064957087403E-4</v>
      </c>
      <c r="E1948" s="105">
        <v>2.2460564698865526E-3</v>
      </c>
      <c r="F1948" s="115">
        <f t="shared" si="202"/>
        <v>3877.3535500400981</v>
      </c>
      <c r="G1948" s="116">
        <f t="shared" si="203"/>
        <v>581649.60235892877</v>
      </c>
      <c r="H1948" s="110">
        <f t="shared" si="204"/>
        <v>1.2700064957087403E-4</v>
      </c>
      <c r="I1948" s="111">
        <f t="shared" si="205"/>
        <v>2.2460564698865526E-3</v>
      </c>
    </row>
    <row r="1949" spans="3:9" x14ac:dyDescent="0.35">
      <c r="C1949" s="78">
        <f t="shared" si="201"/>
        <v>951500</v>
      </c>
      <c r="D1949" s="104">
        <v>1.254398625299893E-4</v>
      </c>
      <c r="E1949" s="105">
        <v>2.2206122662379022E-3</v>
      </c>
      <c r="F1949" s="115">
        <f t="shared" si="202"/>
        <v>3829.7024301892998</v>
      </c>
      <c r="G1949" s="116">
        <f t="shared" si="203"/>
        <v>575060.44882116187</v>
      </c>
      <c r="H1949" s="110">
        <f t="shared" si="204"/>
        <v>1.254398625299893E-4</v>
      </c>
      <c r="I1949" s="111">
        <f t="shared" si="205"/>
        <v>2.2206122662379018E-3</v>
      </c>
    </row>
    <row r="1950" spans="3:9" x14ac:dyDescent="0.35">
      <c r="C1950" s="78">
        <f t="shared" si="201"/>
        <v>952000</v>
      </c>
      <c r="D1950" s="104">
        <v>1.2388553219635538E-4</v>
      </c>
      <c r="E1950" s="105">
        <v>2.1952287465359195E-3</v>
      </c>
      <c r="F1950" s="115">
        <f t="shared" si="202"/>
        <v>3782.2484348167231</v>
      </c>
      <c r="G1950" s="116">
        <f t="shared" si="203"/>
        <v>568487.01029052958</v>
      </c>
      <c r="H1950" s="110">
        <f t="shared" si="204"/>
        <v>1.2388553219635541E-4</v>
      </c>
      <c r="I1950" s="111">
        <f t="shared" si="205"/>
        <v>2.195228746535919E-3</v>
      </c>
    </row>
    <row r="1951" spans="3:9" x14ac:dyDescent="0.35">
      <c r="C1951" s="78">
        <f t="shared" si="201"/>
        <v>952500</v>
      </c>
      <c r="D1951" s="104">
        <v>1.2233763185968621E-4</v>
      </c>
      <c r="E1951" s="105">
        <v>2.1699057660505335E-3</v>
      </c>
      <c r="F1951" s="115">
        <f t="shared" si="202"/>
        <v>3734.9907484523465</v>
      </c>
      <c r="G1951" s="116">
        <f t="shared" si="203"/>
        <v>561929.24928703543</v>
      </c>
      <c r="H1951" s="110">
        <f t="shared" si="204"/>
        <v>1.2233763185968621E-4</v>
      </c>
      <c r="I1951" s="111">
        <f t="shared" si="205"/>
        <v>2.1699057660505331E-3</v>
      </c>
    </row>
    <row r="1952" spans="3:9" x14ac:dyDescent="0.35">
      <c r="C1952" s="78">
        <f t="shared" si="201"/>
        <v>953000</v>
      </c>
      <c r="D1952" s="104">
        <v>1.2079613492019108E-4</v>
      </c>
      <c r="E1952" s="105">
        <v>2.1446431803968519E-3</v>
      </c>
      <c r="F1952" s="115">
        <f t="shared" si="202"/>
        <v>3687.9285589995916</v>
      </c>
      <c r="G1952" s="116">
        <f t="shared" si="203"/>
        <v>555387.12842007237</v>
      </c>
      <c r="H1952" s="110">
        <f t="shared" si="204"/>
        <v>1.2079613492019108E-4</v>
      </c>
      <c r="I1952" s="111">
        <f t="shared" si="205"/>
        <v>2.1446431803968514E-3</v>
      </c>
    </row>
    <row r="1953" spans="3:9" x14ac:dyDescent="0.35">
      <c r="C1953" s="78">
        <f t="shared" si="201"/>
        <v>953500</v>
      </c>
      <c r="D1953" s="104">
        <v>1.1926101488811877E-4</v>
      </c>
      <c r="E1953" s="105">
        <v>2.1194408455343381E-3</v>
      </c>
      <c r="F1953" s="115">
        <f t="shared" si="202"/>
        <v>3641.0610577214065</v>
      </c>
      <c r="G1953" s="116">
        <f t="shared" si="203"/>
        <v>548860.61038820911</v>
      </c>
      <c r="H1953" s="110">
        <f t="shared" si="204"/>
        <v>1.1926101488811877E-4</v>
      </c>
      <c r="I1953" s="111">
        <f t="shared" si="205"/>
        <v>2.1194408455343376E-3</v>
      </c>
    </row>
    <row r="1954" spans="3:9" x14ac:dyDescent="0.35">
      <c r="C1954" s="78">
        <f t="shared" si="201"/>
        <v>954000</v>
      </c>
      <c r="D1954" s="104">
        <v>1.1773224538330072E-4</v>
      </c>
      <c r="E1954" s="105">
        <v>2.0942986177659899E-3</v>
      </c>
      <c r="F1954" s="115">
        <f t="shared" si="202"/>
        <v>3594.3874392263187</v>
      </c>
      <c r="G1954" s="116">
        <f t="shared" si="203"/>
        <v>542349.65797897789</v>
      </c>
      <c r="H1954" s="110">
        <f t="shared" si="204"/>
        <v>1.1773224538330071E-4</v>
      </c>
      <c r="I1954" s="111">
        <f t="shared" si="205"/>
        <v>2.0942986177659899E-3</v>
      </c>
    </row>
    <row r="1955" spans="3:9" x14ac:dyDescent="0.35">
      <c r="C1955" s="78">
        <f t="shared" si="201"/>
        <v>954500</v>
      </c>
      <c r="D1955" s="104">
        <v>1.1620980013469979E-4</v>
      </c>
      <c r="E1955" s="105">
        <v>2.0692163537375198E-3</v>
      </c>
      <c r="F1955" s="115">
        <f t="shared" si="202"/>
        <v>3547.9069014546581</v>
      </c>
      <c r="G1955" s="116">
        <f t="shared" si="203"/>
        <v>535854.2340686617</v>
      </c>
      <c r="H1955" s="110">
        <f t="shared" si="204"/>
        <v>1.162098001346998E-4</v>
      </c>
      <c r="I1955" s="111">
        <f t="shared" si="205"/>
        <v>2.0692163537375193E-3</v>
      </c>
    </row>
    <row r="1956" spans="3:9" x14ac:dyDescent="0.35">
      <c r="C1956" s="78">
        <f t="shared" si="201"/>
        <v>955000</v>
      </c>
      <c r="D1956" s="104">
        <v>1.1469365297995631E-4</v>
      </c>
      <c r="E1956" s="105">
        <v>2.0441939104365366E-3</v>
      </c>
      <c r="F1956" s="115">
        <f t="shared" si="202"/>
        <v>3501.6186456646969</v>
      </c>
      <c r="G1956" s="116">
        <f t="shared" si="203"/>
        <v>529374.30162208318</v>
      </c>
      <c r="H1956" s="110">
        <f t="shared" si="204"/>
        <v>1.1469365297995631E-4</v>
      </c>
      <c r="I1956" s="111">
        <f t="shared" si="205"/>
        <v>2.0441939104365366E-3</v>
      </c>
    </row>
    <row r="1957" spans="3:9" x14ac:dyDescent="0.35">
      <c r="C1957" s="78">
        <f t="shared" si="201"/>
        <v>955500</v>
      </c>
      <c r="D1957" s="104">
        <v>1.1318377786494077E-4</v>
      </c>
      <c r="E1957" s="105">
        <v>2.0192311451917308E-3</v>
      </c>
      <c r="F1957" s="115">
        <f t="shared" si="202"/>
        <v>3455.5218764189958</v>
      </c>
      <c r="G1957" s="116">
        <f t="shared" si="203"/>
        <v>522909.82369239244</v>
      </c>
      <c r="H1957" s="110">
        <f t="shared" si="204"/>
        <v>1.1318377786494077E-4</v>
      </c>
      <c r="I1957" s="111">
        <f t="shared" si="205"/>
        <v>2.0192311451917304E-3</v>
      </c>
    </row>
    <row r="1958" spans="3:9" x14ac:dyDescent="0.35">
      <c r="C1958" s="78">
        <f t="shared" si="201"/>
        <v>956000</v>
      </c>
      <c r="D1958" s="104">
        <v>1.1168014884330476E-4</v>
      </c>
      <c r="E1958" s="105">
        <v>1.9943279156720635E-3</v>
      </c>
      <c r="F1958" s="115">
        <f t="shared" si="202"/>
        <v>3409.6158015706924</v>
      </c>
      <c r="G1958" s="116">
        <f t="shared" si="203"/>
        <v>516460.7634208583</v>
      </c>
      <c r="H1958" s="110">
        <f t="shared" si="204"/>
        <v>1.1168014884330478E-4</v>
      </c>
      <c r="I1958" s="111">
        <f t="shared" si="205"/>
        <v>1.9943279156720635E-3</v>
      </c>
    </row>
    <row r="1959" spans="3:9" x14ac:dyDescent="0.35">
      <c r="C1959" s="78">
        <f t="shared" si="201"/>
        <v>956500</v>
      </c>
      <c r="D1959" s="104">
        <v>1.1018274007603521E-4</v>
      </c>
      <c r="E1959" s="105">
        <v>1.9694840798859495E-3</v>
      </c>
      <c r="F1959" s="115">
        <f t="shared" si="202"/>
        <v>3363.899632249892</v>
      </c>
      <c r="G1959" s="116">
        <f t="shared" si="203"/>
        <v>510027.08403665578</v>
      </c>
      <c r="H1959" s="110">
        <f t="shared" si="204"/>
        <v>1.1018274007603521E-4</v>
      </c>
      <c r="I1959" s="111">
        <f t="shared" si="205"/>
        <v>1.9694840798859491E-3</v>
      </c>
    </row>
    <row r="1960" spans="3:9" x14ac:dyDescent="0.35">
      <c r="C1960" s="78">
        <f t="shared" si="201"/>
        <v>957000</v>
      </c>
      <c r="D1960" s="104">
        <v>1.0869152583101089E-4</v>
      </c>
      <c r="E1960" s="105">
        <v>1.944699496180454E-3</v>
      </c>
      <c r="F1960" s="115">
        <f t="shared" si="202"/>
        <v>3318.3725828501269</v>
      </c>
      <c r="G1960" s="116">
        <f t="shared" si="203"/>
        <v>503608.74885665864</v>
      </c>
      <c r="H1960" s="110">
        <f t="shared" si="204"/>
        <v>1.086915258310109E-4</v>
      </c>
      <c r="I1960" s="111">
        <f t="shared" si="205"/>
        <v>1.9446994961804537E-3</v>
      </c>
    </row>
    <row r="1961" spans="3:9" x14ac:dyDescent="0.35">
      <c r="C1961" s="78">
        <f t="shared" si="201"/>
        <v>957500</v>
      </c>
      <c r="D1961" s="104">
        <v>1.0720648048256022E-4</v>
      </c>
      <c r="E1961" s="105">
        <v>1.9199740232404793E-3</v>
      </c>
      <c r="F1961" s="115">
        <f t="shared" si="202"/>
        <v>3273.0338710148585</v>
      </c>
      <c r="G1961" s="116">
        <f t="shared" si="203"/>
        <v>497205.72128522844</v>
      </c>
      <c r="H1961" s="110">
        <f t="shared" si="204"/>
        <v>1.0720648048256022E-4</v>
      </c>
      <c r="I1961" s="111">
        <f t="shared" si="205"/>
        <v>1.9199740232404791E-3</v>
      </c>
    </row>
    <row r="1962" spans="3:9" x14ac:dyDescent="0.35">
      <c r="C1962" s="78">
        <f t="shared" si="201"/>
        <v>958000</v>
      </c>
      <c r="D1962" s="104">
        <v>1.057275785110197E-4</v>
      </c>
      <c r="E1962" s="105">
        <v>1.8953075200879627E-3</v>
      </c>
      <c r="F1962" s="115">
        <f t="shared" si="202"/>
        <v>3227.8827176239943</v>
      </c>
      <c r="G1962" s="116">
        <f t="shared" si="203"/>
        <v>490817.96481400705</v>
      </c>
      <c r="H1962" s="110">
        <f t="shared" si="204"/>
        <v>1.057275785110197E-4</v>
      </c>
      <c r="I1962" s="111">
        <f t="shared" si="205"/>
        <v>1.8953075200879624E-3</v>
      </c>
    </row>
    <row r="1963" spans="3:9" x14ac:dyDescent="0.35">
      <c r="C1963" s="78">
        <f t="shared" si="201"/>
        <v>958500</v>
      </c>
      <c r="D1963" s="104">
        <v>1.0425479450229727E-4</v>
      </c>
      <c r="E1963" s="105">
        <v>1.8706998460810711E-3</v>
      </c>
      <c r="F1963" s="115">
        <f t="shared" si="202"/>
        <v>3182.9183467805569</v>
      </c>
      <c r="G1963" s="116">
        <f t="shared" si="203"/>
        <v>484445.44302170788</v>
      </c>
      <c r="H1963" s="110">
        <f t="shared" si="204"/>
        <v>1.0425479450229727E-4</v>
      </c>
      <c r="I1963" s="111">
        <f t="shared" si="205"/>
        <v>1.8706998460810708E-3</v>
      </c>
    </row>
    <row r="1964" spans="3:9" x14ac:dyDescent="0.35">
      <c r="C1964" s="78">
        <f t="shared" si="201"/>
        <v>959000</v>
      </c>
      <c r="D1964" s="104">
        <v>1.0278810314743363E-4</v>
      </c>
      <c r="E1964" s="105">
        <v>1.8461508609134002E-3</v>
      </c>
      <c r="F1964" s="115">
        <f t="shared" si="202"/>
        <v>3138.1399857972929</v>
      </c>
      <c r="G1964" s="116">
        <f t="shared" si="203"/>
        <v>478088.11957390863</v>
      </c>
      <c r="H1964" s="110">
        <f t="shared" si="204"/>
        <v>1.0278810314743365E-4</v>
      </c>
      <c r="I1964" s="111">
        <f t="shared" si="205"/>
        <v>1.8461508609134E-3</v>
      </c>
    </row>
    <row r="1965" spans="3:9" x14ac:dyDescent="0.35">
      <c r="C1965" s="78">
        <f t="shared" si="201"/>
        <v>959500</v>
      </c>
      <c r="D1965" s="104">
        <v>1.0132747924216932E-4</v>
      </c>
      <c r="E1965" s="105">
        <v>1.8216604246131727E-3</v>
      </c>
      <c r="F1965" s="115">
        <f t="shared" si="202"/>
        <v>3093.5468651834526</v>
      </c>
      <c r="G1965" s="116">
        <f t="shared" si="203"/>
        <v>471745.95822284359</v>
      </c>
      <c r="H1965" s="110">
        <f t="shared" si="204"/>
        <v>1.0132747924216933E-4</v>
      </c>
      <c r="I1965" s="111">
        <f t="shared" si="205"/>
        <v>1.8216604246131724E-3</v>
      </c>
    </row>
    <row r="1966" spans="3:9" x14ac:dyDescent="0.35">
      <c r="C1966" s="78">
        <f t="shared" si="201"/>
        <v>960000</v>
      </c>
      <c r="D1966" s="104">
        <v>9.9872897686509554E-5</v>
      </c>
      <c r="E1966" s="105">
        <v>1.7972283975424433E-3</v>
      </c>
      <c r="F1966" s="115">
        <f t="shared" si="202"/>
        <v>3049.1382186315086</v>
      </c>
      <c r="G1966" s="116">
        <f t="shared" si="203"/>
        <v>465418.9228071979</v>
      </c>
      <c r="H1966" s="110">
        <f t="shared" si="204"/>
        <v>9.9872897686509567E-5</v>
      </c>
      <c r="I1966" s="111">
        <f t="shared" si="205"/>
        <v>1.7972283975424433E-3</v>
      </c>
    </row>
    <row r="1967" spans="3:9" x14ac:dyDescent="0.35">
      <c r="C1967" s="78">
        <f t="shared" si="201"/>
        <v>960500</v>
      </c>
      <c r="D1967" s="104">
        <v>9.8424333484294614E-5</v>
      </c>
      <c r="E1967" s="105">
        <v>1.7728546403962982E-3</v>
      </c>
      <c r="F1967" s="115">
        <f t="shared" si="202"/>
        <v>3004.9132830040362</v>
      </c>
      <c r="G1967" s="116">
        <f t="shared" si="203"/>
        <v>459106.97725190007</v>
      </c>
      <c r="H1967" s="110">
        <f t="shared" si="204"/>
        <v>9.8424333484294627E-5</v>
      </c>
      <c r="I1967" s="111">
        <f t="shared" si="205"/>
        <v>1.772854640396298E-3</v>
      </c>
    </row>
    <row r="1968" spans="3:9" x14ac:dyDescent="0.35">
      <c r="C1968" s="78">
        <f t="shared" ref="C1968:C2031" si="206">C1967+500</f>
        <v>961000</v>
      </c>
      <c r="D1968" s="104">
        <v>9.6981761742769812E-5</v>
      </c>
      <c r="E1968" s="105">
        <v>1.7485390142020641E-3</v>
      </c>
      <c r="F1968" s="115">
        <f t="shared" ref="F1968:F2031" si="207">D1968*F$46</f>
        <v>2960.8712983205855</v>
      </c>
      <c r="G1968" s="116">
        <f t="shared" ref="G1968:G2031" si="208">E1968*G$46</f>
        <v>452810.08556791721</v>
      </c>
      <c r="H1968" s="110">
        <f t="shared" ref="H1968:H2031" si="209">((1000*F1968)/H$45)/H$46</f>
        <v>9.6981761742769812E-5</v>
      </c>
      <c r="I1968" s="111">
        <f t="shared" ref="I1968:I2031" si="210">((1000*G1968)/I$45)/I$46</f>
        <v>1.7485390142020641E-3</v>
      </c>
    </row>
    <row r="1969" spans="3:9" x14ac:dyDescent="0.35">
      <c r="C1969" s="78">
        <f t="shared" si="206"/>
        <v>961500</v>
      </c>
      <c r="D1969" s="104">
        <v>9.554515767215667E-5</v>
      </c>
      <c r="E1969" s="105">
        <v>1.7242813803185163E-3</v>
      </c>
      <c r="F1969" s="115">
        <f t="shared" si="207"/>
        <v>2917.0115077445903</v>
      </c>
      <c r="G1969" s="116">
        <f t="shared" si="208"/>
        <v>446528.21185204986</v>
      </c>
      <c r="H1969" s="110">
        <f t="shared" si="209"/>
        <v>9.5545157672156684E-5</v>
      </c>
      <c r="I1969" s="111">
        <f t="shared" si="210"/>
        <v>1.7242813803185163E-3</v>
      </c>
    </row>
    <row r="1970" spans="3:9" x14ac:dyDescent="0.35">
      <c r="C1970" s="78">
        <f t="shared" si="206"/>
        <v>962000</v>
      </c>
      <c r="D1970" s="104">
        <v>9.4114496585228017E-5</v>
      </c>
      <c r="E1970" s="105">
        <v>1.7000816004350851E-3</v>
      </c>
      <c r="F1970" s="115">
        <f t="shared" si="207"/>
        <v>2873.3331575703937</v>
      </c>
      <c r="G1970" s="116">
        <f t="shared" si="208"/>
        <v>440261.32028672681</v>
      </c>
      <c r="H1970" s="110">
        <f t="shared" si="209"/>
        <v>9.411449658522803E-5</v>
      </c>
      <c r="I1970" s="111">
        <f t="shared" si="210"/>
        <v>1.7000816004350851E-3</v>
      </c>
    </row>
    <row r="1971" spans="3:9" x14ac:dyDescent="0.35">
      <c r="C1971" s="78">
        <f t="shared" si="206"/>
        <v>962500</v>
      </c>
      <c r="D1971" s="104">
        <v>9.268975389688377E-5</v>
      </c>
      <c r="E1971" s="105">
        <v>1.675939536571069E-3</v>
      </c>
      <c r="F1971" s="115">
        <f t="shared" si="207"/>
        <v>2829.8354972102993</v>
      </c>
      <c r="G1971" s="116">
        <f t="shared" si="208"/>
        <v>434009.37513980083</v>
      </c>
      <c r="H1971" s="110">
        <f t="shared" si="209"/>
        <v>9.268975389688377E-5</v>
      </c>
      <c r="I1971" s="111">
        <f t="shared" si="210"/>
        <v>1.675939536571069E-3</v>
      </c>
    </row>
    <row r="1972" spans="3:9" x14ac:dyDescent="0.35">
      <c r="C1972" s="78">
        <f t="shared" si="206"/>
        <v>963000</v>
      </c>
      <c r="D1972" s="104">
        <v>9.1270905123727852E-5</v>
      </c>
      <c r="E1972" s="105">
        <v>1.6518550510748488E-3</v>
      </c>
      <c r="F1972" s="115">
        <f t="shared" si="207"/>
        <v>2786.5177791816523</v>
      </c>
      <c r="G1972" s="116">
        <f t="shared" si="208"/>
        <v>427772.34076434572</v>
      </c>
      <c r="H1972" s="110">
        <f t="shared" si="209"/>
        <v>9.1270905123727852E-5</v>
      </c>
      <c r="I1972" s="111">
        <f t="shared" si="210"/>
        <v>1.6518550510748486E-3</v>
      </c>
    </row>
    <row r="1973" spans="3:9" x14ac:dyDescent="0.35">
      <c r="C1973" s="78">
        <f t="shared" si="206"/>
        <v>963500</v>
      </c>
      <c r="D1973" s="104">
        <v>8.9857925883648156E-5</v>
      </c>
      <c r="E1973" s="105">
        <v>1.6278280066231009E-3</v>
      </c>
      <c r="F1973" s="115">
        <f t="shared" si="207"/>
        <v>2743.3792590940166</v>
      </c>
      <c r="G1973" s="116">
        <f t="shared" si="208"/>
        <v>421550.18159845204</v>
      </c>
      <c r="H1973" s="110">
        <f t="shared" si="209"/>
        <v>8.985792588364817E-5</v>
      </c>
      <c r="I1973" s="111">
        <f t="shared" si="210"/>
        <v>1.6278280066231009E-3</v>
      </c>
    </row>
    <row r="1974" spans="3:9" x14ac:dyDescent="0.35">
      <c r="C1974" s="78">
        <f t="shared" si="206"/>
        <v>964000</v>
      </c>
      <c r="D1974" s="104">
        <v>8.8450791895396637E-5</v>
      </c>
      <c r="E1974" s="105">
        <v>1.6038582662200162E-3</v>
      </c>
      <c r="F1974" s="115">
        <f t="shared" si="207"/>
        <v>2700.4191956363538</v>
      </c>
      <c r="G1974" s="116">
        <f t="shared" si="208"/>
        <v>415342.86216502514</v>
      </c>
      <c r="H1974" s="110">
        <f t="shared" si="209"/>
        <v>8.845079189539665E-5</v>
      </c>
      <c r="I1974" s="111">
        <f t="shared" si="210"/>
        <v>1.603858266220016E-3</v>
      </c>
    </row>
    <row r="1975" spans="3:9" x14ac:dyDescent="0.35">
      <c r="C1975" s="78">
        <f t="shared" si="206"/>
        <v>964500</v>
      </c>
      <c r="D1975" s="104">
        <v>8.7049478978173421E-5</v>
      </c>
      <c r="E1975" s="105">
        <v>1.579945693196517E-3</v>
      </c>
      <c r="F1975" s="115">
        <f t="shared" si="207"/>
        <v>2657.6368505643286</v>
      </c>
      <c r="G1975" s="116">
        <f t="shared" si="208"/>
        <v>409150.34707158239</v>
      </c>
      <c r="H1975" s="110">
        <f t="shared" si="209"/>
        <v>8.7049478978173421E-5</v>
      </c>
      <c r="I1975" s="111">
        <f t="shared" si="210"/>
        <v>1.5799456931965166E-3</v>
      </c>
    </row>
    <row r="1976" spans="3:9" x14ac:dyDescent="0.35">
      <c r="C1976" s="78">
        <f t="shared" si="206"/>
        <v>965000</v>
      </c>
      <c r="D1976" s="104">
        <v>8.5653963051209771E-5</v>
      </c>
      <c r="E1976" s="105">
        <v>1.5560901512094794E-3</v>
      </c>
      <c r="F1976" s="115">
        <f t="shared" si="207"/>
        <v>2615.031488687574</v>
      </c>
      <c r="G1976" s="116">
        <f t="shared" si="208"/>
        <v>402972.60101005173</v>
      </c>
      <c r="H1976" s="110">
        <f t="shared" si="209"/>
        <v>8.5653963051209771E-5</v>
      </c>
      <c r="I1976" s="111">
        <f t="shared" si="210"/>
        <v>1.5560901512094794E-3</v>
      </c>
    </row>
    <row r="1977" spans="3:9" x14ac:dyDescent="0.35">
      <c r="C1977" s="78">
        <f t="shared" si="206"/>
        <v>965500</v>
      </c>
      <c r="D1977" s="104">
        <v>8.4264220133354665E-5</v>
      </c>
      <c r="E1977" s="105">
        <v>1.5322915042409557E-3</v>
      </c>
      <c r="F1977" s="115">
        <f t="shared" si="207"/>
        <v>2572.6023778570702</v>
      </c>
      <c r="G1977" s="116">
        <f t="shared" si="208"/>
        <v>396809.58875657019</v>
      </c>
      <c r="H1977" s="110">
        <f t="shared" si="209"/>
        <v>8.4264220133354679E-5</v>
      </c>
      <c r="I1977" s="111">
        <f t="shared" si="210"/>
        <v>1.5322915042409555E-3</v>
      </c>
    </row>
    <row r="1978" spans="3:9" x14ac:dyDescent="0.35">
      <c r="C1978" s="78">
        <f t="shared" si="206"/>
        <v>966000</v>
      </c>
      <c r="D1978" s="104">
        <v>8.2880226342664086E-5</v>
      </c>
      <c r="E1978" s="105">
        <v>1.5085496165973969E-3</v>
      </c>
      <c r="F1978" s="115">
        <f t="shared" si="207"/>
        <v>2530.3487889526064</v>
      </c>
      <c r="G1978" s="116">
        <f t="shared" si="208"/>
        <v>390661.2751712827</v>
      </c>
      <c r="H1978" s="110">
        <f t="shared" si="209"/>
        <v>8.2880226342664086E-5</v>
      </c>
      <c r="I1978" s="111">
        <f t="shared" si="210"/>
        <v>1.5085496165973969E-3</v>
      </c>
    </row>
    <row r="1979" spans="3:9" x14ac:dyDescent="0.35">
      <c r="C1979" s="78">
        <f t="shared" si="206"/>
        <v>966500</v>
      </c>
      <c r="D1979" s="104">
        <v>8.1501957895988445E-5</v>
      </c>
      <c r="E1979" s="105">
        <v>1.4848643529088825E-3</v>
      </c>
      <c r="F1979" s="115">
        <f t="shared" si="207"/>
        <v>2488.2699958701842</v>
      </c>
      <c r="G1979" s="116">
        <f t="shared" si="208"/>
        <v>384527.6251981426</v>
      </c>
      <c r="H1979" s="110">
        <f t="shared" si="209"/>
        <v>8.1501957895988459E-5</v>
      </c>
      <c r="I1979" s="111">
        <f t="shared" si="210"/>
        <v>1.4848643529088823E-3</v>
      </c>
    </row>
    <row r="1980" spans="3:9" x14ac:dyDescent="0.35">
      <c r="C1980" s="78">
        <f t="shared" si="206"/>
        <v>967000</v>
      </c>
      <c r="D1980" s="104">
        <v>8.0129391108565312E-5</v>
      </c>
      <c r="E1980" s="105">
        <v>1.4612355781283449E-3</v>
      </c>
      <c r="F1980" s="115">
        <f t="shared" si="207"/>
        <v>2446.3652755095827</v>
      </c>
      <c r="G1980" s="116">
        <f t="shared" si="208"/>
        <v>378408.60386471078</v>
      </c>
      <c r="H1980" s="110">
        <f t="shared" si="209"/>
        <v>8.0129391108565325E-5</v>
      </c>
      <c r="I1980" s="111">
        <f t="shared" si="210"/>
        <v>1.4612355781283449E-3</v>
      </c>
    </row>
    <row r="1981" spans="3:9" x14ac:dyDescent="0.35">
      <c r="C1981" s="78">
        <f t="shared" si="206"/>
        <v>967500</v>
      </c>
      <c r="D1981" s="104">
        <v>7.8762502393612622E-5</v>
      </c>
      <c r="E1981" s="105">
        <v>1.4376631575308029E-3</v>
      </c>
      <c r="F1981" s="115">
        <f t="shared" si="207"/>
        <v>2404.6339077619405</v>
      </c>
      <c r="G1981" s="116">
        <f t="shared" si="208"/>
        <v>372304.17628195713</v>
      </c>
      <c r="H1981" s="110">
        <f t="shared" si="209"/>
        <v>7.8762502393612622E-5</v>
      </c>
      <c r="I1981" s="111">
        <f t="shared" si="210"/>
        <v>1.4376631575308027E-3</v>
      </c>
    </row>
    <row r="1982" spans="3:9" x14ac:dyDescent="0.35">
      <c r="C1982" s="78">
        <f t="shared" si="206"/>
        <v>968000</v>
      </c>
      <c r="D1982" s="104">
        <v>7.7401268261921737E-5</v>
      </c>
      <c r="E1982" s="105">
        <v>1.4141469567125907E-3</v>
      </c>
      <c r="F1982" s="115">
        <f t="shared" si="207"/>
        <v>2363.0751754973312</v>
      </c>
      <c r="G1982" s="116">
        <f t="shared" si="208"/>
        <v>366214.30764406099</v>
      </c>
      <c r="H1982" s="110">
        <f t="shared" si="209"/>
        <v>7.7401268261921737E-5</v>
      </c>
      <c r="I1982" s="111">
        <f t="shared" si="210"/>
        <v>1.4141469567125905E-3</v>
      </c>
    </row>
    <row r="1983" spans="3:9" x14ac:dyDescent="0.35">
      <c r="C1983" s="78">
        <f t="shared" si="206"/>
        <v>968500</v>
      </c>
      <c r="D1983" s="104">
        <v>7.604566532145538E-5</v>
      </c>
      <c r="E1983" s="105">
        <v>1.3906868415905934E-3</v>
      </c>
      <c r="F1983" s="115">
        <f t="shared" si="207"/>
        <v>2321.6883645524881</v>
      </c>
      <c r="G1983" s="116">
        <f t="shared" si="208"/>
        <v>360138.96322821302</v>
      </c>
      <c r="H1983" s="110">
        <f t="shared" si="209"/>
        <v>7.6045665321455367E-5</v>
      </c>
      <c r="I1983" s="111">
        <f t="shared" si="210"/>
        <v>1.3906868415905929E-3</v>
      </c>
    </row>
    <row r="1984" spans="3:9" x14ac:dyDescent="0.35">
      <c r="C1984" s="78">
        <f t="shared" si="206"/>
        <v>969000</v>
      </c>
      <c r="D1984" s="104">
        <v>7.4695670276944681E-5</v>
      </c>
      <c r="E1984" s="105">
        <v>1.3672826784014807E-3</v>
      </c>
      <c r="F1984" s="115">
        <f t="shared" si="207"/>
        <v>2280.4727637185019</v>
      </c>
      <c r="G1984" s="116">
        <f t="shared" si="208"/>
        <v>354078.10839441698</v>
      </c>
      <c r="H1984" s="110">
        <f t="shared" si="209"/>
        <v>7.4695670276944681E-5</v>
      </c>
      <c r="I1984" s="111">
        <f t="shared" si="210"/>
        <v>1.3672826784014804E-3</v>
      </c>
    </row>
    <row r="1985" spans="3:9" x14ac:dyDescent="0.35">
      <c r="C1985" s="78">
        <f t="shared" si="206"/>
        <v>969500</v>
      </c>
      <c r="D1985" s="104">
        <v>7.3351259929490349E-5</v>
      </c>
      <c r="E1985" s="105">
        <v>1.3439343337009464E-3</v>
      </c>
      <c r="F1985" s="115">
        <f t="shared" si="207"/>
        <v>2239.4276647286447</v>
      </c>
      <c r="G1985" s="116">
        <f t="shared" si="208"/>
        <v>348031.70858529245</v>
      </c>
      <c r="H1985" s="110">
        <f t="shared" si="209"/>
        <v>7.3351259929490349E-5</v>
      </c>
      <c r="I1985" s="111">
        <f t="shared" si="210"/>
        <v>1.3439343337009464E-3</v>
      </c>
    </row>
    <row r="1986" spans="3:9" x14ac:dyDescent="0.35">
      <c r="C1986" s="78">
        <f t="shared" si="206"/>
        <v>970000</v>
      </c>
      <c r="D1986" s="104">
        <v>7.2012411176161791E-5</v>
      </c>
      <c r="E1986" s="105">
        <v>1.3206416743629466E-3</v>
      </c>
      <c r="F1986" s="115">
        <f t="shared" si="207"/>
        <v>2198.552362246131</v>
      </c>
      <c r="G1986" s="116">
        <f t="shared" si="208"/>
        <v>341999.72932587785</v>
      </c>
      <c r="H1986" s="110">
        <f t="shared" si="209"/>
        <v>7.2012411176161791E-5</v>
      </c>
      <c r="I1986" s="111">
        <f t="shared" si="210"/>
        <v>1.3206416743629463E-3</v>
      </c>
    </row>
    <row r="1987" spans="3:9" x14ac:dyDescent="0.35">
      <c r="C1987" s="78">
        <f t="shared" si="206"/>
        <v>970500</v>
      </c>
      <c r="D1987" s="104">
        <v>7.0679101009601649E-5</v>
      </c>
      <c r="E1987" s="105">
        <v>1.2974045675789394E-3</v>
      </c>
      <c r="F1987" s="115">
        <f t="shared" si="207"/>
        <v>2157.8461538520428</v>
      </c>
      <c r="G1987" s="116">
        <f t="shared" si="208"/>
        <v>335982.13622343354</v>
      </c>
      <c r="H1987" s="110">
        <f t="shared" si="209"/>
        <v>7.0679101009601649E-5</v>
      </c>
      <c r="I1987" s="111">
        <f t="shared" si="210"/>
        <v>1.2974045675789392E-3</v>
      </c>
    </row>
    <row r="1988" spans="3:9" x14ac:dyDescent="0.35">
      <c r="C1988" s="78">
        <f t="shared" si="206"/>
        <v>971000</v>
      </c>
      <c r="D1988" s="104">
        <v>6.9351306517630593E-5</v>
      </c>
      <c r="E1988" s="105">
        <v>1.2742228808571298E-3</v>
      </c>
      <c r="F1988" s="115">
        <f t="shared" si="207"/>
        <v>2117.3083400332675</v>
      </c>
      <c r="G1988" s="116">
        <f t="shared" si="208"/>
        <v>329978.89496724604</v>
      </c>
      <c r="H1988" s="110">
        <f t="shared" si="209"/>
        <v>6.9351306517630607E-5</v>
      </c>
      <c r="I1988" s="111">
        <f t="shared" si="210"/>
        <v>1.2742228808571296E-3</v>
      </c>
    </row>
    <row r="1989" spans="3:9" x14ac:dyDescent="0.35">
      <c r="C1989" s="78">
        <f t="shared" si="206"/>
        <v>971500</v>
      </c>
      <c r="D1989" s="104">
        <v>6.8029004882851903E-5</v>
      </c>
      <c r="E1989" s="105">
        <v>1.2510964820217126E-3</v>
      </c>
      <c r="F1989" s="115">
        <f t="shared" si="207"/>
        <v>2076.9382241704207</v>
      </c>
      <c r="G1989" s="116">
        <f t="shared" si="208"/>
        <v>323989.97132843221</v>
      </c>
      <c r="H1989" s="110">
        <f t="shared" si="209"/>
        <v>6.8029004882851903E-5</v>
      </c>
      <c r="I1989" s="111">
        <f t="shared" si="210"/>
        <v>1.2510964820217124E-3</v>
      </c>
    </row>
    <row r="1990" spans="3:9" x14ac:dyDescent="0.35">
      <c r="C1990" s="78">
        <f t="shared" si="206"/>
        <v>972000</v>
      </c>
      <c r="D1990" s="104">
        <v>6.6712173382261694E-5</v>
      </c>
      <c r="E1990" s="105">
        <v>1.2280252392121195E-3</v>
      </c>
      <c r="F1990" s="115">
        <f t="shared" si="207"/>
        <v>2036.7351125259504</v>
      </c>
      <c r="G1990" s="116">
        <f t="shared" si="208"/>
        <v>318015.331159744</v>
      </c>
      <c r="H1990" s="110">
        <f t="shared" si="209"/>
        <v>6.6712173382261694E-5</v>
      </c>
      <c r="I1990" s="111">
        <f t="shared" si="210"/>
        <v>1.2280252392121193E-3</v>
      </c>
    </row>
    <row r="1991" spans="3:9" x14ac:dyDescent="0.35">
      <c r="C1991" s="78">
        <f t="shared" si="206"/>
        <v>972500</v>
      </c>
      <c r="D1991" s="104">
        <v>6.5400789386856314E-5</v>
      </c>
      <c r="E1991" s="105">
        <v>1.2050090208822679E-3</v>
      </c>
      <c r="F1991" s="115">
        <f t="shared" si="207"/>
        <v>1996.6983142321492</v>
      </c>
      <c r="G1991" s="116">
        <f t="shared" si="208"/>
        <v>312054.94039537437</v>
      </c>
      <c r="H1991" s="110">
        <f t="shared" si="209"/>
        <v>6.5400789386856314E-5</v>
      </c>
      <c r="I1991" s="111">
        <f t="shared" si="210"/>
        <v>1.2050090208822676E-3</v>
      </c>
    </row>
    <row r="1992" spans="3:9" x14ac:dyDescent="0.35">
      <c r="C1992" s="78">
        <f t="shared" si="206"/>
        <v>973000</v>
      </c>
      <c r="D1992" s="104">
        <v>6.4094830361244811E-5</v>
      </c>
      <c r="E1992" s="105">
        <v>1.1820476957998087E-3</v>
      </c>
      <c r="F1992" s="115">
        <f t="shared" si="207"/>
        <v>1956.8271412793224</v>
      </c>
      <c r="G1992" s="116">
        <f t="shared" si="208"/>
        <v>306108.76505076204</v>
      </c>
      <c r="H1992" s="110">
        <f t="shared" si="209"/>
        <v>6.4094830361244811E-5</v>
      </c>
      <c r="I1992" s="111">
        <f t="shared" si="210"/>
        <v>1.1820476957998087E-3</v>
      </c>
    </row>
    <row r="1993" spans="3:9" x14ac:dyDescent="0.35">
      <c r="C1993" s="78">
        <f t="shared" si="206"/>
        <v>973500</v>
      </c>
      <c r="D1993" s="104">
        <v>6.2794273863261491E-5</v>
      </c>
      <c r="E1993" s="105">
        <v>1.1591411330453812E-3</v>
      </c>
      <c r="F1993" s="115">
        <f t="shared" si="207"/>
        <v>1917.1209085039602</v>
      </c>
      <c r="G1993" s="116">
        <f t="shared" si="208"/>
        <v>300176.77122239867</v>
      </c>
      <c r="H1993" s="110">
        <f t="shared" si="209"/>
        <v>6.2794273863261491E-5</v>
      </c>
      <c r="I1993" s="111">
        <f t="shared" si="210"/>
        <v>1.1591411330453812E-3</v>
      </c>
    </row>
    <row r="1994" spans="3:9" x14ac:dyDescent="0.35">
      <c r="C1994" s="78">
        <f t="shared" si="206"/>
        <v>974000</v>
      </c>
      <c r="D1994" s="104">
        <v>6.1499097543579688E-5</v>
      </c>
      <c r="E1994" s="105">
        <v>1.1362892020118636E-3</v>
      </c>
      <c r="F1994" s="115">
        <f t="shared" si="207"/>
        <v>1877.5789335769452</v>
      </c>
      <c r="G1994" s="116">
        <f t="shared" si="208"/>
        <v>294258.92508763494</v>
      </c>
      <c r="H1994" s="110">
        <f t="shared" si="209"/>
        <v>6.1499097543579688E-5</v>
      </c>
      <c r="I1994" s="111">
        <f t="shared" si="210"/>
        <v>1.1362892020118631E-3</v>
      </c>
    </row>
    <row r="1995" spans="3:9" x14ac:dyDescent="0.35">
      <c r="C1995" s="78">
        <f t="shared" si="206"/>
        <v>974500</v>
      </c>
      <c r="D1995" s="104">
        <v>6.0209279145328013E-5</v>
      </c>
      <c r="E1995" s="105">
        <v>1.1134917724036301E-3</v>
      </c>
      <c r="F1995" s="115">
        <f t="shared" si="207"/>
        <v>1838.2005369918375</v>
      </c>
      <c r="G1995" s="116">
        <f t="shared" si="208"/>
        <v>288355.19290448801</v>
      </c>
      <c r="H1995" s="110">
        <f t="shared" si="209"/>
        <v>6.0209279145328013E-5</v>
      </c>
      <c r="I1995" s="111">
        <f t="shared" si="210"/>
        <v>1.1134917724036301E-3</v>
      </c>
    </row>
    <row r="1996" spans="3:9" x14ac:dyDescent="0.35">
      <c r="C1996" s="78">
        <f t="shared" si="206"/>
        <v>975000</v>
      </c>
      <c r="D1996" s="104">
        <v>5.8924796503707832E-5</v>
      </c>
      <c r="E1996" s="105">
        <v>1.0907487142358078E-3</v>
      </c>
      <c r="F1996" s="115">
        <f t="shared" si="207"/>
        <v>1798.9850420531952</v>
      </c>
      <c r="G1996" s="116">
        <f t="shared" si="208"/>
        <v>282465.54101144901</v>
      </c>
      <c r="H1996" s="110">
        <f t="shared" si="209"/>
        <v>5.8924796503707832E-5</v>
      </c>
      <c r="I1996" s="111">
        <f t="shared" si="210"/>
        <v>1.0907487142358075E-3</v>
      </c>
    </row>
    <row r="1997" spans="3:9" x14ac:dyDescent="0.35">
      <c r="C1997" s="78">
        <f t="shared" si="206"/>
        <v>975500</v>
      </c>
      <c r="D1997" s="104">
        <v>5.7645627545612685E-5</v>
      </c>
      <c r="E1997" s="105">
        <v>1.0680598978335348E-3</v>
      </c>
      <c r="F1997" s="115">
        <f t="shared" si="207"/>
        <v>1759.9317748649557</v>
      </c>
      <c r="G1997" s="116">
        <f t="shared" si="208"/>
        <v>276589.9358272911</v>
      </c>
      <c r="H1997" s="110">
        <f t="shared" si="209"/>
        <v>5.7645627545612685E-5</v>
      </c>
      <c r="I1997" s="111">
        <f t="shared" si="210"/>
        <v>1.0680598978335348E-3</v>
      </c>
    </row>
    <row r="1998" spans="3:9" x14ac:dyDescent="0.35">
      <c r="C1998" s="78">
        <f t="shared" si="206"/>
        <v>976000</v>
      </c>
      <c r="D1998" s="104">
        <v>5.6371750289249064E-5</v>
      </c>
      <c r="E1998" s="105">
        <v>1.0454251938312213E-3</v>
      </c>
      <c r="F1998" s="115">
        <f t="shared" si="207"/>
        <v>1721.040064318858</v>
      </c>
      <c r="G1998" s="116">
        <f t="shared" si="208"/>
        <v>270728.34385087801</v>
      </c>
      <c r="H1998" s="110">
        <f t="shared" si="209"/>
        <v>5.6371750289249064E-5</v>
      </c>
      <c r="I1998" s="111">
        <f t="shared" si="210"/>
        <v>1.045425193831221E-3</v>
      </c>
    </row>
    <row r="1999" spans="3:9" x14ac:dyDescent="0.35">
      <c r="C1999" s="78">
        <f t="shared" si="206"/>
        <v>976500</v>
      </c>
      <c r="D1999" s="104">
        <v>5.5103142843758087E-5</v>
      </c>
      <c r="E1999" s="105">
        <v>1.0228444731718122E-3</v>
      </c>
      <c r="F1999" s="115">
        <f t="shared" si="207"/>
        <v>1682.3092420828921</v>
      </c>
      <c r="G1999" s="116">
        <f t="shared" si="208"/>
        <v>264880.73166097316</v>
      </c>
      <c r="H1999" s="110">
        <f t="shared" si="209"/>
        <v>5.5103142843758087E-5</v>
      </c>
      <c r="I1999" s="111">
        <f t="shared" si="210"/>
        <v>1.0228444731718122E-3</v>
      </c>
    </row>
    <row r="2000" spans="3:9" x14ac:dyDescent="0.35">
      <c r="C2000" s="78">
        <f t="shared" si="206"/>
        <v>977000</v>
      </c>
      <c r="D2000" s="104">
        <v>5.3839783408839493E-5</v>
      </c>
      <c r="E2000" s="105">
        <v>1.0003176071060511E-3</v>
      </c>
      <c r="F2000" s="115">
        <f t="shared" si="207"/>
        <v>1643.7386425898192</v>
      </c>
      <c r="G2000" s="116">
        <f t="shared" si="208"/>
        <v>259047.06591604883</v>
      </c>
      <c r="H2000" s="110">
        <f t="shared" si="209"/>
        <v>5.3839783408839486E-5</v>
      </c>
      <c r="I2000" s="111">
        <f t="shared" si="210"/>
        <v>1.0003176071060511E-3</v>
      </c>
    </row>
    <row r="2001" spans="3:9" x14ac:dyDescent="0.35">
      <c r="C2001" s="78">
        <f t="shared" si="206"/>
        <v>977500</v>
      </c>
      <c r="D2001" s="104">
        <v>5.2581650274377026E-5</v>
      </c>
      <c r="E2001" s="105">
        <v>9.7784446719174586E-4</v>
      </c>
      <c r="F2001" s="115">
        <f t="shared" si="207"/>
        <v>1605.3276030257359</v>
      </c>
      <c r="G2001" s="116">
        <f t="shared" si="208"/>
        <v>253227.31335409635</v>
      </c>
      <c r="H2001" s="110">
        <f t="shared" si="209"/>
        <v>5.2581650274377026E-5</v>
      </c>
      <c r="I2001" s="111">
        <f t="shared" si="210"/>
        <v>9.7784446719174564E-4</v>
      </c>
    </row>
    <row r="2002" spans="3:9" x14ac:dyDescent="0.35">
      <c r="C2002" s="78">
        <f t="shared" si="206"/>
        <v>978000</v>
      </c>
      <c r="D2002" s="104">
        <v>5.1328721820065586E-5</v>
      </c>
      <c r="E2002" s="105">
        <v>9.5542492529303725E-4</v>
      </c>
      <c r="F2002" s="115">
        <f t="shared" si="207"/>
        <v>1567.0754633186896</v>
      </c>
      <c r="G2002" s="116">
        <f t="shared" si="208"/>
        <v>247421.44079243636</v>
      </c>
      <c r="H2002" s="110">
        <f t="shared" si="209"/>
        <v>5.1328721820065586E-5</v>
      </c>
      <c r="I2002" s="111">
        <f t="shared" si="210"/>
        <v>9.5542492529303714E-4</v>
      </c>
    </row>
    <row r="2003" spans="3:9" x14ac:dyDescent="0.35">
      <c r="C2003" s="78">
        <f t="shared" si="206"/>
        <v>978500</v>
      </c>
      <c r="D2003" s="104">
        <v>5.0080976515039452E-5</v>
      </c>
      <c r="E2003" s="105">
        <v>9.3305885357966654E-4</v>
      </c>
      <c r="F2003" s="115">
        <f t="shared" si="207"/>
        <v>1528.9815661273285</v>
      </c>
      <c r="G2003" s="116">
        <f t="shared" si="208"/>
        <v>241629.41512752936</v>
      </c>
      <c r="H2003" s="110">
        <f t="shared" si="209"/>
        <v>5.0080976515039452E-5</v>
      </c>
      <c r="I2003" s="111">
        <f t="shared" si="210"/>
        <v>9.3305885357966643E-4</v>
      </c>
    </row>
    <row r="2004" spans="3:9" x14ac:dyDescent="0.35">
      <c r="C2004" s="78">
        <f t="shared" si="206"/>
        <v>979000</v>
      </c>
      <c r="D2004" s="104">
        <v>4.8838392917502187E-5</v>
      </c>
      <c r="E2004" s="105">
        <v>9.1074612452624894E-4</v>
      </c>
      <c r="F2004" s="115">
        <f t="shared" si="207"/>
        <v>1491.0452568296032</v>
      </c>
      <c r="G2004" s="116">
        <f t="shared" si="208"/>
        <v>235851.20333478739</v>
      </c>
      <c r="H2004" s="110">
        <f t="shared" si="209"/>
        <v>4.8838392917502187E-5</v>
      </c>
      <c r="I2004" s="111">
        <f t="shared" si="210"/>
        <v>9.1074612452624894E-4</v>
      </c>
    </row>
    <row r="2005" spans="3:9" x14ac:dyDescent="0.35">
      <c r="C2005" s="78">
        <f t="shared" si="206"/>
        <v>979500</v>
      </c>
      <c r="D2005" s="104">
        <v>4.7600949674359407E-5</v>
      </c>
      <c r="E2005" s="105">
        <v>8.8848661091154462E-4</v>
      </c>
      <c r="F2005" s="115">
        <f t="shared" si="207"/>
        <v>1453.265883511554</v>
      </c>
      <c r="G2005" s="116">
        <f t="shared" si="208"/>
        <v>230086.7724683854</v>
      </c>
      <c r="H2005" s="110">
        <f t="shared" si="209"/>
        <v>4.7600949674359414E-5</v>
      </c>
      <c r="I2005" s="111">
        <f t="shared" si="210"/>
        <v>8.8848661091154451E-4</v>
      </c>
    </row>
    <row r="2006" spans="3:9" x14ac:dyDescent="0.35">
      <c r="C2006" s="78">
        <f t="shared" si="206"/>
        <v>980000</v>
      </c>
      <c r="D2006" s="104">
        <v>4.6368625520849636E-5</v>
      </c>
      <c r="E2006" s="105">
        <v>8.6628018581773358E-4</v>
      </c>
      <c r="F2006" s="115">
        <f t="shared" si="207"/>
        <v>1415.6427969560418</v>
      </c>
      <c r="G2006" s="116">
        <f t="shared" si="208"/>
        <v>224336.08966107338</v>
      </c>
      <c r="H2006" s="110">
        <f t="shared" si="209"/>
        <v>4.6368625520849636E-5</v>
      </c>
      <c r="I2006" s="111">
        <f t="shared" si="210"/>
        <v>8.6628018581773336E-4</v>
      </c>
    </row>
    <row r="2007" spans="3:9" x14ac:dyDescent="0.35">
      <c r="C2007" s="78">
        <f t="shared" si="206"/>
        <v>980500</v>
      </c>
      <c r="D2007" s="104">
        <v>4.514139928018033E-5</v>
      </c>
      <c r="E2007" s="105">
        <v>8.4412672262969344E-4</v>
      </c>
      <c r="F2007" s="115">
        <f t="shared" si="207"/>
        <v>1378.1753506316352</v>
      </c>
      <c r="G2007" s="116">
        <f t="shared" si="208"/>
        <v>218599.12212398936</v>
      </c>
      <c r="H2007" s="110">
        <f t="shared" si="209"/>
        <v>4.514139928018033E-5</v>
      </c>
      <c r="I2007" s="111">
        <f t="shared" si="210"/>
        <v>8.4412672262969344E-4</v>
      </c>
    </row>
    <row r="2008" spans="3:9" x14ac:dyDescent="0.35">
      <c r="C2008" s="78">
        <f t="shared" si="206"/>
        <v>981000</v>
      </c>
      <c r="D2008" s="104">
        <v>4.3919249863163746E-5</v>
      </c>
      <c r="E2008" s="105">
        <v>8.2202609503427614E-4</v>
      </c>
      <c r="F2008" s="115">
        <f t="shared" si="207"/>
        <v>1340.8629006814938</v>
      </c>
      <c r="G2008" s="116">
        <f t="shared" si="208"/>
        <v>212875.83714647207</v>
      </c>
      <c r="H2008" s="110">
        <f t="shared" si="209"/>
        <v>4.3919249863163753E-5</v>
      </c>
      <c r="I2008" s="111">
        <f t="shared" si="210"/>
        <v>8.2202609503427603E-4</v>
      </c>
    </row>
    <row r="2009" spans="3:9" x14ac:dyDescent="0.35">
      <c r="C2009" s="78">
        <f t="shared" si="206"/>
        <v>981500</v>
      </c>
      <c r="D2009" s="104">
        <v>4.2702156267854815E-5</v>
      </c>
      <c r="E2009" s="105">
        <v>7.9997817701958781E-4</v>
      </c>
      <c r="F2009" s="115">
        <f t="shared" si="207"/>
        <v>1303.7048059123122</v>
      </c>
      <c r="G2009" s="116">
        <f t="shared" si="208"/>
        <v>207166.20209587447</v>
      </c>
      <c r="H2009" s="110">
        <f t="shared" si="209"/>
        <v>4.2702156267854815E-5</v>
      </c>
      <c r="I2009" s="111">
        <f t="shared" si="210"/>
        <v>7.999781770195877E-4</v>
      </c>
    </row>
    <row r="2010" spans="3:9" x14ac:dyDescent="0.35">
      <c r="C2010" s="78">
        <f t="shared" si="206"/>
        <v>982000</v>
      </c>
      <c r="D2010" s="104">
        <v>4.1490097579189796E-5</v>
      </c>
      <c r="E2010" s="105">
        <v>7.779828428742709E-4</v>
      </c>
      <c r="F2010" s="115">
        <f t="shared" si="207"/>
        <v>1266.7004277832884</v>
      </c>
      <c r="G2010" s="116">
        <f t="shared" si="208"/>
        <v>201470.18441737792</v>
      </c>
      <c r="H2010" s="110">
        <f t="shared" si="209"/>
        <v>4.1490097579189802E-5</v>
      </c>
      <c r="I2010" s="111">
        <f t="shared" si="210"/>
        <v>7.7798284287427068E-4</v>
      </c>
    </row>
    <row r="2011" spans="3:9" x14ac:dyDescent="0.35">
      <c r="C2011" s="78">
        <f t="shared" si="206"/>
        <v>982500</v>
      </c>
      <c r="D2011" s="104">
        <v>4.0283052968626447E-5</v>
      </c>
      <c r="E2011" s="105">
        <v>7.5603996718678651E-4</v>
      </c>
      <c r="F2011" s="115">
        <f t="shared" si="207"/>
        <v>1229.849130395138</v>
      </c>
      <c r="G2011" s="116">
        <f t="shared" si="208"/>
        <v>195787.75163380621</v>
      </c>
      <c r="H2011" s="110">
        <f t="shared" si="209"/>
        <v>4.0283052968626447E-5</v>
      </c>
      <c r="I2011" s="111">
        <f t="shared" si="210"/>
        <v>7.560399671867863E-4</v>
      </c>
    </row>
    <row r="2012" spans="3:9" x14ac:dyDescent="0.35">
      <c r="C2012" s="78">
        <f t="shared" si="206"/>
        <v>983000</v>
      </c>
      <c r="D2012" s="104">
        <v>3.9081001693787269E-5</v>
      </c>
      <c r="E2012" s="105">
        <v>7.34149424844701E-4</v>
      </c>
      <c r="F2012" s="115">
        <f t="shared" si="207"/>
        <v>1193.1502804792017</v>
      </c>
      <c r="G2012" s="116">
        <f t="shared" si="208"/>
        <v>190118.87134544089</v>
      </c>
      <c r="H2012" s="110">
        <f t="shared" si="209"/>
        <v>3.9081001693787269E-5</v>
      </c>
      <c r="I2012" s="111">
        <f t="shared" si="210"/>
        <v>7.34149424844701E-4</v>
      </c>
    </row>
    <row r="2013" spans="3:9" x14ac:dyDescent="0.35">
      <c r="C2013" s="78">
        <f t="shared" si="206"/>
        <v>983500</v>
      </c>
      <c r="D2013" s="104">
        <v>3.7883923098101954E-5</v>
      </c>
      <c r="E2013" s="105">
        <v>7.1231109103397049E-4</v>
      </c>
      <c r="F2013" s="115">
        <f t="shared" si="207"/>
        <v>1156.6032473865305</v>
      </c>
      <c r="G2013" s="116">
        <f t="shared" si="208"/>
        <v>184463.51122983589</v>
      </c>
      <c r="H2013" s="110">
        <f t="shared" si="209"/>
        <v>3.7883923098101954E-5</v>
      </c>
      <c r="I2013" s="111">
        <f t="shared" si="210"/>
        <v>7.1231109103397049E-4</v>
      </c>
    </row>
    <row r="2014" spans="3:9" x14ac:dyDescent="0.35">
      <c r="C2014" s="78">
        <f t="shared" si="206"/>
        <v>984000</v>
      </c>
      <c r="D2014" s="104">
        <v>3.6691796610453449E-5</v>
      </c>
      <c r="E2014" s="105">
        <v>6.9052484123823064E-4</v>
      </c>
      <c r="F2014" s="115">
        <f t="shared" si="207"/>
        <v>1120.2074030770789</v>
      </c>
      <c r="G2014" s="116">
        <f t="shared" si="208"/>
        <v>178821.63904163375</v>
      </c>
      <c r="H2014" s="110">
        <f t="shared" si="209"/>
        <v>3.6691796610453456E-5</v>
      </c>
      <c r="I2014" s="111">
        <f t="shared" si="210"/>
        <v>6.9052484123823053E-4</v>
      </c>
    </row>
    <row r="2015" spans="3:9" x14ac:dyDescent="0.35">
      <c r="C2015" s="78">
        <f t="shared" si="206"/>
        <v>984500</v>
      </c>
      <c r="D2015" s="104">
        <v>3.550460174482313E-5</v>
      </c>
      <c r="E2015" s="105">
        <v>6.6879055123808648E-4</v>
      </c>
      <c r="F2015" s="115">
        <f t="shared" si="207"/>
        <v>1083.9621221088721</v>
      </c>
      <c r="G2015" s="116">
        <f t="shared" si="208"/>
        <v>173193.22261238165</v>
      </c>
      <c r="H2015" s="110">
        <f t="shared" si="209"/>
        <v>3.550460174482313E-5</v>
      </c>
      <c r="I2015" s="111">
        <f t="shared" si="210"/>
        <v>6.6879055123808637E-4</v>
      </c>
    </row>
    <row r="2016" spans="3:9" x14ac:dyDescent="0.35">
      <c r="C2016" s="78">
        <f t="shared" si="206"/>
        <v>985000</v>
      </c>
      <c r="D2016" s="104">
        <v>3.4322318099939592E-5</v>
      </c>
      <c r="E2016" s="105">
        <v>6.4710809711040357E-4</v>
      </c>
      <c r="F2016" s="115">
        <f t="shared" si="207"/>
        <v>1047.8667816272841</v>
      </c>
      <c r="G2016" s="116">
        <f t="shared" si="208"/>
        <v>167578.22985034771</v>
      </c>
      <c r="H2016" s="110">
        <f t="shared" si="209"/>
        <v>3.4322318099939592E-5</v>
      </c>
      <c r="I2016" s="111">
        <f t="shared" si="210"/>
        <v>6.4710809711040346E-4</v>
      </c>
    </row>
    <row r="2017" spans="3:9" x14ac:dyDescent="0.35">
      <c r="C2017" s="78">
        <f t="shared" si="206"/>
        <v>985500</v>
      </c>
      <c r="D2017" s="104">
        <v>3.3144925358928514E-5</v>
      </c>
      <c r="E2017" s="105">
        <v>6.2547735522760193E-4</v>
      </c>
      <c r="F2017" s="115">
        <f t="shared" si="207"/>
        <v>1011.9207613543476</v>
      </c>
      <c r="G2017" s="116">
        <f t="shared" si="208"/>
        <v>161976.62874033835</v>
      </c>
      <c r="H2017" s="110">
        <f t="shared" si="209"/>
        <v>3.3144925358928514E-5</v>
      </c>
      <c r="I2017" s="111">
        <f t="shared" si="210"/>
        <v>6.2547735522760183E-4</v>
      </c>
    </row>
    <row r="2018" spans="3:9" x14ac:dyDescent="0.35">
      <c r="C2018" s="78">
        <f t="shared" si="206"/>
        <v>986000</v>
      </c>
      <c r="D2018" s="104">
        <v>3.1972403288962777E-5</v>
      </c>
      <c r="E2018" s="105">
        <v>6.0389820225695138E-4</v>
      </c>
      <c r="F2018" s="115">
        <f t="shared" si="207"/>
        <v>976.12344357807183</v>
      </c>
      <c r="G2018" s="116">
        <f t="shared" si="208"/>
        <v>156388.3873435157</v>
      </c>
      <c r="H2018" s="110">
        <f t="shared" si="209"/>
        <v>3.1972403288962777E-5</v>
      </c>
      <c r="I2018" s="111">
        <f t="shared" si="210"/>
        <v>6.0389820225695127E-4</v>
      </c>
    </row>
    <row r="2019" spans="3:9" x14ac:dyDescent="0.35">
      <c r="C2019" s="78">
        <f t="shared" si="206"/>
        <v>986500</v>
      </c>
      <c r="D2019" s="104">
        <v>3.0804731740915052E-5</v>
      </c>
      <c r="E2019" s="105">
        <v>5.8237051515986726E-4</v>
      </c>
      <c r="F2019" s="115">
        <f t="shared" si="207"/>
        <v>940.47421314183646</v>
      </c>
      <c r="G2019" s="116">
        <f t="shared" si="208"/>
        <v>150813.47379721521</v>
      </c>
      <c r="H2019" s="110">
        <f t="shared" si="209"/>
        <v>3.0804731740915052E-5</v>
      </c>
      <c r="I2019" s="111">
        <f t="shared" si="210"/>
        <v>5.8237051515986715E-4</v>
      </c>
    </row>
    <row r="2020" spans="3:9" x14ac:dyDescent="0.35">
      <c r="C2020" s="78">
        <f t="shared" si="206"/>
        <v>987000</v>
      </c>
      <c r="D2020" s="104">
        <v>2.9641890649010743E-5</v>
      </c>
      <c r="E2020" s="105">
        <v>5.6089417119121066E-4</v>
      </c>
      <c r="F2020" s="115">
        <f t="shared" si="207"/>
        <v>904.97245743379563</v>
      </c>
      <c r="G2020" s="116">
        <f t="shared" si="208"/>
        <v>145251.85631476445</v>
      </c>
      <c r="H2020" s="110">
        <f t="shared" si="209"/>
        <v>2.9641890649010746E-5</v>
      </c>
      <c r="I2020" s="111">
        <f t="shared" si="210"/>
        <v>5.6089417119121066E-4</v>
      </c>
    </row>
    <row r="2021" spans="3:9" x14ac:dyDescent="0.35">
      <c r="C2021" s="78">
        <f t="shared" si="206"/>
        <v>987500</v>
      </c>
      <c r="D2021" s="104">
        <v>2.8483860030485167E-5</v>
      </c>
      <c r="E2021" s="105">
        <v>5.3946904789858635E-4</v>
      </c>
      <c r="F2021" s="115">
        <f t="shared" si="207"/>
        <v>869.61756637641145</v>
      </c>
      <c r="G2021" s="116">
        <f t="shared" si="208"/>
        <v>139703.50318530132</v>
      </c>
      <c r="H2021" s="110">
        <f t="shared" si="209"/>
        <v>2.8483860030485167E-5</v>
      </c>
      <c r="I2021" s="111">
        <f t="shared" si="210"/>
        <v>5.3946904789858635E-4</v>
      </c>
    </row>
    <row r="2022" spans="3:9" x14ac:dyDescent="0.35">
      <c r="C2022" s="78">
        <f t="shared" si="206"/>
        <v>988000</v>
      </c>
      <c r="D2022" s="104">
        <v>2.7330619985237866E-5</v>
      </c>
      <c r="E2022" s="105">
        <v>5.1809502312164652E-4</v>
      </c>
      <c r="F2022" s="115">
        <f t="shared" si="207"/>
        <v>834.40893241590049</v>
      </c>
      <c r="G2022" s="116">
        <f t="shared" si="208"/>
        <v>134168.38277359374</v>
      </c>
      <c r="H2022" s="110">
        <f t="shared" si="209"/>
        <v>2.7330619985237866E-5</v>
      </c>
      <c r="I2022" s="111">
        <f t="shared" si="210"/>
        <v>5.1809502312164652E-4</v>
      </c>
    </row>
    <row r="2023" spans="3:9" x14ac:dyDescent="0.35">
      <c r="C2023" s="78">
        <f t="shared" si="206"/>
        <v>988500</v>
      </c>
      <c r="D2023" s="104">
        <v>2.6182150695492063E-5</v>
      </c>
      <c r="E2023" s="105">
        <v>4.967719749913933E-4</v>
      </c>
      <c r="F2023" s="115">
        <f t="shared" si="207"/>
        <v>799.34595051183658</v>
      </c>
      <c r="G2023" s="116">
        <f t="shared" si="208"/>
        <v>128646.46351985897</v>
      </c>
      <c r="H2023" s="110">
        <f t="shared" si="209"/>
        <v>2.6182150695492063E-5</v>
      </c>
      <c r="I2023" s="111">
        <f t="shared" si="210"/>
        <v>4.9677197499139319E-4</v>
      </c>
    </row>
    <row r="2024" spans="3:9" x14ac:dyDescent="0.35">
      <c r="C2024" s="78">
        <f t="shared" si="206"/>
        <v>989000</v>
      </c>
      <c r="D2024" s="104">
        <v>2.5038432425453619E-5</v>
      </c>
      <c r="E2024" s="105">
        <v>4.7549978192948416E-4</v>
      </c>
      <c r="F2024" s="115">
        <f t="shared" si="207"/>
        <v>764.42801812673883</v>
      </c>
      <c r="G2024" s="116">
        <f t="shared" si="208"/>
        <v>123137.71393958383</v>
      </c>
      <c r="H2024" s="110">
        <f t="shared" si="209"/>
        <v>2.5038432425453619E-5</v>
      </c>
      <c r="I2024" s="111">
        <f t="shared" si="210"/>
        <v>4.7549978192948416E-4</v>
      </c>
    </row>
    <row r="2025" spans="3:9" x14ac:dyDescent="0.35">
      <c r="C2025" s="78">
        <f t="shared" si="206"/>
        <v>989500</v>
      </c>
      <c r="D2025" s="104">
        <v>2.3899445520971853E-5</v>
      </c>
      <c r="E2025" s="105">
        <v>4.5427832264753848E-4</v>
      </c>
      <c r="F2025" s="115">
        <f t="shared" si="207"/>
        <v>729.65453521571624</v>
      </c>
      <c r="G2025" s="116">
        <f t="shared" si="208"/>
        <v>117642.10262334504</v>
      </c>
      <c r="H2025" s="110">
        <f t="shared" si="209"/>
        <v>2.3899445520971853E-5</v>
      </c>
      <c r="I2025" s="111">
        <f t="shared" si="210"/>
        <v>4.5427832264753837E-4</v>
      </c>
    </row>
    <row r="2026" spans="3:9" x14ac:dyDescent="0.35">
      <c r="C2026" s="78">
        <f t="shared" si="206"/>
        <v>990000</v>
      </c>
      <c r="D2026" s="104">
        <v>2.2765170409202641E-5</v>
      </c>
      <c r="E2026" s="105">
        <v>4.3310747614644601E-4</v>
      </c>
      <c r="F2026" s="115">
        <f t="shared" si="207"/>
        <v>695.02490421618234</v>
      </c>
      <c r="G2026" s="116">
        <f t="shared" si="208"/>
        <v>112159.59823663016</v>
      </c>
      <c r="H2026" s="110">
        <f t="shared" si="209"/>
        <v>2.2765170409202641E-5</v>
      </c>
      <c r="I2026" s="111">
        <f t="shared" si="210"/>
        <v>4.3310747614644596E-4</v>
      </c>
    </row>
    <row r="2027" spans="3:9" x14ac:dyDescent="0.35">
      <c r="C2027" s="78">
        <f t="shared" si="206"/>
        <v>990500</v>
      </c>
      <c r="D2027" s="104">
        <v>2.1635587598270143E-5</v>
      </c>
      <c r="E2027" s="105">
        <v>4.1198712171567774E-4</v>
      </c>
      <c r="F2027" s="115">
        <f t="shared" si="207"/>
        <v>660.53853003752738</v>
      </c>
      <c r="G2027" s="116">
        <f t="shared" si="208"/>
        <v>106690.16951965916</v>
      </c>
      <c r="H2027" s="110">
        <f t="shared" si="209"/>
        <v>2.1635587598270146E-5</v>
      </c>
      <c r="I2027" s="111">
        <f t="shared" si="210"/>
        <v>4.1198712171567768E-4</v>
      </c>
    </row>
    <row r="2028" spans="3:9" x14ac:dyDescent="0.35">
      <c r="C2028" s="78">
        <f t="shared" si="206"/>
        <v>991000</v>
      </c>
      <c r="D2028" s="104">
        <v>2.0510677676934068E-5</v>
      </c>
      <c r="E2028" s="105">
        <v>3.9091713893259602E-4</v>
      </c>
      <c r="F2028" s="115">
        <f t="shared" si="207"/>
        <v>626.19482005096006</v>
      </c>
      <c r="G2028" s="116">
        <f t="shared" si="208"/>
        <v>101233.78528720576</v>
      </c>
      <c r="H2028" s="110">
        <f t="shared" si="209"/>
        <v>2.0510677676934068E-5</v>
      </c>
      <c r="I2028" s="111">
        <f t="shared" si="210"/>
        <v>3.9091713893259602E-4</v>
      </c>
    </row>
    <row r="2029" spans="3:9" x14ac:dyDescent="0.35">
      <c r="C2029" s="78">
        <f t="shared" si="206"/>
        <v>991500</v>
      </c>
      <c r="D2029" s="104">
        <v>1.9390421314255069E-5</v>
      </c>
      <c r="E2029" s="105">
        <v>3.6989740766176985E-4</v>
      </c>
      <c r="F2029" s="115">
        <f t="shared" si="207"/>
        <v>591.99318407929195</v>
      </c>
      <c r="G2029" s="116">
        <f t="shared" si="208"/>
        <v>95790.41442842003</v>
      </c>
      <c r="H2029" s="110">
        <f t="shared" si="209"/>
        <v>1.9390421314255072E-5</v>
      </c>
      <c r="I2029" s="111">
        <f t="shared" si="210"/>
        <v>3.6989740766176985E-4</v>
      </c>
    </row>
    <row r="2030" spans="3:9" x14ac:dyDescent="0.35">
      <c r="C2030" s="78">
        <f t="shared" si="206"/>
        <v>992000</v>
      </c>
      <c r="D2030" s="104">
        <v>1.8274799259262007E-5</v>
      </c>
      <c r="E2030" s="105">
        <v>3.489278080542887E-4</v>
      </c>
      <c r="F2030" s="115">
        <f t="shared" si="207"/>
        <v>557.93303438677879</v>
      </c>
      <c r="G2030" s="116">
        <f t="shared" si="208"/>
        <v>90360.025906650844</v>
      </c>
      <c r="H2030" s="110">
        <f t="shared" si="209"/>
        <v>1.827479925926201E-5</v>
      </c>
      <c r="I2030" s="111">
        <f t="shared" si="210"/>
        <v>3.4892780805428864E-4</v>
      </c>
    </row>
    <row r="2031" spans="3:9" x14ac:dyDescent="0.35">
      <c r="C2031" s="78">
        <f t="shared" si="206"/>
        <v>992500</v>
      </c>
      <c r="D2031" s="104">
        <v>1.7163792340621497E-5</v>
      </c>
      <c r="E2031" s="105">
        <v>3.2800822054707878E-4</v>
      </c>
      <c r="F2031" s="115">
        <f t="shared" si="207"/>
        <v>524.0137856690319</v>
      </c>
      <c r="G2031" s="116">
        <f t="shared" si="208"/>
        <v>84942.588759268678</v>
      </c>
      <c r="H2031" s="110">
        <f t="shared" si="209"/>
        <v>1.7163792340621497E-5</v>
      </c>
      <c r="I2031" s="111">
        <f t="shared" si="210"/>
        <v>3.2800822054707872E-4</v>
      </c>
    </row>
    <row r="2032" spans="3:9" x14ac:dyDescent="0.35">
      <c r="C2032" s="78">
        <f t="shared" ref="C2032:C2046" si="211">C2031+500</f>
        <v>993000</v>
      </c>
      <c r="D2032" s="104">
        <v>1.6057381466309769E-5</v>
      </c>
      <c r="E2032" s="105">
        <v>3.0713852586222284E-4</v>
      </c>
      <c r="F2032" s="115">
        <f t="shared" ref="F2032:F2046" si="212">D2032*F$46</f>
        <v>490.23485504299992</v>
      </c>
      <c r="G2032" s="116">
        <f t="shared" ref="G2032:G2046" si="213">E2032*G$46</f>
        <v>79538.072097489538</v>
      </c>
      <c r="H2032" s="110">
        <f t="shared" ref="H2032:H2046" si="214">((1000*F2032)/H$45)/H$46</f>
        <v>1.6057381466309769E-5</v>
      </c>
      <c r="I2032" s="111">
        <f t="shared" ref="I2032:I2046" si="215">((1000*G2032)/I$45)/I$46</f>
        <v>3.0713852586222278E-4</v>
      </c>
    </row>
    <row r="2033" spans="3:9" x14ac:dyDescent="0.35">
      <c r="C2033" s="78">
        <f t="shared" si="211"/>
        <v>993500</v>
      </c>
      <c r="D2033" s="104">
        <v>1.4955547623282206E-5</v>
      </c>
      <c r="E2033" s="105">
        <v>2.8631860500627878E-4</v>
      </c>
      <c r="F2033" s="115">
        <f t="shared" si="212"/>
        <v>456.5956620368799</v>
      </c>
      <c r="G2033" s="116">
        <f t="shared" si="213"/>
        <v>74146.445106198487</v>
      </c>
      <c r="H2033" s="110">
        <f t="shared" si="214"/>
        <v>1.4955547623282208E-5</v>
      </c>
      <c r="I2033" s="111">
        <f t="shared" si="215"/>
        <v>2.8631860500627878E-4</v>
      </c>
    </row>
    <row r="2034" spans="3:9" x14ac:dyDescent="0.35">
      <c r="C2034" s="78">
        <f t="shared" si="211"/>
        <v>994000</v>
      </c>
      <c r="D2034" s="104">
        <v>1.3858271877148899E-5</v>
      </c>
      <c r="E2034" s="105">
        <v>2.6554833926960189E-4</v>
      </c>
      <c r="F2034" s="115">
        <f t="shared" si="212"/>
        <v>423.09562858021167</v>
      </c>
      <c r="G2034" s="116">
        <f t="shared" si="213"/>
        <v>68767.677043774136</v>
      </c>
      <c r="H2034" s="110">
        <f t="shared" si="214"/>
        <v>1.3858271877148899E-5</v>
      </c>
      <c r="I2034" s="111">
        <f t="shared" si="215"/>
        <v>2.6554833926960194E-4</v>
      </c>
    </row>
    <row r="2035" spans="3:9" x14ac:dyDescent="0.35">
      <c r="C2035" s="78">
        <f t="shared" si="211"/>
        <v>994500</v>
      </c>
      <c r="D2035" s="104">
        <v>1.276553537184741E-5</v>
      </c>
      <c r="E2035" s="105">
        <v>2.4482761022566745E-4</v>
      </c>
      <c r="F2035" s="115">
        <f t="shared" si="212"/>
        <v>389.7341789938875</v>
      </c>
      <c r="G2035" s="116">
        <f t="shared" si="213"/>
        <v>63401.737241913172</v>
      </c>
      <c r="H2035" s="110">
        <f t="shared" si="214"/>
        <v>1.276553537184741E-5</v>
      </c>
      <c r="I2035" s="111">
        <f t="shared" si="215"/>
        <v>2.4482761022566745E-4</v>
      </c>
    </row>
    <row r="2036" spans="3:9" x14ac:dyDescent="0.35">
      <c r="C2036" s="78">
        <f t="shared" si="211"/>
        <v>995000</v>
      </c>
      <c r="D2036" s="104">
        <v>1.1677319329320151E-5</v>
      </c>
      <c r="E2036" s="105">
        <v>2.2415629973039603E-4</v>
      </c>
      <c r="F2036" s="115">
        <f t="shared" si="212"/>
        <v>356.51073998030216</v>
      </c>
      <c r="G2036" s="116">
        <f t="shared" si="213"/>
        <v>58048.595105455723</v>
      </c>
      <c r="H2036" s="110">
        <f t="shared" si="214"/>
        <v>1.1677319329320151E-5</v>
      </c>
      <c r="I2036" s="111">
        <f t="shared" si="215"/>
        <v>2.2415629973039601E-4</v>
      </c>
    </row>
    <row r="2037" spans="3:9" x14ac:dyDescent="0.35">
      <c r="C2037" s="78">
        <f t="shared" si="211"/>
        <v>995500</v>
      </c>
      <c r="D2037" s="104">
        <v>1.05936050491913E-5</v>
      </c>
      <c r="E2037" s="105">
        <v>2.0353428992147933E-4</v>
      </c>
      <c r="F2037" s="115">
        <f t="shared" si="212"/>
        <v>323.4247406134894</v>
      </c>
      <c r="G2037" s="116">
        <f t="shared" si="213"/>
        <v>52708.220112210707</v>
      </c>
      <c r="H2037" s="110">
        <f t="shared" si="214"/>
        <v>1.0593605049191301E-5</v>
      </c>
      <c r="I2037" s="111">
        <f t="shared" si="215"/>
        <v>2.035342899214793E-4</v>
      </c>
    </row>
    <row r="2038" spans="3:9" x14ac:dyDescent="0.35">
      <c r="C2038" s="78">
        <f t="shared" si="211"/>
        <v>996000</v>
      </c>
      <c r="D2038" s="104">
        <v>9.5143739084446395E-6</v>
      </c>
      <c r="E2038" s="105">
        <v>1.8296146321770864E-4</v>
      </c>
      <c r="F2038" s="115">
        <f t="shared" si="212"/>
        <v>290.47561232928598</v>
      </c>
      <c r="G2038" s="116">
        <f t="shared" si="213"/>
        <v>47380.581812781937</v>
      </c>
      <c r="H2038" s="110">
        <f t="shared" si="214"/>
        <v>9.5143739084446412E-6</v>
      </c>
      <c r="I2038" s="111">
        <f t="shared" si="215"/>
        <v>1.8296146321770861E-4</v>
      </c>
    </row>
    <row r="2039" spans="3:9" x14ac:dyDescent="0.35">
      <c r="C2039" s="78">
        <f t="shared" si="211"/>
        <v>996500</v>
      </c>
      <c r="D2039" s="104">
        <v>8.4396073611041541E-6</v>
      </c>
      <c r="E2039" s="105">
        <v>1.6243770231830416E-4</v>
      </c>
      <c r="F2039" s="115">
        <f t="shared" si="212"/>
        <v>257.66278891558062</v>
      </c>
      <c r="G2039" s="116">
        <f t="shared" si="213"/>
        <v>42065.649830394468</v>
      </c>
      <c r="H2039" s="110">
        <f t="shared" si="214"/>
        <v>8.4396073611041558E-6</v>
      </c>
      <c r="I2039" s="111">
        <f t="shared" si="215"/>
        <v>1.6243770231830416E-4</v>
      </c>
    </row>
    <row r="2040" spans="3:9" x14ac:dyDescent="0.35">
      <c r="C2040" s="78">
        <f t="shared" si="211"/>
        <v>997000</v>
      </c>
      <c r="D2040" s="104">
        <v>7.3692869379160122E-6</v>
      </c>
      <c r="E2040" s="105">
        <v>1.4196289020224615E-4</v>
      </c>
      <c r="F2040" s="115">
        <f t="shared" si="212"/>
        <v>224.98570650260439</v>
      </c>
      <c r="G2040" s="116">
        <f t="shared" si="213"/>
        <v>36763.393860721342</v>
      </c>
      <c r="H2040" s="110">
        <f t="shared" si="214"/>
        <v>7.3692869379160122E-6</v>
      </c>
      <c r="I2040" s="111">
        <f t="shared" si="215"/>
        <v>1.4196289020224613E-4</v>
      </c>
    </row>
    <row r="2041" spans="3:9" x14ac:dyDescent="0.35">
      <c r="C2041" s="78">
        <f t="shared" si="211"/>
        <v>997500</v>
      </c>
      <c r="D2041" s="104">
        <v>6.30339424603008E-6</v>
      </c>
      <c r="E2041" s="105">
        <v>1.2153691012760784E-4</v>
      </c>
      <c r="F2041" s="115">
        <f t="shared" si="212"/>
        <v>192.44380355320774</v>
      </c>
      <c r="G2041" s="116">
        <f t="shared" si="213"/>
        <v>31473.78367171088</v>
      </c>
      <c r="H2041" s="110">
        <f t="shared" si="214"/>
        <v>6.30339424603008E-6</v>
      </c>
      <c r="I2041" s="111">
        <f t="shared" si="215"/>
        <v>1.2153691012760781E-4</v>
      </c>
    </row>
    <row r="2042" spans="3:9" x14ac:dyDescent="0.35">
      <c r="C2042" s="78">
        <f t="shared" si="211"/>
        <v>998000</v>
      </c>
      <c r="D2042" s="104">
        <v>5.2419109686842058E-6</v>
      </c>
      <c r="E2042" s="105">
        <v>1.0115964563088992E-4</v>
      </c>
      <c r="F2042" s="115">
        <f t="shared" si="212"/>
        <v>160.03652085322133</v>
      </c>
      <c r="G2042" s="116">
        <f t="shared" si="213"/>
        <v>26196.789103414318</v>
      </c>
      <c r="H2042" s="110">
        <f t="shared" si="214"/>
        <v>5.2419109686842058E-6</v>
      </c>
      <c r="I2042" s="111">
        <f t="shared" si="215"/>
        <v>1.0115964563088991E-4</v>
      </c>
    </row>
    <row r="2043" spans="3:9" x14ac:dyDescent="0.35">
      <c r="C2043" s="78">
        <f t="shared" si="211"/>
        <v>998500</v>
      </c>
      <c r="D2043" s="104">
        <v>4.1848188648898801E-6</v>
      </c>
      <c r="E2043" s="105">
        <v>8.0830980526356205E-5</v>
      </c>
      <c r="F2043" s="115">
        <f t="shared" si="212"/>
        <v>127.76330150185925</v>
      </c>
      <c r="G2043" s="116">
        <f t="shared" si="213"/>
        <v>20932.380067813756</v>
      </c>
      <c r="H2043" s="110">
        <f t="shared" si="214"/>
        <v>4.1848188648898801E-6</v>
      </c>
      <c r="I2043" s="111">
        <f t="shared" si="215"/>
        <v>8.0830980526356192E-5</v>
      </c>
    </row>
    <row r="2044" spans="3:9" x14ac:dyDescent="0.35">
      <c r="C2044" s="78">
        <f t="shared" si="211"/>
        <v>999000</v>
      </c>
      <c r="D2044" s="104">
        <v>3.1320997691183563E-6</v>
      </c>
      <c r="E2044" s="105">
        <v>6.0550798905371316E-5</v>
      </c>
      <c r="F2044" s="115">
        <f t="shared" si="212"/>
        <v>95.6235909021363</v>
      </c>
      <c r="G2044" s="116">
        <f t="shared" si="213"/>
        <v>15680.526548650667</v>
      </c>
      <c r="H2044" s="110">
        <f t="shared" si="214"/>
        <v>3.1320997691183563E-6</v>
      </c>
      <c r="I2044" s="111">
        <f t="shared" si="215"/>
        <v>6.0550798905371309E-5</v>
      </c>
    </row>
    <row r="2045" spans="3:9" x14ac:dyDescent="0.35">
      <c r="C2045" s="78">
        <f t="shared" si="211"/>
        <v>999500</v>
      </c>
      <c r="D2045" s="104">
        <v>2.0837355909876914E-6</v>
      </c>
      <c r="E2045" s="105">
        <v>4.0318985135739676E-5</v>
      </c>
      <c r="F2045" s="115">
        <f t="shared" si="212"/>
        <v>63.616836751313194</v>
      </c>
      <c r="G2045" s="116">
        <f t="shared" si="213"/>
        <v>10441.1986012547</v>
      </c>
      <c r="H2045" s="110">
        <f t="shared" si="214"/>
        <v>2.0837355909876914E-6</v>
      </c>
      <c r="I2045" s="111">
        <f t="shared" si="215"/>
        <v>4.031898513573967E-5</v>
      </c>
    </row>
    <row r="2046" spans="3:9" ht="15" thickBot="1" x14ac:dyDescent="0.4">
      <c r="C2046" s="79">
        <f t="shared" si="211"/>
        <v>1000000</v>
      </c>
      <c r="D2046" s="106">
        <v>1.0397083149539334E-6</v>
      </c>
      <c r="E2046" s="107">
        <v>2.0135423861046647E-5</v>
      </c>
      <c r="F2046" s="117">
        <f t="shared" si="212"/>
        <v>31.742489031468491</v>
      </c>
      <c r="G2046" s="37">
        <f t="shared" si="213"/>
        <v>5214.3663523730656</v>
      </c>
      <c r="H2046" s="112">
        <f t="shared" si="214"/>
        <v>1.0397083149539334E-6</v>
      </c>
      <c r="I2046" s="113">
        <f t="shared" si="215"/>
        <v>2.0135423861046643E-5</v>
      </c>
    </row>
  </sheetData>
  <mergeCells count="34">
    <mergeCell ref="AB6:AG6"/>
    <mergeCell ref="AH6:AM6"/>
    <mergeCell ref="P24:U24"/>
    <mergeCell ref="V24:AA24"/>
    <mergeCell ref="AJ1:AM1"/>
    <mergeCell ref="AC1:AH1"/>
    <mergeCell ref="P18:U18"/>
    <mergeCell ref="D1:I1"/>
    <mergeCell ref="A30:A33"/>
    <mergeCell ref="A12:A15"/>
    <mergeCell ref="A6:A9"/>
    <mergeCell ref="D24:I24"/>
    <mergeCell ref="J30:O30"/>
    <mergeCell ref="A24:A27"/>
    <mergeCell ref="A2:A4"/>
    <mergeCell ref="D12:I12"/>
    <mergeCell ref="D18:I18"/>
    <mergeCell ref="J18:O18"/>
    <mergeCell ref="D43:E43"/>
    <mergeCell ref="F43:G43"/>
    <mergeCell ref="H43:I43"/>
    <mergeCell ref="J1:O1"/>
    <mergeCell ref="P1:U1"/>
    <mergeCell ref="Q30:V30"/>
    <mergeCell ref="D42:E42"/>
    <mergeCell ref="F42:G42"/>
    <mergeCell ref="H42:I42"/>
    <mergeCell ref="V1:AA1"/>
    <mergeCell ref="D6:I6"/>
    <mergeCell ref="J6:O6"/>
    <mergeCell ref="P6:U6"/>
    <mergeCell ref="V6:AA6"/>
    <mergeCell ref="J24:O24"/>
    <mergeCell ref="D30:I3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98B7F-954D-468B-A4F2-4404BC994D8E}">
  <dimension ref="A1:K38"/>
  <sheetViews>
    <sheetView topLeftCell="B1" zoomScaleNormal="100" workbookViewId="0">
      <selection activeCell="L21" sqref="L21"/>
    </sheetView>
  </sheetViews>
  <sheetFormatPr baseColWidth="10" defaultRowHeight="14.5" x14ac:dyDescent="0.35"/>
  <cols>
    <col min="1" max="2" width="20" bestFit="1" customWidth="1"/>
    <col min="4" max="4" width="25.1796875" bestFit="1" customWidth="1"/>
    <col min="7" max="7" width="24.54296875" bestFit="1" customWidth="1"/>
    <col min="8" max="8" width="24.1796875" bestFit="1" customWidth="1"/>
    <col min="9" max="9" width="25.1796875" bestFit="1" customWidth="1"/>
    <col min="10" max="10" width="7.81640625" bestFit="1" customWidth="1"/>
    <col min="11" max="11" width="5.453125" bestFit="1" customWidth="1"/>
  </cols>
  <sheetData>
    <row r="1" spans="1:11" ht="29.5" thickBot="1" x14ac:dyDescent="0.4">
      <c r="A1" s="3" t="s">
        <v>10</v>
      </c>
      <c r="B1" s="3" t="s">
        <v>10</v>
      </c>
      <c r="D1" s="3" t="s">
        <v>10</v>
      </c>
      <c r="G1" s="27"/>
      <c r="H1" s="28" t="s">
        <v>204</v>
      </c>
      <c r="I1" s="28" t="s">
        <v>205</v>
      </c>
      <c r="J1" s="29" t="s">
        <v>206</v>
      </c>
      <c r="K1" s="30" t="s">
        <v>207</v>
      </c>
    </row>
    <row r="2" spans="1:11" ht="15" thickBot="1" x14ac:dyDescent="0.4">
      <c r="A2" t="s">
        <v>34</v>
      </c>
      <c r="B2" t="s">
        <v>34</v>
      </c>
      <c r="D2" s="31" t="s">
        <v>34</v>
      </c>
      <c r="G2" s="33" t="s">
        <v>208</v>
      </c>
      <c r="H2" s="34">
        <v>1</v>
      </c>
      <c r="I2" s="35">
        <v>0</v>
      </c>
      <c r="J2" s="36">
        <f>+I2/H2</f>
        <v>0</v>
      </c>
      <c r="K2" s="37">
        <v>1</v>
      </c>
    </row>
    <row r="3" spans="1:11" x14ac:dyDescent="0.35">
      <c r="A3" t="s">
        <v>122</v>
      </c>
      <c r="B3" t="s">
        <v>36</v>
      </c>
      <c r="D3" s="32" t="s">
        <v>36</v>
      </c>
    </row>
    <row r="4" spans="1:11" x14ac:dyDescent="0.35">
      <c r="A4" t="s">
        <v>37</v>
      </c>
      <c r="B4" t="s">
        <v>37</v>
      </c>
      <c r="D4" s="32" t="s">
        <v>37</v>
      </c>
    </row>
    <row r="5" spans="1:11" x14ac:dyDescent="0.35">
      <c r="A5" t="s">
        <v>38</v>
      </c>
      <c r="B5" t="s">
        <v>38</v>
      </c>
      <c r="D5" s="32" t="s">
        <v>38</v>
      </c>
    </row>
    <row r="6" spans="1:11" x14ac:dyDescent="0.35">
      <c r="A6" t="s">
        <v>127</v>
      </c>
      <c r="B6" t="s">
        <v>41</v>
      </c>
      <c r="D6" s="32" t="s">
        <v>41</v>
      </c>
    </row>
    <row r="7" spans="1:11" x14ac:dyDescent="0.35">
      <c r="A7" t="s">
        <v>42</v>
      </c>
      <c r="B7" t="s">
        <v>42</v>
      </c>
      <c r="D7" s="32" t="s">
        <v>42</v>
      </c>
    </row>
    <row r="8" spans="1:11" ht="15" thickBot="1" x14ac:dyDescent="0.4">
      <c r="A8" t="s">
        <v>129</v>
      </c>
      <c r="B8" t="s">
        <v>209</v>
      </c>
      <c r="D8" s="32" t="s">
        <v>209</v>
      </c>
    </row>
    <row r="9" spans="1:11" x14ac:dyDescent="0.35">
      <c r="A9" t="s">
        <v>39</v>
      </c>
      <c r="B9" t="s">
        <v>39</v>
      </c>
      <c r="D9" s="32" t="s">
        <v>39</v>
      </c>
      <c r="G9" s="38" t="s">
        <v>211</v>
      </c>
      <c r="H9" s="39">
        <v>0.2</v>
      </c>
    </row>
    <row r="10" spans="1:11" x14ac:dyDescent="0.35">
      <c r="A10" t="s">
        <v>40</v>
      </c>
      <c r="B10" t="s">
        <v>40</v>
      </c>
      <c r="D10" s="32" t="s">
        <v>40</v>
      </c>
      <c r="G10" s="40" t="s">
        <v>212</v>
      </c>
      <c r="H10" s="41">
        <v>0.25</v>
      </c>
    </row>
    <row r="11" spans="1:11" x14ac:dyDescent="0.35">
      <c r="A11" t="s">
        <v>43</v>
      </c>
      <c r="B11" t="s">
        <v>209</v>
      </c>
      <c r="D11" s="32" t="s">
        <v>44</v>
      </c>
      <c r="G11" s="40" t="s">
        <v>213</v>
      </c>
      <c r="H11" s="41">
        <v>0.1</v>
      </c>
    </row>
    <row r="12" spans="1:11" ht="15" thickBot="1" x14ac:dyDescent="0.4">
      <c r="A12" t="s">
        <v>130</v>
      </c>
      <c r="B12" t="s">
        <v>44</v>
      </c>
      <c r="D12" s="32" t="s">
        <v>45</v>
      </c>
      <c r="G12" s="42" t="s">
        <v>164</v>
      </c>
      <c r="H12" s="43">
        <f>+SUM(H9:H11)</f>
        <v>0.55000000000000004</v>
      </c>
    </row>
    <row r="13" spans="1:11" x14ac:dyDescent="0.35">
      <c r="A13" t="s">
        <v>131</v>
      </c>
      <c r="B13" t="s">
        <v>45</v>
      </c>
      <c r="D13" s="32" t="s">
        <v>46</v>
      </c>
    </row>
    <row r="14" spans="1:11" x14ac:dyDescent="0.35">
      <c r="A14" t="s">
        <v>46</v>
      </c>
      <c r="B14" t="s">
        <v>46</v>
      </c>
      <c r="D14" s="32" t="s">
        <v>47</v>
      </c>
    </row>
    <row r="15" spans="1:11" x14ac:dyDescent="0.35">
      <c r="A15" t="s">
        <v>133</v>
      </c>
      <c r="B15" t="s">
        <v>47</v>
      </c>
      <c r="D15" s="32" t="s">
        <v>48</v>
      </c>
    </row>
    <row r="16" spans="1:11" ht="15.75" customHeight="1" x14ac:dyDescent="0.35">
      <c r="A16" t="s">
        <v>48</v>
      </c>
      <c r="B16" t="s">
        <v>48</v>
      </c>
      <c r="D16" s="32" t="s">
        <v>49</v>
      </c>
    </row>
    <row r="17" spans="1:9" x14ac:dyDescent="0.35">
      <c r="A17" t="s">
        <v>49</v>
      </c>
      <c r="B17" t="s">
        <v>49</v>
      </c>
      <c r="D17" s="32" t="s">
        <v>216</v>
      </c>
    </row>
    <row r="18" spans="1:9" x14ac:dyDescent="0.35">
      <c r="A18" t="s">
        <v>50</v>
      </c>
      <c r="B18" t="s">
        <v>216</v>
      </c>
      <c r="D18" s="32" t="s">
        <v>51</v>
      </c>
    </row>
    <row r="19" spans="1:9" x14ac:dyDescent="0.35">
      <c r="A19" t="s">
        <v>136</v>
      </c>
      <c r="B19" t="s">
        <v>216</v>
      </c>
      <c r="D19" s="32" t="s">
        <v>52</v>
      </c>
    </row>
    <row r="20" spans="1:9" x14ac:dyDescent="0.35">
      <c r="A20" t="s">
        <v>137</v>
      </c>
      <c r="B20" t="s">
        <v>51</v>
      </c>
      <c r="D20" s="32" t="s">
        <v>53</v>
      </c>
    </row>
    <row r="21" spans="1:9" x14ac:dyDescent="0.35">
      <c r="A21" t="s">
        <v>138</v>
      </c>
      <c r="B21" t="s">
        <v>52</v>
      </c>
      <c r="D21" s="32" t="s">
        <v>54</v>
      </c>
    </row>
    <row r="22" spans="1:9" x14ac:dyDescent="0.35">
      <c r="A22" t="s">
        <v>53</v>
      </c>
      <c r="B22" t="s">
        <v>53</v>
      </c>
      <c r="D22" s="32" t="s">
        <v>55</v>
      </c>
    </row>
    <row r="23" spans="1:9" x14ac:dyDescent="0.35">
      <c r="A23" t="s">
        <v>54</v>
      </c>
      <c r="B23" t="s">
        <v>54</v>
      </c>
      <c r="D23" s="32" t="s">
        <v>217</v>
      </c>
    </row>
    <row r="24" spans="1:9" x14ac:dyDescent="0.35">
      <c r="A24" t="s">
        <v>55</v>
      </c>
      <c r="B24" t="s">
        <v>55</v>
      </c>
      <c r="D24" s="32" t="s">
        <v>57</v>
      </c>
      <c r="G24" s="46"/>
      <c r="H24" s="47"/>
      <c r="I24" s="47"/>
    </row>
    <row r="25" spans="1:9" x14ac:dyDescent="0.35">
      <c r="A25" t="s">
        <v>56</v>
      </c>
      <c r="B25" t="s">
        <v>217</v>
      </c>
      <c r="D25" s="32" t="s">
        <v>218</v>
      </c>
    </row>
    <row r="26" spans="1:9" x14ac:dyDescent="0.35">
      <c r="A26" t="s">
        <v>142</v>
      </c>
      <c r="B26" t="s">
        <v>217</v>
      </c>
      <c r="D26" s="32" t="s">
        <v>59</v>
      </c>
    </row>
    <row r="27" spans="1:9" ht="15" thickBot="1" x14ac:dyDescent="0.4">
      <c r="A27" t="s">
        <v>57</v>
      </c>
      <c r="B27" t="s">
        <v>57</v>
      </c>
      <c r="D27" s="32" t="s">
        <v>60</v>
      </c>
    </row>
    <row r="28" spans="1:9" x14ac:dyDescent="0.35">
      <c r="A28" t="s">
        <v>58</v>
      </c>
      <c r="B28" t="s">
        <v>218</v>
      </c>
      <c r="D28" s="32" t="s">
        <v>61</v>
      </c>
      <c r="G28" s="48" t="s">
        <v>87</v>
      </c>
      <c r="H28" s="49" t="s">
        <v>86</v>
      </c>
      <c r="I28" s="50" t="s">
        <v>215</v>
      </c>
    </row>
    <row r="29" spans="1:9" x14ac:dyDescent="0.35">
      <c r="A29" t="s">
        <v>144</v>
      </c>
      <c r="B29" t="s">
        <v>218</v>
      </c>
      <c r="D29" s="32" t="s">
        <v>62</v>
      </c>
      <c r="G29" s="51" t="s">
        <v>219</v>
      </c>
      <c r="H29" s="52" t="s">
        <v>220</v>
      </c>
      <c r="I29" s="53" t="s">
        <v>221</v>
      </c>
    </row>
    <row r="30" spans="1:9" x14ac:dyDescent="0.35">
      <c r="A30" t="s">
        <v>145</v>
      </c>
      <c r="B30" t="s">
        <v>59</v>
      </c>
      <c r="D30" s="32" t="s">
        <v>63</v>
      </c>
      <c r="G30" s="51" t="s">
        <v>19</v>
      </c>
      <c r="H30" s="52" t="s">
        <v>19</v>
      </c>
      <c r="I30" s="54"/>
    </row>
    <row r="31" spans="1:9" ht="15" thickBot="1" x14ac:dyDescent="0.4">
      <c r="A31" t="s">
        <v>60</v>
      </c>
      <c r="B31" t="s">
        <v>60</v>
      </c>
      <c r="D31" s="32" t="s">
        <v>64</v>
      </c>
      <c r="G31" s="55"/>
      <c r="H31" s="56"/>
      <c r="I31" s="57"/>
    </row>
    <row r="32" spans="1:9" x14ac:dyDescent="0.35">
      <c r="A32" t="s">
        <v>147</v>
      </c>
      <c r="B32" t="s">
        <v>61</v>
      </c>
      <c r="D32" s="32" t="s">
        <v>222</v>
      </c>
    </row>
    <row r="33" spans="1:4" ht="15" thickBot="1" x14ac:dyDescent="0.4">
      <c r="A33" t="s">
        <v>62</v>
      </c>
      <c r="B33" t="s">
        <v>62</v>
      </c>
      <c r="D33" s="58" t="s">
        <v>66</v>
      </c>
    </row>
    <row r="34" spans="1:4" x14ac:dyDescent="0.35">
      <c r="A34" t="s">
        <v>149</v>
      </c>
      <c r="B34" t="s">
        <v>63</v>
      </c>
    </row>
    <row r="35" spans="1:4" x14ac:dyDescent="0.35">
      <c r="A35" t="s">
        <v>64</v>
      </c>
      <c r="B35" t="s">
        <v>64</v>
      </c>
    </row>
    <row r="36" spans="1:4" x14ac:dyDescent="0.35">
      <c r="A36" t="s">
        <v>65</v>
      </c>
      <c r="B36" t="s">
        <v>222</v>
      </c>
    </row>
    <row r="37" spans="1:4" x14ac:dyDescent="0.35">
      <c r="A37" t="s">
        <v>151</v>
      </c>
      <c r="B37" t="s">
        <v>222</v>
      </c>
    </row>
    <row r="38" spans="1:4" x14ac:dyDescent="0.35">
      <c r="A38" t="s">
        <v>66</v>
      </c>
      <c r="B38" t="s">
        <v>66</v>
      </c>
    </row>
  </sheetData>
  <autoFilter ref="D1:D34" xr:uid="{663B7F32-4C37-4F3E-AE64-386F88604ED4}">
    <sortState xmlns:xlrd2="http://schemas.microsoft.com/office/spreadsheetml/2017/richdata2" ref="D2:D34">
      <sortCondition ref="D1:D34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E0091-2A97-481C-BC75-92836F2BA1C8}">
  <dimension ref="A1:J22"/>
  <sheetViews>
    <sheetView zoomScale="67" zoomScaleNormal="121" workbookViewId="0">
      <selection activeCell="J18" sqref="J18"/>
    </sheetView>
  </sheetViews>
  <sheetFormatPr baseColWidth="10" defaultRowHeight="14.5" outlineLevelCol="1" x14ac:dyDescent="0.35"/>
  <cols>
    <col min="1" max="1" width="25.54296875" bestFit="1" customWidth="1"/>
    <col min="2" max="2" width="24.54296875" bestFit="1" customWidth="1"/>
    <col min="3" max="3" width="24.26953125" bestFit="1" customWidth="1"/>
    <col min="4" max="4" width="13.81640625" customWidth="1" outlineLevel="1"/>
    <col min="5" max="5" width="12.1796875" bestFit="1" customWidth="1" outlineLevel="1"/>
    <col min="6" max="6" width="14.81640625" customWidth="1"/>
    <col min="7" max="8" width="19.81640625" customWidth="1"/>
    <col min="9" max="9" width="16.54296875" customWidth="1"/>
    <col min="10" max="10" width="13.6328125" bestFit="1" customWidth="1"/>
    <col min="11" max="11" width="6.81640625" bestFit="1" customWidth="1"/>
    <col min="12" max="12" width="24.1796875" bestFit="1" customWidth="1"/>
    <col min="13" max="13" width="24.54296875" bestFit="1" customWidth="1"/>
    <col min="14" max="14" width="17.453125" bestFit="1" customWidth="1"/>
    <col min="15" max="16" width="13.81640625" bestFit="1" customWidth="1"/>
  </cols>
  <sheetData>
    <row r="1" spans="1:10" x14ac:dyDescent="0.35">
      <c r="A1" t="s">
        <v>86</v>
      </c>
      <c r="B1" s="153">
        <v>10000000</v>
      </c>
      <c r="C1" s="154"/>
      <c r="H1" t="s">
        <v>246</v>
      </c>
      <c r="J1" s="123">
        <f ca="1">+TODAY()</f>
        <v>45812</v>
      </c>
    </row>
    <row r="2" spans="1:10" x14ac:dyDescent="0.35">
      <c r="C2" s="154"/>
      <c r="H2" t="s">
        <v>247</v>
      </c>
      <c r="J2" s="123">
        <f ca="1">+J1+30</f>
        <v>45842</v>
      </c>
    </row>
    <row r="3" spans="1:10" x14ac:dyDescent="0.35">
      <c r="H3" t="s">
        <v>248</v>
      </c>
      <c r="J3" s="123">
        <f ca="1">+J2+365</f>
        <v>46207</v>
      </c>
    </row>
    <row r="7" spans="1:10" ht="15" thickBot="1" x14ac:dyDescent="0.4">
      <c r="J7" s="124"/>
    </row>
    <row r="8" spans="1:10" ht="45.75" customHeight="1" thickBot="1" x14ac:dyDescent="0.4">
      <c r="A8" s="3" t="s">
        <v>249</v>
      </c>
      <c r="B8" s="14" t="s">
        <v>178</v>
      </c>
      <c r="C8" s="14" t="s">
        <v>265</v>
      </c>
      <c r="D8" s="14" t="s">
        <v>73</v>
      </c>
      <c r="E8" s="14" t="s">
        <v>179</v>
      </c>
      <c r="F8" s="14" t="s">
        <v>250</v>
      </c>
      <c r="G8" s="14" t="s">
        <v>251</v>
      </c>
      <c r="H8" s="14" t="s">
        <v>214</v>
      </c>
      <c r="I8" s="14" t="s">
        <v>252</v>
      </c>
      <c r="J8" s="14" t="s">
        <v>253</v>
      </c>
    </row>
    <row r="9" spans="1:10" ht="56.25" customHeight="1" x14ac:dyDescent="0.35">
      <c r="B9" t="s">
        <v>87</v>
      </c>
      <c r="C9" s="125"/>
      <c r="D9" s="126"/>
      <c r="E9" s="15"/>
      <c r="F9" s="44"/>
      <c r="G9" s="125"/>
      <c r="H9" s="44"/>
      <c r="I9" s="44"/>
      <c r="J9" s="44"/>
    </row>
    <row r="10" spans="1:10" x14ac:dyDescent="0.35">
      <c r="A10">
        <v>1</v>
      </c>
      <c r="B10" s="16" t="s">
        <v>19</v>
      </c>
      <c r="C10" s="23" t="s">
        <v>254</v>
      </c>
      <c r="D10" s="127">
        <f>IF(C10="SI",ROUNDDOWN(Analisis!AM2*B1/1000,0)*1000,"")</f>
        <v>9152000</v>
      </c>
      <c r="E10" s="128">
        <f>Analisis!B37</f>
        <v>1.0265692826090834E-3</v>
      </c>
      <c r="F10" s="45">
        <f>IFERROR(E10*$D$10/1000,"")</f>
        <v>9.395162074438332</v>
      </c>
      <c r="G10" s="23" t="s">
        <v>254</v>
      </c>
      <c r="H10" s="45">
        <v>10000</v>
      </c>
      <c r="I10" s="45">
        <f>+VLOOKUP(H10,'[1]ANÁLISIS (2)'!$B$67:$Q$2067,12,TRUE)</f>
        <v>0.84526373905814922</v>
      </c>
      <c r="J10" s="45">
        <f>(F10/(1-[1]CATALOGOS!$H$12))*I10</f>
        <v>39.706949120485298</v>
      </c>
    </row>
    <row r="11" spans="1:10" x14ac:dyDescent="0.35">
      <c r="B11" s="16"/>
      <c r="C11" s="23"/>
      <c r="D11" s="127"/>
      <c r="E11" s="128"/>
      <c r="F11" s="45"/>
      <c r="G11" s="23"/>
      <c r="H11" s="45"/>
      <c r="I11" s="45"/>
      <c r="J11" s="45"/>
    </row>
    <row r="12" spans="1:10" x14ac:dyDescent="0.35">
      <c r="B12" t="s">
        <v>86</v>
      </c>
      <c r="C12" s="125"/>
      <c r="D12" s="126"/>
      <c r="E12" s="17"/>
      <c r="F12" s="44"/>
      <c r="G12" s="125"/>
      <c r="H12" s="44"/>
      <c r="I12" s="44"/>
      <c r="J12" s="44"/>
    </row>
    <row r="13" spans="1:10" x14ac:dyDescent="0.35">
      <c r="A13">
        <v>3</v>
      </c>
      <c r="B13" s="16" t="s">
        <v>19</v>
      </c>
      <c r="C13" s="23" t="s">
        <v>254</v>
      </c>
      <c r="D13" s="127">
        <f>IF(C13="SI",B1,"")</f>
        <v>10000000</v>
      </c>
      <c r="E13" s="128">
        <f>Analisis!B38</f>
        <v>1.3569650297476799E-2</v>
      </c>
      <c r="F13" s="45">
        <f t="shared" ref="F13" si="0">IFERROR(E13*$D13/1000,"")</f>
        <v>135.69650297476798</v>
      </c>
      <c r="G13" s="23" t="s">
        <v>254</v>
      </c>
      <c r="H13" s="45">
        <v>10000</v>
      </c>
      <c r="I13" s="45">
        <f>+VLOOKUP(H13,'[1]ANÁLISIS (2)'!$B$67:$Q$2067,15,TRUE)</f>
        <v>0.92687146392279751</v>
      </c>
      <c r="J13" s="45">
        <f>(F13/(1-[1]CATALOGOS!$H$12))*I13</f>
        <v>628.86608180713699</v>
      </c>
    </row>
    <row r="14" spans="1:10" x14ac:dyDescent="0.35">
      <c r="B14" s="16"/>
      <c r="C14" s="23"/>
      <c r="D14" s="127"/>
      <c r="E14" s="128"/>
      <c r="F14" s="45"/>
      <c r="G14" s="23"/>
      <c r="H14" s="45"/>
      <c r="I14" s="45"/>
      <c r="J14" s="45"/>
    </row>
    <row r="15" spans="1:10" x14ac:dyDescent="0.35">
      <c r="C15" s="125"/>
      <c r="D15" s="126"/>
      <c r="E15" s="17"/>
      <c r="F15" s="44"/>
      <c r="G15" s="125"/>
      <c r="H15" s="44"/>
      <c r="I15" s="44"/>
      <c r="J15" s="44"/>
    </row>
    <row r="16" spans="1:10" x14ac:dyDescent="0.35">
      <c r="B16" s="16"/>
      <c r="C16" s="23"/>
      <c r="D16" s="127"/>
      <c r="E16" s="128"/>
      <c r="F16" s="45"/>
      <c r="G16" s="23"/>
      <c r="H16" s="45"/>
      <c r="I16" s="45"/>
      <c r="J16" s="45"/>
    </row>
    <row r="17" spans="1:10" x14ac:dyDescent="0.35">
      <c r="B17" s="46" t="s">
        <v>164</v>
      </c>
      <c r="C17" s="46"/>
      <c r="D17" s="46"/>
      <c r="E17" s="129">
        <f>+SUM(E9:E16)</f>
        <v>1.4596219580085883E-2</v>
      </c>
      <c r="F17" s="47">
        <f>+SUM(F9:F16)</f>
        <v>145.09166504920631</v>
      </c>
      <c r="G17" s="46"/>
      <c r="H17" s="130" t="s">
        <v>255</v>
      </c>
      <c r="I17" s="47"/>
      <c r="J17" s="47">
        <f>+SUM(J9:J16)</f>
        <v>668.57303092762231</v>
      </c>
    </row>
    <row r="18" spans="1:10" ht="17.25" customHeight="1" x14ac:dyDescent="0.35">
      <c r="E18" s="128"/>
      <c r="H18" t="s">
        <v>256</v>
      </c>
      <c r="J18" s="131">
        <v>600</v>
      </c>
    </row>
    <row r="19" spans="1:10" ht="17.25" customHeight="1" x14ac:dyDescent="0.35">
      <c r="H19" s="132" t="s">
        <v>257</v>
      </c>
      <c r="J19" s="131">
        <f>+J17+J18</f>
        <v>1268.5730309276223</v>
      </c>
    </row>
    <row r="20" spans="1:10" x14ac:dyDescent="0.35">
      <c r="H20" s="132" t="s">
        <v>258</v>
      </c>
      <c r="J20" s="131">
        <f>+J19*16%</f>
        <v>202.97168494841958</v>
      </c>
    </row>
    <row r="21" spans="1:10" x14ac:dyDescent="0.35">
      <c r="H21" s="132"/>
      <c r="J21" s="131"/>
    </row>
    <row r="22" spans="1:10" ht="18.5" x14ac:dyDescent="0.45">
      <c r="A22" s="133"/>
      <c r="B22" s="133"/>
      <c r="C22" s="133"/>
      <c r="D22" s="133"/>
      <c r="E22" s="133"/>
      <c r="F22" s="133"/>
      <c r="G22" s="133"/>
      <c r="H22" s="134" t="s">
        <v>259</v>
      </c>
      <c r="I22" s="133"/>
      <c r="J22" s="135">
        <f>+J19+J20</f>
        <v>1471.5447158760419</v>
      </c>
    </row>
  </sheetData>
  <dataValidations count="2">
    <dataValidation type="decimal" allowBlank="1" showInputMessage="1" showErrorMessage="1" sqref="H10:I11 H16:I16 H13:I14" xr:uid="{26170CA6-0B98-4A7A-89BE-3F9CA9330500}">
      <formula1>0</formula1>
      <formula2>500000</formula2>
    </dataValidation>
    <dataValidation type="decimal" allowBlank="1" showInputMessage="1" showErrorMessage="1" sqref="B3" xr:uid="{19B0660A-41F8-4DC0-AC20-4C18B4CD8439}">
      <formula1>0</formula1>
      <formula2>0.2</formula2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Filtros</vt:lpstr>
      <vt:lpstr>Emision</vt:lpstr>
      <vt:lpstr>Suma Asegurada</vt:lpstr>
      <vt:lpstr>Siniestros (Tipo)</vt:lpstr>
      <vt:lpstr>Analisis</vt:lpstr>
      <vt:lpstr>CATALOGOS</vt:lpstr>
      <vt:lpstr>COTIZADOR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KAREN CAMACHO MARIN</dc:creator>
  <cp:lastModifiedBy>ZaydeMartinez .</cp:lastModifiedBy>
  <dcterms:created xsi:type="dcterms:W3CDTF">2025-06-02T17:32:43Z</dcterms:created>
  <dcterms:modified xsi:type="dcterms:W3CDTF">2025-06-04T23:02:56Z</dcterms:modified>
</cp:coreProperties>
</file>